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>
    <definedName name="БОРФРЕЗА_СФЕРОЦИЛИНДРИЧЕСКАЯ___ТИП_С___СПЛАВ_ВК8__ГОСТ_Р_52780_2007">'Лист1'!$J$6593:$J$6635</definedName>
    <definedName name="СВЕРЛО_СПИРАЛЬНОЕ__СРЕДНЕЙ_СЕРИИ_КЛАСС_А__С_ШЕСТИГРАННЫМ__1_4__ХВОСТОВИКОМ__В_ИНДИВИДУАЛЬНОЙ_ПВХ_УПАКОВКЕ_СТАЛЬ_Р6М5__ГОСТ_10902">'Лист1'!$J$2263:$J$2291</definedName>
    <definedName name="КЛЮЧ_ГАЕЧНЫЙ_КОЛЬЦЕВОЙ_ДВУСТОРОННИЙ_КОЛЕНЧАТЫЙ_СТАЛЬ_40Х__ТУ_3926_031_051__53581936_2013">'Лист1'!$J$3516:$J$3587</definedName>
    <definedName name="НОЖНИЦЫ_ПО_МЕТАЛЛУ__ЛЕВЫЙ_И_ПРАВЫЙ_РЕЗ">'Лист1'!$J$4294:$J$4316</definedName>
    <definedName name="ЛИНЕЙКА_ИЗМЕРИТЕЛЬНАЯ_МЕТАЛЛИЧЕСКАЯ__ГОСТ_427_75__НЕРЖАВЕЙЩАЯ_СТАЛЬ">'Лист1'!$J$6740:$J$7038</definedName>
    <definedName name="СВЕРЛО_ПО_ДЕРЕВУ_СПИРАЛЬНОЕ">'Лист1'!$J$3222:$J$3272</definedName>
    <definedName name="РЕЗЦЫ_ТОКАРНЫЙ_РЕЗЬБОВОЙ_ДЛЯ_ВНУТРЕННЕЙ_РЕЗЬБЫ__ГОСТ_18885_73">'Лист1'!$J$7165:$J$7200</definedName>
    <definedName name="БОРФРЕЗА__ДИСКОВАЯ__ТИП_Y__СПЛАВ_ВК_8__ГОСТ_Р_52780_2007">'Лист1'!$J$6729:$J$6732</definedName>
    <definedName name="БУР_ПО_БЕТОНУ_С_ХВОСТОВИКОМ_SDS_PLUS_С_ЦЕНТРИРУЮЩИМ_НАКОНЕЧНИКОМ_В_ИНДИВИДУАЛЬНОЙ_УПАКОВКЕ_С_ЕВРОПЕТЛЕЙ__KROTEC">'Лист1'!$J$2823:$J$2872</definedName>
    <definedName name="НОЖНИЦЫ__СТАЛЬ_У7__ТУ_3926_004_02955281_96">'Лист1'!$J$3337:$J$4326</definedName>
    <definedName name="Ч">'Лист1'!$K$8910:$K$9363</definedName>
    <definedName name="ЧАШКА_АЛМАЗНАЯ_ЗАЧИСТНАЯ_ОДНОРЯДНАЯ__KROTEC">'Лист1'!$J$4147:$J$4182</definedName>
    <definedName name="БУР_ПО_БЕТОНУ_С_ХВОСТОВИКОМ_SDS_PLUS_С_ЦЕНТРИРУЮЩИМ_НАКОНЕЧНИКОМ_В_ИНДИВИДУАЛЬНОЙ_УПАКОВКЕ_С_ЕВРОПЕТЛЕЙ__SCHWERT">'Лист1'!$J$2922:$J$2952</definedName>
    <definedName name="НАБОРЫ_НАДФИЛЕЙ__СТАЛЬ_У12">'Лист1'!$J$1984:$J$1997</definedName>
    <definedName name="НАДФИЛИ__СТАЛЬ_У12_ГОСТ_1513_77_И_НАДФИЛИ_АЛМАЗНЫЕ_С_ОБРЕЗИНЕННОЙ_РУЧКОЙ__АЛМАЗНЫЙ_ПОРОШОК_МАРКИ_АС_4__ГОСТ_23461_84">'Лист1'!$J$3760:$J$3850</definedName>
    <definedName name="ОТВЕРТКА_С_ПРЯМЫМ_ШЛИЦЕМ_В_ИНДИВИДУАЛЬНОЙ_УПАКОВКЕ">'Лист1'!$J$4002:$J$4041</definedName>
    <definedName name="ПАТРОН_ТОКАРНЫЙ_САМОЦЕНТРИРУЮЩИЙ_ТРЕХКУЛАЧКОВЫЙ_МАТЕРИАЛ_КОРПУСА__СТАЛЬ">'Лист1'!$J$7308:$J$7344</definedName>
    <definedName name="ЛОПАТА_ОСТРОКОНЕЧНАЯ">'Лист1'!$J$4397:$J$6640</definedName>
    <definedName name="МЕТЧИК_МАШИННО_РУЧНОЙ_ДЛЯ_ЛЕВОЙ_МЕТРИЧЕСКОЙ_РЕЗЬБЫ_КОМПЛЕКТНЫЙ__СТАЛЬ_Р6М5___ГОСТ_3266_81">'Лист1'!$J$5404:$J$5441</definedName>
    <definedName name="СВЕРЛО_СПИРАЛЬНОЕ_С_ЦИЛИНДРИЧЕСКИМ_ХВОСТОВИК_ДЛИННОЙ_СЕРИИ_КЛ._А__В_ИНДИВИДУАЛЬНОЙ_ПВХ_УПАКОВКЕ__СТАЛЬ_Р6М5__ГОСТ_886">'Лист1'!$J$2231:$J$2267</definedName>
    <definedName name="ФРЕЗА_КОНЦЕВАЯ_С_ЦИЛИНДРИЧЕСКИМ_ХВОСТОВИКОМ_ДВУХСТОРОННЯЯ_СТАЛЬ_Р6М5">'Лист1'!$J$6200:$J$6239</definedName>
    <definedName name="ЗЕНКОВКА_КОНИЧЕСКАЯ__С_КОНИЧЕСКИМ__ХВОСТОВИКОМ__УГОЛ_60__90__120__СТАЛЬ_Р6М5___ГОСТ_14953_80">'Лист1'!$J$6134:$J$6176</definedName>
    <definedName name="НАБОРЫ_СВЕРЛ_ПО_ДЕРЕВУ">'Лист1'!$J$1822:$J$1846</definedName>
    <definedName name="МЕТЧИКИ_В_ПВХ">'Лист1'!$J$2330:$J$2607</definedName>
    <definedName name="ПЛАШКА_КРУГЛАЯ__ДЛЯ_ТРУБНОЙ_КОНИЧЕСКОЙ_РЕЗЬБЫ_СТАЛЬ_9ХС__ГОСТ_6228_80">'Лист1'!$J$5841:$J$5887</definedName>
    <definedName name="СВЕРЛО_СПИРАЛЬНОЕ_С_ЦИЛИНДРИЧЕСКИМ_ХВОСТОВИКОМ_СРЕДНЕЙ_СЕРИИ__КЛАСС_В___ПРОТОЧЕННЫЙ_УМЕРЕННЫЙ__ХВОСТОВИК__12_мм___СТАЛЬ_Р6М5__ГОСТ_10902">'Лист1'!$J$239:$J$303</definedName>
    <definedName name="СТЕПЛЕРЫ_МЕХАНИЧЕСКИЕ__СКОБОУДАЛИТЕЛИ_И_СКОБЫ_KROTEK">'Лист1'!$J$4243:$J$4316</definedName>
    <definedName name="ЛЕДОБУР_С_ТОПОРОМ">'Лист1'!$J$3949:$J$4027</definedName>
    <definedName name="НАБОРЫ_СВЕРЛ_ПО_СТЕКЛУ_И_КЕРАМИКЕ">'Лист1'!$J$1832:$J$1860</definedName>
    <definedName name="ЛОПАТА_АВТОМОБИЛЬНАЯ_ПРАКТИК">'Лист1'!$J$3909:$J$3932</definedName>
    <definedName name="ШПАТЕЛЬ__СТАЛЬ_65Г__ГОСТ_10778_83">'Лист1'!$J$4353:$J$4393</definedName>
    <definedName name="ФРЕЗА_КОНЦЕВАЯ_С_ЦИЛИНДРИЧЕСКИМ_ХВОСТОВИКОМ_ОСНАЩЕННАЯ__ПРЯМЫМИ__ПЛАСТИНАМИ_ИЗ_ТВЕРДОГО_СПЛАВА__ВК8__Т5К10__Т15К6">'Лист1'!$J$6233:$J$6272</definedName>
    <definedName name="Ш">'Лист1'!$K$8916:$K$9365</definedName>
    <definedName name="ШПАТЕЛЬ_ФАСАДНЫЙ_С_ИЗОГНУТОЙ_РУЧКОЙ_И_АНТИКОРРОЗИЙНЫМ_ПОКРЫТИЕМ__СТАЛЬ_65Г__ГОСТ_10778_83">'Лист1'!$J$4360:$J$4393</definedName>
    <definedName name="МЕТЧИК_МАШИННО_РУЧНОЙ_ДЛЯ_ЛЕВОЙ_МЕТРИЧЕСКОЙ_РЕЗЬБЫ_В_ГЛУХИХ_ОТВЕРСТИЯХ__СТАЛЬ_Р6М5___ГОСТ_3266_81">'Лист1'!$J$5347:$J$5427</definedName>
    <definedName name="НОЖОВКА_ПО_ДЕРЕВУ_KROTEC__ЧЕХИЯ">'Лист1'!$J$4310:$J$4332</definedName>
    <definedName name="Ц">'Лист1'!$K$8905:$K$9357</definedName>
    <definedName name="ПОДСТАВКА_ПОД_ПЛАШКИ_МЕТРИЧЕСКИЕ">'Лист1'!$J$2060:$J$2118</definedName>
    <definedName name="ВТУЛКА_ПЕРЕХОДНАЯ_ДЛЯ_КРЕПЛЕНИЯ_ИНСТРУМЕНТА_С_КОНИЧЕСКИМ_ХВОСТОВИКОМ_ДЛИННАЯ___БИЕНИЕ_0_01_мм__СТАЛЬ_40Х__ГОСТ_13598_85">'Лист1'!$J$7201:$J$7239</definedName>
    <definedName name="Т">'Лист1'!$K$8885:$K$8915</definedName>
    <definedName name="РЫХЛИТЕЛЬ_КОМБИНИРОВАННЫЙ">'Лист1'!$J$3971:$J$3996</definedName>
    <definedName name="КЛЮЧ_ГАЕЧНЫЙ_РАЗВОДНОЙ_С_ПРОРЕЗИНЕННОЙ_РУЧКОЙ_ХРОМВАНАДИЕВАЯ_СТАЛЬ__ГОСТ_7275_75">'Лист1'!$J$3332:$J$3500</definedName>
    <definedName name="БОРФРЕЗА_СФЕРОКОНИЧЕСКАЯ_С_ЗАОСТРЕННЫМ_КОНЦОМ__ТИП_G__СПЛАВ_ВК_8__ГОСТ_Р_52780_2007">'Лист1'!$J$6653:$J$6690</definedName>
    <definedName name="ЛОПАТА_САДОВАЯ_КОПАЛЬНАЯ_ШТЫКОВАЯ">'Лист1'!$J$3895:$J$3930</definedName>
    <definedName name="НАБОРЫ_БУРОВ__ПИК__ЗУБИЛ__АДАПТЕРОВ">'Лист1'!$J$1807:$J$1821</definedName>
    <definedName name="ЩЕТКА_ЧАШЕЧНАЯ_ДЛЯ_ДРЕЛИ_И_УШМ_SCHWERT">'Лист1'!$J$4162:$J$4204</definedName>
    <definedName name="НАБОРЫ_КЛЮЧЕЙ_РАЗВОДНЫХ">'Лист1'!$J$2014:$J$2027</definedName>
    <definedName name="МЕТЧИК_МАШИННО_РУЧНОЙ_ДЛЯ__ТРУБНОЙ_РЕЗЬБЫ_ОДИНАРНЫЙ__ДЛЯ_ГЛУХИХ_ОТВЕРСТИЙ__СТАЛЬ_Р6М5__ГОСТ_3266_81">'Лист1'!$J$5441:$J$5476</definedName>
    <definedName name="РАШПИЛИ__СТАЛЬ_У12__ГОСТ_6876_79">'Лист1'!$J$3739:$J$3833</definedName>
    <definedName name="И">'Лист1'!$K$8476:$K$8514</definedName>
    <definedName name="НОЖОВКА_ПО_ДЕРЕВУ_САДОВАЯ__СТАЛЬ_65Г__ГОСТ_26215_84">'Лист1'!$J$4320:$J$4350</definedName>
    <definedName name="МЕТЧИК_РУЧНОЙ_ДЛЯ_ТРУБНОЙ_РЕЗЬБЫ_КОМПЛЕКТНЫЙ_ИЗ_2_Х_ШТУК__СТАЛЬ_9ХС__ГОСТ_3266_81">'Лист1'!$J$5467:$J$5509</definedName>
    <definedName name="ЛОБЗИК">'Лист1'!$J$4322:$J$4349</definedName>
    <definedName name="СВЕРЛО_ПО_ДЕРЕВУ_С_ПОДРЕЗАТЕЛЕМ">'Лист1'!$J$3274:$J$3305</definedName>
    <definedName name="МЕТЧИКИ_СКВОЗНЫЕ_DIN">'Лист1'!$J$4536:$J$4573</definedName>
    <definedName name="КЛЕЙМА_БУКВЕННЫЕ_И_ЦИФРОВЫЕ_CNIC">'Лист1'!$J$3585:$J$3625</definedName>
    <definedName name="РЕЗЕЦ_ТОКАРНЫЙ_РЕЗЬБОВОЙ_ДЛЯ_НАРУЖНОЙ_РЕЗЬБЫ__ГОСТ_18885_73">'Лист1'!$J$7178:$J$7217</definedName>
    <definedName name="СКРЕПЕР_ЛАВИНА">'Лист1'!$J$3940:$J$3995</definedName>
    <definedName name="КЛЮЧ_ТОРЦОВЫЙ_СТЕРЖНЕВОЙ_ОДНОСТОРОННИЙ_СТАЛЬ_40Х__ТУ_3926_036_53581936_2013">'Лист1'!$J$3581:$J$3621</definedName>
    <definedName name="Л">'Лист1'!$K$8521:$K$8648</definedName>
    <definedName name="КУВАЛДА_КУЗНЕЧНАЯ_ТУПОНОСАЯ__СТАЛЬ_50__ТУ_4833_029_02955281_05">'Лист1'!$J$3874:$J$4004</definedName>
    <definedName name="НАБОРЫ_СВЕРЛ_КОМБИНИРОВАННЫЕ">'Лист1'!$J$1908:$J$1918</definedName>
    <definedName name="ПЛОСКОГУБЦЫ_РЕГУЛИРУЕМЫЕ">'Лист1'!$J$4265:$J$4293</definedName>
    <definedName name="ПОДШИПНИК_ШАРИКОВЫЙ_РАДИАЛЬНЫЙ_ОДНОРЯДНЫЙ_С_УПЛОТНЕНИЯМИ">'Лист1'!$J$6825:$J$6866</definedName>
    <definedName name="ПЛОСКОГУБЦЫ_КОМБИНИРОВАННЫЕ_С_НИКЕЛЕВЫМ_ПОКРЫТИЕМ">'Лист1'!$J$4257:$J$4284</definedName>
    <definedName name="СОВОК_ПЕКИРОВОЧНО">'Лист1'!$J$3974:$J$4001</definedName>
    <definedName name="КЛЕЩИ_СТРОИТЕЛЬНЫЕ__СТАЛЬ_50__ТУ_4833_027_02955281_2001">'Лист1'!$J$4291:$J$4322</definedName>
    <definedName name="ПЛОСКОГУБЦЫ__СТАЛЬ_50__ТУ_3926_017_02955281_99">'Лист1'!$J$3564:$J$4305</definedName>
    <definedName name="ФРЕЗА_ШПОНОЧНАЯ_С_ЦИЛИНДРИЧЕСКИМ_ХВОСТОВИКОМ_СТАЛЬ_Р6М5__ГОСТ_9140_78">'Лист1'!$J$6383:$J$6426</definedName>
    <definedName name="ПАТРОН_СВЕРЛИЛЬНЫЙ_ТРЕХКУЛАЧКОВЫЙ_С_КЛЮЧОМ__SCHWERT">'Лист1'!$J$7288:$J$7325</definedName>
    <definedName name="НОЖНИЦЫ_ПО_МЕТАЛЛУ_АРМАТУРНЫЕ_KROTEC__ЧЕХИЯ">'Лист1'!$J$4303:$J$4338</definedName>
    <definedName name="РЕЗЦЫ_ТОКАРНЫЙ_ПРОХОДНОЙ_УПОРНЫЙ__ГОСТ_18879_73">'Лист1'!$J$7100:$J$7147</definedName>
    <definedName name="ПОДСТАВКА_ПОД_МЕТЧИКИ_И_ПЛАШКИ_МЕТРИЧЕСКИЕ_КОМБИНИРОВАННАЯ">'Лист1'!$J$2069:$J$2118</definedName>
    <definedName name="ПАТРОН_СВЕРЛИЛЬНЫЙ_САМОЗАЖИМНОЙ_БЕСКЛЮЧЕВОЙ__SCHWERT">'Лист1'!$J$7302:$J$7335</definedName>
    <definedName name="КУСАЧКИ_ТОРЦОВЫЕ_ДИЭЛЕКТРИЧЕСКИЕ">'Лист1'!$J$4287:$J$4316</definedName>
    <definedName name="МЕТЧИК_РУЧНОЙ_ДЛЯ_МЕТРИЧЕСКОЙ_РЕЗЬБЫ_КОМПЛЕКТНЫЙ_ИЗ_2_Х_ШТУК__СТАЛЬ_9ХС___ГОСТ_3266_81">'Лист1'!$J$4880:$J$4928</definedName>
    <definedName name="СВЕРЛО_ПО_ДЕРЕВУ_ПЕРОВОЕ__L_152_ММ__В_ИНДИВИДУАЛЬНОЙ_УПАКОВКЕ__ПВХ_и_БЛИСТЕР">'Лист1'!$J$2314:$J$2499</definedName>
    <definedName name="ПОДШИПНИК_РОЛИКОВЫЙ_КОЛИЧЕСКИЙ_ОДНОРЯДНЫЙ">'Лист1'!$J$6912:$J$6935</definedName>
    <definedName name="СВЕРЛО_СПИРАЛЬНОЕ_С_ЦИЛИНДРИЧЕСКИМ_ХВОСТОВИКОМ_СРЕДНЕЙ_СЕРИИ_КЛ._В__В_ИНДИВИДУАЛЬНОЙ_УПАКОВКЕ__ПВХ_и_БЛИСТЕР___СТАЛЬ_Р6М5__ГОСТ_10902">'Лист1'!$J$2092:$J$2123</definedName>
    <definedName name="ПОДСТАВКА_ПОД_СВЕРЛА_ПО_МЕТАЛЛУ_С_ЦИЛИНДРИЧЕСКИМ_ХВОСТОВИКОМ_КОМБИНИРОВАННАЯ">'Лист1'!$J$2051:$J$2111</definedName>
    <definedName name="СВЕРЛО_СПИРАЛЬНОЕ_С_ЦИЛИНДРИЧЕСКИМ__ХВОСТОВИКОМ__СРЕДНЕЙ_СЕРИИ_КЛАСС_А__СТАЛЬ_Р6М5__ГОСТ_10902">'Лист1'!$J$274:$J$318</definedName>
    <definedName name="СВЕРЛО_ПО_МЕТАЛЛУ_С_ПРОТОЧ_ХВОСТ_КОБАЛЬТ">'Лист1'!$J$854:$J$905</definedName>
    <definedName name="БУР_ПО_БЕТОНУ_С_ХВОСТОВИКОМ_SDS_MAX_С_ЦЕНТРИРУЮЩИМ_НАКОНЕЧНИКОМ_В_ИНДИВИДУАЛЬНОЙ_УПАКОВКЕ_С_ЕВРОПЕТЛЕЙ__SCHWERT">'Лист1'!$J$2989:$J$3054</definedName>
    <definedName name="БОРФРЕЗА_КОНИЧЕСКАЯ_С_ЗАКРУГЛЕННЫМ_КОНЦОМ___ТИП_L___СПЛАВ_ВК8__ГОСТ_Р_52780_2007">'Лист1'!$J$6691:$J$6728</definedName>
    <definedName name="НАБОРЫ_РУЧНОГО_ИНСТРУМЕНТА">'Лист1'!$J$2003:$J$2010</definedName>
    <definedName name="КЛЮЧ_ТОРЦОВЫЙ_ТРУБЧАТЫЙ_СТАЛЬ_40Х__ТУ_3926_036_53581936_2013">'Лист1'!$J$3077:$J$3622</definedName>
    <definedName name="ЛОПАТА_СНЕГОВАЯ_ВЬЮГА">'Лист1'!$J$3913:$J$3936</definedName>
    <definedName name="ЗУБИЛО_ПО_БЕТОНУ_КАНАВОЧНОЕ_С_ХВОСТОВИКОМ_SDS_PLUS__SCHWERT">'Лист1'!$J$3124:$J$3169</definedName>
    <definedName name="ПЛОСКОГУБЦЫ_КОМБИНИРОВАННЫЕ">'Лист1'!$J$4253:$J$4280</definedName>
    <definedName name="БОРФРЕЗА___ТИП_Т___СПЛАВ_ВК8__ГОСТ_Р_52780_2007">'Лист1'!$J$6724:$J$6732</definedName>
    <definedName name="НАБОРЫ_НАДФИЛЕЙ_АЛМАЗНЫХ">'Лист1'!$J$1978:$J$1992</definedName>
    <definedName name="БУР_ПО_БЕТОНУ_С_ХВОСТОВИКОМ_SDS_PLUS_С_УСИЛЕННОЙ_СПИРАЛЬЮ_В_ИНДИВИДУАЛЬНОЙ_УПАКОВКЕ_С_ЕВРОПЕТЛЕЙ__SCHWERT">'Лист1'!$J$2609:$J$2666</definedName>
    <definedName name="БОРФРЕЗА__ОВАЛЬНАЯ__ТИП_Е___СПЛАВ_ВК_8__ГОСТ_Р_52780_2007">'Лист1'!$J$6627:$J$6669</definedName>
    <definedName name="СВЕРЛО_СПИРАЛЬНОЕ_С__КОНИЧЕСКИМ__ХВОСТОВИКОМ__С_ТВЕРДОСПЛАВНОЙ_ПЛАСТИНОЙ_ИЗ_СПЛАВА_ВК8">'Лист1'!$J$1593:$J$1633</definedName>
    <definedName name="ЦЕНТР_УПОРНЫЙ_ТВЕРДОСПЛАВНЫЙ__ВК8__БИЕНИЕ_0_010_ММ.__КОНУС_60_ГРАДУСОВ__ГОСТ_13214_79">'Лист1'!$J$7229:$J$7268</definedName>
    <definedName name="ПЛАШКИ_В_ПВХ">'Лист1'!$J$2503:$J$2628</definedName>
    <definedName name="ЛОПАТА_СНЕГОВАЯ_ВЬЮГА_ЛЮКСЪ">'Лист1'!$J$3929:$J$3949</definedName>
    <definedName name="ДИСК_АЛМАЗНЫЙ_СПЛОШНОЙ__KROTEC">'Лист1'!$J$4116:$J$4156</definedName>
    <definedName name="ПЛАСТИНЫ_ТВЕРДОСПЛАВНЫЕ_СМЕННЫЕ__КЗТС__KORLOY__MITSYBISHI">'Лист1'!$J$8065:$J$8112</definedName>
    <definedName name="НАПИЛЬНИКИ__СТАЛЬ_У12__ГОСТ_1465_80">'Лист1'!$J$3633:$J$3686</definedName>
    <definedName name="Г">'Лист1'!$K$8452:$K$8487</definedName>
    <definedName name="Щ">'Лист1'!$K$8923:$K$9274</definedName>
    <definedName name="МОТЫГИ">'Лист1'!$J$3963:$J$3982</definedName>
    <definedName name="МЕТЧИКИ_ГЛУХИЕ_DIN">'Лист1'!$J$4717:$J$4751</definedName>
    <definedName name="РАЗВЕРТКА_МАШИННАЯ_С_ЦИЛИНДРИЧЕСКИМ__ХВОСТОВИКОМ_С_ПРЯМЫМИ_КАНАВКАМИ__ТИП_1___СТАЛЬ_Р6М5__ГОСТ_1672_80">'Лист1'!$J$6060:$J$6101</definedName>
    <definedName name="ОПРАВКА_С_КОНУСОМ_МОРЗЕ_ДЛЯ_СВЕРЛИЛЬНЫХ_ПАТРОНОВ_С_ЛАПКОЙ__СТАЛЬ_40Х__ГОСТ_2682_86">'Лист1'!$J$7249:$J$7287</definedName>
    <definedName name="БОРФРЕЗА_КОНИЧЕСКАЯ_В_ФОРМЕ_ОБРАТНОГО_КОНУСА___ТИП_N___СПЛАВ_ВК8__ГОСТ_Р_52780_2007">'Лист1'!$J$6721:$J$6732</definedName>
    <definedName name="КРУГЛОГУБЦЫ">'Лист1'!$J$4271:$J$4300</definedName>
    <definedName name="ОТВЕРТКА_TORX_В_ИНДИВИДУАЛЬНОЙ_УПАКОВКЕ">'Лист1'!$J$4093:$J$4293</definedName>
    <definedName name="СВЕРЛО_ПО_МЕТАЛЛУ_КХ_СРЕДНЕЙ_СЕРИИ_ИЗ_СТАЛИ_Р6М5К5">'Лист1'!$J$1540:$J$1607</definedName>
    <definedName name="КОРОНКА_ПО_БЕТОНУ_С_ХВОСТОВИКОМ_SDS_PLUS__В_СБОРЕ_С_ЦЕНТРОВОЧНЫМ_СВЕРЛОМ__ВК8___SCHWERT">'Лист1'!$J$3065:$J$3158</definedName>
    <definedName name="НАБОРЫ_КЛЮЧЕЙ_КОЛЬЦЕВЫХ_ДВУСТОРОННИХ_КОЛЕНЧАТЫХ__СТАЛЬ_40Х__ТУ_3926_031_051__53581936_2013__КАМЫШИН">'Лист1'!$J$2023:$J$2042</definedName>
    <definedName name="ПОДСТАВКА_ПОД_СВЕРЛА_ПО_МЕТАЛЛУ_С_ЦИЛИНДРИЧЕСКИМ_ХВОСТОВИКОМ">'Лист1'!$J$2044:$J$2106</definedName>
    <definedName name="РАЗВЕРТКА_МАШИННАЯ_С_КОНИЧЕСКИМ_ХВОСТОВИКОМ_КОТЕЛЬНАЯ_СТАЛЬ_Р6М5__ГОСТ_18121_72">'Лист1'!$J$6095:$J$6138</definedName>
    <definedName name="НАБОРЫ_ДЛЯ_ВЫПИЛИВАНИЯ_ЛОБЗИКОМ__ДЕЛЬТА">'Лист1'!$J$2037:$J$2042</definedName>
    <definedName name="У">'Лист1'!$K$8887:$K$8918</definedName>
    <definedName name="БОРФРЕЗА__СФЕРИЧЕСКАЯ__ТИП_D__СПЛАВ_ВК_8__ГОСТ_Р_52780_2007">'Лист1'!$J$6610:$J$6652</definedName>
    <definedName name="ЧАШКА_АЛМАЗНАЯ_ЗАЧИСТНАЯ_ДВУХРЯДНАЯ__KROTEC">'Лист1'!$J$4152:$J$4182</definedName>
    <definedName name="СВЕРЛО_ЦЕНТРОВОЧНОЕ_КОМБИНИРОВАННОЕ_БЕЗ_ПРЕДОХРАНИТЕЛЬНОГО_КОНУСА__ТИП_А___СТАЛЬ_Р6М5__ГОСТ_14952_75">'Лист1'!$J$1789:$J$4424</definedName>
    <definedName name="ПЛАШКА_КРУГЛАЯ_ДЛЯ_ТРУБНОЙ_ЦИЛИНДРИЧЕСКОЙ_РЕЗЬБЫ_СТАЛЬ_9ХС__ГОСТ_9740_71">'Лист1'!$J$5851:$J$5897</definedName>
    <definedName name="КЛЮЧ_ГАЕЧНЫЙ_С_ОТКРЫТЫМ_ЗЕВОМ_ДВУСТОРОННИЙ_СТАЛЬ_40Х__ТУ_3926_030_53581936_2013">'Лист1'!$J$3365:$J$3514</definedName>
    <definedName name="НАБОРЫ_СВЕРЛ_ИЗ_Р6М5">'Лист1'!$J$1862:$J$1874</definedName>
    <definedName name="ИНДИКАТОР_НАПРЯЖЕНИЯ">'Лист1'!$J$4113:$J$4316</definedName>
    <definedName name="СВЕРЛО_СПИРАЛЬНОЕ_С_ЦИЛИНДРИЧЕСКИМ_ХВОСТОВИКОМ_СРЕДНЕЙ_СЕРИИ__КЛАСС_В__СТАЛЬ_Р6М5__ГОСТ_10902_77">'Лист1'!$J$7:$J$66</definedName>
    <definedName name="НАБОРЫ_БОРФРЕЗ">'Лист1'!$J$1947:$J$1962</definedName>
    <definedName name="РЫХЛИТЕЛЬ">'Лист1'!$J$3966:$J$3987</definedName>
    <definedName name="ФРЕЗА_КОНЦЕВАЯ_С_ЦИЛИНДРИЧЕСКИМ_ХВОСТОВИКОМ_УДЛИНЕННАЯ_СТАЛЬ_Р6М5">'Лист1'!$J$6187:$J$6230</definedName>
    <definedName name="КРУГИ_АБРАЗИВНЫЕ_ОТРЕЗНЫЕ_ПО_МЕТАЛЛУ_И_НЕРЖ._СТАЛИ__АРМИРОВАННЫЕ_НА_БАКЕЛИТОВОЙ_СВЯЗКЕ__ФАСОВКА_ПО_25_ШТУК___ГОСТ_21963_02">'Лист1'!$J$7001:$J$7076</definedName>
    <definedName name="СВЕРЛО_СПИРАЛЬНОЕ_С_ЦИЛИНДРИЧЕСКИМ__ХВОСТОВИКОМ__СРЕДНЕЙ__СЕРИИ__ТВЕРДОСПЛАВНОЕ_ЦЕЛЬНОЕ__СПЛАВ_ВК8__ГОСТ_17275">'Лист1'!$J$1244:$J$1281</definedName>
    <definedName name="ГОЛОВКИ">'Лист1'!$J$3337:$J$3421</definedName>
    <definedName name="МЕТЧИК_МАШИННО_РУЧНОЙ_ДЛЯ_ТРУБНОЙ__КОНИЧЕСКОЙ_РЕЗЬБЫ__СТАЛЬ_Р6М5__ГОСТ_6227">'Лист1'!$J$5431:$J$5468</definedName>
    <definedName name="ЛОПАТА_АВТОМОБИЛЬНАЯ_АВТОВЬЮГА_СТАНДАРТ">'Лист1'!$J$3904:$J$3939</definedName>
    <definedName name="ЦЕНТР_УПОРНЫЙ__БИЕНИЕ_0_010_мм__КОНУС_60_ГРАДУСОВ__ГОСТ13214_79">'Лист1'!$J$7218:$J$7260</definedName>
    <definedName name="СВЕРЛО_ПО_БЕТОНУ_СПИРАЛЬНОЕ_С_ТВЕРДОСПЛАВНОЙ_ПЛАСТИНОЙ_ВК8_В_ИНДИВИДУАЛЬНОЙ_УПАКОВКЕ__ПВХ_и_БЛИСТЕР">'Лист1'!$J$2277:$J$2303</definedName>
    <definedName name="СТЕНДЫ_ДЛЯ_СВЕРЛ__БУРОВ__ПЛАШЕК__МЕТЧИКОВ__А_ТАКЖЕ_РУЧНОГО_ИНСТРУМЕНТА__ПЛОСКОГУБЦЕВ__ОТВЕРТОК__НОЖНИЦ__КУСАЧЕК__КЛЮЧЕЙ_И_Т.П.">'Лист1'!$J$2042</definedName>
    <definedName name="НАБОРЫ_ОТВЕРТОК">'Лист1'!$J$1988:$J$2000</definedName>
    <definedName name="ПЛАШКА_КРУГЛАЯ_ДЛЯ_МЕТРИЧЕСКОЙ_РЕЗЬБЫ__КЛАСС_ТОЧНОСТИ_6g__СТАЛЬ_Р6М5__ГОСТ_9740_71">'Лист1'!$J$5668:$J$5727</definedName>
    <definedName name="ПИКА_ПО_БЕТОНУ_С_ХВОСТОВИКАМИ_SDS_PLUS_И_SDS_MAX__SCHWERT">'Лист1'!$J$3059:$J$3147</definedName>
    <definedName name="РЕЗЦЫ_ТОКАРНЫЙ_ПОДРЕЗНОЙ_ОТОГНУТЫЙ__ГОСТ_18880_73">'Лист1'!$J$7148:$J$7172</definedName>
    <definedName name="БОРФРЕЗА_ПЛАМЕВИДНАЯ__ТИП_Н___СПЛАВ_ВК8__ГОСТ_Р_52780_2007">'Лист1'!$J$6670:$J$6707</definedName>
    <definedName name="КРУГИ_АБРАЗИВНЫЕ_ОТРЕЗНЫЕ_ПО_КАМНЮ_И_БЕТОНУ__АРМИРОВАННЫЕ_НА_БАКЕЛИТОВОЙ_СВЯЗКЕ__ФАСОВКА_ПО_25_ШТУК___ГОСТ_21963_02">'Лист1'!$J$3101:$J$7083</definedName>
    <definedName name="РЕЗЦЫ_ТОКАРНЫЙ_РАСТОЧНОЙ_ДЛЯ_ГЛУХИХ_ОТВЕРСТИЙ__ГОСТ_18883_73">'Лист1'!$J$7071:$J$7109</definedName>
    <definedName name="БИТА_ОТВЕРТОЧНАЯ">'Лист1'!$J$3981:$J$4021</definedName>
    <definedName name="ЩЕТКИ">'Лист1'!$A$8927:$L$8949</definedName>
    <definedName name="МЕТЧИК_МАШИННО_РУЧНОЙ_ДЛЯ_МЕТРИЧЕСКОЙ_РЕЗЬБЫ_ОДИНАРНЫЙ_ДЛЯ_ГЛУХИХ_ОТВЕРСТИЙ__СТАЛЬ_Р6М5__ГОСТ_3266_81">'Лист1'!$J$4578:$J$4637</definedName>
    <definedName name="ЦЕНТР_СТАНОЧНЫЙ_ВРАЩАЮЩИЙСЯ_УСИЛЕННЫЙ__НОРМАЛЬНОЙ_ТОЧНОСТИ__ГОСТ_8742_75">'Лист1'!$J$7245:$J$7286</definedName>
    <definedName name="КУСАЧКИ_БОКОВЫЕ">'Лист1'!$J$4273:$J$4313</definedName>
    <definedName name="ПОЛОТНО_НОЖОВОЧНОЕ_БИМЕТАЛЛИЧЕСКОЕ__BIМЕТАLL__ПО_МЕТАЛЛУ__ФАСОВКА_ПО_10_шт___СТАЛЬ_Р6М5">'Лист1'!$J$3620:$J$3660</definedName>
    <definedName name="СВЕРЛО_СПИРАЛЬНОЕ_С_ЦИЛ_ХВОСТОВИКОМ_СРЕДНЕЙ_СЕРИИ__КЛ._В___ПРОТОЧ._ХВОСТОВИК__12_мм___В_ИНДИВИД._ПВХ_УПАКОВКЕ__СТАЛЬ_Р6М5__ГОСТ_10902">'Лист1'!$J$2119:$J$2180</definedName>
    <definedName name="НАБОРЫ_СВЕРЛ_УНИКАЛЬНЫЕ">'Лист1'!$J$1898:$J$1906</definedName>
    <definedName name="КРУГИ_АБРАЗИВНЫЕ_ОТРЕЗНЫЕ_ПО_СТАЛИ__АРМИРОВАННЫЕ_НА_БАКЕЛИТОВОЙ_СВЯЗКЕ__ФАСОВКА_ПО_25_ШТУК___ГОСТ_21963_02">'Лист1'!$J$7031:$J$7070</definedName>
    <definedName name="СВЕРЛО_ПО_БЕТОНУ_ДВУХКАНАЛЬНОЕ_С_ТВЕРДОСПЛАВ__ПЛАСТИНОЙ_ВК8__SCHWERT">'Лист1'!$J$666:$J$3214</definedName>
    <definedName name="МЕТЧИК_МАШИННО_РУЧНОЙ_ДЛЯ_МЕТРИЧЕСКОЙ_РЕЗЬБЫ_КОМПЛЕКТНЫЙ_ИЗ_2_Х_ШТУК__СТАЛЬ_Р6М5___ГОСТ_3266_81">'Лист1'!$J$4759:$J$4825</definedName>
    <definedName name="СКРЕБОК_ДЛЯ_ЛЬДА">'Лист1'!$J$3937:$J$3998</definedName>
    <definedName name="КЕЛЬМА_КАМЕНЬЩИКА__СТАЛЬ_65Г__ТУ_3926_024_02955281_97">'Лист1'!$J$4391:$J$6592</definedName>
    <definedName name="ФРЕЗА_КОНЦЕВАЯ_С_ЦИЛИНДРИЧЕСКИМ_ХВОСТОВИКОМ_СТАЛЬ_Р6М5__ГОСТ_17025_71">'Лист1'!$J$6152:$J$6194</definedName>
    <definedName name="ЛОПАТА_САДОВАЯ_КОПАЛЬНАЯ">'Лист1'!$J$3891:$J$3914</definedName>
    <definedName name="БОРФРЕЗА_ЦИЛИНДРИЧЕСКАЯ__С_ГЛАДКИМ_ТОРЦОМ__ТИП_А___СПЛАВ_ВК8__ГОСТ_Р_52780_2007">'Лист1'!$J$6559:$J$6600</definedName>
    <definedName name="ПЛАШКИ_И_ВОРОТКИ_ДЛЯ_ПЛАШЕК_В_ИНДИВИДУАЛЬНОЙ_ПВХ_УПАКОВКЕ">'Лист1'!$J$2503:$J$2845</definedName>
    <definedName name="ПЛАШКА_КРУГЛАЯ_ДЛЯ_МЕТРИЧЕСКОЙ_РЕЗЬБЫ__КЛАСС_ТОЧНОСТИ_6g__СТАЛЬ_9ХС__ГОСТ_9740_71">'Лист1'!$J$5539:$J$5586</definedName>
    <definedName name="КОРОНКА_БИМЕТАЛЛИЧЕСКАЯ_ПО_МЕТАЛЛУ">'Лист1'!$J$1769:$J$1797</definedName>
    <definedName name="ВОРОТОК_ДЛЯ_ПЛАШЕК_ДВУХСТОРОННИЙ__ГОСТ_22395">'Лист1'!$J$5924:$J$5973</definedName>
    <definedName name="СВЕРЛО_СПИРАЛЬНОЕ_С_ЦИЛИНДРИЧЕСКИМ__ХВОСТОВИКОМ__СРЕДНЕЙ_СЕРИИ_КЛАСС_А__С_ИЗНОСОСТОЙКИМ_ПОКРЫТИЕМ_ИЗ_НИТРИД_ТИТАНА___СТАЛЬ_Р6М5__ГОСТ_10902">'Лист1'!$J$489:$J$530</definedName>
    <definedName name="ДИСК_АЛМАЗНЫЙ_УНИВЕРСАЛЬНЫЙ__KROTEC">'Лист1'!$J$4141:$J$4182</definedName>
    <definedName name="ПОДШИПНИК_ШАРИКОВЫЙ_ОДНОРЯДНЫЙ">'Лист1'!$J$6755:$J$6795</definedName>
    <definedName name="НОЖОВКА_ПО_ДЕРЕВУ__СТАНДАРТ___СТАЛЬ_65MN__ГОСТ_26215_84">'Лист1'!$J$2133:$J$4326</definedName>
    <definedName name="Содержание">'Лист1'!$K$8416:$K$8470</definedName>
    <definedName name="ФРЕЗА_ШПОНОЧНАЯ_С_КОНИЧЕСКИМ_ХВОСТОВИКОМ__СТАЛЬ_Р6М5__ГОСТ_9140_78">'Лист1'!$J$6428:$J$6474</definedName>
    <definedName name="Р">'Лист1'!$K$8765:$K$8812</definedName>
    <definedName name="О">'Лист1'!$K$8704:$K$8749</definedName>
    <definedName name="Н">'Лист1'!$K$8569:$K$8695</definedName>
    <definedName name="РЕЗЦЫ_ТОКАРНЫЙ_ПРОХОДНОЙ_ОТОГНУТЫЙ__ГОСТ_18877_73">'Лист1'!$J$7110:$J$7154</definedName>
    <definedName name="РУЧКИ_К_НАПИЛЬНИКАМ">'Лист1'!$J$3630:$J$3672</definedName>
    <definedName name="НАБОРЫ_КЛЮЧЕЙ_ГАЕЧНЫХ_ДВУСТОРОННИХ_С_ОТКРЫТЫМ_ЗЕВОМ__СТАЛЬ_40Х__ТУ_3926_030_53581936_2013__КАМЫШИН">'Лист1'!$J$2017:$J$2029</definedName>
    <definedName name="РУЛЕТКА_ИЗМЕРИТЕЛЬНАЯ">'Лист1'!$J$6745:$J$7021</definedName>
    <definedName name="ПОДШИПНИК_УПОРНЫЙ_ШАРИКОВЫЙ_ОДИНАРНЫЙ">'Лист1'!$J$6991:$J$7020</definedName>
    <definedName name="СВЕРЛО_СПИРАЛЬНОЕ_С_КОНИЧЕСКИМ__ХВОСТОВИКОМ__ДЛИННОЙ_СЕРИИ_КЛАСС_В__СТАЛЬ_Р6М5__ГОСТ_12121">'Лист1'!$J$1618:$J$1662</definedName>
    <definedName name="РЕЗЦЫ_С_МЕХАНИЧЕСКИМ_КРЕПЛЕНИЕМ_ТВЕРДОСПЛАВНЫХ_ПЛАСТИН">'Лист1'!$J$7312:$J$7354</definedName>
    <definedName name="ФРЕЗА_ШПОНОЧНАЯ_С_ЦИЛИНДРИЧЕСКИМ__ХВОСТОВИКОМ_ЦЕЛЬНАЯ_ТВЕРДОСПЛАВНАЯ___СТАЛЬ_ВК8__ГОСТ_16463_80">'Лист1'!$J$6400:$J$6446</definedName>
    <definedName name="ЦЕНТР_СТАНОЧНЫЙ_ВРАЩАЮЩИЙСЯ_НОРМАЛЬНОЙ_ТОЧНОСТИ__ГОСТ_8742_75">'Лист1'!$J$7240:$J$7277</definedName>
    <definedName name="НАБОРЫ_СВЕРЛ_ПРОЧИЕ">'Лист1'!$J$1883:$J$1895</definedName>
    <definedName name="ЧЕРЕНКИ_ДЛЯ_ЛОПАТ">'Лист1'!$J$3933:$J$3981</definedName>
    <definedName name="ЛЕДОБУР_КОВАНЫЙ">'Лист1'!$J$3944:$J$4011</definedName>
    <definedName name="ПЛАШКА_КРУГЛАЯ_ДЛЯ_КОНИЧЕСКОЙ_ДЮЙМОВОЙ__РЕЗЬБЫ__СТАЛЬ_9ХС__ГОСТ_6228_80">'Лист1'!$J$5831:$J$5873</definedName>
    <definedName name="ВИЛЫ">'Лист1'!$J$3952:$J$3974</definedName>
    <definedName name="ГРАБЛИ_ДВЕННАДЦАТИЗУБЫЕ">'Лист1'!$J$3956:$J$3981</definedName>
    <definedName name="НАБОРЫ_МЕТЧИКОВ">'Лист1'!$J$1916:$J$1926</definedName>
    <definedName name="СТЕРЖЕНЬ_ЦИЛИНДРИЧЕСКИЙ_ТВЕРДОСПЛАВНЫЙ_ЦЕЛЬНЫЙ__ЗАГОТОВКА__ШЛИФОВАННЫЙ_h6__СПЛАВ_ВК8">'Лист1'!$J$1160:$J$8390</definedName>
    <definedName name="ОТВЕРТКА_ДИЭЛЕКТРИЧЕСКАЯ_КРЕСТОВАЯ_ИЛИ_ПРЯМЫМ_ШЛИЦЕМ_В_ИНДИВИДУАЛЬНОЙ_УПАКОВКЕ">'Лист1'!$J$4098:$J$4309</definedName>
    <definedName name="ФРЕЗА_ШПОНОЧНАЯ_С_КОНИЧЕСКИМ_ХВОСТОВИКОМ__ОСНАЩЕННАЯ_ПЛАСТИНАМИ_ИЗ_ТВЕРДОГО_СПЛАВА__ВК8__Т5К10__Т15К6__ТИП_2__ГОСТ_6396_78">'Лист1'!$J$6441:$J$6487</definedName>
    <definedName name="СВЕРЛО_ПО_ДЕРЕВУ_С_ПОДРЕЗАТЕЛЕМ_В_ИНДИВИДУАЛЬНОЙ_УПАКОВКЕ__ПВХ_и_БЛИСТЕР">'Лист1'!$J$2304:$J$2325</definedName>
    <definedName name="ФРЕЗА_КОНЦЕВАЯ_С_КОНИЧИЧЕСКИМ_ХВОСТОВИКОМ_ОСНАЩЕННАЯ_ПРЯМЫМИ_ПЛАСТИНАМИ_ИЗ_ТВЕРДОГО_СПЛАВА_ВК8__Т5К10___Т15К6">'Лист1'!$J$6317:$J$6361</definedName>
    <definedName name="ФРЕЗА_ДИСКОВАЯ_ПРОРЕЗНАЯ_И_ОТРЕЗНАЯ__ТИП_1_2__СТАЛЬ_Р6М5__ГОСТ_2679_93">'Лист1'!$J$6470:$J$6523</definedName>
    <definedName name="СВЕРЛО_СПИРАЛЬНОЕ_С_ЦИЛИНДРИЧЕСКИМ_ХВОСТОВИКОМ__СРЕДНЕЙ_СЕРИИ_КЛАСС_А__ЛЕГИРОВАНО_КОБАЛЬТОМ___СТАЛЬ_Р6М5К5__ГОСТ_10902">'Лист1'!$J$677:$J$720</definedName>
    <definedName name="ШПАТЕЛЬ_С_ПЛАСТИКОВОЙ_РУЧКОЙ__СТАЛЬ_65Г__ГОСТ_10778_83">'Лист1'!$J$4374:$J$6569</definedName>
    <definedName name="МОЛОТОК_СЛЕСАРНЫЙ_СТАЛЬНОЙ__СТАЛЬ_50">'Лист1'!$J$3829:$J$3867</definedName>
    <definedName name="Б">'Лист1'!$K$8417:$K$8472</definedName>
    <definedName name="РЕЗЦЫ_ТОКАРНЫЙ_ПРОХОДНОЙ_УПОРНЫЙ_ИЗОГНУТЫЙ__ГОСТ_18879_73">'Лист1'!$J$7126:$J$7164</definedName>
    <definedName name="ОТВЕРТКА_КРЕСТОВАЯ_В_ИНДИВИДУАЛЬНОЙ_УПАКОВКЕ">'Лист1'!$J$4036:$J$4078</definedName>
    <definedName name="СВЕРЛО_СТУПЕНЧАТОЕ__УГОЛ_118__СТАЛЬ_Р6М5">'Лист1'!$J$1222:$J$1279</definedName>
    <definedName name="СВЕРЛО_СПИРАЛЬНОЕ_С_КОНИЧЕСКИМ__ХВОСТОВИКОМ_СРЕДНЕЙ_СЕРИИ_КЛАСС_В__СТАЛЬ_Р6М5__ГОСТ_10903">'Лист1'!$J$1395:$J$1434</definedName>
    <definedName name="ВОРОТОК_ДЛЯ_МЕТЧИКОВ__СТАЛЬ_45__ГОСТ_22401_83">'Лист1'!$J$5531:$J$5576</definedName>
    <definedName name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>'Лист1'!$J$2158:$J$2208</definedName>
    <definedName name="КЕЛЬМА_ШТУКАТУРНАЯ__СТАЛЬ_65Г__ТУ_3926_024_02955281_2000">'Лист1'!$J$4394:$J$6592</definedName>
    <definedName name="НОЖОВКА_ПО_ДЕРЕВУ_ВЫКРУЖНАЯ__СТАЛЬ_65MN__ГОСТ_26215_84">'Лист1'!$J$4317:$J$4350</definedName>
    <definedName name="КУСАЧКИ_ТОРЦОВЫЕ_ХРОМИРОВАННЫЕ__СТАЛЬ_CR_V">'Лист1'!$J$4285:$J$4316</definedName>
    <definedName name="КЛЮЧ_ТРУБНЫЙ_РЫЧАЖНЫЙ_ГАЗОВЫЙ_ЛИТОЙ_ХРОМ_ВАНАДИЕВАЯ_СТАЛЬ__ГОСТ_18981_73">'Лист1'!$J$3320:$J$3432</definedName>
    <definedName name="МЕТЧИК__МАШИННО_РУЧНОЙ_ДЛЯ_МЕТРИЧЕСКОЙ_РЕЗЬБЫ_ГАЕЧНЫЙ_ПРЯМОЙ__СТАЛЬ_Р6М5__ГОСТ_1604_71">'Лист1'!$J$5478:$J$5522</definedName>
    <definedName name="НАБОРЫ_МЕТЧИКОВ_И_ПЛАШЕК_КОМБИНИРОВАННЫЕ">'Лист1'!$J$1933:$J$1939</definedName>
    <definedName name="ПОЛОТНО_НОЖОВОЧНОЕ_БИМЕТАЛЛИЧЕСКОЕ__BIМЕТАLL__ПО_МЕТАЛЛУ__ФАСОВКА_ПО_10_шт___СТАЛЬ_Р6М5_В_ИНДИВИДУАЛЬНОЙ_ПВХ_УПАКОВКЕ">'Лист1'!$J$2607:$J$2859</definedName>
    <definedName name="КРУГИ_АБРАЗИВНЫЕ_ЗАЧИСТНЫЕ_ПО_СТАЛИ__АРМИРОВАННЫЕ_НА_БАКЕЛИТОВОЙ_СВЯЗКЕ__ФАСОВКА_ПО_10_ШТУК___ТУ_3982_001_00221209_08">'Лист1'!$J$7021:$J$7088</definedName>
    <definedName name="МЕТЧИК_МАШИННО_РУЧНОЙ_ДЛЯ_МЕТРИЧЕСКОЙ_РЕЗЬБЫ_ОДИНАРНЫЙ_ДЛЯ_СКВОЗНЫХ_ОТВЕРСТИЙ__СТАЛЬ_Р6М5__ГОСТ_3266_81">'Лист1'!$J$4397:$J$4451</definedName>
    <definedName name="ПЕРЕХОДНИКИ_АДАПТЕРЫ__SCHWERT">'Лист1'!$J$3055:$J$3136</definedName>
    <definedName name="ОПРАВКА_С_КОНУСОМ_МОРЗЕ_ДЛЯ_СВЕРЛИЛЬНЫХ_ПАТРОНОВ_БЕЗ__ЛАПКИ_С_МЕТРИЧЕСКОЙ_РЕЗЬБОЙ_СТАЛЬ_40Х__ГОСТ_2682_86">'Лист1'!$J$7273:$J$7311</definedName>
    <definedName name="СВЕРЛО_ПО_ДЕРЕВУ_ПЕРОВОЕ__L_152_ММ">'Лист1'!$J$3293:$J$3321</definedName>
    <definedName name="РАЗВЕРТКА_МАШИННАЯ__С_КОНИЧЕСКИМ_ХВОСТОВИКОМ_ТИП_2__СТАЛЬ_Р6М5__ГОСТ_1672_80">'Лист1'!$J$6079:$J$6118</definedName>
    <definedName name="БОРФРЕЗА_ЦИЛИНДРИЧЕСКАЯ__С_ТОРЦЕВЫМИ_ЗУБЬЯМИ__ТИП_В___СПЛАВ_ВК8__ГОСТ_Р_52780_2007">'Лист1'!$J$6576:$J$6626</definedName>
    <definedName name="РЕЗЦЫ_ТОКАРНЫЙ_ОТРЕЗНОЙ__ГОСТ_18884_73">'Лист1'!$J$7039:$J$7187</definedName>
    <definedName name="ДИСК_АЛМАЗНЫЙ_ТУРБО_СЕГМЕНТНЫЙ__KROTEC">'Лист1'!$J$4130:$J$4161</definedName>
    <definedName name="СВЕРЛО_СПИРАЛЬНОЕ_С_ЦИЛИНДРИЧЕСКИМ__ХВОСТОВИКОМ__СРЕДНЕЙ_СЕРИИ_КЛАСС_А__ЛЕВОГО_ВРАЩЕНИЯ__СТАЛЬ_Р6М5__ГОСТ_10902">'Лист1'!$J$1123:$J$1192</definedName>
    <definedName name="ГРАБЛИ_ЧЕТЫРНАДЦАТИЗУБЫЕ">'Лист1'!$J$3959:$J$3980</definedName>
    <definedName name="ЗУБИЛО_ПО_БЕТОНУ_ПЛОСКОЕ_С_ХВОСТОВИКАМИ_SDS_PLUS_И_SDS_MAX__SCHWERT">'Лист1'!$J$3127:$J$3175</definedName>
    <definedName name="ДИСК_АЛМАЗНЫЙ_СЕГМЕНТНЫЙ__KROTEC">'Лист1'!$J$4124:$J$4161</definedName>
    <definedName name="ПАССАТИЖИ_ДЛЯ_СНЯТИЯ_ИЗОЛЕНТЫ">'Лист1'!$J$4269:$J$4300</definedName>
    <definedName name="ПОЛОТНО_НОЖОВОЧНОЕ_РУЧНОЕ_ПО_МЕТАЛЛУ__ФАСОВКА_100_ШТУК___СТАЛЬ_Х6ВФ__ГОСТ_6645_86">'Лист1'!$J$3615:$J$3650</definedName>
    <definedName name="СВЕРЛО_ПО_СТЕКЛУ_И_КЕРАМИКЕ">'Лист1'!$J$3182:$J$3227</definedName>
    <definedName name="ЛОПАТА_САДОВАЯ_СОВКОВАЯ_ПЕСОЧНАЯ">'Лист1'!$J$3886:$J$3915</definedName>
    <definedName name="ТЯПКА">'Лист1'!$J$3979:$J$4014</definedName>
    <definedName name="КУСАЧКИ_БОКОВЫЕ_ДИЭЛЕКТРИЧЕСКИЕ">'Лист1'!$J$4281:$J$4316</definedName>
    <definedName name="СВЕРЛО_СПИРАЛЬНОЕ__С_ЦИЛИНДРИЧЕСКИМ__ХВОСТОВИКОМ__СРЕДНЕЙ_СЕРИИ_КЛАСС_А__ДВУХСТОРОННЕЕ__СТАЛЬ_Р6М5__ГОСТ_10902">'Лист1'!$J$1164:$J$1228</definedName>
    <definedName name="ЩЕТКА_КОНИЧЕСКАЯ_ДЛЯ_УШМ_SCHWERT">'Лист1'!$J$4198:$J$4316</definedName>
    <definedName name="КЛЮЧ_ТОРЦОВЫЙ_СТЕРЖНЕВОЙ_ДВУСТОРОННИЙ_СТАЛЬ_40Х__ТУ_3926_036_53581936_2013">'Лист1'!$J$2031:$J$3616</definedName>
    <definedName name="П">'Лист1'!$K$8713:$K$8761</definedName>
    <definedName name="КУЛАЧКИ_К_ПАТРОНУ_ТОКАРНОМУ">'Лист1'!$J$3901:$J$7355</definedName>
    <definedName name="НАБОРЫ_ПЛАШЕК">'Лист1'!$J$1929:$J$1939</definedName>
    <definedName name="ФРЕЗА_КОНЦЕВАЯ_С_ЦИЛИНДРИЧЕСКИМ_ХВОСТОВИКОМ_ЦЕЛЬНАЯ_ТВЕРДОСПЛАВ.__СПЛАВ_ВК8__ГОСТ_18372_73">'Лист1'!$J$6214:$J$6254</definedName>
    <definedName name="ОТВЕРТКА__КАМЫШИН">'Лист1'!$J$2074:$J$4316</definedName>
    <definedName name="СВЕРЛО_СПИРАЛЬНОЕ_С_ЦИЛИНДРИЧЕСКИМ__ХВОСТОВИКОМ__СРЕДНЕЙ_СЕРИИ_КЛАСС_А__СТАЛЬ_Р9__ГОСТ_10902">'Лист1'!$J$873:$J$930</definedName>
    <definedName name="СВЕРЛО_ЦЕНТРОВОЧНОЕ_С_ПРЕДОХРАНИТЕЛЬНЫМ_КОНУСОМ__ТИП_В___СТАЛЬ_Р6М5__ГОСТ_14952Б">'Лист1'!$J$1798:$J$4436</definedName>
    <definedName name="СВЕРЛО_ПО_БЕТОНУ_СПИРАЛЬНОЕ_С_ТВЕРДОСПЛАВНОЙ_ПЛАСТИНОЙ_ВК8">'Лист1'!$J$3140:$J$3181</definedName>
    <definedName name="Ф">'Лист1'!$K$8887:$K$8921</definedName>
    <definedName name="СОВОК_ПОСАДОЧНЫЙ">'Лист1'!$J$3977:$J$4010</definedName>
    <definedName name="ЧАШКА_АЛМАЗНАЯ_ЗАЧИСТНАЯ_ТУРБО__KROTEC">'Лист1'!$J$4157:$J$4197</definedName>
    <definedName name="ПОДСТАВКА_ПОД_МЕТЧИКИ_МЕТРИЧЕСКИЕ">'Лист1'!$J$2064:$J$2118</definedName>
    <definedName name="УРОВЕНЬ_УПРОЧНЕННЫЙ">'Лист1'!$J$6751:$J$7065</definedName>
    <definedName name="ЩЕТКА_РАДИАЛЬНАЯ_ДЛЯ_ДРЕЛИ_И_УШМ_SCHWERT">'Лист1'!$J$4183:$J$4309</definedName>
    <definedName name="РЕЗЕЦ_ТОКАРНЫЙ_РАСТОЧНОЙ_ДЛЯ_СКВОЗНЫХ_ОТВЕРСТИЙ__ГОСТ_18882_73">'Лист1'!$J$7058:$J$7099</definedName>
    <definedName name="РАЗВЕРТКА_РУЧНАЯ_ЦИЛИНДРИЧЕСКАЯ_С_ПРЯМЫМИ_КАНАВКАМИ__ИСП.1__СТАЛЬ_9ХС__ГОСТ_7722_77">'Лист1'!$J$5943:$J$5985</definedName>
    <definedName name="НАБОРЫ_СВЕРЛ_ПО_МЕТАЛЛУ">'Лист1'!$J$1834:$J$1858</definedName>
    <definedName name="НАБОРЫ_СВЕРЛ_ПО_БЕТОНУ">'Лист1'!$J$1830:$J$1846</definedName>
    <definedName name="ПРОЧИЙ_ИНСТРУМЕНТ__РАСПРОДАЖА">'Лист1'!$J$8328:$J$8409</definedName>
    <definedName name="Д">'Лист1'!$K$8457:$K$8502</definedName>
    <definedName name="БОРФРЕЗА_СФЕРОКОНИЧЕСКАЯ__ТИП__F__СПЛАВ_ВК8__ГОСТ_Р_52780_2007">'Лист1'!$J$6636:$J$6678</definedName>
    <definedName name="ФРЕЗА_ШПОНОЧНАЯ_С_ЦИЛИНДРИЧЕСКИМ_ХВОСТОВИКОМ_ОСНАЩЕННАЯ_ПЛАСТИНАМИ_ИЗ_ТВЕРДОГО_СПЛАВА_ВК8__ТК10__Т15К6_ТИП_1__ИСПОЛНЕНИЕ_1_ГОСТ_6396_78">'Лист1'!$J$6408:$J$6459</definedName>
    <definedName name="РАМКА_НОЖОВОЧНАЯ">'Лист1'!$J$3613:$J$3660</definedName>
    <definedName name="ЛЕДОБУР_СКРЕБОК">'Лист1'!$J$3946:$J$4029</definedName>
    <definedName name="НОЖНИЦЫ_ПО_МЕТАЛЛУ_УДЛИНЕННЫЕ">'Лист1'!$J$4301:$J$4316</definedName>
    <definedName name="СВЕРЛО_СПИРАЛЬНОЕ_С_ЦИЛИНДРИЧЕСКИМ_ХВОСТОВИК_ДЛИННОЙ_СЕРИИ_КЛ._А__СТАЛЬ_Р6М5__ГОСТ_886">'Лист1'!$J$1282:$J$1326</definedName>
    <definedName name="ФРЕЗА_КОНЦЕВАЯ_С_КОНИЧЕСКИМ__ХВОСТОВИКОМ__СТАЛЬ_Р6М5__ГОСТ_17026_71">'Лист1'!$J$6265:$J$6307</definedName>
    <definedName name="ПОЛОТНО_НОЖОВОЧНОЕ_МАШИННОЕ_ПО_МЕТАЛЛУ__ФАСОВКА_ПО_10_ШТ___СТАЛЬ_Р6М5__ГОСТ_6645_86">'Лист1'!$J$3623:$J$3673</definedName>
    <definedName name="В">'Лист1'!$K$8442:$K$8508</definedName>
    <definedName name="МЕТЧИК_МАШИННО_РУЧНОЙ_ДЛЯ_ТРУБНОЙ_РЕЗЬБЫ_КОМПЛЕКТНЫЙ_ИЗ_2_Х_ШТУК__СТАЛЬ_Р6М5___ГОСТ_3266_81">'Лист1'!$J$5453:$J$5495</definedName>
    <definedName name="НАБОРЫ_ЗЕНКОВОК">'Лист1'!$J$1943:$J$1956</definedName>
    <definedName name="НОЖОВКА_ПО_ДЕРЕВУ__КАЙМАН___СТАЛЬ_65MN__ГОСТ_26215_84">'Лист1'!$J$1387:$J$4343</definedName>
    <definedName name="ЛОПАТА_СНЕГОВАЯ_ВЬЮГА_ЦВЕТНАЯ">'Лист1'!$J$3921:$J$3946</definedName>
    <definedName name="ЗУБИЛО_СЛЕСАРНОЕ__СТАЛЬ_У8А">'Лист1'!$J$1723:$J$4326</definedName>
    <definedName name="К">'Лист1'!$K$8478:$K$8520</definedName>
    <definedName name="ПЛАШКА_КРУГЛАЯ_ДЛЯ_ЛЕВОЙ_МЕТРИЧЕСКОЙ_РЕЗЬБЫ__КЛАСС_ТОЧНОСТИ_6g__СТАЛЬ_9ХС__ГОСТ_9740_71">'Лист1'!$J$5771:$J$5840</definedName>
    <definedName name="ОТВЕРТКА_УДАРНАЯ_С_ПРЯМЫМ_ШЛИЦЕМ_В_ИНДИВИДУАЛЬНОЙ_УПАКОВКЕ">'Лист1'!$J$4029:$J$4068</definedName>
    <definedName name="НАБОР_ПЛАСТИКОВЫХ_ШПАТЕЛЕЙ__ГОСТ_10778_83__ДЕЛЬТА">'Лист1'!$J$2040:$J$2042</definedName>
    <definedName name="З">'Лист1'!$K$8470:$K$8507</definedName>
    <definedName name="ПЛОСКОГУБЦЫ_КОМБИНИРОВАННЫЕ_ДИЭЛЕКТРИЧЕСКИЕ">'Лист1'!$J$4261:$J$4293</definedName>
    <definedName name="СВЕРЛО_СПИРАЛЬНОЕ_С_ЦИЛИНДРИЧЕСКИМ_ХВОСТОВИКОМ_СРЕДНЕЙ_СЕРИИ_С_ТВЕРДОСПЛАВНОЙ_ПЛАСТИНОЙ_ИЗ_СПЛАВА_ВК8">'Лист1'!$J$1261:$J$1303</definedName>
    <definedName name="ФРЕЗА_КОНЦЕВАЯ_С_КОНИЧЕСКИМ_ХВОСТОВИКОМ_ОСНАЩЕННАЯ_ВИНТОВ._ПЛАСТ._ИЗ_ТВЕРДОГО_СПЛАВА_ВК8__Т5К10__Т15К6__ГОСТ_20537_75">'Лист1'!$J$6353:$J$6399</definedName>
    <definedName name="СВЕРЛО_ПО_ДЕРЕВУ_СПИРАЛЬНОЕ_В_БЛИСТЕРНОЙ_УПАКОВКЕ">'Лист1'!$J$2325:$J$2606</definedName>
    <definedName name="С">'Лист1'!$K$8809:$K$8854</definedName>
    <definedName name="ВТУЛКА_ПЕРЕХОДНАЯ_ДЛЯ_КРЕПЛЕНИЯ_ИНСТРУМЕНТА_С_КОНИЧЕСКИМ_ХВОСТОВИКОМ_КОРОТКАЯ___БИЕНИЕ_0_01_мм__СТАЛЬ_40Х___ГОСТ_13598_85">'Лист1'!$J$7188:$J$7228</definedName>
    <definedName name="НОЖОВКА_ПО_ДЕРЕВУ__ОРДИНАР___СТАЛЬ_65MN__ГОСТ_26215_84">'Лист1'!$J$2033:$J$4335</definedName>
    <definedName name="М">'Лист1'!$K$8543:$K$8666</definedName>
    <definedName name="РАЗВЕРТКА_РУЧНАЯ_ЦИЛИНДРИЧЕСКАЯ_РЕГУЛИРУЕМАЯ__СТАЛЬ_9ХС__ГОСТ_7722_77">'Лист1'!$J$6037:$J$6078</definedName>
    <definedName name="РЕЗЦЫ_ТОКАРНЫЙ_ПРОХОДНОЙ_ПРЯМОЙ__ГОСТ_18878_73">'Лист1'!$J$7084:$J$7125</definedName>
    <definedName name="СВЕРЛО_СПИРАЛЬНОЕ_С_ЦИЛИНДРИЧЕСКИМ__ХВОСТОВИКОМ__СРЕДНЕЙ_СЕРИИ_КЛАСС_А__ЛЕВОГО_ВРАЩЕНИЯ__В_ИНДИВИДУАЛЬНОЙ_ПВХ_УПАКОВКЕ__СТАЛЬ_Р6М5_ГОСТ_10902">'Лист1'!$J$2251:$J$2290</definedName>
    <definedName name="СТАМЕСКА_ДОЛОТО">'Лист1'!$J$4340:$J$4377</definedName>
    <definedName name="СТАМЕСКА_ПЛОСКАЯ">'Лист1'!$J$4327:$J$4362</definedName>
    <definedName name="ШПАТЕЛЬ_ПЛИТОЧНИКА__СТАЛЬ_65Г__ГОСТ_10778_83">'Лист1'!$J$4386:$J$6575</definedName>
    <definedName name="КУСАЧКИ_БОКОВЫЕ_ХРОМИРОВАННЫЕ__СТАЛЬ_CR_V">'Лист1'!$J$4277:$J$4314</definedName>
    <definedName name="ПОДШИПНИК_ШАРИКОВЫЙ_РАДИАЛЬНЫЙ_ОДНОРЯДНЫЙ_С_ЗАЩИТНЫМИ_ШАЙБАМИ">'Лист1'!$J$6934:$J$6979</definedName>
    <definedName name="МЕТЧИК_РУЧНОЙ_ДЛЯ_МЕТРИЧЕСКОЙ_РЕЗЬБЫ_ОДИНАРНЫЙ_ДЛЯ_ГЛУХИХ_ОТВЕРСТИЙ__СТАЛЬ_9ХС__ГОСТ_3266_81_Упаковка__промасленная_бумага_Фасовка__кратно_по_1_шт">'Лист1'!$B$4978</definedName>
    <definedName name="ПИЛА_ДИСКОВАЯ_ПО_ДЕРЕВУ">'Лист1'!$J$4205:$J$4248</definedName>
    <definedName name="ШТАНГЕНЦИРКУЛЬ__ГОСТ_166_89">'Лист1'!$J$6733:$J$7020</definedName>
    <definedName name="НАБОРЫ_КЛЮЧЕЙ_ГАЕЧНЫХ_С_ОТКРЫТЫМ_И_КОЛЬЦЕВЫМ_ЗЕВОМ_КОМБИНИРОВАННЫХ__СТАЛЬ_40Х__КАМЫШИН">'Лист1'!$J$2026:$J$2042</definedName>
    <definedName name="БОРФРЕЗА_КОНИЧЕСКАЯ_С_ЗАОСТРЕННЫМ_КОНЦОМ__ТИП_М__СПЛАВ_ВК_8__ГОСТ_Р_52780_2007">'Лист1'!$J$6708:$J$6732</definedName>
    <definedName name="ЛОПАТА_САДОВАЯ_КОПАЛЬНАЯ_КАЛЕНКА">'Лист1'!$J$3901:$J$3930</definedName>
    <definedName name="СВЕРЛО_ПО_МЕТАЛЛУ_КХ_УДЛИНЕННОЙ_СЕРИИ">'Лист1'!$J$1672:$J$1804</definedName>
    <definedName name="МЕТЧИК__МАШИННО_РУЧНОЙ_ДЛЯ_ДЮЙМОВОЙ__КОНИЧЕСКОЙ_РЕЗЬБЫ__СТАЛЬ_Р6М5_ГОСТ_6227">'Лист1'!$J$5421:$J$5457</definedName>
    <definedName name="ЗЕНКОВКА_С_ЦИЛИНДРИЧЕСКИМХВОСТОВИКОМ__УГОЛ_60__90__120__СТАЛЬ_Р6М5__ГОСТ_14953_80">'Лист1'!$J$6112:$J$6159</definedName>
    <definedName name="КЛЮЧ_ГАЕЧНЫЙ_С_ОТКРЫТЫМ_И_КОЛЬЦЕВЫМ_ЗЕВОМ_ПРЯМОЙ_КОМБИНИРОВАННЫЙ_СТАЛЬ_40Х__ТУ_3926_048_53581936_2013">'Лист1'!$J$3435:$J$3582</definedName>
    <definedName name="СВЕРЛО_СПИРАЛЬНОЕ__СРЕДНЕЙ_СЕРИИ_КЛАСС_А__С_ШЕСТИГРАННЫМ__1_4__ХВОСТОВИКОМ__СТАЛЬ_Р6М5__ГОСТ_10902">'Лист1'!$J$1195:$J$1260</definedName>
    <definedName name="СВЕРЛО_ПО_СТЕКЛУ_И_КЕРАМИКЕ_В_ИНДИВИДУАЛЬНОЙ_УПАКОВКЕ__ПВХ_и_БЛИСТЕР">'Лист1'!$J$2292:$J$2316</definedName>
    <definedName name="СВЕРЛО_СПИРАЛЬНОЕ_С_ЦИЛИНДРИЧЕСКИМ__ХВОСТОВИКОМ__СРЕДНЕЙ_СЕРИИ_КЛАСС_А__СТАЛЬ_Р18__ГОСТ_10902">'Лист1'!$J$1006:$J$1067</definedName>
    <definedName name="СВЕРЛО_ПО_ДЕРЕВУ_ФОРСТНЕРА">'Лист1'!$J$3212:$J$3253</definedName>
    <definedName name="ПОЛОТНО_НОЖОВОЧНОЕ_РУЧНОЕ_ДВУХСТОРОННЕЕ_ПО_МЕТАЛЛУ__ФАСОВКА_100_ШТУК__СТАЛЬ_Х6ВФ__ГОСТ_6645_86">'Лист1'!$J$3618:$J$3659</definedName>
    <definedName name="ФРЕЗА_КОНЦЕВАЯ_С_КОНИЧЕСКИМ__ХВОСТОВИКОМ_ДЛИННАЯ__СТАЛЬ_Р6М5">'Лист1'!$J$6303:$J$6345</definedName>
    <definedName name="МЕТЧИКИ_И_ВОРОТКИ_ДЛЯ_МЕТЧИКОВ_В_ИНДИВИДУАЛЬНОЙ_ПВХ_УПАКОВКЕ">'Лист1'!$J$2330:$J$2831</definedName>
    <definedName name="НАБОРЫ_НАПИЛЬНИКОВ__РАШПИЛЕЙ">'Лист1'!$J$1972:$J$1985</definedName>
    <definedName name="НАБОРЫ_СВЕРЛ_С_НИТРИД_ТИТАНОВЫМ_ПОКРЫТИЕМ">'Лист1'!$J$1848:$J$1863</definedName>
    <definedName name="СВЕРЛО_СПИРАЛЬНОЕ_С_ЦИЛИНДРИЧЕСКИМ_ХВОСТОВИКОМ__СРЕДНЕЙ_СЕРИИ_КЛАСС_А__ЛЕГИРОВАНО_КОБАЛЬТОМ___В_ИНДИВИДУАЛЬНОЙ_ПВХ_УПАКОВКЕ_СТАЛЬ_Р6М5К5__ГОСТ_10902">'Лист1'!$J$2195:$J$2291</definedName>
    <definedName name="КЛЮЧ_ГАЕЧНЫЙ_РАЗВОДНОЙ_ЦЕЛЬНОМЕТАЛЛИЧЕСКИЙ_ХРОМВАНАДИЕВАЯ_СТАЛЬ__ГОСТ_7275_75">'Лист1'!$J$3327:$J$3475</definedName>
    <definedName name="МОЛОТОК_ПЕЧНИКОВЫЙ__КИРОЧКА___СТАЛЬ_50__ТУ_4833_008_02955281_97">'Лист1'!$J$3868:$J$4000</definedName>
    <definedName hidden="1" localSheetId="0" name="_xlnm._FilterDatabase">'Лист1'!$A$6:$G$8926</definedName>
    <definedName hidden="1" localSheetId="1" name="_xlnm._FilterDatabase">'Лист2'!$A$1:$A$62</definedName>
  </definedNames>
  <calcPr/>
</workbook>
</file>

<file path=xl/sharedStrings.xml><?xml version="1.0" encoding="utf-8"?>
<sst xmlns="http://schemas.openxmlformats.org/spreadsheetml/2006/main" count="27590" uniqueCount="9293">
  <si>
    <t>Видеоканал (НАЖИМАЙТЕ)</t>
  </si>
  <si>
    <t>https://www.youtube.com/channel/UCJ5lL4hAHC92TJffSm2zmDA/videos</t>
  </si>
  <si>
    <t>ВИДЕОРОЛИК (НАЖИМАЙТЕ): Почему горят сверла</t>
  </si>
  <si>
    <t>https://youtu.be/KdTpmEzJhJo</t>
  </si>
  <si>
    <t>ВИДЕОРОЛИК (НАЖИМАЙТЕ): Пять ошибок при сверлении</t>
  </si>
  <si>
    <t>https://youtu.be/ccC921X2DGI</t>
  </si>
  <si>
    <t>Для выпад. Списка</t>
  </si>
  <si>
    <t>Картинка</t>
  </si>
  <si>
    <t>Текст</t>
  </si>
  <si>
    <t>ВИДЕОРОЛИК (НАЖИМАЙТЕ): Сверла из Р6М5К5 против сверл из Р18</t>
  </si>
  <si>
    <t>https://youtu.be/jiTNqEkL0vw</t>
  </si>
  <si>
    <t>виз</t>
  </si>
  <si>
    <t>ВИДЕОРОЛИК (НАЖИМАЙТЕ): Советы от производителя. Как правильно выбрать сверло под резьбу</t>
  </si>
  <si>
    <t>https://youtu.be/miq4QqbCgm8</t>
  </si>
  <si>
    <r>
      <rPr>
        <rFont val="Bahnschrift"/>
        <b/>
        <color theme="1"/>
        <sz val="9.0"/>
      </rPr>
      <t xml:space="preserve">КЛЮЧИ ГАЕЧНЫЕ ТМ </t>
    </r>
    <r>
      <rPr>
        <rFont val="Bahnschrift"/>
        <b/>
        <color rgb="FFC00000"/>
        <sz val="9.0"/>
      </rPr>
      <t>BOON</t>
    </r>
    <r>
      <rPr>
        <rFont val="Bahnschrift"/>
        <b/>
        <color theme="1"/>
        <sz val="9.0"/>
      </rPr>
      <t xml:space="preserve"> (Новинка) - </t>
    </r>
    <r>
      <rPr>
        <rFont val="Bahnschrift"/>
        <b/>
        <color rgb="FFC00000"/>
        <sz val="9.0"/>
      </rPr>
      <t>ЛУЧШИЕ ЦЕНЫ</t>
    </r>
  </si>
  <si>
    <t>НОВИНКИ: ВОЛЖСКИЙ ИНСТРУМЕНТ ЭКСКЛЮЗИВНЫЙ ПРЕДСТАВИТЕЛЬ КЛЮЧЕЙ ГАЕЧНЫХ ТМ BOON (Индия) В РОССИИ. 
ВЫГОДНЫЕ ЦЕНЫ, ОПТИМАЛЬНЫЙ УРОВЕНЬ КАЧЕСТВА. 
СТАЛЬ CrV (ХРОМ-ВАНАДИЙ)</t>
  </si>
  <si>
    <t>новинки</t>
  </si>
  <si>
    <t>ВИДЕОРОЛИК (НАЖИМАЙТЕ): Качественные сверла</t>
  </si>
  <si>
    <t>https://youtu.be/WKN7axp32bQ</t>
  </si>
  <si>
    <t>НОВИНКИ: НА ПОСТОЯННОЙ ОСНОВЕ В АССОРТИМЕНТ ДОБАВЛЕНЫ ПОДШИПНИКИ ТОРГОВОЙ МАРКИ ВОЛЖСКИЙ ИНСТРУМЕНТ. ЦЕНЫ СМОТРИТЕ В РАЗДЕЛЕ ПОДШИПНИКИ</t>
  </si>
  <si>
    <t>новинки2</t>
  </si>
  <si>
    <t>НОВИНКИ</t>
  </si>
  <si>
    <t>НОВИНКИ: СВЕРЛА Ц/Х С КОБАЛЬТОМ С ПРОТОЧКОЙ, СВЕРЛА К/Х С КОБАЛЬТОМ, СВЕРЛА К/Х УДЛИНЕННОЙ СЕРИИ, СВЕРЛА СТУПЕНЧАТЫЕ С КОБАЛЬТОМ, МЕТЧИКИ М/Р КОМПЛЕКТНЫЕ С КОБАЛЬТОМ, БУРЫ KROTEC С КРЕСТООБРАЗНОЙ ПЛАСТИНОЙ</t>
  </si>
  <si>
    <t>ножи</t>
  </si>
  <si>
    <t>НОВИНКА: НОЖИ С ВЫДВИЖНЫМ ЛЕЗВИЕМ И ЛЕЗВИЯ К НИМ. ТОРГОВАЯ МАРКА KROTEC (Чехия). УДОБНАЯ ЭРГОНОМИЧНАЯ РУЧКА, ЛОКАНИЧНЫЙ ДИЗАЙН</t>
  </si>
  <si>
    <t>рамка</t>
  </si>
  <si>
    <t>ВИДЕОРОЛИК (НАЖИМАЙТЕ): Особенности покрытия нитрид титана</t>
  </si>
  <si>
    <t>https://youtu.be/i_eoDBwedvg</t>
  </si>
  <si>
    <t>РАМКИ ДЛЯ ПОЛОТЕН РУЧНЫХ ПО МЕТАЛЛУ. ОБЛАДАЕТ УДОБНОЙ РУЧКОЙ, ЛОКАНИЧНЫМ ДИЗАЙНОМ. ТОРГОВАЯ МАРКА - ВОЛЖСКИЙ ИНСТРУМЕНТ</t>
  </si>
  <si>
    <t>полотно</t>
  </si>
  <si>
    <t>ПОЛОТНА ПО МЕТАЛЛУ РУЧНЫЕ ПРЕДСТАВЛЕНЫ У НАС ОДНОСТРОННИМИ (КАК НА ФОТО), ДВУХСТОРОННИМИ, БИМЕТАЛЛИЧЕСКИМИ, А ТАКЖЕ МАШИННЫМИ</t>
  </si>
  <si>
    <t>полотнобиметалл</t>
  </si>
  <si>
    <t>ПОЛОТНА ПО МЕТАЛЛУ РУЧНЫЕ БИМЕТАЛЛИЧЕСКИЕ. СТАЛЬ Р6М5. ПРЕДНАЗНАЧЕНЫ ДЛЯ НЕРЖАВЕЮЩИХ, ИНСТРУМЕНТАЛЬНЫХ, КОНСТРУКЦИОННЫХ СТАЛЕЙ И ЦВЕТНЫХ МЕТАЛЛОВ</t>
  </si>
  <si>
    <t>стекло</t>
  </si>
  <si>
    <t>В 2022 ГОДУ В НАШ АССОРТИМЕНТ ДОБАВЛЕНА НОВАЯ ПОЗИЦИЯ, А ИМЕННО СВЕРЛА ПО СТЕКЛУ И КЕРАМИКЕ С ШЕСТИГРАННЫМ ХВОСТОВИКОМ И КРЕСТООБРАЗНОЙ ПЛАСТИНОЙ</t>
  </si>
  <si>
    <t>ступенчатое</t>
  </si>
  <si>
    <t>МЫ ПРЕДЛАГАЕМ ШИРОКИЙ АССОРТИМЕНТ СТУПЕНЧАТЫХ СВЕРЛ. В 2022 ГОДУ ПО НИМ РАСШИРЕН РАЗМЕРНЫЙ РЯД, А ТАКЖЕ ДОБАВЛЕНЫ СВЕРЛА СТУПЕНЧАТЫЕ ИЗ СТАЛИ Р6М5К5</t>
  </si>
  <si>
    <t>рулетки</t>
  </si>
  <si>
    <t>ИЗМЕРИТЕЛЬНЫЕ ИНСТРУМЕНТ ПРЕДСТАВЛЕН РУЛЕТКАМИ, ЛИНЕЙКАМИ И ШТАНГЕНЦИРКУЛЯМИ</t>
  </si>
  <si>
    <t>ВИДЕОРОЛИК (НАЖИМАЙТЕ): Основные отличия метчиков сквозных от глухих и их сравнение с черновыми и чистовыми</t>
  </si>
  <si>
    <t>https://youtu.be/WtCzbQ5gSDw</t>
  </si>
  <si>
    <t>линейки</t>
  </si>
  <si>
    <t>штангеля</t>
  </si>
  <si>
    <t>диски</t>
  </si>
  <si>
    <t>АЛМАЗНЫЕ ДИСКИ KROTEC (Чехия): СПЛОШНЫЕ, СЕГМЕНТНЫЕ, ТУРБОСЕГМЕНТНЫЕ И УНИВЕРСАЛЬНЫЕ. ШИРОКИЙ АССОРТИМЕНТ И ПОСТОЯННОЕ НАЛИЧИЕ</t>
  </si>
  <si>
    <t>кордщетки</t>
  </si>
  <si>
    <t>КОРДЩЕТКИ ЧАШЕЧНЫЕ, РАДИАЛЬНЫЕ, КОНИЧЕСКИЕ SCHWERT (Чехия). ДВА ВИДА КРЕПЛЕНИЯ: ДЛЯ ДРЕЛИ И УШМ. ТРИ ВИДА ПРОВОЛОКИ: СТАЛЬНАЯ, КРУЧЕНАЯ, ЛАТУНИРОВАННАЯ</t>
  </si>
  <si>
    <t>чашки</t>
  </si>
  <si>
    <t>ВИДЕОРОЛИК (НАЖИМАЙТЕ): Наборы компании ООО ПО Волжский инструмент</t>
  </si>
  <si>
    <t>ЗАЧИСТНЫЕ АЛМАЗНЫЕ ЧАШКИ KROTEC (Чехия): ОДНОРЯДНЫЕ, ДВУХРЯДНЫЕ, ТУРБО. ЛАКОНИЧНЫЙ ЕВРОПЕЙСКИЙ ДИЗАЙН, ОТЛИЧНОЕ КАЧЕСТВО</t>
  </si>
  <si>
    <t>https://youtu.be/5NmsqZBVFQA</t>
  </si>
  <si>
    <t>борфрезы</t>
  </si>
  <si>
    <t>ШИРОКЙ АССОРТИМЕНТ БОРФРЕЗ ВОЛЖСКИЙ ИНСТРУМЕНТ. 15 ВИДОВ ФОРМ, 3 ВИДА: БЕЗ ПОКРЫТИЯ, С ПОКРЫТИЕМ, ПО АЛЮМИНИЮ. ВСЕГДА В НАЛИЧИИ</t>
  </si>
  <si>
    <t>ключигаечные</t>
  </si>
  <si>
    <t>КЛЮЧИ ГАЕЧНЫЕ КАМЫШИНСКОГО ЗАВОДА ПО ЦЕНАМ ОТ ПРОИЗВОДИТЕЛЯ. РОССИЙСКОЕ ПРОИЗВОДСТВО. ШИРОКИЙ РАЗМЕРНЫЙ РЯД. ТАКЖЕ В НАБОРАХ</t>
  </si>
  <si>
    <t>ключитрубные</t>
  </si>
  <si>
    <t>КЛЮЧИ ТРУБНЫЕ (90 град) и ГАЗОВЫЕ (45 град) ЛИТЫЕ. ИЗГОТОВЛЕНЫ ИЗ ХРОМ-ВАНАДИЕВОЙ СТАЛИ. ГОСТ ГОСТ 18981-73</t>
  </si>
  <si>
    <t>ключиразводные</t>
  </si>
  <si>
    <t>КЛЮЧИ РАЗВОДНЫЕ С УДОБНОЙ ЭРГОНОМИЧНОЙ ПРОРЕЗИНЕННОЙ ИЛИ МЕТАЛЛИЧЕСКОЙ РУЧКОЙ ОТ КР-19 ДО КР-36. ИЗГОТОВЛЕНЫ ИЗ ХРОМ-ВАНАДИЕВОЙ СТАЛИ. ГОСТ ГОСТ 7275-75</t>
  </si>
  <si>
    <t>ВИДЕОРОЛИК (НАЖИМАЙТЕ): Ошибки при сравнении сверл разных производителей</t>
  </si>
  <si>
    <t>https://youtu.be/9WQ5bIE7_F0</t>
  </si>
  <si>
    <t>наборыключей</t>
  </si>
  <si>
    <t>ШИРОКИЙ АССОРТИМЕНТ КЛЮЧЕЙ ГАЕЧНЫХ ДВУХСТОРОННИХ, НАКИДНЫХ И КОМБИНИРОВАННЫХ КАМЫШИНСКОГО ЗАВОДА ПО ЦЕНАМ ОТ ПРОИЗВОДИТЕЛЯ. РОССИЙСКОЕ ПРОИЗВОДСТВО</t>
  </si>
  <si>
    <t>бурыкротеккрест</t>
  </si>
  <si>
    <t>БУРЫ С ХВОСТОВИКОМ SDS-PLUS ТМ KROTEC (Чехия) С КРЕСТООБРАЗНОЙ ПЛАСТИНОЙ КВАДРО. ТАКЖЕ В АССОРТИМЕНТЕ ПРЕДСТАВЛЕНЫ БУРЫ С ОДИНАРНОЙ ПЛАСТИНОЙ ТМ KROTEC и SCHWERT (Чехия)</t>
  </si>
  <si>
    <t>бурышвертмакс</t>
  </si>
  <si>
    <t>БУРЫ С ХВОСТОВИКОМ SDS-MAX ТМ SCHWERT (Чехия). РАЗМЕРНЫЙ РЯД ОТ 16*400 до 40*1000. УПАКОВКА - ПЛАСТИКОВЫЙ ПОДВЕС С ЕВРОПЕТЛЕЙ</t>
  </si>
  <si>
    <t>коронки</t>
  </si>
  <si>
    <t>КОРОНКИ ПО БЕТОНУ С ХВОСТОВИКОМ SDS-PLUS ТМ SCHWERT (Чехия). В СОВОКУПНОСТИ С ЗУБИЛАМИ, ПИКАМИ, БУРАМИ, ПЕРЕХОДНИКАМИ ДОПОЛНЯЮТ АССОРТИМЕНТ ПРЕДАЛАГЕМОГО НАМИ ИНСТРУМЕНТА ДЛЯ ПЕРФОРАТОРОВ</t>
  </si>
  <si>
    <t>наборы</t>
  </si>
  <si>
    <t>ПРЕДЛАГАЕМ БОЛЬШОЙ АССОРТИМЕНТ НАБОРОВ СВЕРЛ ПО МЕТАЛЛУ, БЕТОНУ, ДЕРЕВУ, СТЕКЛУ, НАБОРЫ БУРОВ, РУЧНОГО ИНСТРУМЕНТ, ПЛАШЕК И МЕТЧИКОВ И Т.П. СМОТРИТЕ РАЗДЕЛ - НАБОРЫ</t>
  </si>
  <si>
    <t>ВИДЕОРОЛИК (НАЖИМАЙТЕ): Торговое оборудование Волжский инструмент</t>
  </si>
  <si>
    <t>https://youtu.be/8lyoMzPp5eo</t>
  </si>
  <si>
    <t>патроны</t>
  </si>
  <si>
    <t>ПАТРОНЫ СВЕРЛИЛЬНЫЕ С КЛЮЧЕМ ИЛИ САМОЗАЖИМНЫЕ, ПОД ОПРАВКУ ИЛИ С РЕЗЬБОЙ. ШИРОКИЙ РАЗМЕРНЫЙ РЯД И ПОСТОЯННОЕ НАЛИЧИЕ ТОВАРА НА СКЛАДЕ</t>
  </si>
  <si>
    <t>кобальт</t>
  </si>
  <si>
    <t>СВЕРЛА ПО МЕТАЛЛУ С 5% КОБАЛЬТОМ (СТАЛЬ Р6М5К5). ПРЕДНАЗНАЧЕНЫ ДЛЯ РАБОТЫ ПО ТРУДНООБРАБАТЫВАЕМЫМ, ЛЕГИРОВАННЫМ СТАЛЯМ, В ТОМ ЧИСЛЕ ПО НЕРЖАВЕЙЩИМ</t>
  </si>
  <si>
    <t>титан</t>
  </si>
  <si>
    <t>СВЕРЛА ПО МЕТАЛЛУ ИЗ Р6М5 С НИТРИД ТИТАНОВЫМ ПОКРЫТИЕМ. ИМЕЮТ ДВОЙНУЮ ЗАТОЧКУ. ЛУЧШИЕ СВЕРЛА ДЛЯ РАБОТЫ ПО СТАЛЯМ НИЗКОЙ И СРЕДНЕЙ ПРОЧНОСТИ</t>
  </si>
  <si>
    <t>проточка</t>
  </si>
  <si>
    <t>СВЕРЛА ПО МЕТАЛЛУ ИЗ СТАЛИ Р6М5 С ПРОТОЧЕННЫМ (12 ММ) ХВОСТОВИКОМ. ЭТО СВЕРЛА БОЛЬШИХ ДИАМЕТРОВ (от 12,5 ММ) АДАПТИРОВАННЫЕ ПОД ДРЕЛЬ</t>
  </si>
  <si>
    <t>кобальтпроточка</t>
  </si>
  <si>
    <t>СВЕРЛА ПО МЕТАЛЛУ ИЗ СТАЛИ Р6М5К% (С 5% КОБАЛЬТОМ) С ПРОТОЧЕННЫМ (12 ММ) ХВОСТОВИКОМ. ЭТО СВЕРЛА БОЛЬШИХ ДИАМЕТРОВ (от 12,5 ММ) АДАПТИРОВАННЫЕ ПОД ДРЕЛЬ</t>
  </si>
  <si>
    <t>ВИДЕОРОЛИК (НАЖИМАЙТЕ): Советы от производителя. Как правильно выбирать сверла по металлу. На что обратить внимание</t>
  </si>
  <si>
    <t>https://youtu.be/geC6Ky-fXqw</t>
  </si>
  <si>
    <t>шестигранник</t>
  </si>
  <si>
    <t>СВЕРЛА ПО МЕТАЛЛУ С ШЕСТИГРАННЫМ ХВОСТОВИКОМ. МОЖНО ИСПОЛЬЗОВАТЬ В ШУРУПОВЕРТАХ. ПОЛЬЗУЮТСЯ БОЛЬШИМ СПРОСОМ У МОНТАЖНЫХ БРИГАД</t>
  </si>
  <si>
    <t>сверлоутолщ</t>
  </si>
  <si>
    <t>НОВИНКА ВОЛЖСКОГО ИНСТРУМЕНТ - СВЕРЛА С УТОЛЩЕННЫМ ХВОСТОВИКОМ</t>
  </si>
  <si>
    <t>видео</t>
  </si>
  <si>
    <t>СВЕРЛО СПИРАЛЬНОЕ С ЦИЛИНДРИЧЕСКИМ ХВОСТОВИКОМ СРЕДНЕЙ СЕРИИ  КЛАСС В, СТАЛЬ Р6М5, ГОСТ 10902-77</t>
  </si>
  <si>
    <t>ПО БОЛЬШИНСТВУ ГРУПП ТОВАРА ВЫ МОЖЕТЕ ПОСМОТРЕТЬ КОРОТКИЙ ВИДЕОРОЛИК. ДЛЯ ЭТОГО НАЖМИТЕ НА КНОПКУ "ВИДЕО" В НАИМЕНОВАНИИ ГРУППЫ ИЛИ СПРАВА В СТОЛБЦЕ I</t>
  </si>
  <si>
    <t>ВИДЕОРОЛИК (НАЖИМАЙТЕ): Наборы резьбонарезные Волжский инструмент</t>
  </si>
  <si>
    <t>напильники</t>
  </si>
  <si>
    <t>https://youtu.be/69-Ii5GLMeQ</t>
  </si>
  <si>
    <t>МЫ ПРЕДЛАГАЕМ ШИРОКИЙ АССОРТИМЕНТ НАПИЛЬНИКОВ И НАДФИЛЕЙ (В ТОМ ЧИСЛЕ АЛМАЗНЫХ) РАЗНЫХ ФОРМ, ДЛИН, НАСЕЧЕК. ОТДЕЛЬНОЙ ГРУППОЙ ИДУТ ДЕРЕВЯННЫЕ РУЧКИ С МЕТАЛЛИЧЕСКИМ КОЛЬЦОМ</t>
  </si>
  <si>
    <t>бетон</t>
  </si>
  <si>
    <t>МЫ ПРЕДЛАГАЕМ СВЕРЛА ПО БЕТОНУ, КАК В ПРОМУПАКОВКЕ (ПО 10 И 5 ШТУК), ТАК И В ИНДИВИДУАЛЬНОЙ ПВХ УПАКОВКЕ СО ШТРИХКОДОМ И ЕВРОПЕТЛЕЙ</t>
  </si>
  <si>
    <t>дерево</t>
  </si>
  <si>
    <t>ДЛЯ РАБОТЫ ПО ДЕРЕВУ МЫ ПРЕДЛАГАЕМ СВЕРЛА С ПОДРЕЗАТЕЛЕМ, СВЕРЛА ПЕРОВЫЕ, СВЕРЛА СПИРАЛЬНЫЕ (ОНИ ЖЕ ВИНТОВЫЕ ИЛИ БАЛОЧНЫЕ), А ТАКЖЕ СВЕРЛА ФОРСТНЕРА. ШИРОКИЙ АССОРТИМЕНТ</t>
  </si>
  <si>
    <t>АВС</t>
  </si>
  <si>
    <t>АВС АНАЛИЗ</t>
  </si>
  <si>
    <t>В СТОЛБЦЕ G ПРИВЕДЕН АВС-АНАЛИЗ НАШЕГО АССОРТИМЕНТА, ОРИЕНТИРОВАННЫЙ НА МАГАЗИНЫ ИНСТРУМЕНТА, КРЕПЕЖА, СТРОЙМАТЕРИАЛОВ И ХОЗТОВАРОВ (БУКВА А - САМЫЕ ВОСТРЕБОВАННЫЕ РАЗМЕРЫ)</t>
  </si>
  <si>
    <t>подборка</t>
  </si>
  <si>
    <t>"ПРОШУ ВАС СДЕЛАТЬ ПОДБОРКУ НА ОСНОВЕ ВАШЕГО ОПЫТА ПО ____ ГРУППЕ ТОВАРА НА СУММУ _____ РУБ"</t>
  </si>
  <si>
    <t>ЕСЛИ ВЫ НЕ ЗНАЕТЕ СПРОС ПО ТОЙ ИЛИ ИНОЙ ГРУППЕ ТОВАРА (НАПРИМЕР ПО МЕТЧИКАМ, ПЛАШКАМ И Т.П.), НАПИШИТЕ В ПОЧТУ ВАШЕМУ МЕНЕДЖЕРУ ДАННУЮ ФРАЗУ И ОН ПОДГОТОВИТ ДЛЯ ВАС ПОДБОРКУ ПО РЕЙТИНГУ ПРОДАЖ</t>
  </si>
  <si>
    <t>резцы</t>
  </si>
  <si>
    <t>МЫ ПОСТАВЛЯЕМ ШИРОКИЙ АССОРТИМЕНТ РЕЗЦОВ С НАПАЙНЫМИ ПЛАСТИНАМИ КАНАШСКОГО ЗАВОДА (ПО ЦЕНЕ ЗАВОДА), А ТАКЖЕ РЕЗЦЫ СО СМЕННЫМИ ПЛАСТИНАМИ ТОРГОВОЙ МАРКИ ВОЛЖСКИЙ ИНСТРУМЕНТ</t>
  </si>
  <si>
    <t>пластины</t>
  </si>
  <si>
    <t>ВИДЕОРОЛИК (НАЖИМАЙТЕ): Патроны сверлильные компании ООО ПО Волжский инструмент и оправки к ним</t>
  </si>
  <si>
    <t>https://youtu.be/8OzYI6rTw-s</t>
  </si>
  <si>
    <t>К РЕЗЦАМ СО СМЕННЫМИ ПЛАСТИНАМИ В ПРАЙС-ЛИСТЕ ПРЕДСТАВЛЕНЫ И САМИ ПЛАСТИНЫ. ВЫ МОЖЕТЕ ПРИСЛАТЬ НАМ ЗАПРОС ПО НИМ В ТОМ ВИДЕ, В КОТОРОМ ОН У ВАС ЕСТЬ, А НАШИ ТЕХНОЛОГИ САМИ ПОДБЕРУТ ВАМ АНАЛОГИ</t>
  </si>
  <si>
    <t>оснастка</t>
  </si>
  <si>
    <t>ТОКАРНАЯ ОСНАСТКА У НАС ПРЕДСТАВЛЕНА ЦЕНТРАМИ ВРАЩЕНИЯ И ЦЕНТРАМИ УПОРНЫМИ, ВТУЛКАМИ ПЕРЕХОДНЫМИ, ПАТРОНАМИ И ОПРАВКАМИ</t>
  </si>
  <si>
    <t>молотки</t>
  </si>
  <si>
    <t>МОЛОТКИ ТОРГОВОЙ МАРКИ ВОЛЖСКИЙ ИНСТРУМЕНТ ИЗГОТОВЛЕНЫ ИЗ СТАЛИ 50, ИМЕЮТ КОВАННЫЙ (!) БОЕК, ЧТО ОЧЕНЬ ВАЖНО, И УДОБНУЮ ГЛАДКУЮ РУКОЯТКУ</t>
  </si>
  <si>
    <t>отвертки</t>
  </si>
  <si>
    <t>МЫ ПОСТАВЛЯЕМ НЕ ТОЛЬКО МЕТАЛЛОРЕЖУЩИЙ ИНСТРУМЕНТ. В НАШЕМ АССОРТИМЕНТЕ МНОГО ПОЗИЦИЙ РУЧНОГО ИНСТРУМЕНТА, А ИМЕННО ОТВЕРТКИ, КУСАЧКИ, НОЖОВКИ, ГУБЦЕВЫЙ ИНСТРУМЕНТ И Т.Д.</t>
  </si>
  <si>
    <t>биты</t>
  </si>
  <si>
    <t>ОТВЕРТОЧНЫЕ БИТЫ ТОРГОВОЙ МАРКИ ВОЛЖСКИЙ ИНСТРУМЕНТ ПРЕДСТАВЛЕНЫ ФОРМАМИ PH, PZ, SL. ОЗНАКОМИТЬСЯ С РАЗМЕРАМИ ВЫ МОЖЕТЕ В СООТВЕСТВУЮЩЕМ РАЗДЕЛЕ ПРАЙС-ЛИСТА</t>
  </si>
  <si>
    <t>плоскогубцы</t>
  </si>
  <si>
    <t>ШАРНИРНО-ГУБЦЕВЫЙ ИНСТРУМЕНТ (ПЛОСКОГУБЦЫ, КРУГЛОГУБЦЫ) ПРЕДСТАВЛЕНЫ В ТРЕХ ИСПОЛНЕНИЯХ: ДИЭЛЕКТРИЧЕСКИЕ, С НИКЕЛЕВЫМ ПОКРЫТИЕМ (ВЫСОКОГО КАЧЕСТВА), БЕЗ ПОКРЫТИЯ (ПОДЕШЕВЛЕ)</t>
  </si>
  <si>
    <t>ВИДЕОРОЛИК (НАЖИМАЙТЕ): Метчики компании ООО ПО Волжский инструмент</t>
  </si>
  <si>
    <t>https://youtu.be/_T0iyOxg5Ss</t>
  </si>
  <si>
    <t>ножницы</t>
  </si>
  <si>
    <t>НОЖНИЦЫ ПО МЕТАЛЛУ В АССОРТИМЕНТЕ С ЛЕВЫМ И ПРАВЫМ РЕЗОМ, ОБЫЧНЫЕ И АВИАЦИОННОГО ТИПА. УПАКОВКА - ПЛАСТИКОВЫЙ ПОДВЕС С ЕВРОПЕТЛЕЙ</t>
  </si>
  <si>
    <t>кусачки</t>
  </si>
  <si>
    <t>КУСАЧКИ ТАКЖЕ ПРЕДСТАВЛЕНЫ В ТРЕХ ИСПОЛНЕНИЯХ: ДИЭЛЕКТРИЧЕСКИЕ, С НИКЕЛЕВЫМ ПОКРЫТИЕМ (ВЫСОКОГО КАЧЕСТВА), БЕЗ ПОКРЫТИЯ (ПОДЕШЕВЛЕ)</t>
  </si>
  <si>
    <t>ножовки</t>
  </si>
  <si>
    <t>НОЖОВКИ ТОРГОВОЙ МАРКИ КРОТЕС (Чехия) ПРЕДСТАВЛЕНЫ ШИРОКИМ АССОРТИМЕНТОМ РАЗМЕРОВ РАЗНОЙ ДЛИНЫ И ЧАСТОТЫ ЗУБЬЕВ. KROTEC - ЭТО ИНСТРУМЕНТ ВЫСОКОГО КАЧЕСТВА ПО ДОСТУПНЫМ ЦЕНАМ</t>
  </si>
  <si>
    <t>болторез</t>
  </si>
  <si>
    <t>"НЕ ПОРА ЛИ ПЕРЕКУСИТЬ?!" - БОЛТОРЕЗЫ ИЛИ НОЖНИЦЫ АРМАТУРНЫЕ ВОЛЖСКИЙ ИНСТРУМЕНТ</t>
  </si>
  <si>
    <t>степлеры</t>
  </si>
  <si>
    <t>ПРЕДЛАГАЕМ ВАШЕМУ ВНИМНИЮ СТЕПЛЕРЫ, СКОБЫ К НИМ, А ТАКЖЕ СКОБОУДАЛИТЕЛИ ТОРГОВОЙ МАРКИ KROTEC (Чехия). НЕЗАМЕНИМАЯ ПОЗИЦИЯ НА ЛЮБОЙ СТРОЙКЕ.</t>
  </si>
  <si>
    <t>метчикикобальт</t>
  </si>
  <si>
    <t>ВИДЕОРОЛИК (НАЖИМАЙТЕ): Плашки компании ООО ПО Волжский инструмент</t>
  </si>
  <si>
    <t>https://youtu.be/woStPHr4GQE</t>
  </si>
  <si>
    <t>В 2022 ГОДУ РАСШИРЕН АССОРТИМЕНТ МЕТЧИКОВ МАШИННО-РУЧНЫХ КОМПЛТЕКНЫХ, ДОПОЛНЕНЫ РАЗМЕРЫ ИЗ СТАЛИ Р6М5К5, ПРЕДНАЗНАЧЕННЫЕ ДЛЯ ОБРАБОТКИ НЕРЖАВЕЮЩИХ И ТРУДНООБРАБАТЫВАЕМЫХ МАТЕРИАЛОВ</t>
  </si>
  <si>
    <t>сверлакхкобальт</t>
  </si>
  <si>
    <t>ДЛЯ НЕРЖАВЕЮЩИХ И ЛЕГИРОВАННЫХ СТАЛЕЙ МЫ ДОБАВИЛИ В АССОРТИМЕНТ СВЕРЛА С КОНИЧЕСКИМ ХВОСТОВИКОМ СРЕДНЕЙ СЕРИИ ИЗ Р6М5К5 (С 5% КОБАЛЬТОМ), РАЗМЕРЫ ПОКА ДО 30 ММ</t>
  </si>
  <si>
    <t>сверлакхудлин</t>
  </si>
  <si>
    <t>НАС ЧАСТО СПРАШИВАЛИ СВЕРЛА С КОНИЧЕСКИМ ХВОСТОВИКОМ УДЛИНЕННОЙ СЕРИИ ПО ГОСТ 2092-77. НАРЯДУ СО СВЕРЛАМИ ДЛИННОЙ СЕРИИ ПО ГОСТ 12121-77 ТЕПЕРЬ И ДАННАЯ ПОЗИЦИЯ У НАС ВСЕГДА В НАЛИЧИИ</t>
  </si>
  <si>
    <t>метчикиплашки</t>
  </si>
  <si>
    <t>МЫ ПРЕДЛАГАЕМ ИСЧЕРПЫВАЮЩИЙ АССОРТИМЕНТ ПЛАШЕК И МЕТЧИКОВ, РАЗНЫХ ВИДОВ ПО ГЕОМЕТРИИ И ИЗ РАЗНЫХ СТАЛЕЙ. ЕСЛИ ВАМ НУЖНО ПОМОЧЬ ПОДОБРАТЬ РАЗМЕРЫ И ВИДЫ, ПРОСТО НАПИШИТЕ ВАШЕМУ МЕНЕДЖЕРУ</t>
  </si>
  <si>
    <t>воротки</t>
  </si>
  <si>
    <t>ЕСЛИ ВЫ ЗАКУПАЕТЕ ПЛАШКИ И МЕТЧИКИ, НЕ ЗАБУДЬТЕ ЗАКАЗАТЬ И ВОРОТКИ К НИМ. ДАННЫЕ ПОЗИЦИИ ВЫ ЛЕГКО НАЙДЕТЕ В ПРАЙС-ЛИСТЕ ОТДЕЛЬНОЙ ГРУППОЙ ИЛИ ЖЕ ВНУТРИ ПЛАШЕК И МЕТЧИКОВ МЕТРИЧЕСКИХ</t>
  </si>
  <si>
    <t>ВИДЕОРОЛИК (НАЖИМАЙТЕ): Обучение продавцов Основные параметры сверл по металлу</t>
  </si>
  <si>
    <t>абразив</t>
  </si>
  <si>
    <t>https://youtu.be/sCq9PJ5U57I</t>
  </si>
  <si>
    <t>ВСЕГДА В НАЛИЧИИ АБРАЗИВНЫЕ КРУГИ ПРОИЗВОДСТВА ЛУЖСКОГО ЗАВОДА, СМОТРИТЕ ЦЕНЫ В РАЗДЕЛЕ КРУГИ</t>
  </si>
  <si>
    <t>клейма</t>
  </si>
  <si>
    <t>ПРЕДЛАГАЕМ ВАШЕМУ ВНИМАНИЮ КЛЕЙМА ЦИФРОВЫЕ, БУКВЕННЫЕ (ЛАТИНИЦА) И БУКВЕННЫЕ (КИРИЛЛИЦА)</t>
  </si>
  <si>
    <t>шпатель</t>
  </si>
  <si>
    <t>НИ ОДИН РЕМОНТ НЕ ОБОЙДЕТСЯ БЕЗ ТАКОЙ ВОСТРЕБОВАННОЙ ПОЗИЦИИ, КАК ШПАТЕЛИ. СМОТРИТЕ ЦЕНЫ И АССОРТИМЕНТ ПО НИМ В ПРАЙС-ЛИСТЕ</t>
  </si>
  <si>
    <t>зенковки</t>
  </si>
  <si>
    <t>ЕСЛИ ВЫ ПРОДАЕТЕ КРЕПЕЖ ИЛИ ИНСТРУМЕНТ, ТО ЗЕНКОВКИ ЭТО ВАША ПОЗИЦИЯ. НАПРИМЕР, ЧТОБЫ "УТОПИТЬ" ГОЛОВКУ КРЕПЕЖА В ПОВЕРХНОСТИ МЕТАЛЛА, КАК РАЗ ПРИМЕНЯЕТСЯ ЗЕНКОВКА</t>
  </si>
  <si>
    <t>развертки</t>
  </si>
  <si>
    <t>ПОСЛЕ ОПЕРАЦИИ "СВЕРЛЕНИЕ" УЛУЧШИТЬ КАЧЕСТВО ОТВЕРСТИЯ ИЛИ ЖЕ ДОВЕСТИ ЕГО ДО НУЖНОГО РАЗМЕРА ПОЗВОЛЯЮТ РАЗВЕРТКИ. МЫ ПОСТАВЛЯЕМ РАЗВЕРТКИ С КВАЛИТЕТАМИ Н7, Н8, Н9 (Н7 БОЛЕЕ ТОЧНЫЙ)</t>
  </si>
  <si>
    <t>ВИДЕОРОЛИК (НАЖИМАЙТЕ): Рулетки измерительные</t>
  </si>
  <si>
    <t>подставка</t>
  </si>
  <si>
    <t>https://youtu.be/OzQM6F4bZP4</t>
  </si>
  <si>
    <t>ДЛЯ ПРЕЗЕНТАБЕЛЬНОЙ ВЫКЛАДКИ ТОВАРА В ВАШЕМ ТОРГОВОМ ЗАЛЕ ИСПОЛЬЗУЙТЕ ПОДСТКАМИ ПОД СВЕРЛА, ПЛАШКИ, МЕТЧИКИ. ЕСЛИ ИХ ПОСТАВИТЬ ВОЗЛЕ КАССОВОГО АППАРАТА, ПРОДАЖИ УВЕЛИЧАТСЯ</t>
  </si>
  <si>
    <t>лоток</t>
  </si>
  <si>
    <t>ДЛЯ ВЫКЛАДКИ И ХРАНЕНИЯ ИНСТРУМЕНТА МЫ ПРЕДЛАГАЕМ ЛОТКИ (ЯЩИКИ). ЦЕНЫ НА НИХ СМОТРИТЕ В ДАННОМ ПРАЙС-ЛИСТЕ В РАЗДЕЛЕ ЛОТКИ</t>
  </si>
  <si>
    <t>ВИДЕОРОЛИК (НАЖИМАЙТЕ): Ключи компании ООО ПО Волжский инструмент</t>
  </si>
  <si>
    <t>https://youtu.be/M5fJe0bQFXc</t>
  </si>
  <si>
    <t>ВИДЕОРОЛИК (НАЖИМАЙТЕ): Диски алмазные торговой марки Krotec Чехия</t>
  </si>
  <si>
    <t>https://youtu.be/taFrFfFPhQM</t>
  </si>
  <si>
    <t>ВИДЕОРОЛИК (НАЖИМАЙТЕ): Кордщетки торговой марки Schwert Чехия</t>
  </si>
  <si>
    <t>https://youtu.be/GMfQCPwfHf0</t>
  </si>
  <si>
    <t>ВИДЕОРОЛИК (НАЖИМАЙТЕ): Ассортимент инструмента торговой марки Krotec Чехия</t>
  </si>
  <si>
    <t>https://youtu.be/T5x_vqPTsvw</t>
  </si>
  <si>
    <t>ВИДЕОРОЛИК (НАЖИМАЙТЕ): Буры KROTEC с крестообразной пластиной</t>
  </si>
  <si>
    <t>https://youtu.be/8NQ5JkjKc3k</t>
  </si>
  <si>
    <t>ВИДЕОРОЛИК (НАЖИМАЙТЕ): Ключи разводные Волжский инструмент</t>
  </si>
  <si>
    <t>https://youtu.be/ludvAEttYjI</t>
  </si>
  <si>
    <t>ВИДЕОРОЛИК (НАЖИМАЙТЕ): Сверла по металлу цх средней серии с нитрид титановым покрытием, сталь Р6М5, ГОСТ 10902-77</t>
  </si>
  <si>
    <t>https://youtu.be/0iwRBOhQ11c</t>
  </si>
  <si>
    <t>ВИДЕОРОЛИК (НАЖИМАЙТЕ): Сравнение сверл с проточенным хвостовиком и без, сталь Р6М5, ГОСТ 10902-77</t>
  </si>
  <si>
    <t>https://youtu.be/Mr4z0r3VZNI</t>
  </si>
  <si>
    <t>ВИДЕОРОЛИК (НАЖИМАЙТЕ): Ключи трубные Волжский инструмент</t>
  </si>
  <si>
    <t>https://youtu.be/lyCizuJaFic</t>
  </si>
  <si>
    <t>ВИДЕОРОЛИК (НАЖИМАЙТЕ): Буры, пики, зубила, коронки, переходники Schwert и Krotec</t>
  </si>
  <si>
    <t>https://youtu.be/GRqKtMFobgE</t>
  </si>
  <si>
    <t>ВИДЕОРОЛИК (НАЖИМАЙТЕ): Ручной инструмент ТМ Волжский инструмент</t>
  </si>
  <si>
    <t>https://youtu.be/DjO4sYTLnVs</t>
  </si>
  <si>
    <t>ВИДЕОРОЛИК (НАЖИМАЙТЕ): Сравнение буров торговой марки Schwert и Krotec Чехия</t>
  </si>
  <si>
    <t>https://youtu.be/HcvxRl_2GOo</t>
  </si>
  <si>
    <t>ВИДЕОРОЛИК (НАЖИМАЙТЕ): Сравнение сверл с титановым покрытием со сверлами с кобальтом, ГОСТ 10902-77</t>
  </si>
  <si>
    <t>https://youtu.be/ZbeUW1L2_hU</t>
  </si>
  <si>
    <t>ВИДЕОРОЛИК (НАЖИМАЙТЕ): Сверла по стеклу и керамике ВИ</t>
  </si>
  <si>
    <t>https://youtu.be/UxGNLX3Gm4c</t>
  </si>
  <si>
    <t>ВИДЕОРОЛИК (НАЖИМАЙТЕ): Сверла по бетону с твердосплавной пластиной ВК8</t>
  </si>
  <si>
    <t>https://youtu.be/FdiAXPeOevA</t>
  </si>
  <si>
    <t>ВИДЕОРОЛИК (НАЖИМАЙТЕ): Сверла по металлу с шестигранным хвостовиком, сталь Р6М5</t>
  </si>
  <si>
    <t>https://youtu.be/coQHuxB7hbk</t>
  </si>
  <si>
    <t>ВИДЕОРОЛИК (НАЖИМАЙТЕ): Молотки стальные производства компании ООО ПО Волжский инструмент</t>
  </si>
  <si>
    <t>https://youtu.be/Hq3O2KBOcCg</t>
  </si>
  <si>
    <t>ВИДЕОРОЛИК (НАЖИМАЙТЕ): Сверла по металлу цх средней серии класса В, сталь Р6М5, ГОСТ 10902-77</t>
  </si>
  <si>
    <t>https://youtu.be/wbLV5JZGZdQ</t>
  </si>
  <si>
    <t>ВИДЕОРОЛИК (НАЖИМАЙТЕ): Напильники, рашпили, надфили компании ООО ПО Волжский инструмент</t>
  </si>
  <si>
    <t>https://youtu.be/xDRzcjH9ydg</t>
  </si>
  <si>
    <t>ВИДЕОРОЛИК (НАЖИМАЙТЕ): Сравнение сверл средней серии класса А и класса В, сталь Р6М5, ГОСТ 10902-77</t>
  </si>
  <si>
    <t>https://youtu.be/5yop13r-hks</t>
  </si>
  <si>
    <t>ВИДЕОРОЛИК (НАЖИМАЙТЕ): Сверла по дереву Волжский инструмент</t>
  </si>
  <si>
    <t>https://youtu.be/7_uHqXDpJOs</t>
  </si>
  <si>
    <t>https://youtu.be/6FnecH-S8jI</t>
  </si>
  <si>
    <t>ВИДЕОРОЛИК (НАЖИМАЙТЕ): О сверлах по металлу. Рассказ начальника отдела продаж компании Волжский инструмент</t>
  </si>
  <si>
    <t>https://youtu.be/HlQ1hUlxvtk</t>
  </si>
  <si>
    <t>ВИДЕОРОЛИК (НАЖИМАЙТЕ): Качественные борфрезы</t>
  </si>
  <si>
    <t>https://youtu.be/c6RS-bMIGrc</t>
  </si>
  <si>
    <t>ВИДЕОРОЛИК (НАЖИМАЙТЕ): Скорость сверления и качество</t>
  </si>
  <si>
    <t>https://youtu.be/3IVM3Ine9X4</t>
  </si>
  <si>
    <t>ВИДЕОРОЛИК (НАЖИМАЙТЕ): Проверка качества напильников</t>
  </si>
  <si>
    <t>https://youtu.be/Y1w_dxZ1fNk</t>
  </si>
  <si>
    <t>ВИДЕОРОЛИК (НАЖИМАЙТЕ): Чашки алмазные Krotec</t>
  </si>
  <si>
    <t>https://youtu.be/H9Ndqh37N8o</t>
  </si>
  <si>
    <t>ВИДЕОРОЛИК (НАЖИМАЙТЕ): Сверла ступенчатые</t>
  </si>
  <si>
    <t>https://youtu.be/bdrgMvXqZMs</t>
  </si>
  <si>
    <t>ВИДЕОРОЛИК (НАЖИМАЙТЕ): Сверла с цилиндрическим хвостовиком длинной серии</t>
  </si>
  <si>
    <t>https://youtu.be/7C7c3eQHbdA</t>
  </si>
  <si>
    <t>ВИДЕОРОЛИК (НАЖИМАЙТЕ): Сверла левого вращения</t>
  </si>
  <si>
    <t>https://youtu.be/jcMYqBLTg54</t>
  </si>
  <si>
    <t>ВИДЕОРОЛИК (НАЖИМАЙТЕ): Сверла цельные твердосплавные</t>
  </si>
  <si>
    <t>https://youtu.be/rqOK57FuJkQ?list=TLPQMjkwNDIwMjIdYFGSAtz1KA</t>
  </si>
  <si>
    <t>ВИДЕОРОЛИК (НАЖИМАЙТЕ): Сверла с твердосплавной пластиной</t>
  </si>
  <si>
    <t>https://youtu.be/I44RJv923Po?list=TLPQMjkwNDIwMjIdYFGSAtz1KA</t>
  </si>
  <si>
    <t>ВИДЕОРОЛИК (НАЖИМАЙТЕ): Сверла с 5% кобальтом (сталь Р6М5К5)</t>
  </si>
  <si>
    <t>https://youtu.be/3zRPOHJ6DsQ?list=TLPQMjkwNDIwMjIdYFGSAtz1KA</t>
  </si>
  <si>
    <t>ВИДЕОРОЛИК (НАЖИМАЙТЕ): Сверла с нитрид-титановым покрытием из стали Р6М5</t>
  </si>
  <si>
    <t>https://youtu.be/0iwRBOhQ11c?list=TLPQMjkwNDIwMjIdYFGSAtz1KA</t>
  </si>
  <si>
    <t>ВИДЕОРОЛИК (НАЖИМАЙТЕ): Сверла из стали Р6М5 класса А</t>
  </si>
  <si>
    <t>https://youtu.be/3KpRm9Oz_M8?list=TLPQMjkwNDIwMjIdYFGSAtz1KA</t>
  </si>
  <si>
    <t>ВИДЕОРОЛИК (НАЖИМАЙТЕ): Советы от производителя. Отличие метчиков ручных от машинных.</t>
  </si>
  <si>
    <t>https://youtu.be/MR--NXi-fco</t>
  </si>
  <si>
    <t>ВИДЕОРОЛИК (НАЖИМАЙТЕ): Режимы резания при сверлении</t>
  </si>
  <si>
    <t>https://youtu.be/kANLua5yeKw</t>
  </si>
  <si>
    <t>АРТ</t>
  </si>
  <si>
    <r>
      <rPr>
        <rFont val="Calibri"/>
        <b/>
        <color theme="1"/>
        <sz val="8.0"/>
      </rPr>
      <t>ПОИСК ПО АЛФАВИТУ (</t>
    </r>
    <r>
      <rPr>
        <rFont val="Calibri"/>
        <b/>
        <color rgb="FFC00000"/>
        <sz val="8.0"/>
      </rPr>
      <t>Б</t>
    </r>
    <r>
      <rPr>
        <rFont val="Calibri"/>
        <b/>
        <color theme="1"/>
        <sz val="8.0"/>
      </rPr>
      <t>ур) - ПЕРВЫЕ БУКВЫ ИНСТРУМЕНТА (НАЖИМАЙТЕ)
НАИМЕНОВАНИЕ</t>
    </r>
  </si>
  <si>
    <t>ВАШ ЗАКАЗ</t>
  </si>
  <si>
    <t>ОСТАТКИ</t>
  </si>
  <si>
    <r>
      <rPr>
        <rFont val="Calibri"/>
        <b/>
        <color theme="1"/>
        <sz val="8.0"/>
      </rPr>
      <t xml:space="preserve">ЦЕНА
</t>
    </r>
    <r>
      <rPr>
        <rFont val="Calibri"/>
        <b/>
        <color rgb="FF000000"/>
        <sz val="7.0"/>
      </rPr>
      <t>С НДС</t>
    </r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</si>
  <si>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СРЕДНЕЙ СЕРИИ  КЛАСС В, СТАЛЬ Р6М5, ГОСТ 10902-77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</si>
  <si>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АРТИКУЛ (СТАРЫЙ)</t>
  </si>
  <si>
    <t>Сверло по металлу с утолщенным ц/х ср. серии 0,5 (кл.В) (l=8, L=22, dхв=1,2, Р6М5)</t>
  </si>
  <si>
    <t>*****</t>
  </si>
  <si>
    <t>С</t>
  </si>
  <si>
    <t>Сверло по металлу с утолщенным ц/х ср. серии 0,6 (кл.В) (l=10, L=25, dхв=1,2, Р6М5)</t>
  </si>
  <si>
    <t>Сверло по металлу с утолщенным ц/х ср. серии 0,7 (кл.В) (l=10, L=25, dхв=1,2, Р6М5)</t>
  </si>
  <si>
    <t>Сверло по металлу с утолщенным ц/х ср. серии 0,8 (кл.В) (l=11, L=25, dхв=1,2, Р6М5)</t>
  </si>
  <si>
    <t>Сверло по металлу с утолщенным ц/х ср. серии 0,9 (кл.В) (l=11, L=25, dхв=1,2, Р6М5)</t>
  </si>
  <si>
    <t>Сверло по металлу с утолщенным ц/х ср. серии 1,0 (кл.В) (l=11, L=25, dхв=1,2, Р6М5)</t>
  </si>
  <si>
    <t>В</t>
  </si>
  <si>
    <t>Сверло по металлу ц/х средней серии 0,5 (кл.В) (l=6, L=22, Р6М5)</t>
  </si>
  <si>
    <t>Сверло по металлу ц/х средней серии 0,6 (кл.В) (l=7, L=24, Р6М5)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</si>
  <si>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</si>
  <si>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средней серии 0,7 (кл.В) (l=9, L=28, Р6М5)</t>
  </si>
  <si>
    <t>Сверло по металлу ц/х средней серии 0,8 (кл.В) (l=10, L=30, Р6М5)</t>
  </si>
  <si>
    <t>Сверло по металлу ц/х средней серии 0,9 (кл.В) (l=11, L=32, Р6М5)</t>
  </si>
  <si>
    <r>
      <rPr>
        <rFont val="Bahnschrift"/>
        <color theme="0"/>
        <sz val="10.0"/>
      </rPr>
      <t>видео 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о сверлах по металлу</t>
    </r>
  </si>
  <si>
    <t>Сверло по металлу ц/х средней серии 1,0 (кл.В) (l=12, L=34, Р6М5)</t>
  </si>
  <si>
    <t>Сверло по металлу ц/х средней серии 1,1 (кл.В) (l=14, L=36, Р6М5)</t>
  </si>
  <si>
    <t>Сверло по металлу ц/х средней серии 1,2 (кл.В) (l=16, L=38, Р6М5)</t>
  </si>
  <si>
    <t>видео (нажимайте)
как выбрать сверл.под резьб</t>
  </si>
  <si>
    <t>Сверло по металлу ц/х средней серии 1,3 (кл.В) (l=16, L=38, Р6М5)</t>
  </si>
  <si>
    <t>Сверло по металлу ц/х средней серии 1,4 (кл.В) (l=18, L=40, Р6М5)</t>
  </si>
  <si>
    <t>Сверло по металлу ц/х средней серии 1,5 (кл.В) (l=18, L=40, Р6М5)</t>
  </si>
  <si>
    <r>
      <rPr>
        <rFont val="Bahnschrift"/>
        <b/>
        <color theme="0"/>
        <sz val="10.0"/>
      </rPr>
      <t xml:space="preserve">видео </t>
    </r>
    <r>
      <rPr>
        <rFont val="Bahnschrift"/>
        <color theme="0"/>
        <sz val="10.0"/>
      </rPr>
      <t>(нажимайте)
почему горят сверла</t>
    </r>
  </si>
  <si>
    <t>Сверло по металлу ц/х средней серии 1,6 (кл.В) (l=20, L=43, Р6М5)</t>
  </si>
  <si>
    <t>Сверло по металлу ц/х средней серии 1,7 (кл.В) (l=20, L=43, Р6М5)</t>
  </si>
  <si>
    <t>Сверло по металлу ц/х средней серии 1,8 (кл.В) (l=22, L=46, Р6М5)</t>
  </si>
  <si>
    <r>
      <rPr>
        <rFont val="Bahnschrift"/>
        <color theme="0"/>
        <sz val="10.0"/>
      </rPr>
      <t>видео 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качественные сверла</t>
    </r>
  </si>
  <si>
    <t>Сверло по металлу ц/х средней серии 1,9 (кл.В) (l=22, L=46, Р6М5)</t>
  </si>
  <si>
    <t>Сверло по металлу ц/х средней серии 2,0 (кл.В) (l=24, L=49, Р6М5)</t>
  </si>
  <si>
    <t>А</t>
  </si>
  <si>
    <t>Сверло по металлу ц/х средней серии 2,1 (кл.В) (l=24, L=49,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</si>
  <si>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проточ. хвостовиком</t>
    </r>
  </si>
  <si>
    <t>Сверло по металлу ц/х средней серии 2,2 (кл.В) (l=27, L=53, Р6М5)</t>
  </si>
  <si>
    <t>Сверло по металлу ц/х средней серии 2,3 (кл.В) (l=27, L=53, Р6М5)</t>
  </si>
  <si>
    <t>Сверло по металлу ц/х средней серии 2,4 (кл.В) (l=30, L=57,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</si>
  <si>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лучшие сверла по металлу</t>
    </r>
  </si>
  <si>
    <t>Сверло по металлу ц/х средней серии 2,5 (кл.В) (l=30, L=57, Р6М5)</t>
  </si>
  <si>
    <t>Сверло по металлу ц/х средней серии 2,6 (кл.В) (l=30, L=57, Р6М5)</t>
  </si>
  <si>
    <t>Сверло по металлу ц/х средней серии 2,7 (кл.В) (l=33, L=61, Р6М5)</t>
  </si>
  <si>
    <t>Сверло по металлу ц/х средней серии 2,8 (кл.В) (l=33, L=61, Р6М5)</t>
  </si>
  <si>
    <t>Чтобы закрыть почти 100% спроса Ваших покупателей, в магазине разумно держать 3 линейки сверл по металлу:
1. Сверла кл.В или кл.А Р6М5 - средний сегмент качества и цены. Для тех, кому нужно сверло "подешевле", но которое работает
2. Сверла кл.А Р6М5 с покрытием нитрид-титана - лучшие сверла у нас для работы по обычной стали. Для тех, кто готов платить за качество
3. Сверла кл.А Р6М5К5 - лучшие сверла у нас для работы по нержавейке</t>
  </si>
  <si>
    <t>Сверло по металлу ц/х средней серии 2,9 (кл.В) (l=33, L=61, Р6М5)</t>
  </si>
  <si>
    <t>Сверло по металлу ц/х средней серии 3,0 (кл.В) (l=33, L=61, Р6М5)</t>
  </si>
  <si>
    <t>Сверло по металлу ц/х средней серии 3,1 (кл.В) (l=36, L=65, Р6М5)</t>
  </si>
  <si>
    <t>Сверло по металлу ц/х средней серии 3,2 (кл.В) (l=36, L=65, Р6М5)</t>
  </si>
  <si>
    <t>Сверло по металлу ц/х средней серии 3,3 (кл.В) (l=36, L=65, Р6М5)</t>
  </si>
  <si>
    <t>Сверло по металлу ц/х средней серии 3,4 (кл.В) (l=39, L=70, Р6М5)</t>
  </si>
  <si>
    <t>Сверло по металлу ц/х средней серии 3,5 (кл.В) (l=39, L=70, Р6М5)</t>
  </si>
  <si>
    <t>Сверло по металлу ц/х средней серии 3,6 (кл.В) (l=39, L=70, Р6М5)</t>
  </si>
  <si>
    <t>Сверло по металлу ц/х средней серии 3,7 (кл.В) (l=39, L=70, Р6М5)</t>
  </si>
  <si>
    <t>Сверло по металлу ц/х средней серии 3,8 (кл.В) (l=43, L=75, Р6М5)</t>
  </si>
  <si>
    <t>Сверло по металлу ц/х средней серии 3,9 (кл.В) (l=43, L=75, Р6М5)</t>
  </si>
  <si>
    <t>Сверло по металлу ц/х средней серии 4,0 (кл.В) (l=43, L=75, Р6М5)</t>
  </si>
  <si>
    <t>Сверло по металлу ц/х средней серии 4,1 (кл.В) (l=43, L=75, Р6М5)</t>
  </si>
  <si>
    <t>Сверло по металлу ц/х средней серии 4,2 (кл.В) (l=43, L=75, Р6М5)</t>
  </si>
  <si>
    <t>Сверло по металлу ц/х средней серии 4,3 (кл.В) (l=47, L=80, Р6М5)</t>
  </si>
  <si>
    <t>Сверло по металлу ц/х средней серии 4,4 (кл.В) (l=47, L=80, Р6М5)</t>
  </si>
  <si>
    <t>Сверло по металлу ц/х средней серии 4,5 (кл.В) (l=47, L=80, Р6М5)</t>
  </si>
  <si>
    <t>Сверло по металлу ц/х средней серии 4,6 (кл.В) (l=47, L=80, Р6М5)</t>
  </si>
  <si>
    <r>
      <rPr>
        <rFont val="Bahnschrift"/>
        <color theme="0"/>
        <sz val="10.0"/>
      </rPr>
      <t xml:space="preserve">аналоги (нажимайте)
</t>
    </r>
    <r>
      <rPr>
        <rFont val="Bahnschrift"/>
        <color theme="0"/>
        <sz val="9.0"/>
      </rPr>
      <t>СВЕРЛА КЛ.А Р6М5</t>
    </r>
  </si>
  <si>
    <t>Сверло по металлу ц/х средней серии 4,7 (кл.В) (l=47, L=80, Р6М5)</t>
  </si>
  <si>
    <t>Сверло по металлу ц/х средней серии 4,8 (кл.В) (l=52, L=86, Р6М5)</t>
  </si>
  <si>
    <t>Сверло по металлу ц/х средней серии 4,9 (кл.В) (l=52, L=86, Р6М5)</t>
  </si>
  <si>
    <r>
      <rPr>
        <rFont val="Bahnschrift"/>
        <color theme="0"/>
        <sz val="10.0"/>
      </rPr>
      <t>аналоги</t>
    </r>
    <r>
      <rPr>
        <rFont val="Bahnschrift"/>
        <color theme="0"/>
        <sz val="9.0"/>
      </rPr>
      <t xml:space="preserve"> (нажимайте)
СВЕРЛА КЛ.А Р9</t>
    </r>
  </si>
  <si>
    <t>Сверло по металлу ц/х средней серии 5,0 (кл.В) (l=52, L=86, Р6М5)</t>
  </si>
  <si>
    <t>Сверло по металлу ц/х средней серии 5,1 (кл.В) (l=52, L=86, Р6М5)</t>
  </si>
  <si>
    <t>Сверло по металлу ц/х средней серии 5,2 (кл.В) (l=52, L=86, Р6М5)</t>
  </si>
  <si>
    <r>
      <rPr>
        <rFont val="Bahnschrift"/>
        <color theme="0"/>
        <sz val="10.0"/>
      </rPr>
      <t xml:space="preserve">аналоги (нажимайте)
</t>
    </r>
    <r>
      <rPr>
        <rFont val="Bahnschrift"/>
        <color theme="0"/>
        <sz val="9.0"/>
      </rPr>
      <t>СВЕРЛА КЛ.А Р18</t>
    </r>
  </si>
  <si>
    <t>Сверло по металлу ц/х средней серии 5,3 (кл.В) (l=52, L=86, Р6М5)</t>
  </si>
  <si>
    <t>Сверло по металлу ц/х средней серии 5,4 (кл.В) (l=57, L=93, Р6М5)</t>
  </si>
  <si>
    <t>Сверло по металлу ц/х средней серии 5,5 (кл.В) (l=57, L=93, Р6М5)</t>
  </si>
  <si>
    <r>
      <rPr>
        <rFont val="Bahnschrift"/>
        <color theme="0"/>
        <sz val="10.0"/>
      </rPr>
      <t xml:space="preserve">аналоги (нажимайте)
</t>
    </r>
    <r>
      <rPr>
        <rFont val="Bahnschrift"/>
        <color theme="0"/>
        <sz val="9.0"/>
      </rPr>
      <t>СВЕРЛА КЛ.А Р6М5 ТИТАН</t>
    </r>
  </si>
  <si>
    <t>Сверло по металлу ц/х средней серии 5,6 (кл.В) (l=57, L=93, Р6М5)</t>
  </si>
  <si>
    <t>Сверло по металлу ц/х средней серии 5,7 (кл.В) (l=57, L=93, Р6М5)</t>
  </si>
  <si>
    <t>Сверла Р6М5 с титановым покрытием  - лучшие у нас для работы по стали</t>
  </si>
  <si>
    <t>Сверло по металлу ц/х средней серии 5,8 (кл.В) (l=57, L=93, Р6М5)</t>
  </si>
  <si>
    <t>Сверло по металлу ц/х средней серии 5,9 (кл.В) (l=57, L=93, Р6М5)</t>
  </si>
  <si>
    <t>Сверло по металлу ц/х средней серии 6,0 (кл.В) (l=57, L=93, Р6М5)</t>
  </si>
  <si>
    <t>Чтобы посмотреть цены на данные позиции нажимайте на кнопки в этом столбце</t>
  </si>
  <si>
    <t>Сверло по металлу ц/х средней серии 6,1 (кл.В)(l=63, L=101, Р6М5)</t>
  </si>
  <si>
    <t>Сверло по металлу ц/х средней серии 6,2 (кл.В)(l=63, L=101, Р6М5)</t>
  </si>
  <si>
    <t>Сверло по металлу ц/х средней серии 6,3 (кл.В)(l=63, L=101, Р6М5)</t>
  </si>
  <si>
    <t>Сверло по металлу ц/х средней серии 6,4 (кл.В)(l=63, L=101, Р6М5)</t>
  </si>
  <si>
    <t>Сверло по металлу ц/х средней серии 6,5 (кл.В)(l=63, L=101, Р6М5)</t>
  </si>
  <si>
    <r>
      <rPr>
        <rFont val="Bahnschrift"/>
        <color theme="0"/>
        <sz val="10.0"/>
      </rPr>
      <t xml:space="preserve">аналоги (нажимайте)
</t>
    </r>
    <r>
      <rPr>
        <rFont val="Bahnschrift"/>
        <color theme="0"/>
        <sz val="9.0"/>
      </rPr>
      <t>СВЕРЛА КЛ.А Р6М5К5</t>
    </r>
  </si>
  <si>
    <t>Сверло по металлу ц/х средней серии 6,6 (кл.В)(l=63, L=101, Р6М5)</t>
  </si>
  <si>
    <t>Сверло по металлу ц/х средней серии 6,7 (кл.В)(l=63, L=101, Р6М5)</t>
  </si>
  <si>
    <t>Сверла Р6М5К5 - лучшие у нас для работы по нержавейке</t>
  </si>
  <si>
    <t>Сверло по металлу ц/х средней серии 6,8 (кл.В)(l=69, L=109, Р6М5)</t>
  </si>
  <si>
    <t>Сверло по металлу ц/х средней серии 6,9 (кл.В)(l=69, L=109, Р6М5)</t>
  </si>
  <si>
    <t>видео (нажимайте)
сверла из стали Р6М5К5</t>
  </si>
  <si>
    <t>Сверло по металлу ц/х средней серии 7,0 (кл.В)(l=69, L=109, Р6М5)</t>
  </si>
  <si>
    <t>Сверло по металлу ц/х средней серии 7,1 (кл.В)(l=69, L=109, Р6М5)</t>
  </si>
  <si>
    <t>Сверло по металлу ц/х средней серии 7,2 (кл.В)(l=69, L=109, Р6М5)</t>
  </si>
  <si>
    <t>переход (нажимайте)
К НАБОРАМ</t>
  </si>
  <si>
    <t>Сверло по металлу ц/х средней серии 7,3 (кл.В)(l=69, L=109, Р6М5)</t>
  </si>
  <si>
    <t>Сверло по металлу ц/х средней серии 7,4 (кл.В)(l=69, L=109, Р6М5)</t>
  </si>
  <si>
    <t>Сверло по металлу ц/х средней серии 7,5 (кл.В)(l=69, L=109, Р6М5)</t>
  </si>
  <si>
    <t>видео (нажимайте)
наборы</t>
  </si>
  <si>
    <t>Сверло по металлу ц/х средней серии 7,6 (кл.В)(l=75, L=117, Р6М5)</t>
  </si>
  <si>
    <t>Сверло по металлу ц/х средней серии 7,7 (кл.В)(l=75, L=117, Р6М5)</t>
  </si>
  <si>
    <t>Сверло по металлу ц/х средней серии 7,8 (кл.В)(l=75, L=117, Р6М5)</t>
  </si>
  <si>
    <t>В столбце G прайс-листа представлен АВС анализ по всем размерам прайс-листа</t>
  </si>
  <si>
    <t>Сверло по металлу ц/х средней серии 7,9 (кл.В)(l=75, L=117, Р6М5)</t>
  </si>
  <si>
    <t>Сверло по металлу ц/х средней серии 8,0 (кл.В)(l=75, L=117, Р6М5)</t>
  </si>
  <si>
    <t>Сверло по металлу ц/х средней серии 8,1 (кл.В)(l=75, L=117, Р6М5)</t>
  </si>
  <si>
    <t>Сверло по металлу ц/х средней серии 8,2 (кл.В)(l=75, L=117, Р6М5)</t>
  </si>
  <si>
    <t>Сверло по металлу ц/х средней серии 8,3 (кл.В)(l=75, L=117, Р6М5)</t>
  </si>
  <si>
    <t>Сверло по металлу ц/х средней серии 8,4 (кл.В)(l=75, L=117, Р6М5)</t>
  </si>
  <si>
    <t>Сверло по металлу ц/х средней серии 8,5 (кл.В)(l=75, L=117, Р6М5)</t>
  </si>
  <si>
    <t>Сверло по металлу ц/х средней серии 8,6 (кл.В)(l=81, L=125, Р6М5)</t>
  </si>
  <si>
    <r>
      <rPr>
        <rFont val="Bahnschrift"/>
        <color theme="0"/>
        <sz val="10.0"/>
      </rPr>
      <t>переход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
ПОДСТАВКИ</t>
    </r>
  </si>
  <si>
    <t>Сверло по металлу ц/х средней серии 8,7 (кл.В)(l=81, L=125, Р6М5)</t>
  </si>
  <si>
    <t>Сверло по металлу ц/х средней серии 8,8 (кл.В)(l=81, L=125, Р6М5)</t>
  </si>
  <si>
    <t>Подставки со сверлами, размещенные в магазине у кассового апарата, увеличивают продажи по сверлам</t>
  </si>
  <si>
    <t>Сверло по металлу ц/х средней серии 8,9 (кл.В)(l=81, L=125, Р6М5)</t>
  </si>
  <si>
    <t>Сверло по металлу ц/х средней серии 9,0 (кл.В)(l=81, L=125, Р6М5)</t>
  </si>
  <si>
    <t>Сверло по металлу ц/х средней серии 9,1 (кл.В)(l=81, L=125, Р6М5)</t>
  </si>
  <si>
    <t>Сверло по металлу ц/х средней серии 9,2 (кл.В)(l=81, L=125, Р6М5)</t>
  </si>
  <si>
    <t>видео (нажимайте)
подставки</t>
  </si>
  <si>
    <t>Сверло по металлу ц/х средней серии 9,3 (кл.В)(l=81, L=125, Р6М5)</t>
  </si>
  <si>
    <t>Сверло по металлу ц/х средней серии 9,4 (кл.В)(l=81, L=125, Р6М5)</t>
  </si>
  <si>
    <t>Сверло по металлу ц/х средней серии 9,5 (кл.В)(l=81, L=125, Р6М5)</t>
  </si>
  <si>
    <t>видео (нажимайте)
торговое оборудование</t>
  </si>
  <si>
    <t>Сверло по металлу ц/х средней серии 9,6 (кл.В)(l=87, L=133, Р6М5)</t>
  </si>
  <si>
    <t>Сверло по металлу ц/х средней серии 9,7 (кл.В)(l=87, L=133, Р6М5)</t>
  </si>
  <si>
    <t>Сверло по металлу ц/х средней серии 9,8 (кл.В)(l=87, L=133, Р6М5)</t>
  </si>
  <si>
    <t>*</t>
  </si>
  <si>
    <t>Сверло по металлу ц/х средней серии 9,9 (кл.В)(l=87, L=133, Р6М5)</t>
  </si>
  <si>
    <t>Сверло по металлу ц/х средней серии 10,0 (кл.В) (l=87, L=133, Р6М5)</t>
  </si>
  <si>
    <t>СВЕРЛА В ИНДИВИД. УПАКОВКЕ</t>
  </si>
  <si>
    <t>Сверло по металлу ц/х средней серии 10,1 (кл.В) (l=87, L=133, Р6М5)</t>
  </si>
  <si>
    <t>переход (нажимайте)
СВЕРЛА В ПВХ</t>
  </si>
  <si>
    <t>Сверло по металлу ц/х средней серии 10,2 (кл.В) (l=87, L=133, Р6М5)</t>
  </si>
  <si>
    <t>***</t>
  </si>
  <si>
    <t>Сверло по металлу ц/х средней серии 10,3 (кл.В) (l=87, L=133, Р6М5)</t>
  </si>
  <si>
    <t>Сверла в ПВХ идут кратно 1 шт, упаковка с европетлей и штрихкодом</t>
  </si>
  <si>
    <t>Сверло по металлу ц/х средней серии 10,4 (кл.В) (l=87, L=133, Р6М5)</t>
  </si>
  <si>
    <t>Сверло по металлу ц/х средней серии 10,5 (кл.В) (l=87, L=133, Р6М5)</t>
  </si>
  <si>
    <t>Сверло по металлу ц/х средней серии 10,6 (кл.В) (l=87, L=133,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</si>
  <si>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</si>
  <si>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10,7 (кл.В) (l=94, L=142, Р6М5)</t>
  </si>
  <si>
    <t>Сверло по металлу ц/х средней серии 10,8 (кл.В) (l=94, L=142, Р6М5)</t>
  </si>
  <si>
    <t>Сверло по металлу ц/х средней серии 10,9 (кл.В) (l=94, L=142, Р6М5)</t>
  </si>
  <si>
    <t>Сверло по металлу ц/х средней серии 11,0 (кл.В) (l=94, L=142, Р6М5)</t>
  </si>
  <si>
    <t>Сверло по металлу ц/х средней серии 11,1 (кл.В) (l=94, L=142, Р6М5)</t>
  </si>
  <si>
    <t>Сверло по металлу ц/х средней серии 11,2 (кл.В) (l=94, L=142, Р6М5)</t>
  </si>
  <si>
    <t>Сверло по металлу ц/х средней серии 11,3 (кл.В) (l=94, L=142, Р6М5)</t>
  </si>
  <si>
    <t>Сверло по металлу ц/х средней серии 11,4 (кл.В) (l=94, L=142, Р6М5)</t>
  </si>
  <si>
    <t>Сверло по металлу ц/х средней серии 11,5 (кл.В) (l=94, L=142, Р6М5)</t>
  </si>
  <si>
    <t>Сверло по металлу ц/х средней серии 11,6 (кл.В) (l=94, L=142, Р6М5)</t>
  </si>
  <si>
    <t>Сверло по металлу ц/х средней серии 11,7 (кл.В) (l=94, L=142, Р6М5)</t>
  </si>
  <si>
    <t>Сверло по металлу ц/х средней серии 11,8 (кл.В) (l=94, L=142, Р6М5)</t>
  </si>
  <si>
    <t>Сверло по металлу ц/х средней серии 11,9 (кл.В) (l=94, L=142, Р6М5)</t>
  </si>
  <si>
    <t>Сверло по металлу ц/х средней серии 12,0 (кл.В) (l=101, L=151, Р6М5)</t>
  </si>
  <si>
    <t>Сверло по металлу ц/х средней серии 12,1 (кл.В) (l=101, L=151, Р6М5)</t>
  </si>
  <si>
    <t>Сверло по металлу ц/х средней серии 12,2 (кл.В) (l=101, L=151, Р6М5)</t>
  </si>
  <si>
    <t>Сверло по металлу ц/х средней серии 12,3 (кл.В) (l=101, L=151, Р6М5)</t>
  </si>
  <si>
    <t>Сверло по металлу ц/х средней серии 12,4 (кл.В) (l=101, L=151, Р6М5)</t>
  </si>
  <si>
    <t>Сверло по металлу ц/х средней серии 12,5 (кл.В) (l=101, L=151, Р6М5)</t>
  </si>
  <si>
    <t>Сверло по металлу ц/х (с проточ 12 мм) средней сер 12,5 (кл.В)  (l=101, L=151, Р6М5)</t>
  </si>
  <si>
    <t>Сверло по металлу ц/х средней серии 12,6 (кл.В) (l=101, L=151, Р6М5)</t>
  </si>
  <si>
    <t>Сверло по металлу ц/х средней серии 12,7 (кл.В) (l=101, L=151, Р6М5)</t>
  </si>
  <si>
    <t>Сверло по металлу ц/х средней серии 12,8 (кл.В) (l=101, L=151, Р6М5)</t>
  </si>
  <si>
    <t>Сверло по металлу ц/х средней серии 12,9 (кл.В) (l=101, L=151, Р6М5)</t>
  </si>
  <si>
    <t>Сверло по металлу ц/х средней серии 13,0 (кл.В) (l=101, L=151, Р6М5)</t>
  </si>
  <si>
    <t>Сверло по металлу ц/х (с проточ 12 мм) средней сер 13,0 (кл.В)  (l=101, L=151, Р6М5)</t>
  </si>
  <si>
    <t>К НАБОРАМ</t>
  </si>
  <si>
    <t>Сверло по металлу ц/х средней серии 13,1 (кл.В) (l=101, L=151, Р6М5)</t>
  </si>
  <si>
    <t>аналоги (нажимайте)
СВЕРЛА С ПРОТОЧ. ХВОСТ.</t>
  </si>
  <si>
    <t>Сверло по металлу ц/х средней серии 13,2 (кл.В) (l=101, L=151, Р6М5)</t>
  </si>
  <si>
    <t>Сверло по металлу ц/х средней серии 13,3 (кл.В) (l=108, L=160, Р6М5)</t>
  </si>
  <si>
    <t>Сверла с проточенным хвостовиком - это сверла от 12,5 до 20 мм с хвостовиком 12 мм</t>
  </si>
  <si>
    <t>Сверло по металлу ц/х средней серии 13,4 (кл.В) (l=108, L=160, Р6М5)</t>
  </si>
  <si>
    <t>Сверло по металлу ц/х средней серии 13,5 (кл.В) (l=108, L=160, Р6М5)</t>
  </si>
  <si>
    <t>Сверло по металлу ц/х (с проточ 12 мм) средней сер 13,5 (кл.В)  (l=108, L=160, Р6М5)</t>
  </si>
  <si>
    <t>видео (нажимайте)
сверла с проточ. хвостовик.</t>
  </si>
  <si>
    <t>Сверло по металлу ц/х средней серии 13,6 (кл.В) (l=108, L=160, Р6М5)</t>
  </si>
  <si>
    <t>Сверло по металлу ц/х средней серии 13,7 (кл.В) (l=108, L=160, Р6М5)</t>
  </si>
  <si>
    <t>Сверло по металлу ц/х средней серии 13,8 (кл.В) (l=108, L=160, Р6М5)</t>
  </si>
  <si>
    <t>Сверло по металлу ц/х (с проточ 12 мм) средней сер 13,8 (кл.В)  (l=108, L=160, Р6М5)</t>
  </si>
  <si>
    <t>Сверло по металлу ц/х средней серии 13,9 (кл.В) (l=108, L=160, Р6М5)</t>
  </si>
  <si>
    <t>Сверло по металлу ц/х средней серии 14,0 (кл.В) (l=108, L=160, Р6М5)</t>
  </si>
  <si>
    <t>Сверло по металлу ц/х (с проточ 12 мм) средней сер 14,0 (кл.В)  (l=108, L=160, Р6М5)</t>
  </si>
  <si>
    <t>Сверло по металлу ц/х средней серии 14,1 (кл.В) (l=114, L=169, Р6М5)</t>
  </si>
  <si>
    <t>Сверло по металлу ц/х средней серии 14,2 (кл.В) (l=114, L=169, Р6М5)</t>
  </si>
  <si>
    <t>Сверло по металлу ц/х средней серии 14,3 (кл.В) (l=114, L=169, Р6М5)</t>
  </si>
  <si>
    <t>Сверло по металлу ц/х средней серии 14,4 (кл.В) (l=114, L=169, Р6М5)</t>
  </si>
  <si>
    <t>Сверло по металлу ц/х средней серии 14,5 (кл.В) (l=114, L=169, Р6М5)</t>
  </si>
  <si>
    <t>Сверло по металлу ц/х (с проточ 12 мм) средней сер 14,5 (кл.В)  (l=114, L=169, Р6М5)</t>
  </si>
  <si>
    <t>Сверло по металлу ц/х средней серии 14,6 (кл.В) (l=114, L=169, Р6М5)</t>
  </si>
  <si>
    <t>Сверло по металлу ц/х средней серии 14,7 (кл.В) (l=114, L=169, Р6М5)</t>
  </si>
  <si>
    <t>Сверло по металлу ц/х средней серии 14,8 (кл.В) (l=114, L=169, Р6М5)</t>
  </si>
  <si>
    <t>Сверло по металлу ц/х средней серии 14,9 (кл.В) (l=114, L=169, Р6М5)</t>
  </si>
  <si>
    <t>Сверло по металлу ц/х средней серии 15,0 (кл.В) (l=114, L=169, Р6М5)</t>
  </si>
  <si>
    <t>Сверло по металлу ц/х (с проточ 12 мм) средней сер 15,0 (кл.В)  (l=114, L=169, Р6М5)</t>
  </si>
  <si>
    <t>Сверло по металлу ц/х средней серии 15,1 (кл.В) (l=120, L=178, Р6М5)</t>
  </si>
  <si>
    <t>Сверло по металлу ц/х средней серии 15,2 (кл.В) (l=120, L=178, Р6М5)</t>
  </si>
  <si>
    <t>Сверло по металлу ц/х средней серии 15,3 (кл.В) (l=120, L=178, Р6М5)</t>
  </si>
  <si>
    <t>Сверло по металлу ц/х средней серии 15,4 (кл.В) (l=120, L=178, Р6М5)</t>
  </si>
  <si>
    <t>Сверло по металлу ц/х средней серии 15,5 (кл.В) (l=120, L=178, Р6М5)</t>
  </si>
  <si>
    <t>Сверло по металлу ц/х (с проточ 12 мм) средней сер 15,5 (кл.В)  (l=120, L=178, Р6М5)</t>
  </si>
  <si>
    <t>Сверло по металлу ц/х средней серии 15,6 (кл.В) (l=120, L=178, Р6М5)</t>
  </si>
  <si>
    <t>Сверло по металлу ц/х средней серии 15,7 (кл.В) (l=120, L=178, Р6М5)</t>
  </si>
  <si>
    <t>Сверло по металлу ц/х средней серии 15,8 (кл.В) (l=120, L=178, Р6М5)</t>
  </si>
  <si>
    <t>Сверло по металлу ц/х средней серии 15,9 (кл.В) (l=120, L=178, Р6М5)</t>
  </si>
  <si>
    <t>Сверло по металлу ц/х средней серии 16,0 (кл.В) (l=120, L=178, Р6М5)</t>
  </si>
  <si>
    <t>Сверло по металлу ц/х (с проточ 12 мм) средней сер 16,0 (кл.В)  (l=120, L=178, Р6М5)</t>
  </si>
  <si>
    <t>Сверло по металлу ц/х средней серии 16,1 (кл.В) (l=125, L=185, Р6М5)</t>
  </si>
  <si>
    <t>Сверло по металлу ц/х средней серии 16,5 (кл.В) (l=125, L=185, Р6М5)</t>
  </si>
  <si>
    <t>Сверло по металлу ц/х (с проточ 12 мм) средней сер 16,5 (кл.В)  (l=125, L=185, Р6М5)</t>
  </si>
  <si>
    <t>Сверло по металлу ц/х средней серии 17,0 (кл.В) (l=130, L=195, Р6М5)</t>
  </si>
  <si>
    <t>Сверло по металлу ц/х (с проточ 12 мм) средней сер 17,0 (кл.В)  (l=130, L=195, Р6М5)</t>
  </si>
  <si>
    <t>****</t>
  </si>
  <si>
    <t>СВЕРЛА В ПВХ</t>
  </si>
  <si>
    <t>Сверло по металлу ц/х средней серии 17,5 (кл.В) (l=130, L=195, Р6М5)</t>
  </si>
  <si>
    <t>Сверло по металлу ц/х (с проточ 12 мм) средней сер 17,5 (кл.В)  (l=130, L=195, Р6М5)</t>
  </si>
  <si>
    <t>Сверло по металлу ц/х средней серии 18,0 (кл.В) (l=130, L=195, Р6М5)</t>
  </si>
  <si>
    <t>Сверло по металлу ц/х (с проточ 12 мм) средней сер 18,0 (кл.В)  (l=130, L=195, Р6М5)</t>
  </si>
  <si>
    <t>Сверло по металлу ц/х средней серии 18,5 (кл.В) (l=135, L=200, Р6М5)</t>
  </si>
  <si>
    <t>Сверло по металлу ц/х (с проточ 12 мм) средней сер 18,5 (кл.В)  (l=135, L=200, Р6М5)</t>
  </si>
  <si>
    <t>Сверло по металлу ц/х средней серии 19,0 (кл.В) (l=135, L=200, Р6М5)</t>
  </si>
  <si>
    <t>Сверло по металлу ц/х (с проточ 12 мм) средней сер 19,0 (кл.В)  (l=135, L=200, Р6М5)</t>
  </si>
  <si>
    <t>Сверло по металлу ц/х средней серии 19,5 (кл.В) (l=135, L=200, Р6М5)</t>
  </si>
  <si>
    <t>Сверло по металлу ц/х средней серии 20,0 (кл.В) (l=135, L=200, Р6М5)</t>
  </si>
  <si>
    <t>Сверло по металлу ц/х (с проточ 12 мм) средней сер 20,0 (кл.В) (l=135, L=200, Р6М5)</t>
  </si>
  <si>
    <t>Сверло по металлу ц/х (с проточ 13 мм) средней сер 21,0 (кл.В) (l=145, L=205, Р6М5)</t>
  </si>
  <si>
    <t>Сверло по металлу ц/х (с проточ 13 мм) средней сер 22,0 (кл.В) (l=150, L=210, Р6М5)</t>
  </si>
  <si>
    <t>Сверло по металлу ц/х (с проточ 13 мм) средней сер 23,0 (кл.В) (l=155, L=215, Р6М5)</t>
  </si>
  <si>
    <t>Сверло по металлу ц/х (с проточ 13 мм) средней сер 24,0 (кл.В) (l=160, L=220, Р6М5)</t>
  </si>
  <si>
    <t>Сверло по металлу ц/х (с проточ 13 мм) средней сер 25,0 (кл.В) (l=160, L=220, Р6М5)</t>
  </si>
  <si>
    <t>Сверло по металлу ц/х средней серии 2,0 (кл.В) (2 шт) в ПВХ (l=24, L=49, Р6М5)</t>
  </si>
  <si>
    <t>Сверло по металлу ц/х средней серии 2,5 (кл.В) (2 шт) в ПВХ (l=30, L=57, Р6М5)</t>
  </si>
  <si>
    <t>Сверло по металлу ц/х средней серии 3,0 (кл.В) (2 шт) в ПВХ (l=33, L=61,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</si>
  <si>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</si>
  <si>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3,2 (кл.В) (2 шт) в ПВХ (l=33, L=61, Р6М5)</t>
  </si>
  <si>
    <t>Сверло по металлу ц/х средней серии 3,3 (кл.В) (2 шт) в ПВХ (l=36, L=65, Р6М5)</t>
  </si>
  <si>
    <t>Сверло по металлу ц/х средней серии 3,5 (кл.В) (2 шт) в ПВХ (l=39, L=70, Р6М5)</t>
  </si>
  <si>
    <t>Сверло по металлу ц/х средней серии 3,8 (кл.В) (2 шт) в ПВХ (l=43, L=75, Р6М5)</t>
  </si>
  <si>
    <t>Сверло по металлу ц/х средней серии 4,0 (кл.В) (2 шт) в ПВХ (l=43, L=75, Р6М5)</t>
  </si>
  <si>
    <t>Сверло по металлу ц/х средней серии 4,2 (кл.В) (2 шт) в ПВХ (l=43, L=75, Р6М5)</t>
  </si>
  <si>
    <t>Сверло по металлу ц/х средней серии 4,5 (кл.В) (2 шт) в ПВХ (l=47, L=80, Р6М5)</t>
  </si>
  <si>
    <t>Сверло по металлу ц/х средней серии 5,0 (кл.В) (1 шт) в ПВХ (l=52, L=86, Р6М5)</t>
  </si>
  <si>
    <t>Сверло по металлу ц/х средней серии 5,5 (кл.В) (1 шт) в ПВХ (l=57, L=93, Р6М5)</t>
  </si>
  <si>
    <t>Сверло по металлу ц/х средней серии 6,0 (кл.В) (1 шт) в ПВХ (l=57, L=93, Р6М5)</t>
  </si>
  <si>
    <t>Сверло по металлу ц/х средней серии 6,5 (кл.В) (1 шт) в ПВХ (l=63, L=93, Р6М5)</t>
  </si>
  <si>
    <t>Сверло по металлу ц/х средней серии 6,7 (кл.В) (1 шт) в ПВХ (l=57, L=101, Р6М5)</t>
  </si>
  <si>
    <t>Сверло по металлу ц/х средней серии 7,0 (кл.В) (1 шт) в ПВХ (l=69, L=109, Р6М5)</t>
  </si>
  <si>
    <t>Сверло по металлу ц/х средней серии 7,5 (кл.В) (1 шт) в ПВХ (l=69, L=109, Р6М5)</t>
  </si>
  <si>
    <t>Сверло по металлу ц/х средней серии 8,0 (кл.В) (1 шт) в ПВХ (l=75, L=117, Р6М5)</t>
  </si>
  <si>
    <t>Сверло по металлу ц/х средней серии 8,5 (кл.В) (1 шт) в ПВХ (l=69, L=109, Р6М5)</t>
  </si>
  <si>
    <t>Сверло по металлу ц/х средней серии 9,0 (кл.В) (1 шт) в ПВХ (l=81, L=125, Р6М5)</t>
  </si>
  <si>
    <t>сборка по заказу</t>
  </si>
  <si>
    <t>Сверло по металлу ц/х средней серии 9,5 (кл.В) (1 шт) в ПВХ (l=81, L=125, Р6М5)</t>
  </si>
  <si>
    <t>Сверло по металлу ц/х средней серии 10,0 (кл.В) (1 шт) в ПВХ (l=87, L=133, Р6М5)</t>
  </si>
  <si>
    <t>Сверло по металлу ц/х средней серии 10,2 (кл.В) (1 шт) в ПВХ (l=87, L=133, Р6М5)</t>
  </si>
  <si>
    <t>Сверло по металлу ц/х средней серии 10,5 (кл.В) (1 шт) в ПВХ (l=87, L=133, Р6М5)</t>
  </si>
  <si>
    <t>Сверло по металлу ц/х средней серии 11,0 (кл.В) (1 шт) в ПВХ (l=94, L=142, Р6М5)</t>
  </si>
  <si>
    <t>Сверло по металлу ц/х средней серии 12,0 (кл.В) (1 шт) в ПВХ (l=101, L=151, Р6М5)</t>
  </si>
  <si>
    <t>Сверло по металлу ц/х (с проточ 12 мм) ср.сер 12,5 (кл.В) в ПВХ (l=101, L=151, Р6М5)</t>
  </si>
  <si>
    <t>Сверло по металлу ц/х (с проточ 12 мм) ср.сер 13,0 (кл.В) в ПВХ (l=101, L=151, Р6М5)</t>
  </si>
  <si>
    <t>Сверло по металлу ц/х (с проточ 12 мм) ср.сер 13,5 (кл.В) в ПВХ (l=108, L=160, Р6М5)</t>
  </si>
  <si>
    <t>**</t>
  </si>
  <si>
    <t>Сверло по металлу ц/х (с проточ 12 мм) ср.сер 14,0 (кл.В) в ПВХ (l=108, L=160, Р6М5)</t>
  </si>
  <si>
    <t>Сверло по металлу ц/х (с проточ 12 мм) ср.сер 14,5 (кл.В) в ПВХ (l=114, L=169, Р6М5)</t>
  </si>
  <si>
    <t>Сверло по металлу ц/х (с проточ 12 мм) ср.сер 15,0 (кл.В) в ПВХ (l=114, L=169, Р6М5)</t>
  </si>
  <si>
    <t>Сверло по металлу ц/х (с проточ 12 мм) ср.сер 15,5 (кл.В) в ПВХ (l=120, L=178, Р6М5)</t>
  </si>
  <si>
    <t>Сверло по металлу ц/х (с проточ 12 мм) ср.сер 16,0 (кл.В) в ПВХ (l=120, L=178, Р6М5)</t>
  </si>
  <si>
    <t>Сверло по металлу ц/х (с проточ 12 мм) ср.сер 16,5 (кл.В) в ПВХ (l=125, L=185, Р6М5)</t>
  </si>
  <si>
    <t>Сверло по металлу ц/х (с проточ 12 мм) ср.сер 17,0 (кл.В) в ПВХ (l=130, L=195, Р6М5)</t>
  </si>
  <si>
    <t>Сверло по металлу ц/х (с проточ 12 мм) ср.сер 18,0 (кл.В) в ПВХ (l=130, L=195, Р6М5)</t>
  </si>
  <si>
    <t>Сверло по металлу ц/х (с проточ 12 мм) ср.сер 19,0 (кл.В) в ПВХ (l=135, L=200, Р6М5)</t>
  </si>
  <si>
    <t>Сверло по металлу ц/х (с проточ 12 мм) ср.сер 20,0 (кл.В) в ПВХ (l=135, L=200, Р6М5)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</si>
  <si>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СРЕДНЕЙ СЕРИИ  КЛАСС В,  ПРОТОЧЕН. ХВОСТОВИК, СТАЛЬ Р6М5, ГОСТ 10902 
</t>
    </r>
    <r>
      <rPr>
        <rFont val="Bahnschrift"/>
        <b val="0"/>
        <color theme="1"/>
        <sz val="8.0"/>
      </rPr>
      <t>Упаковка: вакуумная полиэтиленовая
Фасовка: от 12,5 до 20 по 5 шт, от 21 до 25 по 1 шт</t>
    </r>
  </si>
  <si>
    <t>Сверло по металлу ц/х (с проточ 12 мм) средней сер 12,5 (кл.В) (l=101, L=151, Р6М5)</t>
  </si>
  <si>
    <t>НАБОРЫ СВЕРЛ</t>
  </si>
  <si>
    <t>Сверло по металлу ц/х (с проточ 12 мм) средней сер 13,0 (кл.В) (l=101, L=151, Р6М5)</t>
  </si>
  <si>
    <t>Сверло по металлу ц/х (с проточ 12 мм) средней сер 13,5 (кл.В) (l=108, L=160, Р6М5)</t>
  </si>
  <si>
    <t>Сверло по металлу ц/х (с проточ 12 мм) средней сер 13,8 (кл.В) (l=108, L=160, Р6М5)</t>
  </si>
  <si>
    <t>Сверло по металлу ц/х (с проточ 12 мм) средней сер 14,0 (кл.В) (l=108, L=160, Р6М5)</t>
  </si>
  <si>
    <t>Сверло по металлу ц/х (с проточ 12 мм) средней сер 14,5 (кл.В) (l=114, L=169, Р6М5)</t>
  </si>
  <si>
    <t>Сверло по металлу ц/х (с проточ 12 мм) средней сер 15,0 (кл.В) (l=114, L=169, Р6М5)</t>
  </si>
  <si>
    <t>Сверло по металлу ц/х (с проточ 12 мм) средней сер 15,5 (кл.В) (l=120, L=178, Р6М5)</t>
  </si>
  <si>
    <t>Сверло по металлу ц/х (с проточ 12 мм) средней сер 16,0 (кл.В) (l=120, L=178, Р6М5)</t>
  </si>
  <si>
    <t>Сверло по металлу ц/х (с проточ 12 мм) средней сер 16,5 (кл.В) (l=125, L=185, Р6М5)</t>
  </si>
  <si>
    <t>Сверло по металлу ц/х (с проточ 12 мм) средней сер 17,0 (кл.В) (l=130, L=195, Р6М5)</t>
  </si>
  <si>
    <t>Сверло по металлу ц/х (с проточ 12 мм) средней сер 17,5 (кл.В) (l=130, L=195, Р6М5)</t>
  </si>
  <si>
    <t>Сверло по металлу ц/х (с проточ 12 мм) средней сер 18,0 (кл.В) (l=130, L=195, Р6М5)</t>
  </si>
  <si>
    <t>Сверло по металлу ц/х (с проточ 12 мм) средней сер 18,5 (кл.В) (l=135, L=200, Р6М5)</t>
  </si>
  <si>
    <t>Сверло по металлу ц/х (с проточ 12 мм) средней сер 19,0 (кл.В) (l=135, L=200,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</si>
  <si>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</si>
  <si>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>СВЕРЛО ПО МЕТАЛЛУ СПИРАЛЬНОЕ С ЦИЛИНДРИЧЕСКИМ  ХВОСТОВИКОМ  СРЕДНЕЙ СЕРИИ КЛАСС А, СТАЛЬ Р6М5, ГОСТ 10902-77</t>
    </r>
    <r>
      <rPr>
        <rFont val="Bahnschrift"/>
        <b val="0"/>
        <color theme="1"/>
        <sz val="8.0"/>
      </rPr>
      <t xml:space="preserve">
Упаковка: вакуумная полиэтиленовая
Фасовка: от 0,5 до 8,0 по 10 шт, от 8,1 по 5 шт</t>
    </r>
  </si>
  <si>
    <t>Сверло по металлу ц/х средней серии 0,5 (кл. А) (l=6, L=22, Р6М5)</t>
  </si>
  <si>
    <t>АНАЛОГИ</t>
  </si>
  <si>
    <t>Сверло по металлу ц/х средней серии 0,55 (кл. А) (l=7, L=24, Р6М5)</t>
  </si>
  <si>
    <t>аналоги (нажимайте)
СВЕРЛА КЛ.В Р6М5</t>
  </si>
  <si>
    <t>Сверло по металлу ц/х средней серии 0,6 (кл. А) (l=7, L=24, Р6М5)</t>
  </si>
  <si>
    <t>Сверло по металлу ц/х средней серии 0,65 (кл. А) (l=9, L=28, Р6М5)</t>
  </si>
  <si>
    <t>Сверло по металлу ц/х средней серии 0,7 (кл. А) (l=9, L=28, Р6М5)</t>
  </si>
  <si>
    <t>аналоги (нажимайте)
СВЕРЛА КЛ.А Р9</t>
  </si>
  <si>
    <t>Сверло по металлу ц/х средней серии 0,75 (кл. А) (l=9, L=28, Р6М5)</t>
  </si>
  <si>
    <t>Сверло по металлу ц/х средней серии 0,8 (кл. А) (l=10, L=30, Р6М5)</t>
  </si>
  <si>
    <t>Сверло по металлу ц/х средней серии 0,85 (кл. А) (l=10, L=30, Р6М5)</t>
  </si>
  <si>
    <t>аналоги (нажимайте)
СВЕРЛА КЛ.А Р18</t>
  </si>
  <si>
    <t>Сверло по металлу ц/х средней серии 0,9 (кл. А) (l=11, L=32, Р6М5)</t>
  </si>
  <si>
    <t>Сверло по металлу ц/х средней серии 0,95 (кл. А) (l=11, L=32, Р6М5)</t>
  </si>
  <si>
    <t>Сверло по металлу ц/х средней серии 1,0 (кл. А) (l=12, L=34, Р6М5)</t>
  </si>
  <si>
    <t>аналоги (нажимайте)
СВЕРЛА КЛ.А Р6М5 ТИТАН</t>
  </si>
  <si>
    <t>Сверло по металлу ц/х средней серии 1,05 (кл. А) (l=12, L=34, Р6М5)</t>
  </si>
  <si>
    <t>Сверло по металлу ц/х средней серии 1,1 (кл. А) (l=14, L=36, Р6М5)</t>
  </si>
  <si>
    <t>Сверло по металлу ц/х средней серии 1,15 (кл. А) (l=14, L=36, Р6М5)</t>
  </si>
  <si>
    <t>Сверло по металлу ц/х средней серии 1,2 (кл. А) (l=16, L=38, Р6М5)</t>
  </si>
  <si>
    <t>Сверло по металлу ц/х средней серии 1,25 (кл. А) (l=16, L=38, Р6М5)</t>
  </si>
  <si>
    <t>Сверло по металлу ц/х средней серии 1,3 (кл. А) (l=16, L=38, Р6М5)</t>
  </si>
  <si>
    <t>Сверло по металлу ц/х средней серии 1,35 (кл. А) (l=18, L=40, Р6М5)</t>
  </si>
  <si>
    <t>Сверло по металлу ц/х средней серии 1,4 (кл. А) (l=18, L=40, Р6М5)</t>
  </si>
  <si>
    <t>Сверло по металлу ц/х средней серии 1,45 (кл. А) (l=18, L=40, Р6М5)</t>
  </si>
  <si>
    <t>Сверло по металлу ц/х средней серии 1,5 (кл. А) (l=18, L=40, Р6М5)</t>
  </si>
  <si>
    <t>аналоги (нажимайте)
СВЕРЛА КЛ.А Р6М5К5</t>
  </si>
  <si>
    <t>Сверло по металлу ц/х средней серии 1,55 (кл. А) (l=20, L=43, Р6М5)</t>
  </si>
  <si>
    <t>Сверло по металлу ц/х средней серии 1,6 (кл. А) (l=20, L=43, Р6М5)</t>
  </si>
  <si>
    <t>Сверло по металлу ц/х средней серии 1,65 (кл. А) (l=20, L=43, Р6М5)</t>
  </si>
  <si>
    <t>Сверло по металлу ц/х средней серии 1,7 (кл. А) (l=20, L=43, Р6М5)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</si>
  <si>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</si>
  <si>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средней серии 1,8 (кл. А) (l=22, L=46, Р6М5)</t>
  </si>
  <si>
    <t>Сверло по металлу ц/х средней серии 1,85 (кл. А) (l=22, L=46, Р6М5)</t>
  </si>
  <si>
    <t>Сверло по металлу ц/х средней серии 1,9 (кл. А) (l=22, L=46, Р6М5)</t>
  </si>
  <si>
    <r>
      <rPr>
        <rFont val="Bahnschrift"/>
        <color theme="0"/>
        <sz val="10.0"/>
      </rPr>
      <t>видео 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о сверлах по металлу</t>
    </r>
  </si>
  <si>
    <t>Сверло по металлу ц/х средней серии 1,95 (кл. А) (l=22, L=46, Р6М5)</t>
  </si>
  <si>
    <t>Сверло по металлу ц/х средней серии 2,0 (кл. А) (l=24, L=49, Р6М5)</t>
  </si>
  <si>
    <t>Сверло по металлу ц/х средней серии 2,05 (кл. А) (l=24, L=49, Р6М5)</t>
  </si>
  <si>
    <t>Сверло по металлу ц/х средней серии 2,1 (кл. А) (l=24, L=49, Р6М5)</t>
  </si>
  <si>
    <t>Сверло по металлу ц/х средней серии 2,15 (кл. А) (l=27, L=53, Р6М5)</t>
  </si>
  <si>
    <t>Сверло по металлу ц/х средней серии 2,2 (кл. А) (l=27, L=53, Р6М5)</t>
  </si>
  <si>
    <r>
      <rPr>
        <rFont val="Bahnschrift"/>
        <b/>
        <color theme="0"/>
        <sz val="10.0"/>
      </rPr>
      <t xml:space="preserve">видео </t>
    </r>
    <r>
      <rPr>
        <rFont val="Bahnschrift"/>
        <color theme="0"/>
        <sz val="10.0"/>
      </rPr>
      <t>(нажимайте)
почему горят сверла</t>
    </r>
  </si>
  <si>
    <t>Сверло по металлу ц/х средней серии 2,25 (кл. А) (l=27, L=53, Р6М5)</t>
  </si>
  <si>
    <t>Сверло по металлу ц/х средней серии 2,3 (кл. А) (l=27, L=53, Р6М5)</t>
  </si>
  <si>
    <t>Сверло по металлу ц/х средней серии 2,35 (кл. А) (l=27, L=53, Р6М5)</t>
  </si>
  <si>
    <r>
      <rPr>
        <rFont val="Bahnschrift"/>
        <color theme="0"/>
        <sz val="10.0"/>
      </rPr>
      <t>видео 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качественные сверла</t>
    </r>
  </si>
  <si>
    <t>Сверло по металлу ц/х средней серии 2,4 (кл. А) (l=30, L=57, Р6М5)</t>
  </si>
  <si>
    <t>Сверло по металлу ц/х средней серии 2,45 (кл. А) (l=30, L=57, Р6М5)</t>
  </si>
  <si>
    <t>Сверло по металлу ц/х средней серии 2,5 (кл. А) (l=30, L=57,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</si>
  <si>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проточ. хвостовиком</t>
    </r>
  </si>
  <si>
    <t>Сверло по металлу ц/х средней серии 2,55 (кл. А) (l=30, L=57, Р6М5)</t>
  </si>
  <si>
    <t>Сверло по металлу ц/х средней серии 2,6 (кл. А) (l=30, L=57, Р6М5)</t>
  </si>
  <si>
    <t>Сверло по металлу ц/х средней серии 2,65 (кл. А) (l=30, L=57,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</si>
  <si>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лучшие сверла по металлу</t>
    </r>
  </si>
  <si>
    <t>Сверло по металлу ц/х средней серии 2,7 (кл. А) (l=33, L=61, Р6М5)</t>
  </si>
  <si>
    <t>Сверло по металлу ц/х средней серии 2,75 (кл. А) (l=33, L=61, Р6М5)</t>
  </si>
  <si>
    <t>Сверло по металлу ц/х средней серии 2,8 (кл. А) (l=33, L=61, Р6М5)</t>
  </si>
  <si>
    <t>видео (нажимайте)
ошибки при сравнен. сверл</t>
  </si>
  <si>
    <t>Сверло по металлу ц/х средней серии 2,85 (кл. А) (l=33, L=61, Р6М5)</t>
  </si>
  <si>
    <t>Сверло по металлу ц/х средней серии 2,9 (кл. А) (l=33, L=61, Р6М5)</t>
  </si>
  <si>
    <t>Сверло по металлу ц/х средней серии 2,95 (кл. А) (l=33, L=61, Р6М5)</t>
  </si>
  <si>
    <t>Сверло по металлу ц/х средней серии 3,0 (кл. А) (l=33, L=61, Р6М5)</t>
  </si>
  <si>
    <t>видео (нажимайте)
сверла Р6М5 классов А и В</t>
  </si>
  <si>
    <t>Сверло по металлу ц/х средней серии 3,1 (кл. А) (l=36, L=65, Р6М5)</t>
  </si>
  <si>
    <t>Сверло по металлу ц/х средней серии 3,15 (кл. А) (l=36, L=65, Р6М5)</t>
  </si>
  <si>
    <t>Сверло по металлу ц/х средней серии 3,2 (кл. А) (l=36, L=65, Р6М5)</t>
  </si>
  <si>
    <t>Сверло по металлу ц/х средней серии 3,3 (кл. А) (l=36, L=65, Р6М5)</t>
  </si>
  <si>
    <t>Сверло по металлу ц/х средней серии 3,35 (кл. А) (l=36, L=65, Р6М5)</t>
  </si>
  <si>
    <t>Сверло по металлу ц/х средней серии 3,4 (кл. А) (l=39, L=70, Р6М5)</t>
  </si>
  <si>
    <t>видео (нажимайте)
сверла из Р6М5 с покрыт.</t>
  </si>
  <si>
    <t>Сверло по металлу ц/х средней серии 3,5 (кл. А) (l=39, L=70, Р6М5)</t>
  </si>
  <si>
    <t>Сверло по металлу ц/х средней серии 3,6 (кл. А) (l=39, L=70, Р6М5)</t>
  </si>
  <si>
    <t>Сверло по металлу ц/х средней серии 3,7 (кл. А) (l=39, L=70, Р6М5)</t>
  </si>
  <si>
    <t>видео (нажимайте)
сверла с шестигран. хвост.</t>
  </si>
  <si>
    <t>Сверло по металлу ц/х средней серии 3,8 (кл. А) (l=43, L=75, Р6М5)</t>
  </si>
  <si>
    <t>Сверло по металлу ц/х средней серии 3,9 (кл. А) (l=43, L=75, Р6М5)</t>
  </si>
  <si>
    <t>Сверло по металлу ц/х средней серии 4,0 (кл. А) (l=43, L=75, Р6М5)</t>
  </si>
  <si>
    <t>видео (нажимайте)
сверла ц/х длинной серии</t>
  </si>
  <si>
    <t>Сверло по металлу ц/х средней серии 4,1 (кл. А) (l=43, L=75, Р6М5)</t>
  </si>
  <si>
    <t>Сверло по металлу ц/х средней серии 4,2 (кл. А) (l=43, L=75, Р6М5)</t>
  </si>
  <si>
    <t>Сверло по металлу ц/х средней серии 4,25 (кл. А) (l=43, L=75, Р6М5)</t>
  </si>
  <si>
    <t>видео (нажимайте)
сверла Р6М5К5 против Р18</t>
  </si>
  <si>
    <t>Сверло по металлу ц/х средней серии 4,3 (кл. А) (l=47, L=80, Р6М5)</t>
  </si>
  <si>
    <t>Сверло по металлу ц/х средней серии 4,4 (кл. А) (l=47, L=80, Р6М5)</t>
  </si>
  <si>
    <t>Сверло по металлу ц/х средней серии 4,5 (кл. А) (l=47, L=80, Р6М5)</t>
  </si>
  <si>
    <t>Сверло по металлу ц/х средней серии 4,6 (кл. А) (l=47, L=80, Р6М5)</t>
  </si>
  <si>
    <t>Сверло по металлу ц/х средней серии 4,7 (кл. А) (l=47, L=80, Р6М5)</t>
  </si>
  <si>
    <t>Сверло по металлу ц/х средней серии 4,8 (кл. А) (l=52, L=86, Р6М5)</t>
  </si>
  <si>
    <t>Сверло по металлу ц/х средней серии 4,9 (кл. А) (l=52, L=86, Р6М5)</t>
  </si>
  <si>
    <t>Сверло по металлу ц/х средней серии 5,0 (кл. А) (l=52, L=86, Р6М5)</t>
  </si>
  <si>
    <t>Сверло по металлу ц/х средней серии 5,1 (кл. А) (l=52, L=86, Р6М5)</t>
  </si>
  <si>
    <t>Сверло по металлу ц/х средней серии 5,2 (кл. А) (l=52, L=86, Р6М5)</t>
  </si>
  <si>
    <t>Сверло по металлу ц/х средней серии 5,3 (кл. А) (l=52, L=86, Р6М5)</t>
  </si>
  <si>
    <t>Сверло по металлу ц/х средней серии 5,4 (кл. А) (l=57, L=93, Р6М5)</t>
  </si>
  <si>
    <t>Сверло по металлу ц/х средней серии 5,5 (кл. А) (l=57, L=93, Р6М5)</t>
  </si>
  <si>
    <t>Сверло по металлу ц/х средней серии 5,6 (кл. А) (l=57, L=93, Р6М5)</t>
  </si>
  <si>
    <t>Сверло по металлу ц/х средней серии 5,7 (кл. А) (l=57, L=93, Р6М5)</t>
  </si>
  <si>
    <t>Сверло по металлу ц/х средней серии 5,8 (кл. А) (l=57, L=93, Р6М5)</t>
  </si>
  <si>
    <t>Сверло по металлу ц/х средней серии 5,9 (кл. А) (l=57, L=93, Р6М5)</t>
  </si>
  <si>
    <t>Сверло по металлу ц/х средней серии 6,0 (кл. А) (l=57, L=93, Р6М5)</t>
  </si>
  <si>
    <t>Сверло по металлу ц/х средней серии 6,1 (кл. А) (l=63, L=101, Р6М5)</t>
  </si>
  <si>
    <t>Сверло по металлу ц/х средней серии 6,2 (кл. А) (l=63, L=101, Р6М5)</t>
  </si>
  <si>
    <t>Сверло по металлу ц/х средней серии 6,3 (кл. А) (l=63, L=101, Р6М5)</t>
  </si>
  <si>
    <t>Сверло по металлу ц/х средней серии 6,4 (кл. А) (l=63, L=101, Р6М5)</t>
  </si>
  <si>
    <t>Сверло по металлу ц/х средней серии 6,5 (кл. А) (l=63, L=101, Р6М5)</t>
  </si>
  <si>
    <t>Сверло по металлу ц/х средней серии 6,6 (кл. А) (l=63, L=101, Р6М5)</t>
  </si>
  <si>
    <t>Сверло по металлу ц/х средней серии 6,7 (кл. А) (l=63, L=101, Р6М5)</t>
  </si>
  <si>
    <t>Сверло по металлу ц/х средней серии 6,75 (кл. А) (l=63, L=101, Р6М5)</t>
  </si>
  <si>
    <t>Сверло по металлу ц/х средней серии 6,8 (кл. А) (l=63, L=101, Р6М5)</t>
  </si>
  <si>
    <t>Сверло по металлу ц/х средней серии 6,9 (кл. А) (l=63, L=101, Р6М5)</t>
  </si>
  <si>
    <t>Сверло по металлу ц/х средней серии 7,0 (кл. А) (l=63, L=101, Р6М5)</t>
  </si>
  <si>
    <t>переход (нажимайте)
ПОДСТАВКИ</t>
  </si>
  <si>
    <t>Сверло по металлу ц/х средней серии 7,1 (кл. А) (l=69, L=109, Р6М5)</t>
  </si>
  <si>
    <t>Сверло по металлу ц/х средней серии 7,2 (кл. А) (l=69, L=109, Р6М5)</t>
  </si>
  <si>
    <t>Сверло по металлу ц/х средней серии 7,3 (кл. А) (l=69, L=109, Р6М5)</t>
  </si>
  <si>
    <t>Сверло по металлу ц/х средней серии 7,4 (кл. А) (l=69, L=109, Р6М5)</t>
  </si>
  <si>
    <t>Сверло по металлу ц/х средней серии 7,5 (кл. А) (l=69, L=109, Р6М5)</t>
  </si>
  <si>
    <t>Сверло по металлу ц/х средней серии 7,6 (кл. А) (l=75, L=117, Р6М5)</t>
  </si>
  <si>
    <t>Сверло по металлу ц/х средней серии 7,7 (кл. А) (l=75, L=117, Р6М5)</t>
  </si>
  <si>
    <t>Сверло по металлу ц/х средней серии 7,8 (кл. А) (l=75, L=117, Р6М5)</t>
  </si>
  <si>
    <t>Сверло по металлу ц/х средней серии 7,9 (кл. А) (l=75, L=117, Р6М5)</t>
  </si>
  <si>
    <t>Сверло по металлу ц/х средней серии 8,0 (кл. А) (l=75, L=117, Р6М5)</t>
  </si>
  <si>
    <t>Сверло по металлу ц/х средней серии 8,1 (кл. А) (l=75, L=117, Р6М5)</t>
  </si>
  <si>
    <t>Сверло по металлу ц/х средней серии 8,2 (кл. А) (l=75, L=117, Р6М5)</t>
  </si>
  <si>
    <t>Сверло по металлу ц/х средней серии 8,25 (кл. А) (l=75, L=117, Р6М5)</t>
  </si>
  <si>
    <t>Сверло по металлу ц/х средней серии 8,3 (кл. А) (l=75, L=117, Р6М5)</t>
  </si>
  <si>
    <t>Сверло по металлу ц/х средней серии 8,4 (кл. А) (l=75, L=117, Р6М5)</t>
  </si>
  <si>
    <t>Сверло по металлу ц/х средней серии 8,5 (кл. А) (l=75, L=117, Р6М5)</t>
  </si>
  <si>
    <t>Сверло по металлу ц/х средней серии 8,6 (кл. А) (l=81, L=125, Р6М5)</t>
  </si>
  <si>
    <t>Сверло по металлу ц/х средней серии 8,7 (кл. А) (l=81, L=125, Р6М5)</t>
  </si>
  <si>
    <t>Сверло по металлу ц/х средней серии 8,8 (кл. А) (l=81, L=125, Р6М5)</t>
  </si>
  <si>
    <t>Сверло по металлу ц/х средней серии 8,9 (кл. А) (l=81, L=125, Р6М5)</t>
  </si>
  <si>
    <t>Сверло по металлу ц/х средней серии 9,0 (кл. А) (l=81, L=125, Р6М5)</t>
  </si>
  <si>
    <t>видео (нажимайте)
сверл Р6М5 с NiT и Р6М5К5</t>
  </si>
  <si>
    <t>Сверло по металлу ц/х средней серии 9,1 (кл. А) (l=81, L=125, Р6М5)</t>
  </si>
  <si>
    <t>Сверло по металлу ц/х средней серии 9,2 (кл. А) (l=81, L=125, Р6М5)</t>
  </si>
  <si>
    <t>Сверло по металлу ц/х средней серии 9,3 (кл. А) (l=81, L=125, Р6М5)</t>
  </si>
  <si>
    <t>видео (нажимайте)
скорость сверл. и качество</t>
  </si>
  <si>
    <t>Сверло по металлу ц/х средней серии 9,4 (кл. А) (l=81, L=125, Р6М5)</t>
  </si>
  <si>
    <t>Сверло по металлу ц/х средней серии 9,5 (кл. А) (l=81, L=125, Р6М5)</t>
  </si>
  <si>
    <t>Сверло по металлу ц/х средней серии 9,6 (кл. А) (l=87, L=133, Р6М5)</t>
  </si>
  <si>
    <t>видео (нажимайте)
как выбирать сверла</t>
  </si>
  <si>
    <t>Сверло по металлу ц/х средней серии 9,7 (кл. А) (l=87, L=133, Р6М5)</t>
  </si>
  <si>
    <t>Сверло по металлу ц/х средней серии 9,8 (кл. А) (l=87, L=133, Р6М5)</t>
  </si>
  <si>
    <t>Сверло по металлу ц/х средней серии 9,9 (кл. А) (l=87, L=133, Р6М5)</t>
  </si>
  <si>
    <t>видео (нажимайте)
сверла ступенчатые</t>
  </si>
  <si>
    <t>Сверло по металлу ц/х средней серии 10,0 (кл. А) (l=87, L=133, Р6М5)</t>
  </si>
  <si>
    <t>Сверло по металлу ц/х средней серии 10,1 (кл. А) (l=87, L=133, Р6М5)</t>
  </si>
  <si>
    <t>Сверло по металлу ц/х средней серии 10,2 (кл. А) (l=87, L=133, Р6М5)</t>
  </si>
  <si>
    <t>Сверло по металлу ц/х средней серии 10,25 (кл. А) (l=87, L=133, Р6М5)</t>
  </si>
  <si>
    <t>Сверло по металлу ц/х средней серии 10,3 (кл. А) (l=87, L=133, Р6М5)</t>
  </si>
  <si>
    <t>Сверло по металлу ц/х средней серии 10,4 (кл. А) (l=87, L=133, Р6М5)</t>
  </si>
  <si>
    <t>Сверло по металлу ц/х средней серии 10,5 (кл. А) (l=87, L=133, Р6М5)</t>
  </si>
  <si>
    <t>Сверло по металлу ц/х средней серии 10,6 (кл. А) (l=87, L=133, Р6М5)</t>
  </si>
  <si>
    <t>Сверло по металлу ц/х средней серии 10,7 (кл. А) (l=94, L=142, Р6М5)</t>
  </si>
  <si>
    <t>Сверло по металлу ц/х средней серии 10,8 (кл. А) (l=94, L=142, Р6М5)</t>
  </si>
  <si>
    <t>Сверло по металлу ц/х средней серии 10,9 (кл. А) (l=94, L=142, Р6М5)</t>
  </si>
  <si>
    <t>Сверло по металлу ц/х средней серии 11,0 (кл. А) (l=94, L=142, Р6М5)</t>
  </si>
  <si>
    <t>Сверло по металлу ц/х средней серии 11,1 (кл. А) (l=94, L=142, Р6М5)</t>
  </si>
  <si>
    <t>Сверло по металлу ц/х средней серии 11,2 (кл. А) (l=94, L=142, Р6М5)</t>
  </si>
  <si>
    <t>Сверло по металлу ц/х средней серии 11,25 (кл. А) (l=94, L=142, Р6М5)</t>
  </si>
  <si>
    <t>Сверло по металлу ц/х средней серии 11,3 (кл. А) (l=94, L=142, Р6М5)</t>
  </si>
  <si>
    <t>Сверло по металлу ц/х средней серии 11,4 (кл. А) (l=94, L=142, Р6М5)</t>
  </si>
  <si>
    <t>Сверло по металлу ц/х средней серии 11,5 (кл. А) (l=94, L=142, Р6М5)</t>
  </si>
  <si>
    <t>Сверло по металлу ц/х средней серии 11,6 (кл. А) (l=94, L=142, Р6М5)</t>
  </si>
  <si>
    <t>Сверло по металлу ц/х средней серии 11,7 (кл. А) (l=94, L=142, Р6М5)</t>
  </si>
  <si>
    <t>Сверло по металлу ц/х средней серии 11,8 (кл. А) (l=94, L=142, Р6М5)</t>
  </si>
  <si>
    <t>Сверло по металлу ц/х средней серии 11,9 (кл. А) (l=94, L=142, Р6М5)</t>
  </si>
  <si>
    <t>Сверло по металлу ц/х средней серии 12,0 (кл. А) (l=101, L=151, Р6М5)</t>
  </si>
  <si>
    <t>Сверло по металлу ц/х средней серии 12,1 (кл. А) (l=101, L=151, Р6М5)</t>
  </si>
  <si>
    <t>Сверло по металлу ц/х средней серии 12,2 (кл. А) (l=101, L=151, Р6М5)</t>
  </si>
  <si>
    <t>Сверло по металлу ц/х средней серии 12,3 (кл. А) (l=101, L=151, Р6М5)</t>
  </si>
  <si>
    <t>Сверло по металлу ц/х средней серии 12,4 (кл. А) (l=101, L=151, Р6М5)</t>
  </si>
  <si>
    <t>Сверло по металлу ц/х средней серии 12,5 (кл. А) (l=101, L=151, Р6М5)</t>
  </si>
  <si>
    <t>Сверло по металлу ц/х средней серии 12,6 (кл. А) (l=101, L=151, Р6М5)</t>
  </si>
  <si>
    <t>Сверло по металлу ц/х средней серии 12,7 (кл. А) (l=101, L=151, Р6М5)</t>
  </si>
  <si>
    <t>Сверло по металлу ц/х средней серии 12,8 (кл. А) (l=101, L=151, Р6М5)</t>
  </si>
  <si>
    <t>Сверло по металлу ц/х средней серии 12,9 (кл. А) (l=101, L=151, Р6М5)</t>
  </si>
  <si>
    <t>Сверло по металлу ц/х средней серии 13,0 (кл. А) (l=101, L=151, Р6М5)</t>
  </si>
  <si>
    <t>Сверло по металлу ц/х средней серии 13,1 (кл. А) (l=101, L=151, Р6М5)</t>
  </si>
  <si>
    <t>Сверло по металлу ц/х средней серии 13,2 (кл. А) (l=101, L=151, Р6М5)</t>
  </si>
  <si>
    <t>аналоги (нажимайте)
СВЕРЛА С ПРОТОЧ.ХВОСТ.</t>
  </si>
  <si>
    <t>Сверло по металлу ц/х средней серии 13,3 (кл. А) (l=108, L=160, Р6М5)</t>
  </si>
  <si>
    <t>Сверло по металлу ц/х средней серии 13,4 (кл. А) (l=108, L=160, Р6М5)</t>
  </si>
  <si>
    <t>Сверло по металлу ц/х средней серии 13,5 (кл. А) (l=108, L=160, Р6М5)</t>
  </si>
  <si>
    <t>Сверло по металлу ц/х средней серии 13,6 (кл. А) (l=108, L=160, Р6М5)</t>
  </si>
  <si>
    <t>Сверло по металлу ц/х средней серии 13,7 (кл. А) (l=108, L=160, Р6М5)</t>
  </si>
  <si>
    <t>Сверло по металлу ц/х средней серии 13,8 (кл. А) (l=108, L=160, Р6М5)</t>
  </si>
  <si>
    <t>Сверло по металлу ц/х средней серии 13,9 (кл. А) (l=108, L=160, Р6М5)</t>
  </si>
  <si>
    <t>Сверло по металлу ц/х средней серии 14,0 (кл. А) (l=108, L=160, Р6М5)</t>
  </si>
  <si>
    <t>Сверло по металлу ц/х средней серии 14,1 (кл. А) (l=114, L=169, Р6М5)</t>
  </si>
  <si>
    <t>Сверло по металлу ц/х средней серии 14,2 (кл. А) (l=114, L=169, Р6М5)</t>
  </si>
  <si>
    <t>Сверло по металлу ц/х средней серии 14,25 (кл. А) (l=114, L=169, Р6М5)</t>
  </si>
  <si>
    <t>Сверло по металлу ц/х средней серии 14,3 (кл. А) (l=114, L=169, Р6М5)</t>
  </si>
  <si>
    <t>Сверло по металлу ц/х средней серии 14,4 (кл. А) (l=114, L=169, Р6М5)</t>
  </si>
  <si>
    <t>Сверло по металлу ц/х средней серии 14,5 (кл. А) (l=114, L=169, Р6М5)</t>
  </si>
  <si>
    <t>Сверло по металлу ц/х средней серии 14,6 (кл. А) (l=114, L=169, Р6М5)</t>
  </si>
  <si>
    <t>Сверло по металлу ц/х средней серии 14,7 (кл. А) (l=114, L=169, Р6М5)</t>
  </si>
  <si>
    <t>Сверло по металлу ц/х средней серии 14,75 (кл. А) (l=114, L=169, Р6М5)</t>
  </si>
  <si>
    <t>Сверло по металлу ц/х средней серии 14,8 (кл. А) (l=114, L=169, Р6М5)</t>
  </si>
  <si>
    <t>Сверло по металлу ц/х средней серии 14,9 (кл. А) (l=114, L=169, Р6М5)</t>
  </si>
  <si>
    <t>Сверло по металлу ц/х средней серии 15,0 (кл. А) (l=114, L=169, Р6М5)</t>
  </si>
  <si>
    <t>Сверло по металлу ц/х средней серии 15,1 (кл. А) (l=120, L=178, Р6М5)</t>
  </si>
  <si>
    <t>Сверло по металлу ц/х средней серии 15,2 (кл. А) (l=120, L=178, Р6М5)</t>
  </si>
  <si>
    <t>Сверло по металлу ц/х средней серии 15,25 (кл. А) (l=120, L=178, Р6М5)</t>
  </si>
  <si>
    <t>Сверло по металлу ц/х средней серии 15,3 (кл. А) (l=120, L=178, Р6М5)</t>
  </si>
  <si>
    <t>Сверло по металлу ц/х средней серии 15,4 (кл. А) (l=120, L=178, Р6М5)</t>
  </si>
  <si>
    <t>Сверло по металлу ц/х средней серии 15,5 (кл. А) (l=120, L=178, Р6М5)</t>
  </si>
  <si>
    <t>Сверло по металлу ц/х средней серии 15,6 (кл. А) (l=120, L=178, Р6М5)</t>
  </si>
  <si>
    <t>Сверло по металлу ц/х средней серии 15,7 (кл. А) (l=120, L=178, Р6М5)</t>
  </si>
  <si>
    <t>Сверло по металлу ц/х средней серии 15,8 (кл. А) (l=120, L=178, Р6М5)</t>
  </si>
  <si>
    <t>Сверло по металлу ц/х средней серии 15,9 (кл. А) (l=120, L=178, Р6М5)</t>
  </si>
  <si>
    <t>Сверло по металлу ц/х средней серии 16,0 (кл. А) (l=120, L=178, Р6М5)</t>
  </si>
  <si>
    <t>Сверло по металлу ц/х средней серии 3,0 (кл.А) (2 шт) в ПВХ (l=33, L=61, Р6М5)</t>
  </si>
  <si>
    <t>Сверло по металлу ц/х средней серии 3,2 (кл.А) (2 шт) в ПВХ (l=33, L=61, Р6М5)</t>
  </si>
  <si>
    <t>Сверло по металлу ц/х средней серии 3,3 (кл.А) (2 шт) в ПВХ (l=36, L=65, Р6М5)</t>
  </si>
  <si>
    <t>Сверло по металлу ц/х средней серии 3,5 (кл.А) (2 шт) в ПВХ (l=39, L=70, Р6М5)</t>
  </si>
  <si>
    <t>Сверло по металлу ц/х средней серии 3,8 (кл.А) (2 шт) в ПВХ (l=43, L=75, Р6М5)</t>
  </si>
  <si>
    <t>Сверло по металлу ц/х средней серии 4,0 (кл.А) (2 шт) в ПВХ (l=43, L=75, Р6М5)</t>
  </si>
  <si>
    <t>Сверло по металлу ц/х средней серии 4,2 (кл.А) (2 шт) в ПВХ (l=43, L=75, Р6М5)</t>
  </si>
  <si>
    <t>Сверло по металлу ц/х средней серии 4,5 (кл.А) (2 шт) в ПВХ (l=47, L=80, Р6М5)</t>
  </si>
  <si>
    <t>Сверло по металлу ц/х средней серии 5,0 (кл.А) (1 шт) в ПВХ (l=52, L=86, Р6М5)</t>
  </si>
  <si>
    <t>Сверло по металлу ц/х средней серии 5,5 (кл.А) (1 шт) в ПВХ (l=57, L=93, Р6М5)</t>
  </si>
  <si>
    <t>Сверло по металлу ц/х средней серии 6,0 (кл.А) (1 шт) в ПВХ (l=57, L=93, Р6М5)</t>
  </si>
  <si>
    <t>Сверло по металлу ц/х средней серии 6,5 (кл.А) (1 шт) в ПВХ (l=63, L=93, Р6М5)</t>
  </si>
  <si>
    <t>Сверло по металлу ц/х средней серии 6,7 (кл.А) (1 шт) в ПВХ (l=57, L=101, Р6М5)</t>
  </si>
  <si>
    <t>Сверло по металлу ц/х средней серии 7,0 (кл.А) (1 шт) в ПВХ (l=69, L=109, Р6М5)</t>
  </si>
  <si>
    <t>Сверло по металлу ц/х средней серии 7,5 (кл.А) (1 шт) в ПВХ (l=69, L=109, Р6М5)</t>
  </si>
  <si>
    <t>Сверло по металлу ц/х средней серии 8,0 (кл.А) (1 шт) в ПВХ (l=75, L=117, Р6М5)</t>
  </si>
  <si>
    <t>Сверло по металлу ц/х средней серии 8,5 (кл.А) (1 шт) в ПВХ (l=69, L=109, Р6М5)</t>
  </si>
  <si>
    <t>Сверло по металлу ц/х средней серии 9,0 (кл.А) (1 шт) в ПВХ (l=81, L=125, Р6М5)</t>
  </si>
  <si>
    <t>Сверло по металлу ц/х средней серии 9,5 (кл.А) (1 шт) в ПВХ (l=81, L=125, Р6М5)</t>
  </si>
  <si>
    <t>Сверло по металлу ц/х средней серии 10,0 (кл.А) (1 шт) в ПВХ (l=87, L=133, Р6М5)</t>
  </si>
  <si>
    <t>Сверло по металлу ц/х средней серии 10,2 (кл.А) (1 шт) в ПВХ (l=87, L=133, Р6М5)</t>
  </si>
  <si>
    <t>Сверло по металлу ц/х средней серии 10,5 (кл.А) (1 шт) в ПВХ (l=87, L=133, Р6М5)</t>
  </si>
  <si>
    <t>Сверло по металлу ц/х средней серии 11,0 (кл.А) (1 шт) в ПВХ (l=94, L=142, Р6М5)</t>
  </si>
  <si>
    <t>Сверло по металлу ц/х средней серии 12,0 (кл.А) (1 шт) в ПВХ (l=101, L=151, Р6М5)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</si>
  <si>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С ИЗНОСОСТОЙКИМ ПОКРЫТИЕМ ИЗ НИТРИД ТИТАНА , СТАЛЬ Р6М5, ГОСТ 10902-77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</si>
  <si>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Сверло по металлу ц/х средней серии 0,5 (кл.А) нитрид титан (l=6, L=22, Р6М5)</t>
  </si>
  <si>
    <t>Сверло по металлу ц/х средней серии 0,6 (кл.А) нитрид титан (l=7, L=24, Р6М5)</t>
  </si>
  <si>
    <t>Сверло по металлу ц/х средней серии 0,7 (кл.А) нитрид титан (l=9, L=28, Р6М5)</t>
  </si>
  <si>
    <t>Сверло по металлу ц/х средней серии 0,8 (кл.А) нитрид титан (l=10, L=30, Р6М5)</t>
  </si>
  <si>
    <t>Сверло по металлу ц/х средней серии 0,9 (кл.А) нитрид титан (l=11, L=32, Р6М5)</t>
  </si>
  <si>
    <t>аналоги (нажимайте)
СВЕРЛА КЛ.А Р6М5</t>
  </si>
  <si>
    <t>Сверло по металлу ц/х средней серии 1,0 (кл.А) нитрид титан (l=12, L=34, Р6М5)</t>
  </si>
  <si>
    <t>Сверло по металлу ц/х средней серии 1,1 (кл.А) нитрид титан (l=14, L=36, Р6М5)</t>
  </si>
  <si>
    <t>Сверло по металлу ц/х средней серии 1,2 (кл.А) нитрид титан (l=16, L=38, Р6М5)</t>
  </si>
  <si>
    <t>Сверло по металлу ц/х средней серии 1,3 (кл.А) нитрид титан (l=16, L=38, Р6М5)</t>
  </si>
  <si>
    <t>Сверло по металлу ц/х средней серии 1,4 (кл.А) нитрид титан (l=18, L=40, Р6М5)</t>
  </si>
  <si>
    <t>Сверло по металлу ц/х средней серии 1,5 (кл.А) нитрид титан (l=18, L=40, Р6М5)</t>
  </si>
  <si>
    <t>Сверло по металлу ц/х средней серии 1,6 (кл.А) нитрид титан (l=20, L=43, Р6М5)</t>
  </si>
  <si>
    <t>Сверло по металлу ц/х средней серии 1,7 (кл.А) нитрид титан (l=20, L=43, Р6М5)</t>
  </si>
  <si>
    <t>Сверло по металлу ц/х средней серии 1,8 (кл.А) нитрид титан (l=22, L=46, Р6М5)</t>
  </si>
  <si>
    <t>Сверло по металлу ц/х средней серии 1,9 (кл.А) нитрид титан (l=22, L=46, Р6М5)</t>
  </si>
  <si>
    <t>Сверло по металлу ц/х средней серии 2,0 (кл.А) нитрид титан (l=24, L=49, Р6М5)</t>
  </si>
  <si>
    <t>Сверло по металлу ц/х средней серии 2,1 (кл.А) нитрид титан (l=24, L=49, Р6М5)</t>
  </si>
  <si>
    <t>Сверло по металлу ц/х средней серии 2,2 (кл.А) нитрид титан (l=27, L=53, Р6М5)</t>
  </si>
  <si>
    <t>Сверло по металлу ц/х средней серии 2,3 (кл.А) нитрид титан (l=27, L=53, Р6М5)</t>
  </si>
  <si>
    <t>Сверло по металлу ц/х средней серии 2,4 (кл.А) нитрид титан (l=30, L=57, Р6М5)</t>
  </si>
  <si>
    <t>Сверло по металлу ц/х средней серии 2,5 (кл.А) нитрид титан (l=30, L=57, Р6М5)</t>
  </si>
  <si>
    <t>Сверло по металлу ц/х средней серии 2,6 (кл.А) нитрид титан (l=30, L=57, Р6М5)</t>
  </si>
  <si>
    <t>Сверло по металлу ц/х средней серии 2,7 (кл.А) нитрид титан (l=33, L=61, Р6М5)</t>
  </si>
  <si>
    <t>Сверло по металлу ц/х средней серии 2,8 (кл.А) нитрид титан (l=33, L=61, Р6М5)</t>
  </si>
  <si>
    <t>Сверло по металлу ц/х средней серии 2,9 (кл.А) нитрид титан (l=33, L=61, Р6М5)</t>
  </si>
  <si>
    <t>Сверло по металлу ц/х средней серии 3,0 (кл.А) нитрид титан (l=33, L=61, Р6М5)</t>
  </si>
  <si>
    <t>Сверло по металлу ц/х средней серии 3,1 (кл.А) нитрид титан (l=36, L=65, Р6М5)</t>
  </si>
  <si>
    <t>Сверло по металлу ц/х средней серии 3,2 (кл.А) нитрид титан (l=36, L=65, Р6М5)</t>
  </si>
  <si>
    <t>Сверло по металлу ц/х средней серии 3,3 (кл.А) нитрид титан (l=36, L=65, Р6М5)</t>
  </si>
  <si>
    <t>Сверло по металлу ц/х средней серии 3,4 (кл.А) нитрид титан (l=39, L=70, Р6М5)</t>
  </si>
  <si>
    <t>Сверло по металлу ц/х средней серии 3,5 (кл.А) нитрид титан (l=39, L=70, Р6М5)</t>
  </si>
  <si>
    <t>Сверло по металлу ц/х средней серии 3,6 (кл.А) нитрид титан (l=39, L=70, Р6М5)</t>
  </si>
  <si>
    <t>Сверло по металлу ц/х средней серии 3,7 (кл.А) нитрид титан (l=39, L=70, Р6М5)</t>
  </si>
  <si>
    <t>Сверло по металлу ц/х средней серии 3,8 (кл.А) нитрид титан (l=43, L=75, Р6М5)</t>
  </si>
  <si>
    <t>Сверло по металлу ц/х средней серии 3,9 (кл.А) нитрид титан (l=43, L=75, Р6М5)</t>
  </si>
  <si>
    <t>Сверло по металлу ц/х средней серии 4,0 (кл.А) нитрид титан (l=43, L=75, Р6М5)</t>
  </si>
  <si>
    <t>Сверло по металлу ц/х средней серии 4,1 (кл.А) нитрид титан (l=43, L=75, Р6М5)</t>
  </si>
  <si>
    <t>Сверло по металлу ц/х средней серии 4,2 (кл.А) нитрид титан (l=43, L=75, Р6М5)</t>
  </si>
  <si>
    <t>Сверло по металлу ц/х средней серии 4,3 (кл.А) нитрид титан (l=47, L=80, Р6М5)</t>
  </si>
  <si>
    <t>Сверло по металлу ц/х средней серии 4,4 (кл.А) нитрид титан (l=47, L=80, Р6М5)</t>
  </si>
  <si>
    <t>Сверло по металлу ц/х средней серии 4,5 (кл.А) нитрид титан (l=47, L=80,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</si>
  <si>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</si>
  <si>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4,6 (кл.А) нитрид титан (l=47, L=80, Р6М5)</t>
  </si>
  <si>
    <t>Сверло по металлу ц/х средней серии 4,7 (кл.А) нитрид титан (l=47, L=80, Р6М5)</t>
  </si>
  <si>
    <t>Сверло по металлу ц/х средней серии 4,8 (кл.А) нитрид титан (l=52, L=86, Р6М5)</t>
  </si>
  <si>
    <t>видео (нажимайте)
лучшие сверла по металлу</t>
  </si>
  <si>
    <t>Сверло по металлу ц/х средней серии 4,9 (кл.А) нитрид титан (l=52, L=86, Р6М5)</t>
  </si>
  <si>
    <t>Сверло по металлу ц/х средней серии 5,0 (кл.А) нитрид титан (l=52, L=86, Р6М5)</t>
  </si>
  <si>
    <t>Сверло по металлу ц/х средней серии 5,1 (кл.А) нитрид титан (l=52, L=86, Р6М5)</t>
  </si>
  <si>
    <t>Сверло по металлу ц/х средней серии 5,2 (кл.А) нитрид титан (l=52, L=86, Р6М5)</t>
  </si>
  <si>
    <t>Сверло по металлу ц/х средней серии 5,3 (кл.А) нитрид титан (l=52, L=86, Р6М5)</t>
  </si>
  <si>
    <t>Сверло по металлу ц/х средней серии 5,4 (кл.А) нитрид титан (l=57, L=93, Р6М5)</t>
  </si>
  <si>
    <t>Сверло по металлу ц/х средней серии 5,5 (кл.А) нитрид титан (l=57, L=93, Р6М5)</t>
  </si>
  <si>
    <t>Сверло по металлу ц/х средней серии 5,6 (кл.А) нитрид титан (l=57, L=93, Р6М5)</t>
  </si>
  <si>
    <t>Сверло по металлу ц/х средней серии 5,7 (кл.А) нитрид титан (l=57, L=93, Р6М5)</t>
  </si>
  <si>
    <t>Сверло по металлу ц/х средней серии 5,8 (кл.А) нитрид титан (l=57, L=93, Р6М5)</t>
  </si>
  <si>
    <t>Сверло по металлу ц/х средней серии 5,9 (кл.А) нитрид титан (l=57, L=93, Р6М5)</t>
  </si>
  <si>
    <t>Сверло по металлу ц/х средней серии 6,0 (кл.А) нитрид титан (l=57, L=93, Р6М5)</t>
  </si>
  <si>
    <t>Сверло по металлу ц/х средней серии 6,1 (кл.А) нитрид титан (l=63, L=101, Р6М5)</t>
  </si>
  <si>
    <t>Сверло по металлу ц/х средней серии 6,2 (кл.А) нитрид титан (l=63, L=101, Р6М5)</t>
  </si>
  <si>
    <t>Сверло по металлу ц/х средней серии 6,3 (кл.А) нитрид титан (l=63, L=101, Р6М5)</t>
  </si>
  <si>
    <t>Сверло по металлу ц/х средней серии 6,4 (кл.А) нитрид титан (l=63, L=101, Р6М5)</t>
  </si>
  <si>
    <t>Сверло по металлу ц/х средней серии 6,5 (кл.А) нитрид титан (l=69, L=109, Р6М5)</t>
  </si>
  <si>
    <t>Сверло по металлу ц/х средней серии 6,6 (кл.А) нитрид титан (l=69, L=109, Р6М5)</t>
  </si>
  <si>
    <t>Сверло по металлу ц/х средней серии 6,7 (кл.А) нитрид титан (l=69, L=109, Р6М5)</t>
  </si>
  <si>
    <t>Сверло по металлу ц/х средней серии 6,8 (кл.А) нитрид титан (l=69, L=109, Р6М5)</t>
  </si>
  <si>
    <t>Сверло по металлу ц/х средней серии 6,9 (кл.А) нитрид титан (l=69, L=109, Р6М5)</t>
  </si>
  <si>
    <t>Сверло по металлу ц/х средней серии 7,0 (кл.А) нитрид титан (l=69, L=109, Р6М5)</t>
  </si>
  <si>
    <t>Сверло по металлу ц/х средней серии 7,1 (кл.А) нитрид титан (l=69, L=109, Р6М5)</t>
  </si>
  <si>
    <t>Сверло по металлу ц/х средней серии 7,2 (кл.А) нитрид титан (l=69, L=109, Р6М5)</t>
  </si>
  <si>
    <t>Сверло по металлу ц/х средней серии 7,3 (кл.А) нитрид титан (l=69, L=109, Р6М5)</t>
  </si>
  <si>
    <t>Сверло по металлу ц/х средней серии 7,4 (кл.А) нитрид титан (l=69, L=109, Р6М5)</t>
  </si>
  <si>
    <t>Сверло по металлу ц/х средней серии 7,5 (кл.А) нитрид титан (l=69, L=109, Р6М5)</t>
  </si>
  <si>
    <t>Сверло по металлу ц/х средней серии 7,6 (кл.А) нитрид титан (l=75, L=117, Р6М5)</t>
  </si>
  <si>
    <t>Сверло по металлу ц/х средней серии 7,7 (кл.А) нитрид титан (l=75, L=117, Р6М5)</t>
  </si>
  <si>
    <t>Сверло по металлу ц/х средней серии 7,8 (кл.А) нитрид титан (l=75, L=117, Р6М5)</t>
  </si>
  <si>
    <t>Сверло по металлу ц/х средней серии 7,9 (кл.А) нитрид титан (l=75, L=117, Р6М5)</t>
  </si>
  <si>
    <t>Сверло по металлу ц/х средней серии 8,0 (кл.А) нитрид титан (l=75, L=117, Р6М5)</t>
  </si>
  <si>
    <t>Сверло по металлу ц/х средней серии 8,1 (кл.А) нитрид титан (l=75, L=117, Р6М5)</t>
  </si>
  <si>
    <t>Сверло по металлу ц/х средней серии 8,2 (кл.А) нитрид титан (l=75, L=117, Р6М5)</t>
  </si>
  <si>
    <t>Сверло по металлу ц/х средней серии 8,3 (кл.А) нитрид титан (l=75, L=117, Р6М5)</t>
  </si>
  <si>
    <t>Сверло по металлу ц/х средней серии 8,4 (кл.А) нитрид титан (l=75, L=117, Р6М5)</t>
  </si>
  <si>
    <t>Сверло по металлу ц/х средней серии 8,5 (кл.А) нитрид титан (l=75, L=117, Р6М5)</t>
  </si>
  <si>
    <t>Сверло по металлу ц/х средней серии 8,6 (кл.А) нитрид титан (l=81, L=125, Р6М5)</t>
  </si>
  <si>
    <t>Сверло по металлу ц/х средней серии 8,7 (кл.А) нитрид титан (l=81, L=125, Р6М5)</t>
  </si>
  <si>
    <t>Сверло по металлу ц/х средней серии 8,8 (кл.А) нитрид титан (l=81, L=125, Р6М5)</t>
  </si>
  <si>
    <t>Сверло по металлу ц/х средней серии 8,9 (кл.А) нитрид титан (l=81, L=125, Р6М5)</t>
  </si>
  <si>
    <t>Сверло по металлу ц/х средней серии 9,0 (кл.А) нитрид титан (l=81, L=125, Р6М5)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</si>
  <si>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о сверлах по металлу</t>
    </r>
  </si>
  <si>
    <t>Сверло по металлу ц/х средней серии 9,1 (кл.А) нитрид титан (l=81, L=125, Р6М5)</t>
  </si>
  <si>
    <t>Сверло по металлу ц/х средней серии 9,2 (кл.А) нитрид титан (l=81, L=125, Р6М5)</t>
  </si>
  <si>
    <t>Сверло по металлу ц/х средней серии 9,3 (кл.А) нитрид титан (l=81, L=125, Р6М5)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</si>
  <si>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</si>
  <si>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средней серии 9,4 (кл.А) нитрид титан (l=81, L=125, Р6М5)</t>
  </si>
  <si>
    <t>Сверло по металлу ц/х средней серии 9,5 (кл.А) нитрид титан (l=81, L=125, Р6М5)</t>
  </si>
  <si>
    <t>Сверло по металлу ц/х средней серии 9,6 (кл.А) нитрид титан (l=87, L=133, Р6М5)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</si>
  <si>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качественные сверла</t>
    </r>
  </si>
  <si>
    <t>Сверло по металлу ц/х средней серии 9,7 (кл.А) нитрид титан (l=87, L=133, Р6М5)</t>
  </si>
  <si>
    <t>Сверло по металлу ц/х средней серии 9,8 (кл.А) нитрид титан (l=87, L=133, Р6М5)</t>
  </si>
  <si>
    <t>Сверло по металлу ц/х средней серии 9,9 (кл.А) нитрид титан (l=87, L=133, Р6М5)</t>
  </si>
  <si>
    <t>Сверло по металлу ц/х средней серии 10,0 (кл.А) нитрид титан (l=87, L=133, Р6М5)</t>
  </si>
  <si>
    <t>Сверло по металлу ц/х средней серии 10,1 (кл.А) нитрид титан (l=87, L=133, Р6М5)</t>
  </si>
  <si>
    <t>Сверло по металлу ц/х средней серии 10,2 (кл.А) нитрид титан (l=87, L=133, Р6М5)</t>
  </si>
  <si>
    <t>видео (нажимайте)
особенности покрытия NiT</t>
  </si>
  <si>
    <t>Сверло по металлу ц/х средней серии 10,3 (кл.А) нитрид титан (l=87, L=133, Р6М5)</t>
  </si>
  <si>
    <t>Сверло по металлу ц/х средней серии 10,4 (кл.А) нитрид титан (l=87, L=133, Р6М5)</t>
  </si>
  <si>
    <t>Сверло по металлу ц/х средней серии 10,5 (кл.А) нитрид титан (l=87, L=133, Р6М5)</t>
  </si>
  <si>
    <t>видео (нажимайте)
сверла с покрытием NiT</t>
  </si>
  <si>
    <t>Сверло по металлу ц/х средней серии 10,6 (кл.А) нитрид титан (l=87, L=133, Р6М5)</t>
  </si>
  <si>
    <t>Сверло по металлу ц/х средней серии 10,7 (кл.А) нитрид титан (l=94, L=142, Р6М5)</t>
  </si>
  <si>
    <t>Сверло по металлу ц/х средней серии 10,8 (кл.А) нитрид титан (l=94, L=142, Р6М5)</t>
  </si>
  <si>
    <t>Сверло по металлу ц/х средней серии 10,9 (кл.А) нитрид титан (l=94, L=142, Р6М5)</t>
  </si>
  <si>
    <t>Сверло по металлу ц/х средней серии 11,0 (кл.А) нитрид титан (l=94, L=142, Р6М5)</t>
  </si>
  <si>
    <t>Сверло по металлу ц/х средней серии 11,1 (кл.А) нитрид титан (l=94, L=142, Р6М5)</t>
  </si>
  <si>
    <t>Сверло по металлу ц/х средней серии 11,2 (кл.А) нитрид титан (l=94, L=142, Р6М5)</t>
  </si>
  <si>
    <t>Сверло по металлу ц/х средней серии 11,3 (кл.А) нитрид титан (l=94, L=142, Р6М5)</t>
  </si>
  <si>
    <t>Сверло по металлу ц/х средней серии 11,4 (кл.А) нитрид титан (l=94, L=142, Р6М5)</t>
  </si>
  <si>
    <t>Сверло по металлу ц/х средней серии 11,5 (кл.А) нитрид титан (l=94, L=142, Р6М5)</t>
  </si>
  <si>
    <t>Сверло по металлу ц/х средней серии 11,6 (кл.А) нитрид титан (l=94, L=142, Р6М5)</t>
  </si>
  <si>
    <t>Сверло по металлу ц/х средней серии 11,7 (кл.А) нитрид титан (l=94, L=142, Р6М5)</t>
  </si>
  <si>
    <t>Сверло по металлу ц/х средней серии 11,8 (кл.А) нитрид титан (l=94, L=142, Р6М5)</t>
  </si>
  <si>
    <t>Сверло по металлу ц/х средней серии 11,9 (кл.А) нитрид титан (l=94, L=142, Р6М5)</t>
  </si>
  <si>
    <t>Сверло по металлу ц/х средней серии 12,0 (кл.А) нитрид титан (l=101, L=151, Р6М5)</t>
  </si>
  <si>
    <t>Сверло по металлу ц/х средней серии 12,1 (кл.А) нитрид титан (l=101, L=151, Р6М5)</t>
  </si>
  <si>
    <t>Сверло по металлу ц/х средней серии 12,2 (кл.А) нитрид титан (l=101, L=151, Р6М5)</t>
  </si>
  <si>
    <t>Сверло по металлу ц/х средней серии 12,3 (кл.А) нитрид титан (l=101, L=151, Р6М5)</t>
  </si>
  <si>
    <t>Сверло по металлу ц/х средней серии 12,4 (кл.А) нитрид титан (l=101, L=151, Р6М5)</t>
  </si>
  <si>
    <t>Сверло по металлу ц/х средней серии 12,5 (кл.А) нитрид титан (l=101, L=151, Р6М5)</t>
  </si>
  <si>
    <t>Сверло по металлу ц/х средней серии 12,6 (кл.А) нитрид титан (l=101, L=151, Р6М5)</t>
  </si>
  <si>
    <t>Сверло по металлу ц/х средней серии 12,7 (кл.А) нитрид титан (l=101, L=151, Р6М5)</t>
  </si>
  <si>
    <t>Сверло по металлу ц/х средней серии 12,8 (кл.А) нитрид титан (l=101, L=151, Р6М5)</t>
  </si>
  <si>
    <t>Сверло по металлу ц/х средней серии 12,9 (кл.А) нитрид титан (l=101, L=151, Р6М5)</t>
  </si>
  <si>
    <t>Сверло по металлу ц/х средней серии 13,0 (кл.А) нитрид титан (l=101, L=151, Р6М5)</t>
  </si>
  <si>
    <t>Сверло по металлу ц/х (с проточ 12 мм) ср. серии 13,0 (кл.А) TiN (l=101, L=151, Р6М5)</t>
  </si>
  <si>
    <t>Сверло по металлу ц/х средней серии 13,5 (кл.А) нитрид титан (l=108, L=160, Р6М5)</t>
  </si>
  <si>
    <t>Сверло по металлу ц/х средней серии 14,0 (кл.А) нитрид титан (l=108, L=160, Р6М5)</t>
  </si>
  <si>
    <t>Сверло по металлу ц/х (с проточ 12 мм) ср. серии 14,0 (кл.А) TiN (l=108, L=160, Р6М5)</t>
  </si>
  <si>
    <t>Сверло по металлу ц/х средней серии 14,5 (кл.А) нитрид титан (l=114, L=169, Р6М5)</t>
  </si>
  <si>
    <t>Сверло по металлу ц/х (с проточ 12 мм) ср. серии 14,5 (кл.А) TiN (l=114, L=169, Р6М5)</t>
  </si>
  <si>
    <t>Сверло по металлу ц/х средней серии 15,0 (кл.А) нитрид титан (l=114, L=169, Р6М5)</t>
  </si>
  <si>
    <t>Сверло по металлу ц/х (с проточ 12 мм) ср. серии 15,0 (кл.А) TiN (l=114, L=169, Р6М5)</t>
  </si>
  <si>
    <t>Сверло по металлу ц/х средней серии 15,5 (кл.А) нитрид титан (l=120, L=178, Р6М5)</t>
  </si>
  <si>
    <t>Сверло по металлу ц/х средней серии 16,0 (кл.А) нитрид титан (l=120, L=178, Р6М5)</t>
  </si>
  <si>
    <t>Сверло по металлу ц/х (с проточ 12 мм) ср. серии 16,0 (кл.А) TiN (l=120, L=178, Р6М5)</t>
  </si>
  <si>
    <t>Сверло по металлу ц/х средней серии 16,5 (кл.А) нитрид титан (l=125, L=185, Р6М5)</t>
  </si>
  <si>
    <t>Сверло по металлу ц/х (с проточ 12 мм) ср. серии 16,5 (кл.А)  TiN (l=125, L=185, Р6М5)</t>
  </si>
  <si>
    <t>Сверло по металлу ц/х средней серии 17,0 (кл.А) нитрид титан (l=130, L=195, Р6М5)</t>
  </si>
  <si>
    <t>Сверло по металлу ц/х (с проточ 12 мм) ср. серии 17,0 (кл.А) TiN (l=130, L=195, Р6М5)</t>
  </si>
  <si>
    <t>Сверло по металлу ц/х средней серии 17,5 (кл.А) нитрид титан (l=130, L=195, Р6М5)</t>
  </si>
  <si>
    <t>Сверло по металлу ц/х средней серии 18,0 (кл.А) нитрид титан (l=130, L=195, Р6М5)</t>
  </si>
  <si>
    <t>Сверло по металлу ц/х (с проточ 12 мм) ср. серии 18,0 (кл.А) TiN (l=130, L=195, Р6М5)</t>
  </si>
  <si>
    <t>Сверло по металлу ц/х средней серии 18,5 (кл.А) нитрид титан (l=135, L=200, Р6М5)</t>
  </si>
  <si>
    <t>Сверло по металлу ц/х средней серии 19,0 (кл.А) нитрид титан (l=135, L=200, Р6М5)</t>
  </si>
  <si>
    <t>Сверло по металлу ц/х (с проточ 12 мм) ср. серии 19,0 (кл.А) TiN (l=135, L=200, Р6М5)</t>
  </si>
  <si>
    <t>Сверло по металлу ц/х средней серии 19,5 (кл.А) нитрид титан (l=135, L=200, Р6М5)</t>
  </si>
  <si>
    <t>Сверло по металлу ц/х средней серии 20,0 (кл.А) нитрид титан (l=135, L=200, Р6М5)</t>
  </si>
  <si>
    <t>Сверло по металлу ц/х (с проточ 12 мм) ср. серии 20,0 (кл.А) TiN (l=135, L=200, Р6М5)</t>
  </si>
  <si>
    <t>Сверло по металлу ц/х средней серии 3,0 (кл.А) TiN в ПВХ (l=33, L=61,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</si>
  <si>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</si>
  <si>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3,2 (кл.А) TiN в ПВХ (l=33, L=61, Р6М5)</t>
  </si>
  <si>
    <t>Сверло по металлу ц/х средней серии 3,3 (кл.А) TiN в ПВХ (l=36, L=65, Р6М5)</t>
  </si>
  <si>
    <t>Сверло по металлу ц/х средней серии 3,5 (кл.А) TiN в ПВХ (l=39, L=70, Р6М5)</t>
  </si>
  <si>
    <t>Сверло по металлу ц/х средней серии 3,8 (кл.А) TiN в ПВХ (l=43, L=75, Р6М5)</t>
  </si>
  <si>
    <t>Сверло по металлу ц/х средней серии 4,0 (кл.А) TiN в ПВХ (l=43, L=75, Р6М5)</t>
  </si>
  <si>
    <t>Сверло по металлу ц/х средней серии 4,2 (кл.А) TiN в ПВХ (l=43, L=75, Р6М5)</t>
  </si>
  <si>
    <t>Сверло по металлу ц/х средней серии 4,5 (кл.А) TiN в ПВХ (l=47, L=80, Р6М5)</t>
  </si>
  <si>
    <t>Сверло по металлу ц/х средней серии 5,0 (кл.А) TiN в ПВХ (l=52, L=86, Р6М5)</t>
  </si>
  <si>
    <t>Сверло по металлу ц/х средней серии 5,5 (кл.А) TiN в ПВХ (l=57, L=93, Р6М5)</t>
  </si>
  <si>
    <t>Сверло по металлу ц/х средней серии 6,0 (кл.А) TiN в ПВХ (l=57, L=93, Р6М5)</t>
  </si>
  <si>
    <t>Сверло по металлу ц/х средней серии 6,5 (кл.А) TiN в ПВХ (l=63, L=93, Р6М5)</t>
  </si>
  <si>
    <t>Сверло по металлу ц/х средней серии 6,7 (кл.А) TiN в ПВХ (l=57, L=101, Р6М5)</t>
  </si>
  <si>
    <t>Сверло по металлу ц/х средней серии 7,0 (кл.А) TiN в ПВХ (l=69, L=109, Р6М5)</t>
  </si>
  <si>
    <t>Сверло по металлу ц/х средней серии 7,5 (кл.А) TiN в ПВХ (l=69, L=109, Р6М5)</t>
  </si>
  <si>
    <t>Сверло по металлу ц/х средней серии 8,0 (кл.А) TiN в ПВХ (l=75, L=117, Р6М5)</t>
  </si>
  <si>
    <t>Сверло по металлу ц/х средней серии 8,5 (кл.А) TiN в ПВХ (l=69, L=109, Р6М5)</t>
  </si>
  <si>
    <t>Сверло по металлу ц/х средней серии 9,0 (кл.А) TiN в ПВХ (l=81, L=125, Р6М5)</t>
  </si>
  <si>
    <t>Сверло по металлу ц/х средней серии 9,5 (кл.А) TiN в ПВХ (l=81, L=125, Р6М5)</t>
  </si>
  <si>
    <t>Сверло по металлу ц/х средней серии 10,0 (кл.А) TiN в ПВХ (l=87, L=133, Р6М5)</t>
  </si>
  <si>
    <t>Сверло по металлу ц/х средней серии 10,2 (кл.А) TiN в ПВХ (l=87, L=133, Р6М5)</t>
  </si>
  <si>
    <t>Сверло по металлу ц/х средней серии 10,5 (кл.А) TiN в ПВХ (l=87, L=133, Р6М5)</t>
  </si>
  <si>
    <t>Сверло по металлу ц/х средней серии 11,0 (кл.А) TiN в ПВХ (l=94, L=142, Р6М5)</t>
  </si>
  <si>
    <t>Сверло по металлу ц/х средней серии 12,0 (кл.А) TiN в ПВХ (l=101, L=151, Р6М5)</t>
  </si>
  <si>
    <t>Сверло по металлу ц/х средней серии 12,5 (кл.А) TiN в ПВХ (l=101, L=151, Р6М5)</t>
  </si>
  <si>
    <t>Сверло по металлу ц/х средней серии 13,0 (кл.А) TiN в ПВХ (l=101, L=151, Р6М5)</t>
  </si>
  <si>
    <r>
      <rPr>
        <rFont val="Bahnschrift"/>
        <b/>
        <color theme="1"/>
        <sz val="10.0"/>
      </rPr>
      <t xml:space="preserve">СВЕРЛО ПО МЕТАЛЛУ СПИРАЛЬНОЕ С ЦИЛИНДРИЧЕСКИМ  ПРОТОЧЕННЫМ ХВОСТОВИКОМ (12 мм)  СРЕДНЕЙ СЕРИИ КЛАСС А, С ИЗНОСОСТОЙКИМ ПОКРЫТИЕМ ИЗ НИТРИД ТИТАНА , СТАЛЬ Р6М5, ГОСТ 10902-77
</t>
    </r>
    <r>
      <rPr>
        <rFont val="Bahnschrift"/>
        <b val="0"/>
        <color theme="1"/>
        <sz val="8.0"/>
      </rPr>
      <t>Упаковка: вакуумная полиэтиленовая
Фасовка: по 5 шт</t>
    </r>
  </si>
  <si>
    <t>Сверло по металлу ц/х (с проточ 12 мм) ср. серии 16,5 (кл.А) TiN (l=125, L=185, Р6М5)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</si>
  <si>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 СРЕДНЕЙ СЕРИИ КЛАСС А, ЛЕГИРОВ. КОБАЛЬТОМ , СТАЛЬ Р6М5К5, ГОСТ 10902-77
</t>
    </r>
    <r>
      <rPr>
        <rFont val="Bahnschrift"/>
        <b val="0"/>
        <color theme="1"/>
        <sz val="8.0"/>
      </rPr>
      <t>Упаковка: вакуумная полиэтиленовая</t>
    </r>
    <r>
      <rPr>
        <rFont val="Bahnschrift"/>
        <b val="0"/>
        <color theme="1"/>
        <sz val="10.0"/>
      </rPr>
      <t xml:space="preserve">
</t>
    </r>
    <r>
      <rPr>
        <rFont val="Bahnschrift"/>
        <b val="0"/>
        <color theme="1"/>
        <sz val="8.0"/>
      </rPr>
      <t>Фасовка: от 0,5 до 8,0 по 10 шт, от 8,1 по 5 шт</t>
    </r>
  </si>
  <si>
    <t>Сверло по металлу ц/х средней серии 0,5 (кл.А) кобальт (l=6, L=22, Р6М5К5)</t>
  </si>
  <si>
    <t>Сверло по металлу ц/х средней серии 0,6 (кл.А) кобальт (l=7, L=24, Р6М5К5)</t>
  </si>
  <si>
    <t>Сверло по металлу ц/х средней серии 0,7 (кл.А) кобальт (l=9, L=28, Р6М5К5)</t>
  </si>
  <si>
    <t>Сверло по металлу ц/х средней серии 0,8 (кл.А) кобальт (l=10, L=30, Р6М5К5)</t>
  </si>
  <si>
    <t>Сверло по металлу ц/х средней серии 0,9 (кл.А) кобальт (l=11, L=32, Р6М5К5)</t>
  </si>
  <si>
    <t>Сверло по металлу ц/х средней серии 1,0 (кл.А) кобальт (l=12, L=34, Р6М5К5)</t>
  </si>
  <si>
    <t>Сверло по металлу ц/х средней серии 1,1 (кл.А) кобальт (l=14, L=36, Р6М5К5)</t>
  </si>
  <si>
    <t>Сверло по металлу ц/х средней серии 1,2 (кл.А) кобальт (l=16, L=38, Р6М5К5)</t>
  </si>
  <si>
    <t>Сверло по металлу ц/х средней серии 1,3 (кл.А) кобальт (l=16, L=38, Р6М5К5)</t>
  </si>
  <si>
    <t>Сверло по металлу ц/х средней серии 1,4 (кл.А) кобальт (l=18, L=40, Р6М5К5)</t>
  </si>
  <si>
    <t>Сверло по металлу ц/х средней серии 1,5 (кл.А) кобальт (l=18, L=40, Р6М5К5)</t>
  </si>
  <si>
    <t>Сверло по металлу ц/х средней серии 1,6 (кл.А) кобальт (l=20, L=43, Р6М5К5)</t>
  </si>
  <si>
    <t>Сверло по металлу ц/х средней серии 1,7 (кл.А) кобальт (l=20, L=43, Р6М5К5)</t>
  </si>
  <si>
    <t>Сверло по металлу ц/х средней серии 1,8 (кл.А) кобальт (l=22, L=46, Р6М5К5)</t>
  </si>
  <si>
    <t>Сверло по металлу ц/х средней серии 1,9 (кл.А) кобальт (l=22, L=46, Р6М5К5)</t>
  </si>
  <si>
    <t>Сверло по металлу ц/х средней серии 2,0 (кл.А) кобальт (l=24, L=49, Р6М5К5)</t>
  </si>
  <si>
    <t>Сверло по металлу ц/х средней серии 2,1 (кл.А) кобальт (l=24, L=49, Р6М5К5)</t>
  </si>
  <si>
    <t>Сверло по металлу ц/х средней серии 2,2 (кл.А) кобальт (l=27, L=53, Р6М5К5)</t>
  </si>
  <si>
    <t>Сверло по металлу ц/х средней серии 2,3 (кл.А) кобальт (l=27, L=53, Р6М5К5)</t>
  </si>
  <si>
    <t>Сверло по металлу ц/х средней серии 2,4 (кл.А) кобальт (l=30, L=57, Р6М5К5)</t>
  </si>
  <si>
    <t>Сверло по металлу ц/х средней серии 2,5 (кл.А) кобальт (l=30, L=57, Р6М5К5)</t>
  </si>
  <si>
    <t>Сверло по металлу ц/х средней серии 2,6 (кл.А) кобальт (l=30, L=57, Р6М5К5)</t>
  </si>
  <si>
    <t>Сверло по металлу ц/х средней серии 2,7 (кл.А) кобальт (l=33, L=61, Р6М5К5)</t>
  </si>
  <si>
    <t>Сверло по металлу ц/х средней серии 2,8 (кл.А) кобальт (l=33, L=61, Р6М5К5)</t>
  </si>
  <si>
    <t>Сверло по металлу ц/х средней серии 2,9 (кл.А) кобальт (l=33, L=61, Р6М5К5)</t>
  </si>
  <si>
    <t>Сверло по металлу ц/х средней серии 3,0 (кл.А) кобальт (l=33, L=61, Р6М5К5)</t>
  </si>
  <si>
    <t>Сверло по металлу ц/х средней серии 3,1 (кл.А) кобальт (l=36, L=65, Р6М5К5)</t>
  </si>
  <si>
    <t>Сверло по металлу ц/х средней серии 3,2 (кл.А) кобальт (l=36, L=65, Р6М5К5)</t>
  </si>
  <si>
    <t>Сверло по металлу ц/х средней серии 3,3 (кл.А) кобальт (l=36, L=65, Р6М5К5)</t>
  </si>
  <si>
    <t>Сверло по металлу ц/х средней серии 3,4 (кл.А) кобальт (l=39, L=70, Р6М5К5)</t>
  </si>
  <si>
    <t>Сверло по металлу ц/х средней серии 3,5 (кл.А) кобальт (l=39, L=70, Р6М5К5)</t>
  </si>
  <si>
    <t>Сверло по металлу ц/х средней серии 3,6 (кл.А) кобальт (l=39, L=70, Р6М5К5)</t>
  </si>
  <si>
    <t>Сверло по металлу ц/х средней серии 3,7 (кл.А) кобальт (l=39, L=70, Р6М5К5)</t>
  </si>
  <si>
    <t>Сверло по металлу ц/х средней серии 3,8 (кл.А) кобальт (l=43, L=75, Р6М5К5)</t>
  </si>
  <si>
    <t>Сверло по металлу ц/х средней серии 3,9 (кл.А) кобальт (l=43, L=75, Р6М5К5)</t>
  </si>
  <si>
    <t>Сверло по металлу ц/х средней серии 4,0 (кл.А) кобальт (l=43, L=75, Р6М5К5)</t>
  </si>
  <si>
    <t>Сверло по металлу ц/х средней серии 4,1 (кл.А) кобальт (l=43, L=75, Р6М5К5)</t>
  </si>
  <si>
    <t>Сверло по металлу ц/х средней серии 4,2 (кл.А) кобальт (l=43, L=75, Р6М5К5)</t>
  </si>
  <si>
    <t>Сверло по металлу ц/х средней серии 4,3 (кл.А) кобальт (l=47, L=80, Р6М5К5)</t>
  </si>
  <si>
    <t>Сверло по металлу ц/х средней серии 4,4 (кл.А) кобальт (l=47, L=80, Р6М5К5)</t>
  </si>
  <si>
    <t>Сверло по металлу ц/х средней серии 4,5 (кл.А) кобальт (l=47, L=80, Р6М5К5)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</si>
  <si>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</si>
  <si>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4,6 (кл.А) кобальт (l=47, L=80, Р6М5К5)</t>
  </si>
  <si>
    <t>Сверло по металлу ц/х средней серии 4,7 (кл.А) кобальт (l=47, L=80, Р6М5К5)</t>
  </si>
  <si>
    <t>Сверло по металлу ц/х средней серии 4,8 (кл.А) кобальт (l=52, L=86, Р6М5К5)</t>
  </si>
  <si>
    <t>Сверло по металлу ц/х средней серии 4,9 (кл.А) кобальт (l=52, L=86, Р6М5К5)</t>
  </si>
  <si>
    <t>Сверло по металлу ц/х средней серии 5,0 (кл.А) кобальт (l=52, L=86, Р6М5К5)</t>
  </si>
  <si>
    <t>Сверло по металлу ц/х средней серии 5,1 (кл.А) кобальт (l=52, L=86, Р6М5К5)</t>
  </si>
  <si>
    <t>Сверло по металлу ц/х средней серии 5,2 (кл.А) кобальт (l=52, L=86, Р6М5К5)</t>
  </si>
  <si>
    <t>Сверло по металлу ц/х средней серии 5,3 (кл.А) кобальт (l=52, L=86, Р6М5К5)</t>
  </si>
  <si>
    <t>Сверло по металлу ц/х средней серии 5,4 (кл.А) кобальт (l=57, L=93, Р6М5К5)</t>
  </si>
  <si>
    <t>Сверло по металлу ц/х средней серии 5,5 (кл.А) кобальт (l=57, L=93, Р6М5К5)</t>
  </si>
  <si>
    <t>Сверло по металлу ц/х средней серии 5,6 (кл.А) кобальт (l=57, L=93, Р6М5К5)</t>
  </si>
  <si>
    <t>Сверло по металлу ц/х средней серии 5,7 (кл.А) кобальт (l=57, L=93, Р6М5К5)</t>
  </si>
  <si>
    <t>Сверло по металлу ц/х средней серии 5,8 (кл.А) кобальт (l=57, L=93, Р6М5К5)</t>
  </si>
  <si>
    <t>Сверло по металлу ц/х средней серии 5,9 (кл.А) кобальт (l=57, L=93, Р6М5К5)</t>
  </si>
  <si>
    <t>Сверло по металлу ц/х средней серии 6,0 (кл.А) кобальт (l=57, L=93, Р6М5К5)</t>
  </si>
  <si>
    <t>Сверло по металлу ц/х средней серии 6,1 (кл.А) кобальт (l=63, L=101, Р6М5К5)</t>
  </si>
  <si>
    <t>Сверло по металлу ц/х средней серии 6,2 (кл.А) кобальт (l=63, L=101, Р6М5К5)</t>
  </si>
  <si>
    <t>Сверло по металлу ц/х средней серии 6,3 (кл.А) кобальт (l=63, L=101, Р6М5К5)</t>
  </si>
  <si>
    <t>Сверло по металлу ц/х средней серии 6,4 (кл.А) кобальт (l=63, L=101, Р6М5К5)</t>
  </si>
  <si>
    <t>Сверло по металлу ц/х средней серии 6,5 (кл.А) кобальт (l=63, L=101, Р6М5К5)</t>
  </si>
  <si>
    <t>Сверло по металлу ц/х средней серии 6,6 (кл.А) кобальт (l=63, L=101, Р6М5К5)</t>
  </si>
  <si>
    <t>Сверло по металлу ц/х средней серии 6,7 (кл.А) кобальт (l=63, L=101, Р6М5К5)</t>
  </si>
  <si>
    <t>Сверло по металлу ц/х средней серии 6,8 (кл.А) кобальт (l=69, L=109, Р6М5К5)</t>
  </si>
  <si>
    <t>Сверло по металлу ц/х средней серии 6,9 (кл.А) кобальт (l=69, L=109, Р6М5К5)</t>
  </si>
  <si>
    <t>Сверло по металлу ц/х средней серии 7,0 (кл.А) кобальт (l=69, L=109, Р6М5К5)</t>
  </si>
  <si>
    <t>Сверло по металлу ц/х средней серии 7,1 (кл.А) кобальт (l=69, L=109, Р6М5К5)</t>
  </si>
  <si>
    <t>Сверло по металлу ц/х средней серии 7,2 (кл.А) кобальт (l=69, L=109, Р6М5К5)</t>
  </si>
  <si>
    <t>Сверло по металлу ц/х средней серии 7,3 (кл.А) кобальт (l=69, L=109, Р6М5К5)</t>
  </si>
  <si>
    <t>Сверло по металлу ц/х средней серии 7,4 (кл.А) кобальт (l=69, L=109, Р6М5К5)</t>
  </si>
  <si>
    <t>Сверло по металлу ц/х средней серии 7,5 (кл.А) кобальт (l=69, L=109, Р6М5К5)</t>
  </si>
  <si>
    <t>Сверло по металлу ц/х средней серии 7,6 (кл.А) кобальт (l=75, L=117, Р6М5К5)</t>
  </si>
  <si>
    <t>Сверло по металлу ц/х средней серии 7,7 (кл.А) кобальт (l=75, L=117, Р6М5К5)</t>
  </si>
  <si>
    <t>Сверло по металлу ц/х средней серии 7,8 (кл.А) кобальт (l=75, L=117, Р6М5К5)</t>
  </si>
  <si>
    <t>Сверло по металлу ц/х средней серии 7,9 (кл.А) кобальт (l=75, L=117, Р6М5К5)</t>
  </si>
  <si>
    <t>Сверло по металлу ц/х средней серии 8,0 (кл.А) кобальт (l=75, L=117, Р6М5К5)</t>
  </si>
  <si>
    <t>Сверло по металлу ц/х средней серии 8,1 (кл.А) кобальт (l=75, L=117, Р6М5К5)</t>
  </si>
  <si>
    <t>Сверло по металлу ц/х средней серии 8,2 (кл.А) кобальт (l=75, L=117, Р6М5К5)</t>
  </si>
  <si>
    <t>Сверло по металлу ц/х средней серии 8,3 (кл.А) кобальт (l=75, L=117, Р6М5К5)</t>
  </si>
  <si>
    <t>Сверло по металлу ц/х средней серии 8,4 (кл.А) кобальт (l=75, L=117, Р6М5К5)</t>
  </si>
  <si>
    <t>Сверло по металлу ц/х средней серии 8,5 (кл.А) кобальт (l=75, L=117, Р6М5К5)</t>
  </si>
  <si>
    <t>Сверло по металлу ц/х средней серии 8,6 (кл.А) кобальт (l=81, L=125, Р6М5К5)</t>
  </si>
  <si>
    <t>Сверло по металлу ц/х средней серии 8,7 (кл.А) кобальт (l=81, L=125, Р6М5К5)</t>
  </si>
  <si>
    <t>Сверло по металлу ц/х средней серии 8,8 (кл.А) кобальт (l=81, L=125, Р6М5К5)</t>
  </si>
  <si>
    <t>Сверло по металлу ц/х средней серии 8,9 (кл.А) кобальт (l=81, L=125, Р6М5К5)</t>
  </si>
  <si>
    <t>Сверло по металлу ц/х средней серии 9,0 (кл.А) кобальт (l=81, L=125, Р6М5К5)</t>
  </si>
  <si>
    <t>видео (нажимайте)
параметры сверл</t>
  </si>
  <si>
    <t>Сверло по металлу ц/х средней серии 9,1 (кл.А) кобальт (l=81, L=125, Р6М5К5)</t>
  </si>
  <si>
    <t>Сверло по металлу ц/х средней серии 9,2 (кл.А) кобальт (l=81, L=125, Р6М5К5)</t>
  </si>
  <si>
    <t>Сверло по металлу ц/х средней серии 9,3 (кл.А) кобальт (l=81, L=125, Р6М5К5)</t>
  </si>
  <si>
    <t>видео (нажимайте)
почему горят сверла</t>
  </si>
  <si>
    <t>Сверло по металлу ц/х средней серии 9,4 (кл.А) кобальт (l=81, L=125, Р6М5К5)</t>
  </si>
  <si>
    <t>Сверло по металлу ц/х средней серии 9,5 (кл.А) кобальт (l=81, L=125, Р6М5К5)</t>
  </si>
  <si>
    <t>Сверло по металлу ц/х средней серии 9,6 (кл.А) кобальт (l=87, L=133, Р6М5К5)</t>
  </si>
  <si>
    <t>Сверло по металлу ц/х средней серии 9,7 (кл.А) кобальт (l=87, L=133, Р6М5К5)</t>
  </si>
  <si>
    <t>Сверло по металлу ц/х средней серии 9,8 (кл.А) кобальт (l=87, L=133, Р6М5К5)</t>
  </si>
  <si>
    <t>Сверло по металлу ц/х средней серии 9,9 (кл.А) кобальт (l=87, L=133, Р6М5К5)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</si>
  <si>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режимы резания</t>
    </r>
  </si>
  <si>
    <t>Сверло по металлу ц/х средней серии 10,0 (кл.А) кобальт (l=87, L=133, Р6М5К5)</t>
  </si>
  <si>
    <t>Сверло по металлу ц/х средней серии 10,1 (кл.А) кобальт (l=87, L=133, Р6М5К5)</t>
  </si>
  <si>
    <t>Сверло по металлу ц/х средней серии 10,2 (кл.А) кобальт (l=87, L=133, Р6М5К5)</t>
  </si>
  <si>
    <t>видео (нажимайте)
сверла с тверд. пластиной</t>
  </si>
  <si>
    <t>Сверло по металлу ц/х средней серии 10,3 (кл.А) кобальт (l=87, L=133, Р6М5К5)</t>
  </si>
  <si>
    <t>Сверло по металлу ц/х средней серии 10,4 (кл.А) кобальт (l=87, L=133, Р6М5К5)</t>
  </si>
  <si>
    <t>Сверло по металлу ц/х средней серии 10,5 (кл.А) кобальт (l=87, L=133, Р6М5К5)</t>
  </si>
  <si>
    <t>видео (нажимайте)
сверла цельные твердосл</t>
  </si>
  <si>
    <t>Сверло по металлу ц/х средней серии 10,6 (кл.А) кобальт (l=87, L=133, Р6М5К5)</t>
  </si>
  <si>
    <t>Сверло по металлу ц/х средней серии 10,7 (кл.А) кобальт (l=94, L=142, Р6М5К5)</t>
  </si>
  <si>
    <t>Сверло по металлу ц/х средней серии 10,8 (кл.А) кобальт (l=94, L=142, Р6М5К5)</t>
  </si>
  <si>
    <t>видео (нажимайте)
как выбрать сверл. под резьб</t>
  </si>
  <si>
    <t>Сверло по металлу ц/х средней серии 10,9 (кл.А) кобальт (l=94, L=142, Р6М5К5)</t>
  </si>
  <si>
    <t>Сверло по металлу ц/х средней серии 11,0 (кл.А) кобальт (l=94, L=142, Р6М5К5)</t>
  </si>
  <si>
    <t>Сверло по металлу ц/х средней серии 11,1 (кл.А) кобальт (l=94, L=142, Р6М5К5)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</si>
  <si>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</si>
  <si>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средней серии 11,2 (кл.А) кобальт (l=94, L=142, Р6М5К5)</t>
  </si>
  <si>
    <t>Сверло по металлу ц/х средней серии 11,3 (кл.А) кобальт (l=94, L=142, Р6М5К5)</t>
  </si>
  <si>
    <t>Сверло по металлу ц/х средней серии 11,4 (кл.А) кобальт (l=94, L=142, Р6М5К5)</t>
  </si>
  <si>
    <t>Сверло по металлу ц/х средней серии 11,5 (кл.А) кобальт (l=94, L=142, Р6М5К5)</t>
  </si>
  <si>
    <t>Сверло по металлу ц/х средней серии 11,6 (кл.А) кобальт (l=94, L=142, Р6М5К5)</t>
  </si>
  <si>
    <t>Сверло по металлу ц/х средней серии 11,7 (кл.А) кобальт (l=94, L=142, Р6М5К5)</t>
  </si>
  <si>
    <t>Сверло по металлу ц/х средней серии 11,8 (кл.А) кобальт (l=94, L=142, Р6М5К5)</t>
  </si>
  <si>
    <t>Сверло по металлу ц/х средней серии 11,9 (кл.А) кобальт (l=94, L=142, Р6М5К5)</t>
  </si>
  <si>
    <t>Сверло по металлу ц/х средней серии 12,0 (кл.А) кобальт (l=101, L=151, Р6М5К5)</t>
  </si>
  <si>
    <t>Сверло по металлу ц/х средней серии 12,5 (кл.А) кобальт (l=101, L=151, Р6М5К5)</t>
  </si>
  <si>
    <t>Сверло по металлу ц/х средней серии 13,0 (кл.А) кобальт (l=101, L=151, Р6М5К5)</t>
  </si>
  <si>
    <t>Сверло по металлу ц/х (с прот.12мм) ср. сер 13,0 (кл.А) кобал.(l=101, L=151, Р6М5К5)</t>
  </si>
  <si>
    <t>Сверло по металлу ц/х средней серии 13,5 (кл.А) кобальт (l=108, L=160, Р6М5К5)</t>
  </si>
  <si>
    <t>Сверло по металлу ц/х средней серии 14,0 (кл.А) кобальт (l=108, L=160, Р6М5К5)</t>
  </si>
  <si>
    <t>Сверло по металлу ц/х (с прот.12мм) ср. сер 14,0 (кл.А) кобал.(l=108, L=160, Р6М5К5)</t>
  </si>
  <si>
    <t>Сверло по металлу ц/х средней серии 14,5 (кл.А) кобальт (l=108, L=160, Р6М5К5)</t>
  </si>
  <si>
    <t>Сверло по металлу ц/х (с прот.12мм) ср. сер 14,5 (кл.А) кобал.(l=114, L=169, Р6М5К5)</t>
  </si>
  <si>
    <t>Сверло по металлу ц/х средней серии 15,0 (кл.А) кобальт (l=114, L=169, Р6М5К5)</t>
  </si>
  <si>
    <t>Сверло по металлу ц/х (с прот.12мм) ср. сер 15,0 (кл.А) кобал.(l=114, L=169, Р6М5К5)</t>
  </si>
  <si>
    <t>Сверло по металлу ц/х средней серии 15,5 (кл.А) кобальт (l=120, L=178, Р6М5К5)</t>
  </si>
  <si>
    <t>Сверло по металлу ц/х средней серии 16,0 (кл.А) кобальт (l=120, L=178, Р6М5К5)</t>
  </si>
  <si>
    <t>Сверло по металлу ц/х (с прот.12мм) ср. сер 16,0 (кл.А) кобал.(l=120, L=178, Р6М5К5)</t>
  </si>
  <si>
    <t>Сверло по металлу ц/х средней серии 16,5 (кл.А) кобальт (l=125, L=185, Р6М5К5)</t>
  </si>
  <si>
    <t>Сверло по металлу ц/х средней серии 17,0 (кл.А) кобальт (l=130, L=195, Р6М5К5)</t>
  </si>
  <si>
    <t>Сверло по металлу ц/х (с прот.12мм) ср. сер 17,0 (кл.А) кобал.(l=130, L=195, Р6М5К5)</t>
  </si>
  <si>
    <t>Сверло по металлу ц/х средней серии 17,5 (кл.А) кобальт (l=130, L=195, Р6М5К5)</t>
  </si>
  <si>
    <t>Сверло по металлу ц/х средней серии 18,0 (кл.А) кобальт (l=130, L=195, Р6М5К5)</t>
  </si>
  <si>
    <t>Сверло по металлу ц/х (с прот.12мм) ср. сер 18,0 (кл.А) кобал.(l=130, L=195, Р6М5К5)</t>
  </si>
  <si>
    <t>Сверло по металлу ц/х средней серии 18,5 (кл.А) кобальт (l=135, L=200, Р6М5К5)</t>
  </si>
  <si>
    <t>Сверло по металлу ц/х средней серии 19,0 (кл.А) кобальт (l=135, L=200, Р6М5К5)</t>
  </si>
  <si>
    <t>Сверло по металлу ц/х (с прот.12мм) ср. сер 19,0 (кл.А) кобал.(l=135, L=200, Р6М5К5)</t>
  </si>
  <si>
    <t>Сверло по металлу ц/х средней серии 19,5 (кл.А) кобальт (l=135, L=200, Р6М5К5)</t>
  </si>
  <si>
    <t>Сверло по металлу ц/х средней серии 20,0 (кл.А) кобальт (l=135, L=200, Р6М5К5)</t>
  </si>
  <si>
    <t>Сверло по металлу ц/х (с прот.12мм) ср. сер 20,0 (кл.А) кобал.(l=135, L=200, Р6М5К5)</t>
  </si>
  <si>
    <t>Сверло по металлу ц/х средней серии 3,0 (кл.А) кобал. в ПВХ (l=33, L=61, Р6М5К5)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</si>
  <si>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</si>
  <si>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3,2 (кл.А) кобал. в ПВХ (l=33, L=61, Р6М5К5)</t>
  </si>
  <si>
    <t>Сверло по металлу ц/х средней серии 3,3 (кл.А) кобал. в ПВХ (l=36, L=65, Р6М5К5)</t>
  </si>
  <si>
    <t>Сверло по металлу ц/х средней серии 3,5 (кл.А) кобал. в ПВХ (l=39, L=70, Р6М5К5)</t>
  </si>
  <si>
    <t>Сверло по металлу ц/х средней серии 3,8 (кл.А) кобал. в ПВХ (l=43, L=75, Р6М5К5)</t>
  </si>
  <si>
    <t>Сверло по металлу ц/х средней серии 4,0 (кл.А) кобал. в ПВХ (l=43, L=75, Р6М5К5)</t>
  </si>
  <si>
    <t>Сверло по металлу ц/х средней серии 4,2 (кл.А) кобал. в ПВХ (l=43, L=75, Р6М5К5)</t>
  </si>
  <si>
    <t>Сверло по металлу ц/х средней серии 4,5 (кл.А) кобал. в ПВХ (l=47, L=80, Р6М5К5)</t>
  </si>
  <si>
    <t>Сверло по металлу ц/х средней серии 5,0 (кл.А) кобал. в ПВХ (l=52, L=86, Р6М5К5)</t>
  </si>
  <si>
    <t>Сверло по металлу ц/х средней серии 5,5 (кл.А) кобал. в ПВХ (l=57, L=93, Р6М5К5)</t>
  </si>
  <si>
    <t>Сверло по металлу ц/х средней серии 6,0 (кл.А) кобал. в ПВХ (l=57, L=93, Р6М5К5)</t>
  </si>
  <si>
    <t>Сверло по металлу ц/х средней серии 6,5 (кл.А) кобал. в ПВХ (l=63, L=93, Р6М5К5)</t>
  </si>
  <si>
    <t>Сверло по металлу ц/х средней серии 6,7 (кл.А) кобал. в ПВХ (l=57, L=101, Р6М5К5)</t>
  </si>
  <si>
    <t>Сверло по металлу ц/х средней серии 7,0 (кл.А) кобал. в ПВХ (l=69, L=109, Р6М5К5)</t>
  </si>
  <si>
    <t>Сверло по металлу ц/х средней серии 7,5 (кл.А) кобал. в ПВХ (l=69, L=109, Р6М5К5)</t>
  </si>
  <si>
    <t>Сверло по металлу ц/х средней серии 8,0 (кл.А) кобал. в ПВХ (l=75, L=117, Р6М5К5)</t>
  </si>
  <si>
    <t>Сверло по металлу ц/х средней серии 8,5 (кл.А) кобал. в ПВХ (l=69, L=109, Р6М5К5)</t>
  </si>
  <si>
    <t>Сверло по металлу ц/х средней серии 9,0 (кл.А) кобал. в ПВХ (l=81, L=125, Р6М5К5)</t>
  </si>
  <si>
    <t>Сверло по металлу ц/х средней серии 9,5 (кл.А) кобал. в ПВХ (l=81, L=125, Р6М5К5)</t>
  </si>
  <si>
    <t>Сверло по металлу ц/х средней серии 10,0 (кл.А) кобал. в ПВХ (l=87, L=133, Р6М5К5)</t>
  </si>
  <si>
    <t>Сверло по металлу ц/х средней серии 10,2 (кл.А) кобал. в ПВХ (l=87, L=133, Р6М5К5)</t>
  </si>
  <si>
    <t>Сверло по металлу ц/х средней серии 10,5 (кл.А) кобал. в ПВХ (l=87, L=133, Р6М5К5)</t>
  </si>
  <si>
    <t>Сверло по металлу ц/х средней серии 11,0 (кл.А) кобал. в ПВХ (l=94, L=142, Р6М5К5)</t>
  </si>
  <si>
    <t>Сверло по металлу ц/х средней серии 12,0 (кл.А) кобал. в ПВХ (l=101, L=151, Р6М5К5)</t>
  </si>
  <si>
    <t>Сверло по металлу ц/х средней серии 12,5 (кл.А) кобал. в ПВХ (l=101, L=151, Р6М5К5)</t>
  </si>
  <si>
    <t>Сверло по металлу ц/х средней серии 13,0 (кл.А) кобал. в ПВХ (l=101, L=151, Р6М5К5)</t>
  </si>
  <si>
    <t>Сверло по металлу ц/х (с прот.12мм) ср. сер 13,0 (кл.А) в ПВХ (l=101, L=151, Р6М5К5)</t>
  </si>
  <si>
    <t>Сверло по металлу ц/х (с прот.12мм) ср. сер 14,0 (кл.А) в ПВХ (l=108, L=160, Р6М5К5)</t>
  </si>
  <si>
    <t>Сверло по металлу ц/х (с прот.12мм) ср. сер 14,5 (кл.А) в ПВХ (l=114, L=169, Р6М5К5)</t>
  </si>
  <si>
    <t>Сверло по металлу ц/х (с прот.12мм) ср. сер 15,0 (кл.А) в ПВХ (l=114, L=169, Р6М5К5)</t>
  </si>
  <si>
    <t>Сверло по металлу ц/х (с прот.12мм) ср. сер 16,0 (кл.А) в ПВХ (l=120, L=178, Р6М5К5)</t>
  </si>
  <si>
    <t>Сверло по металлу ц/х (с прот.12мм) ср. сер 17,0 (кл.А) в ПВХ (l=130, L=195, Р6М5К5)</t>
  </si>
  <si>
    <t>Сверло по металлу ц/х (с прот.12мм) ср. сер 18,0 (кл.А) в ПВХ (l=130, L=195, Р6М5К5)</t>
  </si>
  <si>
    <t>Сверло по металлу ц/х (с прот.12мм) ср. сер 19,0 (кл.А) в ПВХ (l=135, L=200, Р6М5К5)</t>
  </si>
  <si>
    <t>Сверло по металлу ц/х (с прот.12мм) ср. сер 20,0 (кл.А) в ПВХ (l=135, L=200, Р6М5К5)</t>
  </si>
  <si>
    <r>
      <rPr>
        <rFont val="Bahnschrift"/>
        <b/>
        <color theme="1"/>
        <sz val="10.0"/>
      </rPr>
      <t xml:space="preserve">СВЕРЛО ПО МЕТАЛЛУ СПИРАЛЬНОЕ С ЦИЛИНДРИЧЕСКИМ ПРОТОЧЕННЫМ ХВОСТОВИКОМ  (12мм) СРЕДНЕЙ СЕРИИ КЛАСС А, ЛЕГИРОВАНО КОБАЛЬТОМ , СТАЛЬ Р6М5К5, ГОСТ 10902-77
</t>
    </r>
    <r>
      <rPr>
        <rFont val="Bahnschrift"/>
        <b val="0"/>
        <color theme="1"/>
        <sz val="8.0"/>
      </rPr>
      <t>Упаковка: вакуумная полиэтиленовая
Фасовка: по 5 шт</t>
    </r>
  </si>
  <si>
    <t>Сверло по металлу ц/х (с прот.12мм) ср. сер 13,0 (кл.А) кобал. (l=101, L=151, Р6М5К5)</t>
  </si>
  <si>
    <t>Сверло по металлу ц/х (с прот.12мм) ср. сер 14,0 (кл.А) кобал. (l=108, L=160, Р6М5К5)</t>
  </si>
  <si>
    <t>Сверло по металлу ц/х (с прот.12мм) ср. сер 14,5 (кл.А) кобал. (l=114, L=169, Р6М5К5)</t>
  </si>
  <si>
    <t>Сверло по металлу ц/х (с прот.12мм) ср. сер 15,0 (кл.А) кобал. (l=114, L=169, Р6М5К5)</t>
  </si>
  <si>
    <t>Сверло по металлу ц/х (с прот.12мм) ср. сер 16,0 (кл.А) кобал. (l=120, L=178, Р6М5К5)</t>
  </si>
  <si>
    <t>Сверло по металлу ц/х (с прот.12мм) ср. сер 17,0 (кл.А) кобал. (l=130, L=195, Р6М5К5)</t>
  </si>
  <si>
    <t>Сверло по металлу ц/х (с прот.12мм) ср. сер 18,0 (кл.А) кобал. (l=130, L=195, Р6М5К5)</t>
  </si>
  <si>
    <t>Сверло по металлу ц/х (с прот.12мм) ср. сер 19,0 (кл.А) кобал. (l=135, L=200, Р6М5К5)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</si>
  <si>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СТАЛЬ Р9, ГОСТ 10902-77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</si>
  <si>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Сверло по металлу ц/х средней серии 0,5 (кл. А) Р9 (l=6, L=22)</t>
  </si>
  <si>
    <t>Сверло по металлу ц/х средней серии 0,6 (кл. А) Р9 (l=7, L=24)</t>
  </si>
  <si>
    <t>Сверло по металлу ц/х средней серии 0,7 (кл. А) Р9 (l=9, L=28)</t>
  </si>
  <si>
    <t>Сверло по металлу ц/х средней серии 0,8 (кл. А) Р9 (l=10, L=30)</t>
  </si>
  <si>
    <t>Сверло по металлу ц/х средней серии 0,9 (кл. А) Р9 (l=11, L=32)</t>
  </si>
  <si>
    <t>Сверло по металлу ц/х средней серии 1,0 (кл. А) Р9 (l=12, L=34)</t>
  </si>
  <si>
    <t>Сверло по металлу ц/х средней серии 1,1 (кл. А) Р9 (l=14, L=36)</t>
  </si>
  <si>
    <t>Сверло по металлу ц/х средней серии 1,2 (кл. А) Р9 (l=16, L=38)</t>
  </si>
  <si>
    <t>Сверло по металлу ц/х средней серии 1,3 (кл. А) Р9 (l=16, L=38)</t>
  </si>
  <si>
    <t>Сверло по металлу ц/х средней серии 1,4 (кл. А) Р9 (l=18, L=40)</t>
  </si>
  <si>
    <t>Сверло по металлу ц/х средней серии 1,5 (кл. А) Р9 (l=18, L=40)</t>
  </si>
  <si>
    <t>Сверло по металлу ц/х средней серии 1,6 (кл. А) Р9 (l=20, L=43)</t>
  </si>
  <si>
    <t>Сверло по металлу ц/х средней серии 1,7 (кл. А) Р9 (l=20, L=43)</t>
  </si>
  <si>
    <t>Сверло по металлу ц/х средней серии 1,8 (кл. А) Р9 (l=22, L=46)</t>
  </si>
  <si>
    <t>Сверло по металлу ц/х средней серии 1,9 (кл. А) Р9 (l=22, L=46)</t>
  </si>
  <si>
    <t>Сверло по металлу ц/х средней серии 2,0 (кл. А) Р9 (l=24, L=49)</t>
  </si>
  <si>
    <t>Сверло по металлу ц/х средней серии 2,1 (кл. А) Р9 (l=24, L=49)</t>
  </si>
  <si>
    <t>Сверло по металлу ц/х средней серии 2,2 (кл. А) Р9 (l=27, L=53)</t>
  </si>
  <si>
    <t>Сверло по металлу ц/х средней серии 2,3 (кл. А) Р9 (l=27, L=53)</t>
  </si>
  <si>
    <t>Сверло по металлу ц/х средней серии 2,4 (кл. А) Р9 (l=30, L=57)</t>
  </si>
  <si>
    <t>Сверло по металлу ц/х средней серии 2,5 (кл. А) Р9 (l=30, L=57)</t>
  </si>
  <si>
    <t>Сверло по металлу ц/х средней серии 2,6 (кл. А) Р9 (l=30, L=57)</t>
  </si>
  <si>
    <t>Сверло по металлу ц/х средней серии 2,7 (кл. А) Р9 (l=33, L=61)</t>
  </si>
  <si>
    <t>Сверло по металлу ц/х средней серии 2,8 (кл. А) Р9 (l=33, L=61)</t>
  </si>
  <si>
    <t>Сверло по металлу ц/х средней серии 2,9 (кл. А) Р9 (l=33, L=61)</t>
  </si>
  <si>
    <t>Сверло по металлу ц/х средней серии 3,0 (кл. А) Р9 (l=33, L=61)</t>
  </si>
  <si>
    <t>Сверло по металлу ц/х средней серии 3,1 (кл. А) Р9 (l=36, L=65)</t>
  </si>
  <si>
    <t>Сверло по металлу ц/х средней серии 3,2 (кл. А) Р9 (l=36, L=65)</t>
  </si>
  <si>
    <t>Сверло по металлу ц/х средней серии 3,3 (кл. А) Р9 (l=36, L=65)</t>
  </si>
  <si>
    <t>Сверло по металлу ц/х средней серии 3,4 (кл. А) Р9 (l=39, L=70)</t>
  </si>
  <si>
    <t>Сверло по металлу ц/х средней серии 3,5 (кл. А) Р9 (l=39, L=70)</t>
  </si>
  <si>
    <t>Сверло по металлу ц/х средней серии 3,6 (кл. А) Р9 (l=39, L=70)</t>
  </si>
  <si>
    <t>Сверло по металлу ц/х средней серии 3,7 (кл. А) Р9 (l=39, L=70)</t>
  </si>
  <si>
    <t>Сверло по металлу ц/х средней серии 3,8 (кл. А) Р9 (l=43, L=75)</t>
  </si>
  <si>
    <t>Сверло по металлу ц/х средней серии 3,9 (кл. А) Р9 (l=43, L=75)</t>
  </si>
  <si>
    <t>Сверло по металлу ц/х средней серии 4,0 (кл. А) Р9 (l=43, L=75)</t>
  </si>
  <si>
    <t>Сверло по металлу ц/х средней серии 4,1 (кл. А) Р9 (l=43, L=75)</t>
  </si>
  <si>
    <t>Сверло по металлу ц/х средней серии 4,2 (кл. А) Р9 (l=43, L=75)</t>
  </si>
  <si>
    <t>Сверло по металлу ц/х средней серии 4,3 (кл. А) Р9 (l=47, L=80)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</si>
  <si>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о сверлах по металлу</t>
    </r>
  </si>
  <si>
    <t>Сверло по металлу ц/х средней серии 4,4 (кл. А) Р9 (l=47, L=80)</t>
  </si>
  <si>
    <t>Сверло по металлу ц/х средней серии 4,5 (кл. А) Р9 (l=47, L=80)</t>
  </si>
  <si>
    <t>Сверло по металлу ц/х средней серии 4,6 (кл. А) Р9 (l=47, L=80)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</si>
  <si>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</si>
  <si>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средней серии 4,7 (кл. А) Р9 (l=47, L=80)</t>
  </si>
  <si>
    <t>Сверло по металлу ц/х средней серии 4,8 (кл. А) Р9 (l=52, L=86)</t>
  </si>
  <si>
    <t>Сверло по металлу ц/х средней серии 4,9 (кл. А) Р9 (l=52, L=86)</t>
  </si>
  <si>
    <t>Сверло по металлу ц/х средней серии 5,0 (кл. А) Р9 (l=52, L=86)</t>
  </si>
  <si>
    <t>Сверло по металлу ц/х средней серии 5,1 (кл. А) Р9 (l=52, L=86)</t>
  </si>
  <si>
    <t>Сверло по металлу ц/х средней серии 5,2 (кл. А) Р9 (l=52, L=86)</t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</si>
  <si>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качественные сверла</t>
    </r>
  </si>
  <si>
    <t>Сверло по металлу ц/х средней серии 5,3 (кл. А) Р9 (l=52, L=86)</t>
  </si>
  <si>
    <t>Сверло по металлу ц/х средней серии 5,4 (кл. А) Р9 (l=57, L=93)</t>
  </si>
  <si>
    <t>Сверло по металлу ц/х средней серии 5,5 (кл. А) Р9 (l=57, L=93)</t>
  </si>
  <si>
    <t>Сверло по металлу ц/х средней серии 5,6 (кл. А) Р9 (l=57, L=93)</t>
  </si>
  <si>
    <t>Сверло по металлу ц/х средней серии 5,7 (кл. А) Р9 (l=57, L=93)</t>
  </si>
  <si>
    <t>Сверло по металлу ц/х средней серии 5,8 (кл. А) Р9 (l=57, L=93)</t>
  </si>
  <si>
    <t>Сверло по металлу ц/х средней серии 5,9 (кл. А) Р9 (l=57, L=93)</t>
  </si>
  <si>
    <t>Сверло по металлу ц/х средней серии 6,0 (кл. А) Р9 (l=57, L=93)</t>
  </si>
  <si>
    <t>Сверло по металлу ц/х средней серии 6,1 (кл. А) Р9 (l=63, L=101)</t>
  </si>
  <si>
    <t>Сверло по металлу ц/х средней серии 6,2 (кл. А) Р9 (l=63, L=101)</t>
  </si>
  <si>
    <t>Сверло по металлу ц/х средней серии 6,3 (кл. А) Р9 (l=63, L=101)</t>
  </si>
  <si>
    <t>Сверло по металлу ц/х средней серии 6,4 (кл. А) Р9 (l=63, L=101)</t>
  </si>
  <si>
    <t>Сверло по металлу ц/х средней серии 6,5 (кл. А) Р9 (l=63, L=101)</t>
  </si>
  <si>
    <t>Сверло по металлу ц/х средней серии 6,6 (кл. А) Р9 (l=63, L=101)</t>
  </si>
  <si>
    <t>Сверло по металлу ц/х средней серии 6,7 (кл. А) Р9 (l=63, L=101)</t>
  </si>
  <si>
    <t>Сверло по металлу ц/х средней серии 6,8 (кл. А) Р9 (l=63, L=101)</t>
  </si>
  <si>
    <t>Сверло по металлу ц/х средней серии 6,9 (кл. А) Р9 (l=63, L=101)</t>
  </si>
  <si>
    <t>Сверло по металлу ц/х средней серии 7,0 (кл. А) Р9 (l=63, L=101)</t>
  </si>
  <si>
    <t>Сверло по металлу ц/х средней серии 7,1 (кл. А) Р9 (l=63, L=101)</t>
  </si>
  <si>
    <t>Сверло по металлу ц/х средней серии 7,2 (кл. А) Р9 (l=63, L=101)</t>
  </si>
  <si>
    <t>Сверло по металлу ц/х средней серии 7,3 (кл. А) Р9 (l=63, L=101)</t>
  </si>
  <si>
    <t>Сверло по металлу ц/х средней серии 7,4 (кл. А) Р9 (l=63, L=101)</t>
  </si>
  <si>
    <t>Сверло по металлу ц/х средней серии 7,5 (кл. А) Р9 (l=63, L=101)</t>
  </si>
  <si>
    <t>Сверло по металлу ц/х средней серии 7,6 (кл. А) Р9 (l=75, L=117)</t>
  </si>
  <si>
    <t>Сверло по металлу ц/х средней серии 7,7 (кл. А) Р9 (l=75, L=117)</t>
  </si>
  <si>
    <t>Сверло по металлу ц/х средней серии 7,8 (кл. А) Р9 (l=75, L=117)</t>
  </si>
  <si>
    <t>Сверло по металлу ц/х средней серии 7,9 (кл. А) Р9 (l=75, L=117)</t>
  </si>
  <si>
    <t>Сверло по металлу ц/х средней серии 8,0 (кл. А) Р9 (l=75, L=117)</t>
  </si>
  <si>
    <t>Сверло по металлу ц/х средней серии 8,1 (кл. А) Р9 (l=75, L=117)</t>
  </si>
  <si>
    <t>Сверло по металлу ц/х средней серии 8,2 (кл. А) Р9 (l=75, L=117)</t>
  </si>
  <si>
    <t>Сверло по металлу ц/х средней серии 8,3 (кл. А) Р9 (l=75, L=117)</t>
  </si>
  <si>
    <t>Сверло по металлу ц/х средней серии 8,4 (кл. А) Р9 (l=75, L=117)</t>
  </si>
  <si>
    <t>Сверло по металлу ц/х средней серии 8,5 (кл. А) Р9 (l=75, L=117)</t>
  </si>
  <si>
    <t>Сверло по металлу ц/х средней серии 8,6 (кл. А) Р9 (l=81, L=125)</t>
  </si>
  <si>
    <t>Сверло по металлу ц/х средней серии 8,7 (кл. А) Р9 (l=81, L=125)</t>
  </si>
  <si>
    <t>Сверло по металлу ц/х средней серии 8,8 (кл. А) Р9 (l=81, L=125)</t>
  </si>
  <si>
    <t>Сверло по металлу ц/х средней серии 8,9 (кл. А) Р9 (l=81, L=125)</t>
  </si>
  <si>
    <t>Сверло по металлу ц/х средней серии 9,0 (кл. А) Р9 (l=81, L=125)</t>
  </si>
  <si>
    <t>Сверло по металлу ц/х средней серии 9,1 (кл. А) Р9 (l=81, L=125)</t>
  </si>
  <si>
    <t>Сверло по металлу ц/х средней серии 9,2 (кл. А) Р9 (l=81, L=125)</t>
  </si>
  <si>
    <t>Сверло по металлу ц/х средней серии 9,3 (кл. А) Р9 (l=81, L=125)</t>
  </si>
  <si>
    <t>Сверло по металлу ц/х средней серии 9,4 (кл. А) Р9 (l=81, L=125)</t>
  </si>
  <si>
    <t>Сверло по металлу ц/х средней серии 9,5 (кл. А) Р9 (l=81, L=125)</t>
  </si>
  <si>
    <t>Сверло по металлу ц/х средней серии 9,6 (кл. А) Р9 (l=87, L=133)</t>
  </si>
  <si>
    <t>Сверло по металлу ц/х средней серии 9,7 (кл. А) Р9 (l=87, L=133)</t>
  </si>
  <si>
    <t>Сверло по металлу ц/х средней серии 9,8 (кл. А) Р9 (l=87, L=133)</t>
  </si>
  <si>
    <t>Сверло по металлу ц/х средней серии 9,9 (кл. А) Р9 (l=87, L=133)</t>
  </si>
  <si>
    <t>Сверло по металлу ц/х средней серии 10,0 (кл. А) Р9 (l=87, L=133)</t>
  </si>
  <si>
    <t>Сверло по металлу ц/х средней серии 10,1 (кл. А) Р9 (l=87, L=133)</t>
  </si>
  <si>
    <t>Сверло по металлу ц/х средней серии 10,2 (кл. А) Р9 (l=87, L=133)</t>
  </si>
  <si>
    <t>Сверло по металлу ц/х средней серии 10,3 (кл. А) Р9 (l=87, L=133)</t>
  </si>
  <si>
    <t>Сверло по металлу ц/х средней серии 10,4 (кл. А) Р9 (l=87, L=133)</t>
  </si>
  <si>
    <t>Сверло по металлу ц/х средней серии 10,5 (кл. А) Р9 (l=87, L=133)</t>
  </si>
  <si>
    <t>Сверло по металлу ц/х средней серии 10,6 (кл. А) Р9 (l=87, L=133)</t>
  </si>
  <si>
    <t>Сверло по металлу ц/х средней серии 10,7 (кл. А) Р9 (l=94, L=142)</t>
  </si>
  <si>
    <t>Сверло по металлу ц/х средней серии 10,8 (кл. А) Р9 (l=94, L=142)</t>
  </si>
  <si>
    <t>Сверло по металлу ц/х средней серии 10,9 (кл. А) Р9 (l=94, L=142)</t>
  </si>
  <si>
    <t>Сверло по металлу ц/х средней серии 11,0 (кл. А) Р9 (l=94, L=142)</t>
  </si>
  <si>
    <t>Сверло по металлу ц/х средней серии 11,1 (кл. А) Р9 (l=94, L=142)</t>
  </si>
  <si>
    <t>Сверло по металлу ц/х средней серии 11,2 (кл. А) Р9 (l=94, L=142)</t>
  </si>
  <si>
    <t>Сверло по металлу ц/х средней серии 11,3 (кл. А) Р9 (l=94, L=142)</t>
  </si>
  <si>
    <t>Сверло по металлу ц/х средней серии 11,4 (кл. А) Р9 (l=94, L=142)</t>
  </si>
  <si>
    <t>Сверло по металлу ц/х средней серии 11,5 (кл. А) Р9 (l=94, L=142)</t>
  </si>
  <si>
    <t>Сверло по металлу ц/х средней серии 11,6 (кл. А) Р9 (l=94, L=142)</t>
  </si>
  <si>
    <t>Сверло по металлу ц/х средней серии 11,7 (кл. А) Р9 (l=94, L=142)</t>
  </si>
  <si>
    <t>Сверло по металлу ц/х средней серии 11,8 (кл. А) Р9 (l=94, L=142)</t>
  </si>
  <si>
    <t>Сверло по металлу ц/х средней серии 11,9 (кл. А) Р9 (l=94, L=142)</t>
  </si>
  <si>
    <t>Сверло по металлу ц/х средней серии 12,0 (кл. А) Р9 (l=101, L=151)</t>
  </si>
  <si>
    <t>Сверло по металлу ц/х средней серии 12,1 (кл. А) Р9 (l=101, L=151)</t>
  </si>
  <si>
    <t>Сверло по металлу ц/х средней серии 12,2 (кл. А) Р9 (l=101, L=151)</t>
  </si>
  <si>
    <t>Сверло по металлу ц/х средней серии 12,3 (кл. А) Р9 (l=101, L=151)</t>
  </si>
  <si>
    <t>Сверло по металлу ц/х средней серии 12,4 (кл. А) Р9 (l=101, L=151)</t>
  </si>
  <si>
    <t>Сверло по металлу ц/х средней серии 12,5 (кл. А) Р9 (l=101, L=151)</t>
  </si>
  <si>
    <t>Сверло по металлу ц/х средней серии 12,6 (кл. А) Р9 (l=101, L=151)</t>
  </si>
  <si>
    <t>Сверло по металлу ц/х средней серии 12,7 (кл. А) Р9 (l=101, L=151)</t>
  </si>
  <si>
    <t>Сверло по металлу ц/х средней серии 12,8 (кл. А) Р9 (l=101, L=151)</t>
  </si>
  <si>
    <t>переход (нажимайте)
СВЕРЛА С ПРОТОЧ.ХВОСТ.</t>
  </si>
  <si>
    <t>Сверло по металлу ц/х средней серии 12,9 (кл. А) Р9 (l=101, L=151)</t>
  </si>
  <si>
    <t>Сверло по металлу ц/х средней серии 13,0 (кл. А) Р9 (l=101, L=151)</t>
  </si>
  <si>
    <t>Сверло по металлу ц/х средней серии 13,5 (кл. А) Р9 (l=108, L=160)</t>
  </si>
  <si>
    <t>Сверло по металлу ц/х средней серии 14,0 (кл. А) Р9 (l=108, L=160)</t>
  </si>
  <si>
    <t>Сверло по металлу ц/х средней серии 14,5 (кл. А) Р9 (l=114, L=169)</t>
  </si>
  <si>
    <t>Сверло по металлу ц/х средней серии 15,0 (кл. А) Р9 (l=114, L=169)</t>
  </si>
  <si>
    <t>Сверло по металлу ц/х средней серии 15,5 (кл. А) Р9 (l=120, L=178)</t>
  </si>
  <si>
    <t>Сверло по металлу ц/х средней серии 16,0 (кл. А) Р9 (l=120, L=178)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</si>
  <si>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СТАЛЬ Р18, ГОСТ 10902-77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</si>
  <si>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Сверло по металлу ц/х средней серии 0,5 (кл.А) Р18 (l=6, L=22)</t>
  </si>
  <si>
    <t>Сверло по металлу ц/х средней серии 0,6 (кл.А) Р18 (l=7, L=24)</t>
  </si>
  <si>
    <t>Сверло по металлу ц/х средней серии 0,7 (кл.А) Р18 (l=9, L=28)</t>
  </si>
  <si>
    <t>Сверло по металлу ц/х средней серии 0,8 (кл.А) Р18 (l=10, L=30)</t>
  </si>
  <si>
    <t>Сверло по металлу ц/х средней серии 0,9 (кл.А) Р18 (l=11, L=32)</t>
  </si>
  <si>
    <t>Сверло по металлу ц/х средней серии 1,0 (кл.А) Р18 (l=12, L=34)</t>
  </si>
  <si>
    <t>Сверло по металлу ц/х средней серии 1,1 (кл.А) Р18 (l=14, L=36)</t>
  </si>
  <si>
    <t>Сверло по металлу ц/х средней серии 1,2 (кл.А) Р18 (l=16, L=38)</t>
  </si>
  <si>
    <t>Сверло по металлу ц/х средней серии 1,3 (кл.А) Р18 (l=16, L=38)</t>
  </si>
  <si>
    <t>Сверло по металлу ц/х средней серии 1,4 (кл.А) Р18 (l=18, L=40)</t>
  </si>
  <si>
    <t>Сверло по металлу ц/х средней серии 1,5 (кл.А) Р18 (l=18, L=40)</t>
  </si>
  <si>
    <t>Сверло по металлу ц/х средней серии 1,6 (кл.А) Р18 (l=20, L=43)</t>
  </si>
  <si>
    <t>Сверло по металлу ц/х средней серии 1,7 (кл.А) Р18 (l=20, L=43)</t>
  </si>
  <si>
    <t>Сверло по металлу ц/х средней серии 1,8 (кл.А) Р18 (l=22, L=46)</t>
  </si>
  <si>
    <t>Сверло по металлу ц/х средней серии 1,9 (кл.А) Р18 (l=22, L=46)</t>
  </si>
  <si>
    <t>Сверло по металлу ц/х средней серии 2,0 (кл.А) Р18 (l=24, L=49)</t>
  </si>
  <si>
    <t>Сверло по металлу ц/х средней серии 2,1 (кл.А) Р18 (l=24, L=49)</t>
  </si>
  <si>
    <t>Сверло по металлу ц/х средней серии 2,2 (кл.А) Р18 (l=27, L=53)</t>
  </si>
  <si>
    <t>Сверло по металлу ц/х средней серии 2,3 (кл.А) Р18 (l=27, L=53)</t>
  </si>
  <si>
    <t>Сверло по металлу ц/х средней серии 2,4 (кл.А) Р18 (l=30, L=57)</t>
  </si>
  <si>
    <t>Сверло по металлу ц/х средней серии 2,5 (кл.А) Р18 (l=30, L=57)</t>
  </si>
  <si>
    <t>Сверло по металлу ц/х средней серии 2,6 (кл.А) Р18 (l=30, L=57)</t>
  </si>
  <si>
    <t>Сверло по металлу ц/х средней серии 2,7 (кл.А) Р18 (l=33, L=61)</t>
  </si>
  <si>
    <t>Сверло по металлу ц/х средней серии 2,8 (кл.А) Р18 (l=33, L=61)</t>
  </si>
  <si>
    <t>Сверло по металлу ц/х средней серии 2,9 (кл.А) Р18 (l=33, L=61)</t>
  </si>
  <si>
    <t>Сверло по металлу ц/х средней серии 3,0 (кл.А) Р18 (l=33, L=61)</t>
  </si>
  <si>
    <t>Сверло по металлу ц/х средней серии 3,1 (кл.А) Р18 (l=36, L=65)</t>
  </si>
  <si>
    <t>Сверло по металлу ц/х средней серии 3,2 (кл.А) Р18 (l=36, L=65)</t>
  </si>
  <si>
    <t>Сверло по металлу ц/х средней серии 3,3 (кл.А) Р18 (l=36, L=65)</t>
  </si>
  <si>
    <t>Сверло по металлу ц/х средней серии 3,4 (кл.А) Р18 (l=39, L=70)</t>
  </si>
  <si>
    <t>Сверло по металлу ц/х средней серии 3,5 (кл.А) Р18 (l=39, L=70)</t>
  </si>
  <si>
    <t>Сверло по металлу ц/х средней серии 3,6 (кл.А) Р18 (l=39, L=70)</t>
  </si>
  <si>
    <t>Сверло по металлу ц/х средней серии 3,7 (кл.А) Р18 (l=39, L=70)</t>
  </si>
  <si>
    <t>Сверло по металлу ц/х средней серии 3,8 (кл.А) Р18 (l=43, L=75)</t>
  </si>
  <si>
    <t>Сверло по металлу ц/х средней серии 3,9 (кл.А) Р18 (l=43, L=75)</t>
  </si>
  <si>
    <t>Сверло по металлу ц/х средней серии 4,0 (кл.А) Р18 (l=43, L=75)</t>
  </si>
  <si>
    <t>Сверло по металлу ц/х средней серии 4,1 (кл.А) Р18 (l=43, L=75)</t>
  </si>
  <si>
    <t>Сверло по металлу ц/х средней серии 4,2 (кл.А) Р18 (l=43, L=75)</t>
  </si>
  <si>
    <t>Сверло по металлу ц/х средней серии 4,3 (кл.А) Р18 (l=47, L=80)</t>
  </si>
  <si>
    <t>Сверло по металлу ц/х средней серии 4,4 (кл.А) Р18 (l=47, L=80)</t>
  </si>
  <si>
    <t>Сверло по металлу ц/х средней серии 4,5 (кл.А) Р18 (l=47, L=80)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</si>
  <si>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</si>
  <si>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4,6 (кл.А) Р18 (l=47, L=80)</t>
  </si>
  <si>
    <t>Сверло по металлу ц/х средней серии 4,7 (кл.А) Р18 (l=47, L=80)</t>
  </si>
  <si>
    <t>Сверло по металлу ц/х средней серии 4,8 (кл.А) Р18 (l=52, L=86)</t>
  </si>
  <si>
    <t>Сверло по металлу ц/х средней серии 4,9 (кл.А) Р18 (l=52, L=86)</t>
  </si>
  <si>
    <t>Сверло по металлу ц/х средней серии 5,0 (кл.А) Р18 (l=52, L=86)</t>
  </si>
  <si>
    <t>Сверло по металлу ц/х средней серии 5,1 (кл.А) Р18 (l=52, L=86)</t>
  </si>
  <si>
    <t>Сверло по металлу ц/х средней серии 5,2 (кл.А) Р18 (l=52, L=86)</t>
  </si>
  <si>
    <t>Сверло по металлу ц/х средней серии 5,3 (кл.А) Р18 (l=52, L=86)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</si>
  <si>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режимы резания</t>
    </r>
  </si>
  <si>
    <t>Сверло по металлу ц/х средней серии 5,4 (кл.А) Р18 (l=57, L=93)</t>
  </si>
  <si>
    <t>Сверло по металлу ц/х средней серии 5,5 (кл.А) Р18 (l=57, L=93)</t>
  </si>
  <si>
    <t>Сверло по металлу ц/х средней серии 5,6 (кл.А) Р18 (l=57, L=93)</t>
  </si>
  <si>
    <t>Сверло по металлу ц/х средней серии 5,7 (кл.А) Р18 (l=57, L=93)</t>
  </si>
  <si>
    <t>Сверло по металлу ц/х средней серии 5,8 (кл.А) Р18 (l=57, L=93)</t>
  </si>
  <si>
    <t>Сверло по металлу ц/х средней серии 5,9 (кл.А) Р18 (l=57, L=93)</t>
  </si>
  <si>
    <t>Сверло по металлу ц/х средней серии 6,0 (кл.А) Р18 (l=57, L=93)</t>
  </si>
  <si>
    <t>Сверло по металлу ц/х средней серии 6,1 (кл.А) Р18 (l=63, L=101)</t>
  </si>
  <si>
    <t>Сверло по металлу ц/х средней серии 6,2 (кл.А) Р18 (l=63, L=101)</t>
  </si>
  <si>
    <t>Сверло по металлу ц/х средней серии 6,3 (кл.А) Р18 (l=63, L=101)</t>
  </si>
  <si>
    <t>Сверло по металлу ц/х средней серии 6,4 (кл.А) Р18 (l=63, L=101)</t>
  </si>
  <si>
    <t>Сверло по металлу ц/х средней серии 6,5 (кл.А) Р18 (l=63, L=101)</t>
  </si>
  <si>
    <t>Сверло по металлу ц/х средней серии 6,6 (кл.А) Р18 (l=63, L=101)</t>
  </si>
  <si>
    <t>Сверло по металлу ц/х средней серии 6,7 (кл.А) Р18 (l=63, L=101)</t>
  </si>
  <si>
    <t>Сверло по металлу ц/х средней серии 6,8 (кл.А) Р18 (l=69, L=109)</t>
  </si>
  <si>
    <t>Сверло по металлу ц/х средней серии 6,9 (кл.А) Р18 (l=69, L=109)</t>
  </si>
  <si>
    <t>Сверло по металлу ц/х средней серии 7,0 (кл.А) Р18 (l=69, L=109)</t>
  </si>
  <si>
    <t>Сверло по металлу ц/х средней серии 7,1 (кл.А) Р18 (l=69, L=109)</t>
  </si>
  <si>
    <t>Сверло по металлу ц/х средней серии 7,2 (кл.А) Р18 (l=69, L=109)</t>
  </si>
  <si>
    <t>Сверло по металлу ц/х средней серии 7,3 (кл.А) Р18 (l=69, L=109)</t>
  </si>
  <si>
    <t>Сверло по металлу ц/х средней серии 7,4 (кл.А) Р18 (l=69, L=109)</t>
  </si>
  <si>
    <t>Сверло по металлу ц/х средней серии 7,5 (кл.А) Р18 (l=69, L=109)</t>
  </si>
  <si>
    <t>Сверло по металлу ц/х средней серии 7,6 (кл.А) Р18 (l=75, L=117)</t>
  </si>
  <si>
    <t>Сверло по металлу ц/х средней серии 7,7 (кл.А) Р18 (l=75, L=117)</t>
  </si>
  <si>
    <t>Сверло по металлу ц/х средней серии 7,8 (кл.А) Р18 (l=75, L=117)</t>
  </si>
  <si>
    <t>Сверло по металлу ц/х средней серии 7,9 (кл.А) Р18 (l=75, L=117)</t>
  </si>
  <si>
    <t>Сверло по металлу ц/х средней серии 8,0 (кл.А) Р18 (l=75, L=117)</t>
  </si>
  <si>
    <t>Сверло по металлу ц/х средней серии 8,1 (кл.А) Р18 (l=75, L=117)</t>
  </si>
  <si>
    <t>Сверло по металлу ц/х средней серии 8,2 (кл.А) Р18 (l=75, L=117)</t>
  </si>
  <si>
    <t>Сверло по металлу ц/х средней серии 8,3 (кл.А) Р18 (l=75, L=117)</t>
  </si>
  <si>
    <t>Сверло по металлу ц/х средней серии 8,4 (кл.А) Р18 (l=75, L=117)</t>
  </si>
  <si>
    <t>Сверло по металлу ц/х средней серии 8,5 (кл.А) Р18 (l=75, L=117)</t>
  </si>
  <si>
    <t>Сверло по металлу ц/х средней серии 8,6 (кл.А) Р18 (l=81, L=125)</t>
  </si>
  <si>
    <t>Сверло по металлу ц/х средней серии 8,7 (кл.А) Р18 (l=81, L=125)</t>
  </si>
  <si>
    <t>Сверло по металлу ц/х средней серии 8,8 (кл.А) Р18 (l=81, L=125)</t>
  </si>
  <si>
    <t>Сверло по металлу ц/х средней серии 8,9 (кл.А) Р18 (l=81, L=125)</t>
  </si>
  <si>
    <t>Сверло по металлу ц/х средней серии 9,0 (кл.А) Р18 (l=81, L=125)</t>
  </si>
  <si>
    <t>Сверло по металлу ц/х средней серии 9,1 (кл.А) Р18 (l=81, L=125)</t>
  </si>
  <si>
    <t>Сверло по металлу ц/х средней серии 9,2 (кл.А) Р18 (l=81, L=125)</t>
  </si>
  <si>
    <t>Сверло по металлу ц/х средней серии 9,3 (кл.А) Р18 (l=81, L=125)</t>
  </si>
  <si>
    <t>Сверло по металлу ц/х средней серии 9,4 (кл.А) Р18 (l=81, L=125)</t>
  </si>
  <si>
    <t>Сверло по металлу ц/х средней серии 9,5 (кл.А) Р18 (l=81, L=125)</t>
  </si>
  <si>
    <t>Сверло по металлу ц/х средней серии 9,6 (кл.А) Р18 (l=87, L=133)</t>
  </si>
  <si>
    <t>Сверло по металлу ц/х средней серии 9,7 (кл.А) Р18 (l=87, L=133)</t>
  </si>
  <si>
    <t>Сверло по металлу ц/х средней серии 9,8 (кл.А) Р18 (l=87, L=133)</t>
  </si>
  <si>
    <t>Сверло по металлу ц/х средней серии 9,9 (кл.А) Р18 (l=87, L=133)</t>
  </si>
  <si>
    <t>Сверло по металлу ц/х средней серии 10,0 (кл.А) Р18 (l=87, L=133)</t>
  </si>
  <si>
    <t>Сверло по металлу ц/х средней серии 10,1 (кл.А) Р18 (l=87, L=133)</t>
  </si>
  <si>
    <t>Сверло по металлу ц/х средней серии 10,2 (кл.А) Р18 (l=87, L=133)</t>
  </si>
  <si>
    <t>Сверло по металлу ц/х средней серии 10,3 (кл.А) Р18 (l=87, L=133)</t>
  </si>
  <si>
    <t>Сверло по металлу ц/х средней серии 10,4 (кл.А) Р18 (l=87, L=133)</t>
  </si>
  <si>
    <t>Сверло по металлу ц/х средней серии 10,5 (кл.А) Р18 (l=87, L=133)</t>
  </si>
  <si>
    <t>Сверло по металлу ц/х средней серии 10,6 (кл.А) Р18 (l=87, L=133)</t>
  </si>
  <si>
    <t>Сверло по металлу ц/х средней серии 10,7 (кл.А) Р18 (l=94, L=142)</t>
  </si>
  <si>
    <t>Сверло по металлу ц/х средней серии 10,8 (кл.А) Р18 (l=94, L=142)</t>
  </si>
  <si>
    <t>Сверло по металлу ц/х средней серии 10,9 (кл.А) Р18 (l=94, L=142)</t>
  </si>
  <si>
    <t>Сверло по металлу ц/х средней серии 11,0 (кл.А) Р18 (l=94, L=142)</t>
  </si>
  <si>
    <t>Сверло по металлу ц/х средней серии 11,1 (кл.А) Р18 (l=94, L=142)</t>
  </si>
  <si>
    <t>Сверло по металлу ц/х средней серии 11,2 (кл.А) Р18 (l=94, L=142)</t>
  </si>
  <si>
    <t>Сверло по металлу ц/х средней серии 11,3 (кл.А) Р18 (l=94, L=142)</t>
  </si>
  <si>
    <t>Сверло по металлу ц/х средней серии 11,4 (кл.А) Р18 (l=94, L=142)</t>
  </si>
  <si>
    <t>Сверло по металлу ц/х средней серии 11,5 (кл.А) Р18 (l=94, L=142)</t>
  </si>
  <si>
    <t>Сверло по металлу ц/х средней серии 11,6 (кл.А) Р18 (l=94, L=142)</t>
  </si>
  <si>
    <t>Сверло по металлу ц/х средней серии 11,7 (кл.А) Р18 (l=94, L=142)</t>
  </si>
  <si>
    <t>Сверло по металлу ц/х средней серии 11,8 (кл.А) Р18 (l=94, L=142)</t>
  </si>
  <si>
    <t>Сверло по металлу ц/х средней серии 11,9 (кл.А) Р18 (l=94, L=142)</t>
  </si>
  <si>
    <t>Сверло по металлу ц/х средней серии 12,0 (кл.А) Р18 (l=101, L=151)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</si>
  <si>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ЛЕВОГО ВРАЩЕНИЯ, СТАЛЬ Р6М5, ГОСТ 10902-77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</si>
  <si>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Сверло по металлу ц/х средней серии 1,0 ( кл.А ) левое (l=12, L=34, Р6М5)</t>
  </si>
  <si>
    <t>ПРИМЕНЕНИЕ:</t>
  </si>
  <si>
    <t>Сверло по металлу ц/х средней серии 1,5 ( кл.А ) левое (l=18, L=40, Р6М5)</t>
  </si>
  <si>
    <t>Чаще всего применяются для высверливания остатков сломанного крепежа</t>
  </si>
  <si>
    <t>Сверло по металлу ц/х средней серии 2,0 ( кл.А ) левое (l=24, L=49,Р6М5)</t>
  </si>
  <si>
    <t>Сверло по металлу ц/х средней серии 2,5 ( кл.А ) левое (l=30, L=57,Р6М5)</t>
  </si>
  <si>
    <t>Сверло по металлу ц/х средней серии 3,0 ( кл.А ) левое (l=33, L=61,Р6М5)</t>
  </si>
  <si>
    <t>Сверло по металлу ц/х средней серии 3,5 ( кл.А ) левое (l=39, L=70,Р6М5)</t>
  </si>
  <si>
    <t>Сверло по металлу ц/х средней серии 4,0 ( кл.А ) левое (l=43, L=75,Р6М5)</t>
  </si>
  <si>
    <t>Сверло по металлу ц/х средней серии 4,5 ( кл.А ) левое (l=47, L=80,Р6М5)</t>
  </si>
  <si>
    <t>Сверло по металлу ц/х средней серии 5,0 ( кл.А ) левое (l=52, L=86,Р6М5)</t>
  </si>
  <si>
    <t>Сверло по металлу ц/х средней серии 5,5 ( кл.А ) левое (l=57, L=93,Р6М5)</t>
  </si>
  <si>
    <t>переход (нажимайте)
СВЕРЛА ЛЕВЫЕ В ПВХ</t>
  </si>
  <si>
    <t>Сверло по металлу ц/х средней серии 6,0 ( кл.А ) левое (l=57, L=93,Р6М5)</t>
  </si>
  <si>
    <t>Сверло по металлу ц/х средней серии 6,5 ( кл.А ) левое (l=63, L=101,Р6М5)</t>
  </si>
  <si>
    <t>Сверло по металлу ц/х средней серии 7,0 ( кл.А ) левое (l=69, L=109,Р6М5)</t>
  </si>
  <si>
    <t>Сверло по металлу ц/х средней серии 7,5 ( кл.А ) левое (l=69, L=109,Р6М5)</t>
  </si>
  <si>
    <t>Сверло по металлу ц/х средней серии 8,0 ( кл.А ) левое (l=75, L=117,Р6М5)</t>
  </si>
  <si>
    <t>видео (нажимайте)
сверла левого вращения</t>
  </si>
  <si>
    <t>Сверло по металлу ц/х средней серии 8,5 ( кл.А ) левое (l=75, L=117,Р6М5)</t>
  </si>
  <si>
    <t>Сверло по металлу ц/х средней серии 9,0 ( кл.А ) левое (l=81, L=125,Р6М5)</t>
  </si>
  <si>
    <t>Сверло по металлу ц/х средней серии 9,5 ( кл.А ) левое (l=81, L=125,Р6М5)</t>
  </si>
  <si>
    <t>видео (нажимайте)
сравнение сверл прав.и лев.</t>
  </si>
  <si>
    <t>Сверло по металлу ц/х средней серии 10,0 ( кл.А ) левое (l=87, L=133,Р6М5)</t>
  </si>
  <si>
    <t>Сверло по металлу ц/х средней серии 10,5 ( кл.А ) левое (l=87, L=133,Р6М5)</t>
  </si>
  <si>
    <t>Сверло по металлу ц/х средней серии 11,0 ( кл.А ) левое (l=94, L=142,Р6М5)</t>
  </si>
  <si>
    <t>Сверло по металлу ц/х средней серии 11,5 ( кл.А ) левое (l=94, L=142,Р6М5)</t>
  </si>
  <si>
    <t>Сверло по металлу ц/х средней серии 12,0 ( кл.А ) левое (l=101, L=151,Р6М5)</t>
  </si>
  <si>
    <t>Сверло по металлу ц/х средней серии 12,5 ( кл.А ) левое (l=101, L=151,Р6М5)</t>
  </si>
  <si>
    <t>Сверло по металлу ц/х средней серии 13,0 ( кл.А ) левое (l=101, L=151,Р6М5)</t>
  </si>
  <si>
    <t>Сверло по металлу ц/х средней серии 2,0 ( кл.А ) левое в ПВХ (l=24, L=49,Р6М5)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</si>
  <si>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</si>
  <si>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серии 2,5 ( кл.А ) левое в ПВХ (l=30, L=57,Р6М5)</t>
  </si>
  <si>
    <t>Сверло по металлу ц/х средней серии 3,0 ( кл.А ) левое в ПВХ (l=33, L=61,Р6М5)</t>
  </si>
  <si>
    <t>Сверло по металлу ц/х средней серии 3,5 ( кл.А ) левое в ПВХ (l=39, L=70,Р6М5)</t>
  </si>
  <si>
    <t>Сверло по металлу ц/х средней серии 4,0 ( кл.А ) левое в ПВХ (l=43, L=75,Р6М5)</t>
  </si>
  <si>
    <t>Сверло по металлу ц/х средней серии 5,0 ( кл.А ) левое в ПВХ (l=52, L=86,Р6М5)</t>
  </si>
  <si>
    <t>Сверло по металлу ц/х средней серии 6,0 ( кл.А ) левое в ПВХ (l=57, L=93,Р6М5)</t>
  </si>
  <si>
    <t>Сверло по металлу ц/х средней серии 7,0 ( кл.А ) левое в ПВХ (l=69, L=109,Р6М5)</t>
  </si>
  <si>
    <t>Сверло по металлу ц/х средней серии 8,0 ( кл.А ) левое в ПВХ (l=75, L=117,Р6М5)</t>
  </si>
  <si>
    <t>Сверло по металлу ц/х средней серии 9,0 ( кл.А ) левое в ПВХ (l=81, L=125,Р6М5)</t>
  </si>
  <si>
    <t>Сверло по металлу ц/х средней серии 10,0 ( кл.А ) левое в ПВХ (l=87, L=133,Р6М5)</t>
  </si>
  <si>
    <r>
      <rPr>
        <rFont val="Bahnschrift"/>
        <b/>
        <color theme="1"/>
        <sz val="10.0"/>
      </rPr>
      <t xml:space="preserve">СВЕРЛО ПО МЕТАЛЛУ ДЛЯ ТОЧЕЧНОЙ СВАРКИ, СТАЛЬ Р6М5К5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</si>
  <si>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t>Сверло по металлу для точечной сварки 6,0 (l=26, L=66, Р6М5К5)</t>
  </si>
  <si>
    <t>Сверло по металлу для точечной сварки 8,0 (l=37, L=80, Р6М5К5)</t>
  </si>
  <si>
    <t>Сверло по металлу для точечной сварки 10,0 (l=43, L=88, Р6М5К5)</t>
  </si>
  <si>
    <r>
      <rPr>
        <rFont val="Bahnschrift"/>
        <b/>
        <color theme="1"/>
        <sz val="10.0"/>
      </rPr>
      <t xml:space="preserve">СВЕРЛО ПО МЕТАЛЛУ СПИРАЛЬНОЕ  С ЦИЛИНДРИЧЕСКИМ  ХВОСТОВИКОМ  СРЕДНЕЙ СЕРИИ КЛАСС А, ДВУХСТОРОННЕЕ, СТАЛЬ Р6М5, ГОСТ 10902-77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</si>
  <si>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двухстороннее 2,0 (кл.А) (l=10, L=38, Р6М5)</t>
  </si>
  <si>
    <t>Сверло по металлу двухстороннее 2,5 (кл.А) (l=12, L=45, Р6М5)</t>
  </si>
  <si>
    <t>Чаще всего применяются для сверления листового металла</t>
  </si>
  <si>
    <t>Сверло по металлу двухстороннее 2,7 (кл.А) (l=12, L=45, Р6М5)</t>
  </si>
  <si>
    <t>Сверло по металлу двухстороннее 2,9 (кл.А) (l=12, L=45, Р6М5)</t>
  </si>
  <si>
    <t>Сверло по металлу двухстороннее 3,0 (кл.А) (l=12, L=45, Р6М5)</t>
  </si>
  <si>
    <t>Сверло по металлу двухстороннее 3,2 (кл.А) (l=12, L=50, Р6М5)</t>
  </si>
  <si>
    <t>Сверло по металлу двухстороннее 3,5 (кл.А) (l=15, L=50, Р6М5)</t>
  </si>
  <si>
    <t>Сверло по металлу двухстороннее 3,8 (кл.А) (l=15, L=52, Р6М5)</t>
  </si>
  <si>
    <t>Сверло по металлу двухстороннее 4,0 (кл.А) (l=16, L=52, Р6М5)</t>
  </si>
  <si>
    <t>Сверло по металлу двухстороннее 4,2 (кл.А) (l=16, L=55, Р6М5)</t>
  </si>
  <si>
    <t>Сверло по металлу двухстороннее 4,5 (кл.А) (l=17, L=58, Р6М5)</t>
  </si>
  <si>
    <t>Сверло по металлу двухстороннее 5,0 (кл.А) (l=17, L=62, Р6М5)</t>
  </si>
  <si>
    <t>Сверло по металлу двухстороннее 5,2 (кл.А) (l=17, L=62, Р6М5)</t>
  </si>
  <si>
    <t>Сверло по металлу двухстороннее 5,5 (кл.А) (l=20, L=66, Р6М5)</t>
  </si>
  <si>
    <t>Сверло по металлу двухстороннее 6,0 (кл.А) (l=20, L=66, Р6М5)</t>
  </si>
  <si>
    <t>Сверло по металлу двухстороннее 6,6 (кл.А) (l=20, L=66, Р6М5)</t>
  </si>
  <si>
    <t>Сверло по металлу 2,0 двухстороннее в ПВХ-упаковке (l=10, L=38, Р6М5)</t>
  </si>
  <si>
    <t>Сверло по металлу 2,5 двухстороннее в ПВХ-упаковке (l=12, L=45, Р6М5)</t>
  </si>
  <si>
    <t>Сверло по металлу 2,7 двухстороннее в ПВХ-упаковке (l=12, L=45, Р6М5)</t>
  </si>
  <si>
    <t>Сверло по металлу 2,9 двухстороннее в ПВХ-упаковке (l=12, L=45, Р6М5)</t>
  </si>
  <si>
    <t>Сверло по металлу 3,0 двухстороннее в ПВХ-упаковке (l=12, L=45, Р6М5)</t>
  </si>
  <si>
    <t>Сверло по металлу 3,2 двухстороннее в ПВХ-упаковке (l=12, L=50, Р6М5)</t>
  </si>
  <si>
    <t>Сверло по металлу 3,5 двухстороннее в ПВХ-упаковке (l=15, L=50, Р6М5)</t>
  </si>
  <si>
    <t>Сверло по металлу 3,8 двухстороннее в ПВХ-упаковке (l=15, L=52, Р6М5)</t>
  </si>
  <si>
    <t>Сверло по металлу 4,0 двухстороннее в ПВХ-упаковке (l=16, L=52, Р6М5)</t>
  </si>
  <si>
    <t>Сверло по металлу 4,5 двухстороннее в ПВХ-упаковке (l=17, L=58, Р6М5)</t>
  </si>
  <si>
    <t>Сверло по металлу 5,0 двухстороннее в ПВХ-упаковке (l=17, L=62, Р6М5)</t>
  </si>
  <si>
    <t>Сверло по металлу 5,2 двухстороннее в ПВХ-упаковке (l=17, L=62, Р6М5)</t>
  </si>
  <si>
    <t>Сверло по металлу 5,5 двухстороннее в ПВХ-упаковке (l=20, L=66, Р6М5)</t>
  </si>
  <si>
    <t>Сверло по металлу 6,6 двухстороннее в ПВХ-упаковке (l=20, L=66, Р6М5)</t>
  </si>
  <si>
    <r>
      <rPr>
        <rFont val="Bahnschrift"/>
        <b/>
        <color theme="1"/>
        <sz val="10.0"/>
      </rPr>
      <t xml:space="preserve">СВЕРЛО ПО МЕТАЛЛУ СПИРАЛЬНОЕ  СРЕДНЕЙ СЕРИИ КЛАСС А, С ШЕСТИГРАННЫМ (1/4) ХВОСТОВИКОМ, СТАЛЬ Р6М5
</t>
    </r>
    <r>
      <rPr>
        <rFont val="Bahnschrift"/>
        <b val="0"/>
        <color theme="1"/>
        <sz val="8.0"/>
      </rPr>
      <t>Упаковка: вакуумная полиэтиленовая
Фасовка: от 0,5 до 8,0 по 10 шт, от 8,1 по 5 шт</t>
    </r>
  </si>
  <si>
    <t>Сверло по металлу с шестигранным хв. средней серии 2,0 (кл.А) (l=24, L=66, Р6М5)</t>
  </si>
  <si>
    <t>Сверло по металлу с шестигранным хв. средней серии 2,5 (кл.А) (l=30, L=74,Р6М5)</t>
  </si>
  <si>
    <t>Применяются монтажными бригадами, которые используют в своей работе шуруповерт</t>
  </si>
  <si>
    <t>Сверло по металлу с шестигранным хв. средней серии 3,0 (кл.А) (l=33, L=78,Р6М5)</t>
  </si>
  <si>
    <t>Сверло по металлу с шестигранным хв. средней серии 3,2 (кл.А) (l=36, L=82,Р6М5)</t>
  </si>
  <si>
    <t>Сверло по металлу с шестигранным хв. средней серии 3,5 (кл.А) (l=39, L=87,Р6М5)</t>
  </si>
  <si>
    <t>Сверло по металлу с шестигранным хв. средней серии 4,0 (кл.А) (l=43, L=92,Р6М5)</t>
  </si>
  <si>
    <t>Сверло по металлу с шестигранным хв. средней серии 4,2 (кл.А) (l=43, L=92,Р6М5)</t>
  </si>
  <si>
    <t>Сверло по металлу с шестигранным хв. средней серии 4,5 (кл.А) (l=47, L=97,Р6М5)</t>
  </si>
  <si>
    <t>Сверло по металлу с шестигранным хв. средней серии 5,0 (кл.А) (l=52, L=103,Р6М5)</t>
  </si>
  <si>
    <t>Сверло по металлу с шестигранным хв. средней серии 6,0 (кл.А) (l=57, L=110,Р6М5)</t>
  </si>
  <si>
    <t>переход (нажимайте)
СВЕРЛА 6-ГРАН. В ПВХ</t>
  </si>
  <si>
    <t>Сверло по металлу с шестигранным хв. средней серии 7,0 (кл.А) (l=69, L=109,Р6М5)</t>
  </si>
  <si>
    <t>Сверло по металлу с шестигранным хв. средней серии 8,0 (кл.А) (l=75, L=117,Р6М5)</t>
  </si>
  <si>
    <t>Сверло по металлу с шестигранным хв. средней серии 10,0(кл.А) (l=87, L=133,Р6М5)</t>
  </si>
  <si>
    <t>Сверло по металлу с шестигр. хв. средней серии 2,0 (кл.А) в ПВХ (l=24, L=66, Р6М5)</t>
  </si>
  <si>
    <t>Сверло по металлу с шестигр. хв. средней серии 2,5 (кл.А) в ПВХ (l=30, L=74,Р6М5)</t>
  </si>
  <si>
    <t>Сверло по металлу с шестигр. хв. средней серии 3,0 (кл.А) в ПВХ (l=33, L=78,Р6М5)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</si>
  <si>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</si>
  <si>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с шестигр. хв. средней серии 3,2 (кл.А) в ПВХ (l=36, L=82,Р6М5)</t>
  </si>
  <si>
    <t>Сверло по металлу с шестигр. хв. средней серии 3,5 (кл.А) в ПВХ (l=39, L=87,Р6М5)</t>
  </si>
  <si>
    <t>Сверло по металлу с шестигр. хв. средней серии 4,0 (кл.А) в ПВХ (l=43, L=92,Р6М5)</t>
  </si>
  <si>
    <t>Сверло по металлу с шестигр. хв. средней серии 4,2 (кл.А) в ПВХ (l=43, L=92,Р6М5)</t>
  </si>
  <si>
    <t>Сверло по металлу с шестигр. хв. средней серии 4,5 (кл.А) в ПВХ (l=47, L=97,Р6М5)</t>
  </si>
  <si>
    <t>Сверло по металлу с шестигр. хв. средней серии 5,0 (кл.А) в ПВХ (l=52, L=103,Р6М5)</t>
  </si>
  <si>
    <t>Сверло по металлу с шестигр. хв. средней серии 6,0 (кл.А) в ПВХ (l=57, L=110,Р6М5)</t>
  </si>
  <si>
    <t>Сверло по металлу с шестигр. хв. средней серии 7,0 (кл.А) в ПВХ (l=69, L=109,Р6М5)</t>
  </si>
  <si>
    <t>Сверло по металлу с шестигр. хв. средней серии 8,0 (кл.А) в ПВХ (l=75, L=117,Р6М5)</t>
  </si>
  <si>
    <t>Сверло по металлу с шестигр. хв. средней серии 10,0(кл.А) в ПВХ (l=87, L=133,Р6М5)</t>
  </si>
  <si>
    <r>
      <rPr>
        <rFont val="Bahnschrift"/>
        <b/>
        <color theme="1"/>
        <sz val="10.0"/>
      </rPr>
      <t xml:space="preserve">СВЕРЛО ПО МЕТАЛЛУ СТУПЕНЧАТОЕ, УГОЛ 118, СТАЛЬ Р6М5 И СТАЛЬ Р6М5К5 (5% КОБАЛЬТ)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</si>
  <si>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Сверло по металлу ступенчатое 4-12 ст.5 (dхв=6,3, Р6М5)
(4;6;8;10;12)</t>
  </si>
  <si>
    <t>Сверло по металлу ступенчатое 4-12 ст.9 (dхв=6,3, Р6М5)
(4;5;6;7;8;9;10;11;12)</t>
  </si>
  <si>
    <t>Сверление отверский разного диаметра в листовых материалах из металлопласта и пластмасс</t>
  </si>
  <si>
    <t>Сверло по металлу ступенчатое 4-20 ст.9 (dхв=8,0, Р6М5)
(4;6;8;10;12;14;16;18;20)</t>
  </si>
  <si>
    <t>Сверло по металлу ступенчатое 4-32 ст.15 (dхв=8,0, Р6М5)
(4;6;8;10;12;14;16;18;20;22;24;26;28;30;32)</t>
  </si>
  <si>
    <t>Сверло по металлу ступенчатое 6-20 ст.8 (dхв=8,0, Р6М5)
(6;8;10;12;14;16;18;20)</t>
  </si>
  <si>
    <t>Сверло по металлу ступенчатое 6-30 ст.13 (dхв=10,0, Р6М5)
(6;8;10;12;14;16;18;20;22;24;26;28;30)</t>
  </si>
  <si>
    <t>Сверло по металлу ступенчатое 6-38 ст.12 (dхв=10,0, Р6М5)
(6;9;13;16;19;21;23;26;29;32;35;38)</t>
  </si>
  <si>
    <t>Сверло по металлу ступенчатое 4-12 ст.5 нитрид титан (dхв=6,3, Р6М5)
(4;6;8;10;12)</t>
  </si>
  <si>
    <t>Сверло по металлу ступенчатое 4-12 ст.9 нитрид титан (dхв=6,3, Р6М5)
(4;5;6;7;8;9;10;11;12)</t>
  </si>
  <si>
    <t>Сверло по металлу ступенчатое 4-20 ст.9 нитрид титан (dхв=8,0, Р6М5)
(4;6;8;10;12;14;16;18;20)</t>
  </si>
  <si>
    <t>Сверло по металлу ступенчатое 4-32 ст.15 нитрид титан (dхв=8,0, Р6М5)
(4;6;8;10;12;14;16;18;20;22;24;26;28;30;32)</t>
  </si>
  <si>
    <t>Сверло по металлу ступенчатое 6-20 ст.8 нитрид титан (dхв=8,0, Р6М5)
(6;8;10;12;14;16;18;20)</t>
  </si>
  <si>
    <t>Сверло по металлу ступенчатое 6-30 ст.13 нитрид титан (dхв=10,0, Р6М5)
(6;8;10;12;14;16;18;20;22;24;26;28;30)</t>
  </si>
  <si>
    <t>Сверло по металлу ступенчатое 6-38 ст.12 нитрид титан (dхв=10,0, Р6М5)
(6;9;13;16;19;21;23;26;29;32;35;38)</t>
  </si>
  <si>
    <t>Сверло по металлу ступенчатое 4-12 ст.5 (dхв=6,3, Р6М5К5)
(4;6;8;10;12)</t>
  </si>
  <si>
    <t>Сверло по металлу ступенчатое 4-12 ст.9 (dхв=6,3, Р6М5К5)
(4;5;6;7;8;9;10;11;12)</t>
  </si>
  <si>
    <t>Сверло по металлу ступенчатое 4-20 ст.9 (dхв=8,0, Р6М5К5)
(4;6;8;10;12;14;16;18;20)</t>
  </si>
  <si>
    <t>Сверло по металлу ступенчатое 4-32 ст.15 (dхв=8,0, Р6М5К5)
(4;6;8;10;12;14;16;18;20;22;24;26;28;30;32)</t>
  </si>
  <si>
    <t>Сверло по металлу ступенчатое 6-20 ст.8 (dхв=8,0, Р6М5К5)
(6;8;10;12;14;16;18;20)</t>
  </si>
  <si>
    <t>Сверло по металлу ступенчатое 6-30 ст.13 (dхв=10,0, Р6М5К5)
(6;8;10;12;14;16;18;20;22;24;26;28;30)</t>
  </si>
  <si>
    <t>Сверло по металлу ступенчатое 6-38 ст.12 (dхв=10,0, Р6М5К5)
(6;9;13;16;19;21;23;26;29;32;35;38)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</si>
  <si>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 СЕРИИ  ТВЕРДОСПЛАВНОЕ ЦЕЛЬНОЕ, СПЛАВ ВК8, ГОСТ 17275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</si>
  <si>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Сверло по металлу ц/х средней серии 3,0 цельное твердосплав. (l=24, L=55, ВК8)</t>
  </si>
  <si>
    <t>Сверло по металлу ц/х средней серии 3,3 цельное твердосплав. (l=24, L=55, ВК8)</t>
  </si>
  <si>
    <t>аналоги (нажимайте)
СВЕРЛА С ПЛАСТИН ВК8</t>
  </si>
  <si>
    <t>Сверло по металлу ц/х средней серии 3,5 цельное твердосплав. (l=28, L=60, ВК8)</t>
  </si>
  <si>
    <t>Сверло по металлу ц/х средней серии 4,0 цельное твердосплав. (l=30, L=63, ВК8)</t>
  </si>
  <si>
    <t>Сверло по металлу ц/х средней серии 4,2 цельное твердосплав. (l=30, L=63, ВК8)</t>
  </si>
  <si>
    <t>Сверло по металлу ц/х средней серии 4,5 цельное твердосплав. (l=32, L=65, ВК8)</t>
  </si>
  <si>
    <t>Сверло по металлу ц/х средней серии 5,0 цельное твердосплав. (l=36, L=70, ВК8)</t>
  </si>
  <si>
    <t>Сверло по металлу ц/х средней серии 5,5 цельное твердосплав. (l=40, L=75, ВК8)</t>
  </si>
  <si>
    <t>ОСОБЕННОСТИ</t>
  </si>
  <si>
    <t>Сверло по металлу ц/х средней серии 6,0 цельное твердосплав. (l=40, L=75, ВК8)</t>
  </si>
  <si>
    <t>1. Можно перетачивать
2. Недопустимо биение</t>
  </si>
  <si>
    <t>Сверло по металлу ц/х средней серии 6,5 цельное твердосплав. (l=42, L=80, ВК8)</t>
  </si>
  <si>
    <t>Сверло по металлу ц/х средней серии 6,7 цельное твердосплав. (l=42, L=80, ВК8)</t>
  </si>
  <si>
    <t>Сверло по металлу ц/х средней серии 7,0 цельное твердосплав. (l=45, L=85, ВК8)</t>
  </si>
  <si>
    <t>Сверло по металлу ц/х средней серии 8,0 цельное твердосплав. (l=52, L=95, ВК8)</t>
  </si>
  <si>
    <t>Сверло по металлу ц/х средней серии 8,5 цельное твердосплав. (l=52, L=95, ВК8)</t>
  </si>
  <si>
    <t>Сверло по металлу ц/х средней серии 9,0 цельное твердосплав. (l=60, L=100, ВК8)</t>
  </si>
  <si>
    <t>Сверло по металлу ц/х средней серии 10,0 цельное твердосплав. (l=60, L=105, ВК8)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</si>
  <si>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СРЕДНЕЙ СЕРИИ С ТВЕРДОСПЛАВНОЙ ПЛАСТИНОЙ ИЗ СПЛАВА ВК8, ГОСТ 22735-77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</si>
  <si>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ц/х средней серии 5,0 (кл.В) с пласт. ВК8 (l=52, L=86)</t>
  </si>
  <si>
    <t>Сверло по металлу ц/х средней серии 5,5 (кл.В) с пласт. ВК8 (l=57, L=93)</t>
  </si>
  <si>
    <t>аналоги (нажимайте)
СВЕРЛА ЦЕЛЬНЫЕ ВК8</t>
  </si>
  <si>
    <t>Сверло по металлу ц/х средней серии 6,0 (кл.В) с пласт. ВК8 (l=57, L=93)</t>
  </si>
  <si>
    <t>Сверло по металлу ц/х средней серии 6,5 (кл.В) с пласт. ВК8 (l=63, L=101)</t>
  </si>
  <si>
    <t>Сверло по металлу ц/х средней серии 7,0 (кл.В) с пласт. ВК8 (l=69, L=109)</t>
  </si>
  <si>
    <t>Сверло по металлу ц/х средней серии 7,5 (кл.В) с пласт. ВК8 (l=69, L=109)</t>
  </si>
  <si>
    <t>Сверло по металлу ц/х средней серии 8,0 (кл.В) с пласт. ВК8 (l=75, L=117)</t>
  </si>
  <si>
    <t>Сверло по металлу ц/х средней серии 8,5 (кл.В) с пласт. ВК8 (l=75, L=117)</t>
  </si>
  <si>
    <t>1. Невозможно перетачивать
2. Более терпимы к биению, в сравнении со сверлами цельными ВК8</t>
  </si>
  <si>
    <t>Сверло по металлу ц/х средней серии 9,0 (кл.В) с пласт. ВК8 (l=81, L=125)</t>
  </si>
  <si>
    <t>Сверло по металлу ц/х средней серии 9,5 (кл.В) с пласт. ВК8 (l=81, L=125)</t>
  </si>
  <si>
    <t>Сверло по металлу ц/х средней серии 10,0 (кл.В) с пласт. ВК8 (l=87, L=133)</t>
  </si>
  <si>
    <t>Сверло по металлу ц/х средней серии 10,2 (кл.В) с пласт. ВК8 (l=87, L=133)</t>
  </si>
  <si>
    <t>Сверло по металлу ц/х средней серии 10,5 (кл.В) с пласт. ВК8 (l=87, L=133)</t>
  </si>
  <si>
    <t>Сверло по металлу ц/х средней серии 11,0 (кл.В) с пласт. ВК8 (l=94, L=142)</t>
  </si>
  <si>
    <t>Сверло по металлу ц/х средней серии 12,0 (кл.В) с пласт. ВК8 (l=101, L=151)</t>
  </si>
  <si>
    <t>Сверло по металлу ц/х средней серии 12,5 (кл.В) с пласт. ВК8 (l=101, L=151)</t>
  </si>
  <si>
    <t>Сверло по металлу ц/х средней серии 13,0 (кл.В) с пласт. ВК8 (l=101, L=151)</t>
  </si>
  <si>
    <t>Сверло по металлу ц/х средней серии 13,5 (кл.В) с пласт. ВК8 (l=108, L=160)</t>
  </si>
  <si>
    <t>Сверло по металлу ц/х средней серии 15,0 (кл.В) с пласт. ВК8 (l=114, L=169)</t>
  </si>
  <si>
    <t>Сверло по металлу ц/х средней серии 16,0 (кл.В) с пласт. ВК8 (l=120, L=178)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</si>
  <si>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 ДЛИННОЙ СЕРИИ КЛ. А, СТАЛЬ Р6М5, ГОСТ 886
</t>
    </r>
    <r>
      <rPr>
        <rFont val="Bahnschrift"/>
        <b val="0"/>
        <color theme="1"/>
        <sz val="8.0"/>
      </rPr>
      <t>Упаковка: полиэтиленовая
Фасовка: до 8,0 по 10, от 8,1 по 5</t>
    </r>
  </si>
  <si>
    <t xml:space="preserve">Сверло по металлу ц/х длинной серии 1,5 (кл.А) (l=50, L=76, Р6М5) </t>
  </si>
  <si>
    <t>Сверло по металлу ц/х длинной серии 1,6 (кл.А) (l=50, L=76, Р6М5)</t>
  </si>
  <si>
    <t>переход (нажимайте)
СВЕРЛА ДЛИН. В ПВХ</t>
  </si>
  <si>
    <t>Сверло по металлу ц/х длинной серии 1,7 (кл.А) (l=50, L=76, Р6М5)</t>
  </si>
  <si>
    <t>Сверло по металлу ц/х длинной серии 1,8 (кл.А) (l=53, L=80, Р6М5)</t>
  </si>
  <si>
    <t>Сверло по металлу ц/х длинной серии 1,9 (кл.А) (l=53, L=80, Р6М5)</t>
  </si>
  <si>
    <t>Сверло по металлу ц/х длинной серии 2,0 (кл.А) (l=56, L=85, Р6М5)</t>
  </si>
  <si>
    <t>Сверло по металлу ц/х длинной серии 2,1 (кл.А) (l=56, L=85,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</si>
  <si>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</si>
  <si>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длинной серии 2,2 (кл.А) (l=59, L=90, Р6М5)</t>
  </si>
  <si>
    <t>Сверло по металлу ц/х длинной серии 2,4 (кл.А) (l=62, L=95, Р6М5)</t>
  </si>
  <si>
    <t>Сверло по металлу ц/х длинной серии 2,5 (кл.А) (l=65, L=95, Р6М5)</t>
  </si>
  <si>
    <t>Сверло по металлу ц/х длинной серии 2,6 (кл.А) (l=62, L=95, Р6М5)</t>
  </si>
  <si>
    <t>Сверло по металлу ц/х длинной серии 2,8 (кл.А) (l=66, L=100, Р6М5)</t>
  </si>
  <si>
    <t>Сверло по металлу ц/х длинной серии 2,9 (кл.А) (l=66, L=100, Р6М5)</t>
  </si>
  <si>
    <t>Сверло по металлу ц/х длинной серии 3,0 (кл.А) (l=66, L=100, Р6М5)</t>
  </si>
  <si>
    <t>Сверло по металлу ц/х длинной серии 3,1 (кл.А) (l=69, L=106, Р6М5)</t>
  </si>
  <si>
    <t>Сверло по металлу ц/х длинной серии 3,2 (кл.А) (l=69, L=106, Р6М5)</t>
  </si>
  <si>
    <t>Сверло по металлу ц/х длинной серии 3,3 (кл.А) (l=69, L=106, Р6М5)</t>
  </si>
  <si>
    <t>Сверло по металлу ц/х длинной серии 3,4 (кл.А) (l=69, L=106, Р6М5)</t>
  </si>
  <si>
    <t>Сверло по металлу ц/х длинной серии 3,5 (кл.А) (l=73, L=112, Р6М5)</t>
  </si>
  <si>
    <t>Сверло по металлу ц/х длинной серии 3,6 (кл.А) (l=73, L=112, Р6М5)</t>
  </si>
  <si>
    <t>Сверло по металлу ц/х длинной серии 3,7 (кл.А) (l=73, L=112, Р6М5)</t>
  </si>
  <si>
    <t>Сверло по металлу ц/х длинной серии 3,8 (кл.А) (l=78, L=119, Р6М5)</t>
  </si>
  <si>
    <t>Сверло по металлу ц/х длинной серии 3,9 (кл.А) (l=78, L=119, Р6М5)</t>
  </si>
  <si>
    <t>Сверло по металлу ц/х длинной серии 4,0 (кл.А) (l=78, L=119, Р6М5)</t>
  </si>
  <si>
    <t>Сверло по металлу ц/х длинной серии 4,1 (кл.А) (l=78, L=119,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</si>
  <si>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режимы резания</t>
    </r>
  </si>
  <si>
    <t>Сверло по металлу ц/х длинной серии 4,2 (кл.А) (l=78, L=119, Р6М5)</t>
  </si>
  <si>
    <t>Сверло по металлу ц/х длинной серии 4,3 (кл.А) (l=82, L=126, Р6М5)</t>
  </si>
  <si>
    <t>Сверло по металлу ц/х длинной серии 4,4 (кл.А) (l=82, L=126, Р6М5)</t>
  </si>
  <si>
    <t>Сверло по металлу ц/х длинной серии 4,5 (кл.А) (l=82, L=126, Р6М5)</t>
  </si>
  <si>
    <t>Сверло по металлу ц/х длинной серии 4,6 (кл.А) (l=82, L=126, Р6М5)</t>
  </si>
  <si>
    <t>Сверло по металлу ц/х длинной серии 4,7 (кл.А) (l=82, L=126, Р6М5)</t>
  </si>
  <si>
    <t>Сверло по металлу ц/х длинной серии 4,8 (кл.А) (l=87, L=132, Р6М5)</t>
  </si>
  <si>
    <t>Сверло по металлу ц/х длинной серии 4,9 (кл.А) (l=87, L=132, Р6М5)</t>
  </si>
  <si>
    <t>Сверло по металлу ц/х длинной серии 5,0 (кл.А) (l=87, L=132, Р6М5)</t>
  </si>
  <si>
    <t>Сверло по металлу ц/х длинной серии 5,1 (кл.А) (l=87, L=132, Р6М5)</t>
  </si>
  <si>
    <t xml:space="preserve">Сверло по металлу ц/х длинной серии 5,2 (кл.А) (l=87, L=132, Р6М5) </t>
  </si>
  <si>
    <t>Сверло по металлу ц/х длинной серии 5,3 (кл.А) (l=87, L=132, Р6М5)</t>
  </si>
  <si>
    <t>Сверло по металлу ц/х длинной серии 5,4 (кл.А) (l=87, L=132, Р6М5)</t>
  </si>
  <si>
    <t>Сверло по металлу ц/х длинной серии 5,5 (кл.А) (l=91, L=139, Р6М5)</t>
  </si>
  <si>
    <t>Сверло по металлу ц/х длинной серии 5,6 (кл.А) (l=91, L=139, Р6М5)</t>
  </si>
  <si>
    <t xml:space="preserve">Сверло по металлу ц/х длинной серии 5,7 (кл.А) (l=91, L=139, Р6М5) </t>
  </si>
  <si>
    <t>Сверло по металлу ц/х длинной серии 5,8 (кл.А) (l=91, L=139, Р6М5)</t>
  </si>
  <si>
    <t>Сверло по металлу ц/х длинной серии 5,9 (кл.А) (l=91, L=139, Р6М5)</t>
  </si>
  <si>
    <t>Сверло по металлу ц/х длинной серии 6,0 (кл.А) (l=91, L=139, Р6М5)</t>
  </si>
  <si>
    <t>Сверло по металлу ц/х длинной серии 6,1 (кл.А) (l=97, L=148, Р6М5)</t>
  </si>
  <si>
    <t>Сверло по металлу ц/х длинной серии 6,2 (кл.А) (l=97, L=148, Р6М5)</t>
  </si>
  <si>
    <t>Сверло по металлу ц/х длинной серии 6,3 (кл.А) (l=97, L=148, Р6М5)</t>
  </si>
  <si>
    <t>Сверло по металлу ц/х длинной серии 6,4 (кл.А) (l=97, L=148, Р6М5)</t>
  </si>
  <si>
    <t>Сверло по металлу ц/х длинной серии 6,5 (кл.А) (l=97, L=148, Р6М5)</t>
  </si>
  <si>
    <t>Сверло по металлу ц/х длинной серии 6,7 (кл.А) (l=97, L=148, Р6М5)</t>
  </si>
  <si>
    <t>Сверло по металлу ц/х длинной серии 6,8 (кл.А) (l=102, L=156, Р6М5)</t>
  </si>
  <si>
    <t>Сверло по металлу ц/х длинной серии 7,0 (кл.А) (l=102, L=156, Р6М5)</t>
  </si>
  <si>
    <t>Сверло по металлу ц/х длинной серии 7,2 (кл.А) (l=102, L=156, Р6М5)</t>
  </si>
  <si>
    <t>Сверло по металлу ц/х длинной серии 7,3 (кл.А) (l=102, L=156, Р6М5)</t>
  </si>
  <si>
    <t>Сверло по металлу ц/х длинной серии 7,5 (кл.А) (l=102, L=156, Р6М5)</t>
  </si>
  <si>
    <t>Сверло по металлу ц/х длинной серии 7,6 (кл.А) (l=109, L=156, Р6М5)</t>
  </si>
  <si>
    <t>Сверло по металлу ц/х длинной серии 7,8 (кл.А) (l=109, L=156, Р6М5)</t>
  </si>
  <si>
    <t>Сверло по металлу ц/х длинной серии 7,9 (кл.А) (l=109, L=156, Р6М5)</t>
  </si>
  <si>
    <t>Сверло по металлу ц/х длинной серии 8,0 (кл.А) (l=109, L=156, Р6М5)</t>
  </si>
  <si>
    <t>Сверло по металлу ц/х длинной серии 8,1 (кл.А) (l=109, L=165, Р6М5)</t>
  </si>
  <si>
    <t>Сверло по металлу ц/х длинной серии 8,2 (кл.А) (l=109, L=165, Р6М5)</t>
  </si>
  <si>
    <t>Сверло по металлу ц/х длинной серии 8,3 (кл.А) (l=109, L=165, Р6М5)</t>
  </si>
  <si>
    <t>Сверло по металлу ц/х длинной серии 8,4 (кл.А) (l=109, L=165, Р6М5)</t>
  </si>
  <si>
    <t>Сверло по металлу ц/х длинной серии 8,5 (кл.А) (l=109, L=165, Р6М5)</t>
  </si>
  <si>
    <t>Сверло по металлу ц/х длинной серии 8,6 (кл.А) (l=115, L=175, Р6М5)</t>
  </si>
  <si>
    <t>Сверло по металлу ц/х длинной серии 8,7 (кл.А) (l=115, L=175, Р6М5)</t>
  </si>
  <si>
    <t>Сверло по металлу ц/х длинной серии 8,8 (кл.А) (l=115, L=175, Р6М5)</t>
  </si>
  <si>
    <t>Сверло по металлу ц/х длинной серии 9,0 (кл.А) (l=115, L=175, Р6М5)</t>
  </si>
  <si>
    <t>Сверло по металлу ц/х длинной серии 9,1 (кл.А) (l=115, L=175, Р6М5)</t>
  </si>
  <si>
    <t>Сверло по металлу ц/х длинной серии 9,5 (кл.А) (l=115, L=175, Р6М5)</t>
  </si>
  <si>
    <t>Сверло по металлу ц/х длинной серии 9,6 (кл.А) (l=121, L=184, Р6М5)</t>
  </si>
  <si>
    <t>Сверло по металлу ц/х длинной серии 9,7 (кл.А) (l=121, L=184, Р6М5)</t>
  </si>
  <si>
    <t>Сверло по металлу ц/х длинной серии 9,8 (кл.А) (l=121, L=184, Р6М5)</t>
  </si>
  <si>
    <t>Сверло по металлу ц/х длинной серии 10,0 (кл.А) (l=121, L=184, Р6М5)</t>
  </si>
  <si>
    <t>Сверло по металлу ц/х длинной серии 10,1 (кл.А) (l=121, L=184, Р6М5)</t>
  </si>
  <si>
    <t>Сверло по металлу ц/х длинной серии 10,2 (кл.А) (l=121, L=184, Р6М5)</t>
  </si>
  <si>
    <t>Сверло по металлу ц/х длинной серии 10,3 (кл.А) (l=121, L=184, Р6М5)</t>
  </si>
  <si>
    <t>Сверло по металлу ц/х длинной серии 10,4 (кл.А) (l=121, L=184, Р6М5)</t>
  </si>
  <si>
    <t>Сверло по металлу ц/х длинной серии 10,5 (кл.А) (l=121, L=184, Р6М5)</t>
  </si>
  <si>
    <t>Сверло по металлу ц/х длинной серии 10,7 (кл.А) (l=128, L=195, Р6М5)</t>
  </si>
  <si>
    <t>Сверло по металлу ц/х длинной серии 10,8 (кл.А) (l=128, L=195, Р6М5)</t>
  </si>
  <si>
    <t>Сверло по металлу ц/х длинной серии 11,0 (кл.А) (l=128, L=195, Р6М5)</t>
  </si>
  <si>
    <t>Сверло по металлу ц/х длинной серии 11,5 (кл.А) (l=128, L=195, Р6М5)</t>
  </si>
  <si>
    <t>Сверло по металлу ц/х длинной серии 11,7 (кл.А) (l=128, L=195, Р6М5)</t>
  </si>
  <si>
    <t>Сверло по металлу ц/х длинной серии 12,0 (кл.А) (l=134, L=205, Р6М5)</t>
  </si>
  <si>
    <t>Сверло по металлу ц/х длинной серии 2,0 (кл.А) в ПВХ (l=56, L=85,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</si>
  <si>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</si>
  <si>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длинной серии 2,5 (кл.А) в ПВХ (l=65, L=95, Р6М5)</t>
  </si>
  <si>
    <t>Сверло по металлу ц/х длинной серии 3,0 (кл.А) в ПВХ (l=66, L=100, Р6М5)</t>
  </si>
  <si>
    <t>Сверло по металлу ц/х длинной серии 3,2 (кл.А) в ПВХ (l=69, L=106, Р6М5)</t>
  </si>
  <si>
    <t>Сверло по металлу ц/х длинной серии 3,5 (кл.А) в ПВХ (l=73, L=112, Р6М5)</t>
  </si>
  <si>
    <t>Сверло по металлу ц/х длинной серии 4,0 (кл.А) в ПВХ (l=78, L=119, Р6М5)</t>
  </si>
  <si>
    <t>Сверло по металлу ц/х длинной серии 4,2 (кл.А) в ПВХ (l=78, L=119, Р6М5)</t>
  </si>
  <si>
    <t>Сверло по металлу ц/х длинной серии 4,5 (кл.А) в ПВХ (l=82, L=126, Р6М5)</t>
  </si>
  <si>
    <t>Сверло по металлу ц/х длинной серии 5,0 (кл.А) в ПВХ (l=87, L=132, Р6М5)</t>
  </si>
  <si>
    <t>Сверло по металлу ц/х длинной серии 5,5 (кл.А) в ПВХ (l=91, L=139, Р6М5)</t>
  </si>
  <si>
    <t>Сверло по металлу ц/х длинной серии 6,0 (кл.А) в ПВХ (l=91, L=139, Р6М5)</t>
  </si>
  <si>
    <t>Сверло по металлу ц/х длинной серии 6,5 (кл.А) в ПВХ (l=97, L=148, Р6М5)</t>
  </si>
  <si>
    <t>Сверло по металлу ц/х длинной серии 7,0 (кл.А) в ПВХ (l=102, L=156, Р6М5)</t>
  </si>
  <si>
    <t>Сверло по металлу ц/х длинной серии 8,0 (кл.А) в ПВХ (l=109, L=156, Р6М5)</t>
  </si>
  <si>
    <t>Сверло по металлу ц/х длинной серии 8,5 (кл.А) в ПВХ (l=109, L=156, Р6М5)</t>
  </si>
  <si>
    <t>Сверло по металлу ц/х длинной серии 9,0 (кл.А) в ПВХ (l=115, L=175, Р6М5)</t>
  </si>
  <si>
    <t>Сверло по металлу ц/х длинной серии 10,0 (кл.А) в ПВХ (l=121, L=184, Р6М5)</t>
  </si>
  <si>
    <t>Сверло по металлу ц/х длинной серии 11,0 (кл.А) в ПВХ (l=128, L=195, Р6М5)</t>
  </si>
  <si>
    <t>Сверло по металлу ц/х длинной серии 12,0 (кл.А) в ПВХ (l=134, L=205, Р6М5)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</si>
  <si>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СВЕРХДЛИННОЙ СЕРИИ, СТАЛЬ Р6М5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</si>
  <si>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t>Сверло по металлу ц/х сверхдлинной серии 3,0 (кл.А) (l=210, L=305, Р6М5)</t>
  </si>
  <si>
    <t>Сверло по металлу ц/х сверхдлинной серии 4,0 (кл.А) (l=210, L=305, Р6М5)</t>
  </si>
  <si>
    <t>Сверло по металлу ц/х сверхдлинной серии 5,0 (кл.А) (l=210, L=305, Р6М5)</t>
  </si>
  <si>
    <t>Сверло по металлу ц/х сверхдлинной серии 6,0 (кл.А) (l=210, L=305, Р6М5)</t>
  </si>
  <si>
    <t>Сверло по металлу ц/х сверхдлинной серии 8,0 (кл.А) (l=210, L=305, Р6М5)</t>
  </si>
  <si>
    <t>Сверло по металлу ц/х сверхдлинной серии 10,0 (кл.А) (l=210, L=305, Р6М5)</t>
  </si>
  <si>
    <t>Сверло по металлу ц/х сверхдлинной серии 12,0 (кл.А) (l=210, L=305, Р6М5)</t>
  </si>
  <si>
    <r>
      <rPr>
        <rFont val="Bahnschrift"/>
        <b/>
        <color theme="1"/>
        <sz val="10.0"/>
      </rPr>
      <t xml:space="preserve">СВЕРЛО ПО МЕТАЛЛУ СПИРАЛЬНОЕ С КОНИЧЕСКИМ  ХВОСТОВИКОМ СРЕДНЕЙ СЕРИИ КЛАСС В, СТАЛЬ Р6М5, ГОСТ 10903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</si>
  <si>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к/х средней серии 6,0 (кл.В) (l=57, L=138, КМ1, Р6М5)</t>
  </si>
  <si>
    <t>Сверло по металлу к/х средней серии 6,2 (кл.В) (l=63, L=144, КМ1, Р6М5)</t>
  </si>
  <si>
    <t>Сверло по металлу к/х средней серии 6,5 (кл.В) (l=63, L=144, КМ1, Р6М5)</t>
  </si>
  <si>
    <t>Сверло по металлу к/х средней серии 6,7 (кл.В) (l=63, L=144, КМ1, Р6М5)</t>
  </si>
  <si>
    <t>Сверло по металлу к/х средней серии 6,8 (кл.В) (l=69, L=150, КМ1, Р6М5)</t>
  </si>
  <si>
    <t>аналоги (нажимайте)
СВЕРЛА К/Х ДЛИННЫЕ</t>
  </si>
  <si>
    <t>Сверло по металлу к/х средней серии 7,0 (кл.В) (l=69, L=150, КМ1, Р6М5)</t>
  </si>
  <si>
    <t>Сверло по металлу к/х средней серии 7,2 (кл.В) (l=69, L=150, КМ1, Р6М5)</t>
  </si>
  <si>
    <t>Сверло по металлу к/х средней серии 7,5 (кл.В) (l=69, L=150, КМ1, Р6М5)</t>
  </si>
  <si>
    <t>Сверло по металлу к/х средней серии 7,8 (кл.В) (l=75, L=156, КМ1, Р6М5)</t>
  </si>
  <si>
    <t>Сверло по металлу к/х средней серии 8,0 (кл.В) (l=75, L=156, КМ1, Р6М5)</t>
  </si>
  <si>
    <t>Сверло по металлу к/х средней серии 8,2 (кл.В) (l=75, L=156, КМ1, Р6М5)</t>
  </si>
  <si>
    <t>Сверло по металлу к/х средней серии 8,4 (кл.В) (l=75, L=156, КМ1, Р6М5)</t>
  </si>
  <si>
    <t>Сверло по металлу к/х средней серии 8,5 (кл.В) (l=75, L=156, КМ1, Р6М5)</t>
  </si>
  <si>
    <t>Сверло по металлу к/х средней серии 8,6 (кл.В) (l=75, L=156, КМ1, Р6М5)</t>
  </si>
  <si>
    <t>Сверло по металлу к/х средней серии 8,7 (кл.В) (l=75, L=156, КМ1, Р6М5)</t>
  </si>
  <si>
    <t>Сверло по металлу к/х средней серии 8,8 (кл.В) (l=81, L=162, КМ1, Р6М5)</t>
  </si>
  <si>
    <t>Сверло по металлу к/х средней серии 9,0 (кл.В) (l=81, L=162, КМ1, Р6М5)</t>
  </si>
  <si>
    <t>Сверло по металлу к/х средней серии 9,2 (кл.В) (l=81, L=162, КМ1, Р6М5)</t>
  </si>
  <si>
    <t>Сверло по металлу к/х средней серии 9,4 (кл.В) (l=81, L=162, КМ1, Р6М5)</t>
  </si>
  <si>
    <t>Сверло по металлу к/х средней серии 9,5 (кл.В) (l=81, L=162, КМ1, Р6М5)</t>
  </si>
  <si>
    <t>Сверло по металлу к/х средней серии 9,8 (кл.В) (l=87, L=168, КМ1, Р6М5)</t>
  </si>
  <si>
    <t>Сверло по металлу к/х средней серии 10,0 (кл.В) (l=87, L=168, КМ1, Р6М5)</t>
  </si>
  <si>
    <t>Сверло по металлу к/х средней серии 10,2 (кл.В) (l=87, L=168, КМ1, Р6М5)</t>
  </si>
  <si>
    <t>Сверло по металлу к/х средней серии 10,4 (кл.В) (l=87, L=168, КМ1, Р6М5)</t>
  </si>
  <si>
    <t>Сверло по металлу к/х средней серии 10,5 (кл.В) (l=87, L=168, КМ1, Р6М5)</t>
  </si>
  <si>
    <t>Сверло по металлу к/х средней серии 10,7 (кл.В) (l=87, L=168, КМ1, Р6М5)</t>
  </si>
  <si>
    <t>Сверло по металлу к/х средней серии 10,8 (кл.В) (l=94, L=175, КМ1, Р6М5)</t>
  </si>
  <si>
    <t>С ЭТИМ ТОВАРОМ ПОКУПАЮТ</t>
  </si>
  <si>
    <t>Сверло по металлу к/х средней серии 10,9 (кл.В) (l=94, L=175, КМ1, Р6М5)</t>
  </si>
  <si>
    <t>переход (нажимайте)
РЕЗЦЫ ТОКАРНЫЕ</t>
  </si>
  <si>
    <t>Сверло по металлу к/х средней серии 11,0 (кл.В) (l=94, L=175, КМ1, Р6М5)</t>
  </si>
  <si>
    <t>Сверло по металлу к/х средней серии 11,2 (кл.В) (l=94, L=175, КМ1, Р6М5)</t>
  </si>
  <si>
    <t>Сверло по металлу к/х средней серии 11,4 (кл.В) (l=94, L=175, КМ1, Р6М5)</t>
  </si>
  <si>
    <t>переход (нажимайте)
ЦЕНТРА ВРАЩЕНИЯ</t>
  </si>
  <si>
    <t>Сверло по металлу к/х средней серии 11,5 (кл.В) (l=94, L=175, КМ1, Р6М5)</t>
  </si>
  <si>
    <t>Сверло по металлу к/х средней серии 11,6 (кл.В) (l=94, L=175, КМ1, Р6М5)</t>
  </si>
  <si>
    <t>Сверло по металлу к/х средней серии 11,8 (кл.В) (l=94, L=175, КМ1, Р6М5)</t>
  </si>
  <si>
    <t>переход (нажимайте)
ЦЕНТРА УПОРНЫЕ</t>
  </si>
  <si>
    <t>Сверло по металлу к/х средней серии 12,0 (кл.В) (l=101, L=182, КМ1, Р6М5)</t>
  </si>
  <si>
    <t>Сверло по металлу к/х средней серии 12,2 (кл.В) (l=101, L=182, КМ1, Р6М5)</t>
  </si>
  <si>
    <t>Сверло по металлу к/х средней серии 12,5 (кл.В) (l=101, L=182, КМ1, Р6М5)</t>
  </si>
  <si>
    <t>переход (нажимайте)
ПАТРОНЫ ТОКАРНЫЕ</t>
  </si>
  <si>
    <t>Сверло по металлу к/х средней серии 12,8 (кл.В) (l=101, L=182, КМ1, Р6М5)</t>
  </si>
  <si>
    <t>Сверло по металлу к/х средней серии 13,0 (кл.В) (l=101, L=182, КМ1, Р6М5)</t>
  </si>
  <si>
    <t>Сверло по металлу к/х средней серии 13,2 (кл.В) (l=101, L=182, КМ1, Р6М5)</t>
  </si>
  <si>
    <t>переход (нажимайте)
ВТУЛКИ</t>
  </si>
  <si>
    <t>Сверло по металлу к/х средней серии 13,5 (кл.В) (l=108, L=189, КМ1, Р6М5)</t>
  </si>
  <si>
    <t>Сверло по металлу к/х средней серии 13,7 (кл.В) (l=108, L=189, КМ1, Р6М5)</t>
  </si>
  <si>
    <t>Сверло по металлу к/х средней серии 13,8 (кл.В) (l=108, L=189, КМ1, Р6М5)</t>
  </si>
  <si>
    <t>Сверло по металлу к/х средней серии 14,0 (кл.В) (l=108, L=189, КМ1, Р6М5)</t>
  </si>
  <si>
    <t>Сверло по металлу к/х средней серии 14,5 (кл.В) (l=114, L=212, КМ2, Р6М5)</t>
  </si>
  <si>
    <t>Сверло по металлу к/х средней серии 15,0 (кл.В) (l=114, L=212, КМ2, Р6М5)</t>
  </si>
  <si>
    <t>Сверло по металлу к/х средней серии 15,4 (кл.В) (l=120, L=218, КМ2, Р6М5)</t>
  </si>
  <si>
    <t>Сверло по металлу к/х средней серии 15,5 (кл.В) (l=120, L=218, КМ2, Р6М5)</t>
  </si>
  <si>
    <t>Сверло по металлу к/х средней серии 16,0 (кл.В) (l=120, L=218, КМ2, Р6М5)</t>
  </si>
  <si>
    <t>Сверло по металлу к/х средней серии 16,5 (кл.В) (l=125, L=223, КМ2, Р6М5)</t>
  </si>
  <si>
    <t>Сверло по металлу к/х средней серии 17,0 (кл.В) (l=125, L=223, КМ2, Р6М5)</t>
  </si>
  <si>
    <t>Сверло по металлу к/х средней серии 17,4 (кл.В) (l=130, L=228, КМ2, Р6М5)</t>
  </si>
  <si>
    <t>Сверло по металлу к/х средней серии 17,5 (кл.В) (l=130, L=228, КМ2, Р6М5)</t>
  </si>
  <si>
    <t>Сверло по металлу к/х средней серии 18,0 (кл.В) (l=130, L=228, КМ2, Р6М5)</t>
  </si>
  <si>
    <t>Сверло по металлу к/х средней серии 18,5 (кл.В) (l=135, L=233, КМ2, Р6М5)</t>
  </si>
  <si>
    <t>Сверло по металлу к/х средней серии 19,0 (кл.В) (l=135, L=233, КМ2, Р6М5)</t>
  </si>
  <si>
    <t>Сверло по металлу к/х средней серии 19,4 (кл.В) (l=140, L=238, КМ2, Р6М5)</t>
  </si>
  <si>
    <t>Сверло по металлу к/х средней серии 19,5 (кл.В) (l=140, L=238, КМ2, Р6М5)</t>
  </si>
  <si>
    <t>Сверло по металлу к/х средней серии 20,0 (кл.В) (l=140, L=238, КМ2, Р6М5)</t>
  </si>
  <si>
    <t>Сверло по металлу к/х средней серии 20,5 (кл.В) (l=145, L=243, КМ2, Р6М5)</t>
  </si>
  <si>
    <t>Сверло по металлу к/х средней серии 21,0 (кл.В) (l=145, L=243, КМ2, Р6М5)</t>
  </si>
  <si>
    <t>Сверло по металлу к/х средней серии 21,5 (кл.В) (l=150, L=248, КМ2, Р6М5)</t>
  </si>
  <si>
    <t>Сверло по металлу к/х средней серии 22,0 (кл.В) (l=150, L=248, КМ2, Р6М5)</t>
  </si>
  <si>
    <t>Сверло по металлу к/х средней серии 22,5 (кл.В) (l=155, L=253, КМ2, Р6М5)</t>
  </si>
  <si>
    <t>Сверло по металлу к/х средней серии 23,0 (кл.В) (l=155, L=253, КМ2, Р6М5)</t>
  </si>
  <si>
    <t>Сверло по металлу к/х средней серии 23,5 (кл.В) (l=155, L=276, КМ3, Р6М5)</t>
  </si>
  <si>
    <t>Сверло по металлу к/х средней серии 24,0 (кл.В) (l=160, L=281, КМ3, Р6М5)</t>
  </si>
  <si>
    <t>Сверло по металлу к/х средней серии 24,5 (кл.В) (l=160, L=281, КМ3, Р6М5)</t>
  </si>
  <si>
    <t>Сверло по металлу к/х средней серии 25,0 (кл.В) (l=160, L=281, КМ3, Р6М5)</t>
  </si>
  <si>
    <t>Сверло по металлу к/х средней серии 25,5 (кл.В) (l=165, L=286, КМ3, Р6М5)</t>
  </si>
  <si>
    <t>Сверло по металлу к/х средней серии 26,0 (кл.В) (l=165, L=286, КМ3, Р6М5)</t>
  </si>
  <si>
    <t>Сверло по металлу к/х средней серии 26,5 (кл.В) (l=165, L=286, КМ3, Р6М5)</t>
  </si>
  <si>
    <t>Сверло по металлу к/х средней серии 27,0 (кл.В) (l=170, L=291, КМ3, Р6М5)</t>
  </si>
  <si>
    <t>Сверло по металлу к/х средней серии 27,5 (кл.В) (l=170, L=291, КМ3, Р6М5)</t>
  </si>
  <si>
    <t>Сверло по металлу к/х средней серии 28,0 (кл.В) (l=170, L=291, КМ3, Р6М5)</t>
  </si>
  <si>
    <t>Сверло по металлу к/х средней серии 28,5 (кл.В) (l=175, L=296, КМ3, Р6М5)</t>
  </si>
  <si>
    <t>Сверло по металлу к/х средней серии 29,0 (кл.В) (l=175, L=296, КМ3, Р6М5)</t>
  </si>
  <si>
    <t>Сверло по металлу к/х средней серии 29,5 (кл.В) (l=175, L=296, КМ3, Р6М5)</t>
  </si>
  <si>
    <t>Сверло по металлу к/х средней серии 30,0 (кл.В) (l=175, L=296, КМ3, Р6М5)</t>
  </si>
  <si>
    <t>Сверло по металлу к/х средней серии 30,5 (кл.В) (l=180, L=301, КМ3, Р6М5)</t>
  </si>
  <si>
    <t>Сверло по металлу к/х средней серии 31,0 (кл.В) (l=180, L=301, КМ3, Р6М5)</t>
  </si>
  <si>
    <t>Сверло по металлу к/х средней серии 31,5 (кл.В) (l=180, L=301, КМ3, Р6М5)</t>
  </si>
  <si>
    <t>Сверло по металлу к/х средней серии 32,0 (кл.В) (l=185, L=334, КМ4, Р6М5)</t>
  </si>
  <si>
    <t>Сверло по металлу к/х средней серии 32,5 (кл.В) (l=185, L=334, КМ4, Р6М5)</t>
  </si>
  <si>
    <t>Сверло по металлу к/х средней серии 33,0 (кл.В) (l=185, L=334, КМ4, Р6М5)</t>
  </si>
  <si>
    <t>Сверло по металлу к/х средней серии 33,5 (кл.В) (l=185, L=334, КМ4, Р6М5)</t>
  </si>
  <si>
    <t>Сверло по металлу к/х средней серии 34,0 (кл.В) (l=190, L=339, КМ4, Р6М5)</t>
  </si>
  <si>
    <t>Сверло по металлу к/х средней серии 34,5 (кл.В) (l=190, L=339, КМ4, Р6М5)</t>
  </si>
  <si>
    <t>Сверло по металлу к/х средней серии 35,0 (кл.В) (l=190, L=339, КМ4, Р6М5)</t>
  </si>
  <si>
    <t>Сверло по металлу к/х средней серии 35,5 (кл.В) (l=190, L=339, КМ4, Р6М5)</t>
  </si>
  <si>
    <t>Сверло по металлу к/х средней серии 36,0 (кл.В) (l=195, L=344, КМ4, Р6М5)</t>
  </si>
  <si>
    <t>Сверло по металлу к/х средней серии 36,5 (кл.В) (l=195, L=344, КМ4, Р6М5)</t>
  </si>
  <si>
    <t>Сверло по металлу к/х средней серии 37,0 (кл.В) (l=195, L=344, КМ4, Р6М5)</t>
  </si>
  <si>
    <t>Сверло по металлу к/х средней серии 37,5 (кл.В) (l=195, L=344, КМ4, Р6М5)</t>
  </si>
  <si>
    <t>Сверло по металлу к/х средней серии 38,0 (кл.В) (l=200, L=349, КМ4, Р6М5)</t>
  </si>
  <si>
    <t>Сверло по металлу к/х средней серии 38,5 (кл.В) (l=200, L=349, КМ4, Р6М5)</t>
  </si>
  <si>
    <t>Сверло по металлу к/х средней серии 39,0 (кл.В) (l=200, L=349, КМ4, Р6М5)</t>
  </si>
  <si>
    <t>Сверло по металлу к/х средней серии 39,5 (кл.В) (l=200, L=349, КМ4, Р6М5)</t>
  </si>
  <si>
    <t>Сверло по металлу к/х средней серии 40,0 (кл.В) (l=200, L=349, КМ4, Р6М5)</t>
  </si>
  <si>
    <t>Сверло по металлу к/х средней серии 40,5 (кл.В) (l=205, L=354, КМ4, Р6М5)</t>
  </si>
  <si>
    <t>Сверло по металлу к/х средней серии 41,0 (кл.В) (l=205, L=354, КМ4, Р6М5)</t>
  </si>
  <si>
    <t>Сверло по металлу к/х средней серии 41,5 (кл.В) (l=205, L=354, КМ4, Р6М5)</t>
  </si>
  <si>
    <t>Сверло по металлу к/х средней серии 42,0 (кл.В) (l=205, L=354, КМ4, Р6М5)</t>
  </si>
  <si>
    <t>Сверло по металлу к/х средней серии 42,5 (кл.В) (l=205, L=354, КМ4, Р6М5)</t>
  </si>
  <si>
    <t>Сверло по металлу к/х средней серии 43,0 (кл.В) (l=210, L=359, КМ4, Р6М5)</t>
  </si>
  <si>
    <t>Сверло по металлу к/х средней серии 43,5 (кл.В) (l=210, L=359, КМ4, Р6М5)</t>
  </si>
  <si>
    <t>Сверло по металлу к/х средней серии 44,0 (кл.В) (l=210, L=359, КМ4, Р6М5)</t>
  </si>
  <si>
    <t>Сверло по металлу к/х средней серии 44,5 (кл.В) (l=210, L=359, КМ4, Р6М5)</t>
  </si>
  <si>
    <t>Сверло по металлу к/х средней серии 45,0 (кл.В) (l=210, L=359, КМ4, Р6М5)</t>
  </si>
  <si>
    <t>Сверло по металлу к/х средней серии 45,5 (кл.В) (l=215, L=364, КМ4, Р6М5)</t>
  </si>
  <si>
    <t>Сверло по металлу к/х средней серии 46,0 (кл.В) (l=215, L=364, КМ4, Р6М5)</t>
  </si>
  <si>
    <t>Сверло по металлу к/х средней серии 46,5 (кл.В) (l=215, L=364, КМ4, Р6М5)</t>
  </si>
  <si>
    <t>Сверло по металлу к/х средней серии 47,0 (кл.В) (l=215, L=364, КМ4, Р6М5)</t>
  </si>
  <si>
    <t>Сверло по металлу к/х средней серии 48,0 (кл.В) (l=215, L=364, КМ4, Р6М5)</t>
  </si>
  <si>
    <t>Сверло по металлу к/х средней серии 49,0 (кл.В) (l=220, L=369, КМ4, Р6М5)</t>
  </si>
  <si>
    <t>Сверло по металлу к/х средней серии 50,0 (кл.В) (l=220, L=369, КМ4, Р6М5)</t>
  </si>
  <si>
    <t>Сверло по металлу к/х средней серии 51,0 (кл.В) (l=225, L=412, КМ5, Р6М5)</t>
  </si>
  <si>
    <t>Сверло по металлу к/х средней серии 52,0 (кл.В) (l=225, L=412, КМ5, Р6М5)</t>
  </si>
  <si>
    <t>Сверло по металлу к/х средней серии 53,0 (кл.В) (l=225, L=412, КМ5, Р6М5)</t>
  </si>
  <si>
    <t>Сверло по металлу к/х средней серии 54,0 (кл.В) (l=230, L=417, КМ5, Р6М5)</t>
  </si>
  <si>
    <t>Сверло по металлу к/х средней серии 55,0 (кл.В) (l=230, L=417, КМ5, Р6М5)</t>
  </si>
  <si>
    <t>Сверло по металлу к/х средней серии 56,0 (кл.В) (l=230, L=417, КМ5, Р6М5)</t>
  </si>
  <si>
    <t>Сверло по металлу к/х средней серии 57,0 (кл.В) (l=235, L=422, КМ5, Р6М5)</t>
  </si>
  <si>
    <t>Сверло по металлу к/х средней серии 58,0 (кл.В) (l=235, L=422, КМ5, Р6М5)</t>
  </si>
  <si>
    <t>Сверло по металлу к/х средней серии 59,0 (кл.В) (l=235, L=422, КМ5, Р6М5)</t>
  </si>
  <si>
    <t>Сверло по металлу к/х средней серии 60,0 (кл.В) (l=240, L=427, КМ5, Р6М5)</t>
  </si>
  <si>
    <t>Сверло по металлу к/х средней серии 61,0 (кл.В) (l=240, L=427, КМ5, Р6М5)</t>
  </si>
  <si>
    <t>Сверло по металлу к/х средней серии 62,0 (кл.В) (l=240, L=427, КМ5, Р6М5)</t>
  </si>
  <si>
    <t>Сверло по металлу к/х средней серии 63,0 (кл.В) (l=240, L=427, КМ5, Р6М5)</t>
  </si>
  <si>
    <t>Сверло по металлу к/х средней серии 64,0 (кл.В) (l=245, L=432, КМ5, Р6М5)</t>
  </si>
  <si>
    <t>Сверло по металлу к/х средней серии 65,0 (кл.В) (l=245, L=432, КМ5, Р6М5)</t>
  </si>
  <si>
    <t>Сверло по металлу к/х средней серии 66,0 (кл.В) (l=245, L=432, КМ5, Р6М5)</t>
  </si>
  <si>
    <t>Сверло по металлу к/х средней серии 67,0 (кл.В) (l=245, L=432, КМ5, Р6М5)</t>
  </si>
  <si>
    <t>Сверло по металлу к/х средней серии 68,0 (кл.В) (l=250, L=437, КМ5, Р6М5)</t>
  </si>
  <si>
    <t>Сверло по металлу к/х средней серии 69,0 (кл.В) (l=250, L=437, КМ5, Р6М5)</t>
  </si>
  <si>
    <t>Сверло по металлу к/х средней серии 70,0 (кл.В) (l=250, L=437, КМ5, Р6М5)</t>
  </si>
  <si>
    <t>Сверло по металлу к/х средней серии 71,0 (кл.В) (l=250, L=437, КМ5, Р6М5)</t>
  </si>
  <si>
    <t>Сверло по металлу к/х средней серии 72,0 (кл.В) (l=255, L=442, КМ5, Р6М5)</t>
  </si>
  <si>
    <t>Сверло по металлу к/х средней серии 73,0 (кл.В) (l=255, L=442, КМ5, Р6М5)</t>
  </si>
  <si>
    <t>Сверло по металлу к/х средней серии 75,0 (кл.В) (l=255, L=442, КМ5, Р6М5)</t>
  </si>
  <si>
    <t>Сверло по металлу к/х средней серии 76,0 (кл.В) (l=260, L=447, КМ5, Р6М5)</t>
  </si>
  <si>
    <t>Сверло по металлу к/х средней серии 77,0 (кл.В) (l=260, L=514, КМ6, Р6М5)</t>
  </si>
  <si>
    <t>Сверло по металлу к/х средней серии 78,0 (кл.В) (l=260, L=514, КМ6, Р6М5)</t>
  </si>
  <si>
    <t>Сверло по металлу к/х средней серии 80,0 (кл.В) (l=260, L=514, КМ6, Р6М5)</t>
  </si>
  <si>
    <r>
      <rPr>
        <rFont val="Bahnschrift"/>
        <b/>
        <color theme="1"/>
        <sz val="10.0"/>
      </rPr>
      <t xml:space="preserve">СВЕРЛО ПО МЕТАЛЛУ СПИРАЛЬНОЕ С КОНИЧЕСКИМ  ХВОСТОВИКОМ СРЕДНЕЙ СЕРИИ КЛАСС В1, СТАЛЬ Р6М5К5, ГОСТ 10903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</si>
  <si>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к/х средней серии 6,0 (кл.В1) (l=57, L=138, КМ1, Р6М5К5)</t>
  </si>
  <si>
    <t>Сверло по металлу к/х средней серии 6,5 (кл.В1) (l=63, L=144, КМ1, Р6М5К5)</t>
  </si>
  <si>
    <t>Сверло по металлу к/х средней серии 6,7 (кл.В1) (l=63, L=144, КМ1, Р6М5К5)</t>
  </si>
  <si>
    <t>Сверло по металлу к/х средней серии 6,8 (кл.В1) (l=69, L=150, КМ1, Р6М5К5)</t>
  </si>
  <si>
    <t>Сверло по металлу к/х средней серии 7,0 (кл.В1) (l=69, L=150, КМ1, Р6М5К5)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</si>
  <si>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С ПЛАСТИН ВК8</t>
    </r>
  </si>
  <si>
    <t>Сверло по металлу к/х средней серии 7,5 (кл.В1) (l=69, L=150, КМ1, Р6М5К5)</t>
  </si>
  <si>
    <t>Сверло по металлу к/х средней серии 8,0 (кл.В1) (l=75, L=156, КМ1, Р6М5К5)</t>
  </si>
  <si>
    <t>Сверло по металлу к/х средней серии 8,5 (кл.В1) (l=75, L=156, КМ1, Р6М5К5)</t>
  </si>
  <si>
    <t>Сверло по металлу к/х средней серии 9,0 (кл.В1) (l=81, L=162, КМ1, Р6М5К5)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</si>
  <si>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К/Х ДЛИННЫЕ</t>
    </r>
  </si>
  <si>
    <t>Сверло по металлу к/х средней серии 9,5 (кл.В1) (l=81, L=162, КМ1, Р6М5К5)</t>
  </si>
  <si>
    <t>Сверло по металлу к/х средней серии 10,0 (кл.В1) (l=87, L=168, КМ1, Р6М5К5)</t>
  </si>
  <si>
    <t>Сверло по металлу к/х средней серии 10,2 (кл.В1) (l=87, L=168, КМ1, Р6М5К5)</t>
  </si>
  <si>
    <t>Сверло по металлу к/х средней серии 10,5 (кл.В1) (l=87, L=168, КМ1, Р6М5К5)</t>
  </si>
  <si>
    <t>Сверло по металлу к/х средней серии 11,0 (кл.В1) (l=94, L=175, КМ1, Р6М5К5)</t>
  </si>
  <si>
    <t>Сверло по металлу к/х средней серии 11,5 (кл.В1) (l=94, L=175, КМ1, Р6М5К5)</t>
  </si>
  <si>
    <t>Сверло по металлу к/х средней серии 12,0 (кл.В1) (l=101, L=182, КМ1, Р6М5К5)</t>
  </si>
  <si>
    <t>Сверло по металлу к/х средней серии 12,5 (кл.В1) (l=101, L=182, КМ1, Р6М5К5)</t>
  </si>
  <si>
    <t>Сверло по металлу к/х средней серии 13,0 (кл.В1) (l=101, L=182, КМ1, Р6М5К5)</t>
  </si>
  <si>
    <t>Сверло по металлу к/х средней серии 13,5 (кл.В1) (l=108, L=189, КМ1, Р6М5К5)</t>
  </si>
  <si>
    <t>Сверло по металлу к/х средней серии 14,0 (кл.В1) (l=108, L=189, КМ1, Р6М5К5)</t>
  </si>
  <si>
    <t>Сверло по металлу к/х средней серии 14,5 (кл.В1) (l=114, L=212, КМ2, Р6М5К5)</t>
  </si>
  <si>
    <t>Сверло по металлу к/х средней серии 15,0 (кл.В1) (l=114, L=212, КМ2, Р6М5К5)</t>
  </si>
  <si>
    <t>Сверло по металлу к/х средней серии 15,5 (кл.В1) (l=120, L=218, КМ2, Р6М5К5)</t>
  </si>
  <si>
    <t>Сверло по металлу к/х средней серии 16,0 (кл.В1) (l=120, L=218, КМ2, Р6М5К5)</t>
  </si>
  <si>
    <t>Сверло по металлу к/х средней серии 16,5 (кл.В1) (l=125, L=223, КМ2, Р6М5К5)</t>
  </si>
  <si>
    <t>Сверло по металлу к/х средней серии 17,0 (кл.В1) (l=125, L=223, КМ2, Р6М5К5)</t>
  </si>
  <si>
    <t>Сверло по металлу к/х средней серии 17,5 (кл.В1) (l=130, L=228, КМ2, Р6М5К5)</t>
  </si>
  <si>
    <t>Сверло по металлу к/х средней серии 18,0 (кл.В1) (l=130, L=228, КМ2, Р6М5К5)</t>
  </si>
  <si>
    <t>Сверло по металлу к/х средней серии 18,5 (кл.В1) (l=135, L=233, КМ2, Р6М5К5)</t>
  </si>
  <si>
    <t>Сверло по металлу к/х средней серии 19,0 (кл.В1) (l=135, L=233, КМ2, Р6М5К5)</t>
  </si>
  <si>
    <t>Сверло по металлу к/х средней серии 19,5 (кл.В1) (l=140, L=238, КМ2, Р6М5К5)</t>
  </si>
  <si>
    <t>Сверло по металлу к/х средней серии 20,0 (кл.В1) (l=140, L=238, КМ2, Р6М5К5)</t>
  </si>
  <si>
    <t>Сверло по металлу к/х средней серии 20,5 (кл.В1) (l=145, L=243, КМ2, Р6М5К5)</t>
  </si>
  <si>
    <t>Сверло по металлу к/х средней серии 21,0 (кл.В1) (l=145, L=243, КМ2, Р6М5К5)</t>
  </si>
  <si>
    <t>Сверло по металлу к/х средней серии 21,5 (кл.В1) (l=150, L=248, КМ2, Р6М5К5)</t>
  </si>
  <si>
    <t>Сверло по металлу к/х средней серии 22,0 (кл.В1) (l=150, L=248, КМ2, Р6М5К5)</t>
  </si>
  <si>
    <t>Сверло по металлу к/х средней серии 22,5 (кл.В1) (l=155, L=253, КМ2, Р6М5К5)</t>
  </si>
  <si>
    <t>Сверло по металлу к/х средней серии 23,0 (кл.В1) (l=155, L=253, КМ2, Р6М5К5)</t>
  </si>
  <si>
    <t>Сверло по металлу к/х средней серии 23,5 (кл.В1) (l=155, L=276, КМ3, Р6М5К5)</t>
  </si>
  <si>
    <t>Сверло по металлу к/х средней серии 24,0 (кл.В1) (l=160, L=281, КМ3, Р6М5К5)</t>
  </si>
  <si>
    <t>Сверло по металлу к/х средней серии 24,5 (кл.В1) (l=160, L=281, КМ3, Р6М5К5)</t>
  </si>
  <si>
    <t>Сверло по металлу к/х средней серии 25,0 (кл.В1) (l=160, L=281, КМ3, Р6М5К5)</t>
  </si>
  <si>
    <t>Сверло по металлу к/х средней серии 25,5 (кл.В1) (l=165, L=286, КМ3, Р6М5К5)</t>
  </si>
  <si>
    <t>Сверло по металлу к/х средней серии 26,0 (кл.В1) (l=165, L=286, КМ3, Р6М5К5)</t>
  </si>
  <si>
    <t>Сверло по металлу к/х средней серии 26,5 (кл.В1) (l=165, L=286, КМ3, Р6М5К5)</t>
  </si>
  <si>
    <t>Сверло по металлу к/х средней серии 27,0 (кл.В1) (l=170, L=291, КМ3, Р6М5К5)</t>
  </si>
  <si>
    <t>Сверло по металлу к/х средней серии 27,5 (кл.В1) (l=170, L=291, КМ3, Р6М5К5)</t>
  </si>
  <si>
    <t>Сверло по металлу к/х средней серии 28,0 (кл.В1) (l=170, L=291, КМ3, Р6М5К5)</t>
  </si>
  <si>
    <t>Сверло по металлу к/х средней серии 28,5 (кл.В1) (l=175, L=296, КМ3, Р6М5К5)</t>
  </si>
  <si>
    <t>Сверло по металлу к/х средней серии 29,0 (кл.В1) (l=175, L=296, КМ3, Р6М5К5)</t>
  </si>
  <si>
    <t>Сверло по металлу к/х средней серии 29,5 (кл.В1) (l=175, L=296, КМ3, Р6М5К5)</t>
  </si>
  <si>
    <t>Сверло по металлу к/х средней серии 30,0 (кл.В1) (l=175, L=296, КМ3, Р6М5К5)</t>
  </si>
  <si>
    <r>
      <rPr>
        <rFont val="Bahnschrift"/>
        <b/>
        <color theme="1"/>
        <sz val="10.0"/>
      </rPr>
      <t xml:space="preserve">СВЕРЛО ПО МЕТАЛЛУ СПИРАЛЬНОЕ С  КОНИЧЕСКИМ  ХВОСТОВИКОМ  С ТВЕРДОСПЛАВНОЙ ПЛАСТИНОЙ ИЗ СПЛАВА ВК8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</si>
  <si>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к/х средней серии 8,0 (кл.В) с пл. ВК8 (l=75, L=156, КМ1, Р6М5)</t>
  </si>
  <si>
    <t>Сверло по металлу к/х средней серии 10,0 (кл.В) с пл. ВК8 (l=87, L=168, КМ1, 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</si>
  <si>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К/Х СРЕДНИЕ</t>
    </r>
  </si>
  <si>
    <t>Сверло по металлу к/х средней серии 11,0 (кл.В) с пл. ВК8 (l=94, L=175,КМ1, Р6М5)</t>
  </si>
  <si>
    <t>Сверло по металлу к/х средней серии 11,5 (кл.В) с пл. ВК8 (l=94, L=175,КМ1, Р6М5)</t>
  </si>
  <si>
    <t>Сверло по металлу к/х средней серии 12,0 (кл.В) с пл. ВК8 (l=101, L=182,КМ1, 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</si>
  <si>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К/Х ДЛИННЫЕ</t>
    </r>
  </si>
  <si>
    <t>Сверло по металлу к/х средней серии 12,5 (кл.В) с пл. ВК8 (l=101, L=182,КМ1, Р6М5)</t>
  </si>
  <si>
    <t>Сверло по металлу к/х средней серии 13,0 (кл.В) с пл. ВК8 (l=101, L=182,КМ1, Р6М5)</t>
  </si>
  <si>
    <t>Сверло по металлу к/х средней серии 14,0 (кл.В) с пл. ВК8 (l=101, L=182,КМ1, Р6М5)</t>
  </si>
  <si>
    <t>Сверло по металлу к/х средней серии 15,0 (кл.В) с пл. ВК8 (l=114, L=212,КМ1, Р6М5)</t>
  </si>
  <si>
    <t>Сверло по металлу к/х средней серии 16,0 (кл.В) с пл. ВК8 (l=120, L=218,КМ2,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</si>
  <si>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ТОКАРНЫЕ</t>
    </r>
  </si>
  <si>
    <t>Сверло по металлу к/х средней серии 17,0 (кл.В) с пл. ВК8 (l=125, L=223,КМ2, Р6М5)</t>
  </si>
  <si>
    <t>Сверло по металлу к/х средней серии 18,0 (кл.В) с пл. ВК8 (l=130, L=228,КМ2, Р6М5)</t>
  </si>
  <si>
    <t>Сверло по металлу к/х средней серии 19,0 (кл.В) с пл. ВК8 (l=135, L=233,КМ2,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</si>
  <si>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</si>
  <si>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Сверло по металлу к/х средней серии 20,0 (кл.В) с пл. ВК8 (l=140, L=238,КМ2, Р6М5)</t>
  </si>
  <si>
    <t>Сверло по металлу к/х средней серии 21,0 (кл.В) с пл. ВК8 (l=145, L=243,КМ2, Р6М5)</t>
  </si>
  <si>
    <t>Сверло по металлу к/х средней серии 22,0 (кл.В) с пл. ВК8 (l=150, L=248,КМ2,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</si>
  <si>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</si>
  <si>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Сверло по металлу к/х средней серии 23,0 (кл.В) с пл. ВК8 (l=155, L=253,КМ2, Р6М5)</t>
  </si>
  <si>
    <t>Сверло по металлу к/х средней серии 24,0 (кл.В) с пл. ВК8 (l=160, L=281,КМ3, Р6М5)</t>
  </si>
  <si>
    <t>Сверло по металлу к/х средней серии 25,0 (кл.В) с пл. ВК8 (l=160, L=281,КМ3,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</si>
  <si>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</si>
  <si>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Сверло по металлу к/х средней серии 26,0 (кл.В) с пл. ВК8 (l=165, L=286,КМ3, Р6М5)</t>
  </si>
  <si>
    <t>Сверло по металлу к/х средней серии 27,0 (кл.В) с пл. ВК8 (l=170, L=291,КМ3, Р6М5)</t>
  </si>
  <si>
    <t>Сверло по металлу к/х средней серии 28,0 (кл.В) с пл. ВК8 (l=170, L=291,КМ3,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</si>
  <si>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</si>
  <si>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Сверло по металлу к/х средней серии 29,0 (кл.В) с пл. ВК8 (l=175, L=296,КМ3, Р6М5)</t>
  </si>
  <si>
    <t>Сверло по металлу к/х средней серии 30,0 (кл.В) с пл. ВК8 (l=175, L=296,КМ3, Р6М5)</t>
  </si>
  <si>
    <r>
      <rPr>
        <rFont val="Bahnschrift"/>
        <b/>
        <color theme="1"/>
        <sz val="10.0"/>
      </rPr>
      <t xml:space="preserve">СВЕРЛО ПО МЕТАЛЛУ СПИРАЛЬНОЕ С КОНИЧЕСКИМ  ХВОСТОВИКОМ  ДЛИННОЙ СЕРИИ КЛАСС В, СТАЛЬ Р6М5, ГОСТ 12121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</si>
  <si>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к/х длинной серии 6,0 (кл.В) (l=80, L=161, КМ1, Р6М5)</t>
  </si>
  <si>
    <t>Сверло по металлу к/х длинной серии 6,2 (кл.В) (l=86, L=167, КМ1, 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</si>
  <si>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С ПЛАСТИН. ВК8</t>
    </r>
  </si>
  <si>
    <t>Сверло по металлу к/х длинной серии 6,5 (кл.В) (l=86, L=167, КМ1, Р6М5)</t>
  </si>
  <si>
    <t>Сверло по металлу к/х длинной серии 6,7 (кл.В) (l=86, L=167, КМ1, Р6М5)</t>
  </si>
  <si>
    <t>Сверло по металлу к/х длинной серии 6,8 (кл.В) (l=93, L=174, КМ1, 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</si>
  <si>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СВЕРЛА К/Х СРЕДНИЕ</t>
    </r>
  </si>
  <si>
    <t>Сверло по металлу к/х длинной серии 7,0 (кл.В) (l=93, L=174, КМ1, Р6М5)</t>
  </si>
  <si>
    <t>Сверло по металлу к/х длинной серии 7,5 (кл.В) (l=100, L=181, КМ1, Р6М5)</t>
  </si>
  <si>
    <t>Сверло по металлу к/х длинной серии 7,8 (кл.В) (l=100, L=181, КМ1, Р6М5)</t>
  </si>
  <si>
    <t>Сверло по металлу к/х длинной серии 8,0 (кл.В) (l=100, L=181, КМ1, Р6М5)</t>
  </si>
  <si>
    <t>Сверло по металлу к/х длинной серии 8,2 (кл.В) (l=100, L=181, КМ1, Р6М5)</t>
  </si>
  <si>
    <t>Сверло по металлу к/х длинной серии 8,5 (кл.В) (l=100, L=181, КМ1, Р6М5)</t>
  </si>
  <si>
    <t>Сверло по металлу к/х длинной серии 8,7 (кл.В) (l=107, L=188, КМ1, Р6М5)</t>
  </si>
  <si>
    <t>Сверло по металлу к/х длинной серии 8,8 (кл.В) (l=107, L=188, КМ1, Р6М5)</t>
  </si>
  <si>
    <t>Сверло по металлу к/х длинной серии 9,0 (кл.В) (l=107, L=188, КМ1, Р6М5)</t>
  </si>
  <si>
    <t>Сверло по металлу к/х длинной серии 9,1 (кл.В) (l=107, L=188, КМ1, Р6М5)</t>
  </si>
  <si>
    <t>Сверло по металлу к/х длинной серии 9,2 (кл.В) (l=107, L=188, КМ1, Р6М5)</t>
  </si>
  <si>
    <t>Сверло по металлу к/х длинной серии 10,0 (кл.В) (l=116, L=197, КМ1, Р6М5)</t>
  </si>
  <si>
    <t>Сверло по металлу к/х длинной серии 10,2 (кл.В) (l=116, L=197, КМ1, Р6М5)</t>
  </si>
  <si>
    <t>Сверло по металлу к/х длинной серии 10,5 (кл.В) (l=116, L=197, КМ1, Р6М5)</t>
  </si>
  <si>
    <t>Сверло по металлу к/х длинной серии 10,8 (кл.В) (l=125, L=206, КМ1, Р6М5)</t>
  </si>
  <si>
    <t>Сверло по металлу к/х длинной серии 11,0 (кл.В) (l=125, L=206, КМ1, Р6М5)</t>
  </si>
  <si>
    <t>Сверло по металлу к/х длинной серии 11,8 (кл.В) (l=125, L=206, КМ1, Р6М5)</t>
  </si>
  <si>
    <t>Сверло по металлу к/х длинной серии 12,0 (кл.В) (l=134, L=215, КМ1, Р6М5)</t>
  </si>
  <si>
    <t>Сверло по металлу к/х длинной серии 12,5 (кл.В) (l=134, L=215, КМ1, Р6М5)</t>
  </si>
  <si>
    <t>Сверло по металлу к/х длинной серии 13,0 (кл.В) (l=134, L=215, КМ1, Р6М5)</t>
  </si>
  <si>
    <t>Сверло по металлу к/х длинной серии 13,5 (кл.В) (l=142, L=223, КМ1, Р6М5)</t>
  </si>
  <si>
    <t>Сверло по металлу к/х длинной серии 13,7 (кл.В) (l=142, L=223, КМ1, Р6М5)</t>
  </si>
  <si>
    <t>Сверло по металлу к/х длинной серии 13,8 (кл.В) (l=142, L=223, КМ1, Р6М5)</t>
  </si>
  <si>
    <t>Сверло по металлу к/х длинной серии 14,0 (кл.В) (l=142, L=223, КМ1, Р6М5)</t>
  </si>
  <si>
    <t>Сверло по металлу к/х длинной серии 14,5 (кл.В) (l=147, L=245, 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</si>
  <si>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ТОКАРНЫЕ</t>
    </r>
  </si>
  <si>
    <t>Сверло по металлу к/х длинной серии 15,0 (кл.В) (l=147, L=245, КМ2, Р6М5)</t>
  </si>
  <si>
    <t>Сверло по металлу к/х длинной серии 15,5 (кл.В) (l=153, L=251, КМ2, Р6М5)</t>
  </si>
  <si>
    <t>Сверло по металлу к/х длинной серии 16,0 (кл.В) (l=153, L=251, 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</si>
  <si>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</si>
  <si>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Сверло по металлу к/х длинной серии 16,5 (кл.В) (l=159, L=257, КМ2, Р6М5)</t>
  </si>
  <si>
    <t>Сверло по металлу к/х длинной серии 17,0 (кл.В) (l=159, L=257, КМ2, Р6М5)</t>
  </si>
  <si>
    <t>Сверло по металлу к/х длинной серии 17,5 (кл.В) (l=165, L=263, 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</si>
  <si>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</si>
  <si>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Сверло по металлу к/х длинной серии 18,0 (кл.В) (l=165, L=263, КМ2, Р6М5)</t>
  </si>
  <si>
    <t>Сверло по металлу к/х длинной серии 18,5 (кл.В) (l=171, L=269, КМ2, Р6М5)</t>
  </si>
  <si>
    <t>Сверло по металлу к/х длинной серии 19,0 (кл.В) (l=171, L=269, 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</si>
  <si>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</si>
  <si>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Сверло по металлу к/х длинной серии 19,5 (кл.В) (l=177, L=275, КМ2, Р6М5)</t>
  </si>
  <si>
    <t>Сверло по металлу к/х длинной серии 20,0 (кл.В) (l=177, L=275, КМ2, Р6М5)</t>
  </si>
  <si>
    <t>Сверло по металлу к/х длинной серии 20,5 (кл.В) (l=184, L=282, КМ2,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</si>
  <si>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</si>
  <si>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Сверло по металлу к/х длинной серии 21,0 (кл.В) (l=184, L=282, КМ2, Р6М5)</t>
  </si>
  <si>
    <t>Сверло по металлу к/х длинной серии 22,0 (кл.В) (l=191, L=289, КМ2, Р6М5)</t>
  </si>
  <si>
    <t>Сверло по металлу к/х длинной серии 22,5 (кл.В) (l=191, L=289, КМ2, Р6М5)</t>
  </si>
  <si>
    <t>Сверло по металлу к/х длинной серии 23,0 (кл.В) (l=198, L=296, КМ2, Р6М5)</t>
  </si>
  <si>
    <t>Сверло по металлу к/х длинной серии 24,0 (кл.В) (l=206, L=327, КМ3, Р6М5)</t>
  </si>
  <si>
    <t>Сверло по металлу к/х длинной серии 24,5 (кл.В) (l=206, L=327, КМ3, Р6М5)</t>
  </si>
  <si>
    <t>Сверло по металлу к/х длинной серии 25,0 (кл.В) (l=206, L=327, КМ3, Р6М5)</t>
  </si>
  <si>
    <t>Сверло по металлу к/х длинной серии 26,0 (кл.В) (l=214, L=335, КМ3, Р6М5)</t>
  </si>
  <si>
    <t>Сверло по металлу к/х длинной серии 27,0 (кл.В) (l=222, L=343, КМ3, Р6М5)</t>
  </si>
  <si>
    <t>Сверло по металлу к/х длинной серии 28,0(кл.В) (l=222, L=343, КМ3, Р6М5)</t>
  </si>
  <si>
    <t>Сверло по металлу к/х длинной серии 30,0 (кл.В) (l=230, L=360, КМ3, Р6М5)</t>
  </si>
  <si>
    <r>
      <rPr>
        <rFont val="Bahnschrift"/>
        <b/>
        <color theme="1"/>
        <sz val="10.0"/>
      </rPr>
      <t xml:space="preserve">СВЕРЛО ПО МЕТАЛЛУ СПИРАЛЬНОЕ С КОНИЧЕСКИМ  ХВОСТОВИКОМ  УДЛИННЕННОЙ СЕРИИ КЛАСС А, СТАЛЬ Р6М5, ГОСТ 2092-77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</si>
  <si>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Сверло по металлу к/х удлиненной серии 6,0 (кл.А) (l=145, L=225, КМ1, Р6М5)</t>
  </si>
  <si>
    <t>Сверло по металлу к/х удлиненной серии 6,5 (кл.А) (l=150, L=230, КМ1, Р6М5)</t>
  </si>
  <si>
    <t>Сверло по металлу к/х удлиненной серии 6,7 (кл.А) (l=150, L=230, КМ1, Р6М5)</t>
  </si>
  <si>
    <t>Сверло по металлу к/х удлиненной серии 6,8 (кл.А) (l=155, L=235, КМ1, Р6М5)</t>
  </si>
  <si>
    <t>Сверло по металлу к/х удлиненной серии 7,0 (кл.А) (l=155, L=235, КМ1, Р6М5)</t>
  </si>
  <si>
    <t>Сверло по металлу к/х удлиненной серии 7,5 (кл.А) (l=155, L=235, КМ1, Р6М5)</t>
  </si>
  <si>
    <t>Сверло по металлу к/х удлиненной серии 8,0 (кл.А) (l=160, L=240, КМ1, Р6М5)</t>
  </si>
  <si>
    <t>Сверло по металлу к/х удлиненной серии 8,5 (кл.А) (l=160, L=240, КМ1, Р6М5)</t>
  </si>
  <si>
    <t>Сверло по металлу к/х удлиненной серии 9,0 (кл.А) (l=165, L=245, КМ1, Р6М5)</t>
  </si>
  <si>
    <t>Сверло по металлу к/х удлиненной серии 9,5 (кл.А) (l=165, L=245, КМ1, Р6М5)</t>
  </si>
  <si>
    <t>Сверло по металлу к/х удлиненной серии 10,0 (кл.А) (l=170, L=250, КМ1, Р6М5)</t>
  </si>
  <si>
    <t>Сверло по металлу к/х удлиненной серии 10,2 (кл.А) (l=170, L=250, КМ1, Р6М5)</t>
  </si>
  <si>
    <t>Сверло по металлу к/х удлиненной серии 10,5 (кл.А) (l=170, L=250, КМ1, Р6М5)</t>
  </si>
  <si>
    <t>Сверло по металлу к/х удлиненной серии 12,0 (кл.А) (l=180, L=260, КМ1, Р6М5)</t>
  </si>
  <si>
    <t>Сверло по металлу к/х удлиненной серии 12,5 (кл.А) (l=180, L=260, КМ1, Р6М5)</t>
  </si>
  <si>
    <t>Сверло по металлу к/х удлиненной серии 13,0 (кл.А) (l=180, L=260, КМ1, Р6М5)</t>
  </si>
  <si>
    <t>Сверло по металлу к/х удлиненной серии 13,5 (кл.А) (l=185, L=265, КМ1, Р6М5)</t>
  </si>
  <si>
    <t>Сверло по металлу к/х удлиненной серии 14,0 (кл.А) (l=185, L=265, КМ1, Р6М5)</t>
  </si>
  <si>
    <t>Сверло по металлу к/х удлиненной серии 14,5 (кл.А) (l=190, L=290, КМ2, Р6М5)</t>
  </si>
  <si>
    <t>Сверло по металлу к/х удлиненной серии 15,0 (кл.А) (l=190, L=290, КМ2, Р6М5)</t>
  </si>
  <si>
    <t>Сверло по металлу к/х удлиненной серии 15,5 (кл.А) (l=195, L=295, КМ2, Р6М5)</t>
  </si>
  <si>
    <t>Сверло по металлу к/х удлиненной серии 16,0 (кл.А) (l=195, L=295, КМ2, Р6М5)</t>
  </si>
  <si>
    <t>Сверло по металлу к/х удлиненной серии 16,5 (кл.А) (l=200, L=300, КМ2, Р6М5)</t>
  </si>
  <si>
    <t>Сверло по металлу к/х удлиненной серии 17,0 (кл.А) (l=200, L=300, КМ2, Р6М5)</t>
  </si>
  <si>
    <t>Сверло по металлу к/х удлиненной серии 17,5 (кл.А) (l=205, L=305, КМ2, Р6М5)</t>
  </si>
  <si>
    <t>Сверло по металлу к/х удлиненной серии 18,0 (кл.А) (l=205, L=305, КМ2, Р6М5)</t>
  </si>
  <si>
    <t>Сверло по металлу к/х удлиненной серии 18,5 (кл.А) (l=210, L=310, КМ2, Р6М5)</t>
  </si>
  <si>
    <t>Сверло по металлу к/х удлиненной серии 19,0 (кл.А) (l=210, L=310, КМ2, Р6М5)</t>
  </si>
  <si>
    <t>Сверло по металлу к/х удлиненной серии 19,5 (кл.А) (l=220, L=320, КМ2, Р6М5)</t>
  </si>
  <si>
    <t>Сверло по металлу к/х удлиненной серии 20,0 (кл.А) (l=220, L=320, КМ2, Р6М5)</t>
  </si>
  <si>
    <t>Сверло по металлу к/х удлиненной серии 20,5 (кл.А) (l=230, L=330, КМ2, Р6М5)</t>
  </si>
  <si>
    <t>Сверло по металлу к/х удлиненной серии 21,0 (кл.А) (l=230, L=330, КМ2, Р6М5)</t>
  </si>
  <si>
    <t>Сверло по металлу к/х удлиненной серии 21,5 (кл.А) (l=235, L=335, КМ2, Р6М5)</t>
  </si>
  <si>
    <t>Сверло по металлу к/х удлиненной серии 22,0 (кл.А) (l=235, L=335, КМ2, Р6М5)</t>
  </si>
  <si>
    <t>Сверло по металлу к/х удлиненной серии 22,5 (кл.А) (l=240, L=340, КМ2, Р6М5)</t>
  </si>
  <si>
    <t>Сверло по металлу к/х удлиненной серии 23,0 (кл.А) (l=240, L=340, КМ2, Р6М5)</t>
  </si>
  <si>
    <t>Сверло по металлу к/х удлиненной серии 23,5 (кл.А) (l=240, L=360, КМ3, Р6М5)</t>
  </si>
  <si>
    <t>Сверло по металлу к/х удлиненной серии 24,0 (кл.А) (l=245, L=365, КМ3, Р6М5)</t>
  </si>
  <si>
    <t>Сверло по металлу к/х удлиненной серии 24,5 (кл.А) (l=245, L=365, КМ3, Р6М5)</t>
  </si>
  <si>
    <t>Сверло по металлу к/х удлиненной серии 25,0 (кл.А) (l=245, L=365, КМ3, Р6М5)</t>
  </si>
  <si>
    <t>Сверло по металлу к/х удлиненной серии 25,5 (кл.А) (l=255, L=375, КМ3, Р6М5)</t>
  </si>
  <si>
    <t>Сверло по металлу к/х удлиненной серии 26,0 (кл.А) (l=255, L=375, КМ3, Р6М5)</t>
  </si>
  <si>
    <t>Сверло по металлу к/х удлиненной серии 26,5 (кл.А) (l=255, L=375, КМ3, Р6М5)</t>
  </si>
  <si>
    <t>Сверло по металлу к/х удлиненной серии 27,0 (кл.А) (l=265, L=385, КМ3, Р6М5)</t>
  </si>
  <si>
    <t>Сверло по металлу к/х удлиненной серии 27,5 (кл.А) (l=265, L=385, КМ3, Р6М5)</t>
  </si>
  <si>
    <t>Сверло по металлу к/х удлиненной серии 28,0 (кл.А) (l=265, L=385, КМ3, Р6М5)</t>
  </si>
  <si>
    <t>Сверло по металлу к/х удлиненной серии 28,5 (кл.А) (l=275, L=395, КМ3, Р6М5)</t>
  </si>
  <si>
    <t>Сверло по металлу к/х удлиненной серии 29,0 (кл.А) (l=275, L=395, КМ3, Р6М5)</t>
  </si>
  <si>
    <t>Сверло по металлу к/х удлиненной серии 29,5 (кл.А) (l=275, L=395, КМ3, Р6М5)</t>
  </si>
  <si>
    <t>Сверло по металлу к/х удлиненной серии 30,0 (кл.А) (l=275, L=395, КМ3, Р6М5)</t>
  </si>
  <si>
    <r>
      <rPr>
        <rFont val="Bahnschrift"/>
        <b/>
        <color theme="1"/>
        <sz val="10.0"/>
      </rPr>
      <t xml:space="preserve">СВЕРЛО ПО МЕТАЛЛУ КОРОНЧАТОЕ С ХВОСТОВИКОМ WELDON, СТАЛЬ Р6М5, ГЛУБИНА СВЕРЛЕНИЯ 50 мм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</si>
  <si>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t xml:space="preserve">Сверло по металлу корончатое 12, хв. Weldon 19 </t>
  </si>
  <si>
    <t xml:space="preserve">Сверло по металлу корончатое 13, хв. Weldon 19 </t>
  </si>
  <si>
    <t xml:space="preserve">Сверло по металлу корончатое 14, хв. Weldon 19 </t>
  </si>
  <si>
    <t xml:space="preserve">Сверло по металлу корончатое 15, хв. Weldon 19 </t>
  </si>
  <si>
    <t xml:space="preserve">Сверло по металлу корончатое 16, хв. Weldon 19 </t>
  </si>
  <si>
    <t xml:space="preserve">Сверло по металлу корончатое 17, хв. Weldon 19 </t>
  </si>
  <si>
    <t>Сверло по металлу корончатое 18, хв. Weldon 19</t>
  </si>
  <si>
    <t>Сверло по металлу корончатое 19, хв. Weldon 19</t>
  </si>
  <si>
    <t xml:space="preserve">Сверло по металлу корончатое 20, хв. Weldon 19 </t>
  </si>
  <si>
    <t>Сверло по металлу корончатое 21, хв. Weldon 19</t>
  </si>
  <si>
    <t xml:space="preserve">Сверло по металлу корончатое 22, хв. Weldon 19 </t>
  </si>
  <si>
    <t xml:space="preserve">Сверло по металлу корончатое 23, хв. Weldon 19 </t>
  </si>
  <si>
    <t xml:space="preserve">Сверло по металлу корончатое 24, хв. Weldon 19 </t>
  </si>
  <si>
    <t xml:space="preserve">Сверло по металлу корончатое 25, хв. Weldon 19 </t>
  </si>
  <si>
    <t>Сверло по металлу корончатое 26, хв. Weldon 19</t>
  </si>
  <si>
    <t xml:space="preserve">Сверло по металлу корончатое 27, хв. Weldon 19 </t>
  </si>
  <si>
    <t xml:space="preserve">Сверло по металлу корончатое 28, хв. Weldon 19 </t>
  </si>
  <si>
    <t xml:space="preserve">Сверло по металлу корончатое 29, хв. Weldon 19 </t>
  </si>
  <si>
    <t xml:space="preserve">Сверло по металлу корончатое 30, хв. Weldon 19 </t>
  </si>
  <si>
    <t xml:space="preserve">Сверло по металлу корончатое 31, хв. Weldon 19 </t>
  </si>
  <si>
    <t xml:space="preserve">Сверло по металлу корончатое 32, хв. Weldon 19 </t>
  </si>
  <si>
    <t xml:space="preserve">Сверло по металлу корончатое 33, хв. Weldon 19 </t>
  </si>
  <si>
    <t>Сверло по металлу корончатое 34, хв. Weldon 19</t>
  </si>
  <si>
    <t xml:space="preserve">Сверло по металлу корончатое 35, хв. Weldon 19 </t>
  </si>
  <si>
    <t xml:space="preserve">Сверло по металлу корончатое 36, хв. Weldon 19 </t>
  </si>
  <si>
    <t xml:space="preserve">Сверло по металлу корончатое 37, хв. Weldon 19 </t>
  </si>
  <si>
    <t xml:space="preserve">Сверло по металлу корончатое 38, хв. Weldon 19 </t>
  </si>
  <si>
    <t xml:space="preserve">Сверло по металлу корончатое 39, хв. Weldon 19 </t>
  </si>
  <si>
    <t xml:space="preserve">Сверло по металлу корончатое 40, хв. Weldon 19 </t>
  </si>
  <si>
    <t xml:space="preserve">Сверло по металлу корончатое 41, хв. Weldon 19 </t>
  </si>
  <si>
    <t xml:space="preserve">Сверло по металлу корончатое 42, хв. Weldon 19 </t>
  </si>
  <si>
    <t>Сверло по металлу корончатое 43, хв. Weldon 19</t>
  </si>
  <si>
    <t xml:space="preserve">Сверло по металлу корончатое 44, хв. Weldon 19 </t>
  </si>
  <si>
    <t xml:space="preserve">Сверло по металлу корончатое 45, хв. Weldon 19 </t>
  </si>
  <si>
    <t xml:space="preserve">Сверло по металлу корончатое 46, хв. Weldon 19 </t>
  </si>
  <si>
    <t xml:space="preserve">Сверло по металлу корончатое 48, хв. Weldon 19 </t>
  </si>
  <si>
    <t>Сверло по металлу корончатое 49, хв. Weldon 19</t>
  </si>
  <si>
    <t>Сверло по металлу корончатое 50, хв. Weldon 19</t>
  </si>
  <si>
    <t xml:space="preserve">Сверло по металлу корончатое 60, хв. Weldon 19 </t>
  </si>
  <si>
    <t xml:space="preserve">Сверло по металлу корончатое 65, хв. Weldon 32 </t>
  </si>
  <si>
    <t>Сверло по металлу корончатое 70, хв. Weldon 32</t>
  </si>
  <si>
    <t xml:space="preserve">Сверло по металлу корончатое 75, хв. Weldon 32 </t>
  </si>
  <si>
    <t xml:space="preserve">Сверло по металлу корончатое 80, хв. Weldon 32 </t>
  </si>
  <si>
    <t>Сверло по металлу корончатое 90, хв. Weldon 32</t>
  </si>
  <si>
    <t>Сверло по металлу корончатое 100 хв. Weldon 32</t>
  </si>
  <si>
    <r>
      <rPr>
        <rFont val="Bahnschrift"/>
        <b/>
        <color theme="1"/>
        <sz val="10.0"/>
      </rPr>
      <t xml:space="preserve">КОРОНКА ПО МЕТАЛЛУ БИМЕТАЛЛИЧЕСКАЯ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</si>
  <si>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t>Коронка по металлу биметаллическая 16 мм (посадка 1/2)</t>
  </si>
  <si>
    <t>Коронка по металлу биметаллическая 20 мм (посадка 1/2)</t>
  </si>
  <si>
    <t>Коронка по металлу биметаллическая 22 мм (посадка 1/2)</t>
  </si>
  <si>
    <t>Коронка по металлу биметаллическая 25 мм (посадка 1/2)</t>
  </si>
  <si>
    <t>Коронка по металлу биметаллическая 30 мм (посадка 5/8)</t>
  </si>
  <si>
    <t>Коронка по металлу биметаллическая 32 мм (посадка 5/8)</t>
  </si>
  <si>
    <t>Коронка по металлу биметаллическая 35 мм (посадка 5/8)</t>
  </si>
  <si>
    <t>Коронка по металлу биметаллическая 40 мм (посадка 5/8)</t>
  </si>
  <si>
    <t>Коронка по металлу биметаллическая 45 мм (посадка 5/8)</t>
  </si>
  <si>
    <t>Коронка по металлу биметаллическая 50 мм (посадка 5/8)</t>
  </si>
  <si>
    <t>Коронка по металлу биметаллическая 60 мм (посадка 5/8)</t>
  </si>
  <si>
    <t>Коронка по металлу биметаллическая 65 мм (посадка 5/8)</t>
  </si>
  <si>
    <t>Коронка по металлу биметаллическая 68 мм (посадка 5/8)</t>
  </si>
  <si>
    <t>Коронка по металлу биметаллическая 70 мм (посадка 5/8)</t>
  </si>
  <si>
    <t>Коронка по металлу биметаллическая 76 мм (посадка 5/8)</t>
  </si>
  <si>
    <t>Коронка по металлу биметаллическая 100 мм (посадка 5/8)</t>
  </si>
  <si>
    <t>Коронка по металлу биметаллическая 111 мм (посадка 5/8)</t>
  </si>
  <si>
    <t>Оправка для биметаллической коронки 1/2 под диаметры 14-31 мм</t>
  </si>
  <si>
    <t>Оправка для биметаллической коронки 5/8 под диаметры 32-210 мм</t>
  </si>
  <si>
    <r>
      <rPr>
        <rFont val="Bahnschrift"/>
        <b/>
        <color theme="1"/>
        <sz val="10.0"/>
      </rPr>
      <t xml:space="preserve">СВЕРЛО ПО МЕТАЛЛУ ЦЕНТРОВОЧНОЕ КОМБИНИРОВАННОЕ БЕЗ ПРЕДОХРАН. КОНУСА (ТИП А), СТАЛЬ Р6М5, ГОСТ 14952-75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</si>
  <si>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Сверло по металлу центровочное 1,0 (тип А) (Р6М5)</t>
  </si>
  <si>
    <t>Сверло по металлу центровочное 1,6 (тип А) (Р6М5)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</si>
  <si>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ЦЕНТРОВОЧНОЕ ТИП В</t>
    </r>
  </si>
  <si>
    <t>Сверло по металлу центровочное 2,0 (тип А) (Р6М5)</t>
  </si>
  <si>
    <t>Сверло по металлу центровочное 2,5 (тип А) (Р6М5)</t>
  </si>
  <si>
    <t>Тип А отличается от типа В отсутствием предохранительного конуса и ценой</t>
  </si>
  <si>
    <t>Сверло по металлу центровочное 3,15 (тип А) (Р6М5)</t>
  </si>
  <si>
    <t>Сверло по металлу центровочное 4,0 (тип А) (Р6М5)</t>
  </si>
  <si>
    <t>Сверло по металлу центровочное 5,0 (тип А) (Р6М5)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</si>
  <si>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сверла центровочные</t>
    </r>
  </si>
  <si>
    <t>Сверло по металлу центровочное 6,3 (тип А) (Р6М5)</t>
  </si>
  <si>
    <r>
      <rPr>
        <rFont val="Bahnschrift"/>
        <b/>
        <color theme="1"/>
        <sz val="10.0"/>
      </rPr>
      <t xml:space="preserve">СВЕРЛО ПО МЕТАЛЛУ ЦЕНТРОВОЧНОЕ С ПРЕДОХРАНИТЕЛЬНЫМ КОНУСОМ (ТИП В), СТАЛЬ Р6М5, ГОСТ 14952-75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</si>
  <si>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Сверло по металлу центровочное 1,0 (тип В) (Р6М5)</t>
  </si>
  <si>
    <t>Сверло по металлу центровочное 1,6 (тип В) (Р6М5)</t>
  </si>
  <si>
    <r>
      <rPr>
        <rFont val="Bahnschrift"/>
        <b/>
        <color theme="0"/>
        <sz val="10.0"/>
      </rPr>
      <t>аналоги</t>
    </r>
    <r>
      <rPr>
        <rFont val="Bahnschrift"/>
        <b val="0"/>
        <color theme="0"/>
        <sz val="10.0"/>
      </rPr>
      <t xml:space="preserve"> (нажимайте)
ЦЕНТРОВОЧНОЕ ТИП А</t>
    </r>
  </si>
  <si>
    <t>Сверло по металлу центровочное 2,0 (тип В) (Р6М5)</t>
  </si>
  <si>
    <t>Сверло по металлу центровочное 2,5 (тип В) (Р6М5)</t>
  </si>
  <si>
    <t>Тип В отличается от типа А наличием предохранительного конуса и ценой</t>
  </si>
  <si>
    <t>Сверло по металлу центровочное 3,15 (тип В) (Р6М5)</t>
  </si>
  <si>
    <t>Сверло по металлу центровочное 4,0 (тип В) (Р6М5)</t>
  </si>
  <si>
    <t>Сверло по металлу центровочное 5,0 (тип В) (Р6М5)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</si>
  <si>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сверла центровочные</t>
    </r>
  </si>
  <si>
    <t>Сверло по металлу центровочное 6,3 (тип В) (Р6М5)</t>
  </si>
  <si>
    <r>
      <rPr>
        <rFont val="Bahnschrift"/>
        <b/>
        <color theme="1"/>
        <sz val="10.0"/>
      </rPr>
      <t xml:space="preserve">НАБОРЫ БУРОВ, ПИК, ЗУБИЛ, АДАПТЕРОВ
</t>
    </r>
    <r>
      <rPr>
        <rFont val="Bahnschrift"/>
        <b val="0"/>
        <color theme="1"/>
        <sz val="8.0"/>
      </rPr>
      <t>Упаковка: ткань
Фасовка: кратно 1 шт</t>
    </r>
  </si>
  <si>
    <t>СТАРТ-ЯЧЕЙКА</t>
  </si>
  <si>
    <r>
      <rPr>
        <rFont val="Arial"/>
        <b/>
        <color rgb="FF000000"/>
        <sz val="8.0"/>
      </rPr>
      <t>Набор буров №100 Schwert, (4-10*110), 5 шт.</t>
    </r>
    <r>
      <rPr>
        <rFont val="Arial"/>
        <color rgb="FF000000"/>
        <sz val="8.0"/>
      </rPr>
      <t xml:space="preserve">
4*110, 5*110, 6*110, 8*110, 10*110
Упаковка: тканевый пенал</t>
    </r>
  </si>
  <si>
    <t>БУРЫ SCHWERT</t>
  </si>
  <si>
    <r>
      <rPr>
        <rFont val="Arial"/>
        <b/>
        <color rgb="FF000000"/>
        <sz val="8.0"/>
      </rPr>
      <t>Набор буров №101 Krotec, (4-10*110), 5 шт.</t>
    </r>
    <r>
      <rPr>
        <rFont val="Arial"/>
        <color rgb="FF000000"/>
        <sz val="8.0"/>
      </rPr>
      <t xml:space="preserve">
4*110, 5*110, 6*110, 8*110, 10*110
Упаковка: тканевый пенал</t>
    </r>
  </si>
  <si>
    <t>НАБОРЫ СВЕРЛ ПО МЕТАЛЛУ</t>
  </si>
  <si>
    <r>
      <rPr>
        <rFont val="Arial"/>
        <b/>
        <color rgb="FF000000"/>
        <sz val="8.0"/>
      </rPr>
      <t>Набор буров №102 Schwert, (5-12*160), 5 шт.</t>
    </r>
    <r>
      <rPr>
        <rFont val="Arial"/>
        <color rgb="FF000000"/>
        <sz val="8.0"/>
      </rPr>
      <t xml:space="preserve">
5*160, 6*160, 8*160, 10*160, 12*160
Упаковка: тканевый пенал</t>
    </r>
  </si>
  <si>
    <t>НАБОРЫ СВЕРЛ ПО БЕТОНУ</t>
  </si>
  <si>
    <r>
      <rPr>
        <rFont val="Arial"/>
        <b/>
        <color rgb="FF000000"/>
        <sz val="8.0"/>
      </rPr>
      <t xml:space="preserve">Набор буров №103 Krotec, (5-12*160), 5 шт.                      </t>
    </r>
    <r>
      <rPr>
        <rFont val="Arial"/>
        <color rgb="FF000000"/>
        <sz val="8.0"/>
      </rPr>
      <t xml:space="preserve"> 
5*160, 6*160, 8*160, 10*160, 12*160
Упаковка: тканевый пенал</t>
    </r>
  </si>
  <si>
    <t>НАБОРЫ СВЕРЛ ПО ДЕРЕВУ</t>
  </si>
  <si>
    <r>
      <rPr>
        <rFont val="Arial"/>
        <b/>
        <color rgb="FF000000"/>
        <sz val="8.0"/>
      </rPr>
      <t xml:space="preserve">Набор буров №104 Schwert, (6*110-160), 10 шт.       </t>
    </r>
    <r>
      <rPr>
        <rFont val="Arial"/>
        <color rgb="FF000000"/>
        <sz val="8.0"/>
      </rPr>
      <t xml:space="preserve">         
6*110 (5шт), 6*160 (5шт)
Упаковка: тканевый пенал</t>
    </r>
  </si>
  <si>
    <t>НАБОРЫ СВЕРЛ ПО СТЕКЛУ</t>
  </si>
  <si>
    <r>
      <rPr>
        <rFont val="Arial"/>
        <b/>
        <color rgb="FF000000"/>
        <sz val="8.0"/>
      </rPr>
      <t xml:space="preserve">Набор буров №105 Krotec, (6*110-160), 10 шт.   </t>
    </r>
    <r>
      <rPr>
        <rFont val="Arial"/>
        <color rgb="FF000000"/>
        <sz val="8.0"/>
      </rPr>
      <t xml:space="preserve">                
6*110 (5шт), 6*160 (5шт)
Упаковка: тканевый пенал</t>
    </r>
  </si>
  <si>
    <t>НАБОРЫ МЕТЧИКОВ</t>
  </si>
  <si>
    <r>
      <rPr>
        <rFont val="Arial"/>
        <b/>
        <color rgb="FF000000"/>
        <sz val="8.0"/>
      </rPr>
      <t xml:space="preserve">Набор буров №106 Schwert, (4-10*110, 5-12*160), 10 шт. </t>
    </r>
    <r>
      <rPr>
        <rFont val="Arial"/>
        <color rgb="FF000000"/>
        <sz val="8.0"/>
      </rPr>
      <t xml:space="preserve">
4*110, 5*110, 6*110, 8*110, 10*110, 5*160, 6*160, 8*160, 10*160, 12*160
Упаковка: тканевый пенал</t>
    </r>
  </si>
  <si>
    <t>НАБОРЫ ПЛАШЕК</t>
  </si>
  <si>
    <r>
      <rPr>
        <rFont val="Arial"/>
        <b/>
        <color rgb="FF000000"/>
        <sz val="8.0"/>
      </rPr>
      <t xml:space="preserve">Набор буров №107 Krotec, (4-10*110, 5-12*160), 10 шт.    </t>
    </r>
    <r>
      <rPr>
        <rFont val="Arial"/>
        <color rgb="FF000000"/>
        <sz val="8.0"/>
      </rPr>
      <t xml:space="preserve">
4*110, 5*110, 6*110, 8*110, 10*110, 5*160, 6*160, 8*160, 10*160, 12*160
Упаковка: тканевый пенал</t>
    </r>
  </si>
  <si>
    <t>НАБОРЫ ПЛАШЕК И МЕТЧ.</t>
  </si>
  <si>
    <r>
      <rPr>
        <rFont val="Arial"/>
        <b/>
        <color rgb="FF000000"/>
        <sz val="8.0"/>
      </rPr>
      <t xml:space="preserve">Набор буров №108 Schwert, (4-10*110, 5-12*160, 6-12*260), 19 шт. </t>
    </r>
    <r>
      <rPr>
        <rFont val="Arial"/>
        <color rgb="FF000000"/>
        <sz val="8.0"/>
      </rPr>
      <t xml:space="preserve">
4*110, 5*110, 6*110, 8*110, 10*110, 5*160, 6*160, 8*160, 10*160, 12*160
5*210, 6*210, 8*210, 10*210, 12*210, 6*260, 8*260, 10*260, 12*260
Упаковка: тканевый пенал</t>
    </r>
  </si>
  <si>
    <t>НАБОРЫ БОРФРЕЗ</t>
  </si>
  <si>
    <r>
      <rPr>
        <rFont val="Arial"/>
        <b/>
        <color rgb="FF000000"/>
        <sz val="8.0"/>
      </rPr>
      <t xml:space="preserve">Набор буров №109 Krotec, (4-10*110, 5-12*160, 6-12*260), 19 шт.    </t>
    </r>
    <r>
      <rPr>
        <rFont val="Arial"/>
        <color rgb="FF000000"/>
        <sz val="8.0"/>
      </rPr>
      <t xml:space="preserve">
4*110, 5*110, 6*110, 8*110, 10*110, 5*160, 6*160, 8*160, 10*160, 12*160
5*210, 6*210, 8*210, 10*210, 12*210, 6*260, 8*260, 10*260, 12*260
Упаковка: тканевый пенал</t>
    </r>
  </si>
  <si>
    <t>НАБОРЫ ЗЕНКОВОК</t>
  </si>
  <si>
    <r>
      <rPr>
        <rFont val="Arial"/>
        <b/>
        <color rgb="FF000000"/>
        <sz val="8.0"/>
      </rPr>
      <t xml:space="preserve">Набор буров №110 Schwert, (4-10*110, 5-12*160, 6-12*260), 33 шт. </t>
    </r>
    <r>
      <rPr>
        <rFont val="Arial"/>
        <color rgb="FF000000"/>
        <sz val="8.0"/>
      </rPr>
      <t xml:space="preserve">
4*110, 5*110, 6*110 (8), 8*110, 10*110, 5*160, 6*160 (8), 8*160, 10*160,
12*160, 5*210, 6*210, 8*210, 10*210, 12*210, 6*260, 8*260, 10*260, 12*260
Упаковка: тканевый пенал</t>
    </r>
  </si>
  <si>
    <t>НАБОРЫ НАПИЛЬНИКОВ</t>
  </si>
  <si>
    <r>
      <rPr>
        <rFont val="Arial"/>
        <b/>
        <color rgb="FF000000"/>
        <sz val="8.0"/>
      </rPr>
      <t xml:space="preserve">Набор буров №111 Krotec, (4-10*110, 5-12*160, 6-12*260), 33 шт. </t>
    </r>
    <r>
      <rPr>
        <rFont val="Arial"/>
        <color rgb="FF000000"/>
        <sz val="8.0"/>
      </rPr>
      <t xml:space="preserve">   
4*110, 5*110, 6*110 (8), 8*110, 10*110, 5*160, 6*160 (8), 8*160, 10*160,
12*160, 5*210, 6*210, 8*210, 10*210, 12*210, 6*260, 8*260, 10*260, 12*260
Упаковка: тканевый пенал</t>
    </r>
  </si>
  <si>
    <t>НАБОРЫ НАДФИЛЕЙ</t>
  </si>
  <si>
    <r>
      <rPr>
        <rFont val="Arial"/>
        <b/>
        <color rgb="FF000000"/>
        <sz val="8.0"/>
      </rPr>
      <t xml:space="preserve">Набор пик, зубил, адаптеров №112 Schwert, 4 шт.    </t>
    </r>
    <r>
      <rPr>
        <rFont val="Arial"/>
        <color rgb="FF000000"/>
        <sz val="8.0"/>
      </rPr>
      <t xml:space="preserve">
зубило канавоч. 22*250, зубило плоск 20*250 и 40*250
пика 14*250
Упаковка: тканевый пенал</t>
    </r>
  </si>
  <si>
    <t>НАБОРЫ ОТВЕРТОК</t>
  </si>
  <si>
    <r>
      <rPr>
        <rFont val="Arial"/>
        <b/>
        <color rgb="FF000000"/>
        <sz val="8.0"/>
      </rPr>
      <t xml:space="preserve">Набор пик, зубил, адаптеров №113 Schwert, 5 шт.   </t>
    </r>
    <r>
      <rPr>
        <rFont val="Arial"/>
        <color rgb="FF000000"/>
        <sz val="8.0"/>
      </rPr>
      <t xml:space="preserve"> 
зубило канавоч. 22*250, зубило плоск 20*250 и 40*250
пика 14*250, переходник-адаптер SDS-Max - SDS-Plus
Упаковка: тканевый пенал</t>
    </r>
  </si>
  <si>
    <t>НАБОРЫ КЛЮЧЕЙ</t>
  </si>
  <si>
    <r>
      <rPr>
        <rFont val="Bahnschrift"/>
        <b/>
        <color theme="1"/>
        <sz val="10.0"/>
      </rPr>
      <t xml:space="preserve">НАБОРЫ СВЕРЛ ПО ДЕРЕВУ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</si>
  <si>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rgb="FF000000"/>
        <sz val="8.0"/>
      </rPr>
      <t xml:space="preserve">Набор сверл по дереву перовых №131, (10-25), 6 шт.    </t>
    </r>
    <r>
      <rPr>
        <rFont val="Arial"/>
        <color rgb="FF000000"/>
        <sz val="8.0"/>
      </rPr>
      <t xml:space="preserve">
10-12-16-18-20-25
Упаковка: тканевый пенал</t>
    </r>
  </si>
  <si>
    <t>СВЕРЛА ПЕРОВЫЕ</t>
  </si>
  <si>
    <r>
      <rPr>
        <rFont val="Arial"/>
        <b/>
        <color rgb="FF000000"/>
        <sz val="8.0"/>
      </rPr>
      <t xml:space="preserve">Набор сверл по дереву перовых №132, (10-25), 8 шт.    </t>
    </r>
    <r>
      <rPr>
        <rFont val="Arial"/>
        <color rgb="FF000000"/>
        <sz val="8.0"/>
      </rPr>
      <t xml:space="preserve">
10-12-14-16-18-20-22-25
Упаковка: тканевый пенал</t>
    </r>
  </si>
  <si>
    <r>
      <rPr>
        <rFont val="Arial"/>
        <b/>
        <color rgb="FF000000"/>
        <sz val="8.0"/>
      </rPr>
      <t xml:space="preserve">Набор сверл по дереву с подрезателем №133, (3-12), 9 шт.     </t>
    </r>
    <r>
      <rPr>
        <rFont val="Arial"/>
        <color rgb="FF000000"/>
        <sz val="8.0"/>
      </rPr>
      <t xml:space="preserve">
3-4-5-6-7-8-9-10-12
Упаковка: тканевый пенал</t>
    </r>
  </si>
  <si>
    <r>
      <rPr>
        <rFont val="Arial"/>
        <b/>
        <color rgb="FF000000"/>
        <sz val="8.0"/>
      </rPr>
      <t xml:space="preserve">Набор сверл по дереву спиральных №134, (12-25), 5 шт.     </t>
    </r>
    <r>
      <rPr>
        <rFont val="Arial"/>
        <color rgb="FF000000"/>
        <sz val="8.0"/>
      </rPr>
      <t xml:space="preserve">
12-14-18-20-25 (230 мм)
Упаковка: тканевый пенал</t>
    </r>
  </si>
  <si>
    <r>
      <rPr>
        <rFont val="Arial"/>
        <b/>
        <color rgb="FF000000"/>
        <sz val="8.0"/>
      </rPr>
      <t xml:space="preserve">Набор сверл по дереву спиральных №135, (10-25), 7 шт.     </t>
    </r>
    <r>
      <rPr>
        <rFont val="Arial"/>
        <color rgb="FF000000"/>
        <sz val="8.0"/>
      </rPr>
      <t xml:space="preserve">
10-12-14-16-18-20-25 (230 мм)
Упаковка: тканевый пенал</t>
    </r>
  </si>
  <si>
    <t>НАБОРЫ БУРОВ</t>
  </si>
  <si>
    <r>
      <rPr>
        <rFont val="Arial"/>
        <b/>
        <color rgb="FF000000"/>
        <sz val="8.0"/>
      </rPr>
      <t xml:space="preserve">Набор сверл по дереву Форстнера №136, (15-35), 4 шт.    </t>
    </r>
    <r>
      <rPr>
        <rFont val="Arial"/>
        <color rgb="FF000000"/>
        <sz val="8.0"/>
      </rPr>
      <t xml:space="preserve"> 
15-20-25-35
Упаковка: тканевый пенал</t>
    </r>
  </si>
  <si>
    <r>
      <rPr>
        <rFont val="Arial"/>
        <b/>
        <color rgb="FF000000"/>
        <sz val="8.0"/>
      </rPr>
      <t xml:space="preserve">Набор сверл по дереву Форстнера №137, (15-35), 5 шт.     </t>
    </r>
    <r>
      <rPr>
        <rFont val="Arial"/>
        <color rgb="FF000000"/>
        <sz val="8.0"/>
      </rPr>
      <t xml:space="preserve">
15-20-25-30-35
Упаковка: тканевый пенал</t>
    </r>
  </si>
  <si>
    <r>
      <rPr>
        <rFont val="Bahnschrift"/>
        <b/>
        <color theme="1"/>
        <sz val="10.0"/>
      </rPr>
      <t xml:space="preserve">НАБОРЫ СВЕРЛ ПО БЕТОНУ 
</t>
    </r>
    <r>
      <rPr>
        <rFont val="Bahnschrift"/>
        <b val="0"/>
        <color theme="1"/>
        <sz val="8.0"/>
      </rPr>
      <t>Упаковка: блистер
Фасовка: кратно 1 шт</t>
    </r>
  </si>
  <si>
    <r>
      <rPr>
        <rFont val="Arial"/>
        <b/>
        <color rgb="FF000000"/>
        <sz val="8.0"/>
      </rPr>
      <t>Набор сверл по бетону из 5 штук (4-10)</t>
    </r>
    <r>
      <rPr>
        <rFont val="Arial"/>
        <color rgb="FF000000"/>
        <sz val="8.0"/>
      </rPr>
      <t xml:space="preserve">
4,0-5,0-6,0-8,0-10,0
Упаковка: тканевый пенал</t>
    </r>
  </si>
  <si>
    <t>СВЕРЛА ПО БЕТОНУ</t>
  </si>
  <si>
    <r>
      <rPr>
        <rFont val="Bahnschrift"/>
        <b/>
        <color theme="1"/>
        <sz val="10.0"/>
      </rPr>
      <t xml:space="preserve">НАБОРЫ СВЕРЛ ПО СТЕКЛУ И КЕРАМИКЕ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</si>
  <si>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rgb="FF000000"/>
        <sz val="8.0"/>
      </rPr>
      <t xml:space="preserve">Набор сверл по стеклу и керамике №140, (3-12), 7 шт.  </t>
    </r>
    <r>
      <rPr>
        <rFont val="Arial"/>
        <color rgb="FF000000"/>
        <sz val="8.0"/>
      </rPr>
      <t xml:space="preserve">
3-4-5-6-8-10-12
Упаковка: тканевый пенал</t>
    </r>
  </si>
  <si>
    <t>СВЕРЛА ПО СТЕКЛУ</t>
  </si>
  <si>
    <r>
      <rPr>
        <rFont val="Bahnschrift"/>
        <b/>
        <color theme="1"/>
        <sz val="10.0"/>
      </rPr>
      <t xml:space="preserve">НАБОРЫ СВЕРЛ ПО МЕТАЛЛУ С 5% КОБАЛЬТОМ
</t>
    </r>
    <r>
      <rPr>
        <rFont val="Bahnschrift"/>
        <b val="0"/>
        <color theme="1"/>
        <sz val="8.0"/>
      </rPr>
      <t>Упаковка: ткань/пластик/блистер
Фасовка: кратно 1 шт</t>
    </r>
  </si>
  <si>
    <r>
      <rPr>
        <rFont val="Arial"/>
        <b/>
        <color theme="1"/>
        <sz val="8.0"/>
      </rPr>
      <t xml:space="preserve">Набор сверл по металлу №60, </t>
    </r>
    <r>
      <rPr>
        <rFont val="Arial"/>
        <b/>
        <color rgb="FF993300"/>
        <sz val="8.0"/>
      </rPr>
      <t>(1-12), 43 шт.                    (5% кобальт)</t>
    </r>
    <r>
      <rPr>
        <rFont val="Arial"/>
        <color theme="1"/>
        <sz val="8.0"/>
      </rPr>
      <t xml:space="preserve">
1,0 -1,5-2,0-2,5-3,0-3,1-3,2-3,3(2шт)-3,4(2шт)-3,5(2шт)-3,6-
3,7-3,8-3,-4,0-4,3-4,5-4,8-4,9-5,0- 5,2-6,0-6,1-6,2-6,3-6,4-6,5-6,7-6,8-
7,0-7,5-7,6-7,8-8,0-8,5-9,0-9,5-10,0-11,0-12,0
Упаковка: тканевый пенал</t>
    </r>
  </si>
  <si>
    <r>
      <rPr>
        <rFont val="Arial"/>
        <b/>
        <color theme="1"/>
        <sz val="8.0"/>
      </rPr>
      <t>Набор сверл по металлу №59,</t>
    </r>
    <r>
      <rPr>
        <rFont val="Arial"/>
        <b/>
        <color rgb="FF993300"/>
        <sz val="8.0"/>
      </rPr>
      <t xml:space="preserve"> (3-12), 30 шт.                    (5% кобальт)</t>
    </r>
    <r>
      <rPr>
        <rFont val="Arial"/>
        <color theme="1"/>
        <sz val="8.0"/>
      </rPr>
      <t xml:space="preserve">
3,0-3,2-3,5-3,6-3,8-4,3-4,5-4,8-4,9-5,0-5,2-6,0-6,1-6,2-6,3-6,4-6,5-6,7-6,8-
7,0-7,5-7,6-7,8-8,0-8,5-9,0-9,5-10,0-11,0-12,0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</si>
  <si>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№81, </t>
    </r>
    <r>
      <rPr>
        <rFont val="Arial"/>
        <b/>
        <color rgb="FF993300"/>
        <sz val="8.0"/>
      </rPr>
      <t>(1-13), 25 шт.                    (5% кобальт)</t>
    </r>
    <r>
      <rPr>
        <rFont val="Arial"/>
        <color rgb="FF000000"/>
        <sz val="8.0"/>
      </rPr>
      <t xml:space="preserve">
1,0-1,5-2,0-2,5-3,0-3,5-4,0-4,5-5,0-5,5-6,0-6,5-7,0-7,5-8,0-8,5-9,0-9,5-10,0
10,5-11,0-11,5-12,0-12,5-13,0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</si>
  <si>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№81, </t>
    </r>
    <r>
      <rPr>
        <rFont val="Arial"/>
        <b/>
        <color rgb="FF993300"/>
        <sz val="8.0"/>
      </rPr>
      <t>(1-13), 25 шт.                    (5% кобальт)</t>
    </r>
    <r>
      <rPr>
        <rFont val="Arial"/>
        <color rgb="FF000000"/>
        <sz val="8.0"/>
      </rPr>
      <t xml:space="preserve">
1,0-1,5-2,0-2,5-3,0-3,5-4,0-4,5-5,0-5,5-6,0-6,5-7,0-7,5-8,0-8,5-9,0-9,5-10,0
10,5-11,0-11,5-12,0-12,5-13,0
Упаковка: металлический пенал</t>
    </r>
  </si>
  <si>
    <r>
      <rPr>
        <rFont val="Arial"/>
        <b/>
        <color rgb="FF000000"/>
        <sz val="8.0"/>
      </rPr>
      <t xml:space="preserve">Набор сверл по металлу №80, </t>
    </r>
    <r>
      <rPr>
        <rFont val="Arial"/>
        <b/>
        <color rgb="FF993300"/>
        <sz val="8.0"/>
      </rPr>
      <t>(1-10), 19 шт.                    (5% кобальт)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</si>
  <si>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№80, </t>
    </r>
    <r>
      <rPr>
        <rFont val="Arial"/>
        <b/>
        <color rgb="FF993300"/>
        <sz val="8.0"/>
      </rPr>
      <t>(1-10), 19 шт.                    (5% кобальт)</t>
    </r>
    <r>
      <rPr>
        <rFont val="Arial"/>
        <color rgb="FF000000"/>
        <sz val="8.0"/>
      </rPr>
      <t xml:space="preserve">
1,0-1,5-2,0-2,5-3,0-3,5-4,0-4,5-5,0-5,5-6,0-6,5-7,0-7,5-8,0-8,5-9,0-9,5-10,0
Упаковка: металлический пенал</t>
    </r>
  </si>
  <si>
    <r>
      <rPr>
        <rFont val="Arial"/>
        <b/>
        <color rgb="FF000000"/>
        <sz val="8.0"/>
      </rPr>
      <t xml:space="preserve">Набор сверл по металлу №152, </t>
    </r>
    <r>
      <rPr>
        <rFont val="Arial"/>
        <b/>
        <color rgb="FF993300"/>
        <sz val="8.0"/>
      </rPr>
      <t>(1-10), 19 шт.                  (5% кобальт)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</si>
  <si>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№58, </t>
    </r>
    <r>
      <rPr>
        <rFont val="Arial"/>
        <b/>
        <color rgb="FF993300"/>
        <sz val="8.0"/>
      </rPr>
      <t>(3-10), 13 шт.                    (5% кобальт)</t>
    </r>
    <r>
      <rPr>
        <rFont val="Arial"/>
        <color rgb="FF000000"/>
        <sz val="8.0"/>
      </rPr>
      <t xml:space="preserve">
3,0-3,5-3,8-4,0-4,3-4,5-5,0-5,5-6,0-7,0-8,0-9,0-10,0
Упаковка: пластиковый бокс</t>
    </r>
  </si>
  <si>
    <t>НАБОРЫ МЕТЧИКОВ И ПЛАШ</t>
  </si>
  <si>
    <r>
      <rPr>
        <rFont val="Arial"/>
        <b/>
        <color rgb="FF000000"/>
        <sz val="8.0"/>
      </rPr>
      <t xml:space="preserve">Набор сверл по металлу №151, </t>
    </r>
    <r>
      <rPr>
        <rFont val="Arial"/>
        <b/>
        <color rgb="FF993300"/>
        <sz val="8.0"/>
      </rPr>
      <t>(1-12), 12 шт.                  (5% кобальт)</t>
    </r>
    <r>
      <rPr>
        <rFont val="Arial"/>
        <color rgb="FF000000"/>
        <sz val="8.0"/>
      </rPr>
      <t xml:space="preserve">
1,0-2,0-3,0-4,0-5,0-6,0-7,0-8,0-9,0-10,0-11,0-12,0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</si>
  <si>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№62, </t>
    </r>
    <r>
      <rPr>
        <rFont val="Arial"/>
        <b/>
        <color rgb="FF993300"/>
        <sz val="8.0"/>
      </rPr>
      <t>(3-6), 12 шт.                      (5% кобальт)</t>
    </r>
    <r>
      <rPr>
        <rFont val="Arial"/>
        <color rgb="FF000000"/>
        <sz val="8.0"/>
      </rPr>
      <t xml:space="preserve">
3,0(2шт)-3,3(2шт)-3,5(2шт)-4,0(2шт)-5,0(2шт)-6,0(2шт)
Упаковка: тканевый пенал</t>
    </r>
  </si>
  <si>
    <t>НАБОРЫ СВЕРЛ КОМБИНИР.</t>
  </si>
  <si>
    <r>
      <rPr>
        <rFont val="Arial"/>
        <b/>
        <color rgb="FF000000"/>
        <sz val="8.0"/>
      </rPr>
      <t xml:space="preserve">Набор сверл по металлу №57, </t>
    </r>
    <r>
      <rPr>
        <rFont val="Arial"/>
        <b/>
        <color rgb="FF993300"/>
        <sz val="8.0"/>
      </rPr>
      <t>(3-8), 12 шт.                      (5% кобальт)</t>
    </r>
    <r>
      <rPr>
        <rFont val="Arial"/>
        <color rgb="FF000000"/>
        <sz val="8.0"/>
      </rPr>
      <t xml:space="preserve">
3,0-3,3-3,8-4,0-4,2-5,0(2шт)-5,5-6,0-6,7-7,0-8,0
Упаковка: пластиковый бокс</t>
    </r>
  </si>
  <si>
    <r>
      <rPr>
        <rFont val="Arial"/>
        <b/>
        <color rgb="FF000000"/>
        <sz val="8.0"/>
      </rPr>
      <t xml:space="preserve">Набор сверл по металлу №150, </t>
    </r>
    <r>
      <rPr>
        <rFont val="Arial"/>
        <b/>
        <color rgb="FF993300"/>
        <sz val="8.0"/>
      </rPr>
      <t>(1-10), 10 шт.                  (5% кобальт)</t>
    </r>
    <r>
      <rPr>
        <rFont val="Arial"/>
        <color rgb="FF000000"/>
        <sz val="8.0"/>
      </rPr>
      <t xml:space="preserve">
1,0-2,0-3,0-4,0-5,0-6,0-7,0-8,0-9,0-10,0
Упаковка: тканевый пенал</t>
    </r>
  </si>
  <si>
    <t>СВЕРЛА ПО МЕТАЛЛУ</t>
  </si>
  <si>
    <r>
      <rPr>
        <rFont val="Arial"/>
        <b/>
        <color rgb="FF000000"/>
        <sz val="8.0"/>
      </rPr>
      <t xml:space="preserve">Набор сверл по металлу №61, </t>
    </r>
    <r>
      <rPr>
        <rFont val="Arial"/>
        <b/>
        <color rgb="FF993300"/>
        <sz val="8.0"/>
      </rPr>
      <t>(3-5), 10 шт.                      (5% кобальт)</t>
    </r>
    <r>
      <rPr>
        <rFont val="Arial"/>
        <color rgb="FF000000"/>
        <sz val="8.0"/>
      </rPr>
      <t xml:space="preserve">
3,0(2шт)-3,3(2шт)-3,5(2шт)-4,0(2шт)-5,0(2шт)
Упаковка: тканевый пенал</t>
    </r>
  </si>
  <si>
    <r>
      <rPr>
        <rFont val="Bahnschrift"/>
        <b/>
        <color theme="1"/>
        <sz val="10.0"/>
      </rPr>
      <t xml:space="preserve">НАБОРЫ СВЕРЛ ПО МЕТАЛЛУ 
С ПОКРЫТИЕМ НИТРИД-ТИТАНА
</t>
    </r>
    <r>
      <rPr>
        <rFont val="Bahnschrift"/>
        <b val="0"/>
        <color theme="1"/>
        <sz val="8.0"/>
      </rPr>
      <t>Упаковка: ткань/пластик/блистер
Фасовка: кратно 1 шт</t>
    </r>
  </si>
  <si>
    <r>
      <rPr>
        <rFont val="Arial"/>
        <b/>
        <color theme="1"/>
        <sz val="8.0"/>
      </rPr>
      <t xml:space="preserve">Набор сверл по металлу №66, </t>
    </r>
    <r>
      <rPr>
        <rFont val="Arial"/>
        <b/>
        <color rgb="FF0066CC"/>
        <sz val="8.0"/>
      </rPr>
      <t>(1-12), 43 шт.                (нитрид-титан)</t>
    </r>
    <r>
      <rPr>
        <rFont val="Arial"/>
        <color theme="1"/>
        <sz val="8.0"/>
      </rPr>
      <t xml:space="preserve">
1,0 -1,5-2,0-2,5-3,0-3,1-3,2-3,3(2шт)-3,4(2шт)-3,5(2шт)-3,6-
3,7-3,8-3,-4,0-4,3-4,5-4,8-4,9-5,0- 5,2-6,0-6,1-6,2-6,3-6,4-6,5-6,7-6,8-
7,0-7,5-7,6-7,8-8,0-8,5-9,0-9,5-10,0-11,0-12,0
Упаковка: тканевый пенал</t>
    </r>
  </si>
  <si>
    <r>
      <rPr>
        <rFont val="Arial"/>
        <b/>
        <color theme="1"/>
        <sz val="8.0"/>
      </rPr>
      <t xml:space="preserve">Набор сверл по металлу №65, </t>
    </r>
    <r>
      <rPr>
        <rFont val="Arial"/>
        <b/>
        <color rgb="FF0066CC"/>
        <sz val="8.0"/>
      </rPr>
      <t>(3-12), 30 шт.                (нитрид-титан)</t>
    </r>
    <r>
      <rPr>
        <rFont val="Arial"/>
        <color theme="1"/>
        <sz val="8.0"/>
      </rPr>
      <t xml:space="preserve">
3,0-3,2-3,5-3,6-3,8-4,3-4,5-4,8-4,9-5,0-5,2-6,0-6,1-6,2-6,3-6,4-6,5-6,7-6,8-
7,0-7,5-7,6-7,8-8,0-8,5-9,0-9,5-10,0-11,0-12,0
Упаковка: тканевый пенал</t>
    </r>
  </si>
  <si>
    <t>НАБОРЫ НАДФИЛЕЙ АЛМАЗ</t>
  </si>
  <si>
    <r>
      <rPr>
        <rFont val="Arial"/>
        <b/>
        <color rgb="FF000000"/>
        <sz val="8.0"/>
      </rPr>
      <t xml:space="preserve">Набор сверл по металлу №91, </t>
    </r>
    <r>
      <rPr>
        <rFont val="Arial"/>
        <b/>
        <color rgb="FF0066CC"/>
        <sz val="8.0"/>
      </rPr>
      <t>(1-13), 25 шт.                (нитрид-титан)</t>
    </r>
    <r>
      <rPr>
        <rFont val="Arial"/>
        <color rgb="FF000000"/>
        <sz val="8.0"/>
      </rPr>
      <t xml:space="preserve">
1,0-1,5-2,0-2,5-3,0-3,5-4,0-4,5-5,0-5,5-6,0-6,5-7,0-7,5-8,0-8,5-9,0-9,5-10,0
10,5-11,0-11,5-12,0-12,5-13,0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</si>
  <si>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№91, </t>
    </r>
    <r>
      <rPr>
        <rFont val="Arial"/>
        <b/>
        <color rgb="FF0066CC"/>
        <sz val="8.0"/>
      </rPr>
      <t>(1-13), 25 шт.                (нитрид-титан)</t>
    </r>
    <r>
      <rPr>
        <rFont val="Arial"/>
        <color rgb="FF000000"/>
        <sz val="8.0"/>
      </rPr>
      <t xml:space="preserve">
1,0-1,5-2,0-2,5-3,0-3,5-4,0-4,5-5,0-5,5-6,0-6,5-7,0-7,5-8,0-8,5-9,0-9,5-10,0
10,5-11,0-11,5-12,0-12,5-13,0
Упаковка: металлический пенал</t>
    </r>
  </si>
  <si>
    <r>
      <rPr>
        <rFont val="Arial"/>
        <b/>
        <color rgb="FF000000"/>
        <sz val="8.0"/>
      </rPr>
      <t xml:space="preserve">Набор сверл по металлу №90, </t>
    </r>
    <r>
      <rPr>
        <rFont val="Arial"/>
        <b/>
        <color rgb="FF0066CC"/>
        <sz val="8.0"/>
      </rPr>
      <t>(1-10), 19 шт.                (нитрид-титан)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</si>
  <si>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№90, </t>
    </r>
    <r>
      <rPr>
        <rFont val="Arial"/>
        <b/>
        <color rgb="FF0066CC"/>
        <sz val="8.0"/>
      </rPr>
      <t>(1-10), 19 шт.                (нитрид-титан)</t>
    </r>
    <r>
      <rPr>
        <rFont val="Arial"/>
        <color rgb="FF000000"/>
        <sz val="8.0"/>
      </rPr>
      <t xml:space="preserve">
1,0-1,5-2,0-2,5-3,0-3,5-4,0-4,5-5,0-5,5-6,0-6,5-7,0-7,5-8,0-8,5-9,0-9,5-10,0
Упаковка: металлический пенал</t>
    </r>
  </si>
  <si>
    <r>
      <rPr>
        <rFont val="Arial"/>
        <b/>
        <color rgb="FF000000"/>
        <sz val="8.0"/>
      </rPr>
      <t xml:space="preserve">Набор сверл по металлу №155, </t>
    </r>
    <r>
      <rPr>
        <rFont val="Arial"/>
        <b/>
        <color rgb="FF0066CC"/>
        <sz val="8.0"/>
      </rPr>
      <t>(1-10), 19 шт.              (нитрид-титан)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</si>
  <si>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№64 </t>
    </r>
    <r>
      <rPr>
        <rFont val="Arial"/>
        <b/>
        <color rgb="FF0066CC"/>
        <sz val="8.0"/>
      </rPr>
      <t>(3-10), 13 шт.                 (нитрид-титан)</t>
    </r>
    <r>
      <rPr>
        <rFont val="Arial"/>
        <color rgb="FF000000"/>
        <sz val="8.0"/>
      </rPr>
      <t xml:space="preserve">
3,0-3,5-3,8-4,0-4,3-4,5-5,0-5,5-6,0-7,0-8,0-9,0-10,0
Упаковка: пластиковый бокс</t>
    </r>
  </si>
  <si>
    <t>НАБОРЫ ГАЕЧНЫХ КЛЮЧЕЙ</t>
  </si>
  <si>
    <r>
      <rPr>
        <rFont val="Arial"/>
        <b/>
        <color rgb="FF000000"/>
        <sz val="8.0"/>
      </rPr>
      <t xml:space="preserve">Набор сверл по металлу №154, </t>
    </r>
    <r>
      <rPr>
        <rFont val="Arial"/>
        <b/>
        <color rgb="FF0066CC"/>
        <sz val="8.0"/>
      </rPr>
      <t>(1-12), 12 шт.              (нитрид-титан)</t>
    </r>
    <r>
      <rPr>
        <rFont val="Arial"/>
        <color rgb="FF000000"/>
        <sz val="8.0"/>
      </rPr>
      <t xml:space="preserve">
1,0-2,0-3,0-4,0-5,0-6,0-7,0-8,0-9,0-10,0-11,0-12,0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</si>
  <si>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№68, </t>
    </r>
    <r>
      <rPr>
        <rFont val="Arial"/>
        <b/>
        <color rgb="FF0066CC"/>
        <sz val="8.0"/>
      </rPr>
      <t>(3-6), 12 шт.                  (нитрид-титан)</t>
    </r>
    <r>
      <rPr>
        <rFont val="Arial"/>
        <color rgb="FF000000"/>
        <sz val="8.0"/>
      </rPr>
      <t xml:space="preserve">
3,0(2шт)-3,3(2шт)-3,5(2шт)-4,0(2шт)-5,0(2шт)-6,0(2шт)
Упаковка: тканевый пенал</t>
    </r>
  </si>
  <si>
    <r>
      <rPr>
        <rFont val="Arial"/>
        <b/>
        <color rgb="FF000000"/>
        <sz val="8.0"/>
      </rPr>
      <t>Набор сверл по металлу №63,</t>
    </r>
    <r>
      <rPr>
        <rFont val="Arial"/>
        <b/>
        <color rgb="FF0066CC"/>
        <sz val="8.0"/>
      </rPr>
      <t xml:space="preserve"> (3-8), 12 шт.                  (нитрид-титан)</t>
    </r>
    <r>
      <rPr>
        <rFont val="Arial"/>
        <color rgb="FF000000"/>
        <sz val="8.0"/>
      </rPr>
      <t xml:space="preserve">
3,0-3,3-3,8-4,0-4,2-5,0(2шт)-5,5-6,0-6,7-7,0-8,0
Упаковка: пластиковый бокс</t>
    </r>
  </si>
  <si>
    <t>НАБОРЫ РУЧНОГО ИНСТР.</t>
  </si>
  <si>
    <r>
      <rPr>
        <rFont val="Arial"/>
        <b/>
        <color rgb="FF000000"/>
        <sz val="8.0"/>
      </rPr>
      <t xml:space="preserve">Набор сверл по металлу №153, </t>
    </r>
    <r>
      <rPr>
        <rFont val="Arial"/>
        <b/>
        <color rgb="FF0066CC"/>
        <sz val="8.0"/>
      </rPr>
      <t>(1-10), 10 шт.              (нитрид-титан)</t>
    </r>
    <r>
      <rPr>
        <rFont val="Arial"/>
        <color rgb="FF000000"/>
        <sz val="8.0"/>
      </rPr>
      <t xml:space="preserve">
1,0-2,0-3,0-4,0-5,0-6,0-7,0-8,0-9,0-10,0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</si>
  <si>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№67, </t>
    </r>
    <r>
      <rPr>
        <rFont val="Arial"/>
        <b/>
        <color rgb="FF0066CC"/>
        <sz val="8.0"/>
      </rPr>
      <t>(3-5), 10 шт.                  (нитрид-титан)</t>
    </r>
    <r>
      <rPr>
        <rFont val="Arial"/>
        <color rgb="FF000000"/>
        <sz val="8.0"/>
      </rPr>
      <t xml:space="preserve">
3,0(2шт)-3,3(2шт)-3,5(2шт)-4,0(2шт)-5,0(2шт)
Упаковка: тканевый пенал</t>
    </r>
  </si>
  <si>
    <t>НАБОРЫ РАЗВОД.КЛЮЧЕЙ</t>
  </si>
  <si>
    <r>
      <rPr>
        <rFont val="Bahnschrift"/>
        <b/>
        <color theme="1"/>
        <sz val="10.0"/>
      </rPr>
      <t xml:space="preserve">НАБОРЫ СВЕРЛ ПО МЕТАЛЛУ ИЗ СТАЛИ Р6М5
</t>
    </r>
    <r>
      <rPr>
        <rFont val="Bahnschrift"/>
        <b val="0"/>
        <color theme="1"/>
        <sz val="8.0"/>
      </rPr>
      <t>Упаковка: ткань/пластик/блистер
Фасовка: кратно 1 шт</t>
    </r>
  </si>
  <si>
    <r>
      <rPr>
        <rFont val="Arial"/>
        <b/>
        <color theme="1"/>
        <sz val="8.0"/>
      </rPr>
      <t>Набор сверл по металлу №55, (1-12), 43 шт.                               (Р6М5)</t>
    </r>
    <r>
      <rPr>
        <rFont val="Arial"/>
        <color theme="1"/>
        <sz val="8.0"/>
      </rPr>
      <t xml:space="preserve">
1,0 -1,5-2,0-2,5-3,0-3,1-3,2-3,3(2шт)-3,4(2шт)-3,5(2шт)-3,6-3,7-
3,8-3,9-4,0-4,3-4,5-4,8-4,9-5,0- 5,2-6,0-6,1-6,2-6,3-6,4-6,5-6,7-6,8-7,0-7,5-
7,6-7,8-8,0-8,5-9,0-9,5-10,0-11,0-12,0
Упаковка: тканевый пенал</t>
    </r>
  </si>
  <si>
    <r>
      <rPr>
        <rFont val="Arial"/>
        <b/>
        <color rgb="FF000000"/>
        <sz val="8.0"/>
      </rPr>
      <t>Набор сверл по металлу №51, (3-12), 30 шт.                               (Р6М5)</t>
    </r>
    <r>
      <rPr>
        <rFont val="Arial"/>
        <color rgb="FF000000"/>
        <sz val="8.0"/>
      </rPr>
      <t xml:space="preserve">
3,0-3,2-3,5-3,6-3,8-4,3-4,5-4,8-4,9-5,0-5,2-6,0-6,1-6,2-6,3-6,4-6,5-6,7-6,8-
7,0-7,5-7,6-7,8-8,0-8,5-9,0-9,5-10,0-11,0-12,0
Упаковка: тканевый пенал</t>
    </r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</si>
  <si>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</t>
    </r>
  </si>
  <si>
    <r>
      <rPr>
        <rFont val="Arial"/>
        <b/>
        <color theme="1"/>
        <sz val="8.0"/>
      </rPr>
      <t>Набор сверл по металлу №52 , (4,8-12), 23 шт.                           (Р6М5)</t>
    </r>
    <r>
      <rPr>
        <rFont val="Arial"/>
        <color theme="1"/>
        <sz val="8.0"/>
      </rPr>
      <t xml:space="preserve">
4,8-4,9-5,0-5,2-6,0-6,1-6,2-6,3-6,4-6,5-6,7-6,8-7,0-7,5-7,6-7,8-8,0-8,2-9,0-
9,5-10,0-11,0-12,0
Упаковка: тканевый пенал</t>
    </r>
  </si>
  <si>
    <r>
      <rPr>
        <rFont val="Arial"/>
        <b/>
        <color rgb="FF000000"/>
        <sz val="8.0"/>
      </rPr>
      <t>Набор сверл по металлу №158, (1-10), 19 шт.                             (Р6М5)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</si>
  <si>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t>НАБОРЫ ВЫПИЛ.ЛОБЗИКОМ</t>
  </si>
  <si>
    <r>
      <rPr>
        <rFont val="Arial"/>
        <b/>
        <color rgb="FF000000"/>
        <sz val="8.0"/>
      </rPr>
      <t>Набор сверл по металлу №33, (1-10), 19 шт.                               (Р6М5)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</si>
  <si>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>Набор сверл по металлу №54, (3-12), 16 шт.                               (Р6М5)</t>
    </r>
    <r>
      <rPr>
        <rFont val="Arial"/>
        <color rgb="FF000000"/>
        <sz val="8.0"/>
      </rPr>
      <t xml:space="preserve">
3,0-4,2-4,5-5,0-5,5-6,0-6,5-7,0-7,5-8,0-8,5-9,0-10,0-10,2-11,0-12,0
Упаковка: тканевый пенал</t>
    </r>
  </si>
  <si>
    <r>
      <rPr>
        <rFont val="Arial"/>
        <b/>
        <color theme="1"/>
        <sz val="8.0"/>
      </rPr>
      <t>Набор сверл по металлу №53, (5-12), 15 шт.                               (Р6М5)</t>
    </r>
    <r>
      <rPr>
        <rFont val="Arial"/>
        <color theme="1"/>
        <sz val="8.0"/>
      </rPr>
      <t xml:space="preserve">
5,0(2шт)-5,5-6,0-6,5-7,0(2шт)-7,5-8,0-8,5-9,0-9,5-10,0-11,0-12
Упаковка: тканевый пенал</t>
    </r>
  </si>
  <si>
    <r>
      <rPr>
        <rFont val="Arial"/>
        <b/>
        <color rgb="FF000000"/>
        <sz val="8.0"/>
      </rPr>
      <t>Набор сверл по металлу из 15 штук (1-8)                                    (Р6М5)</t>
    </r>
    <r>
      <rPr>
        <rFont val="Arial"/>
        <color rgb="FF000000"/>
        <sz val="8.0"/>
      </rPr>
      <t xml:space="preserve">
1,0-1,5-2,0-2,5-3,0-3,5-4,0-4,5-5,0-5,5-6,0-6,5-7,0-7,5-8,0
Упаковка: тканевый пенал</t>
    </r>
  </si>
  <si>
    <r>
      <rPr>
        <rFont val="Arial"/>
        <b/>
        <color rgb="FF000000"/>
        <sz val="8.0"/>
      </rPr>
      <t>Набор сверл по металлу №3, (3-10), 13 шт.                                 (Р6М5)</t>
    </r>
    <r>
      <rPr>
        <rFont val="Arial"/>
        <color rgb="FF000000"/>
        <sz val="8.0"/>
      </rPr>
      <t xml:space="preserve">
3,0-3,5-3,8-4,0-4,3-4,5-5,0-5,5-6,0-7,0-8,0-9,0-10,0
Упаковка: пластиковый бокс</t>
    </r>
  </si>
  <si>
    <r>
      <rPr>
        <rFont val="Arial"/>
        <b/>
        <color rgb="FF000000"/>
        <sz val="8.0"/>
      </rPr>
      <t>Набор сверл по металлу из 13 штук (3-10)                                  (Р6М5)</t>
    </r>
    <r>
      <rPr>
        <rFont val="Arial"/>
        <color rgb="FF000000"/>
        <sz val="8.0"/>
      </rPr>
      <t xml:space="preserve">
3,0-3,5-3,8-4,0-4,3-4,5-5,0-5,5-6,0-7,0-8,0-9,0-10,0
Упаковка: тканевый пенал</t>
    </r>
  </si>
  <si>
    <r>
      <rPr>
        <rFont val="Arial"/>
        <b/>
        <color rgb="FF000000"/>
        <sz val="8.0"/>
      </rPr>
      <t>Набор сверл по металлу №157, (1-12), 12 шт.                             (Р6М5)</t>
    </r>
    <r>
      <rPr>
        <rFont val="Arial"/>
        <color rgb="FF000000"/>
        <sz val="8.0"/>
      </rPr>
      <t xml:space="preserve">
1,0-2,0-3,0-4,0-5,0-6,0-7,0-8,0-9,0-10,0-11,0-12,0
Упаковка: тканевый пенал</t>
    </r>
  </si>
  <si>
    <t>НАБОРЫ КОМБИНИР.КЛЮЧ.</t>
  </si>
  <si>
    <r>
      <rPr>
        <rFont val="Arial"/>
        <b/>
        <color rgb="FF000000"/>
        <sz val="8.0"/>
      </rPr>
      <t>Набор сверл по металлу из 12 штук (3-8)                                    (Р6М5)</t>
    </r>
    <r>
      <rPr>
        <rFont val="Arial"/>
        <color rgb="FF000000"/>
        <sz val="8.0"/>
      </rPr>
      <t xml:space="preserve">
3,0-3,3-3,8-4,0-4,2-5,0(2 шт)-5,5-6,0-6,7-7,0-8,0
Упаковка: тканевый пенал</t>
    </r>
  </si>
  <si>
    <r>
      <rPr>
        <rFont val="Arial"/>
        <b/>
        <color rgb="FF000000"/>
        <sz val="8.0"/>
      </rPr>
      <t>Набор сверл по металлу №1, (3-8), 12 шт.                                   (Р6М5)</t>
    </r>
    <r>
      <rPr>
        <rFont val="Arial"/>
        <color rgb="FF000000"/>
        <sz val="8.0"/>
      </rPr>
      <t xml:space="preserve">
3,0-3,3-3,8-4,0-4,2-5,0(2шт)-5,5-6,0-6,7-7,0-8,0
Упаковка: пластиковый бокс</t>
    </r>
  </si>
  <si>
    <r>
      <rPr>
        <rFont val="Arial"/>
        <b/>
        <color rgb="FF000000"/>
        <sz val="8.0"/>
      </rPr>
      <t>Набор сверл по металлу №46, (3-6), 12 шт.                                 (Р6М5)</t>
    </r>
    <r>
      <rPr>
        <rFont val="Arial"/>
        <color rgb="FF000000"/>
        <sz val="8.0"/>
      </rPr>
      <t xml:space="preserve">
3,0(2шт)-3,3(2шт)-3,5(2шт)-4,0(2шт)-5,0(2шт)-6,0(2шт)
Упаковка: тканевый пенал</t>
    </r>
  </si>
  <si>
    <r>
      <rPr>
        <rFont val="Arial"/>
        <b/>
        <color rgb="FF000000"/>
        <sz val="8.0"/>
      </rPr>
      <t>Набор сверл по металлу №2, (3-5), 10 шт.                                   (Р6М5)</t>
    </r>
    <r>
      <rPr>
        <rFont val="Arial"/>
        <color rgb="FF000000"/>
        <sz val="8.0"/>
      </rPr>
      <t xml:space="preserve">
3,0(2шт)-3,3(2шт)-3,5(2шт)-4,0(2шт)-5,0(2шт)
Упаковка: тканевый пенал</t>
    </r>
  </si>
  <si>
    <r>
      <rPr>
        <rFont val="Arial"/>
        <color theme="1"/>
        <sz val="8.0"/>
      </rPr>
      <t>Набор свер</t>
    </r>
    <r>
      <rPr>
        <rFont val="Arial"/>
        <b/>
        <color rgb="FF000000"/>
        <sz val="8.0"/>
      </rPr>
      <t>л по металлу №156, (1-10), 10 шт.                               (Р6М5)</t>
    </r>
    <r>
      <rPr>
        <rFont val="Arial"/>
        <color rgb="FF000000"/>
        <sz val="8.0"/>
      </rPr>
      <t xml:space="preserve">
1,0-2,0-3,0-4,0-5,0-6,0-7,0-8,0-9,0-10,0
Упаковка: тканевый пенал</t>
    </r>
  </si>
  <si>
    <t>НАБОРЫ НАКИДНЫХ КЛЮЧ.</t>
  </si>
  <si>
    <r>
      <rPr>
        <rFont val="Arial"/>
        <b/>
        <color rgb="FF000000"/>
        <sz val="8.0"/>
      </rPr>
      <t xml:space="preserve">Набор сверл по металлу №162, (13-20), 8 шт.                            (Р6М5) </t>
    </r>
    <r>
      <rPr>
        <rFont val="Arial"/>
        <color rgb="FF000000"/>
        <sz val="8.0"/>
      </rPr>
      <t xml:space="preserve">
13,0-14,0-15,0-16,0-17,0-18,0-19,0-20,0
Упаковка: тканевый пенал</t>
    </r>
  </si>
  <si>
    <r>
      <rPr>
        <rFont val="Arial"/>
        <b/>
        <color rgb="FF000000"/>
        <sz val="8.0"/>
      </rPr>
      <t>Набор сверл по металлу из 7 штук (1,6-8,5)                                (Р6М5)</t>
    </r>
    <r>
      <rPr>
        <rFont val="Arial"/>
        <color rgb="FF000000"/>
        <sz val="8.0"/>
      </rPr>
      <t xml:space="preserve">
1,6-2,5-3,3-4,2-5,0-6,8-8,5
Упаковка: тканевый пенал</t>
    </r>
  </si>
  <si>
    <r>
      <rPr>
        <rFont val="Arial"/>
        <b/>
        <color rgb="FF000000"/>
        <sz val="8.0"/>
      </rPr>
      <t>Набор сверл по металлу из 8 штук (3-10)                                    (Р6М5)</t>
    </r>
    <r>
      <rPr>
        <rFont val="Arial"/>
        <color rgb="FF000000"/>
        <sz val="8.0"/>
      </rPr>
      <t xml:space="preserve">
3,0-4,0-5,0-6,0-7,0-8,0-9,0-10,0
Упаковка: тканевый пенал</t>
    </r>
  </si>
  <si>
    <r>
      <rPr>
        <rFont val="Arial"/>
        <b/>
        <color rgb="FF000000"/>
        <sz val="8.0"/>
      </rPr>
      <t>Набор сверл по металлу №160, (13-17), 5 шт.                             (Р6М5)</t>
    </r>
    <r>
      <rPr>
        <rFont val="Arial"/>
        <color rgb="FF000000"/>
        <sz val="8.0"/>
      </rPr>
      <t xml:space="preserve">
13,0-14,0-15,0-16,0-17,0
Упаковка: тканевый пенал</t>
    </r>
  </si>
  <si>
    <t>НАБОРЫ ШПАТЕЛЕЙ</t>
  </si>
  <si>
    <r>
      <rPr>
        <rFont val="Bahnschrift"/>
        <b/>
        <color theme="1"/>
        <sz val="10.0"/>
      </rPr>
      <t xml:space="preserve">НАБОРЫ СВЕРЛ ПО МЕТАЛЛУ ПРОЧИЕ
</t>
    </r>
    <r>
      <rPr>
        <rFont val="Bahnschrift"/>
        <b val="0"/>
        <color theme="1"/>
        <sz val="8.0"/>
      </rPr>
      <t>Упаковка: ткань/пластик/блистер
Фасовка: кратно 1 шт</t>
    </r>
  </si>
  <si>
    <r>
      <rPr>
        <rFont val="Arial"/>
        <b/>
        <color rgb="FF000000"/>
        <sz val="8.0"/>
      </rPr>
      <t xml:space="preserve">Набор сверл по металлу №163, </t>
    </r>
    <r>
      <rPr>
        <rFont val="Arial"/>
        <b/>
        <color rgb="FF993300"/>
        <sz val="8.0"/>
      </rPr>
      <t>(13-20), 8 шт.   (Р6М5, проточ.хвост)</t>
    </r>
    <r>
      <rPr>
        <rFont val="Arial"/>
        <color rgb="FF000000"/>
        <sz val="8.0"/>
      </rPr>
      <t xml:space="preserve">
13,0-14,0-15,0-16,0-17,0-18,0-19,0-20,0 (хвостовик 12 мм)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</si>
  <si>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№161, </t>
    </r>
    <r>
      <rPr>
        <rFont val="Arial"/>
        <b/>
        <color rgb="FF993300"/>
        <sz val="8.0"/>
      </rPr>
      <t>(13-17), 5 шт.   (Р6М5, проточ.хвост)</t>
    </r>
    <r>
      <rPr>
        <rFont val="Arial"/>
        <color rgb="FF000000"/>
        <sz val="8.0"/>
      </rPr>
      <t xml:space="preserve">
13,0-14,0-15,0-16,0-17,0 (хвостовик 12 мм)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</si>
  <si>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№166, </t>
    </r>
    <r>
      <rPr>
        <rFont val="Arial"/>
        <b/>
        <color rgb="FF993300"/>
        <sz val="8.0"/>
      </rPr>
      <t xml:space="preserve">(1-10), 19 шт.                                 (Р9) 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</si>
  <si>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>Набор сверл по металлу №165,</t>
    </r>
    <r>
      <rPr>
        <rFont val="Arial"/>
        <b/>
        <color rgb="FF993300"/>
        <sz val="8.0"/>
      </rPr>
      <t xml:space="preserve"> (1-12), 12 шт.                                  (Р9)</t>
    </r>
    <r>
      <rPr>
        <rFont val="Arial"/>
        <color rgb="FF000000"/>
        <sz val="8.0"/>
      </rPr>
      <t xml:space="preserve">
1,0-2,0-3,0-4,0-5,0-6,0-7,0-8,0-9,0-10,0-11,0-12,0
Упаковка: тканевый пенал</t>
    </r>
  </si>
  <si>
    <r>
      <rPr>
        <rFont val="Arial"/>
        <b/>
        <color rgb="FF000000"/>
        <sz val="8.0"/>
      </rPr>
      <t>Набор сверл по металлу №164,</t>
    </r>
    <r>
      <rPr>
        <rFont val="Arial"/>
        <b/>
        <color rgb="FF008000"/>
        <sz val="8.0"/>
      </rPr>
      <t xml:space="preserve"> </t>
    </r>
    <r>
      <rPr>
        <rFont val="Arial"/>
        <b/>
        <color rgb="FF993300"/>
        <sz val="8.0"/>
      </rPr>
      <t xml:space="preserve">(1-10), 10 шт.                                (Р9)  </t>
    </r>
    <r>
      <rPr>
        <rFont val="Arial"/>
        <color rgb="FF000000"/>
        <sz val="8.0"/>
      </rPr>
      <t xml:space="preserve">
1,0-2,0-3,0-4,0-5,0-6,0-7,0-8,0-9,0-10,0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</si>
  <si>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№169, </t>
    </r>
    <r>
      <rPr>
        <rFont val="Arial"/>
        <b/>
        <color rgb="FF993300"/>
        <sz val="8.0"/>
      </rPr>
      <t xml:space="preserve">(1-10), 19 шт.                             (Р18)   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</si>
  <si>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№168, </t>
    </r>
    <r>
      <rPr>
        <rFont val="Arial"/>
        <b/>
        <color rgb="FF993300"/>
        <sz val="8.0"/>
      </rPr>
      <t xml:space="preserve">(1-12), 12 шт.                              (Р18) </t>
    </r>
    <r>
      <rPr>
        <rFont val="Arial"/>
        <color rgb="FF000000"/>
        <sz val="8.0"/>
      </rPr>
      <t xml:space="preserve">
1,0-2,0-3,0-4,0-5,0-6,0-7,0-8,0-9,0-10,0-11,0-12,0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</si>
  <si>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№167, </t>
    </r>
    <r>
      <rPr>
        <rFont val="Arial"/>
        <b/>
        <color rgb="FF993300"/>
        <sz val="8.0"/>
      </rPr>
      <t xml:space="preserve">(1-10), 10 шт.                              (Р18) </t>
    </r>
    <r>
      <rPr>
        <rFont val="Arial"/>
        <color rgb="FF000000"/>
        <sz val="8.0"/>
      </rPr>
      <t xml:space="preserve">
1,0-2,0-3,0-4,0-5,0-6,0-7,0-8,0-9,0-10,0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</si>
  <si>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№172, </t>
    </r>
    <r>
      <rPr>
        <rFont val="Arial"/>
        <b/>
        <color rgb="FF993300"/>
        <sz val="8.0"/>
      </rPr>
      <t>(1-10), 19 шт.                (Р6М5 левые)</t>
    </r>
    <r>
      <rPr>
        <rFont val="Arial"/>
        <color rgb="FF000000"/>
        <sz val="8.0"/>
      </rPr>
      <t xml:space="preserve">
1,0-1,5-2,0-2,5-3,0-3,5-4,0-4,5-5,0-5,5-6,0-6,5-7,0-7,5-8,0-8,5-9,0-9,5-10,0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</si>
  <si>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>Набор сверл по металлу №171,</t>
    </r>
    <r>
      <rPr>
        <rFont val="Arial"/>
        <b/>
        <color rgb="FF993300"/>
        <sz val="8.0"/>
      </rPr>
      <t xml:space="preserve"> (1-12), 12 шт.               (Р6М5 левые) </t>
    </r>
    <r>
      <rPr>
        <rFont val="Arial"/>
        <color rgb="FF000000"/>
        <sz val="8.0"/>
      </rPr>
      <t xml:space="preserve">
1,0-2,0-3,0-4,0-5,0-6,0-7,0-8,0-9,0-10,0-11,0-12,0 (левые)
Упаковка: тканевый пенал</t>
    </r>
  </si>
  <si>
    <r>
      <rPr>
        <rFont val="Arial"/>
        <b/>
        <color rgb="FF000000"/>
        <sz val="8.0"/>
      </rPr>
      <t>Набор сверл по металлу №170,</t>
    </r>
    <r>
      <rPr>
        <rFont val="Arial"/>
        <b/>
        <color rgb="FF993300"/>
        <sz val="8.0"/>
      </rPr>
      <t xml:space="preserve"> (1-10), 10 шт.                (Р6М5 левые)</t>
    </r>
    <r>
      <rPr>
        <rFont val="Arial"/>
        <color rgb="FF000000"/>
        <sz val="8.0"/>
      </rPr>
      <t xml:space="preserve">
1,0-2,0-3,0-4,0-5,0-6,0-7,0-8,0-9,0-10,0 (левые)
Упаковка: тканевый пенал</t>
    </r>
  </si>
  <si>
    <r>
      <rPr>
        <rFont val="Arial"/>
        <b/>
        <color rgb="FF000000"/>
        <sz val="8.0"/>
      </rPr>
      <t>абор сверл по металлу №174,</t>
    </r>
    <r>
      <rPr>
        <rFont val="Arial"/>
        <b/>
        <color rgb="FF008000"/>
        <sz val="8.0"/>
      </rPr>
      <t xml:space="preserve"> </t>
    </r>
    <r>
      <rPr>
        <rFont val="Arial"/>
        <b/>
        <color rgb="FF993300"/>
        <sz val="8.0"/>
      </rPr>
      <t xml:space="preserve">(1-10), 18 шт.                   (Р6М5 длин) </t>
    </r>
    <r>
      <rPr>
        <rFont val="Arial"/>
        <color rgb="FF000000"/>
        <sz val="8.0"/>
      </rPr>
      <t xml:space="preserve">
1,5-2,0-2,5-3,0-3,5-4,0-4,5-5,0-5,5-6,0-6,5-7,0-7,5-8,0-8,5-9,0-9,5-10,0
Упаковка: тканевый пенал</t>
    </r>
  </si>
  <si>
    <r>
      <rPr>
        <rFont val="Arial"/>
        <b/>
        <color rgb="FF000000"/>
        <sz val="8.0"/>
      </rPr>
      <t>Набор сверл по металлу №173,</t>
    </r>
    <r>
      <rPr>
        <rFont val="Arial"/>
        <b/>
        <color rgb="FF993300"/>
        <sz val="8.0"/>
      </rPr>
      <t xml:space="preserve"> (2-10), 9 шт.                    (Р6М5 длин) </t>
    </r>
    <r>
      <rPr>
        <rFont val="Arial"/>
        <color rgb="FF000000"/>
        <sz val="8.0"/>
      </rPr>
      <t xml:space="preserve">
2,0-3,0-4,0-5,0-6,0-7,0-8,0-9,0-10,0 (длинные)
Упаковка: тканевый пенал</t>
    </r>
  </si>
  <si>
    <r>
      <rPr>
        <rFont val="Arial"/>
        <b/>
        <color rgb="FF000000"/>
        <sz val="8.0"/>
      </rPr>
      <t xml:space="preserve">Набор сверл по металлу №175, </t>
    </r>
    <r>
      <rPr>
        <rFont val="Arial"/>
        <b/>
        <color rgb="FF993300"/>
        <sz val="8.0"/>
      </rPr>
      <t>5 шт.                 (Р6М5, ступенчатые)</t>
    </r>
    <r>
      <rPr>
        <rFont val="Arial"/>
        <color rgb="FF000000"/>
        <sz val="8.0"/>
      </rPr>
      <t xml:space="preserve">
4-12 (5 ст.), 4-12 (9 ст.), 4-20 (9 ст.), 6-20 (8 ст.), 6-30 (13 ст.)
Упаковка: тканевый пенал</t>
    </r>
  </si>
  <si>
    <r>
      <rPr>
        <rFont val="Bahnschrift"/>
        <b/>
        <color theme="1"/>
        <sz val="10.0"/>
      </rPr>
      <t xml:space="preserve">НАБОРЫ СВЕРЛ ПО МЕТАЛЛУ УНИКАЛЬНЫЕ
</t>
    </r>
    <r>
      <rPr>
        <rFont val="Bahnschrift"/>
        <b val="0"/>
        <color theme="1"/>
        <sz val="8.0"/>
      </rPr>
      <t>Упаковка: ткань/пластик/блистер
Фасовка: кратно 1 шт</t>
    </r>
  </si>
  <si>
    <r>
      <rPr>
        <rFont val="Arial"/>
        <b/>
        <color rgb="FF000000"/>
        <sz val="8.0"/>
      </rPr>
      <t xml:space="preserve">Набор сверл по металлу Уникальный №250, (3-8), 18 шт.   </t>
    </r>
    <r>
      <rPr>
        <rFont val="Arial"/>
        <color rgb="FF000000"/>
        <sz val="8.0"/>
      </rPr>
      <t xml:space="preserve">
3,0-4,0-5,0-6,0-7,0-8,0 (Р6М5)
3,0-4,0-5,0-6,0-7,0-8,0 (титан)
3,0-4,0-5,0-6,0-7,0-8,0 (кобальт)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</si>
  <si>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№251, (1-12), 48 шт.   </t>
    </r>
    <r>
      <rPr>
        <rFont val="Arial"/>
        <color rgb="FF000000"/>
        <sz val="8.0"/>
      </rPr>
      <t xml:space="preserve">
1,0-2,0-3,0-4,0-5,0-6,0-7,0-8,0-9,0-10,0-11,0-12,0 (Р6М5)
1,0-2,0-3,0-4,0-5,0-6,0-7,0-8,0-9,0-10,0-11,0-12,0 (титан)
1,0-2,0-3,0-4,0-5,0-6,0-7,0-8,0-9,0-10,0-11,0-12,0 (кобальт)
1,5-2,0-3,0-4,0-5,0-6,0-7,0-8,0-9,0-10,0-11,0-12,0 (длин)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</si>
  <si>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№252, (1-12), 46 шт.   </t>
    </r>
    <r>
      <rPr>
        <rFont val="Arial"/>
        <color rgb="FF000000"/>
        <sz val="8.0"/>
      </rPr>
      <t xml:space="preserve">
1,0-1,5-2,0-2,5-3,0-3,5-4,0-4,5-5,0-5,5-6,0-6,5-7,0-7,5-8,0-8,5-9,0-9,5-10,0
10,5-11,0-11,5-12,0 (Р6М5)
1,0-1,5-2,0-2,5-3,0-3,5-4,0-4,5-5,0-5,5-6,0-6,5-7,0-7,5-8,0-8,5-9,0-9,5-10,0
10,5-11,0-11,5-12,0 (кобальт)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</si>
  <si>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№253, (1-12), 46 шт.   </t>
    </r>
    <r>
      <rPr>
        <rFont val="Arial"/>
        <color rgb="FF000000"/>
        <sz val="8.0"/>
      </rPr>
      <t xml:space="preserve">
1,0-1,5-2,0-2,5-3,0-3,5-4,0-4,5-5,0-5,5-6,0-6,5-7,0-7,5-8,0-8,5-9,0-9,5-10,0
10,5-11,0-11,5-12,0 (Р6М5)
1,0-1,5-2,0-2,5-3,0-3,5-4,0-4,5-5,0-5,5-6,0-6,5-7,0-7,5-8,0-8,5-9,0-9,5-10,0
10,5-11,0-11,5-12,0 (титан)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</si>
  <si>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№254, (1-12), 46 шт.   </t>
    </r>
    <r>
      <rPr>
        <rFont val="Arial"/>
        <color rgb="FF000000"/>
        <sz val="8.0"/>
      </rPr>
      <t xml:space="preserve">
1,0-1,5-2,0-2,5-3,0-3,5-4,0-4,5-5,0-5,5-6,0-6,5-7,0-7,5-8,0-8,5-9,0-9,5-10,0
10,5-11,0-11,5-12,0 (Р18)
1,0-1,5-2,0-2,5-3,0-3,5-4,0-4,5-5,0-5,5-6,0-6,5-7,0-7,5-8,0-8,5-9,0-9,5-10,0
10,5-11,0-11,5-12,0 (кобальт)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</si>
  <si>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№255, (1-12), 43 шт.   </t>
    </r>
    <r>
      <rPr>
        <rFont val="Arial"/>
        <color rgb="FF000000"/>
        <sz val="8.0"/>
      </rPr>
      <t xml:space="preserve">
1,0-1,2-1,5-1,8-2,0-2,2-2,5-2,8-3,0-3,2-3,5-3,8-4,0-4,2-4,5-4,8-5,0-5,2-5,5
5,8-6,0-6,2-6,5-6,8-7,0-7,2-7,5-7,8-8,0-8,2-8,5-8,8-9,0-9,2-9,5-9,8-10,0 
10,2-10,5-10,8-11,0-11,5-12,0 (Р6М5)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</si>
  <si>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№256, (1-12), 43 шт.   </t>
    </r>
    <r>
      <rPr>
        <rFont val="Arial"/>
        <color rgb="FF000000"/>
        <sz val="8.0"/>
      </rPr>
      <t xml:space="preserve">
1,0-1,2-1,5-1,8-2,0-2,2-2,5-2,8-3,0-3,2-3,5-3,8-4,0-4,2-4,5-4,8-5,0-5,2-5,5
5,8-6,0-6,2-6,5-6,8-7,0-7,2-7,5-7,8-8,0-8,2-8,5-8,8-9,0-9,2-9,5-9,8-10,0 
10,2-10,5-10,8-11,0-11,5-12,0 (титан)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</si>
  <si>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 257, (1-12), 43 шт.   </t>
    </r>
    <r>
      <rPr>
        <rFont val="Arial"/>
        <color rgb="FF000000"/>
        <sz val="8.0"/>
      </rPr>
      <t xml:space="preserve">
1,0-1,2-1,5-1,8-2,0-2,2-2,5-2,8-3,0-3,2-3,5-3,8-4,0-4,2-4,5-4,8-5,0-5,2-5,5
5,8-6,0-6,2-6,5-6,8-7,0-7,2-7,5-7,8-8,0-8,2-8,5-8,8-9,0-9,2-9,5-9,8-10,0 
10,2-10,5-10,8-11,0-11,5-12,0 (кобальт)
Упаковка: тканевый пенал</t>
    </r>
  </si>
  <si>
    <r>
      <rPr>
        <rFont val="Arial"/>
        <b/>
        <color rgb="FF000000"/>
        <sz val="8.0"/>
      </rPr>
      <t xml:space="preserve">Набор сверл по металлу Уникальный №258, (1-12), 43 шт.   </t>
    </r>
    <r>
      <rPr>
        <rFont val="Arial"/>
        <color rgb="FF000000"/>
        <sz val="8.0"/>
      </rPr>
      <t xml:space="preserve">
1,0-1,2-1,5-1,8-2,0-2,2-2,5-2,8-3,0-3,2-3,5-3,8-4,0-4,2-4,5-4,8-5,0-5,2-5,5
5,8-6,0-6,2-6,5-6,8-7,0-7,2-7,5-7,8-8,0-8,2-8,5-8,8-9,0-9,2-9,5-9,8-10,0 
10,2-10,5-10,8-11,0-11,5-12,0 (Р18)
Упаковка: тканевый пенал</t>
    </r>
  </si>
  <si>
    <r>
      <rPr>
        <rFont val="Bahnschrift"/>
        <b/>
        <color theme="1"/>
        <sz val="10.0"/>
      </rPr>
      <t xml:space="preserve">НАБОРЫ СВЕРЛ КОМБИНИРОВАННЫЕ
</t>
    </r>
    <r>
      <rPr>
        <rFont val="Bahnschrift"/>
        <b val="0"/>
        <color theme="1"/>
        <sz val="8.0"/>
      </rPr>
      <t>Упаковка: ткань/блистер
Фасовка: кратно 1 шт</t>
    </r>
  </si>
  <si>
    <r>
      <rPr>
        <rFont val="Arial"/>
        <b/>
        <color rgb="FF000000"/>
        <sz val="8.0"/>
      </rPr>
      <t xml:space="preserve">Набор сверл Комбинированный №200, 16 шт.  </t>
    </r>
    <r>
      <rPr>
        <rFont val="Arial"/>
        <color rgb="FF000000"/>
        <sz val="8.0"/>
      </rPr>
      <t xml:space="preserve">               
по металлу 3,0-4,0-5,0-6,0-8,0-10,0 (Р6М5)
по дереву  4,0-5,0-6,0-8,0-10,0 (с подрезателем)
по бетону 4*75, 5*85, 6*100, 8*120, 10*120
Упаковка: тканевый пенал</t>
    </r>
  </si>
  <si>
    <r>
      <rPr>
        <rFont val="Arial"/>
        <b/>
        <color rgb="FF000000"/>
        <sz val="8.0"/>
      </rPr>
      <t xml:space="preserve">Набор сверл Комбинированный №201, 17 шт.                </t>
    </r>
    <r>
      <rPr>
        <rFont val="Arial"/>
        <color rgb="FF000000"/>
        <sz val="8.0"/>
      </rPr>
      <t xml:space="preserve"> 
по металлу 3,0-4,0-5,0-6,0-8,0-10,0 (Р6М5)
по стеклу  3,0-4,0-5,0-6,0-8,0-10,0
по бетону 4*75, 5*85, 6*100, 8*120, 10*120
Упаковка: тканевый пенал</t>
    </r>
  </si>
  <si>
    <r>
      <rPr>
        <rFont val="Arial"/>
        <b/>
        <color rgb="FF000000"/>
        <sz val="8.0"/>
      </rPr>
      <t xml:space="preserve">Набор сверл Комбинированный №202, 23 шт.        </t>
    </r>
    <r>
      <rPr>
        <rFont val="Arial"/>
        <color rgb="FF000000"/>
        <sz val="8.0"/>
      </rPr>
      <t xml:space="preserve">         
по металлу 3,0-4,0-5,0-6,0-8,0-10,0 (Р6М5)
по металлу 3,0-4,0-5,0-6,0-8,0-10,0 (шестигран.хвостовик, Р6М5)
по стеклу  3,0-4,0-5,0-6,0-8,0-10,0
по бетону 4*75, 5*85, 6*100, 8*120, 10*120
Упаковка: тканевый пенал</t>
    </r>
  </si>
  <si>
    <r>
      <rPr>
        <rFont val="Arial"/>
        <b/>
        <color rgb="FF000000"/>
        <sz val="8.0"/>
      </rPr>
      <t xml:space="preserve">Набор сверл Комбинированный №203, 22 шт.    </t>
    </r>
    <r>
      <rPr>
        <rFont val="Arial"/>
        <color rgb="FF000000"/>
        <sz val="8.0"/>
      </rPr>
      <t xml:space="preserve">             
по металлу 3,0-4,0-5,0-6,0-8,0-10,0 (Р6М5)
по дереву 4,0-5,0-6,0-8,0-10,0 (с подрезателем)
по стеклу  3,0-4,0-5,0-6,0-8,0-10,0
по бетону 4*75, 5*85, 6*100, 8*120, 10*120
Упаковка: тканевый пенал</t>
    </r>
  </si>
  <si>
    <r>
      <rPr>
        <rFont val="Arial"/>
        <b/>
        <color rgb="FF000000"/>
        <sz val="8.0"/>
      </rPr>
      <t xml:space="preserve">Набор сверл Комбинированный №204, 22 шт.            </t>
    </r>
    <r>
      <rPr>
        <rFont val="Arial"/>
        <color rgb="FF000000"/>
        <sz val="8.0"/>
      </rPr>
      <t xml:space="preserve">     
по металлу 3,0-4,0-5,0-6,0-8,0-10,0 (Р6М5)
по стеклу  3,0-4,0-5,0-6,0-8,0-10,0
по бетону 4*75, 5*85, 6*100, 8*120, 10*120
буры 4*110, 5*110, 6*110, 8*110, 10*110
Упаковка: тканевый пенал</t>
    </r>
  </si>
  <si>
    <r>
      <rPr>
        <rFont val="Arial"/>
        <b/>
        <color rgb="FF000000"/>
        <sz val="8.0"/>
      </rPr>
      <t xml:space="preserve">Набор сверл Комбинированный №205, 44 шт.     </t>
    </r>
    <r>
      <rPr>
        <rFont val="Arial"/>
        <color rgb="FF000000"/>
        <sz val="8.0"/>
      </rPr>
      <t xml:space="preserve">                            
1,0-2,0-3,0-4,0-5,0-6,0-7,0-8,0-9,0-10,0-11,0-12,0 (Р6М5)
1,0-2,0-3,0-4,0-5,0-6,0-7,0-8,0-9,0-10,0-11,0-12,0 (кобальт)
по дереву 3,0-4,0-5,0-6,0-7,0-8,0-9,0-10,0-12,0 (с подрезателем)
по стеклу  3,0-4,0-5,0-6,0-8,0-10,0
по бетону 4*75, 5*85, 6*100, 8*120, 10*120
Упаковка: тканевый пенал</t>
    </r>
  </si>
  <si>
    <r>
      <rPr>
        <rFont val="Arial"/>
        <b/>
        <color rgb="FF000000"/>
        <sz val="8.0"/>
      </rPr>
      <t>Набор сверл по металлу и бетону (4-10), 10 шт.</t>
    </r>
    <r>
      <rPr>
        <rFont val="Arial"/>
        <color rgb="FF000000"/>
        <sz val="8.0"/>
      </rPr>
      <t xml:space="preserve">
4*75-5*85-6*100-8*120-10*120
Упаковка: тканевый пенал</t>
    </r>
  </si>
  <si>
    <r>
      <rPr>
        <rFont val="Bahnschrift"/>
        <b/>
        <color theme="1"/>
        <sz val="10.0"/>
      </rPr>
      <t xml:space="preserve">НАБОРЫ МЕТЧИКОВ
</t>
    </r>
    <r>
      <rPr>
        <rFont val="Bahnschrift"/>
        <b val="0"/>
        <color theme="1"/>
        <sz val="8.0"/>
      </rPr>
      <t>Упаковка: ткань/пластик/ложем.
Фасовка: кратно 1 шт</t>
    </r>
  </si>
  <si>
    <r>
      <rPr>
        <rFont val="Arial"/>
        <b/>
        <color rgb="FF000000"/>
        <sz val="8.0"/>
      </rPr>
      <t xml:space="preserve">Набор метчиков ручных комплектный №74, 8 шт.      </t>
    </r>
    <r>
      <rPr>
        <rFont val="Arial"/>
        <color rgb="FF000000"/>
        <sz val="8.0"/>
      </rPr>
      <t xml:space="preserve">                    
Метчики ручные к-т: М3-М4-М5-М6-М8-М10-М12                                (9ХС)
Вороток для метчиков: М3-М12
Упаковка: ложемент в картонной коробке</t>
    </r>
  </si>
  <si>
    <t>МЕТЧИКИ М/Р М ГЛУХИЕ</t>
  </si>
  <si>
    <r>
      <rPr>
        <rFont val="Arial"/>
        <b/>
        <color rgb="FF000000"/>
        <sz val="8.0"/>
      </rPr>
      <t xml:space="preserve">Набор метчиков ручных комплектных №300, (М3-М12), 8 шт.   </t>
    </r>
    <r>
      <rPr>
        <rFont val="Arial"/>
        <color rgb="FF000000"/>
        <sz val="8.0"/>
      </rPr>
      <t xml:space="preserve">
Метчики руч.к  т: М3-М4-М5-М6-М8-М10-М12                                     (9ХС)Вороток для метчиков: М3-М12
Упаковка: тканевый пенал</t>
    </r>
  </si>
  <si>
    <r>
      <rPr>
        <rFont val="Arial"/>
        <b/>
        <color rgb="FF000000"/>
        <sz val="8.0"/>
      </rPr>
      <t xml:space="preserve">Набор метчиков машинно-руч комплектных №301, (М3-М12), 8 шт. </t>
    </r>
    <r>
      <rPr>
        <rFont val="Arial"/>
        <color rgb="FF000000"/>
        <sz val="8.0"/>
      </rPr>
      <t xml:space="preserve">
Метчики маш  руч.к  т: М3-М4-М5-М6-М8-М10-М12                           (Р6М5)
Вороток для метчиков: М3-М12
Упаковка: тканевый пенал</t>
    </r>
  </si>
  <si>
    <t>НАБОРЫ МЕТЧИКОВ И ПЛ.</t>
  </si>
  <si>
    <r>
      <rPr>
        <rFont val="Arial"/>
        <b/>
        <color rgb="FF000000"/>
        <sz val="8.0"/>
      </rPr>
      <t xml:space="preserve">Набор метчиков машинно-руч комплектных №73, 8 шт.        </t>
    </r>
    <r>
      <rPr>
        <rFont val="Arial"/>
        <color rgb="FF000000"/>
        <sz val="8.0"/>
      </rPr>
      <t xml:space="preserve">            
Метчики м/р к-т.: М3-М4-М5-М6-М8-М10-М12                                    (Р6М5)
Вороток для метчиков: М3-М12
Упаковка: ложемент в картонной коробке</t>
    </r>
  </si>
  <si>
    <r>
      <rPr>
        <rFont val="Arial"/>
        <b/>
        <color rgb="FF000000"/>
        <sz val="8.0"/>
      </rPr>
      <t xml:space="preserve">Набор метчиков машинно-руч одинар. №302, (М3-М12), 8 шт.     </t>
    </r>
    <r>
      <rPr>
        <rFont val="Arial"/>
        <color rgb="FF000000"/>
        <sz val="8.0"/>
      </rPr>
      <t xml:space="preserve">    
Метчики маш  руч.скв: М3-М4-М5-М6-М8-М10-М12                          (Р6М5) 
Вороток для метчиков: М3-М12
Упаковка: тканевый пенал</t>
    </r>
  </si>
  <si>
    <r>
      <rPr>
        <rFont val="Arial"/>
        <b/>
        <color rgb="FF000000"/>
        <sz val="8.0"/>
      </rPr>
      <t xml:space="preserve">Набор метчиков машинно-руч одинар. №56 (М3-М12), 7 шт. </t>
    </r>
    <r>
      <rPr>
        <rFont val="Arial"/>
        <color rgb="FF000000"/>
        <sz val="8.0"/>
      </rPr>
      <t>Метчики м/р: М3-М4-М5-М6-М8-М10-М12 (Р6М5)
Упаковка: пластиковый бокс</t>
    </r>
  </si>
  <si>
    <r>
      <rPr>
        <rFont val="Arial"/>
        <b/>
        <color rgb="FF000000"/>
        <sz val="8.0"/>
      </rPr>
      <t xml:space="preserve">Набор метчиков машинно-руч одинар. №72, 8 шт.         </t>
    </r>
    <r>
      <rPr>
        <rFont val="Arial"/>
        <color rgb="FF000000"/>
        <sz val="8.0"/>
      </rPr>
      <t xml:space="preserve">            
Метчики м/р шт.: М3-М4-М5-М6-М8-М10-М12                                    (Р6М5)
Вороток для метчиков: М3-М12
Упаковка: ложемент в картонной коробке</t>
    </r>
  </si>
  <si>
    <r>
      <rPr>
        <rFont val="Arial"/>
        <b/>
        <color rgb="FF000000"/>
        <sz val="8.0"/>
      </rPr>
      <t xml:space="preserve">Набор метчиков м/р к-т, воротков, сверл №309, 32 шт. 
</t>
    </r>
    <r>
      <rPr>
        <rFont val="Arial"/>
        <color rgb="FF000000"/>
        <sz val="8.0"/>
      </rPr>
      <t>2,0-2,5-3,0-3,3-4,0-4,2-5,0-6,0-6,7-7,0-8,5-10,2 (Р6М5)
2,0-2,5-3,0-3,3-4,0-4,2-5,0-6,0-6,7-7,0-8,5-10,2 (кобальт)
Метчики м/р к-т: М3-М4-М5-М6-М8-М10-М12
Вороток для метчиков: М3-М12
Упаковка: тканевый пенал</t>
    </r>
  </si>
  <si>
    <r>
      <rPr>
        <rFont val="Arial"/>
        <b/>
        <color rgb="FF000000"/>
        <sz val="8.0"/>
      </rPr>
      <t xml:space="preserve">Набор метчиков руч к-т, воротков, сверл №310, 32 шт. 
</t>
    </r>
    <r>
      <rPr>
        <rFont val="Arial"/>
        <color rgb="FF000000"/>
        <sz val="8.0"/>
      </rPr>
      <t>2,0-2,5-3,0-3,3-4,0-4,2-5,0-6,0-6,7-7,0-8,5-10,2 (Р6М5)
2,0-2,5-3,0-3,3-4,0-4,2-5,0-6,0-6,7-7,0-8,5-10,2 (кобальт)
Метчики руч.к-т: М3-М4-М5-М6-М8-М10-М12
Вороток для метчиков: М3-М12
Упаковка: тканевый пенал</t>
    </r>
  </si>
  <si>
    <r>
      <rPr>
        <rFont val="Arial"/>
        <b/>
        <color rgb="FF000000"/>
        <sz val="8.0"/>
      </rPr>
      <t xml:space="preserve">Набор метчиков м/р шт, воротков, сверл №76, 15 шт.  </t>
    </r>
    <r>
      <rPr>
        <rFont val="Arial"/>
        <color rgb="FF000000"/>
        <sz val="8.0"/>
      </rPr>
      <t xml:space="preserve">         
Метчики м/р шт.: М3-М4-М5-М6-М8-М10-М12                                    (Р6М5)
Вороток для метчиков: М3-М12
Сверла ц/х кл.В: 2,5-3,3-4,2-5,0-6,7-8,5-10,2                 (Р6М5)
Упаковка: ложемент в картонной коробке</t>
    </r>
  </si>
  <si>
    <r>
      <rPr>
        <rFont val="Arial"/>
        <b/>
        <color rgb="FF000000"/>
        <sz val="8.0"/>
      </rPr>
      <t xml:space="preserve">Набор метчиков м/р шт, воротков, сверл №77, 15 шт.      </t>
    </r>
    <r>
      <rPr>
        <rFont val="Arial"/>
        <color rgb="FF000000"/>
        <sz val="8.0"/>
      </rPr>
      <t xml:space="preserve">     
Метчики м/р шт.: М3-М4-М5-М6-М8-М10-М12                                    (Р6М5)
Вороток для метчиков: М3-М12
Сверла ц/х кл.А с TiN: 2,5-3,3-4,2-5,0-6,7-8,5-10,2        (Р6М5)
Упаковка: ложемент в картонной коробке</t>
    </r>
  </si>
  <si>
    <r>
      <rPr>
        <rFont val="Arial"/>
        <b/>
        <color rgb="FF000000"/>
        <sz val="8.0"/>
      </rPr>
      <t xml:space="preserve">Набор метчиков м/р шт, воротков, сверл №78, 15 шт. </t>
    </r>
    <r>
      <rPr>
        <rFont val="Arial"/>
        <color rgb="FF000000"/>
        <sz val="8.0"/>
      </rPr>
      <t xml:space="preserve">          
Метчики м/р шт.: М3-М4-М5-М6-М8-М10-М12                                    (Р6М5)
Вороток для метчиков: М3-М12
Сверла ц/х кл.А с кобал.под резьб: 2,5-3,3-4,2-5,0-6,7-8,5-10,2 (Р6М5К5)
Упаковка: ложемент в картонной коробке</t>
    </r>
  </si>
  <si>
    <r>
      <rPr>
        <rFont val="Bahnschrift"/>
        <b/>
        <color theme="1"/>
        <sz val="10.0"/>
      </rPr>
      <t xml:space="preserve">НАБОРЫ ПЛАШЕК
</t>
    </r>
    <r>
      <rPr>
        <rFont val="Bahnschrift"/>
        <b val="0"/>
        <color theme="1"/>
        <sz val="8.0"/>
      </rPr>
      <t>Упаковка: блистер/ложемент
Фасовка: кратно 1 шт</t>
    </r>
  </si>
  <si>
    <r>
      <rPr>
        <rFont val="Arial"/>
        <b/>
        <color rgb="FF000000"/>
        <sz val="8.0"/>
      </rPr>
      <t xml:space="preserve">Набор плашек (М3-М10), 6 шт.                                                          (9ХС)
</t>
    </r>
    <r>
      <rPr>
        <rFont val="Arial"/>
        <color rgb="FF000000"/>
        <sz val="8.0"/>
      </rPr>
      <t>Плашки: М3-М4-М5-М6-М8-М10
Упаковка: блистер</t>
    </r>
  </si>
  <si>
    <t>ПЛАШКИ М</t>
  </si>
  <si>
    <r>
      <rPr>
        <rFont val="Arial"/>
        <b/>
        <color rgb="FF000000"/>
        <sz val="8.0"/>
      </rPr>
      <t xml:space="preserve">Набор плашек и воротков №70, 8 шт.             </t>
    </r>
    <r>
      <rPr>
        <rFont val="Arial"/>
        <color rgb="FF000000"/>
        <sz val="8.0"/>
      </rPr>
      <t xml:space="preserve">                              
Плашки: М3-М4-М5-М6-М8-М10-М12                                                     (9ХС)
Вороток для плашек: М3-М14
Упаковка: ложемент в картонной коробке</t>
    </r>
  </si>
  <si>
    <r>
      <rPr>
        <rFont val="Arial"/>
        <b/>
        <color rgb="FF000000"/>
        <sz val="8.0"/>
      </rPr>
      <t xml:space="preserve">Набор плашек и вороток №71, 8 шт.     </t>
    </r>
    <r>
      <rPr>
        <rFont val="Arial"/>
        <color rgb="FF000000"/>
        <sz val="8.0"/>
      </rPr>
      <t xml:space="preserve">                                     
Плашки: М3-М4-М5-М6-М8-М10-М12                                                   (Р6М5)
Вороток для плашек: М3-М14
Упаковка: ложемент в картонной коробке</t>
    </r>
  </si>
  <si>
    <r>
      <rPr>
        <rFont val="Bahnschrift"/>
        <b/>
        <color theme="1"/>
        <sz val="10.0"/>
      </rPr>
      <t xml:space="preserve">НАБОРЫ МЕТЧИКОВ И ПЛАШЕК КОМБИНИРОВАННЫЕ
</t>
    </r>
    <r>
      <rPr>
        <rFont val="Bahnschrift"/>
        <b val="0"/>
        <color theme="1"/>
        <sz val="8.0"/>
      </rPr>
      <t>Упаковка: ткань/пласт/лож./блист
Фасовка: кратно 1 шт</t>
    </r>
  </si>
  <si>
    <r>
      <rPr>
        <rFont val="Arial"/>
        <b/>
        <color theme="1"/>
        <sz val="8.0"/>
      </rPr>
      <t xml:space="preserve">Набор плашек, метчиков ручных, воротков №303 (М3-М20), 27 шт. 
</t>
    </r>
    <r>
      <rPr>
        <rFont val="Arial"/>
        <color rgb="FF000000"/>
        <sz val="8.0"/>
      </rPr>
      <t>Плашки: М3  М4  М5  М6  М8  М10  М12  М14  М16  М18  М20
Вороток для плашек: М3-М10, М3-М14, М12-М20
Метчики руч.к  т: М3  М4  М5  М6  М8  М10  М12  М14  М16  М18  М20
Вороток для метчиков: М3-М8, М5-М22
Упаковка: тканевый пенал</t>
    </r>
  </si>
  <si>
    <r>
      <rPr>
        <rFont val="Arial"/>
        <b/>
        <color theme="1"/>
        <sz val="8.0"/>
      </rPr>
      <t xml:space="preserve">Набор плашек, метчиков ручных, воротков №304 (М3-М27), 35 шт. 
</t>
    </r>
    <r>
      <rPr>
        <rFont val="Arial"/>
        <color theme="1"/>
        <sz val="8.0"/>
      </rPr>
      <t>Плашки: М3  М4  М5  М6  М8  М10  М12  М14  М16  М18  М20  М22  
М24  М27
Вороток для плашек: М3-М10, М3-М14, М12-М20, G1/2-G3/4-G1 (М16-М36)
Метчики руч: М3  М4  М5  М6  М8  М10  М12  М14  М16  М18  М20  
М22  М24  М27
Вороток для метчиков: М3-М8, М5-М22, М6-М30
Упаковка: тканевый пенал</t>
    </r>
  </si>
  <si>
    <r>
      <rPr>
        <rFont val="Arial"/>
        <b/>
        <color theme="1"/>
        <sz val="8.0"/>
      </rPr>
      <t xml:space="preserve">Набор плашек, метчиков ручных, воротков №305 (М3-М16), 43 шт. 
</t>
    </r>
    <r>
      <rPr>
        <rFont val="Arial"/>
        <color theme="1"/>
        <sz val="8.0"/>
      </rPr>
      <t>Плашки: М3*0,5  М4*0,7  М5*0,8  М6*0,75  М6*1,0  М8*0,75  М8*1,0  М8*1,25  
М10*1  М10*1,25  М10*1,5  М12*1,5  М12*1,75  М14*1,25  М14*1,5  М14*2,0  
М16*1  М16*1,5  М16*2,0
Вороток для плашек: М3-М10, М3-М14, М12-М20
Метчики руч: М3*0,5  М4*0,7  М5*0,8  М6*0,75  М6*1,0  М8*0,75  М8*1,0  
М8*1,25  М10*1  М10*1,25  М10*1,5  М12*1,5  М12*1,75  М14*1,25  М14*1,5  
М14*2,0  М16*1  М16*1,5  М16*2,0
Вороток для метчиков: М3-М8, М5-М22
Упаковка: тканевый пенал</t>
    </r>
  </si>
  <si>
    <r>
      <rPr>
        <rFont val="Arial"/>
        <b/>
        <color theme="1"/>
        <sz val="8.0"/>
      </rPr>
      <t xml:space="preserve">Набор плашек, м/р метчиков, воротков №306 (М3-М20), 27 шт. 
</t>
    </r>
    <r>
      <rPr>
        <rFont val="Arial"/>
        <color rgb="FF000000"/>
        <sz val="8.0"/>
      </rPr>
      <t>Плашки: М3  М4  М5  М6  М8  М10  М12  М14  М16  М18  М20
Вороток для плашек: М3-М10, М3-М14, М12-М20
Метчики маш  руч.к  т: М3  М4  М5  М6  М8  М10  М12  М14  М16  М18  М20
Вороток для метчиков: М3-М8, М5-М22
Упаковка: тканевый пенал</t>
    </r>
  </si>
  <si>
    <r>
      <rPr>
        <rFont val="Arial"/>
        <b/>
        <color theme="1"/>
        <sz val="8.0"/>
      </rPr>
      <t xml:space="preserve">Набор плашек, м/р метчиков, воротков №307 (М3-М27), 35 шт. 
</t>
    </r>
    <r>
      <rPr>
        <rFont val="Arial"/>
        <color theme="1"/>
        <sz val="8.0"/>
      </rPr>
      <t>Плашки: М3  М4  М5  М6  М8  М10  М12  М14  М16  М18  М20  
М22  М24  М27
Вороток для плашек: М3-М10, М3-М14, М12-М20, G1/2-G3/4-G1 (М16-М36)
Метчики маш  руч.к  т: М3  М4  М5  М6  М8  М10  М12  М14  М16  М18  М20 
М22  М24  М27
Вороток для метчиков: М3-М8, М5-М22, М6-М30
Упаковка: тканевый пенал</t>
    </r>
  </si>
  <si>
    <r>
      <rPr>
        <rFont val="Arial"/>
        <b/>
        <color theme="1"/>
        <sz val="8.0"/>
      </rPr>
      <t xml:space="preserve">Набор плашек, м/р метчиков, воротков №308 (М3-М16), 43 шт.  
</t>
    </r>
    <r>
      <rPr>
        <rFont val="Arial"/>
        <color theme="1"/>
        <sz val="8.0"/>
      </rPr>
      <t>Плашки: М3*0,5  М4*0,7  М5*0,8  М6*0,75  М6*1,0  М8*0,75  М8*1,0  М8*1,25  
М10*1  М10*1,25  М10*1,5  М12*1,5  М12*1,75  М14*1,25  М14*1,5  М14*2,0  
М16*1  М16*1,5  М16*2,0
Вороток для плашек: М3-М10, М3-М14, М12-М20
Метчики маш-руч.к-т: М3*0,5  М4*0,7  М5*0,8  М6*0,75  М6*1,0  М8*0,75  
М8*1,0  М8*1,25   М10*1  М10*1,25  М10*1,5  М12*1,5  М12*1,75  М14*1,25   
М14*1,5 М14*2,0  М16*1  М16*1,5  М16*2,0
Вороток для метчиков: М3-М8, М5-М22
Упаковка: тканевый пенал</t>
    </r>
  </si>
  <si>
    <r>
      <rPr>
        <rFont val="Arial"/>
        <b/>
        <color theme="1"/>
        <sz val="8.0"/>
      </rPr>
      <t xml:space="preserve">Набор метчиков, плашек, воротков №75, 16 шт.            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Метчики м/р шт.: М3-М4-М5-М6-М8-М10-М12                                    (Р6М5)
Вороток для метчиков: М3-М12
Плашки: М3-М4-М5-М6-М8-М10-М12                                                     (9ХС)
Вороток для плашек: М3-М14
Упаковка: ложемент в картонной коробке</t>
    </r>
  </si>
  <si>
    <r>
      <rPr>
        <rFont val="Arial"/>
        <b/>
        <color theme="1"/>
        <sz val="8.0"/>
      </rPr>
      <t>Набор плашек и метчиков (М8-М10), 4 шт.                        (9ХС, Р6М5)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Плашки: М8-М10
Метчики м/р: М8-М10
Упаковка: блистер</t>
    </r>
  </si>
  <si>
    <r>
      <rPr>
        <rFont val="Arial"/>
        <b/>
        <color theme="1"/>
        <sz val="8.0"/>
      </rPr>
      <t>Набор плашек и метчиков №5 (М3-М12), 14 шт.               (9ХС, Р6М5)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Плашки: М3-М4-М5-М6-М8-М10-М12
Метчики м/р: М3-М4-М5-М6-М8-М10-М12
Упаковка: пластиковый бокс</t>
    </r>
  </si>
  <si>
    <r>
      <rPr>
        <rFont val="Bahnschrift"/>
        <b/>
        <color theme="1"/>
        <sz val="10.0"/>
      </rPr>
      <t xml:space="preserve">НАБОРЫ ЗЕНКОВОК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</si>
  <si>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 xml:space="preserve">Набор зенковок №900, 7 шт.  </t>
    </r>
    <r>
      <rPr>
        <rFont val="Arial"/>
        <color theme="1"/>
        <sz val="8.0"/>
      </rPr>
      <t xml:space="preserve">                  
</t>
    </r>
    <r>
      <rPr>
        <rFont val="Arial"/>
        <color rgb="FF000000"/>
        <sz val="8.0"/>
      </rPr>
      <t>90 градусов, 6,0-6,3-8,0-10,0-12,5-16,0-20,0
Упаковка: тканевый пенал</t>
    </r>
  </si>
  <si>
    <t>ЗЕНКОВКИ</t>
  </si>
  <si>
    <r>
      <rPr>
        <rFont val="Arial"/>
        <b/>
        <color theme="1"/>
        <sz val="8.0"/>
      </rPr>
      <t xml:space="preserve">Набор зенковок №901, 6 шт.        </t>
    </r>
    <r>
      <rPr>
        <rFont val="Arial"/>
        <color theme="1"/>
        <sz val="8.0"/>
      </rPr>
      <t xml:space="preserve">            
</t>
    </r>
    <r>
      <rPr>
        <rFont val="Arial"/>
        <color rgb="FF000000"/>
        <sz val="8.0"/>
      </rPr>
      <t>90 градусов, 6,3-8,0-10,0-12,5-16,0-20,0
Упаковка: тканевый пенал</t>
    </r>
  </si>
  <si>
    <r>
      <rPr>
        <rFont val="Arial"/>
        <b/>
        <color theme="1"/>
        <sz val="8.0"/>
      </rPr>
      <t xml:space="preserve">Набор зенковок №902, 5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90 градусов, 6,3-8,0-10,0-12,5-16,0
Упаковка: тканевый пенал</t>
    </r>
  </si>
  <si>
    <r>
      <rPr>
        <rFont val="Bahnschrift"/>
        <b/>
        <color theme="1"/>
        <sz val="10.0"/>
      </rPr>
      <t xml:space="preserve">НАБОРЫ БОРФРЕЗ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</si>
  <si>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rgb="FF000000"/>
        <sz val="8.0"/>
      </rPr>
      <t xml:space="preserve">Набор борфрез №950, 4 шт.                    
</t>
    </r>
    <r>
      <rPr>
        <rFont val="Arial"/>
        <b val="0"/>
        <color rgb="FF000000"/>
        <sz val="8.0"/>
      </rPr>
      <t>формы B-C-D-F (диаметр раб.части 6 мм)
Упаковка: тканевый пенал</t>
    </r>
  </si>
  <si>
    <t>БОРФРЕЗЫ</t>
  </si>
  <si>
    <r>
      <rPr>
        <rFont val="Arial"/>
        <b/>
        <color rgb="FF000000"/>
        <sz val="8.0"/>
      </rPr>
      <t xml:space="preserve">Набор борфрез №951, 4 шт.                    
</t>
    </r>
    <r>
      <rPr>
        <rFont val="Arial"/>
        <b val="0"/>
        <color rgb="FF000000"/>
        <sz val="8.0"/>
      </rPr>
      <t>формы B-C-D-F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</si>
  <si>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№952, 4 шт.                    
</t>
    </r>
    <r>
      <rPr>
        <rFont val="Arial"/>
        <b val="0"/>
        <color rgb="FF000000"/>
        <sz val="8.0"/>
      </rPr>
      <t>формы B-C-D-F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</si>
  <si>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№953, 5 шт.                    
</t>
    </r>
    <r>
      <rPr>
        <rFont val="Arial"/>
        <b val="0"/>
        <color rgb="FF000000"/>
        <sz val="8.0"/>
      </rPr>
      <t>формы B-C-D-F-H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</si>
  <si>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№954, 5 шт.                    
</t>
    </r>
    <r>
      <rPr>
        <rFont val="Arial"/>
        <b val="0"/>
        <color rgb="FF000000"/>
        <sz val="8.0"/>
      </rPr>
      <t>формы B-C-D-F-H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</si>
  <si>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№955, 5 шт.                    
</t>
    </r>
    <r>
      <rPr>
        <rFont val="Arial"/>
        <b val="0"/>
        <color rgb="FF000000"/>
        <sz val="8.0"/>
      </rPr>
      <t>формы B-C-D-F-H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</si>
  <si>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№956, 6 шт.                    
</t>
    </r>
    <r>
      <rPr>
        <rFont val="Arial"/>
        <b val="0"/>
        <color rgb="FF000000"/>
        <sz val="8.0"/>
      </rPr>
      <t>формы B-C-D-F-H-M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</si>
  <si>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№957, 6 шт.                    
</t>
    </r>
    <r>
      <rPr>
        <rFont val="Arial"/>
        <b val="0"/>
        <color rgb="FF000000"/>
        <sz val="8.0"/>
      </rPr>
      <t>формы B-C-D-F-H-M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</si>
  <si>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№958, 6 шт.                    
</t>
    </r>
    <r>
      <rPr>
        <rFont val="Arial"/>
        <b val="0"/>
        <color rgb="FF000000"/>
        <sz val="8.0"/>
      </rPr>
      <t>формы B-C-D-F-H-M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</si>
  <si>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№959, 7 шт.                    
</t>
    </r>
    <r>
      <rPr>
        <rFont val="Arial"/>
        <b val="0"/>
        <color rgb="FF000000"/>
        <sz val="8.0"/>
      </rPr>
      <t>формы B-C-D-E-F-H-M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</si>
  <si>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№960, 7 шт.                    
</t>
    </r>
    <r>
      <rPr>
        <rFont val="Arial"/>
        <b val="0"/>
        <color rgb="FF000000"/>
        <sz val="8.0"/>
      </rPr>
      <t>формы B-C-D-E-F-H-M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</si>
  <si>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№961, 7 шт.                    
</t>
    </r>
    <r>
      <rPr>
        <rFont val="Arial"/>
        <b val="0"/>
        <color rgb="FF000000"/>
        <sz val="8.0"/>
      </rPr>
      <t>формы B-C-D-E-F-H-M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</si>
  <si>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№962, 8 шт.                    
</t>
    </r>
    <r>
      <rPr>
        <rFont val="Arial"/>
        <b val="0"/>
        <color rgb="FF000000"/>
        <sz val="8.0"/>
      </rPr>
      <t>формы B-C-D-E-F-G-H-M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</si>
  <si>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№963, 8 шт.                    
</t>
    </r>
    <r>
      <rPr>
        <rFont val="Arial"/>
        <b val="0"/>
        <color rgb="FF000000"/>
        <sz val="8.0"/>
      </rPr>
      <t>формы B-C-D-E-F-G-H-M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</si>
  <si>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№964, 8 шт.                    
</t>
    </r>
    <r>
      <rPr>
        <rFont val="Arial"/>
        <b val="0"/>
        <color rgb="FF000000"/>
        <sz val="8.0"/>
      </rPr>
      <t>формы B-C-D-E-F-G-H-M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</si>
  <si>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№965, 9 шт.                    
</t>
    </r>
    <r>
      <rPr>
        <rFont val="Arial"/>
        <b val="0"/>
        <color rgb="FF000000"/>
        <sz val="8.0"/>
      </rPr>
      <t>формы B-C-D-E-F-G-H-L-M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</si>
  <si>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№966, 9 шт.                    
</t>
    </r>
    <r>
      <rPr>
        <rFont val="Arial"/>
        <b val="0"/>
        <color rgb="FF000000"/>
        <sz val="8.0"/>
      </rPr>
      <t>формы B-C-D-E-F-G-H-L-M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</si>
  <si>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№967, 9 шт.                    
</t>
    </r>
    <r>
      <rPr>
        <rFont val="Arial"/>
        <b val="0"/>
        <color rgb="FF000000"/>
        <sz val="8.0"/>
      </rPr>
      <t>формы B-C-D-E-F-G-H-L-M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</si>
  <si>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№968, 10 шт.                    
</t>
    </r>
    <r>
      <rPr>
        <rFont val="Arial"/>
        <b val="0"/>
        <color rgb="FF000000"/>
        <sz val="8.0"/>
      </rPr>
      <t>формы А-B-C-D-E-F-G-H-L-M (диаметр раб.части 6 мм)
Упаковка: тканевый пенал</t>
    </r>
  </si>
  <si>
    <r>
      <rPr>
        <rFont val="Arial"/>
        <b/>
        <color rgb="FF000000"/>
        <sz val="8.0"/>
      </rPr>
      <t xml:space="preserve">Набор борфрез №969, 10 шт.                    
</t>
    </r>
    <r>
      <rPr>
        <rFont val="Arial"/>
        <b val="0"/>
        <color rgb="FF000000"/>
        <sz val="8.0"/>
      </rPr>
      <t>формы А-B-C-D-E-F-G-H-L-M (диаметр раб.части 8 мм)
Упаковка: тканевый пенал</t>
    </r>
  </si>
  <si>
    <r>
      <rPr>
        <rFont val="Arial"/>
        <b/>
        <color rgb="FF000000"/>
        <sz val="8.0"/>
      </rPr>
      <t xml:space="preserve">Набор борфрез №970, 10 шт.                    
</t>
    </r>
    <r>
      <rPr>
        <rFont val="Arial"/>
        <b val="0"/>
        <color rgb="FF000000"/>
        <sz val="8.0"/>
      </rPr>
      <t>формы А-B-C-D-E-F-G-H-L-M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</si>
  <si>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№971, 12 шт.                    
</t>
    </r>
    <r>
      <rPr>
        <rFont val="Arial"/>
        <b val="0"/>
        <color rgb="FF000000"/>
        <sz val="8.0"/>
      </rPr>
      <t>формы А-B-C-D-E-F-G-H-J-K-L-M (диаметр раб.части 10 мм)
Упаковка: тканевый пенал</t>
    </r>
  </si>
  <si>
    <r>
      <rPr>
        <rFont val="Arial"/>
        <b/>
        <color rgb="FF000000"/>
        <sz val="8.0"/>
      </rPr>
      <t xml:space="preserve">Набор борфрез №972, 12 шт. Комбинированный         
</t>
    </r>
    <r>
      <rPr>
        <rFont val="Arial"/>
        <b val="0"/>
        <color rgb="FF000000"/>
        <sz val="8.0"/>
      </rPr>
      <t>формы B-C-D-F (диаметр раб.части 8 мм, 10 мм, 12 мм)
Упаковка: тканевый пенал</t>
    </r>
  </si>
  <si>
    <r>
      <rPr>
        <rFont val="Arial"/>
        <b/>
        <color rgb="FF000000"/>
        <sz val="8.0"/>
      </rPr>
      <t xml:space="preserve">Набор борфрез №973, 12 шт. Комбинированный         
</t>
    </r>
    <r>
      <rPr>
        <rFont val="Arial"/>
        <b val="0"/>
        <color rgb="FF000000"/>
        <sz val="8.0"/>
      </rPr>
      <t>формы B-C-D-F-H-M (диаметр раб.части 6 мм, 10 мм)
Упаковка: тканевый пенал</t>
    </r>
  </si>
  <si>
    <r>
      <rPr>
        <rFont val="Bahnschrift"/>
        <b/>
        <color theme="1"/>
        <sz val="10.0"/>
      </rPr>
      <t xml:space="preserve">НАБОРЫ НАПИЛЬНИКОВ, РАШПИЛЕЙ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</si>
  <si>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 xml:space="preserve">Набор напильников с ручками №500, (150 мм), 5 шт.   </t>
    </r>
    <r>
      <rPr>
        <rFont val="Arial"/>
        <color theme="1"/>
        <sz val="8.0"/>
      </rPr>
      <t xml:space="preserve">                 
</t>
    </r>
    <r>
      <rPr>
        <rFont val="Arial"/>
        <color rgb="FF000000"/>
        <sz val="8.0"/>
      </rPr>
      <t>плоский, круглый, трехгранный, полукруглый, квадратный - 150 мм
Упаковка: тканевая скрутка</t>
    </r>
  </si>
  <si>
    <t>НАПИЛЬНИКИ</t>
  </si>
  <si>
    <r>
      <rPr>
        <rFont val="Arial"/>
        <b/>
        <color theme="1"/>
        <sz val="8.0"/>
      </rPr>
      <t xml:space="preserve">Набор напильников с ручками №501, (150 мм), 6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плоский, круглый, трехгранный, полукруглый, квадратный, 
ромбический - 150 мм
Упаковка: тканевая скрутка</t>
    </r>
  </si>
  <si>
    <r>
      <rPr>
        <rFont val="Arial"/>
        <b/>
        <color theme="1"/>
        <sz val="8.0"/>
      </rPr>
      <t xml:space="preserve">Набор напильников с ручками №502, (200 мм), 5 шт.   </t>
    </r>
    <r>
      <rPr>
        <rFont val="Arial"/>
        <color theme="1"/>
        <sz val="8.0"/>
      </rPr>
      <t xml:space="preserve">                 
</t>
    </r>
    <r>
      <rPr>
        <rFont val="Arial"/>
        <color rgb="FF000000"/>
        <sz val="8.0"/>
      </rPr>
      <t>плоский, круглый, трехгранный, полукруглый, квадратный - 200 мм
Упаковка: тканевая скрутка</t>
    </r>
  </si>
  <si>
    <t>НАБОРЫ АЛМАЗНЫХ НАДФ.</t>
  </si>
  <si>
    <r>
      <rPr>
        <rFont val="Arial"/>
        <b/>
        <color theme="1"/>
        <sz val="8.0"/>
      </rPr>
      <t xml:space="preserve">Набор напильников с ручками №503, (200 мм), 6 шт.                   </t>
    </r>
    <r>
      <rPr>
        <rFont val="Arial"/>
        <color theme="1"/>
        <sz val="8.0"/>
      </rPr>
      <t xml:space="preserve"> 
</t>
    </r>
    <r>
      <rPr>
        <rFont val="Arial"/>
        <color rgb="FF000000"/>
        <sz val="8.0"/>
      </rPr>
      <t>плоский, круглый, трехгранный, полукруглый, квадратный, 
ромбический - 200 мм</t>
    </r>
  </si>
  <si>
    <r>
      <rPr>
        <rFont val="Arial"/>
        <b/>
        <color theme="1"/>
        <sz val="8.0"/>
      </rPr>
      <t xml:space="preserve">Набор рашпилей с ручками №504, (200 мм), 4 шт.                    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плоский №1, плоский №2, круглый №2, полукруглый №2 - 200 мм
Упаковка: тканевая скрутка</t>
    </r>
  </si>
  <si>
    <r>
      <rPr>
        <rFont val="Bahnschrift"/>
        <b/>
        <color theme="1"/>
        <sz val="10.0"/>
      </rPr>
      <t xml:space="preserve">НАБОРЫ НАДФИЛЕЙ АЛМАЗНЫХ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</si>
  <si>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>Набор надфилей алмазных №550, (160 мм, 160/125), 5 шт. пл</t>
    </r>
    <r>
      <rPr>
        <rFont val="Arial"/>
        <color rgb="FF000000"/>
        <sz val="8.0"/>
      </rPr>
      <t>оский, круглый, трехгранный, полукруглый, квадратный
Упаковка: тканевая скрутка</t>
    </r>
  </si>
  <si>
    <t>НАДФИЛИ АЛМАЗНЫЕ</t>
  </si>
  <si>
    <r>
      <rPr>
        <rFont val="Arial"/>
        <b/>
        <color theme="1"/>
        <sz val="8.0"/>
      </rPr>
      <t>Набор надфилей алмазных №551, (160 мм, 160/125), 5 шт.</t>
    </r>
    <r>
      <rPr>
        <rFont val="Arial"/>
        <color rgb="FF000000"/>
        <sz val="8.0"/>
      </rPr>
      <t>плоский, круглый, трехгранный, овальный, квадратный
Упаковка: тканевая скрутка</t>
    </r>
  </si>
  <si>
    <r>
      <rPr>
        <rFont val="Arial"/>
        <b/>
        <color theme="1"/>
        <sz val="8.0"/>
      </rPr>
      <t>Набор надфилей алмазных №552, (160 мм, 160/125), 7 шт.</t>
    </r>
    <r>
      <rPr>
        <rFont val="Arial"/>
        <color rgb="FF000000"/>
        <sz val="8.0"/>
      </rPr>
      <t>плоский, круглый, трехгранный, полукруглый, овальный, ромбический, 
квадратный
Упаковка: тканевая скрутка</t>
    </r>
  </si>
  <si>
    <r>
      <rPr>
        <rFont val="Arial"/>
        <b/>
        <color theme="1"/>
        <sz val="8.0"/>
      </rPr>
      <t>Набор надфилей алмазных №553, (160 мм, 160/125, 125/100),10шт. п</t>
    </r>
    <r>
      <rPr>
        <rFont val="Arial"/>
        <color rgb="FF000000"/>
        <sz val="8.0"/>
      </rPr>
      <t>лоский, круглый (2 шт), трехгранный (2 шт), полукруглый, овальный, ромбический, квадратный (2 шт)
Упаковка: тканевая скрутка</t>
    </r>
  </si>
  <si>
    <r>
      <rPr>
        <rFont val="Arial"/>
        <b/>
        <color theme="1"/>
        <sz val="8.0"/>
      </rPr>
      <t xml:space="preserve">Набор надфилей алмазных №554, (160 мм, 160/125, 125/100), 14 шт.
</t>
    </r>
    <r>
      <rPr>
        <rFont val="Arial"/>
        <color rgb="FF000000"/>
        <sz val="8.0"/>
      </rPr>
      <t>плоский (2 шт), круглый (2 шт), трехгранный (2 шт), полукруглый (2 шт),
овальный (2 шт), ромбический (2 шт), квадратный (2 шт)
Упаковка: тканевая скрутка</t>
    </r>
  </si>
  <si>
    <r>
      <rPr>
        <rFont val="Bahnschrift"/>
        <b/>
        <color theme="1"/>
        <sz val="10.0"/>
      </rPr>
      <t xml:space="preserve">НАБОРЫ НАДФИЛЕЙ, СТАЛЬ У12
</t>
    </r>
    <r>
      <rPr>
        <rFont val="Bahnschrift"/>
        <b val="0"/>
        <color theme="1"/>
        <sz val="8.0"/>
      </rPr>
      <t>Упаковка: блистер
Фасовка: кратно 1 шт</t>
    </r>
  </si>
  <si>
    <r>
      <rPr>
        <rFont val="Arial"/>
        <b/>
        <color theme="1"/>
        <sz val="8.0"/>
      </rPr>
      <t>Набор надфилей 160 мм из 5 шт. №1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плоский, трехгранный, круглый, полукруглый, ромбический
Упаковка: блистер</t>
    </r>
  </si>
  <si>
    <t>НАДФИЛИ</t>
  </si>
  <si>
    <r>
      <rPr>
        <rFont val="Arial"/>
        <b/>
        <color theme="1"/>
        <sz val="8.0"/>
      </rPr>
      <t>Набор надфилей 160 мм из 5 шт. №2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плоский, трехгранный, круглый, полукруглый, квадратный
Упаковка: блистер</t>
    </r>
  </si>
  <si>
    <r>
      <rPr>
        <rFont val="Arial"/>
        <b/>
        <color theme="1"/>
        <sz val="8.0"/>
      </rPr>
      <t>Набор надфилей 160 мм из 7 шт.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плоск., трехгран., кругл., полукругл., квадрат.,ромбич., овальн.
Упаковка: блистер</t>
    </r>
  </si>
  <si>
    <r>
      <rPr>
        <rFont val="Bahnschrift"/>
        <b/>
        <color theme="1"/>
        <sz val="10.0"/>
      </rPr>
      <t xml:space="preserve">НАБОРЫ ОТВЕРТОК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</si>
  <si>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 xml:space="preserve">Набор отверток с прямым шлицем №600, 5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прямой шлиц SL: 2,5*60, 3*75, 5*100, 6*38, 6*100
Упаковка: тканевый пенал</t>
    </r>
  </si>
  <si>
    <t>ОТВЕРТКИ</t>
  </si>
  <si>
    <r>
      <rPr>
        <rFont val="Arial"/>
        <b/>
        <color theme="1"/>
        <sz val="8.0"/>
      </rPr>
      <t xml:space="preserve">Набор отверток с прямым шлицем №601, 7 шт.     </t>
    </r>
    <r>
      <rPr>
        <rFont val="Arial"/>
        <color theme="1"/>
        <sz val="8.0"/>
      </rPr>
      <t xml:space="preserve">               
</t>
    </r>
    <r>
      <rPr>
        <rFont val="Arial"/>
        <color rgb="FF000000"/>
        <sz val="8.0"/>
      </rPr>
      <t>прямой шлиц SL: 2,5*60, 3*75, 3*100, 5*75, 5*100, 6*38, 6*100
Упаковка: тканевый пенал</t>
    </r>
  </si>
  <si>
    <r>
      <rPr>
        <rFont val="Arial"/>
        <b/>
        <color theme="1"/>
        <sz val="8.0"/>
      </rPr>
      <t xml:space="preserve">Набор отверток с прямым шлицем ударных №602, 5 шт.           </t>
    </r>
    <r>
      <rPr>
        <rFont val="Arial"/>
        <color theme="1"/>
        <sz val="8.0"/>
      </rPr>
      <t xml:space="preserve">         
</t>
    </r>
    <r>
      <rPr>
        <rFont val="Arial"/>
        <color rgb="FF000000"/>
        <sz val="8.0"/>
      </rPr>
      <t>прямой шлиц SL ударные: 5*100, 5*125, 6*125, 6*150, 8*150
Упаковка: тканевый пенал</t>
    </r>
  </si>
  <si>
    <r>
      <rPr>
        <rFont val="Arial"/>
        <b/>
        <color theme="1"/>
        <sz val="8.0"/>
      </rPr>
      <t xml:space="preserve">Набор отверток крестообразных №603, 5 шт.   </t>
    </r>
    <r>
      <rPr>
        <rFont val="Arial"/>
        <color theme="1"/>
        <sz val="8.0"/>
      </rPr>
      <t xml:space="preserve">                 
</t>
    </r>
    <r>
      <rPr>
        <rFont val="Arial"/>
        <color rgb="FF000000"/>
        <sz val="8.0"/>
      </rPr>
      <t>крестовые PH: 0*75, 1*38, 1*75, 2*38, 2*100
Упаковка: тканевый пенал</t>
    </r>
  </si>
  <si>
    <r>
      <rPr>
        <rFont val="Arial"/>
        <b/>
        <color theme="1"/>
        <sz val="8.0"/>
      </rPr>
      <t xml:space="preserve">Набор отверток крестообразных №604, 7 шт.     </t>
    </r>
    <r>
      <rPr>
        <rFont val="Arial"/>
        <color theme="1"/>
        <sz val="8.0"/>
      </rPr>
      <t xml:space="preserve">               
</t>
    </r>
    <r>
      <rPr>
        <rFont val="Arial"/>
        <color rgb="FF000000"/>
        <sz val="8.0"/>
      </rPr>
      <t>крестовые PH: 0*75, 1*38, 1*75, 1*100, 2*38, 2*100, 3*150
Упаковка: тканевый пенал</t>
    </r>
  </si>
  <si>
    <t>НАБОРЫ НАКИД. КЛЮЧЕЙ</t>
  </si>
  <si>
    <r>
      <rPr>
        <rFont val="Arial"/>
        <b/>
        <color theme="1"/>
        <sz val="8.0"/>
      </rPr>
      <t xml:space="preserve">Набор отверток TORX №605, 4 шт.         </t>
    </r>
    <r>
      <rPr>
        <rFont val="Arial"/>
        <color theme="1"/>
        <sz val="8.0"/>
      </rPr>
      <t xml:space="preserve">           
</t>
    </r>
    <r>
      <rPr>
        <rFont val="Arial"/>
        <color rgb="FF000000"/>
        <sz val="8.0"/>
      </rPr>
      <t>TORX: T10*60, T15*100, T20*100, T25*125
Упаковка: тканевый пенал</t>
    </r>
  </si>
  <si>
    <t>НАБОРЫ КОМБИН.КЛЮЧЕЙ</t>
  </si>
  <si>
    <r>
      <rPr>
        <rFont val="Arial"/>
        <b/>
        <color theme="1"/>
        <sz val="8.0"/>
      </rPr>
      <t xml:space="preserve">Набор отверток диэлектрических №650, 5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крестовые диэлектрические PH: 1*80, 2*100
прямой шлиц диэлектрические SL: 3*75, 4*100
индикатор напряжения 110-250 V, 140 мм
Упаковка: тканевый пенал</t>
    </r>
  </si>
  <si>
    <r>
      <rPr>
        <rFont val="Arial"/>
        <b/>
        <color theme="1"/>
        <sz val="8.0"/>
      </rPr>
      <t xml:space="preserve">Набор отверток диэлектрических №651, 6 шт.        </t>
    </r>
    <r>
      <rPr>
        <rFont val="Arial"/>
        <color theme="1"/>
        <sz val="8.0"/>
      </rPr>
      <t xml:space="preserve">            
</t>
    </r>
    <r>
      <rPr>
        <rFont val="Arial"/>
        <color rgb="FF000000"/>
        <sz val="8.0"/>
      </rPr>
      <t>крестовые диэлектрические PH: 0*75, 1*80, 2*100
прямой шлиц диэлектрические SL: 3*75, 4*100, 5,5*125
Упаковка: тканевый пенал</t>
    </r>
  </si>
  <si>
    <r>
      <rPr>
        <rFont val="Arial"/>
        <b/>
        <color theme="1"/>
        <sz val="8.0"/>
      </rPr>
      <t xml:space="preserve">Набор отверток диэлектрических №652, 7 шт.                </t>
    </r>
    <r>
      <rPr>
        <rFont val="Arial"/>
        <color theme="1"/>
        <sz val="8.0"/>
      </rPr>
      <t xml:space="preserve">    
</t>
    </r>
    <r>
      <rPr>
        <rFont val="Arial"/>
        <color rgb="FF000000"/>
        <sz val="8.0"/>
      </rPr>
      <t>крестовые диэлектрические PH: 0*75, 1*80, 2*100
прямой шлиц диэлектрические SL: 3*75, 4*100, 5,5*125
индикатор напряжения 110-250 V, 140 мм
Упаковка: тканевый пенал</t>
    </r>
  </si>
  <si>
    <r>
      <rPr>
        <rFont val="Arial"/>
        <b/>
        <color theme="1"/>
        <sz val="8.0"/>
      </rPr>
      <t xml:space="preserve">Набор отверток диэлектрических №653, 8 шт.                    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крестовые диэлектрические PH: 0*75, 1*80, 2*100
прямой шлиц диэлектрические SL: 3*75, 4*100, 5,5*125, 6*100
индикатор напряжения 110-250 V, 140 мм
Упаковка: тканевый пенал</t>
    </r>
  </si>
  <si>
    <r>
      <rPr>
        <rFont val="Arial"/>
        <b/>
        <color theme="1"/>
        <sz val="8.0"/>
      </rPr>
      <t xml:space="preserve">Набор отверток Комбинированный №670, 6 шт.                   </t>
    </r>
    <r>
      <rPr>
        <rFont val="Arial"/>
        <color theme="1"/>
        <sz val="8.0"/>
      </rPr>
      <t xml:space="preserve"> 
</t>
    </r>
    <r>
      <rPr>
        <rFont val="Arial"/>
        <color rgb="FF000000"/>
        <sz val="8.0"/>
      </rPr>
      <t>крестовые PH: 1*75, 2*100, 3*150
прямой шлиц SL: 3*75, 5*100, 6*100
Упаковка: тканевый пенал</t>
    </r>
  </si>
  <si>
    <r>
      <rPr>
        <rFont val="Arial"/>
        <b/>
        <color theme="1"/>
        <sz val="8.0"/>
      </rPr>
      <t xml:space="preserve">Набор отверток Комбинированный №671, 7 шт.                   </t>
    </r>
    <r>
      <rPr>
        <rFont val="Arial"/>
        <color theme="1"/>
        <sz val="8.0"/>
      </rPr>
      <t xml:space="preserve"> 
</t>
    </r>
    <r>
      <rPr>
        <rFont val="Arial"/>
        <color rgb="FF000000"/>
        <sz val="8.0"/>
      </rPr>
      <t>крестовые PH: 1*75, 2*100, 3*150
прямой шлиц SL: 2,5*60, 3*75, 5*100, 6*100
Упаковка: тканевый пенал</t>
    </r>
  </si>
  <si>
    <r>
      <rPr>
        <rFont val="Arial"/>
        <b/>
        <color theme="1"/>
        <sz val="8.0"/>
      </rPr>
      <t xml:space="preserve">Набор отверток Комбинированный №672, 8 шт.                    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крестовые PH: 0*75, 1*100, 2*100, 3*150
прямой шлиц SL: 2,5*60, 3*75, 5*100, 6*100
Упаковка: тканевый пенал</t>
    </r>
  </si>
  <si>
    <r>
      <rPr>
        <rFont val="Arial"/>
        <b/>
        <color theme="1"/>
        <sz val="8.0"/>
      </rPr>
      <t xml:space="preserve">Набор отверток Комбинированный №673, 6 шт.             </t>
    </r>
    <r>
      <rPr>
        <rFont val="Arial"/>
        <color theme="1"/>
        <sz val="8.0"/>
      </rPr>
      <t xml:space="preserve">       
</t>
    </r>
    <r>
      <rPr>
        <rFont val="Arial"/>
        <color rgb="FF000000"/>
        <sz val="8.0"/>
      </rPr>
      <t>индикатор напряжения 110-250 V, 140 мм
крестовые диэлектрические PH: 2*100
прямой шлиц диэлектрические SL: 4*100
крестовые PH: 2*100
прямой шлиц SL: 3*100
TORX: Т15*100
Упаковка: тканевый пенал</t>
    </r>
  </si>
  <si>
    <r>
      <rPr>
        <rFont val="Bahnschrift"/>
        <b/>
        <color theme="1"/>
        <sz val="10.0"/>
      </rPr>
      <t xml:space="preserve">НАБОРЫ РУЧНОГО ИНСТРУМЕНТА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</si>
  <si>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 xml:space="preserve">Набор ручного инструмента Комбинированный №800, 4 шт.                    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круглогубцы: 160 мм
кусачки боковые: 160 мм
кусачки торцовые хромированные: 160 мм
плоскогубцы комбинированные: 160 мм
Упаковка: тканевый пенал</t>
    </r>
  </si>
  <si>
    <t>ПЛОСКОГУБЦЫ</t>
  </si>
  <si>
    <r>
      <rPr>
        <rFont val="Arial"/>
        <b/>
        <color theme="1"/>
        <sz val="8.0"/>
      </rPr>
      <t xml:space="preserve">Набор ручного инструмента Комбинированный №801, 5 шт.   </t>
    </r>
    <r>
      <rPr>
        <rFont val="Arial"/>
        <color theme="1"/>
        <sz val="8.0"/>
      </rPr>
      <t xml:space="preserve">                 
</t>
    </r>
    <r>
      <rPr>
        <rFont val="Arial"/>
        <color rgb="FF000000"/>
        <sz val="8.0"/>
      </rPr>
      <t>индикатор напряжения 110-250 V, 140 мм
отвертка крестовая диэлектрическая PH: 2*100
отвертка прямой шлиц диэлектрическая SL: 5,5*125
кусачки боковые диэлектрические: 160 мм
плоскогубцы диэлектрические комбинированные: 160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</si>
  <si>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№802, 5 шт.       </t>
    </r>
    <r>
      <rPr>
        <rFont val="Arial"/>
        <color theme="1"/>
        <sz val="8.0"/>
      </rPr>
      <t xml:space="preserve">             
</t>
    </r>
    <r>
      <rPr>
        <rFont val="Arial"/>
        <color rgb="FF000000"/>
        <sz val="8.0"/>
      </rPr>
      <t>ключ разводной: КР-24
молоток с квардатным бойком: 0,2 кг
отвертка крестовая PH: 2*100
отвертка прямой шлиц SL: 5,0*100
плоскогубцы комбинированные: 160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</si>
  <si>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№803, 5 шт.        </t>
    </r>
    <r>
      <rPr>
        <rFont val="Arial"/>
        <color theme="1"/>
        <sz val="8.0"/>
      </rPr>
      <t xml:space="preserve">            
</t>
    </r>
    <r>
      <rPr>
        <rFont val="Arial"/>
        <color rgb="FF000000"/>
        <sz val="8.0"/>
      </rPr>
      <t>ключ разводной: КР-24
линейка металлическая: 150 мм
отвертка крестовая PH: 2*100
отвертка прямой шлиц SL: 5,0*100
плоскогубцы комбинированные: 160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</si>
  <si>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№804, 7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индикатор напряжения 110-250 V, 140 мм, линейка металлическая: 150 мм, круглогубцы: 160 мм, кусачки боковые: 160 мм, кусачки торцовые хромированные: 160 мм, плоскогубцы комбинированные: 160 мм, плоскогубцы регулируемые: 200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</si>
  <si>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№805, 8 шт. </t>
    </r>
    <r>
      <rPr>
        <rFont val="Arial"/>
        <color theme="1"/>
        <sz val="8.0"/>
      </rPr>
      <t xml:space="preserve">                   
</t>
    </r>
    <r>
      <rPr>
        <rFont val="Arial"/>
        <color rgb="FF000000"/>
        <sz val="8.0"/>
      </rPr>
      <t>ключ разводной: КР-24, круглогубцы: 160 мм, кусачки боковые: 160 мм, плоскогубцы комбинированные: 160 мм, отвертка крестовая PH: 1*100, 2*100, отвертка прямой шлиц SL: 3*100, 5,0*100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</si>
  <si>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№806, 9 шт.    </t>
    </r>
    <r>
      <rPr>
        <rFont val="Arial"/>
        <color theme="1"/>
        <sz val="8.0"/>
      </rPr>
      <t xml:space="preserve">                
</t>
    </r>
    <r>
      <rPr>
        <rFont val="Arial"/>
        <color rgb="FF000000"/>
        <sz val="8.0"/>
      </rPr>
      <t>ключ разводной: КР-24, молоток с квардатным бойком: 0,2 кг, линейка металлическая: 150 мм, круглогубцы: 160 мм, отвертка крестовая PH: 2*100, отвертка прямой шлиц SL: 5,0*100, пассатижи для снятия изоляции: 160 мм, плоскогубцы комбинированные: 160 мм, плоскогубцы регулируемые: 200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</si>
  <si>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Комбинированный №807, 9 шт.           </t>
    </r>
    <r>
      <rPr>
        <rFont val="Arial"/>
        <color theme="1"/>
        <sz val="8.0"/>
      </rPr>
      <t xml:space="preserve">         
</t>
    </r>
    <r>
      <rPr>
        <rFont val="Arial"/>
        <color rgb="FF000000"/>
        <sz val="8.0"/>
      </rPr>
      <t>ключ разводной: КР-24, молоток с квардатным бойком: 0,2 кг, линейка металлическая: 150 мм, отвертка крестовая PH: 1*100, 2*100, отвертка прямой шлиц SL: 3*100, 5,0*100, кусачки боковые: 160 мм, плоскогубцы комбинированные: 160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</si>
  <si>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Домашний мастер №808, 18 шт.        </t>
    </r>
    <r>
      <rPr>
        <rFont val="Arial"/>
        <color theme="1"/>
        <sz val="8.0"/>
      </rPr>
      <t xml:space="preserve">            
</t>
    </r>
    <r>
      <rPr>
        <rFont val="Arial"/>
        <color rgb="FF000000"/>
        <sz val="8.0"/>
      </rPr>
      <t>ключ разводной: КР-24, молоток с квардатным бойком: 0,2 кг, линейка металлическая: 150 мм, отвертка крестовая PH: 1*100, 2*100, отвертка прямой шлиц SL: 3*100, 5,0*100, отвертка крестовая диэлектрическая PH: 2*100, отвертка прямой шлиц диэлектрическая SL: 5,5*125, индикатор напряжения 110-250 V, 140 мм, кусачки боковые: 160 мм, кусачки торцовые хромированные: 160 мм, кусачки боковые диэлектрические: 160 мм, круглогубцы: 160 мм, плоскогубцы комбинированные: 160 мм, 
плоскогубцы регулируемые: 200 мм, плоскогубцы диэлектрические комбинированные: 160 мм, пассатижи для снятия изоляции: 160 мм
Упаковка: тканевый пенал</t>
    </r>
  </si>
  <si>
    <r>
      <rPr>
        <rFont val="Arial"/>
        <b/>
        <color theme="1"/>
        <sz val="8.0"/>
      </rPr>
      <t xml:space="preserve">Набор ручного инструмента Сантехник №809, 36 шт.             </t>
    </r>
    <r>
      <rPr>
        <rFont val="Arial"/>
        <color theme="1"/>
        <sz val="8.0"/>
      </rPr>
      <t xml:space="preserve">       
</t>
    </r>
    <r>
      <rPr>
        <rFont val="Arial"/>
        <color rgb="FF000000"/>
        <sz val="8.0"/>
      </rPr>
      <t>ключ разводной: КР-36, ключ трубный КТР-2 90 градусов, вороток для плашек: G1/2-G3/4-G1 (М16-М36), плашки трубные: G1/2-G3/4-G1, молоток с квардатным бойком: 0,2 кг, плоскогубцы комбинированные: 160 мм, круглогубцы: 160 мм, линейка металлическая: 150 мм, штангенциркуль: 125 мм, отвертка крестовая PH: 2*100, отвертка прямой шлиц SL: 5,0*100, ключи комбинированные: 8*8, 10*10, 12*12, сверла по стеклу: 6-8-10-12, сверла по бетону: 6*100, 6*150, 8*120, 10*120, 12*120, 12*150, буры: 6*110, 6*160, 8*110, 8*160, 10*110, 10*160, 12*160, напильники 150 №2: круглый, плоский, ручка к напильнику
Упаковка: тканевый пенал</t>
    </r>
  </si>
  <si>
    <r>
      <rPr>
        <rFont val="Bahnschrift"/>
        <b/>
        <color theme="1"/>
        <sz val="10.0"/>
      </rPr>
      <t xml:space="preserve">НАБОРЫ КЛЮЧЕЙ РАЗВОДНЫХ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</si>
  <si>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 xml:space="preserve">Набор ключей разводных №400, (КР19-КР-30), 3 шт.                 </t>
    </r>
    <r>
      <rPr>
        <rFont val="Arial"/>
        <color theme="1"/>
        <sz val="8.0"/>
      </rPr>
      <t xml:space="preserve">   
</t>
    </r>
    <r>
      <rPr>
        <rFont val="Arial"/>
        <color rgb="FF000000"/>
        <sz val="8.0"/>
      </rPr>
      <t>КР-19; КР-24; КР-30
Упаковка: тканевая скрутка</t>
    </r>
  </si>
  <si>
    <t>КЛЮЧИ РАЗВОДНЫЕ</t>
  </si>
  <si>
    <r>
      <rPr>
        <rFont val="Arial"/>
        <b/>
        <color theme="1"/>
        <sz val="8.0"/>
      </rPr>
      <t xml:space="preserve">Набор ключей разводных №401, (КР19-КР-36), 4 шт.             </t>
    </r>
    <r>
      <rPr>
        <rFont val="Arial"/>
        <color theme="1"/>
        <sz val="8.0"/>
      </rPr>
      <t xml:space="preserve">       
</t>
    </r>
    <r>
      <rPr>
        <rFont val="Arial"/>
        <color rgb="FF000000"/>
        <sz val="8.0"/>
      </rPr>
      <t>КР-19; КР-24; КР-30; КР-36
Упаковка: тканевая скрутка</t>
    </r>
  </si>
  <si>
    <r>
      <rPr>
        <rFont val="Bahnschrift"/>
        <b/>
        <color theme="1"/>
        <sz val="10.0"/>
      </rPr>
      <t xml:space="preserve">НАБОРЫ КЛЮЧЕЙ ГАЕЧНЫХ ДВУСТОРОННИХ С ОТКРЫТЫМ ЗЕВОМ, СТАЛЬ 40Х, ТУ 3926-030-53581936-2013 (КАМЫШИН)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</si>
  <si>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>№3 Набор ключей гаечных двусторонних с откр. зевом         (КГД)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7*8, 8*10, 10*12, 12*13, 13*14, 14*17, 17*19, 19*22
Упаковка: тканевая скрутка</t>
    </r>
  </si>
  <si>
    <t>КЛЮЧИ ГАЕЧНЫЕ</t>
  </si>
  <si>
    <r>
      <rPr>
        <rFont val="Arial"/>
        <b/>
        <color theme="1"/>
        <sz val="8.0"/>
      </rPr>
      <t>№9 Набор ключей гаечных двусторонних с откр. Зевом         (КГД)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5,5*7, 8*10, 9*11, 10*12, 12*13, 13*14, 14*17, 17*19, 19*22
Упаковка: тканевая скрутка</t>
    </r>
  </si>
  <si>
    <t>НАБОРЫ РАЗВОДН.КЛЮЧЕЙ</t>
  </si>
  <si>
    <r>
      <rPr>
        <rFont val="Arial"/>
        <b/>
        <color theme="1"/>
        <sz val="8.0"/>
      </rPr>
      <t>№10 Набор ключей гаечных двусторонних с откр. зевом       (КГД)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8*9, 8*10, 9*11, 10*12, 12*13, 13*14, 14*17, 17*19, 19*22, 22*24
Упаковка: тканевая скрутка</t>
    </r>
  </si>
  <si>
    <r>
      <rPr>
        <rFont val="Arial"/>
        <b/>
        <color theme="1"/>
        <sz val="8.0"/>
      </rPr>
      <t>№11 Набор ключей гаечных двусторонних с откр. зевом       (КГД)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8*9, 8*10, 9*11, 10*12, 12*13, 13*14, 14*17, 17*19, 19*22, 22*24, 24*27
Упаковка: тканевая скрутка</t>
    </r>
  </si>
  <si>
    <r>
      <rPr>
        <rFont val="Arial"/>
        <b/>
        <color theme="1"/>
        <sz val="8.0"/>
      </rPr>
      <t>№12 Набор ключей гаечных двусторонних с откр. зевом       (КГД)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8*10, 9*11, 10*12, 12*13, 13*14, 14*17, 17*19, 19*22, 22*24, 24*27,
27*30, 30*32
Упаковка: тканевая скрутка</t>
    </r>
  </si>
  <si>
    <r>
      <rPr>
        <rFont val="Bahnschrift"/>
        <b/>
        <color theme="1"/>
        <sz val="10.0"/>
      </rPr>
      <t xml:space="preserve">НАБОРЫ КЛЮЧЕЙ КОЛЬЦЕВЫХ ДВУСТОРОННИХ КОЛЕНЧАТЫХ, СТАЛЬ 40Х, ТУ 3926-031(051)-53581936-2013 (КАМЫШИН)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</si>
  <si>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>№10 Набор ключей гаечный кольцевых коленчатых двуст.   (КГН)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8*9, 8*10, 10*12, 12*13, 13*14, 14*17, 17*19, 19*22, 22*24, 24*27
Упаковка: тканевая скрутка</t>
    </r>
  </si>
  <si>
    <t>КЛЮЧИ НАКИДНЫЕ</t>
  </si>
  <si>
    <r>
      <rPr>
        <rFont val="Arial"/>
        <b/>
        <color theme="1"/>
        <sz val="8.0"/>
      </rPr>
      <t>№11 Набор ключей гаечный кольцевых коленчатых двуст.   (КГН)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8*9, 8*10, 10*12, 12*13, 13*14, 14*17, 17*19, 19*22, 22*24, 24*27, 27*30
Упаковка: тканевая скрутка</t>
    </r>
  </si>
  <si>
    <r>
      <rPr>
        <rFont val="Bahnschrift"/>
        <b/>
        <color theme="1"/>
        <sz val="10.0"/>
      </rPr>
      <t xml:space="preserve">НАБОРЫ КЛЮЧЕЙ ГАЕЧНЫХ С ОТКРЫТЫМ И КОЛЬЦЕВЫМ ЗЕВОМ КОМБИНИРОВАННЫХ, СТАЛЬ 40Х (КАМЫШИН)
</t>
    </r>
    <r>
      <rPr>
        <rFont val="Bahnschrift"/>
        <b val="0"/>
        <color theme="1"/>
        <sz val="8.0"/>
      </rPr>
      <t>Упаковка: ткань
Фасовка: кратно 1 шт</t>
    </r>
  </si>
  <si>
    <r>
      <rPr>
        <rFont val="Arial"/>
        <b/>
        <color theme="1"/>
        <sz val="8.0"/>
      </rPr>
      <t>№11 Набор ключей комбинированных                                         (КГК)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8*8, 9*9, 10*10, 11*11, 12*12, 13*13, 14*14, 17*17, 19*19, 22*22, 24*24
Упаковка: тканевая скрутка</t>
    </r>
  </si>
  <si>
    <t>КЛЮЧИ КОМБИНИРОВ.</t>
  </si>
  <si>
    <r>
      <rPr>
        <rFont val="Arial"/>
        <b/>
        <color theme="1"/>
        <sz val="8.0"/>
      </rPr>
      <t>№12 Набор ключей комбинированных                                         (КГК)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8*8, 9*9, 10*10, 11*11, 12*12, 13*13, 14*14, 17*17, 19*19, 22*22, 24*24
27*27
Упаковка: тканевая скрутка</t>
    </r>
  </si>
  <si>
    <r>
      <rPr>
        <rFont val="Arial"/>
        <b/>
        <color theme="1"/>
        <sz val="8.0"/>
      </rPr>
      <t>№21 Набор ключей комбинированных                                         (КГК)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5*5, 6*6, 7*7, 8*8, 9*9, 10*10, 11*11, 12*12, 13*13, 14*14, 15*15, 17*17 
18*18, 19*19, 21*21, 22*22, 23*23, 24*24, 27*27, 30*30, 32*32
Упаковка: тканевая скрутка</t>
    </r>
  </si>
  <si>
    <r>
      <rPr>
        <rFont val="Arial"/>
        <b/>
        <color theme="1"/>
        <sz val="8.0"/>
      </rPr>
      <t xml:space="preserve">Набор ключей комбинированных                                                  (КГК)
</t>
    </r>
    <r>
      <rPr>
        <rFont val="Arial"/>
        <color rgb="FF000000"/>
        <sz val="8.0"/>
      </rPr>
      <t>11*11, 12*12, 13*13, 14*14, 15*15, 17*17
Упаковка: тканевая скрутка</t>
    </r>
  </si>
  <si>
    <r>
      <rPr>
        <rFont val="Bahnschrift"/>
        <b/>
        <color theme="1"/>
        <sz val="10.0"/>
      </rPr>
      <t xml:space="preserve">НАБОР КЛЮЧЕЙ ДЛЯ ВИНТОВ С ВНУТРЕННИМ ШЕСТИГРАННИКОМ  (КАМЫШИН)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</si>
  <si>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r>
      <rPr>
        <rFont val="Arial"/>
        <b/>
        <color theme="1"/>
        <sz val="8.0"/>
      </rPr>
      <t>Набор ключей для винтов с внутренним шестигранником</t>
    </r>
    <r>
      <rPr>
        <rFont val="Arial"/>
        <color theme="1"/>
        <sz val="8.0"/>
      </rPr>
      <t xml:space="preserve"> 7шт.(4,5,6,8,10,12,14)
Упаковка: пластиковое крепление</t>
    </r>
  </si>
  <si>
    <r>
      <rPr>
        <rFont val="Bahnschrift"/>
        <b/>
        <color theme="1"/>
        <sz val="10.0"/>
      </rPr>
      <t xml:space="preserve">НАБОР ШОФЕРСКОГО ИНСТРУМЕНТА/ГОЛОВОК (НИЗ)
</t>
    </r>
    <r>
      <rPr>
        <rFont val="Bahnschrift"/>
        <b val="0"/>
        <color theme="1"/>
        <sz val="8.0"/>
      </rPr>
      <t>Упаковка: пластиковый бокс
Фасовка: кратно 1 шт</t>
    </r>
  </si>
  <si>
    <r>
      <rPr>
        <rFont val="Arial"/>
        <b/>
        <color theme="1"/>
        <sz val="8.0"/>
      </rPr>
      <t>Набор шоферского инструмента № 1 с 6-гр.голов. цинк 2исп.</t>
    </r>
    <r>
      <rPr>
        <rFont val="Arial"/>
        <color theme="1"/>
        <sz val="8.0"/>
      </rPr>
      <t xml:space="preserve">
головки сменные торцевые 1/2 - 10,11,12,13,14,17,19
ключ с присоединительным квадратом 1/2
Упаковка: пластиковый бокс</t>
    </r>
  </si>
  <si>
    <r>
      <rPr>
        <rFont val="Arial"/>
        <b/>
        <color theme="1"/>
        <sz val="8.0"/>
      </rPr>
      <t>Набор шоферского инструмента № 2 с 6-гр.голов. цинк 2исп.</t>
    </r>
    <r>
      <rPr>
        <rFont val="Arial"/>
        <color theme="1"/>
        <sz val="8.0"/>
      </rPr>
      <t xml:space="preserve">
головки сменные торцевые 1/2 - 10,11,12,13,14,15,17,19,22,24,27,30,32
ключ с присоединительным квадратом 1/2
ключ трещоточный 1/2
удлинитель 1/2 250 мм
Упаковка: пластиковый бокс</t>
    </r>
  </si>
  <si>
    <r>
      <rPr>
        <rFont val="Arial"/>
        <b/>
        <color theme="1"/>
        <sz val="8.0"/>
      </rPr>
      <t>Набор шоферского инструмента № 4 с 6-гр.голов. цинк 2исп.</t>
    </r>
    <r>
      <rPr>
        <rFont val="Arial"/>
        <color theme="1"/>
        <sz val="8.0"/>
      </rPr>
      <t xml:space="preserve">
головки сменные торцевые 1/2 - 8,10,11,12,13,14,15,16,17,18,19,
21,22,24,25,26,27,28,30,32
ключ с присоединительным квадратом 1/2
ключ трещоточный 1/2
удлинитель 1/2 250 мм
шарнир карданный 1/2
Упаковка: пластиковый бокс</t>
    </r>
  </si>
  <si>
    <r>
      <rPr>
        <rFont val="Bahnschrift"/>
        <b/>
        <color theme="1"/>
        <sz val="10.0"/>
      </rPr>
      <t xml:space="preserve">НАБОРЫ ДЛЯ ВЫПИЛИВАНИЯ ЛОБЗИКОМ (ДЕЛЬТА)
</t>
    </r>
    <r>
      <rPr>
        <rFont val="Bahnschrift"/>
        <b val="0"/>
        <color theme="1"/>
        <sz val="8.0"/>
      </rPr>
      <t>Упаковка: пластиковый кейс
Фасовка: кратно 1 шт</t>
    </r>
  </si>
  <si>
    <r>
      <rPr>
        <rFont val="Arial"/>
        <b/>
        <color theme="1"/>
        <sz val="8.0"/>
      </rPr>
      <t>Набор для выпиливания лобзиком МИНИ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</si>
  <si>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t>ЛОБЗИКИ</t>
  </si>
  <si>
    <r>
      <rPr>
        <rFont val="Arial"/>
        <b/>
        <color theme="1"/>
        <sz val="8.0"/>
      </rPr>
      <t>Набор для выпиливания лобзиком</t>
    </r>
    <r>
      <rPr>
        <rFont val="Arial"/>
        <color theme="1"/>
        <sz val="8.0"/>
      </rPr>
      <t xml:space="preserve">
</t>
    </r>
    <r>
      <rPr>
        <rFont val="Arial"/>
        <color rgb="FF000000"/>
        <sz val="8.0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</si>
  <si>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rPr>
        <rFont val="Bahnschrift"/>
        <b/>
        <color theme="1"/>
        <sz val="10.0"/>
      </rPr>
      <t xml:space="preserve">НАБОР ПЛАСТИКОВЫХ ШПАТЕЛЕЙ, ГОСТ 10778-83 (ДЕЛЬТА)
</t>
    </r>
    <r>
      <rPr>
        <rFont val="Bahnschrift"/>
        <b val="0"/>
        <color theme="1"/>
        <sz val="8.0"/>
      </rPr>
      <t>Упаковка: блистер
Фасовка: кратно 1 шт</t>
    </r>
  </si>
  <si>
    <t>Набор пластиковых шпателей                    (40/50/60 мм + фигурный)</t>
  </si>
  <si>
    <r>
      <rPr>
        <rFont val="Bahnschrift"/>
        <b/>
        <color theme="1"/>
        <sz val="10.0"/>
      </rPr>
      <t xml:space="preserve">СТЕНДЫ ДЛЯ СВЕРЛ, БУРОВ, ПЛАШЕК, МЕТЧИКОВ, А ТАКЖЕ РУЧНОГО ИНСТРУМЕНТА (ПЛОСКОГУБЦЕВ, ОТВЕРТОК, НОЖНИЦ, КУСАЧЕК, КЛЮЧЕЙ И Т.П.)
</t>
    </r>
    <r>
      <rPr>
        <rFont val="Bahnschrift"/>
        <b val="0"/>
        <color theme="1"/>
        <sz val="8.0"/>
      </rPr>
      <t>Упаковка: пленка
Фасовка: кратно 1 шт</t>
    </r>
  </si>
  <si>
    <t>Стенд для сверл, буров, плашек, метчиков                   (28 крючков)</t>
  </si>
  <si>
    <r>
      <rPr>
        <rFont val="Bahnschrift"/>
        <b/>
        <color theme="1"/>
        <sz val="10.0"/>
      </rPr>
      <t xml:space="preserve">ПОДСТАВКА ПОД СВЕРЛА ПО МЕТАЛЛУ С ЦИЛИНДРИЧЕСКИМ ХВОСТОВИКОМ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</si>
  <si>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Подставка для сверл по металлу ц/х          (от 0,6 до 12,0 через 0,1)</t>
  </si>
  <si>
    <t>Комплект сверл по металлу ц/х средней серии (кл.В) (от 0,6 до 12,0 через 0,1)</t>
  </si>
  <si>
    <t>Комплект сверл по металлу ц/х средней серии (кл.А) (от 0,6 до 12,0 через 0,1)</t>
  </si>
  <si>
    <t>Комплект сверл по металлу ц/х средней серии (кл.А) титан (от 0,6 до 12,0 через 0,1)</t>
  </si>
  <si>
    <t>Комплект сверл по металлу ц/х средней серии(кл.А) кобальт(от 0,6 до 12,0 через 0,1)</t>
  </si>
  <si>
    <t>Комплект сверл по металлу ц/х длин. серии (кл.А) (от 1,5 до 12,0 через 0,1)</t>
  </si>
  <si>
    <r>
      <rPr>
        <rFont val="Bahnschrift"/>
        <b/>
        <color theme="1"/>
        <sz val="10.0"/>
      </rPr>
      <t xml:space="preserve">ПОДСТАВКА ПОД СВЕРЛА ПО МЕТАЛЛУ С ЦИЛИНДРИЧЕСКИМ ХВОСТОВИКОМ КОМБИНИРОВАННАЯ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</si>
  <si>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r>
      <rPr>
        <rFont val="Arial"/>
        <color theme="1"/>
        <sz val="8.0"/>
      </rPr>
      <t xml:space="preserve">Подставка для сверл по металлу ц/х комбинированная
</t>
    </r>
    <r>
      <rPr>
        <rFont val="Arial"/>
        <color theme="1"/>
        <sz val="8.0"/>
      </rPr>
      <t>(1,0-1,2-1,5-1,8-2,0-2,2-2,5-2,8-3,0-3,2-3,5-3,8-4,0-4,2-4,5-4,8-5,0-5,2-5,5-
5,8-6,0-6,2-6,5-6,8-7,0-7,2-7,5-7,8-8,0-8,2-8,5-8,8-9,0-9,2-9,5-9,8-10,0-
10,2-10,5-11,0-11,5-12,0) ( примечание: по ц/х длин размеры не все)</t>
    </r>
  </si>
  <si>
    <t xml:space="preserve">Комплект сверл по металлу ц/х средней серии (кл.В+титан+кобальт) </t>
  </si>
  <si>
    <t xml:space="preserve">Комплект сверл по металлу ц/х (кл.В+длин+кобальт) </t>
  </si>
  <si>
    <t xml:space="preserve">Комплект сверл по металлу ц/х (кл.В+длин+титан) </t>
  </si>
  <si>
    <t xml:space="preserve">Комплект сверл по металлу ц/х средней серии (кл.А+титан+кобальт) </t>
  </si>
  <si>
    <t xml:space="preserve">Комплект сверл по металлу ц/х (кл.А+длин+кобальт)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</si>
  <si>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</si>
  <si>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 xml:space="preserve">Комплект сверл по металлу ц/х (кл.А+длин+титан) </t>
  </si>
  <si>
    <t xml:space="preserve">Комплект сверл по металлу ц/х (длин+титан+кобальт) </t>
  </si>
  <si>
    <r>
      <rPr>
        <rFont val="Bahnschrift"/>
        <b/>
        <color theme="1"/>
        <sz val="10.0"/>
      </rPr>
      <t xml:space="preserve">ПОДСТАВКА ПОД ПЛАШКИ МЕТРИЧЕСКИЕ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</si>
  <si>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Подставка для плашек метрических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</si>
  <si>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</si>
  <si>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>Комплект плашек М3-М16 (основные шаги, 9ХС)</t>
  </si>
  <si>
    <t>Комплект плашек М3-М16 (основные шаги, Р6М5)</t>
  </si>
  <si>
    <r>
      <rPr>
        <rFont val="Bahnschrift"/>
        <b/>
        <color theme="1"/>
        <sz val="10.0"/>
      </rPr>
      <t xml:space="preserve">ПОДСТАВКА ПОД МЕТЧИКИ МЕТРИЧЕСКИЕ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</si>
  <si>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Подставка для метчиков метрических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</si>
  <si>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</si>
  <si>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>Комплект метчиков ручных к-т М3-М16 (основные шаги, 9ХС)</t>
  </si>
  <si>
    <t>Комплект метчиков м/р к-т М3-М16 (основные шаги, Р6М5)</t>
  </si>
  <si>
    <t>Комплект метчиков м/р скв. М3-М16 (основные шаги, Р6М5)</t>
  </si>
  <si>
    <r>
      <rPr>
        <rFont val="Bahnschrift"/>
        <b/>
        <color theme="1"/>
        <sz val="10.0"/>
      </rPr>
      <t xml:space="preserve">ПОДСТАВКА ПОД МЕТЧИКИ И ПЛАШКИ МЕТРИЧЕСКИЕ КОМБИНИРОВАННАЯ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</si>
  <si>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Подставка для плашек и метчиков метрических комбинир.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</si>
  <si>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</si>
  <si>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>Комплект плашек и метчиков руч. к-т М3-М16 (основные шаги)</t>
  </si>
  <si>
    <t>Комплект плашек и метчиков м/р. к-т М3-М16 (основные шаги)</t>
  </si>
  <si>
    <t>Комплект плашек и метчиков м/р скв. М3-М16 (основные шаги)</t>
  </si>
  <si>
    <r>
      <rPr>
        <rFont val="Bahnschrift"/>
        <b/>
        <color theme="1"/>
        <sz val="10.0"/>
      </rPr>
      <t xml:space="preserve">ЛОТОК ДЛЯ ИНСТРУМЕНТОВ
</t>
    </r>
    <r>
      <rPr>
        <rFont val="Bahnschrift"/>
        <b val="0"/>
        <color theme="1"/>
        <sz val="8.0"/>
      </rPr>
      <t>Упаковка: полиэтиленовая
Фасовка: кратно по 1 шт</t>
    </r>
  </si>
  <si>
    <t>Ящик V1 135х105х76 мм  красный</t>
  </si>
  <si>
    <t>Ящик V1 135х105х76 мм  синий</t>
  </si>
  <si>
    <t>Ящик V1 135х105х76 мм желтый</t>
  </si>
  <si>
    <t>Ящик V2 200х130х110 мм  красный</t>
  </si>
  <si>
    <t>Ящик V2 200х130х110 мм  синий</t>
  </si>
  <si>
    <t>Ящик V2 200х130х110 мм желтый</t>
  </si>
  <si>
    <t>Ящик V3 276х139х128 мм  красный</t>
  </si>
  <si>
    <t>Ящик V3 276х139х128 мм  синий</t>
  </si>
  <si>
    <t>Ящик V3 276х139х128 мм желтый</t>
  </si>
  <si>
    <t>Ящик V4 с разделителем 276х279х128 мм  красный</t>
  </si>
  <si>
    <t>Ящик V4 с разделителем 276х279х128 мм  синий</t>
  </si>
  <si>
    <t>Ящик V4 с разделителем 276х279х128 мм желтый</t>
  </si>
  <si>
    <t>Ящик V5 276х213х178 мм  красный</t>
  </si>
  <si>
    <t>Ящик V5 276х213х178 мм  синий</t>
  </si>
  <si>
    <t>Ящик V5 276х213х178 мм желтый</t>
  </si>
  <si>
    <t>Ящик V6 377х213х178 мм  красный</t>
  </si>
  <si>
    <t>Ящик V7 с разделителем 377х422х178 мм красный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</si>
  <si>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СРЕДНЕЙ СЕРИИ КЛ. В, В ИНДИВИД. УПАКОВКЕ, СТАЛЬ Р6М5, ГОСТ 10902
</t>
    </r>
    <r>
      <rPr>
        <rFont val="Bahnschrift"/>
        <b val="0"/>
        <color theme="1"/>
        <sz val="8.0"/>
      </rPr>
      <t>Упаковка: блистер/ПВХ
Фасовка: кратно 1 шт</t>
    </r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</si>
  <si>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КЛ.В Р6М5</t>
    </r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</si>
  <si>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</si>
  <si>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</si>
  <si>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видео (нажимайте)
описание сверл кл.В</t>
  </si>
  <si>
    <r>
      <rPr>
        <rFont val="Bahnschrift"/>
        <b/>
        <color theme="1"/>
        <sz val="10.0"/>
      </rPr>
      <t xml:space="preserve">СВЕРЛО ПО МЕТАЛЛУ СПИРАЛЬНОЕ С ЦИЛ ХВОСТОВИКОМ СРЕДНЕЙ СЕРИИ  КЛ. В,  ПРОТОЧ. ХВОСТОВИК (12 мм), В ИНДИВИД. ПВХ УПАКОВКЕ, СТАЛЬ Р6М5, 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</si>
  <si>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Сверло по металлу ц/х средней сер 12,5 (кл.В) с прот.хв. в ПВХ (l=101, L=151, Р6М5)</t>
  </si>
  <si>
    <t>Сверло по металлу ц/х средней сер 13,0 (кл.В) с прот.хв. в ПВХ (l=101, L=151, Р6М5)</t>
  </si>
  <si>
    <t>СВЕРЛА КЛ.В Р6М5</t>
  </si>
  <si>
    <t>Сверло по металлу ц/х средней сер 13,5 (кл.В) с прот.хв. в ПВХ (l=108, L=160, Р6М5)</t>
  </si>
  <si>
    <t>Сверло по металлу ц/х средней сер 14,0 (кл.В) с прот.хв. в ПВХ (l=108, L=160, Р6М5)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</si>
  <si>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5 штук в пачке</t>
    </r>
  </si>
  <si>
    <t>Сверло по металлу ц/х средней сер 14,5 (кл.В) с прот.хв. в ПВХ (l=114, L=169, Р6М5)</t>
  </si>
  <si>
    <t>Сверло по металлу ц/х средней сер 15,0 (кл.В) с прот.хв. в ПВХ (l=114, L=169, Р6М5)</t>
  </si>
  <si>
    <t>Сверло по металлу ц/х средней сер 15,5 (кл.В) с прот.хв. в ПВХ (l=120, L=178,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</si>
  <si>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</si>
  <si>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средней сер 16,0 (кл.В) с прот.хв. в ПВХ (l=120, L=178, Р6М5)</t>
  </si>
  <si>
    <t>Сверло по металлу ц/х средней сер 16,5 (кл.В) с прот.хв. в ПВХ (l=125, L=185, Р6М5)</t>
  </si>
  <si>
    <t>Сверло по металлу ц/х средней сер 17,0 (кл.В) с прот.хв. в ПВХ (l=130, L=195, Р6М5)</t>
  </si>
  <si>
    <t>Сверло по металлу ц/х средней сер 18,0 (кл.В) с прот.хв. в ПВХ (l=130, L=195, Р6М5)</t>
  </si>
  <si>
    <t>Сверло по металлу ц/х средней сер 19,0 (кл.В) с прот.хв. в ПВХ (l=135, L=200, Р6М5)</t>
  </si>
  <si>
    <t>Сверло по металлу ц/х средней сер 20,0 (кл.В) с прот.хв. в ПВХ (l=135, L=200, Р6М5)</t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</si>
  <si>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В ИНДИВИДУАЛЬНОЙ ПВХ УПАКОВКЕ, СТАЛЬ Р6М5, 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</si>
  <si>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С ИЗНОСОСТОЙКИМ ПОКРЫТИЕМ ИЗ НИТРИТ ТИТАНА В ИНДИВИДУАЛЬНОЙ ПВХ УПАКОВКЕ, СТАЛЬ Р6М5, 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</si>
  <si>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аналог (нажимайте)
СВЕРЛА КЛ.А Р6М5 ТИТАН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</si>
  <si>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</si>
  <si>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</si>
  <si>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металлу ц/х ср. серии 13,0 (кл.А) TiN с прот.хв. в ПВХ (l=101, L=151, Р6М5)</t>
  </si>
  <si>
    <t>Сверло по металлу ц/х ср. серии 14,0 (кл.А) TiN с прот.хв. в ПВХ (l=108, L=160, Р6М5)</t>
  </si>
  <si>
    <t>Сверло по металлу ц/х ср. серии 14,5 (кл.А) TiN с прот.хв. в ПВХ (l=114, L=169, Р6М5)</t>
  </si>
  <si>
    <t>Сверло по металлу ц/х ср. серии 15,0 (кл.А) TiN с прот.хв. в ПВХ (l=114, L=169, Р6М5)</t>
  </si>
  <si>
    <t>Сверло по металлу ц/х ср. серии 16,0 (кл.А) TiN с прот.хв. в ПВХ (l=120, L=178, Р6М5)</t>
  </si>
  <si>
    <t>Сверло по металлу ц/х ср. серии 16,5 (кл.А) TiN с прот.хв. в ПВХ (l=125, L=185, Р6М5)</t>
  </si>
  <si>
    <t>Сверло по металлу ц/х ср. серии 17,0 (кл.А) TiN с прот.хв. в ПВХ (l=130, L=195, Р6М5)</t>
  </si>
  <si>
    <t>Сверло по металлу ц/х ср. серии 18,0 (кл.А) TiN с прот.хв. в ПВХ (l=130, L=195, Р6М5)</t>
  </si>
  <si>
    <t>Сверло по металлу ц/х ср. серии 19,0 (кл.А) TiN с прот.хв. в ПВХ (l=135, L=200, Р6М5)</t>
  </si>
  <si>
    <t>Сверло по металлу ц/х ср. серии 20,0 (кл.А) TiN с прот.хв. в ПВХ (l=135, L=200, Р6М5)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</si>
  <si>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ХВОСТОВИКОМ  СРЕДНЕЙ СЕРИИ КЛАСС А, ЛЕГИРОВАНО КОБАЛЬТОМ , В ИНДИВИДУАЛЬНОЙ ПВХ УПАКОВКЕ,СТАЛЬ Р6М5К5, 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</si>
  <si>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аналог (нажимайте)
СВЕРЛА КЛ.А Р6М5К5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</si>
  <si>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</si>
  <si>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</si>
  <si>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color theme="0"/>
        <sz val="10.0"/>
      </rPr>
      <t>видео</t>
    </r>
    <r>
      <rPr>
        <rFont val="Bahnschrift"/>
        <b/>
        <color theme="0"/>
        <sz val="10.0"/>
      </rPr>
      <t xml:space="preserve"> </t>
    </r>
    <r>
      <rPr>
        <rFont val="Bahnschrift"/>
        <color theme="0"/>
        <sz val="10.0"/>
      </rPr>
      <t>(нажимайте)</t>
    </r>
    <r>
      <rPr>
        <rFont val="Bahnschrift"/>
        <b/>
        <color theme="0"/>
        <sz val="10.0"/>
      </rPr>
      <t xml:space="preserve">
</t>
    </r>
    <r>
      <rPr>
        <rFont val="Bahnschrift"/>
        <color theme="0"/>
        <sz val="10.0"/>
      </rPr>
      <t>5 ошибок при сверлении</t>
    </r>
  </si>
  <si>
    <t>Сверло по металлу ц/х ср. серии 13,0 (кл.А) с прот.хв. в ПВХ (l=101, L=151, Р6М5К5)</t>
  </si>
  <si>
    <t>Сверло по металлу ц/х ср. серии 14,0 (кл.А) с прот.хв. в ПВХ (l=108, L=160, Р6М5К5)</t>
  </si>
  <si>
    <t>Сверло по металлу ц/х ср. серии 14,5 (кл.А) с прот.хв. в ПВХ (l=114, L=169, Р6М5К5)</t>
  </si>
  <si>
    <t>Сверло по металлу ц/х ср. серии 15,0 (кл.А) с прот.хв. в ПВХ (l=114, L=169, Р6М5К5)</t>
  </si>
  <si>
    <t>Сверло по металлу ц/х ср. серии 16,0 (кл.А) с прот.хв. в ПВХ (l=120, L=178, Р6М5К5)</t>
  </si>
  <si>
    <t>Сверло по металлу ц/х ср. серии 17,0 (кл.А) с прот.хв. в ПВХ (l=130, L=195, Р6М5К5)</t>
  </si>
  <si>
    <t>Сверло по металлу ц/х ср. серии 18,0 (кл.А) с прот.хв. в ПВХ (l=130, L=195, Р6М5К5)</t>
  </si>
  <si>
    <t>Сверло по металлу ц/х ср. серии 19,0 (кл.А) с прот.хв. в ПВХ (l=135, L=200, Р6М5К5)</t>
  </si>
  <si>
    <t>Сверло по металлу ц/х ср. серии 20,0 (кл.А) с прот.хв. в ПВХ (l=135, L=200, Р6М5К5)</t>
  </si>
  <si>
    <r>
      <rPr>
        <rFont val="Bahnschrift"/>
        <b/>
        <color theme="1"/>
        <sz val="10.0"/>
      </rPr>
      <t xml:space="preserve">СВЕРЛО ПО МЕТАЛЛУ СПИРАЛЬНОЕ С ЦИЛИНДРИЧЕСКИМ ХВОСТОВИК ДЛИННОЙ СЕРИИ КЛ. А, В ИНДИВИД. ПВХ УПАКОВКЕ, СТАЛЬ Р6М5, ГОСТ 886-77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</si>
  <si>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аналог (нажимайте)
СВЕРЛА КЛ.А ДЛИННЫЕ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</si>
  <si>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</si>
  <si>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</si>
  <si>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 xml:space="preserve">СВЕРЛО ПО МЕТАЛЛУ СПИРАЛЬНОЕ С ЦИЛИНДРИЧЕСКИМ  ХВОСТОВИКОМ  СРЕДНЕЙ СЕРИИ КЛАСС А, ЛЕВОГО ВРАЩЕНИЯ, В ИНДИВИДУАЛЬНОЙ ПВХ УПАКОВКЕ, СТАЛЬ Р6М5,ГОСТ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</si>
  <si>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аналог (нажимайте)
СВЕРЛА КЛ.А ЛЕВЫЕ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</si>
  <si>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</si>
  <si>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</si>
  <si>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 xml:space="preserve">СВЕРЛО ПО МЕТАЛЛУ СПИРАЛЬНОЕ  СРЕДНЕЙ СЕРИИ КЛАСС А, С ШЕСТИГРАННЫМ (1/4) ХВОСТОВИКОМ, В ИНДИВИДУАЛЬНОЙ ПВХ УПАКОВКЕ,СТАЛЬ Р6М5, ГОСТ 10902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</si>
  <si>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аналог (нажимайте)
СВЕРЛА КЛ.А ШЕСТИГРАНН.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</si>
  <si>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и 5 штук в пачке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</si>
  <si>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</si>
  <si>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 xml:space="preserve">СВЕРЛО ПО БЕТОНУ СПИРАЛЬНОЕ С ТВЕРДОСПЛАВНОЙ ПЛАСТИНОЙ ВК8 В ИНДИВИДУАЛЬНОЙ УПАКОВКЕ (ПВХ и БЛИСТЕР)
</t>
    </r>
    <r>
      <rPr>
        <rFont val="Bahnschrift"/>
        <b val="0"/>
        <color theme="1"/>
        <sz val="8.0"/>
      </rPr>
      <t>Упаковка: блистер/ПВХ
Фасовка: кратно 1 шт</t>
    </r>
  </si>
  <si>
    <t>Сверло по бетону 5 х 85 в ПВХ</t>
  </si>
  <si>
    <t>Сверло по бетону 5 х 85 (2 шт) в ПВХ</t>
  </si>
  <si>
    <t>аналог (нажимайте)
СВЕРЛА ПО БЕТОНУ</t>
  </si>
  <si>
    <t>Сверло по бетону 5 х 150 в ПВХ</t>
  </si>
  <si>
    <t>Сверло по бетону 6 х 100 в ПВХ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</si>
  <si>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штук в пачке</t>
    </r>
  </si>
  <si>
    <t>Сверло по бетону 6 х 150 в ПВХ</t>
  </si>
  <si>
    <t>Сверло по бетону 6 х 200 в ПВХ</t>
  </si>
  <si>
    <t>Сверло по бетону 8 х 120 в ПВХ</t>
  </si>
  <si>
    <t>аналог (нажимайте)
БУРЫ SDS-Plus SCHWERT</t>
  </si>
  <si>
    <t>Сверло по бетону 8 х 200 в ПВХ</t>
  </si>
  <si>
    <t>Сверло по бетону 10 х 120 в ПВХ</t>
  </si>
  <si>
    <t>Сверло по бетону 10 х 200 в ПВХ</t>
  </si>
  <si>
    <t>аналог (нажимайте)
БУРЫ SDS-Plus KROTEC</t>
  </si>
  <si>
    <t>Сверло по бетону 12 х 120 в ПВХ</t>
  </si>
  <si>
    <t>Сверло по бетону 12 х 150 в ПВХ</t>
  </si>
  <si>
    <t>Сверло по бетону 12 х 200 в ПВХ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</si>
  <si>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</si>
  <si>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бетону 14 х 150 в ПВХ</t>
  </si>
  <si>
    <r>
      <rPr>
        <rFont val="Bahnschrift"/>
        <b/>
        <color theme="1"/>
        <sz val="10.0"/>
      </rPr>
      <t xml:space="preserve">СВЕРЛО ПО СТЕКЛУ И КЕРАМИКЕ В ИНДИВИДУАЛЬНОЙ УПАКОВКЕ (ПВХ и БЛИСТЕР)
</t>
    </r>
    <r>
      <rPr>
        <rFont val="Bahnschrift"/>
        <b val="0"/>
        <color theme="1"/>
        <sz val="8.0"/>
      </rPr>
      <t>Упаковка: блистер/ПВХ
Фасовка: кратно 1 шт</t>
    </r>
  </si>
  <si>
    <t>Сверло по стеклу и керамике с одинарной пластиной 3,0 в ПВХ</t>
  </si>
  <si>
    <t>Сверло по стеклу и керамике с одинарной пластиной 4,0 в ПВХ</t>
  </si>
  <si>
    <t>аналог (нажимайте)
СВЕРЛА ПО СТЕКЛУ</t>
  </si>
  <si>
    <t>Сверло по стеклу и керамике с одинарной пластиной 5,0 в ПВХ</t>
  </si>
  <si>
    <t>Сверло по стеклу и керамике с одинарной пластиной 6,0 в ПВХ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</si>
  <si>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штук в пачке</t>
    </r>
  </si>
  <si>
    <t>Сверло по стеклу и керамике с крестообразным наконечником 6,0 в ПВХ</t>
  </si>
  <si>
    <t>Сверло по стеклу и керамике с одинарной пластиной 8,0 в ПВХ</t>
  </si>
  <si>
    <t>Сверло по стеклу и керамике с крестообразным наконечником 8,0 в ПВХ</t>
  </si>
  <si>
    <t>Сверло по стеклу и керамике с одинарной пластиной 10,0 в ПВХ</t>
  </si>
  <si>
    <t>Сверло по стеклу и керамике с крестообразным наконечником 10,0 в ПВХ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</si>
  <si>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</si>
  <si>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стеклу и керамике с одинарной пластиной 12,0 в ПВХ</t>
  </si>
  <si>
    <t>Сверло по стеклу и керамике с крестообразным наконечником 12,0 в ПВХ</t>
  </si>
  <si>
    <r>
      <rPr>
        <rFont val="Bahnschrift"/>
        <b/>
        <color theme="1"/>
        <sz val="10.0"/>
      </rPr>
      <t xml:space="preserve">СВЕРЛО ПО ДЕРЕВУ С ПОДРЕЗАТЕЛЕМ В ИНДИВИДУАЛЬНОЙ УПАКОВКЕ (ПВХ и БЛИСТЕР)
</t>
    </r>
    <r>
      <rPr>
        <rFont val="Bahnschrift"/>
        <b val="0"/>
        <color theme="1"/>
        <sz val="8.0"/>
      </rPr>
      <t>Упаковка: блистер/ПВХ
Фасовка: кратно 1 шт</t>
    </r>
  </si>
  <si>
    <t>Сверло по дереву с подрезателем 3,0 в ПВХ</t>
  </si>
  <si>
    <t>Сверло по дереву с подрезателем 4,0 в ПВХ</t>
  </si>
  <si>
    <t>аналог (нажимайте)
СВЕРЛА С ПОДРЕЗАТЕЛЕМ</t>
  </si>
  <si>
    <t>Сверло по дереву с подрезателем 5,0 в ПВХ</t>
  </si>
  <si>
    <t>Сверло по дереву с подрезателем 6,0 в ПВХ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</si>
  <si>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дешевле, но по 10 штук в пачке</t>
    </r>
  </si>
  <si>
    <t>Сверло по дереву с подрезателем 7,0 в ПВХ</t>
  </si>
  <si>
    <t>Сверло по дереву с подрезателем 8,0 в ПВХ</t>
  </si>
  <si>
    <t>Сверло по дереву с подрезателем 9,0 в ПВХ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</si>
  <si>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</si>
  <si>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дереву с подрезателем 10,0 в ПВХ</t>
  </si>
  <si>
    <t>Сверло по дереву с подрезателем 12,0 в ПВХ</t>
  </si>
  <si>
    <r>
      <rPr>
        <rFont val="Bahnschrift"/>
        <b/>
        <color theme="1"/>
        <sz val="10.0"/>
      </rPr>
      <t xml:space="preserve">СВЕРЛО ПО ДЕРЕВУ ПЕРОВОЕ, L=152 ММ, В ИНДИВИДУАЛЬНОЙ УПАКОВКЕ (ПВХ и БЛИСТЕР)
</t>
    </r>
    <r>
      <rPr>
        <rFont val="Bahnschrift"/>
        <b val="0"/>
        <color theme="1"/>
        <sz val="8.0"/>
      </rPr>
      <t>Упаковка: блистер/ПВХ
Фасовка: кратно 1 шт</t>
    </r>
  </si>
  <si>
    <t>Сверло по дереву перовое 10,0 в ПВХ</t>
  </si>
  <si>
    <t>Сверло по дереву перовое 12,0 в ПВХ</t>
  </si>
  <si>
    <t>аналог (нажимайте)
СВЕРЛА ПЕРОВЫЕ</t>
  </si>
  <si>
    <t>Сверло по дереву перовое 13,0 в ПВХ</t>
  </si>
  <si>
    <t>Сверло по дереву перовое 14,0 в ПВХ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</si>
  <si>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а будет отличие в упаковке и цене, будет дешевле</t>
    </r>
  </si>
  <si>
    <t>Сверло по дереву перовое 15,0 в ПВХ</t>
  </si>
  <si>
    <t>Сверло по дереву перовое 16,0 в ПВХ</t>
  </si>
  <si>
    <t>Сверло по дереву перовое 17,0 в ПВХ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</si>
  <si>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</si>
  <si>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дереву перовое 18,0 в ПВХ</t>
  </si>
  <si>
    <t>Сверло по дереву перовое 17,0 в блистерной упаковке</t>
  </si>
  <si>
    <t>Сверло по дереву перовое 18,0 в блистерной упаковке</t>
  </si>
  <si>
    <r>
      <rPr>
        <rFont val="Bahnschrift"/>
        <b/>
        <color theme="1"/>
        <sz val="10.0"/>
      </rPr>
      <t xml:space="preserve">СВЕРЛО ПО ДЕРЕВУ СПИРАЛЬНОЕ В БЛИСТЕРНОЙ УПАКОВКЕ
</t>
    </r>
    <r>
      <rPr>
        <rFont val="Bahnschrift"/>
        <b val="0"/>
        <color theme="1"/>
        <sz val="8.0"/>
      </rPr>
      <t>Упаковка: блистер/ПВХ
Фасовка: кратно 1 шт</t>
    </r>
  </si>
  <si>
    <t>Сверло по дереву спиральное в блистерной упаковке 6 х 230</t>
  </si>
  <si>
    <t>Сверло по дереву спиральное в блистерной упаковке 8 х 230</t>
  </si>
  <si>
    <t>аналог (нажимайте)
СВЕРЛА СПИРАЛЬНЫЕ</t>
  </si>
  <si>
    <t>Сверло по дереву спиральное в блистерной упаковке 10 х 230</t>
  </si>
  <si>
    <t>Сверло по дереву спиральное в блистерной упаковке 12 х 230</t>
  </si>
  <si>
    <r>
      <rPr>
        <rFont val="Bahnschrift"/>
        <b/>
        <color theme="1"/>
        <sz val="10.0"/>
      </rPr>
      <t xml:space="preserve">МЕТЧИКИ И ВОРОТКИ ДЛЯ МЕТЧИКОВ В ИНДИВИДУАЛЬНОЙ ПВХ УПАКОВКЕ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</si>
  <si>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Метчик машинно-ручной М3 х 0,5 для сквозных отверстий, в ПВХ (основной, Р6М5)</t>
  </si>
  <si>
    <t>Метчик машинно-ручной М4 х 0,7 для сквозных отверстий, в ПВХ (основной, Р6М5)</t>
  </si>
  <si>
    <t>аналог (нажимайте)
МЕТЧИКИ М/Р СКВОЗНЫЕ</t>
  </si>
  <si>
    <t>Метчик машинно-ручной М5 х 0,8 для сквозных отверстий, в ПВХ (основной, Р6М5)</t>
  </si>
  <si>
    <t>Метчик машинно-ручной М6 х 0,5 для сквозных отверстий, в ПВХ (Р6М5)</t>
  </si>
  <si>
    <t>Метчик машинно-ручной М6 х 0,75 для сквозных отверстий, в ПВХ (Р6М5)</t>
  </si>
  <si>
    <t>Метчик машинно-ручной М6 х 1,0 для сквозных отверстий, в ПВХ (основной, Р6М5)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</si>
  <si>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ов шире размерный ряд, при этом пром.упаковка</t>
    </r>
  </si>
  <si>
    <t>Метчик машинно-ручной М8 х 0,75 для сквозных отверстий, в ПВХ (Р6М5)</t>
  </si>
  <si>
    <t>Метчик машинно-ручной М8 х 1,0 для сквозных отверстий, в ПВХ (Р6М5)</t>
  </si>
  <si>
    <t>Метчик машинно-ручной М8 х 1,25 для сквозных отверстий, в ПВХ (основной, Р6М5)</t>
  </si>
  <si>
    <t>Метчик машинно-ручной М10 х 0,75 для сквозных отверстий, в ПВХ (Р6М5)</t>
  </si>
  <si>
    <t>Метчик машинно-ручной М10 х 1,0 для сквозных отверстий, в ПВХ (Р6М5)</t>
  </si>
  <si>
    <t>Метчик машинно-ручной М10 х 1,25 для сквозных отверстий, в ПВХ (Р6М5)</t>
  </si>
  <si>
    <t>Метчик машинно-ручной М10 х 1,5 для сквозных отверстий, в ПВХ (основной, Р6М5)</t>
  </si>
  <si>
    <t>Метчик машинно-ручной М11 х 1,0 для сквозных отверстий, в ПВХ (Р6М5)</t>
  </si>
  <si>
    <t>Метчик машинно-ручной М11 х 1,5 для сквозных отверстий, в ПВХ (основной, Р6М5)</t>
  </si>
  <si>
    <t>Метчик машинно-ручной М12 х 0,5 для сквозных отверстий, в ПВХ (Р6М5)</t>
  </si>
  <si>
    <t>Метчик машинно-ручной М12 х 0,75 для сквозных отверстий, в ПВХ (Р6М5)</t>
  </si>
  <si>
    <t>Метчик машинно-ручной М12 х 1,0 для сквозных отверстий, в ПВХ (Р6М5)</t>
  </si>
  <si>
    <t>Метчик машинно-ручной М12 х 1,25 для сквозных отверстий, в ПВХ (Р6М5)</t>
  </si>
  <si>
    <t>Метчик машинно-ручной М12 х 1,5 для сквозных отверстий, в ПВХ (Р6М5)</t>
  </si>
  <si>
    <t>Метчик машинно-ручной М12 х 1,75 для сквозных отверстий, в ПВХ (основной, Р6М5)</t>
  </si>
  <si>
    <t>Метчик машинно-ручной М14 х 0,5 для сквозных отверстий, в ПВХ (Р6М5)</t>
  </si>
  <si>
    <t>Метчик машинно-ручной М14 х 0,75 для сквозных отверстий, в ПВХ (Р6М5)</t>
  </si>
  <si>
    <t>Метчик машинно-ручной М14 х 1,0 для сквозных отверстий, в ПВХ (Р6М5)</t>
  </si>
  <si>
    <t>Метчик машинно-ручной М14 х 1,25 для сквозных отверстий, в ПВХ (Р6М5)</t>
  </si>
  <si>
    <t>Метчик машинно-ручной М14 х 1,5 для сквозных отверстий, в ПВХ (Р6М5)</t>
  </si>
  <si>
    <t>Метчик машинно-ручной М14 х 2,0 для сквозных отверстий, в ПВХ (основной, Р6М5)</t>
  </si>
  <si>
    <t>Метчик машинно-ручной М16 х 0,75 для сквозных отверстий, в ПВХ (Р6М5)</t>
  </si>
  <si>
    <t>Метчик машинно-ручной М16 х 1,0 для сквозных отверстий, в ПВХ (Р6М5)</t>
  </si>
  <si>
    <t>Метчик машинно-ручной М16 х 1,5 для сквозных отверстий, в ПВХ (Р6М5)</t>
  </si>
  <si>
    <t>Метчик машинно-ручной М16 х 2,0 для сквозных отверстий, в ПВХ (основной, Р6М5)</t>
  </si>
  <si>
    <t>Метчик машинно-ручной М18 х 0,75 для сквозных отверстий, в ПВХ (Р6М5)</t>
  </si>
  <si>
    <t>Метчик машинно-ручной М18 х 1,0 для сквозных отверстий, в ПВХ (Р6М5)</t>
  </si>
  <si>
    <t>Метчик машинно-ручной М18 х 1,5 для сквозных отверстий, в ПВХ (Р6М5)</t>
  </si>
  <si>
    <t>Метчик машинно-ручной М18 х 2,0 для сквозных отверстий, в ПВХ (Р6М5)</t>
  </si>
  <si>
    <t>Метчик машинно-ручной М18 х 2,5 для сквозных отверстий, в ПВХ (основной, Р6М5)</t>
  </si>
  <si>
    <t>Метчик машинно-ручной М20 х 0,75 для сквозных отверстий, в ПВХ (Р6М5)</t>
  </si>
  <si>
    <t>Метчик машинно-ручной М20 х 1,0 для сквозных отверстий, в ПВХ (Р6М5)</t>
  </si>
  <si>
    <t>Метчик машинно-ручной М20 х 1,5 для сквозных отверстий, в ПВХ (Р6М5)</t>
  </si>
  <si>
    <t>Метчик машинно-ручной М20 х 2,0 для сквозных отверстий, в ПВХ (Р6М5)</t>
  </si>
  <si>
    <t>Метчик машинно-ручной М20 х 2,5 для сквозных отверстий, в ПВХ (основной, Р6М5)</t>
  </si>
  <si>
    <t>Метчик машинно-ручной М22 х 1,5 для сквозных отверстий, в ПВХ (Р6М5)</t>
  </si>
  <si>
    <t>Метчик машинно-ручной М22 х 2,5 для сквозных отверстий, в ПВХ (основной, Р6М5)</t>
  </si>
  <si>
    <t>Метчик машинно-ручной М3 х 0,5 для глухих отверстий, в ПВХ (основной, Р6М5)</t>
  </si>
  <si>
    <t>Метчик машинно-ручной М4 х 0,7 для глухих отверстий, в ПВХ (основной, Р6М5)</t>
  </si>
  <si>
    <t>Метчик машинно-ручной М5 х 0,8 для глухих отверстий, в ПВХ (основной, Р6М5)</t>
  </si>
  <si>
    <t>Метчик машинно-ручной М6 х 0,5 для глухих отверстий, в ПВХ (Р6М5)</t>
  </si>
  <si>
    <t>Метчик машинно-ручной М6 х 0,75 для глухих отверстий, в ПВХ (Р6М5)</t>
  </si>
  <si>
    <t>Метчик машинно-ручной М6 х 1,0 для глухих отверстий, в ПВХ (основной, Р6М5)</t>
  </si>
  <si>
    <t>Метчик машинно-ручной М8 х 0,75 для глухих отверстий, в ПВХ (Р6М5)</t>
  </si>
  <si>
    <t>Метчик машинно-ручной М8 х 1,0 для глухих отверстий, в ПВХ (Р6М5)</t>
  </si>
  <si>
    <t>Метчик машинно-ручной М8 х 1,25 для глухих отверстий, в ПВХ (основной, Р6М5)</t>
  </si>
  <si>
    <t>Метчик машинно-ручной М10 х 0,75 для глухих отверстий, в ПВХ (Р6М5)</t>
  </si>
  <si>
    <t>Метчик машинно-ручной М10 х 1,0 для глухих отверстий, в ПВХ (Р6М5)</t>
  </si>
  <si>
    <t>Метчик машинно-ручной М10 х 1,25 для глухих отверстий, в ПВХ (Р6М5)</t>
  </si>
  <si>
    <t>Метчик машинно-ручной М10 х 1,5 для глухих отверстий, в ПВХ (основной, Р6М5)</t>
  </si>
  <si>
    <t>Метчик машинно-ручной М11 х 1,0 для глухих отверстий, в ПВХ (Р6М5)</t>
  </si>
  <si>
    <t>Метчик машинно-ручной М11 х 1,5 для глухих отверстий, в ПВХ (основной, Р6М5)</t>
  </si>
  <si>
    <t>Метчик машинно-ручной М12 х 0,5 для глухих отверстий, в ПВХ (Р6М5)</t>
  </si>
  <si>
    <t>Метчик машинно-ручной М12 х 0,75 для глухих отверстий, в ПВХ (Р6М5)</t>
  </si>
  <si>
    <t>Метчик машинно-ручной М12 х 1,0 для глухих отверстий, в ПВХ (Р6М5)</t>
  </si>
  <si>
    <t>Метчик машинно-ручной М12 х 1,25 для глухих отверстий, в ПВХ (Р6М5)</t>
  </si>
  <si>
    <t>Метчик машинно-ручной М12 х 1,5 для глухих отверстий, в ПВХ (Р6М5)</t>
  </si>
  <si>
    <t>Метчик машинно-ручной М12 х 1,75 для глухих отверстий, в ПВХ (основной, Р6М5)</t>
  </si>
  <si>
    <t>Метчик машинно-ручной М14 х 0,5 для глухих отверстий, в ПВХ (Р6М5)</t>
  </si>
  <si>
    <t>Метчик машинно-ручной М14 х 0,75 для глухих отверстий, в ПВХ (Р6М5)</t>
  </si>
  <si>
    <t>Метчик машинно-ручной М14 х 1,0 для глухих отверстий, в ПВХ (Р6М5)</t>
  </si>
  <si>
    <t>Метчик машинно-ручной М14 х 1,25 для глухих отверстий, в ПВХ (Р6М5)</t>
  </si>
  <si>
    <t>Метчик машинно-ручной М14 х 1,5 для глухих отверстий, в ПВХ (Р6М5)</t>
  </si>
  <si>
    <t>Метчик машинно-ручной М14 х 2,0 для глухих отверстий, в ПВХ (основной, Р6М5)</t>
  </si>
  <si>
    <t>Метчик машинно-ручной М16 х 0,75 для глухих отверстий, в ПВХ (Р6М5)</t>
  </si>
  <si>
    <t>Метчик машинно-ручной М16 х 1,0 для глухих отверстий, в ПВХ (Р6М5)</t>
  </si>
  <si>
    <t>Метчик машинно-ручной М16 х 1,5 для глухих отверстий, в ПВХ (Р6М5)</t>
  </si>
  <si>
    <t>Метчик машинно-ручной М16 х 2,0 для глухих отверстий, в ПВХ (основной, Р6М5)</t>
  </si>
  <si>
    <t>Метчик машинно-ручной М18 х 0,75 для глухих отверстий, в ПВХ (Р6М5)</t>
  </si>
  <si>
    <t>Метчик машинно-ручной М18 х 1,0 для глухих отверстий, в ПВХ (Р6М5)</t>
  </si>
  <si>
    <t>Метчик машинно-ручной М18 х 1,5 для глухих отверстий, в ПВХ (Р6М5)</t>
  </si>
  <si>
    <t>Метчик машинно-ручной М18 х 2,0 для глухих отверстий, в ПВХ (Р6М5)</t>
  </si>
  <si>
    <t>Метчик машинно-ручной М18 х 2,5 для глухих отверстий, в ПВХ (основной, Р6М5)</t>
  </si>
  <si>
    <t>Метчик машинно-ручной М20 х 0,75 для глухих отверстий, в ПВХ (Р6М5)</t>
  </si>
  <si>
    <t>Метчик машинно-ручной М20 х 1,0 для глухих отверстий, в ПВХ (Р6М5)</t>
  </si>
  <si>
    <t>Метчик машинно-ручной М20 х 1,5 для глухих отверстий, в ПВХ (Р6М5)</t>
  </si>
  <si>
    <t>Метчик машинно-ручной М20 х 2,0 для глухих отверстий, в ПВХ (Р6М5)</t>
  </si>
  <si>
    <t>Метчик машинно-ручной М20 х 2,5 для глухих отверстий, в ПВХ (основной, Р6М5)</t>
  </si>
  <si>
    <t>Метчик машинно-ручной М22 х 1,5 для глухих отверстий, в ПВХ (Р6М5)</t>
  </si>
  <si>
    <t>Метчик машинно-ручной М22 х 2,5 для глухих отверстий, в ПВХ (основной, Р6М5)</t>
  </si>
  <si>
    <t>Метчик машинно-ручной комплектный М3 х 0,5 2 шт. в ПВХ (основной, Р6М5К5)</t>
  </si>
  <si>
    <t>Метчик машинно-ручной комплектный М4 х 0,7 2 шт. в ПВХ (основной, Р6М5К5)</t>
  </si>
  <si>
    <t>Метчик машинно-ручной комплектный М5 х 0,8 2 шт. в ПВХ (основной, Р6М5К5)</t>
  </si>
  <si>
    <t>Метчик машинно-ручной комплектный М6 х 1,0 2 шт. в ПВХ (основной, Р6М5К5)</t>
  </si>
  <si>
    <t>Метчик машинно-ручной комплектный М8 х 1,25 2 шт. в ПВХ (основной, Р6М5К5)</t>
  </si>
  <si>
    <t>Метчик машинно-ручной комплектный М10 х 1,5 2 шт. в ПВХ (основной, Р6М5К5)</t>
  </si>
  <si>
    <t>Метчик машинно-ручной комплектный М12 х 1,75 2 шт. в ПВХ (основной, Р6М5К5)</t>
  </si>
  <si>
    <t>Метчик машинно-ручной комплектный М14 х 2,0 2 шт. в ПВХ (основной, Р6М5К5)</t>
  </si>
  <si>
    <t>Метчик машинно-ручной комплектный М16 х 2,0 2 шт. в ПВХ (основной, Р6М5К5)</t>
  </si>
  <si>
    <t>метчик ручной комплектный М3 х 0,5 2шт. в ПВХ (основной, 9ХС)</t>
  </si>
  <si>
    <t>аналог (нажимайте)
МЕТЧИКИ РУЧНЫЕ М</t>
  </si>
  <si>
    <t>метчик ручной комплектный М4 х 0,7 2шт. в ПВХ (основной, 9ХС)</t>
  </si>
  <si>
    <t>метчик ручной комплектный М5 х 0,8 2шт. в ПВХ (основной, 9ХС)</t>
  </si>
  <si>
    <t>метчик ручной комплектный М6 х 0,5 2шт. в ПВХ (9ХС)</t>
  </si>
  <si>
    <t>метчик ручной комплектный М6 х 0,75 2шт. в ПВХ (9ХС)</t>
  </si>
  <si>
    <t>метчик ручной комплектный М6 х 1,0 2шт. в ПВХ (основной, 9ХС)</t>
  </si>
  <si>
    <t>метчик ручной комплектный М8 х 0,5 2шт. в ПВХ (9ХС)</t>
  </si>
  <si>
    <t>метчик ручной комплектный М8 х 0,75 2шт. в ПВХ (9ХС)</t>
  </si>
  <si>
    <t>метчик ручной комплектный М8 х 1,0 2шт. в ПВХ (9ХС)</t>
  </si>
  <si>
    <t>метчик ручной комплектный М8 х 1,25 2шт. в ПВХ (основной, 9ХС)</t>
  </si>
  <si>
    <t>метчик ручной комплектный М10 х 0,5 2шт. в ПВХ (9ХС)</t>
  </si>
  <si>
    <t>метчик ручной комплектный М10 х 0,75 2шт. в ПВХ (9ХС)</t>
  </si>
  <si>
    <t>метчик ручной комплектный М10 х 1,0 2шт. в ПВХ (9ХС)</t>
  </si>
  <si>
    <t>метчик ручной комплектный М10 х 1,25 2шт. в ПВХ (9ХС)</t>
  </si>
  <si>
    <t>метчик ручной комплектный М10 х 1,5 2шт. в ПВХ (основной, 9ХС)</t>
  </si>
  <si>
    <t>метчик ручной комплектный М12 х 0,75 2шт. в ПВХ (9ХС)</t>
  </si>
  <si>
    <t>метчик ручной комплектный М12 х 1,0 2шт. в ПВХ (9ХС)</t>
  </si>
  <si>
    <t>метчик ручной комплектный М12 х 1,25 2шт. в ПВХ (9ХС)</t>
  </si>
  <si>
    <t>метчик ручной комплектный М12 х 1,5 2шт. в ПВХ (9ХС)</t>
  </si>
  <si>
    <t>метчик ручной комплектный М12 х 1,75 2шт. в ПВХ (основной, 9ХС)</t>
  </si>
  <si>
    <t>метчик ручной комплектный М14 х 0,75 2шт. в ПВХ (9ХС)</t>
  </si>
  <si>
    <t>метчик ручной комплектный М14 х 1,0 2шт. в ПВХ (9ХС)</t>
  </si>
  <si>
    <t>метчик ручной комплектный М14 х 1,25 2шт. в ПВХ (9ХС)</t>
  </si>
  <si>
    <t>метчик ручной комплектный М14 х 1,5 2шт. в ПВХ (9ХС)</t>
  </si>
  <si>
    <t>метчик ручной комплектный М14 х 2,0 2шт. в ПВХ (основной, 9ХС)</t>
  </si>
  <si>
    <t>метчик ручной комплектный М16 х 0,5 2шт. в ПВХ (9ХС)</t>
  </si>
  <si>
    <t>метчик ручной комплектный М16 х 0,75 2шт. в ПВХ (9ХС)</t>
  </si>
  <si>
    <t>метчик ручной комплектный М16 х 1,0 2шт. в ПВХ (9ХС)</t>
  </si>
  <si>
    <t>метчик ручной комплектный М16 х 1,5 2шт. в ПВХ (9ХС)</t>
  </si>
  <si>
    <t>метчик ручной комплектный М16 х 2,0 2шт. в ПВХ (основной, 9ХС)</t>
  </si>
  <si>
    <t>метчик ручной комплектный М18 х 0,75 2шт. в ПВХ (9ХС)</t>
  </si>
  <si>
    <t>метчик ручной комплектный М18 х 1,0 2шт. в ПВХ (9ХС)</t>
  </si>
  <si>
    <t>метчик ручной комплектный М18 х 1,5 2шт. в ПВХ (9ХС)</t>
  </si>
  <si>
    <t>метчик ручной комплектный М18 х 2,0 2шт. в ПВХ (9ХС)</t>
  </si>
  <si>
    <t>метчик ручной комплектный М18 х 2,5 2шт. в ПВХ (основной, 9ХС)</t>
  </si>
  <si>
    <t>метчик ручной комплектный М20 х 1,0 2шт. в ПВХ (9ХС)</t>
  </si>
  <si>
    <t>метчик ручной комплектный М20 х 1,5 2шт. в ПВХ (9ХС)</t>
  </si>
  <si>
    <t>метчик ручной комплектный М20 х 2,0 2шт. в ПВХ (9ХС)</t>
  </si>
  <si>
    <t>метчик ручной комплектный М20 х 2,5 2шт. в ПВХ (основной, 9ХС)</t>
  </si>
  <si>
    <t>метчик ручной комплектный М22 х 1,5 2шт. в ПВХ (9ХС)</t>
  </si>
  <si>
    <t>метчик ручной комплектный М22 х 2,5 2шт. в ПВХ (основной, 9ХС)</t>
  </si>
  <si>
    <t>Метчик машинно-ручной М3 х 0,5 левый для глухих отвер., в ПВХ (основной, Р6М5)</t>
  </si>
  <si>
    <t>Метчик машинно-ручной М4 х 0,7 левый для глухих отвер., в ПВХ (основной, Р6М5)</t>
  </si>
  <si>
    <t>Метчик машинно-ручной М5 х 0,5 левый для глухих отвер., в ПВХ (Р6М5)</t>
  </si>
  <si>
    <t>Метчик машинно-ручной М5 х 0,8 левый для глухих отвер., в ПВХ (основной, Р6М5)</t>
  </si>
  <si>
    <t>Метчик машинно-ручной М6 х 0,5 левый для глухих отвер., в ПВХ (Р6М5)</t>
  </si>
  <si>
    <t>Метчик машинно-ручной М6 х 1,0 левый для глухих отвер., в ПВХ (основной, Р6М5)</t>
  </si>
  <si>
    <t>Метчик машинно-ручной М8 х 1,0 левый для глухих отвер., в ПВХ (Р6М5)</t>
  </si>
  <si>
    <t>Метчик машинно-ручной М8 х 1,25 левый для глухих отвер., в ПВХ (основной, Р6М5)</t>
  </si>
  <si>
    <t>Метчик машинно-ручной М10 х 1,0 левый для глухих отвер., в ПВХ (Р6М5)</t>
  </si>
  <si>
    <t>Метчик машинно-ручной М10 х 1,25 левый для глухих отвер., в ПВХ (Р6М5)</t>
  </si>
  <si>
    <t>Метчик машинно-ручной М10 х 1,5 левый для глухих отвер., в ПВХ (основной, Р6М5)</t>
  </si>
  <si>
    <t>Метчик машинно-ручной М12 х 1,25 левый для глухих отвер., в ПВХ (Р6М5)</t>
  </si>
  <si>
    <t>Метчик машинно-ручной М12 х 1,5 левый для глухих отвер., в ПВХ (Р6М5)</t>
  </si>
  <si>
    <t>Метчик машинно-ручной М12 х 1,75 левый для глухих отвер., в ПВХ (основной, Р6М5)</t>
  </si>
  <si>
    <t>Метчик машинно-ручной М14 х 1,25 левый для глухих отвер., в ПВХ (Р6М5)</t>
  </si>
  <si>
    <t>Метчик машинно-ручной М14 х 1,5 левый для глухих отвер., в ПВХ (Р6М5)</t>
  </si>
  <si>
    <t>Метчик машинно-ручной М14 х 2,0 левый для глухих отвер., в ПВХ (основной, Р6М5)</t>
  </si>
  <si>
    <t>Метчик машинно-ручной М16 х 1,0 левый для глухих отвер., в ПВХ (Р6М5)</t>
  </si>
  <si>
    <t>Метчик машинно-ручной М16 х 1,5 левый для глухих отвер., в ПВХ (Р6М5)</t>
  </si>
  <si>
    <t>Метчик машинно-ручной М16 х 2,0 левый для глухих отвер., в ПВХ (основной, Р6М5)</t>
  </si>
  <si>
    <t>Метчик машинно-ручной М18 х 1,5 левый для глухих отвер., в ПВХ (Р6М5)</t>
  </si>
  <si>
    <t>Метчик машинно-ручной М18 х 2,5 левый для глухих отвер., в ПВХ (основной, Р6М5)</t>
  </si>
  <si>
    <t>Метчик машинно-ручной М20 х 1,5 левый для глухих отвер., в ПВХ (Р6М5)</t>
  </si>
  <si>
    <t>Метчик машинно-ручной М20 х 2,5 левый для глухих отвер., в ПВХ (основной, Р6М5)</t>
  </si>
  <si>
    <t>Метчик машинно-ручной М22 х 2,5 левый для глухих отвер., в ПВХ (основной, Р6М5)</t>
  </si>
  <si>
    <t>метчик машинно-ручной гаечный М3 х 0,5 в ПВХ (основной, Р6М5)</t>
  </si>
  <si>
    <t>метчик машинно-ручной гаечный М4 х 0,7 в ПВХ (основной, Р6М5)</t>
  </si>
  <si>
    <t>метчик машинно-ручной гаечный М5 х 0,8 в ПВХ (основной, Р6М5)</t>
  </si>
  <si>
    <t>метчик машинно-ручной гаечный М6 х 1,0 в ПВХ (основной, Р6М5)</t>
  </si>
  <si>
    <t>метчик машинно-ручной гаечный М8 х 1,25 в ПВХ (основной, Р6М5)</t>
  </si>
  <si>
    <t>метчик машинно-ручной гаечный М10 х 1,5 в ПВХ (основной, Р6М5)</t>
  </si>
  <si>
    <t>метчик машинно-ручной гаечный М12 х 1,75 в ПВХ (основной, Р6М5)</t>
  </si>
  <si>
    <t>Метчик ручной комплектный трубный G 1/2 2шт. в ПВХ (9ХС)</t>
  </si>
  <si>
    <t>Метчик ручной комплектный трубный G 3/4 2шт. в ПВХ (9ХС)</t>
  </si>
  <si>
    <t>переход (нажимайте)
ВОРОТКИ ДЛЯ МЕТЧИКОВ</t>
  </si>
  <si>
    <t>Вороток для метчиков М 3-М 8 в ПВХ (сталь 45)</t>
  </si>
  <si>
    <t>Вороток для метчиков М 3-М 12 в ПВХ (сталь 45)</t>
  </si>
  <si>
    <r>
      <rPr>
        <rFont val="Bahnschrift"/>
        <b/>
        <color theme="1"/>
        <sz val="10.0"/>
      </rPr>
      <t xml:space="preserve">ПЛАШКИ И ВОРОТКИ ДЛЯ ПЛАШЕК В ИНДИВИДУАЛЬНОЙ ПВХ УПАКОВКЕ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</si>
  <si>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Плашка М 3 х 0,5 в ПВХ (основной, 9ХС)</t>
  </si>
  <si>
    <t>Плашка М 4 х 0,7 в ПВХ (основной, 9ХС)</t>
  </si>
  <si>
    <t>аналог (нажимайте)
ПЛАШКИ М</t>
  </si>
  <si>
    <t>Плашка М 5 х 0,5 в ПВХ (9ХС)</t>
  </si>
  <si>
    <t>Плашка М 5 х 0,8 в ПВХ (основной, 9ХС)</t>
  </si>
  <si>
    <t>Плашка М 6 х 0,5 в ПВХ (9ХС)</t>
  </si>
  <si>
    <t>Плашка М 6 х 0,75 в ПВХ (9ХС)</t>
  </si>
  <si>
    <t>Плашка М 6 х 1,0 в ПВХ (основной, 9ХС)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</si>
  <si>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ов шире размерный ряд, при этом пром.упаковка</t>
    </r>
  </si>
  <si>
    <t>Плашка М 8 х 0,75 в ПВХ (9ХС)</t>
  </si>
  <si>
    <t>Плашка М 8 х 1,0 в ПВХ (9ХС)</t>
  </si>
  <si>
    <t>Плашка М 8 х 1,25 в ПВХ (основной, 9ХС)</t>
  </si>
  <si>
    <t>Плашка М 10 х 1,0 в ПВХ (9ХС)</t>
  </si>
  <si>
    <t>Плашка М 10 х 1,25 в ПВХ (9ХС)</t>
  </si>
  <si>
    <t>Плашка М 10 х 1,5 в ПВХ (основной, 9ХС)</t>
  </si>
  <si>
    <t>Плашка М 12 х 0,75 в ПВХ (9ХС)</t>
  </si>
  <si>
    <t>Плашка М 12 х 1,0 в ПВХ (9ХС)</t>
  </si>
  <si>
    <t>Плашка М 12 х 1,25 в ПВХ (9ХС)</t>
  </si>
  <si>
    <t>Плашка М 12 х 1,5 в ПВХ (9ХС)</t>
  </si>
  <si>
    <t>Плашка М 12 х 1,75 в ПВХ (основной, 9ХС)</t>
  </si>
  <si>
    <t>Плашка М 14 х 1,0 в ПВХ (9ХС)</t>
  </si>
  <si>
    <t>Плашка М 14 х 1,25 в ПВХ (9ХС)</t>
  </si>
  <si>
    <t>Плашка М 14 х 1,5 в ПВХ (9ХС)</t>
  </si>
  <si>
    <t>Плашка М 14 х 2,0 в ПВХ (основной, 9ХС)</t>
  </si>
  <si>
    <t>Плашка М 16 х 1,0 в ПВХ (9ХС)</t>
  </si>
  <si>
    <t>Плашка М 16 х 1,25 в ПВХ (9ХС)</t>
  </si>
  <si>
    <t>Плашка М 16 х 1,5 в ПВХ (9ХС)</t>
  </si>
  <si>
    <t>Плашка М 16 х 2,0 в ПВХ (основной, 9ХС)</t>
  </si>
  <si>
    <t>Плашка М 18 х 1,0 в ПВХ (9ХС)</t>
  </si>
  <si>
    <t>Плашка М 18 х 1,5 в ПВХ (9ХС)</t>
  </si>
  <si>
    <t>Плашка М 18 х 2,0 в ПВХ (9ХС)</t>
  </si>
  <si>
    <t>Плашка М 18 х 2,5 в ПВХ (основной, 9ХС)</t>
  </si>
  <si>
    <t>Плашка М 20 х 1,0 в ПВХ (9ХС)</t>
  </si>
  <si>
    <t>Плашка М 20 х 1,5 в ПВХ (9ХС)</t>
  </si>
  <si>
    <t>Плашка М 20 х 2,0 в ПВХ (9ХС)</t>
  </si>
  <si>
    <t>Плашка М 20 х 2,5 в ПВХ (основной, 9ХС)</t>
  </si>
  <si>
    <t>Плашка М 22 х 1,5 в ПВХ (9ХС)</t>
  </si>
  <si>
    <t>Плашка М 22 х 2,5 в ПВХ (основной, 9ХС)</t>
  </si>
  <si>
    <t>Плашка М 3 х 0,5 в ПВХ (основной, Р6М5)</t>
  </si>
  <si>
    <t>Плашка М 4 х 0,7 в ПВХ (основной, Р6М5)</t>
  </si>
  <si>
    <t>Плашка М 5 х 0,5 в ПВХ (Р6М5)</t>
  </si>
  <si>
    <t>Плашка М 5 х 0,8 в ПВХ (основной, Р6М5)</t>
  </si>
  <si>
    <t>Плашка М 6 х 0,5 в ПВХ (Р6М5)</t>
  </si>
  <si>
    <t>Плашка М 6 х 0,7 5 в ПВХ (Р6М5)</t>
  </si>
  <si>
    <t>Плашка М 6 х 1,0 в ПВХ (основной, Р6М5)</t>
  </si>
  <si>
    <t>Плашка М 8 х 0,75 в ПВХ (Р6М5)</t>
  </si>
  <si>
    <t>Плашка М 8 х 1,0 в ПВХ (Р6М5)</t>
  </si>
  <si>
    <t>Плашка М 8 х 1,25 в ПВХ (основной, Р6М5)</t>
  </si>
  <si>
    <t>Плашка М 10 х 1,0 в ПВХ (Р6М5)</t>
  </si>
  <si>
    <t>Плашка М 10 х 1,25 в ПВХ (Р6М5)</t>
  </si>
  <si>
    <t>Плашка М 10 х 1,5 в ПВХ (основной, Р6М5)</t>
  </si>
  <si>
    <t>Плашка М 12 х 0,75 в ПВХ (Р6М5)</t>
  </si>
  <si>
    <t>Плашка М 12 х 1,0 в ПВХ (Р6М5)</t>
  </si>
  <si>
    <t>Плашка М 12 х 1,25 в ПВХ (Р6М5)</t>
  </si>
  <si>
    <t>Плашка М 12 х 1,5 в ПВХ (Р6М5)</t>
  </si>
  <si>
    <t>Плашка М 12 х 1,75 в ПВХ (основной, Р6М5)</t>
  </si>
  <si>
    <t>Плашка М 14 х 1,0 в ПВХ (Р6М5)</t>
  </si>
  <si>
    <t>Плашка М 14 х 1,25 в ПВХ (Р6М5)</t>
  </si>
  <si>
    <t>Плашка М 14 х 1,5 в ПВХ (Р6М5)</t>
  </si>
  <si>
    <t>Плашка М 14 х 2,0 в ПВХ (основной, Р6М5)</t>
  </si>
  <si>
    <t>Плашка М 16 х 1,0 в ПВХ (Р6М5)</t>
  </si>
  <si>
    <t>Плашка М 16 х 1,25 в ПВХ (Р6М5)</t>
  </si>
  <si>
    <t>Плашка М 16 х 1,5 в ПВХ (Р6М5)</t>
  </si>
  <si>
    <t>Плашка М 16 х 2,0 в ПВХ (основной, Р6М5)</t>
  </si>
  <si>
    <t>Плашка М 18 х 1,0 в ПВХ (Р6М5)</t>
  </si>
  <si>
    <t>Плашка М 18 х 1,5 в ПВХ (Р6М5)</t>
  </si>
  <si>
    <t>Плашка М 18 х 2,0 в ПВХ (Р6М5)</t>
  </si>
  <si>
    <t>Плашка М 18 х 2,5 в ПВХ (основной, Р6М5)</t>
  </si>
  <si>
    <t>Плашка М 20 х 1,0 в ПВХ (Р6М5)</t>
  </si>
  <si>
    <t>Плашка М 20 х 1,5 в ПВХ (Р6М5)</t>
  </si>
  <si>
    <t>Плашка М 20 х 2,0 в ПВХ (Р6М5)</t>
  </si>
  <si>
    <t>Плашка М 20 х 2,5 в ПВХ (основной, Р6М5)</t>
  </si>
  <si>
    <t>Плашка М 22 х 1,5 в ПВХ (Р6М5)</t>
  </si>
  <si>
    <t>Плашка М 22 х 2,5 в ПВХ (основной, Р6М5)</t>
  </si>
  <si>
    <t>Плашка М 4 х 0,7 левая в ПВХ (основной, 9ХС)</t>
  </si>
  <si>
    <t>Плашка М 5 х 0,8 левая в ПВХ (основной, 9ХС)</t>
  </si>
  <si>
    <t>Плашка М 6 х 1,0 левая в ПВХ (основной, 9ХС)</t>
  </si>
  <si>
    <t>Плашка М 8 х 1,0 левая в ПВХ (9ХС)</t>
  </si>
  <si>
    <t>Плашка М 8 х 1,25 левая в ПВХ (основной, 9ХС)</t>
  </si>
  <si>
    <t>Плашка М 10 х 1,0 левая в ПВХ (9ХС)</t>
  </si>
  <si>
    <t>Плашка М 10 х 1,25 левая в ПВХ (9ХС)</t>
  </si>
  <si>
    <t>Плашка М 10 х 1,5 левая в ПВХ (основной, 9ХС)</t>
  </si>
  <si>
    <t>Плашка М 12 х 1,25 левая в ПВХ (9ХС)</t>
  </si>
  <si>
    <t>Плашка М 12 х 1,5 левая в ПВХ (9ХС)</t>
  </si>
  <si>
    <t>Плашка М 12 х 1,75 левая в ПВХ (основной, 9ХС)</t>
  </si>
  <si>
    <t>Плашка М 14 х 1,25 левая в ПВХ (9ХС)</t>
  </si>
  <si>
    <t>Плашка М 14 х 1,5 левая в ПВХ (9ХС)</t>
  </si>
  <si>
    <t>Плашка М 14 х 2,0 левая в ПВХ (основной, 9ХС)</t>
  </si>
  <si>
    <t>Плашка М 16 х 1,5 левая в ПВХ (9ХС)</t>
  </si>
  <si>
    <t>Плашка М 16 х 2,0 левая в ПВХ (9ХС)</t>
  </si>
  <si>
    <t>Плашка М 18 х 1,5 левая в ПВХ (9ХС)</t>
  </si>
  <si>
    <t>Плашка М 18 х 2,5 левая в ПВХ (основной, 9ХС)</t>
  </si>
  <si>
    <t>Плашка М 20 х 1,5 левая в ПВХ (9ХС)</t>
  </si>
  <si>
    <t>Плашка М 20 х 2,0 левая в ПВХ (9ХС)</t>
  </si>
  <si>
    <t>Плашка М 20 х 2,5 левая в ПВХ (основной, 9ХС)</t>
  </si>
  <si>
    <t>Плашка М 22 х 1,5 левая в ПВХ (9ХС)</t>
  </si>
  <si>
    <t>Плашка М 22 х 2,5 левая в ПВХ (основной, 9ХС)</t>
  </si>
  <si>
    <t>Плашка трубная G 1/2 в ПВХ (9ХС)</t>
  </si>
  <si>
    <t>аналог (нажимайте)
ПЛАШКИ G</t>
  </si>
  <si>
    <t>Плашка трубная G 3/4 в ПВХ (9ХС)</t>
  </si>
  <si>
    <t>Плашкодержатель М 3-М 8 в ПВХ</t>
  </si>
  <si>
    <t>Плашкодержатель М 3-М 10 в ПВХ</t>
  </si>
  <si>
    <t>аналог (нажимайте)
ВОРОТКИ ДЛЯ ПЛАШЕК</t>
  </si>
  <si>
    <t>Плашкодержатель М 3-М 14 в ПВХ</t>
  </si>
  <si>
    <t>Плашкодержатель М 7-М 9 25х9 в ПВХ-упаковке</t>
  </si>
  <si>
    <t>Плашкодержатель М10-М11 30х11 в ПВХ-упаковке</t>
  </si>
  <si>
    <t>Плашкодержатель М16-М20 45х18 в ПВХ-упаковке</t>
  </si>
  <si>
    <r>
      <rPr>
        <rFont val="Bahnschrift"/>
        <b/>
        <color theme="1"/>
        <sz val="10.0"/>
      </rPr>
      <t xml:space="preserve">ПОЛОТНО ПО МЕТАЛЛУ (ФАСОВКА ПО 10 шт) НОЖОВОЧНОЕ БИМЕТАЛЛИЧЕСКОЕ (BIМЕТАLL) , СТАЛЬ Р6М5 В ИНДИВИДУАЛЬНОЙ ПВХ УПАКОВКЕ
</t>
    </r>
    <r>
      <rPr>
        <rFont val="Bahnschrift"/>
        <b val="0"/>
        <color theme="1"/>
        <sz val="8.0"/>
      </rPr>
      <t>Упаковка: индивидуал. ПВХ
Фасовка: кратно 1 шт</t>
    </r>
  </si>
  <si>
    <t>Полотно по металлу биметаллическое Р6М5 300 х 12,5 х 0,63 в ПВХ</t>
  </si>
  <si>
    <r>
      <rPr>
        <rFont val="Bahnschrift"/>
        <b/>
        <color theme="1"/>
        <sz val="10.0"/>
      </rPr>
      <t xml:space="preserve">БУР ПО БЕТОНУ С ХВОСТОВИКОМ SDS-PLUS С УСИЛЕННОЙ СПИРАЛЬЮ В ИНДИВИДУАЛЬНОЙ УПАКОВКЕ С ЕВРОПЕТЛЕЙ, SCHWERT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</si>
  <si>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Бур по бетону 4 х 110 (SCHWERT) (l=60, L=110, SDS-Plus)</t>
  </si>
  <si>
    <t>Бур по бетону 4 х 110 (SCHWERT) с центрирующим наконеч.. (l=60,L=110,SDS-Plus)</t>
  </si>
  <si>
    <t>Бур по бетону 5 х 110 (SCHWERT) (l=60, L=110, SDS-Plus)</t>
  </si>
  <si>
    <t>Бур по бетону 5 х 160 (SCHWERT) (l=110, L=160, SDS-Plus)</t>
  </si>
  <si>
    <t>Бур по бетону 5 х 160 (SCHWERT) с центрирующим наконеч.. (l=110,L=160,SDS-Plus)</t>
  </si>
  <si>
    <t>Бур по бетону 5 х 210 (SCHWERT) (l=160, L=210, SDS-Plus)</t>
  </si>
  <si>
    <r>
      <rPr>
        <rFont val="Arial"/>
        <color theme="1"/>
        <sz val="8.0"/>
      </rPr>
      <t>видео</t>
    </r>
    <r>
      <rPr>
        <rFont val="Bahnschrift"/>
        <color theme="1"/>
        <sz val="10.0"/>
      </rPr>
      <t xml:space="preserve"> (нажимайте)
буры, пики, коронки и т.п.</t>
    </r>
  </si>
  <si>
    <t>Бур по бетону 5 х 210 (SCHWERT) с центрирующим наконеч.. (l=160,L=210,SDS-Plus)</t>
  </si>
  <si>
    <t>Бур по бетону 6 х 110 (SCHWERT) (l=60, L=110, SDS-Plus)</t>
  </si>
  <si>
    <t>Буры Schwert - бюджетный вариант
Буры Krotec - высококачественный вариант</t>
  </si>
  <si>
    <t>Бур по бетону 6 х 160 (SCHWERT) (l=110, L=160, SDS-Plus)</t>
  </si>
  <si>
    <t>Бур по бетону 6 х 210 (SCHWERT) (l=160, L=210, SDS-Plus)</t>
  </si>
  <si>
    <t>Бур по бетону 6 х 260 (SCHWERT) (l=210, L=260, SDS-Plus)</t>
  </si>
  <si>
    <t>Бур по бетону 7 х 110 (SCHWERT) (l=60, L=110, SDS-Plus)</t>
  </si>
  <si>
    <t>Бур по бетону 7 х 160 (SCHWERT) (l=110, L=160, SDS-Plus)</t>
  </si>
  <si>
    <t>Бур по бетону 7 х 160 (SCHWERT) с центрирующим наконеч.. (l=110,L=160,SDS-Plus)</t>
  </si>
  <si>
    <t>Бур по бетону 7 х 210 (SCHWERT) (l=160, L=210, SDS-Plus)</t>
  </si>
  <si>
    <t>Бур по бетону 7 х 210 (SCHWERT) с центрирующим наконеч.. (l=160,L=210,SDS-Plus)</t>
  </si>
  <si>
    <t>Бур по бетону 8 х110 (SCHWERT) (l=60, L=110, SDS-Plus)</t>
  </si>
  <si>
    <t>переход (нажимайте)
БУРЫ SDS-Max SCHWERT</t>
  </si>
  <si>
    <t>Бур по бетону 8 х 110 (SCHWERT) с центрирующим наконеч.. (l=60,L=110,SDS-Plus)</t>
  </si>
  <si>
    <t>Бур по бетону 8 х 160 (SCHWERT) (l=110, L=160, SDS-Plus)</t>
  </si>
  <si>
    <t>Бур по бетону 8 х 160 (SCHWERT) с центрирующим наконеч.. (l=110,L=160,SDS-Plus)</t>
  </si>
  <si>
    <t>Бур по бетону 8 х 210 (SCHWERT) (l=160, L=210, SDS-Plus)</t>
  </si>
  <si>
    <t>Бур по бетону 8 х 260 (SCHWERT) (l=210, L=260, SDS-Plus)</t>
  </si>
  <si>
    <t>переход (нажимайте)
КОРОНКИ</t>
  </si>
  <si>
    <t>Бур по бетону 8 х 260 (SCHWERT) с центрирующим наконеч.. (l=210,L=260,SDS-Plus)</t>
  </si>
  <si>
    <t>Бур по бетону 8 х 310 (SCHWERT) (l=260, L=310, SDS-Plus)</t>
  </si>
  <si>
    <t>Бур по бетону 8 х 410 (SCHWERT) (l=360, L=410, SDS-Plus)</t>
  </si>
  <si>
    <t>Бур по бетону 8 х 410 (SCHWERT) с центрирующим наконеч.. (l=360,L=410,SDS-Plus)</t>
  </si>
  <si>
    <t>Бур по бетону 8 х 460 (SCHWERT) (l=410, L=460, SDS-Plus)</t>
  </si>
  <si>
    <t>переход (нажимайте)
ПИКИ</t>
  </si>
  <si>
    <t>Бур по бетону 8 х 610 (SCHWERT) (l=560, L=610, SDS-Plus)</t>
  </si>
  <si>
    <t>Бур по бетону 9 х 160 (SCHWERT) (l=110, L=160, SDS-Plus)</t>
  </si>
  <si>
    <t>Бур по бетону 10 х 110 (SCHWERT) (l=60, L=110, 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</si>
  <si>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ЗУБИЛА</t>
    </r>
  </si>
  <si>
    <t>Бур по бетону 10 х 160 (SCHWERT) (l=110, L=160, SDS-Plus)</t>
  </si>
  <si>
    <t>Бур по бетону 10 х 210 (SCHWERT) (l=160, L=210, SDS-Plus)</t>
  </si>
  <si>
    <t>Бур по бетону 10 х 260 (SCHWERT) (l=210, L=260, 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</si>
  <si>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ПЕРЕХОДНИКИ</t>
    </r>
  </si>
  <si>
    <t>Бур по бетону 10 х 260 (SCHWERT) с центрирующим наконеч.. (l=210,L=260,SDS-Plus)</t>
  </si>
  <si>
    <t>Бур по бетону 10 х 310 (SCHWERT) (l=260, L=310, SDS-Plus)</t>
  </si>
  <si>
    <t>Бур по бетону 10 х 310 (SCHWERT) (l=170, L=310, SDS-Max)</t>
  </si>
  <si>
    <t>Бур по бетону 10 х 410 (SCHWERT) (l=360, L=410, SDS-Plus)</t>
  </si>
  <si>
    <t>Бур по бетону 10 х 460 (SCHWERT) (l=410, L=460, SDS-Plus)</t>
  </si>
  <si>
    <t>Бур по бетону 10 х 460 (SCHWERT) (l=320, L=460, SDS-Max)</t>
  </si>
  <si>
    <t>Бур по бетону 10 х 610 (SCHWERT) (l=560, L=610, SDS-Plus)</t>
  </si>
  <si>
    <t>Бур по бетону 10 х 800 (SCHWERT) (l=750, L=800, SDS-Plus)</t>
  </si>
  <si>
    <t>Бур по бетону 10 х 800 (SCHWERT) с центрирующим наконеч.. (l=750,L=800,SDS-Plus)</t>
  </si>
  <si>
    <t>Бур по бетону 10 х1000 (SCHWERT) (l=950, L=1000, SDS-Plus)</t>
  </si>
  <si>
    <t>Бур по бетону 11 х 160 (SCHWERT) (l=110, L=160, SDS-Plus)</t>
  </si>
  <si>
    <t>Бур по бетону 11 х 160 (SCHWERT) с центрирующим наконеч.. (l=110,L=160,SDS-Plus)</t>
  </si>
  <si>
    <t>Бур по бетону 11 х 260 (SCHWERT) (l=210, L=260,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</si>
  <si>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кордщетки Schwert</t>
    </r>
  </si>
  <si>
    <t>Бур по бетону 12 х 160 (SCHWERT) (l=110, L=160, SDS-Plus)</t>
  </si>
  <si>
    <t>Бур по бетону 12 х 210 (SCHWERT) (l=160, L=210, SDS-Plus)</t>
  </si>
  <si>
    <t>Бур по бетону 12 х 260 (SCHWERT) (l=210, L=260,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</si>
  <si>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</si>
  <si>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12 х 310 (SCHWERT) (l=260, L=310, SDS-Plus)</t>
  </si>
  <si>
    <t>Бур по бетону 12 х 310 (SCHWERT) (l=170, L=310, SDS-Max)</t>
  </si>
  <si>
    <t>Бур по бетону 12 х 350 (SCHWERT) (l=210, L=350, SDS-Max)</t>
  </si>
  <si>
    <t>Бур по бетону 12 х 410 (SCHWERT) (l=360, L=410, SDS-Plus)</t>
  </si>
  <si>
    <t>Бур по бетону 12 х 410 (SCHWERT) с центрирующим наконеч.. (l=360,L=410,SDS-Plus)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</si>
  <si>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</si>
  <si>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>Бур по бетону 12 х 460 (SCHWERT) (l=410, L=460, SDS-Plus)</t>
  </si>
  <si>
    <t>Бур по бетону 12 х 460 (SCHWERT) (l=320, L=460, SDS-Max)</t>
  </si>
  <si>
    <t>Бур по бетону 12 х 610 (SCHWERT) (l=560, L=610, SDS-Plus)</t>
  </si>
  <si>
    <t>Бур по бетону 12 х 600 (SCHWERT) (l=350, L=400, SDS-Max)</t>
  </si>
  <si>
    <t>Бур по бетону 12 х 800 (SCHWERT) (l=750, L=800,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</si>
  <si>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чашки алмазные Krotec</t>
    </r>
  </si>
  <si>
    <t>Бур по бетону 12 х 800 (SCHWERT) (l=660, L=800, SDS-Max)</t>
  </si>
  <si>
    <t>Бур по бетону 12 х1000 (SCHWERT) (l=950, L=1000, SDS-Plus)</t>
  </si>
  <si>
    <t>Бур по бетону 13 х 160 (SCHWERT) (l=110, L=160, SDS-Plus)</t>
  </si>
  <si>
    <t>Бур по бетону 13 х 160 (SCHWERT) с центрирующим наконеч.. (l=110,L=160,SDS-Plus)</t>
  </si>
  <si>
    <t>Бур по бетону 13 х 260 (SCHWERT) (l=210, L=260, 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</si>
  <si>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СТЕНДЫ С КРЮЧКАМИ</t>
    </r>
  </si>
  <si>
    <t>Бур по бетону 13 х 260 (SCHWERT) с центрирующим наконеч.. (l=210,L=260,SDS-Plus)</t>
  </si>
  <si>
    <t>Бур по бетону 14 х 210 (SCHWERT) (l=160, L=210, SDS-Plus)</t>
  </si>
  <si>
    <t>Бур по бетону 14 х 260 (SCHWERT) (l=210, L=260, SDS-Plus)</t>
  </si>
  <si>
    <t>Стенды для инструмета мы предлагаем на 40 крючком и на 28 крючков. В разделе стендов также есть готовые решения по их наполнению</t>
  </si>
  <si>
    <t>Бур по бетону 14 х 310 (SCHWERT) (l=260, L=310, SDS-Plus)</t>
  </si>
  <si>
    <t>Бур по бетону 14 х 310 (SCHWERT) (l=170, L=310, SDS-Max)</t>
  </si>
  <si>
    <t>Бур по бетону 14 х 410 (SCHWERT) (l=360, L=410, SDS-Plus)</t>
  </si>
  <si>
    <t>Бур по бетону 14 х 460 (SCHWERT) (l=410, L=460, SDS-Plus)</t>
  </si>
  <si>
    <t>Бур по бетону 14 х 460 (SCHWERT) (l=320, L=460, SDS-Max)</t>
  </si>
  <si>
    <t>Бур по бетону 14 х 610 (SCHWERT) (l=560, L=610, SDS-Plus)</t>
  </si>
  <si>
    <t>Бур по бетону 14 х 800 (SCHWERT) (l=750, L=800, SDS-Plus)</t>
  </si>
  <si>
    <t>Бур по бетону 14 х 800 (SCHWERT) с центрирующим наконеч.. (l=750,L=800,SDS-Plus)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</si>
  <si>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торговое оборудование</t>
    </r>
  </si>
  <si>
    <t>Бур по бетону 14 х1000 (SCHWERT) (l=950, L=1000, SDS-Plus)</t>
  </si>
  <si>
    <t>Бур по бетону 16 х 160 (SCHWERT) (l=110, L=160, SDS-Plus)</t>
  </si>
  <si>
    <t>Бур по бетону 16 х 160 (SCHWERT) с центрирующим наконеч.. (l=110,L=160,SDS-Plus)</t>
  </si>
  <si>
    <t>Бур по бетону 16 х 210 (SCHWERT) (l=160, L=210, SDS-Plus)</t>
  </si>
  <si>
    <t>Бур по бетону 16 х 260 (SCHWERT) (l=210, L=260, SDS-Plus)</t>
  </si>
  <si>
    <t>Бур по бетону 16 х 260 (SCHWERT) с центрирующим наконеч.. (l=210,L=260,SDS-Plus)</t>
  </si>
  <si>
    <t>Бур по бетону 16 х 310 (SCHWERT) (l=260, L=310, SDS-Plus)</t>
  </si>
  <si>
    <t>Бур по бетону 16 х 310 (SCHWERT) с центрирующим наконеч.. (l=260,L=310, SDS-Plus)</t>
  </si>
  <si>
    <t>Бур по бетону 16 х 310 (SCHWERT) (l=170, L=310, SDS-Max)</t>
  </si>
  <si>
    <t>Бур по бетону 16 х 410 (SCHWERT) (l=360, L=410, SDS-Plus)</t>
  </si>
  <si>
    <t>Бур по бетону 16 х 410 (SCHWERT) с центрирующим наконеч.. (l=360,L=410,SDS-Plus)</t>
  </si>
  <si>
    <t>Бур по бетону 16 х 460 (SCHWERT) (l=410, L=460, SDS-Plus)</t>
  </si>
  <si>
    <t>Бур по бетону 16 х 610 (SCHWERT) (l=560, L=610, SDS-Plus)</t>
  </si>
  <si>
    <t>Бур по бетону 16 х 800 (SCHWERT) (l=750, L=800, SDS-Plus)</t>
  </si>
  <si>
    <t>Бур по бетону 16 х 800 (SCHWERT) с центрирующим наконеч.. (l=750,L=800,SDS-Plus)</t>
  </si>
  <si>
    <t>Бур по бетону 16 х1000 (SCHWERT) (l=950, L=1000, SDS-Plus)</t>
  </si>
  <si>
    <t>Бур по бетону 16 х 400 (SCHWERT) (l=260, L=400, SDS-Max)</t>
  </si>
  <si>
    <t>Бур по бетону 16 х 600 (SCHWERT) (l=460, L=600,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</si>
  <si>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 SDS-Plus SCHWERT</t>
    </r>
  </si>
  <si>
    <t>Бур по бетону 16 х 800 (SCHWERT) (l=660, L=800, SDS-Max)</t>
  </si>
  <si>
    <t>Бур по бетону 16 х1000 (SCHWERT) (l=860, L=1000, SDS-Max)</t>
  </si>
  <si>
    <t>Бур по бетону 18 х 210 (SCHWERT) (l=160, L=210, SDS-Plus)</t>
  </si>
  <si>
    <t>Бур по бетону 18 х 260 (SCHWERT) (l=210, L=260, SDS-Plus)</t>
  </si>
  <si>
    <t>Бур по бетону 18 х 260 (SCHWERT) с центрирующим наконеч.. (l=210,L=260,SDS-Plus)</t>
  </si>
  <si>
    <t>Бур по бетону 18 х 310 (SCHWERT) (l=260, L=310, SDS-Plus)</t>
  </si>
  <si>
    <t>Бур по бетону 18 х 410 (SCHWERT) (l=360, L=410, SDS-Plus)</t>
  </si>
  <si>
    <t>Бур по бетону 18 х 410 (SCHWERT) с центрирующим наконеч.. (l=360,L=410,SDS-Plus)</t>
  </si>
  <si>
    <t>Бур по бетону 18 х 400 (SCHWERT) (l=260, L=400, SDS-Max)</t>
  </si>
  <si>
    <t>БУРЫ SDS-Plus SCHWERT</t>
  </si>
  <si>
    <t>Бур по бетону 18 х 460 (SCHWERT) (l=410, L=460, SDS-Plus)</t>
  </si>
  <si>
    <t>Бур по бетону 18 х 460 (SCHWERT) с центрирующим наконеч.. (l=410,L=460,SDS-Plus)</t>
  </si>
  <si>
    <t>Бур по бетону 18 х 460 (SCHWERT) (l=320, L=460, SDS-Max)</t>
  </si>
  <si>
    <t>Бур по бетону 18 х 610 (SCHWERT) (l=560, L=610, SDS-Plus)</t>
  </si>
  <si>
    <t>Бур по бетону 18 х 800 (SCHWERT) (l=750, L=800, SDS-Plus)</t>
  </si>
  <si>
    <t>Бур по бетону 18 х 800 (SCHWERT) с центрирующим наконеч.. (l=750,L=800,SDS-Plus)</t>
  </si>
  <si>
    <t>Бур по бетону 18 х1000 (SCHWERT) (l=950, L=1000, SDS-Plus)</t>
  </si>
  <si>
    <t>Бур по бетону 18 х 600 (SCHWERT) (l=460, L=600,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</si>
  <si>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 SDS-Plus KROTEC</t>
    </r>
  </si>
  <si>
    <t>Бур по бетону 18 х 800 (SCHWERT) (l=660, L=800, SDS-Max)</t>
  </si>
  <si>
    <t>Бур по бетону 18 х1000 (SCHWERT) (l=860, L=1000, SDS-Max)</t>
  </si>
  <si>
    <t>Бур по бетону 20 х 210 (SCHWERT) (l=160, L=210, SDS-Plus)</t>
  </si>
  <si>
    <t>Бур по бетону 20 х 260 (SCHWERT) (l=210, L=260, SDS-Plus)</t>
  </si>
  <si>
    <t>Бур по бетону 20 х 260 (SCHWERT) с центрирующим наконеч.. (l=210,L=260,SDS-Plus)</t>
  </si>
  <si>
    <t>Бур по бетону 20 х 310 (SCHWERT) (l=260, L=310, SDS-Plus)</t>
  </si>
  <si>
    <t>Бур по бетону 20 х 410 (SCHWERT) (l=360, L=410, SDS-Plus)</t>
  </si>
  <si>
    <t>Бур по бетону 20 х 410 (SCHWERT) с центрирующим наконеч.. (l=360,L=410,SDS-Plus)</t>
  </si>
  <si>
    <t>Бур по бетону 20 х 450 (SCHWERT) (l=400, L=450, SDS-Plus)</t>
  </si>
  <si>
    <t>Бур по бетону 20 х 450 (SCHWERT) с центрирующим наконеч.. (l=400,L=450,SDS-Plus)</t>
  </si>
  <si>
    <t>Бур по бетону 20 х 460 (SCHWERT) (l=410, L=460, SDS-Plus)</t>
  </si>
  <si>
    <t>Бур по бетону 20 х 460 (SCHWERT) с центрирующим наконеч.. (l=410,L=460,SDS-Plus)</t>
  </si>
  <si>
    <t>Бур по бетону 20 х 610 (SCHWERT) (l=560, L=610, SDS-Plus)</t>
  </si>
  <si>
    <t>Бур по бетону 20 х 800 (SCHWERT) (l=750, L=800, SDS-Plus)</t>
  </si>
  <si>
    <t>Бур по бетону 20 х 800 (SCHWERT) с центрирующим наконеч.. (l=750,L=800,SDS-Plus)</t>
  </si>
  <si>
    <t>Бур по бетону 20 х1000 (SCHWERT) (l=950, L=1000, SDS-Plus)</t>
  </si>
  <si>
    <t>Бур по бетону 20 х1000 (SCHWERT) с центрирующим наконеч. (l=950,L=1000,SDS-Plus)</t>
  </si>
  <si>
    <t>Бур по бетону 20 х 400 (SCHWERT) (l=350, L=400, SDS-Max)</t>
  </si>
  <si>
    <t>Бур по бетону 20 х 600 (SCHWERT) (l=460, L=600, SDS-Max)</t>
  </si>
  <si>
    <t>Бур по бетону 20 х 800 (SCHWERT) (l=660, L=800, SDS-Max)</t>
  </si>
  <si>
    <t>Бур по бетону 20 х1000 (SCHWERT) (l=860, L=1000, SDS-Max)</t>
  </si>
  <si>
    <t>Бур по бетону 22 х 210 (SCHWERT) (l=160, L=210, SDS-Plus)</t>
  </si>
  <si>
    <t>Бур по бетону 22 х 210 (SCHWERT) с центрирующим наконеч.. (l=160,L=210,SDS-Plus)</t>
  </si>
  <si>
    <t>Бур по бетону 22 х 260 (SCHWERT) (l=210, L=260, SDS-Plus)</t>
  </si>
  <si>
    <t>Бур по бетону 22 х 260 (SCHWERT) с центрирующим наконеч.. (l=210,L=260,SDS-Plus)</t>
  </si>
  <si>
    <t>Бур по бетону 22 х 310 (SCHWERT) (l=260, L=310, SDS-Plus)</t>
  </si>
  <si>
    <t>Бур по бетону 22 х 310 (SCHWERT) с центрирующим наконеч.. (l=260,L=310,SDS-Plus)</t>
  </si>
  <si>
    <t>Бур по бетону 22 х 410 (SCHWERT) (l=360, L=410, SDS-Plus)</t>
  </si>
  <si>
    <t>Бур по бетону 22 х 410 (SCHWERT) с центрирующим наконеч.. (l=360,L=410,SDS-Plus)</t>
  </si>
  <si>
    <t>Бур по бетону 22 х 400 (SCHWERT) (l=260, L=400, SDS-Max)</t>
  </si>
  <si>
    <t>Бур по бетону 22 х 460 (SCHWERT) (l=410, L=460, SDS-Plus)</t>
  </si>
  <si>
    <t>Бур по бетону 22 х 460 (SCHWERT) с центрирующим наконеч.. (l=410,L=460,SDS-Plus)</t>
  </si>
  <si>
    <t>Бур по бетону 22 х 610 (SCHWERT) (l=560, L=610,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</si>
  <si>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буры, пики, коронки и т.п.</t>
    </r>
  </si>
  <si>
    <t>Бур по бетону 22 х 610 (SCHWERT) с центрирующим наконеч.. (l=560,L=610,SDS-Plus)</t>
  </si>
  <si>
    <t>Бур по бетону 22 х 800 (SCHWERT) (l=750, L=800, SDS-Plus)</t>
  </si>
  <si>
    <t>Бур по бетону 22 х 800 (SCHWERT) с центрирующим наконеч.. (l=750,L=800,SDS-Plus)</t>
  </si>
  <si>
    <t>Бур по бетону 22 х1000 (SCHWERT) (l=950, L=1000, SDS-Plus)</t>
  </si>
  <si>
    <t>Бур по бетону 22 х 600 (SCHWERT) (l=460, L=600, SDS-Max)</t>
  </si>
  <si>
    <t>Бур по бетону 22 х 800 (SCHWERT) (l=660, L=800, SDS-Max)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</si>
  <si>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анализ буров Schw. и Krotec</t>
    </r>
  </si>
  <si>
    <t>Бур по бетону 22 х1000 (SCHWERT) (l=860, L=1000, SDS-Max)</t>
  </si>
  <si>
    <t>Бур по бетону 24 х 260 (SCHWERT) (l=210, L=260, SDS-Plus)</t>
  </si>
  <si>
    <t>Бур по бетону 24 х 260 (SCHWERT) с центрирующим наконеч.. (l=210,L=260,SDS-Plus)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</si>
  <si>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</si>
  <si>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24 х 310 (SCHWERT) (l=260, L=310, SDS-Plus)</t>
  </si>
  <si>
    <t>Бур по бетону 24 х 310 (SCHWERT) с центрирующим наконеч.. (l=260,L=310,SDS-Plus)</t>
  </si>
  <si>
    <t>Бур по бетону 24 х 410 (SCHWERT) (l=360, L=410,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</si>
  <si>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</si>
  <si>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>Бур по бетону 24 х 410 (SCHWERT) с центрирующим наконеч.. (l=360,L=410,SDS-Plus)</t>
  </si>
  <si>
    <t>Бур по бетону 24 х 460 (SCHWERT) (l=410, L=460, SDS-Plus)</t>
  </si>
  <si>
    <t>Бур по бетону 24 х 460 (SCHWERT) с центрирующим наконеч.. (l=410,L=460,SDS-Plus)</t>
  </si>
  <si>
    <t>Бур по бетону 24 х 610 (SCHWERT) (l=560, L=610, SDS-Plus)</t>
  </si>
  <si>
    <t>Бур по бетону 24 х 610 (SCHWERT) с центрирующим наконеч.. (l=560,L=610,SDS-Plus)</t>
  </si>
  <si>
    <t>Бур по бетону 25 х 210 (SCHWERT) (l=160, L=210, 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</si>
  <si>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чашки алмазные Krotec</t>
    </r>
  </si>
  <si>
    <t>Бур по бетону 25 х 210 (SCHWERT) с центрирующим наконеч.. (l=160,L=210,SDS-Plus)</t>
  </si>
  <si>
    <t>Бур по бетону 25 х 260 (SCHWERT) (l=210, L=260, SDS-Plus)</t>
  </si>
  <si>
    <t>Бур по бетону 25 х 260 (SCHWERT) с центрирующим наконеч.. (l=210,L=260,SDS-Plus)</t>
  </si>
  <si>
    <t>Бур по бетону 25 х 310 (SCHWERT) (l=260, L=310, SDS-Plus)</t>
  </si>
  <si>
    <t>Бур по бетону 25 х 310 (SCHWERT) с центрирующим наконеч.. (l=260,L=310,SDS-Plus)</t>
  </si>
  <si>
    <t>Бур по бетону 25 х 410 (SCHWERT) (l=360, L=410, SDS-Plus)</t>
  </si>
  <si>
    <t>Бур по бетону 25 х 410 (SCHWERT) с центрирующим наконеч.. (l=360,L=410,SDS-Plus)</t>
  </si>
  <si>
    <t>Бур по бетону 25 х 400 (SCHWERT) (l=260, L=400, SDS-Max)</t>
  </si>
  <si>
    <t>Бур по бетону 25 х 460 (SCHWERT) (l=410, L=460, SDS-Plus)</t>
  </si>
  <si>
    <t>Бур по бетону 25 х 460 (SCHWERT) с центрирующим наконеч.. (l=410,L=460,SDS-Plus)</t>
  </si>
  <si>
    <t>Бур по бетону 25 х 460 (SCHWERT) (l=320, L=460, SDS-Max)</t>
  </si>
  <si>
    <t>Бур по бетону 25 х 610 (SCHWERT) (l=560, L=610, SDS-Plus)</t>
  </si>
  <si>
    <t>Бур по бетону 25 х 610 (SCHWERT) с центрирующим наконеч.. (l=560,L=610,SDS-Plus)</t>
  </si>
  <si>
    <t>Бур по бетону 25 х 800 (SCHWERT) (l=750, L=800, SDS-Plus)</t>
  </si>
  <si>
    <t>Бур по бетону 25 х 800 (SCHWERT) с центрирующим наконеч.. (l=750,L=800,SDS-Plus)</t>
  </si>
  <si>
    <t>Бур по бетону 25 х1000 (SCHWERT) (l=950, L=1000, SDS-Plus)</t>
  </si>
  <si>
    <t>Бур по бетону 25 х 600 (SCHWERT) (l=460, L=600, SDS-Max)</t>
  </si>
  <si>
    <t>Бур по бетону 25 х 800 (SCHWERT) (l=660, L=800, SDS-Max)</t>
  </si>
  <si>
    <t>Бур по бетону 25 х1000 (SCHWERT) (l=860, L=1000, SDS-Max)</t>
  </si>
  <si>
    <t>Бур по бетону 26 х 400 (SCHWERT) (l=260, L=400, SDS-Max)</t>
  </si>
  <si>
    <t>Бур по бетону 26 х 600 (SCHWERT) (l=460, L=600, SDS-Max)</t>
  </si>
  <si>
    <t>Бур по бетону 26 х 800 (SCHWERT) (l=660, L=800, SDS-Max)</t>
  </si>
  <si>
    <t>Бур по бетону 26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</si>
  <si>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ЗУБИЛА</t>
    </r>
  </si>
  <si>
    <t>Бур по бетону 28 х 400 (SCHWERT) (l=260, L=400, SDS-Max)</t>
  </si>
  <si>
    <t>Бур по бетону 28 х 460 (SCHWERT) (l=320, L=460, SDS-Max)</t>
  </si>
  <si>
    <t>Бур по бетону 28 х 600 (SCHWERT) (l=460, L=600, SDS-Max)</t>
  </si>
  <si>
    <t>Бур по бетону 28 х 800 (SCHWERT) (l=660, L=800, SDS-Max)</t>
  </si>
  <si>
    <t>Бур по бетону 28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</si>
  <si>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ПЕРЕХОДНИКИ</t>
    </r>
  </si>
  <si>
    <t>Бур по бетону 30 х 400 (SCHWERT) (l=260, L=400, SDS-Max)</t>
  </si>
  <si>
    <t>Бур по бетону 30 х 460 (SCHWERT) (l=320, L=460, SDS-Max)</t>
  </si>
  <si>
    <t>Бур по бетону 30 х 600 (SCHWERT) (l=460, L=600, SDS-Max)</t>
  </si>
  <si>
    <t>Бур по бетону 30 х 800 (SCHWERT) (l=660, L=800, SDS-Max)</t>
  </si>
  <si>
    <t>Бур по бетону 30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</si>
  <si>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СТЕНДЫ С КРЮЧКАМИ</t>
    </r>
  </si>
  <si>
    <t>Бур по бетону 32 х 400 (SCHWERT) (l=260, L=400, SDS-Max)</t>
  </si>
  <si>
    <t>Бур по бетону 32 х 460 (SCHWERT) (l=320, L=460, SDS-Max)</t>
  </si>
  <si>
    <t>Бур по бетону 32 х 600 (SCHWERT) (l=460, L=600, SDS-Max)</t>
  </si>
  <si>
    <t>Бур по бетону 32 х 800 (SCHWERT) (l=660, L=800, SDS-Max)</t>
  </si>
  <si>
    <t>Бур по бетону 32 х1000 (SCHWERT) (l=860, L=1000, SDS-Max)</t>
  </si>
  <si>
    <t>Бур по бетону 35 х 400 (SCHWERT) (l=260, L=400, SDS-Max)</t>
  </si>
  <si>
    <t>Бур по бетону 35 х 460 (SCHWERT) (l=320, L=460, SDS-Max)</t>
  </si>
  <si>
    <t>Бур по бетону 35 х 600 (SCHWERT) (l=460, L=600, SDS-Max)</t>
  </si>
  <si>
    <t>Бур по бетону 35 х 800 (SCHWERT) (l=660, L=800, SDS-Max)</t>
  </si>
  <si>
    <t>Бур по бетону 35 х1000 (SCHWERT) (l=860, L=1000, SDS-Max)</t>
  </si>
  <si>
    <t>Бур по бетону 38 х 400 (SCHWERT) (l=260, L=400, SDS-Max)</t>
  </si>
  <si>
    <t>Бур по бетону 38 х 600 (SCHWERT) (l=460, L=600, SDS-Max)</t>
  </si>
  <si>
    <t>Бур по бетону 38 х 800 (SCHWERT) (l=660, L=800, SDS-Max)</t>
  </si>
  <si>
    <t>Бур по бетону 38 х1000 (SCHWERT) (l=860, L=1000, SDS-Max)</t>
  </si>
  <si>
    <t>Бур по бетону 40 х 400 (SCHWERT) (l=260, L=400, SDS-Max)</t>
  </si>
  <si>
    <t>Бур по бетону 40 х 460 (SCHWERT) (l=320, L=460, SDS-Max)</t>
  </si>
  <si>
    <t>Бур по бетону 40 х 600 (SCHWERT) (l=460, L=600, SDS-Max)</t>
  </si>
  <si>
    <t>Бур по бетону 40 х 800 (SCHWERT) (l=660, L=800, SDS-Max)</t>
  </si>
  <si>
    <t>Бур по бетону 40 х1000 (SCHWERT) (l=860, L=1000, SDS-Max)</t>
  </si>
  <si>
    <r>
      <rPr>
        <rFont val="Bahnschrift"/>
        <b/>
        <color theme="1"/>
        <sz val="10.0"/>
      </rPr>
      <t xml:space="preserve">БУР ПО БЕТОНУ С ХВОСТОВИКОМ SDS-PLUS С ЦЕНТРИРУЮЩИМ НАКОНЕЧНИКОМ В ИНДИВИДУАЛЬНОЙ УПАКОВКЕ, KROTEC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</si>
  <si>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Бур по бетону с центрирующим наконеч. 4 х 110 (KROTEC) (l=60,L=110,SDS-Plus)</t>
  </si>
  <si>
    <t>Бур по бетону с центрирующим наконеч. 5 х 110 (KROTEC) (l=60,L=110,SDS-Plus)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</si>
  <si>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БУРЫ SDS-Plus SCHWERT</t>
    </r>
  </si>
  <si>
    <t>Бур по бетону с центрирующим наконеч. 5 х 160 (KROTEC) (l=110,L=160,SDS-Plus)</t>
  </si>
  <si>
    <t>Бур по бетону с центрирующим наконеч. 5 х 210 (KROTEC) (l=160,L=210,SDS-Plus)</t>
  </si>
  <si>
    <t>Бур по бетону с центрирующим наконеч. 6 х 110 (KROTEC) (l=60,L=110,SDS-Plus)</t>
  </si>
  <si>
    <t>Бур по бетону с центрирующим наконеч. 6 х 160 (KROTEC) (l=110,L=160,SDS-Plus)</t>
  </si>
  <si>
    <t>Бур по бетону с центрирующим наконеч. 6 х 210 (KROTEC) (l=160,L=210,SDS-Plus)</t>
  </si>
  <si>
    <t>Бур по бетону с центрирующим наконеч. 6 х 260 (KROTEC) (l=210,L=260,SDS-Plus)</t>
  </si>
  <si>
    <t>Бур по бетону с центрирующим наконеч. 7 х 110 (KROTEC) (l=60,L=110,SDS-Plus)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</si>
  <si>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</si>
  <si>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с центрирующим наконеч. 7 х 160 (KROTEC) (l=110,L=160,SDS-Plus)</t>
  </si>
  <si>
    <t>Бур по бетону с центрирующим наконеч. 7 х 210 (KROTEC) (l=160,L=210,SDS-Plus)</t>
  </si>
  <si>
    <t>Бур по бетону с центрирующим наконеч. 8 х 110 (KROTEC) (l=60,L=110,SDS-Plus)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</si>
  <si>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БУРЫ SDS-Max SCHWERT</t>
    </r>
  </si>
  <si>
    <t>Бур по бетону с центрирующим наконеч. 8 х 160 (KROTEC) (l=110,L=160,SDS-Plus)</t>
  </si>
  <si>
    <t>Бур по бетону с центрирующим наконеч. 8 х 210 (KROTEC) (l=160,L=210,SDS-Plus)</t>
  </si>
  <si>
    <t>Бур по бетону с центрирующим наконеч. 8 х 260 (KROTEC) (l=210,L=260,SDS-Plus)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</si>
  <si>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КОРОНКИ</t>
    </r>
  </si>
  <si>
    <t>Бур по бетону с центрирующим наконеч. 8 х 310 (KROTEC) (l=260,L=310,SDS-Plus)</t>
  </si>
  <si>
    <t>Бур по бетону с центрирующим наконеч. 8 х 410 (KROTEC) (l=360,L=410,SDS-Plus)</t>
  </si>
  <si>
    <t>Бур по бетону с центрирующим наконеч. 8 х 460 (KROTEC) (l=410,L=460,SDS-Plus)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</si>
  <si>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ПИКИ</t>
    </r>
  </si>
  <si>
    <t>Бур по бетону с центрирующим наконеч. 8 х 610 (KROTEC) (l=560,L=610,SDS-Plus)</t>
  </si>
  <si>
    <t>Бур по бетону с центрирующим наконеч. 9 х 160 (KROTEC) (l=110,L=160,SDS-Plus)</t>
  </si>
  <si>
    <t>Бур по бетону с центрирующим наконеч. 10 х 110 (KROTEC) (l=60,L=110,SDS-Plus)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</si>
  <si>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ЗУБИЛА</t>
    </r>
  </si>
  <si>
    <t>Бур по бетону с центрирующим наконеч. 10 х 160 (KROTEC) (l=110,L=160,SDS-Plus)</t>
  </si>
  <si>
    <t>Бур по бетону с центрирующим наконеч. 10 х 210 (KROTEC) (l=160,L=210,SDS-Plus)</t>
  </si>
  <si>
    <t>Бур по бетону с центрирующим наконеч. 10 х 260 (KROTEC) (l=210,L=260,SDS-Plus)</t>
  </si>
  <si>
    <t>KROTEC - чешская торговая марка. Компанию KROTEC основал Вацлав Рендл в Ческе Будеевице в 2004 году. Особенность данной торговой марки
1. Высокое качество продукции
2. Приемлемые цены
3. Локаничный европейский дизайн</t>
  </si>
  <si>
    <t>Бур по бетону с центрирующим наконеч. 10 х 310 (KROTEC) (l=260,L=310,SDS-Plus)</t>
  </si>
  <si>
    <t>Бур по бетону с центрирующим наконеч. 10 х 410 (KROTEC) (l=360,L=410,SDS-Plus)</t>
  </si>
  <si>
    <t>Бур по бетону с центрирующим наконеч. 10 х 460 (KROTEC) (l=410,L=460,SDS-Plus)</t>
  </si>
  <si>
    <t>Бур по бетону с центрирующим наконеч. 10 х 610 (KROTEC) (l=560,L=610,SDS-Plus)</t>
  </si>
  <si>
    <t>Бур по бетону с центрирующим наконеч. 10 х 800 (KROTEC) (l=750,L=800,SDS-Plus)</t>
  </si>
  <si>
    <t>Бур по бетону с центрирующим наконеч. 10 х1000 (KROTEC) (l=950,L=1000,SDS-Plus)</t>
  </si>
  <si>
    <t>Бур по бетону с центрирующим наконеч. 11 х 160 (KROTEC) (l=110,L=160,SDS-Plus)</t>
  </si>
  <si>
    <t>Бур по бетону с центрирующим наконеч. 11 х 260 (KROTEC) (l=210,L=260,SDS-Plus)</t>
  </si>
  <si>
    <t>Бур по бетону с центрирующим наконеч. 12 х 160 (KROTEC) (l=110,L=160,SDS-Plus)</t>
  </si>
  <si>
    <t>Бур по бетону с центрирующим наконеч. 12 х 210 (KROTEC) (l=160,L=210,SDS-Plus)</t>
  </si>
  <si>
    <t>ДРУГИЕ ПОЗИЦИИ ТМ KROTEC</t>
  </si>
  <si>
    <t>Бур по бетону с центрирующим наконеч. 12 х 260 (KROTEC) (l=210,L=260,SDS-Plus)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</si>
  <si>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АЛМАЗНЫЕ ДИСКИ</t>
    </r>
  </si>
  <si>
    <t>Бур по бетону с центрирующим наконеч. 12 х 310 (KROTEC) (l=260,L=310,SDS-Plus)</t>
  </si>
  <si>
    <t>Бур по бетону с центрирующим наконеч. 12 х 410 (KROTEC) (l=360,L=410,SDS-Plus)</t>
  </si>
  <si>
    <t>Бур по бетону с центрирующим наконеч. 12 х 460 (KROTEC) (l=410,L=460,SDS-Plus)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</si>
  <si>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АЛМАЗНЫЕ ЧАШКИ</t>
    </r>
  </si>
  <si>
    <t>Бур по бетону с центрирующим наконеч. 12 х 610 (KROTEC) (l=560,L=610,SDS-Plus)</t>
  </si>
  <si>
    <t>Бур по бетону с центрирующим наконеч. 12 х 800 (KROTEC) (l=750,L=800,SDS-Plus)</t>
  </si>
  <si>
    <t>Бур по бетону с центрирующим наконеч. 12 х1000 (KROTEC) (l=950,L=1000,SDS-Plus)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</si>
  <si>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НОЖОВКИ ПО ДЕРЕВУ</t>
    </r>
  </si>
  <si>
    <t>Бур по бетону с центрирующим наконеч. 13 х 160 (KROTEC) (l=110,L=160,SDS-Plus)</t>
  </si>
  <si>
    <t>Бур по бетону с центрирующим наконеч. 13 х 260 (KROTEC) (l=210,L=260,SDS-Plus)</t>
  </si>
  <si>
    <t>Бур по бетону с центрирующим наконеч. 14 х 210 (KROTEC) (l=160,L=210,SDS-Plus)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</si>
  <si>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СТЕПЛЕРЫ И СКОБЫ К НИМ</t>
    </r>
  </si>
  <si>
    <t>Бур по бетону с центрирующим наконеч. 14 х 260 (KROTEC) (l=210,L=260,SDS-Plus)</t>
  </si>
  <si>
    <t>Бур по бетону с центрирующим наконеч. 14 х 310 (KROTEC) (l=260,L=310,SDS-Plus)</t>
  </si>
  <si>
    <t>Бур по бетону с центрирующим наконеч. 14 х 410 (KROTEC) (l=360,L=410,SDS-Plus)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</si>
  <si>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 Krotec с крест.пласт.</t>
    </r>
  </si>
  <si>
    <t>Бур по бетону с центрирующим наконеч. 14 х 460 (KROTEC) (l=410,L=460,SDS-Plus)</t>
  </si>
  <si>
    <t>Бур по бетону с центрирующим наконеч. 14 х 610 (KROTEC) (l=560,L=610,SDS-Plus)</t>
  </si>
  <si>
    <t>Бур по бетону с центрирующим наконеч. 14 х 800 (KROTEC) (l=750,L=800,SDS-Plus)</t>
  </si>
  <si>
    <t>Бур по бетону с центрирующим наконеч. 14 х1000 (KROTEC) (l=950,L=1000,SDS-Plus)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</si>
  <si>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</si>
  <si>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Бур по бетону с центрирующим наконеч. 16 х 160 (KROTEC) (l=110,L=160,SDS-Plus)</t>
  </si>
  <si>
    <t>Бур по бетону с центрирующим наконеч. 16 х 210 (KROTEC) (l=160,L=210,SDS-Plus)</t>
  </si>
  <si>
    <t>Бур по бетону с центрирующим наконеч. 16 х 260 (KROTEC) (l=210,L=260,SDS-Plus)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</si>
  <si>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</t>
    </r>
  </si>
  <si>
    <t>Бур по бетону с центрирующим наконеч. 16 х 310 (KROTEC) (l=260,L=310,SDS-Plus)</t>
  </si>
  <si>
    <t>Бур по бетону с центрирующим наконеч. 16 х 410 (KROTEC) (l=360,L=410,SDS-Plus)</t>
  </si>
  <si>
    <t>Бур по бетону с центрирующим наконеч. 16 х 460 (KROTEC) (l=410,L=460,SDS-Plus)</t>
  </si>
  <si>
    <t>Бур по бетону с центрирующим наконеч. 16 х 610 (KROTEC) (l=560,L=610,SDS-Plus)</t>
  </si>
  <si>
    <t>Бур по бетону с центрирующим наконеч. 16 х 800 (KROTEC) (l=750,L=800,SDS-Plus)</t>
  </si>
  <si>
    <t>Бур по бетону с центрирующим наконеч. 16 х1000 (KROTEC) (l=950,L=1000,SDS-Plus)</t>
  </si>
  <si>
    <t>Бур по бетону с центрирующим наконеч. 18 х 210 (KROTEC) (l=160,L=210,SDS-Plus)</t>
  </si>
  <si>
    <t>Бур по бетону с центрирующим наконеч. 18 х 260 (KROTEC) (l=210,L=260,SDS-Plus)</t>
  </si>
  <si>
    <t>Бур по бетону с центрирующим наконеч. 18 х 310 (KROTEC) (l=260,L=310,SDS-Plus)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</si>
  <si>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СТЕНДЫ С КРЮЧКАМИ</t>
    </r>
  </si>
  <si>
    <t>Бур по бетону с центрирующим наконеч. 18 х 410 (KROTEC) (l=360,L=410,SDS-Plus)</t>
  </si>
  <si>
    <t>Бур по бетону с центрирующим наконеч. 18 х 460 (KROTEC) (l=410,L=460,SDS-Plus)</t>
  </si>
  <si>
    <t>Бур по бетону с центрирующим наконеч. 18 х 610 (KROTEC) (l=560,L=610,SDS-Plus)</t>
  </si>
  <si>
    <t>Бур по бетону с центрирующим наконеч. 18 х 800 (KROTEC) (l=750,L=800,SDS-Plus)</t>
  </si>
  <si>
    <t>Бур по бетону с центрирующим наконеч. 18 х1000 (KROTEC) (l=950,L=1000,SDS-Plus)</t>
  </si>
  <si>
    <t>Бур по бетону с центрирующим наконеч. 20 х 210 (KROTEC) (l=160,L=210,SDS-Plus)</t>
  </si>
  <si>
    <t>Бур по бетону с центрирующим наконеч. 20 х 260 (KROTEC) (l=210,L=260,SDS-Plus)</t>
  </si>
  <si>
    <t>Бур по бетону с центрирующим наконеч. 20 х 310 (KROTEC) (l=260,L=310,SDS-Plus)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</si>
  <si>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торговое оборудование</t>
    </r>
  </si>
  <si>
    <t>Бур по бетону с центрирующим наконеч. 20 х 410 (KROTEC) (l=360,L=410,SDS-Plus)</t>
  </si>
  <si>
    <t>Бур по бетону с центрирующим наконеч. 20 х 450 (KROTEC) (l=400,L=450,SDS-Plus)</t>
  </si>
  <si>
    <t>Бур по бетону с центрирующим наконеч. 20 х 460 (KROTEC) (l=410,L=460,SDS-Plus)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</si>
  <si>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буры, пики, коронки и т.п.</t>
    </r>
  </si>
  <si>
    <t>Бур по бетону с центрирующим наконеч. 20 х 610 (KROTEC) (l=560,L=610,SDS-Plus)</t>
  </si>
  <si>
    <t>Бур по бетону с центрирующим наконеч. 20 х 800 (KROTEC) (l=750,L=800,SDS-Plus)</t>
  </si>
  <si>
    <t>Бур по бетону с центрирующим наконеч. 20 х1000 (KROTEC) (l=950,L=1000,SDS-Plus)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</si>
  <si>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</si>
  <si>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с центрирующим наконеч. 22 х 210 (KROTEC) (l=160,L=210,SDS-Plus)</t>
  </si>
  <si>
    <t>Бур по бетону с центрирующим наконеч. 22 х 260 (KROTEC) (l=210,L=260,SDS-Plus)</t>
  </si>
  <si>
    <t>Бур по бетону с центрирующим наконеч. 22 х 310 (KROTEC) (l=260,L=310,SDS-Plus)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</si>
  <si>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</si>
  <si>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>Бур по бетону с центрирующим наконеч. 22 х 410 (KROTEC) (l=360,L=410,SDS-Plus)</t>
  </si>
  <si>
    <t>Бур по бетону с центрирующим наконеч. 22 х 460 (KROTEC) (l=410,L=460,SDS-Plus)</t>
  </si>
  <si>
    <t>Бур по бетону с центрирующим наконеч. 22 х 610 (KROTEC) (l=560,L=610,SDS-Plus)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</si>
  <si>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кордщетки Schwert</t>
    </r>
  </si>
  <si>
    <t>Бур по бетону с центрирующим наконеч. 22 х 800 (KROTEC) (l=750,L=800,SDS-Plus)</t>
  </si>
  <si>
    <t>Бур по бетону с центрирующим наконеч. 22 х1000 (KROTEC) (l=950,L=1000,SDS-Plus)</t>
  </si>
  <si>
    <t>Бур по бетону с центрирующим наконеч. 24 х 260 (KROTEC) (l=210,L=260,SDS-Plus)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</si>
  <si>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чашки алмазные Krotec</t>
    </r>
  </si>
  <si>
    <t>Бур по бетону с центрирующим наконеч. 24 х 310 (KROTEC) (l=260,L=310,SDS-Plus)</t>
  </si>
  <si>
    <t>Бур по бетону с центрирующим наконеч. 24 х 410 (KROTEC) (l=360,L=410,SDS-Plus)</t>
  </si>
  <si>
    <t>Бур по бетону с центрирующим наконеч. 24 х 460 (KROTEC) (l=410,L=460,SDS-Plus)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</si>
  <si>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 Krotec с крест.пласт.</t>
    </r>
  </si>
  <si>
    <t>Бур по бетону с центрирующим наконеч. 24 х 610 (KROTEC) (l=560,L=610,SDS-Plus)</t>
  </si>
  <si>
    <t>Бур по бетону с центрирующим наконеч. 25 х 210 (KROTEC) (l=160,L=210,SDS-Plus)</t>
  </si>
  <si>
    <t>Бур по бетону с центрирующим наконеч. 25 х 260 (KROTEC) (l=210,L=260,SDS-Plus)</t>
  </si>
  <si>
    <t>Бур по бетону с центрирующим наконеч. 25 х 310 (KROTEC) (l=260,L=310,SDS-Plus)</t>
  </si>
  <si>
    <t>Бур по бетону с центрирующим наконеч. 25 х 410 (KROTEC) (l=360,L=410,SDS-Plus)</t>
  </si>
  <si>
    <t>Бур по бетону с центрирующим наконеч. 25 х 460 (KROTEC) (l=410,L=460,SDS-Plus)</t>
  </si>
  <si>
    <t>Бур по бетону с центрирующим наконеч. 25 х 610 (KROTEC) (l=560,L=610,SDS-Plus)</t>
  </si>
  <si>
    <t>Бур по бетону с центрирующим наконеч. 25 х 800 (KROTEC) (l=750,L=800,SDS-Plus)</t>
  </si>
  <si>
    <t>Бур по бетону с центрирующим наконеч. 25 х1000 (KROTEC) (l=950,L=1000,SDS-Plus)</t>
  </si>
  <si>
    <r>
      <rPr>
        <rFont val="Bahnschrift"/>
        <b/>
        <color theme="1"/>
        <sz val="10.0"/>
      </rPr>
      <t xml:space="preserve">БУР ПО БЕТОНУ С ХВОСТОВИКОМ SDS-PLUS С КРЕСТООБРАЗНЫМ НАКОНЕЧНИКОМ В ИНДИВИДУАЛЬНОЙ УПАКОВКЕ, KROTEC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</si>
  <si>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Бур по бетону с крестообразным наконеч. 5 х 110 (KROTEC) (l=60,L=110,SDS-Plus)</t>
  </si>
  <si>
    <t>Бур по бетону с крестообразным наконеч. 5 х 160(KROTEC) (l=110,L=160,SDS-Plus)</t>
  </si>
  <si>
    <t>Бур по бетону с крестообразным наконеч. 5 х 210(KROTEC) (l=160,L=210,SDS-Plus)</t>
  </si>
  <si>
    <t>Бур по бетону с крестообразным наконеч. 6 х 110 (KROTEC) (l=60,L=110,SDS-Plus)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</si>
  <si>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 Krotec с крест.пласт.</t>
    </r>
  </si>
  <si>
    <t>Бур по бетону с крестообразным наконеч. 6 х 160 (KROTEC) (l=110,L=160,SDS-Plus)</t>
  </si>
  <si>
    <t>Бур по бетону с крестообразным наконеч. 6 х 210 (KROTEC) (l=160,L=210,SDS-Plus)</t>
  </si>
  <si>
    <t>Бур по бетону с крестообразным наконеч. 6 х 260 (KROTEC) (l=210,L=260,SDS-Plus)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</si>
  <si>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анализ буров Schw. и Krotec</t>
    </r>
  </si>
  <si>
    <t>Бур по бетону с крестообразным наконеч. 8 х 110(KROTEC) (l=60,L=110,SDS-Plus)</t>
  </si>
  <si>
    <t>Бур по бетону с крестообразным наконеч. 8 х 160 (KROTEC) (l=110,L=160,SDS-Plus)</t>
  </si>
  <si>
    <t>Бур по бетону с крестообразным наконеч. 8 х 210 (KROTEC) (l=160,L=210,SDS-Plus)</t>
  </si>
  <si>
    <t>Бур по бетону с крестообразным наконеч. 8 х 260 (KROTEC) (l=210,L=260,SDS-Plus)</t>
  </si>
  <si>
    <t>Бур по бетону с крестообразным наконеч. 8 х 310(KROTEC) (l=260,L=310,SDS-Plus)</t>
  </si>
  <si>
    <t>Бур по бетону с крестообразным наконеч. 8 х 410(KROTEC) (l=360,L=410,SDS-Plus)</t>
  </si>
  <si>
    <t>Бур по бетону с крестообразным наконеч. 8 х 460(KROTEC) (l=410,L=460,SDS-Plus)</t>
  </si>
  <si>
    <t>Бур по бетону с крестообразным наконеч. 8 х 610(KROTEC) (l=560,L=610,SDS-Plus)</t>
  </si>
  <si>
    <t>Бур по бетону с крестообразным наконеч. 10 х 110(KROTEC) (l=60,L=110,SDS-Plus)</t>
  </si>
  <si>
    <t>Бур по бетону с крестообразным наконеч. 10 х 160 (KROTEC) (l=110,L=160,SDS-Plus)</t>
  </si>
  <si>
    <t>Бур по бетону с крестообразным наконеч. 10 х 210 (KROTEC) (l=160,L=210,SDS-Plus)</t>
  </si>
  <si>
    <t>Бур по бетону с крестообразным наконеч. 10 х 260 (KROTEC) (l=210,L=260,SDS-Plus)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</si>
  <si>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буры, пики, коронки и т.п.</t>
    </r>
  </si>
  <si>
    <t>Бур по бетону с крестообразным наконеч. 10 х 310 (KROTEC) (l=260,L=310,SDS-Plus)</t>
  </si>
  <si>
    <t>Бур по бетону с крестообразным наконеч. 10 х 410(KROTEC) (l=360,L=410,SDS-Plus)</t>
  </si>
  <si>
    <t>Бур по бетону с крестообразным наконеч. 10 х 460(KROTEC) (l=410,L=460,SDS-Plus)</t>
  </si>
  <si>
    <t>Бур по бетону с крестообразным наконеч. 10 х 610 (KROTEC) (l=260,L=310,SDS-Plus)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</si>
  <si>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</si>
  <si>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с крестообразным наконеч. 10 х 800(KROTEC) (l=750,L=800,SDS-Plus)</t>
  </si>
  <si>
    <t>Бур по бетону с крестообразным наконеч. 10 х1000(KROTEC) (l=950,L=1000,SDS-Plus)</t>
  </si>
  <si>
    <t>Бур по бетону с крестообразным наконеч. 12 х 110(KROTEC) (l=60,L=110,SDS-Plus)</t>
  </si>
  <si>
    <t>Бур по бетону с крестообразным наконеч. 12 х 160 (KROTEC) (l=110,L=160,SDS-Plus)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</si>
  <si>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ассортимент марки Krotec</t>
    </r>
  </si>
  <si>
    <t>Бур по бетону с крестообразным наконеч. 12 х 210 (KROTEC) (l=160,L=210,SDS-Plus)</t>
  </si>
  <si>
    <t>Бур по бетону с крестообразным наконеч. 12 х 260 (KROTEC) (l=210,L=260,SDS-Plus)</t>
  </si>
  <si>
    <t>Бур по бетону с крестообразным наконеч. 12 х 310 (KROTEC) (l=260,L=310,SDS-Plus)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</si>
  <si>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</si>
  <si>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>Бур по бетону с крестообразным наконеч. 12 х 410 (KROTEC) (l=360,L=410,SDS-Plus)</t>
  </si>
  <si>
    <t>Бур по бетону с крестообразным наконеч.12 х 460 (KROTEC) (l=410,L=460,SDS-Plus)</t>
  </si>
  <si>
    <t>Бур по бетону с крестообразным наконеч.12 х 610 (KROTEC) (l=560,L=610,SDS-Plus)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</si>
  <si>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кордщетки Schwert</t>
    </r>
  </si>
  <si>
    <t>Бур по бетону с крестообразным наконеч.12 х 800 (KROTEC) (l=750,L=800,SDS-Plus)</t>
  </si>
  <si>
    <t>Бур по бетону с крестообразным наконеч.12 х1000 (KROTEC) (l=950,L=1000,SDS-Plus)</t>
  </si>
  <si>
    <t>Бур по бетону с крестообразным наконеч.14 х 210 (KROTEC) (l=160,L=210,SDS-Plus)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</si>
  <si>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чашки алмазные Krotec</t>
    </r>
  </si>
  <si>
    <t>Бур по бетону с крестообразным наконеч.14 х 260 (KROTEC) (l=210,L=260,SDS-Plus)</t>
  </si>
  <si>
    <t>Бур по бетону с крестообразным наконеч.14 х 310 (KROTEC) (l=260,L=310,SDS-Plus)</t>
  </si>
  <si>
    <t>Бур по бетону с крестообразным наконеч.14 х 460 (KROTEC) (l=410,L=460,SDS-Plus)</t>
  </si>
  <si>
    <t>Бур по бетону с крестообразным наконеч.14 х 800 (KROTEC) (l=750,L=800,SDS-Plus)</t>
  </si>
  <si>
    <t>Бур по бетону с крестообразным наконеч.14 х1000 (KROTEC) (l=950,L=1000,SDS-Plus)</t>
  </si>
  <si>
    <t>Бур по бетону с крестообразным наконеч.16 х 210 (KROTEC) (l=160,L=210,SDS-Plus)</t>
  </si>
  <si>
    <t>Бур по бетону с крестообразным наконеч.16 х 260 (KROTEC) (l=210,L=260,SDS-Plus)</t>
  </si>
  <si>
    <t>Бур по бетону с крестообразным наконеч.16 х 310 (KROTEC) (l=260,L=310,SDS-Plus)</t>
  </si>
  <si>
    <t>Бур по бетону с крестообразным наконеч.16 х 410 (KROTEC) (l=360,L=410,SDS-Plus)</t>
  </si>
  <si>
    <t>Бур по бетону с крестообразным наконеч.16 х 460 (KROTEC) (l=410,L=460,SDS-Plus)</t>
  </si>
  <si>
    <t>Бур по бетону с крестообразным наконеч.16 х 800 (KROTEC) (l=750,L=800,SDS-Plus)</t>
  </si>
  <si>
    <t>Бур по бетону с крестообразным наконеч.16 х1000 (KROTEC) (l=950,L=1000,SDS-Plus)</t>
  </si>
  <si>
    <t>Бур по бетону с крестообразным наконеч.18 х 310 (KROTEC) (l=260,L=310,SDS-Plus)</t>
  </si>
  <si>
    <t>Бур по бетону с крестообразным наконеч.18 х 410 (KROTEC) (l=360,L=410,SDS-Plus)</t>
  </si>
  <si>
    <t>Бур по бетону с крестообразным наконеч.18 х 610 (KROTEC) (l=560,L=610,SDS-Plus)</t>
  </si>
  <si>
    <t>Бур по бетону с крестообразным наконеч.18 х1000 (KROTEC) (l=950,L=1000,SDS-Plus)</t>
  </si>
  <si>
    <t>Бур по бетону с крестообразным наконеч.20 х 210 (KROTEC) (l=160,L=210,SDS-Plus)</t>
  </si>
  <si>
    <t>Бур по бетону с крестообразным наконеч.20 х 310 (KROTEC) (l=260,L=310,SDS-Plus)</t>
  </si>
  <si>
    <t>Бур по бетону с крестообразным наконеч.20 х 410 (KROTEC) (l=360,L=410,SDS-Plus)</t>
  </si>
  <si>
    <t>Бур по бетону с крестообразным наконеч.20 х 460 (KROTEC) (l=410,L=460,SDS-Plus)</t>
  </si>
  <si>
    <t>Бур по бетону с крестообразным наконеч.20 х 610 (KROTEC) (l=560,L=610,SDS-Plus)</t>
  </si>
  <si>
    <t>Бур по бетону с крестообразным наконеч.20 х1000 (KROTEC) (l=950,L=1000,SDS-Plus)</t>
  </si>
  <si>
    <t>Бур по бетону с крестообразным наконеч.22 х 460 (KROTEC) (l=410,L=460,SDS-Plus)</t>
  </si>
  <si>
    <t>Бур по бетону с крестообразным наконеч.22 х 800 (KROTEC) (l=750,L=800,SDS-Plus)</t>
  </si>
  <si>
    <t>Бур по бетону с крестообразным наконеч.22 х1000 (KROTEC) (l=950,L=1000,SDS-Plus)</t>
  </si>
  <si>
    <t>Бур по бетону с крестообразным наконеч.24 х 260 (KROTEC) (l=210,L=260,SDS-Plus)</t>
  </si>
  <si>
    <t>Бур по бетону с крестообразным наконеч.24 х 410 (KROTEC) (l=360,L=410,SDS-Plus)</t>
  </si>
  <si>
    <t>Бур по бетону с крестообразным наконеч.25 х 260 (KROTEC) (l=210,L=260,SDS-Plus)</t>
  </si>
  <si>
    <t>Бур по бетону с крестообразным наконеч.25 х 410 (KROTEC) (l=360,L=410,SDS-Plus)</t>
  </si>
  <si>
    <t>Бур по бетону с крестообразным наконеч.25 х 460 (KROTEC) (l=410,L=460,SDS-Plus)</t>
  </si>
  <si>
    <r>
      <rPr>
        <rFont val="Bahnschrift"/>
        <b/>
        <color theme="1"/>
        <sz val="10.0"/>
      </rPr>
      <t xml:space="preserve">БУР ПО БЕТОНУ С ХВОСТОВИКОМ SDS-MAX С КРЕСТООБРАЗНЫМ НАКОНЕЧНИКОМ В ИНДИВИДУАЛЬНОЙ УПАКОВКЕ, SCHWERT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</si>
  <si>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Бур по бетону с крестообразным нак. 10 х 310 (SCHWERT) (l=170, L=310, SDS-Max)</t>
  </si>
  <si>
    <t>Бур по бетону с крестообразным нак. 10 х 460 (SCHWERT) (l=320, L=460, SDS-Max)</t>
  </si>
  <si>
    <t>Бур по бетону с крестообразным нак. 12 х 310 (SCHWERT) (l=170, L=310, SDS-Max)</t>
  </si>
  <si>
    <t>Бур по бетону с крестообразным нак. 12 х 350 (SCHWERT) (l=210, L=350, SDS-Max)</t>
  </si>
  <si>
    <t>Бур по бетону с крестообразным нак. 12 х 460 (SCHWERT) (l=320, L=460, SDS-Max)</t>
  </si>
  <si>
    <t>Бур по бетону с крестообразным нак. 12 х 600 (SCHWERT) (l=350, L=400, SDS-Max)</t>
  </si>
  <si>
    <t>Бур по бетону с крестообразным нак. 12 х 800 (SCHWERT) (l=660, L=800, SDS-Max)</t>
  </si>
  <si>
    <t>Бур по бетону с крестообразным нак. 14 х 310 (SCHWERT) (l=170, L=310, SDS-Max)</t>
  </si>
  <si>
    <t>Бур по бетону с крестообразным нак. 14 х 460 (SCHWERT) (l=320, L=460, SDS-Max)</t>
  </si>
  <si>
    <t>Бур по бетону с крестообразным нак. 16 х 310 (SCHWERT) (l=170, L=310, SDS-Max)</t>
  </si>
  <si>
    <t>Бур по бетону с крестообразным нак. 16 х 400 (SCHWERT) (l=260, L=400, SDS-Max)</t>
  </si>
  <si>
    <t>Бур по бетону с крестообразным нак. 16 х 600 (SCHWERT) (l=460, L=600,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</si>
  <si>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 SDS-Plus SCHWERT</t>
    </r>
  </si>
  <si>
    <t>Бур по бетону с крестообразным нак. 16 х 800 (SCHWERT) (l=660, L=800, SDS-Max)</t>
  </si>
  <si>
    <t>Бур по бетону с крестообразным нак. 16 х1000 (SCHWERT) (l=860, L=1000, SDS-Max)</t>
  </si>
  <si>
    <t>Бур по бетону с крестообразным нак. 18 х 400 (SCHWERT) (l=260, L=400, SDS-Max)</t>
  </si>
  <si>
    <t>Бур по бетону с крестообразным нак. 18 х 460 (SCHWERT) (l=320, L=460, SDS-Max)</t>
  </si>
  <si>
    <t>Бур по бетону с крестообразным нак. 18 х 600 (SCHWERT) (l=460, L=600,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</si>
  <si>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 SDS-Plus KROTEC</t>
    </r>
  </si>
  <si>
    <t>Бур по бетону с крестообразным нак. 18 х 800 (SCHWERT) (l=660, L=800, SDS-Max)</t>
  </si>
  <si>
    <t>Бур по бетону с крестообразным нак. 18 х1000 (SCHWERT) (l=860, L=1000, SDS-Max)</t>
  </si>
  <si>
    <t>Бур по бетону с крестообразным нак. 20 х 400 (SCHWERT) (l=350, L=400, SDS-Max)</t>
  </si>
  <si>
    <t>Бур по бетону с крестообразным нак. 20 х 600 (SCHWERT) (l=460, L=600, SDS-Max)</t>
  </si>
  <si>
    <t>Бур по бетону с крестообразным нак. 20 х 800 (SCHWERT) (l=660, L=800, SDS-Max)</t>
  </si>
  <si>
    <t>Бур по бетону с крестообразным нак. 20 х1000 (SCHWERT) (l=860, L=1000, SDS-Max)</t>
  </si>
  <si>
    <t>Бур по бетону с крестообразным нак. 22 х 400 (SCHWERT) (l=260, L=400, SDS-Max)</t>
  </si>
  <si>
    <t>Бур по бетону с крестообразным нак. 22 х 600 (SCHWERT) (l=460, L=600, SDS-Max)</t>
  </si>
  <si>
    <t>Бур по бетону с крестообразным нак. 22 х 800 (SCHWERT) (l=660, L=800, SDS-Max)</t>
  </si>
  <si>
    <t>Бур по бетону с крестообразным нак. 22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</si>
  <si>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КОРОНКИ</t>
    </r>
  </si>
  <si>
    <t>Бур по бетону с крестообразным нак. 25 х 400 (SCHWERT) (l=260, L=400, SDS-Max)</t>
  </si>
  <si>
    <t>Бур по бетону с крестообразным нак. 25 х 460 (SCHWERT) (l=320, L=460, SDS-Max)</t>
  </si>
  <si>
    <t>Бур по бетону с крестообразным нак. 25 х 600 (SCHWERT) (l=460, L=600, SDS-Max)</t>
  </si>
  <si>
    <t>Бур по бетону с крестообразным нак. 25 х 800 (SCHWERT) (l=660, L=800, SDS-Max)</t>
  </si>
  <si>
    <t>Бур по бетону с крестообразным нак. 25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</si>
  <si>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ПИКИ</t>
    </r>
  </si>
  <si>
    <t>Бур по бетону с крестообразным нак. 26 х 400 (SCHWERT) (l=260, L=400, SDS-Max)</t>
  </si>
  <si>
    <t>Бур по бетону с крестообразным нак. 26 х 600 (SCHWERT) (l=460, L=600, SDS-Max)</t>
  </si>
  <si>
    <t>Бур по бетону с крестообразным нак. 26 х 800 (SCHWERT) (l=660, L=800, SDS-Max)</t>
  </si>
  <si>
    <t>Бур по бетону с крестообразным нак. 26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</si>
  <si>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ЗУБИЛА</t>
    </r>
  </si>
  <si>
    <t>Бур по бетону с крестообразным нак. 28 х 400 (SCHWERT) (l=260, L=400, SDS-Max)</t>
  </si>
  <si>
    <t>Бур по бетону с крестообразным нак. 28 х 460 (SCHWERT) (l=320, L=460, SDS-Max)</t>
  </si>
  <si>
    <t>Бур по бетону с крестообразным нак. 28 х 600 (SCHWERT) (l=460, L=600, SDS-Max)</t>
  </si>
  <si>
    <t>Бур по бетону с крестообразным нак. 28 х 800 (SCHWERT) (l=660, L=800, SDS-Max)</t>
  </si>
  <si>
    <t>Бур по бетону с крестообразным нак. 28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</si>
  <si>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ПЕРЕХОДНИКИ</t>
    </r>
  </si>
  <si>
    <t>Бур по бетону с крестообразным нак. 30 х 400 (SCHWERT) (l=260, L=400, SDS-Max)</t>
  </si>
  <si>
    <t>Бур по бетону с крестообразным нак. 30 х 460 (SCHWERT) (l=320, L=460, SDS-Max)</t>
  </si>
  <si>
    <t>Бур по бетону с крестообразным нак. 30 х 600 (SCHWERT) (l=460, L=600, SDS-Max)</t>
  </si>
  <si>
    <t>Бур по бетону с крестообразным нак. 30 х 800 (SCHWERT) (l=660, L=800, SDS-Max)</t>
  </si>
  <si>
    <t>Бур по бетону с крестообразным нак. 30 х1000 (SCHWERT) (l=860, L=1000, 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</si>
  <si>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СТЕНДЫ С КРЮЧКАМИ</t>
    </r>
  </si>
  <si>
    <t>Бур по бетону с крестообразным нак. 32 х 400 (SCHWERT) (l=260, L=400,SDS-Max)</t>
  </si>
  <si>
    <t>Бур по бетону с крестообразным нак. 32 х 460 (SCHWERT) (l=320, L=460,SDS-Max)</t>
  </si>
  <si>
    <t>Бур по бетону с крестообразным нак. 32 х 600 (SCHWERT) (l=460, L=600, SDS-Max)</t>
  </si>
  <si>
    <t>Бур по бетону с крестообразным нак. 32 х 800 (SCHWERT) (l=660, L=800, SDS-Max)</t>
  </si>
  <si>
    <t>Бур по бетону с крестообразным нак. 32 х1000 (SCHWERT) (l=860, L=1000, SDS-Max)</t>
  </si>
  <si>
    <t>Бур по бетону с крестообразным нак. 35 х 400 (SCHWERT) (l=260, L=400, SDS-Max)</t>
  </si>
  <si>
    <t>Бур по бетону с крестообразным нак. 35 х 460 (SCHWERT) (l=320, L=460, SDS-Max)</t>
  </si>
  <si>
    <t>Бур по бетону с крестообразным нак. 35 х 600 (SCHWERT) (l=460, L=600, SDS-Max)</t>
  </si>
  <si>
    <t>Бур по бетону с крестообразным нак. 35 х 800 (SCHWERT) (l=660, L=800, SDS-Max)</t>
  </si>
  <si>
    <t>Бур по бетону с крестообразным нак. 35 х1000 (SCHWERT) (l=860, L=1000, SDS-Max)</t>
  </si>
  <si>
    <t>Бур по бетону с крестообразным нак. 38 х 400 (SCHWERT) (l=260, L=400, SDS-Max)</t>
  </si>
  <si>
    <t>Бур по бетону с крестообразным нак. 38 х 600 (SCHWERT) (l=460, L=600, SDS-Max)</t>
  </si>
  <si>
    <t>Бур по бетону с крестообразным нак. 38 х 800 (SCHWERT) (l=660, L=800, SDS-Max)</t>
  </si>
  <si>
    <t>Бур по бетону с крестообразным нак. 38 х1000 (SCHWERT) (l=860, L=1000, SDS-Max)</t>
  </si>
  <si>
    <t>Бур по бетону с крестообразным нак. 40 х 400 (SCHWERT) (l=260, L=400, SDS-Max)</t>
  </si>
  <si>
    <t>Бур по бетону с крестообразным нак. 40 х 460 (SCHWERT) (l=320, L=460, SDS-Max)</t>
  </si>
  <si>
    <t>Бур по бетону с крестообразным нак. 40 х 600 (SCHWERT) (l=460, L=600, SDS-Max)</t>
  </si>
  <si>
    <t>Бур по бетону с крестообразным нак. 40 х 800 (SCHWERT) (l=660, L=800, SDS-Max)</t>
  </si>
  <si>
    <t>Бур по бетону с крестообразным нак. 40 х1000 (SCHWERT) (l=860, L=1000, SDS-Max)</t>
  </si>
  <si>
    <r>
      <rPr>
        <rFont val="Bahnschrift"/>
        <b/>
        <color theme="1"/>
        <sz val="10.0"/>
      </rPr>
      <t xml:space="preserve">ПЕРЕХОДНИКИ-АДАПТЕРЫ, SCHWERT
</t>
    </r>
    <r>
      <rPr>
        <rFont val="Bahnschrift"/>
        <b val="0"/>
        <color theme="1"/>
        <sz val="8.0"/>
      </rPr>
      <t xml:space="preserve">Упаковка: пластиковый подвес
Фасовка: кратно 1 шт </t>
    </r>
  </si>
  <si>
    <t>Переходник-адаптер с SDS-Max на SDS-Plus (SCHWERT)</t>
  </si>
  <si>
    <t>Переходник-адаптер с SDS-Plus на патрон 1/2-20 UNF (SCHWERT)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</si>
  <si>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 SDS-Plus SCHWERT</t>
    </r>
  </si>
  <si>
    <t>Переходник-адаптер с SDS-Plus на патрон М12*1,25 (SCHWERT)</t>
  </si>
  <si>
    <r>
      <rPr>
        <rFont val="Bahnschrift"/>
        <b/>
        <color theme="1"/>
        <sz val="10.0"/>
      </rPr>
      <t xml:space="preserve">ПИКА ПО БЕТОНУ С ХВОСТОВИКАМИ SDS-PLUS И SDS-MAX, SCHWERT 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</si>
  <si>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Пика по бетону 14х250 мм (SCHWERT) (SDS-Plus)</t>
  </si>
  <si>
    <t>НАБОРЫ БУРОВ, ПИК, ЗУБИЛ</t>
  </si>
  <si>
    <t>Пика по бетону 18х280 мм (SCHWERT) (SDS-Max)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</si>
  <si>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</si>
  <si>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Пика по бетону 18х400 мм (SCHWERT) (SDS-Max)</t>
  </si>
  <si>
    <t>Пика по бетону 18х600 мм (SCHWERT) (SDS-Max)</t>
  </si>
  <si>
    <t>Пика по бетону 30х410 мм (SCHWERT) (шестигран.хвост.PH-65A)</t>
  </si>
  <si>
    <r>
      <rPr>
        <rFont val="Bahnschrift"/>
        <b/>
        <color theme="1"/>
        <sz val="10.0"/>
      </rPr>
      <t xml:space="preserve">КОРОНКА ПО БЕТОНУ С ХВОСТОВИКОМ SDS-PLUS, В СБОРЕ СО СВЕРЛОМ  ВК8,  SCHWERT 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</si>
  <si>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Коронка по бетону в сборе 40 мм (SCHWERT) (SDS-Plus)</t>
  </si>
  <si>
    <t>Коронка по бетону в сборе 50 мм (SCHWERT) (SDS-Plus)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</si>
  <si>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 SDS-Plus SCHWERT</t>
    </r>
  </si>
  <si>
    <t>Коронка по бетону в сборе 55 мм (SCHWERT) (SDS-Plus)</t>
  </si>
  <si>
    <t>Коронка по бетону в сборе 60 мм (SCHWERT) (SDS-Plus)</t>
  </si>
  <si>
    <t>Коронка по бетону в сборе 65 мм (SCHWERT) (SDS-Plus)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</si>
  <si>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ПИКИ</t>
    </r>
  </si>
  <si>
    <t>Коронка по бетону в сборе 68 мм (SCHWERT) (SDS-Plus)</t>
  </si>
  <si>
    <t>Коронка по бетону в сборе 70 мм (SCHWERT) (SDS-Plus)</t>
  </si>
  <si>
    <t>Коронка по бетону в сборе 75 мм (SCHWERT) (SDS-Plus)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</si>
  <si>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ЗУБИЛА</t>
    </r>
  </si>
  <si>
    <t>Коронка по бетону в сборе 80 мм (SCHWERT) (SDS-Plus)</t>
  </si>
  <si>
    <t>Коронка по бетону в сборе 100 мм (SCHWERT) (SDS-Plus)</t>
  </si>
  <si>
    <t>Коронка по бетону в сборе 110 мм (SCHWERT) (SDS-Plus)</t>
  </si>
  <si>
    <r>
      <rPr>
        <rFont val="Bahnschrift"/>
        <b/>
        <color theme="1"/>
        <sz val="10.0"/>
      </rPr>
      <t xml:space="preserve">КОРОНКА ПО БЕТОНУ АЛМАЗНАЯ В СБОРЕ СО СВЕРЛОМ ВК8, KROTEC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</si>
  <si>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Коронка по бетону алмазная в сборе 68 мм, KROTEC</t>
  </si>
  <si>
    <t>Коронка по бетону алмазная в сборе 72 мм, KROTEC</t>
  </si>
  <si>
    <t>Коронка по бетону алмазная в сборе 75 мм, KROTEC</t>
  </si>
  <si>
    <r>
      <rPr>
        <rFont val="Bahnschrift"/>
        <b/>
        <color theme="1"/>
        <sz val="10.0"/>
      </rPr>
      <t xml:space="preserve">КОРОНКА ПО МЕТАЛЛУ БИМЕТАЛЛИЧЕСКАЯ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</si>
  <si>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r>
      <rPr>
        <rFont val="Bahnschrift"/>
        <b/>
        <color theme="1"/>
        <sz val="10.0"/>
      </rPr>
      <t xml:space="preserve">КОРОНКА ПО КЕРАМИКЕ АЛМАЗНАЯ В СБОРЕ СО СВЕРЛОМ ВК8, KROTEC
</t>
    </r>
    <r>
      <rPr>
        <rFont val="Bahnschrift"/>
        <b val="0"/>
        <color theme="1"/>
        <sz val="8.0"/>
      </rPr>
      <t>Упаковка: пластиковый тубус
Фасовка: кратно по 1 шт</t>
    </r>
  </si>
  <si>
    <t>Коронка по керамике алмазная 16 мм, KROTEC</t>
  </si>
  <si>
    <t>Коронка по керамике алмазная 18 мм, KROTEC</t>
  </si>
  <si>
    <t>Коронка по керамике алмазная 20 мм, KROTEC</t>
  </si>
  <si>
    <t>Коронка по керамике алмазная 22 мм, KROTEC</t>
  </si>
  <si>
    <t>Коронка по керамике алмазная 25 мм, KROTEC</t>
  </si>
  <si>
    <t>Коронка по керамике алмазная 28 мм, KROTEC</t>
  </si>
  <si>
    <t>Коронка по керамике алмазная 30 мм, KROTEC</t>
  </si>
  <si>
    <t>Коронка по керамике алмазная 32 мм, KROTEC</t>
  </si>
  <si>
    <t>Коронка по керамике алмазная 35 мм, KROTEC</t>
  </si>
  <si>
    <t>Коронка по керамике алмазная 40 мм, KROTEC</t>
  </si>
  <si>
    <t>Коронка по керамике алмазная 45 мм, KROTEC</t>
  </si>
  <si>
    <t>Коронка по керамике алмазная 50 мм, KROTEC</t>
  </si>
  <si>
    <t>Коронка по керамике алмазная 55 мм, KROTEC</t>
  </si>
  <si>
    <t>Коронка по керамике алмазная 60 мм, KROTEC</t>
  </si>
  <si>
    <t>Коронка по керамике алмазная 65 мм, KROTEC</t>
  </si>
  <si>
    <t>Коронка по керамике алмазная 68 мм, KROTEC</t>
  </si>
  <si>
    <t>Коронка по керамике алмазная 70 мм, KROTEC</t>
  </si>
  <si>
    <t>Коронка по керамике алмазная 75 мм, KROTEC</t>
  </si>
  <si>
    <t>Коронка по керамике алмазная 80 мм, KROTEC</t>
  </si>
  <si>
    <t>Коронка по керамике алмазная 100 мм, KROTEC</t>
  </si>
  <si>
    <t>Коронка по керамике алмазная 110 мм, KROTEC</t>
  </si>
  <si>
    <t>Коронка по керамике алмазная 120 мм, KROTEC</t>
  </si>
  <si>
    <r>
      <rPr>
        <rFont val="Bahnschrift"/>
        <b/>
        <color theme="1"/>
        <sz val="10.0"/>
      </rPr>
      <t xml:space="preserve">ЗУБИЛО ПО БЕТОНУ КАНАВОЧНОЕ С ХВОСТОВИКОМ SDS-PLUS, SCHWERT 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</si>
  <si>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Зубило по бетону канавочное 22 х 250, 10° (SCHWERT) (SDS-Plus)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</si>
  <si>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буры, пики, коронки и т.п.</t>
    </r>
  </si>
  <si>
    <t>Зубило по бетону канавочное 22 х 250 (SCHWERT) (SDS-Plus)</t>
  </si>
  <si>
    <r>
      <rPr>
        <rFont val="Bahnschrift"/>
        <b/>
        <color theme="1"/>
        <sz val="10.0"/>
      </rPr>
      <t xml:space="preserve">ЗУБИЛО ПО БЕТОНУ ПЛОСКОЕ С ХВОСТОВИКАМИ SDS-PLUS И SDS-MAX, SCHWERT 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</si>
  <si>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Зубило по бетону плоское 20 х 250 (SCHWERT) (SDS-Plus)</t>
  </si>
  <si>
    <t>Зубило по бетону плоское 20 х 400 (SCHWERT) (SDS-Plus)</t>
  </si>
  <si>
    <t xml:space="preserve">Зубило по бетону плоское 40 х 250, 10° (SCHWERT) (SDS Plus)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</si>
  <si>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КОРОНКИ</t>
    </r>
  </si>
  <si>
    <t>Зубило по бетону плоское 40 х 250 (SCHWERT) (SDS-Plus)</t>
  </si>
  <si>
    <t>Зубило по бетону плоское 40 х 400 (SCHWERT) (SDS-Plus)</t>
  </si>
  <si>
    <t>Зубило по бетону плоское 40 х 600 (SCHWERT) (SDS-Plus)</t>
  </si>
  <si>
    <t>Зубило по бетону плоское 25 х 280 (SCHWERT) (SDS-Max)</t>
  </si>
  <si>
    <t>Зубило по бетону плоское 25 х 400 (SCHWERT) (SDS-Max)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</si>
  <si>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ПЕРЕХОДНИКИ</t>
    </r>
  </si>
  <si>
    <t>Зубило по бетону плоское 25 х 600 (SCHWERT) (SDS-Max)</t>
  </si>
  <si>
    <t>Зубило по бетону плоское 40 х 280 (SCHWERT) (SDS-Max)</t>
  </si>
  <si>
    <t>Зубило по бетону плоское 40 х 400 (SCHWERT) (SDS-Max)</t>
  </si>
  <si>
    <t>Зубило по бетону плоское 40 х 600 (SCHWERT) (SDS-Max)</t>
  </si>
  <si>
    <r>
      <rPr>
        <rFont val="Bahnschrift"/>
        <b/>
        <color theme="1"/>
        <sz val="10.0"/>
      </rPr>
      <t xml:space="preserve">СВЕРЛО ПО БЕТОНУ СПИРАЛЬНОЕ С ТВЕРДОСПЛАВНОЙ ПЛАСТИНОЙ ВК8
</t>
    </r>
    <r>
      <rPr>
        <rFont val="Bahnschrift"/>
        <b val="0"/>
        <color theme="1"/>
        <sz val="8.0"/>
      </rPr>
      <t>Упаковка: полиэтиленовая
Фасовка: кратно 10 шт</t>
    </r>
  </si>
  <si>
    <t>Сверло по бетону 3 х 70</t>
  </si>
  <si>
    <t>Сверло по бетону 4 х 75</t>
  </si>
  <si>
    <t>Сверло по бетону двухканальное 4 х 75 (SCHWERT)</t>
  </si>
  <si>
    <t>Сверло по бетону 5 х 85</t>
  </si>
  <si>
    <t>Сверло по бетону двухканальное 5 х 85 (SCHWERT)</t>
  </si>
  <si>
    <t>Сверло по бетону 5 х 150</t>
  </si>
  <si>
    <t>Сверло по бетону 6 х 100</t>
  </si>
  <si>
    <t>Сверло по бетону двухканальное 6 х 100 (SCHWERT)</t>
  </si>
  <si>
    <t>Сверло по бетону 6 х 150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</si>
  <si>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БУРЫ SDS-Plus SCHWERT</t>
    </r>
  </si>
  <si>
    <t>Сверло по бетону 6 х 200</t>
  </si>
  <si>
    <t>Сверло по бетону 8 х 120</t>
  </si>
  <si>
    <t>Сверло по бетону 8 х 200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</si>
  <si>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БУРЫ SDS-Plus KROTEC</t>
    </r>
  </si>
  <si>
    <t>Сверло по бетону 8 х 300</t>
  </si>
  <si>
    <t>Сверло по бетону 8 х 450</t>
  </si>
  <si>
    <t>Сверло по бетону 8 х 600</t>
  </si>
  <si>
    <t>Сверло по бетону 10 х 120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</si>
  <si>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В ПВХ</t>
    </r>
  </si>
  <si>
    <t>Сверло по бетону 10 х 200</t>
  </si>
  <si>
    <t>Сверло по бетону 10 х 400</t>
  </si>
  <si>
    <t>Сверло по бетону 12 х 120</t>
  </si>
  <si>
    <t>Сверло по бетону 12 х 150</t>
  </si>
  <si>
    <t>Сверло по бетону 12 х 200</t>
  </si>
  <si>
    <t>Сверло по бетону 12 х 350</t>
  </si>
  <si>
    <t>Сверло по бетону 12 х 400</t>
  </si>
  <si>
    <t>Сверло по бетону 12 х 600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</si>
  <si>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</si>
  <si>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Сверло по бетону 14 х 150</t>
  </si>
  <si>
    <t>Сверло по бетону 14 х 450</t>
  </si>
  <si>
    <t>Сверло по бетону 14 х 600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</si>
  <si>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</si>
  <si>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 xml:space="preserve">СВЕРЛО ПО СТЕКЛУ И КЕРАМИКЕ С ОДИНАРНОЙ И ДВОЙНОЙ ПЛАСТИНОЙ
</t>
    </r>
    <r>
      <rPr>
        <rFont val="Bahnschrift"/>
        <b val="0"/>
        <color theme="1"/>
        <sz val="8.0"/>
      </rPr>
      <t>Упаковка: полиэтиленовая
Фасовка: кратно 10 шт</t>
    </r>
  </si>
  <si>
    <t>Сверло по стеклу и керамике с одинарной пластиной 3,0</t>
  </si>
  <si>
    <t>Сверло по стеклу и керамике с одинарной пластиной 4,0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</si>
  <si>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В ПВХ</t>
    </r>
  </si>
  <si>
    <t>Сверло по стеклу и керамике с одинарной пластиной 5,0</t>
  </si>
  <si>
    <t>Сверло по стеклу и керамике с одинарной пластиной 6,0</t>
  </si>
  <si>
    <t>Сверло по стеклу и керамике с одинарной пластиной 8,0</t>
  </si>
  <si>
    <t>Сверло по стеклу и керамике с одинарной пластиной 10,0</t>
  </si>
  <si>
    <t>Сверло по стеклу и керамике с одинарной пластиной 12,0</t>
  </si>
  <si>
    <t>Сверло по стеклу и керамике с одинарной пластиной с шестигран. хвостовиком 3,0</t>
  </si>
  <si>
    <t>Сверло по стеклу и керамике с одинарной пластиной с шестигран. хвостовиком 4,0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</si>
  <si>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сверла по стеклу и керам.</t>
    </r>
  </si>
  <si>
    <t>Сверло по стеклу и керамике с одинарной пластиной с шестигран. хвостовиком 5,0</t>
  </si>
  <si>
    <t>Сверло по стеклу и керамике с одинарной пластиной с шестигран. хвостовиком 6,0</t>
  </si>
  <si>
    <t>Сверло по стеклу и керамике с одинарной пластиной с шестигран. хвостовиком 8,0</t>
  </si>
  <si>
    <t>Сверло по стеклу и керамике с одинарной пластиной с шестигран. хвостовиком 10,0</t>
  </si>
  <si>
    <t>Сверло по стеклу и керамике с одинарной пластиной с шестигран. хвостовиком 12,0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</si>
  <si>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</si>
  <si>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Сверло по стеклу и керамике с крестообразным наконечником с шестигр.хв 6,0</t>
  </si>
  <si>
    <t>Сверло по стеклу и керамике с крестообразным наконечником с шестигр.хв 8,0</t>
  </si>
  <si>
    <t>Сверло по стеклу и керамике с крестообразным наконечником с шестигр.хв 10,0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</si>
  <si>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</si>
  <si>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Сверло по стеклу и керамике с крестообразным наконечником с шестигр.хв 12,0</t>
  </si>
  <si>
    <t>Сверло по стеклу и керамике с крестообразным наконеч. с шестигр.хв 6,0 в ПВХ</t>
  </si>
  <si>
    <t>Сверло по стеклу и керамике с крестообразным наконеч. с шестигр.хв 8,0 в ПВХ</t>
  </si>
  <si>
    <t>Сверло по стеклу и керамике с крестообразным наконеч. с шестигр.хв 10,0 в ПВХ</t>
  </si>
  <si>
    <t>Сверло по стеклу и керамике с крестообразным наконеч. с шестигр.хв 12,0 в ПВХ</t>
  </si>
  <si>
    <r>
      <rPr>
        <rFont val="Bahnschrift"/>
        <b/>
        <color theme="1"/>
        <sz val="10.0"/>
      </rPr>
      <t xml:space="preserve">СВЕРЛО ПО ДЕРЕВУ ФОРСТНЕРА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</si>
  <si>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 xml:space="preserve">Сверло по дереву Форстнера 15,0 </t>
  </si>
  <si>
    <t>НАБОРЫ СВЕРЛ ФОРСТНЕРА</t>
  </si>
  <si>
    <t>Сверло по дереву Форстнера 20,0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</si>
  <si>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</si>
  <si>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Сверло по дереву Форстнера 25,0</t>
  </si>
  <si>
    <t>Сверло по дереву Форстнера 30,0</t>
  </si>
  <si>
    <t>Сверло по дереву Форстнера 35,0</t>
  </si>
  <si>
    <t>Сверло по дереву Форстнера 40,0</t>
  </si>
  <si>
    <t>Сверло по дереву Форстнера 45,0</t>
  </si>
  <si>
    <t>Сверло по дереву Форстнера 50,0</t>
  </si>
  <si>
    <t>Сверло по дереву Форстнера 54,0</t>
  </si>
  <si>
    <r>
      <rPr>
        <rFont val="Bahnschrift"/>
        <b/>
        <color theme="1"/>
        <sz val="10.0"/>
      </rPr>
      <t xml:space="preserve">СВЕРЛО ПО ДЕРЕВУ СПИРАЛЬНОЕ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</si>
  <si>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Сверло по дереву спиральное 6 х 230</t>
  </si>
  <si>
    <t>ДРУГИЕ СВЕРЛА ПО ДЕРЕВУ</t>
  </si>
  <si>
    <t>Сверло по дереву спиральное 8 х 230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</si>
  <si>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ПЕРОВЫЕ</t>
    </r>
  </si>
  <si>
    <t>Сверло по дереву спиральное 8 х 460</t>
  </si>
  <si>
    <t>Сверло по дереву спиральное 10 х 230</t>
  </si>
  <si>
    <t>Сверло по дереву спиральное 10 х 460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</si>
  <si>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С ПОДРЕЗАТЕЛЕМ</t>
    </r>
  </si>
  <si>
    <t>Сверло по дереву спиральное 12 х 230</t>
  </si>
  <si>
    <t>Сверло по дереву спиральное 12 х 460</t>
  </si>
  <si>
    <t>Сверло по дереву спиральное 12 х 600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</si>
  <si>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ФОРСТНЕРА</t>
    </r>
  </si>
  <si>
    <t>Сверло по дереву спиральное 14 х 230</t>
  </si>
  <si>
    <t>Сверло по дереву спиральное 14 х 460</t>
  </si>
  <si>
    <t>Сверло по дереву спиральное 14 х 600</t>
  </si>
  <si>
    <t>Сверло по дереву спиральное 15 х 230</t>
  </si>
  <si>
    <t>Сверло по дереву спиральное 15 х 460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</si>
  <si>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сверла по дереву</t>
    </r>
  </si>
  <si>
    <t>Сверло по дереву спиральное 16 х 230</t>
  </si>
  <si>
    <t>Сверло по дереву спиральное 16 х 460</t>
  </si>
  <si>
    <t>Сверло по дереву спиральное 16 х 600</t>
  </si>
  <si>
    <t>Сверло по дереву спиральное 18 х 230</t>
  </si>
  <si>
    <t>Сверло по дереву спиральное 18 х 460</t>
  </si>
  <si>
    <t>Сверло по дереву спиральное 18 х 600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</si>
  <si>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</si>
  <si>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Сверло по дереву спиральное 20 х 230</t>
  </si>
  <si>
    <t>Сверло по дереву спиральное 20 х 460</t>
  </si>
  <si>
    <t>Сверло по дереву спиральное 20 х 600</t>
  </si>
  <si>
    <t>Сверло по дереву спиральное 22 х 230</t>
  </si>
  <si>
    <t>Сверло по дереву спиральное 22 х 460</t>
  </si>
  <si>
    <t>Сверло по дереву спиральное 24 х 230</t>
  </si>
  <si>
    <t>Сверло по дереву спиральное 25 х 230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</si>
  <si>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В ПВХ</t>
    </r>
  </si>
  <si>
    <t>Сверло по дереву спиральное 25 х 460</t>
  </si>
  <si>
    <t>Сверло по дереву спиральное 25 х 600</t>
  </si>
  <si>
    <t>Сверло по дереву спиральное 26 х 230</t>
  </si>
  <si>
    <t>Сверло по дереву спиральное 26 х 460</t>
  </si>
  <si>
    <t>Сверло по дереву спиральное 28 х 230</t>
  </si>
  <si>
    <t>Сверло по дереву спиральное 28 х 460</t>
  </si>
  <si>
    <t>Сверло по дереву спиральное 28 х 600</t>
  </si>
  <si>
    <t>Сверло по дереву спиральное 30 х 230</t>
  </si>
  <si>
    <t>Сверло по дереву спиральное 30 х 460</t>
  </si>
  <si>
    <t>Сверло по дереву спиральное 30 х 600</t>
  </si>
  <si>
    <t>Сверло по дереву спиральное 32 х 230</t>
  </si>
  <si>
    <t>Сверло по дереву спиральное 32 х 460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</si>
  <si>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СТЕНДЫ С КРЮЧКАМИ</t>
    </r>
  </si>
  <si>
    <t>Сверло по дереву спиральное 32 х 600</t>
  </si>
  <si>
    <t>Сверло по дереву спиральное 35 х 230</t>
  </si>
  <si>
    <t>Сверло по дереву спиральное 35 х 460</t>
  </si>
  <si>
    <t>Сверло по дереву спиральное 35 х 600</t>
  </si>
  <si>
    <t>Сверло по дереву спиральное 36 х 230</t>
  </si>
  <si>
    <t>Сверло по дереву спиральное 36 х 460</t>
  </si>
  <si>
    <t>Сверло по дереву спиральное 38 х 230</t>
  </si>
  <si>
    <t>Сверло по дереву спиральное 38 х 460</t>
  </si>
  <si>
    <t>Сверло по дереву спиральное 38 х 600</t>
  </si>
  <si>
    <t>Сверло по дереву спиральное 40 х 230</t>
  </si>
  <si>
    <t>Сверло по дереву спиральное 40 х 460</t>
  </si>
  <si>
    <t>Сверло по дереву спиральное 40 х 600</t>
  </si>
  <si>
    <r>
      <rPr>
        <rFont val="Bahnschrift"/>
        <b/>
        <color theme="1"/>
        <sz val="10.0"/>
      </rPr>
      <t xml:space="preserve">СВЕРЛО ПО ДЕРЕВУ С ПОДРЕЗАТЕЛЕМ
</t>
    </r>
    <r>
      <rPr>
        <rFont val="Bahnschrift"/>
        <b val="0"/>
        <color theme="1"/>
        <sz val="8.0"/>
      </rPr>
      <t>Упаковка: полиэтиленовая
Фасовка: кратно 10 шт</t>
    </r>
  </si>
  <si>
    <t>Сверло по дереву с подрезателем 3,0</t>
  </si>
  <si>
    <t>Сверло по дереву с подрезателем 4,0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</si>
  <si>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ПЕРОВЫЕ</t>
    </r>
  </si>
  <si>
    <t>Сверло по дереву с подрезателем 5,0</t>
  </si>
  <si>
    <t>Сверло по дереву с подрезателем 6,0</t>
  </si>
  <si>
    <t>Сверло по дереву с подрезателем 7,0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</si>
  <si>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СПИРАЛЬНЫЕ</t>
    </r>
  </si>
  <si>
    <t>Сверло по дереву с подрезателем 8,0</t>
  </si>
  <si>
    <t>Сверло по дереву с подрезателем 9,0</t>
  </si>
  <si>
    <t>Сверло по дереву с подрезателем 10,0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</si>
  <si>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ФОРСТНЕРА</t>
    </r>
  </si>
  <si>
    <t>Сверло по дереву с подрезателем 12,0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</si>
  <si>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В ПВХ</t>
    </r>
  </si>
  <si>
    <r>
      <rPr>
        <rFont val="Bahnschrift"/>
        <b/>
        <color theme="1"/>
        <sz val="10.0"/>
      </rPr>
      <t xml:space="preserve">СВЕРЛО ПО ДЕРЕВУ ПЕРОВОЕ, L=152 ММ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</si>
  <si>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Сверло по дереву перовое 10,0</t>
  </si>
  <si>
    <t>Сверло по дереву перовое 12,0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</si>
  <si>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С ПОДРЕЗАТЕЛЕМ</t>
    </r>
  </si>
  <si>
    <t>Сверло по дереву перовое 13,0</t>
  </si>
  <si>
    <t>Сверло по дереву перовое 14,0</t>
  </si>
  <si>
    <t>Сверло по дереву перовое 15,0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</si>
  <si>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СПИРАЛЬНЫЕ</t>
    </r>
  </si>
  <si>
    <t>Сверло по дереву перовое 16,0</t>
  </si>
  <si>
    <t>Сверло по дереву перовое 17,0</t>
  </si>
  <si>
    <t>Сверло по дереву перовое 18,0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</si>
  <si>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ФОРСТНЕРА</t>
    </r>
  </si>
  <si>
    <t>Сверло по дереву перовое 19,0</t>
  </si>
  <si>
    <t>Сверло по дереву перовое 20,0</t>
  </si>
  <si>
    <t>Сверло по дереву перовое 22,0</t>
  </si>
  <si>
    <t>Сверло по дереву перовое 24,0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</si>
  <si>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</si>
  <si>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Сверло по дереву перовое 25,0</t>
  </si>
  <si>
    <t>Сверло по дереву перовое 26,0</t>
  </si>
  <si>
    <t>Сверло по дереву перовое 28,0</t>
  </si>
  <si>
    <t>Сверло по дереву перовое 30,0</t>
  </si>
  <si>
    <t>Сверло по дереву перовое 32,0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</si>
  <si>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СВЕРЛА В ПВХ</t>
    </r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</si>
  <si>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</si>
  <si>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r>
      <rPr>
        <rFont val="Bahnschrift"/>
        <b/>
        <color theme="1"/>
        <sz val="10.0"/>
      </rPr>
      <t xml:space="preserve">КЛЮЧ ТРУБНЫЙ РЫЧАЖНЫЙ/ГАЗОВЫЙ ЛИТОЙ,ХРОМ-ВАНАДИЕВАЯ СТАЛЬ, ГОСТ 18981-73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</si>
  <si>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трубный рычажный, литой 90 град. №0 (290 мм, Cr-V)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</si>
  <si>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ДВУХСТОР.</t>
    </r>
  </si>
  <si>
    <t>Ключ трубный рычажный, литой 90 град. №1 (300 мм, Cr-V) </t>
  </si>
  <si>
    <t>Ключ трубный рычажный, литой 90 град. №2 (400 мм, Cr-V)</t>
  </si>
  <si>
    <t>Ключ трубный рычажный, литой 90 град. №3 (500 мм, Cr-V)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</si>
  <si>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НАКИДНЫЕ</t>
    </r>
  </si>
  <si>
    <t>Ключ трубный рычажный, литой 90 град. №4 (630 мм, Cr-V)</t>
  </si>
  <si>
    <t>Ключ трубный рычажный, литой 90 град. №5 (800 мм, Cr-V)</t>
  </si>
  <si>
    <r>
      <rPr>
        <rFont val="Bahnschrift"/>
        <b/>
        <color theme="1"/>
        <sz val="10.0"/>
      </rPr>
      <t xml:space="preserve">КЛЮЧ ГАЕЧНЫЙ РАЗВОДНОЙ ЦЕЛЬНОМЕТАЛЛИЧЕСКИЙ,ХРОМВАНАДИЕВАЯ СТАЛЬ, ГОСТ 7275-75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</si>
  <si>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гаечный разводной КР-19 с металлической ручкой (Cr-V)</t>
  </si>
  <si>
    <t>Ключ гаечный разводной КР-24 с металлической ручкой (Cr-V)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</si>
  <si>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</si>
  <si>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Ключ гаечный разводной КР-30 с металлической ручкой (Cr-V)</t>
  </si>
  <si>
    <t>Ключ гаечный разводной КР-36 с металлической ручкой (Cr-V)</t>
  </si>
  <si>
    <r>
      <rPr>
        <rFont val="Bahnschrift"/>
        <b/>
        <color theme="1"/>
        <sz val="10.0"/>
      </rPr>
      <t xml:space="preserve">КЛЮЧ ГАЕЧНЫЙ РАЗВОДНОЙ С ПРОРЕЗИНЕННОЙ РУЧКОЙ,ХРОМВАНАДИЕВАЯ СТАЛЬ, ГОСТ 7275-75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</si>
  <si>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гаечный разводной КР-19 с прорезиненной ручкой (Cr-V)</t>
  </si>
  <si>
    <t>АНАЛОГ</t>
  </si>
  <si>
    <t>Ключ гаечный разводной КР-24 с прорезиненной ручкой (Cr-V)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</si>
  <si>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КЛЮЧИ РАЗВОДНЫЕ</t>
    </r>
  </si>
  <si>
    <t>Ключ гаечный разводной КР-30 с прорезиненной ручкой (Cr-V)</t>
  </si>
  <si>
    <t>Ключ гаечный разводной КР-36 с прорезиненной ручкой (Cr-V)</t>
  </si>
  <si>
    <r>
      <rPr>
        <rFont val="Bahnschrift"/>
        <b/>
        <color theme="1"/>
        <sz val="10.0"/>
      </rPr>
      <t xml:space="preserve">ГОЛОВКИ СМЕННЫЕ ТОРЦОВЫЕ С ШЕСТИГРАННЫМ ЗЕВОМ, ПРИСОЕДИНИТЕЛЬНЫЙ КВАДРАТ 12,5 мм (1/2), ГОСТ 57977-2017  (НИЗ)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</si>
  <si>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Головка сменная 6-гранная Г- 8 цинк 2исп.</t>
  </si>
  <si>
    <t>Головка сменная 6-гранная Г- 9 цинк 2исп.</t>
  </si>
  <si>
    <t>Головка сменная 6-гранная Г-10 цинк 2исп.</t>
  </si>
  <si>
    <t>Головка сменная 6-гранная Г-11 цинк 2исп.</t>
  </si>
  <si>
    <t>Головка сменная 6-гранная Г-12 цинк 2исп.</t>
  </si>
  <si>
    <t>Головка сменная 6-гранная Г-13 цинк 2исп.</t>
  </si>
  <si>
    <t>Головка сменная 6-гранная Г-14 цинк 2исп.</t>
  </si>
  <si>
    <t>Головка сменная 6-гранная Г-15 цинк 2исп.</t>
  </si>
  <si>
    <t>Головка сменная 6-гранная Г-16 цинк 2исп.</t>
  </si>
  <si>
    <t>Головка сменная 6-гранная Г-17 цинк 2исп.</t>
  </si>
  <si>
    <t>Головка сменная 6-гранная Г-18 цинк 2исп.</t>
  </si>
  <si>
    <t>Головка сменная 6-гранная Г-19 цинк 2исп.</t>
  </si>
  <si>
    <t>Головка сменная 6-гранная Г-20 цинк 2исп.</t>
  </si>
  <si>
    <t>Головка сменная 6-гранная Г-21 цинк 2исп.</t>
  </si>
  <si>
    <t>Головка сменная 6-гранная Г-22 цинк 2исп.</t>
  </si>
  <si>
    <t>Головка сменная 6-гранная Г-23 цинк 2исп.</t>
  </si>
  <si>
    <t>Головка сменная 6-гранная Г-24 цинк 2исп.</t>
  </si>
  <si>
    <t>Головка сменная 6-гранная Г-25 цинк 2исп.</t>
  </si>
  <si>
    <t>Головка сменная 6-гранная Г-26 цинк 2исп.</t>
  </si>
  <si>
    <t>Головка сменная 6-гранная Г-27 цинк 2исп.</t>
  </si>
  <si>
    <t>Головка сменная 6-гранная Г-27 цинк 2исп. на подвесе</t>
  </si>
  <si>
    <t>Головка сменная 6-гранная Г-28 цинк 2исп.</t>
  </si>
  <si>
    <t>Головка сменная 6-гранная Г-30 цинк 2исп.</t>
  </si>
  <si>
    <t>Головка сменная 6-гранная Г-32 цинк 2исп.</t>
  </si>
  <si>
    <r>
      <rPr>
        <rFont val="Arial"/>
        <b/>
        <color theme="1"/>
        <sz val="8.0"/>
      </rPr>
      <t>Набор шоферского инструмента № 1 с 6-гр.голов. цинк 2исп.</t>
    </r>
    <r>
      <rPr>
        <rFont val="Arial"/>
        <color theme="1"/>
        <sz val="8.0"/>
      </rPr>
      <t xml:space="preserve">
головки сменные торцевые 1/2 - 10,11,12,13,14,17,19
ключ с присоединительным квадратом 1/2
Упаковка: пластиковый бокс</t>
    </r>
  </si>
  <si>
    <r>
      <rPr>
        <rFont val="Arial"/>
        <b/>
        <color theme="1"/>
        <sz val="8.0"/>
      </rPr>
      <t>Набор шоферского инструмента № 2 с 6-гр.голов. цинк 2исп.</t>
    </r>
    <r>
      <rPr>
        <rFont val="Arial"/>
        <color theme="1"/>
        <sz val="8.0"/>
      </rPr>
      <t xml:space="preserve">
головки сменные торцевые 1/2 - 10,11,12,13,14,15,17,19,22,24,27,30,32
ключ с присоединительным квадратом 1/2
ключ трещоточный 1/2
удлинитель 1/2 250 мм
Упаковка: пластиковый бокс</t>
    </r>
  </si>
  <si>
    <r>
      <rPr>
        <rFont val="Arial"/>
        <b/>
        <color theme="1"/>
        <sz val="8.0"/>
      </rPr>
      <t>Набор шоферского инструмента № 4 с 6-гр.голов. цинк 2исп.</t>
    </r>
    <r>
      <rPr>
        <rFont val="Arial"/>
        <color theme="1"/>
        <sz val="8.0"/>
      </rPr>
      <t xml:space="preserve">
головки сменные торцевые 1/2 - 8,10,11,12,13,14,15,16,17,18,19,
21,22,24,25,26,27,28,30,32
ключ с присоединительным квадратом 1/2
ключ трещоточный 1/2
удлинитель 1/2 250 мм
шарнир карданный 1/2
Упаковка: пластиковый бокс</t>
    </r>
  </si>
  <si>
    <r>
      <rPr>
        <rFont val="Bahnschrift"/>
        <b/>
        <color theme="1"/>
        <sz val="10.0"/>
      </rPr>
      <t xml:space="preserve">КЛЮЧ ГАЕЧНЫЙ ДВУСТОРОННИЙ С ОТКРЫТЫМ ЗЕВОМ,СТАЛЬ 40Х, СТАЛЬ CrV, ТУ 3926-030-53581936-2013 (ТМ BOON, ТМ КАМЫШИН и ТМ СЕРВИС КЛЮЧ)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</si>
  <si>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гаечный двусторонний с открытым зевом (КГД) 8 х 10 BOON   (L=100)</t>
  </si>
  <si>
    <t>Ключ гаечный двусторонний с открытым зевом (КГД) 10 х 12 BOON  (L=130)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</si>
  <si>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РАЗВОДНЫЕ</t>
    </r>
  </si>
  <si>
    <t>Ключ гаечный двусторонний с открытым зевом (КГД) 12 х 13 BOON  (L=130)</t>
  </si>
  <si>
    <t>Ключ гаечный двусторонний с открытым зевом (КГД) 12 х 14 BOON  (L=130)</t>
  </si>
  <si>
    <t>Ключ гаечный двусторонний с открытым зевом (КГД) 13 х 14 BOON  (L=130)</t>
  </si>
  <si>
    <t>Ключ гаечный двусторонний с открытым зевом (КГД) 13 х 17 BOON  (L=160)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</si>
  <si>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ТРУБНЫЕ</t>
    </r>
  </si>
  <si>
    <t>Ключ гаечный двусторонний с открытым зевом (КГД) 14 х 15 BOON  (L=145)</t>
  </si>
  <si>
    <t>Ключ гаечный двусторонний с открытым зевом (КГД) 14 х 17 BOON  (L=160)</t>
  </si>
  <si>
    <t>Ключ гаечный двусторонний с открытым зевом (КГД) 16 х 17 BOON  (L=160)</t>
  </si>
  <si>
    <t>Ключ гаечный двусторонний с открытым зевом (КГД) 17 х 19 BOON  (L=180)</t>
  </si>
  <si>
    <t>Ключ гаечный двусторонний с открытым зевом (КГД) 19 х 22 BOON  (L=200)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</si>
  <si>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НАКИДНЫЕ</t>
    </r>
  </si>
  <si>
    <t>Ключ гаечный двусторонний с открытым зевом (КГД) 22 х 24 BOON  (L=210)</t>
  </si>
  <si>
    <t>Ключ гаечный двусторонний с открытым зевом (КГД) 24 х 27 BOON  (L=230)</t>
  </si>
  <si>
    <t>Ключ гаечный двусторонний с открытым зевом (КГД) 27 х 32 BOON  (L=240)</t>
  </si>
  <si>
    <t>Ключ гаечный двусторонний с открытым зевом (КГД) 30 х 32 BOON  (L=245)</t>
  </si>
  <si>
    <t>Ключ гаечный двусторонний с открытым зевом (КГД) CrV 12 х 13 BOON  (L=171)</t>
  </si>
  <si>
    <t>Ключ гаечный двусторонний с открытым зевом (КГД) CrV 14 х 15 BOON  (L=190)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</si>
  <si>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КОМБИН.</t>
    </r>
  </si>
  <si>
    <t>Ключ гаечный двусторонний с открытым зевом (КГД) CrV 16 х 17 BOON  (L=204)</t>
  </si>
  <si>
    <t>Ключ гаечный двусторонний с открытым зевом (КГД) CrV 20 х 22 BOON  (L=235)</t>
  </si>
  <si>
    <t>Ключ гаечный двусторонний с открытым зевом (КГД) CrV 24 х 27 BOON  (L=267)</t>
  </si>
  <si>
    <t>Ключ гаечный двусторонний с открытым зевом (КГД) CrV 30 х 32 BOON  (L=285)</t>
  </si>
  <si>
    <t>Ключ гаечный двусторонний с открытым зевом (КГД) CrV 32 х 36 BOON  (L=305)</t>
  </si>
  <si>
    <t>Ключ гаечный двусторонний с открытым зевом (КГД) CrV 36 х 41 BOON  (L=340)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</si>
  <si>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все виды ключей</t>
    </r>
  </si>
  <si>
    <t>Ключ гаечный двусторонний с открытым зевом (КГД) CrV 41 х 46 BOON  (L=385)</t>
  </si>
  <si>
    <t>Ключ гаечный двусторонний с открытым зевом (КГД) CrV 46 х 50 BOON  (L=420)</t>
  </si>
  <si>
    <t>Ключ гаечный двусторонний с открытым зевом (КГД) CrV 50 х 55 BOON  (L=475)</t>
  </si>
  <si>
    <t>Ключ гаечный двусторонний с открытым зевом (КГД) 5.5х7 Камышин</t>
  </si>
  <si>
    <t>Ключ гаечный двусторонний с открытым зевом (КГД) 5.5х8 Камышин</t>
  </si>
  <si>
    <t>Ключ гаечный двусторонний с открытым зевом (КГД) 8х10 Камышин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</si>
  <si>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</si>
  <si>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Ключ гаечный двусторонний с открытым зевом (КГД) 9х11 Камышин</t>
  </si>
  <si>
    <t>Ключ гаечный двусторонний с открытым зевом (КГД) 10х11 Камышин</t>
  </si>
  <si>
    <t>Ключ гаечный двусторонний с открытым зевом (КГД) 10х12 Камышин</t>
  </si>
  <si>
    <t>Ключ гаечный двусторонний с открытым зевом (КГД) 11х13 Камышин</t>
  </si>
  <si>
    <t>Ключ гаечный двусторонний с открытым зевом (КГД) 12х13 Камышин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</si>
  <si>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ключи разводные</t>
    </r>
  </si>
  <si>
    <t>Ключ гаечный двусторонний с открытым зевом (КГД) 12х14 Камышин</t>
  </si>
  <si>
    <t>Ключ гаечный двусторонний с открытым зевом (КГД) 13х14 Камышин</t>
  </si>
  <si>
    <t>Ключ гаечный двусторонний с открытым зевом (КГД) 14х15 Камышин</t>
  </si>
  <si>
    <t>Ключ гаечный двусторонний с открытым зевом (КГД) 13х17 Камышин</t>
  </si>
  <si>
    <t>Ключ гаечный двусторонний с открытым зевом (КГД) 14х17 Камышин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</si>
  <si>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ключи трубные</t>
    </r>
  </si>
  <si>
    <t>Ключ гаечный двусторонний с открытым зевом (КГД) 16х17 Камышин</t>
  </si>
  <si>
    <t>Ключ гаечный двусторонний с открытым зевом (КГД) 17х19 Камышин</t>
  </si>
  <si>
    <t>Ключ гаечный двусторонний с открытым зевом (КГД) 17х22 Камышин</t>
  </si>
  <si>
    <t>Ключ гаечный двусторонний с открытым зевом (КГД) 19х22 Камышин</t>
  </si>
  <si>
    <t>Ключ гаечный двусторонний с открытым зевом (КГД) 20х22 Камышин</t>
  </si>
  <si>
    <t>Ключ гаечный двусторонний с открытым зевом (КГД) 22х24 Камышин</t>
  </si>
  <si>
    <t>Ключ гаечный двусторонний с открытым зевом (КГД) 24х27 Камышин</t>
  </si>
  <si>
    <t>Ключ гаечный двусторонний с открытым зевом (КГД) 27х30 Камышин</t>
  </si>
  <si>
    <t>Ключ гаечный двусторонний с открытым зевом (КГД) 27х32 Камышин</t>
  </si>
  <si>
    <t>Ключ гаечный двусторонний с открытым зевом (КГД) 30х32 Камышин</t>
  </si>
  <si>
    <t>Ключ гаечный двусторонний с открытым зевом (КГД) 32х36 Камышин</t>
  </si>
  <si>
    <t>Ключ гаечный двусторонний с открытым зевом (КГД) 36х41 Камышин</t>
  </si>
  <si>
    <t>Ключ гаечный двусторонний с открытым зевом (КГД) 41х46 Камышин</t>
  </si>
  <si>
    <t>Ключ гаечный двусторонний с открытым зевом (КГД) 46х50 Камышин</t>
  </si>
  <si>
    <t>Ключ гаечный двусторонний с открытым зевом (КГД) 50х55 Камышин</t>
  </si>
  <si>
    <t>Ключ гаечный двусторонний с открытым зевом (КГД) 8х10 СК</t>
  </si>
  <si>
    <t>Ключ гаечный двусторонний с открытым зевом (КГД) 10х11 СК</t>
  </si>
  <si>
    <t>Ключ гаечный двусторонний с открытым зевом (КГД) 10х12 СК</t>
  </si>
  <si>
    <t>Ключ гаечный двусторонний с открытым зевом (КГД) 12х13 СК</t>
  </si>
  <si>
    <t>Ключ гаечный двусторонний с открытым зевом (КГД) 12х14 СК</t>
  </si>
  <si>
    <t>Ключ гаечный двусторонний с открытым зевом (КГД) 13х14 СК</t>
  </si>
  <si>
    <t>Ключ гаечный двусторонний с открытым зевом (КГД) 14х15 СК</t>
  </si>
  <si>
    <t>Ключ гаечный двусторонний с открытым зевом (КГД) 13х17 СК</t>
  </si>
  <si>
    <t>Ключ гаечный двусторонний с открытым зевом (КГД) 14х17 СК</t>
  </si>
  <si>
    <t>Ключ гаечный двусторонний с открытым зевом (КГД) 17х19 СК</t>
  </si>
  <si>
    <t>Ключ гаечный двусторонний с открытым зевом (КГД) 19х22 СК</t>
  </si>
  <si>
    <t>Ключ гаечный двусторонний с открытым зевом (КГД) 22х24 СК</t>
  </si>
  <si>
    <t>Ключ гаечный двусторонний с открытым зевом (КГД) 24х27 СК</t>
  </si>
  <si>
    <t>Ключ гаечный двусторонний с открытым зевом (КГД) 27х30 СК</t>
  </si>
  <si>
    <t>Ключ гаечный двусторонний с открытым зевом (КГД) 30х32 СК</t>
  </si>
  <si>
    <r>
      <rPr>
        <rFont val="Bahnschrift"/>
        <b/>
        <color theme="1"/>
        <sz val="10.0"/>
      </rPr>
      <t xml:space="preserve">КЛЮЧ ГАЕЧНЫЙ КОМБИНИРОВАННЫЙ С ОТКРЫТЫМ И КОЛЬЦЕВЫМ ЗЕВОМ ПРЯМОЙ,СТАЛЬ 40Х, CrV, ТУ 3926-048-53581936-2013 (ТМ BOON, ТМ КАМЫШИН и ТМ СЕРВИС КЛЮЧ)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</si>
  <si>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гаечный комбинированный с откр. и кольц. зев. (КГК) 6 х 6 BOON (L=100)</t>
  </si>
  <si>
    <t>Ключ гаечный комбинированный с откр. и кольц. зев. (КГК) 7 х 7 BOON (L=110)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</si>
  <si>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РАЗВОДНЫЕ</t>
    </r>
  </si>
  <si>
    <t>Ключ гаечный комбинированный с откр. и кольц. зев. (КГК) 8 х 8 BOON (L=120)</t>
  </si>
  <si>
    <t>Ключ гаечный комбинированный с откр. и кольц. зев. (КГК) 9 х 9 BOON (L=130)</t>
  </si>
  <si>
    <t>Ключ гаечный комбинированный с откр. и кольц. зев. (КГК) 10 х 10 BOON (L=140)</t>
  </si>
  <si>
    <t>Ключ гаечный комбинированный с откр. и кольц. зев. (КГК) 11 х 11 BOON (L=150)</t>
  </si>
  <si>
    <t>Ключ гаечный комбинированный с откр. и кольц. зев. (КГК) 12 х 12 BOON (L=160)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</si>
  <si>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ТРУБНЫЕ</t>
    </r>
  </si>
  <si>
    <t>Ключ гаечный комбинированный с откр. и кольц. зев. (КГК) 13 х 13 BOON (L=170)</t>
  </si>
  <si>
    <t>Ключ гаечный комбинированный с откр. и кольц. зев. (КГК) 14 х 14 BOON (L=180)</t>
  </si>
  <si>
    <t>Ключ гаечный комбинированный с откр. и кольц. зев. (КГК) 15 х 15 BOON (L=190)</t>
  </si>
  <si>
    <t>Ключ гаечный комбинированный с откр. и кольц. зев. (КГК) 17 х 17 BOON (L=210)</t>
  </si>
  <si>
    <t>Ключ гаечный комбинированный с откр. и кольц. зев. (КГК) 18 х 18 BOON (L=210)</t>
  </si>
  <si>
    <t>Ключ гаечный комбинированный с откр. и кольц. зев. (КГК) 19 х 19 BOON (L=230)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</si>
  <si>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ДВУХСТОР.</t>
    </r>
  </si>
  <si>
    <t>Ключ гаечный комбинированный с откр. и кольц. зев. (КГК) 22 х 22 BOON (L=260)</t>
  </si>
  <si>
    <t>Ключ гаечный комбинированный с откр. и кольц. зев. (КГК) 24 х 24 BOON (L=280)</t>
  </si>
  <si>
    <t>Ключ гаечный комбинированный с откр. и кольц. зев. (КГК) 27 х 27 BOON (L=290)</t>
  </si>
  <si>
    <t>Ключ гаечный комбинированный с откр. и кольц. зев. (КГК) 30 х 30 BOON (L=310)</t>
  </si>
  <si>
    <t>Ключ гаечный комбинированный с откр. и кольц. зев. (КГК) 32 х 32 BOON (L=320)</t>
  </si>
  <si>
    <t>Ключ гаечный комбинированный с откр. и кольц. зев. (КГК) CrV 6 х 6 BOON (L=100)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</si>
  <si>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НАКИДНЫЕ</t>
    </r>
  </si>
  <si>
    <t>Ключ гаечный комбинированный с откр. и кольц. зев. (КГК) CrV 7 х 7 BOON (L=110)</t>
  </si>
  <si>
    <t>Ключ гаечный комбинированный с откр. и кольц. зев. (КГК) CrV 8 х 8 BOON (L=120)</t>
  </si>
  <si>
    <t>Ключ гаечный комбинированный с откр. и кольц. зев. (КГК) CrV 9 х 9 BOON (L=130)</t>
  </si>
  <si>
    <t>Ключ гаечный комбинированный с откр. и кольц. зев. (КГК) CrV 10 х 10 BOON (L=140)</t>
  </si>
  <si>
    <t>Ключ гаечный комбинированный с откр. и кольц. зев. (КГК) CrV 11 х 11 BOON (L=150)</t>
  </si>
  <si>
    <t>Ключ гаечный комбинированный с откр. и кольц. зев. (КГК) CrV 12 х 12 BOON (L=160)</t>
  </si>
  <si>
    <t>Ключ гаечный комбинированный с откр. и кольц. зев. (КГК) CrV 13 х 13 BOON (L=170)</t>
  </si>
  <si>
    <t>Ключ гаечный комбинированный с откр. и кольц. зев. (КГК) CrV 14 х 14 BOON (L=180)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</si>
  <si>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</si>
  <si>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Ключ гаечный комбинированный с откр. и кольц. зев. (КГК) CrV 15 х 15 BOON (L=190)</t>
  </si>
  <si>
    <t>Ключ гаечный комбинированный с откр. и кольц. зев. (КГК) CrV 17 х 17 BOON (L=210)</t>
  </si>
  <si>
    <t>Ключ гаечный комбинированный с откр. и кольц. зев. (КГК) CrV 18 х 18 BOON (L=220)</t>
  </si>
  <si>
    <t>Ключ гаечный комбинированный с откр. и кольц. зев. (КГК) CrV 19 х 19 BOON (L=230)</t>
  </si>
  <si>
    <t>Ключ гаечный комбинированный с откр. и кольц. зев. (КГК) CrV 22 х 22 BOON (L=260)</t>
  </si>
  <si>
    <t>Ключ гаечный комбинированный с откр. и кольц. зев. (КГК) CrV 24 х 24 BOON (L=280)</t>
  </si>
  <si>
    <t>Ключ гаечный комбинированный с откр. и кольц. зев. (КГК) CrV 27 х 27 BOON (L=310)</t>
  </si>
  <si>
    <t>Ключ гаечный комбинированный с откр. и кольц. зев. (КГК) CrV 30 х 30 BOON (L=340)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</si>
  <si>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все виды ключей</t>
    </r>
  </si>
  <si>
    <t>Ключ гаечный комбинированный с откр. и кольц. зев. (КГК) CrV 32 х 32 BOON (L=360)</t>
  </si>
  <si>
    <t>Ключ гаечный комбинированный с откр. и кольц. зев. (КГК) CrV 36 х 36 BOON (L=390)</t>
  </si>
  <si>
    <t>Ключ гаечный комбинированный с откр. и кольц. зев. (КГК) CrV 41 х 41 BOON (L=435)</t>
  </si>
  <si>
    <t>Ключ гаечный комбинированный с откр. и кольц. зев. (КГК) CrV 46 х 46 BOON (L=495)</t>
  </si>
  <si>
    <t>Ключ гаечный комбинированный с откр. и кольц. зев. (КГК) 6х6 Камышин</t>
  </si>
  <si>
    <t>Ключ гаечный комбинированный с откр. и кольц. зев. (КГК) 7х7 Камышин</t>
  </si>
  <si>
    <t>Ключ гаечный комбинированный с откр. и кольц. зев. (КГК) 8х8 Камышин</t>
  </si>
  <si>
    <t>Ключ гаечный комбинированный с откр. и кольц. зев. (КГК) 9х9 Камышин</t>
  </si>
  <si>
    <t>Ключ гаечный комбинированный с откр. и кольц. зев. (КГК) 10х10 Камышин</t>
  </si>
  <si>
    <t>Ключ гаечный комбинированный с откр. и кольц. зев. (КГК) 11х11 Камышин</t>
  </si>
  <si>
    <t>Ключ гаечный комбинированный с откр. и кольц. зев. (КГК) 12х12 Камышин</t>
  </si>
  <si>
    <t>Ключ гаечный комбинированный с откр. и кольц. зев. (КГК) 13х13 Камышин</t>
  </si>
  <si>
    <t>Ключ гаечный комбинированный с откр. и кольц. зев. (КГК) 14х14 Камышин</t>
  </si>
  <si>
    <t>Ключ гаечный комбинированный с откр. и кольц. зев. (КГК) 15х15 Камышин</t>
  </si>
  <si>
    <t>Ключ гаечный комбинированный с откр. и кольц. зев. (КГК) 17х17 Камышин</t>
  </si>
  <si>
    <t>Ключ гаечный комбинированный с откр. и кольц. зев. (КГК) 18х18 Камышин</t>
  </si>
  <si>
    <t>Ключ гаечный комбинированный с откр. и кольц. зев. (КГК) 19х19 Камышин</t>
  </si>
  <si>
    <t>Ключ гаечный комбинированный с откр. и кольц. зев. (КГК) 22х22 Камышин</t>
  </si>
  <si>
    <t>Ключ гаечный комбинированный с откр. и кольц. зев. (КГК) 24х24 Камышин</t>
  </si>
  <si>
    <t>Ключ гаечный комбинированный с откр. и кольц. зев. (КГК) 27х27 Камышин</t>
  </si>
  <si>
    <t>Ключ гаечный комбинированный с откр. и кольц. зев. (КГК) 30х30 Камышин</t>
  </si>
  <si>
    <t>Ключ гаечный комбинированный с откр. и кольц. зев. (КГК) 32х32 Камышин</t>
  </si>
  <si>
    <t>Ключ гаечный комбинированный с откр. и кольц. зев. (КГК) 36х36 Камышин</t>
  </si>
  <si>
    <t>Ключ гаечный комбинированный с откр. и кольц. зев. (КГК) 41х41 Камышин</t>
  </si>
  <si>
    <t>Ключ гаечный комбинированный с откр. и кольц. зев. (КГК) 46х46 Камышин</t>
  </si>
  <si>
    <t>Ключ гаечный комбинированный с откр. и кольц. зев. (КГК) 6х6 СК</t>
  </si>
  <si>
    <t>Ключ гаечный комбинированный с откр. и кольц. зев. (КГК) 7х7 СК</t>
  </si>
  <si>
    <t>Ключ гаечный комбинированный с откр. и кольц. зев. (КГК) 8х8 СК</t>
  </si>
  <si>
    <t>Ключ гаечный комбинированный с откр. и кольц. зев. (КГК) 10х10 СК</t>
  </si>
  <si>
    <t>Ключ гаечный комбинированный с откр. и кольц. зев. (КГК) 11х11 СК</t>
  </si>
  <si>
    <t>Ключ гаечный комбинированный с откр. и кольц. зев. (КГК) 12х12 СК</t>
  </si>
  <si>
    <t>Ключ гаечный комбинированный с откр. и кольц. зев. (КГК) 13х13 СК</t>
  </si>
  <si>
    <t>Ключ гаечный комбинированный с откр. и кольц. зев. (КГК) 14х14 СК</t>
  </si>
  <si>
    <t>Ключ гаечный комбинированный с откр. и кольц. зев. (КГК) 15х15 СК</t>
  </si>
  <si>
    <t>Ключ гаечный комбинированный с откр. и кольц. зев. (КГК) 17х17 СК</t>
  </si>
  <si>
    <t>Ключ гаечный комбинированный с откр. и кольц. зев. (КГК) 18х18 СК</t>
  </si>
  <si>
    <t>Ключ гаечный комбинированный с откр. и кольц. зев. (КГК) 19х19 СК</t>
  </si>
  <si>
    <t>Ключ гаечный комбинированный с откр. и кольц. зев. (КГК) 22х22 СК</t>
  </si>
  <si>
    <t>Ключ гаечный комбинированный с откр. и кольц. зев. (КГК) 24х24 СК</t>
  </si>
  <si>
    <t>Ключ гаечный комбинированный с откр. и кольц. зев. (КГК) 27х27 СК</t>
  </si>
  <si>
    <t>Ключ гаечный комбинированный с откр. и кольц. зев. (КГК) 30х30 СК</t>
  </si>
  <si>
    <t>Ключ гаечный комбинированный с откр. и кольц. зев. (КГК) 32х32 СК</t>
  </si>
  <si>
    <t>Ключ гаечный комбинированный с откр. и кольц. зев. (КГК) 36х36 СК</t>
  </si>
  <si>
    <t>Ключ гаечный комбинированный с откр. и кольц. зев. (КГК) 41х41 СК</t>
  </si>
  <si>
    <t>Ключ гаечный комбинированный с откр. и кольц. зев. (КГК) 46х46 СК</t>
  </si>
  <si>
    <r>
      <rPr>
        <rFont val="Bahnschrift"/>
        <b/>
        <color theme="1"/>
        <sz val="10.0"/>
      </rPr>
      <t xml:space="preserve">КЛЮЧ ГАЕЧНЫЙ КОЛЬЦЕВОЙ ДВУСТОРОННИЙ КОЛЕНЧАТЫЙ,СТАЛЬ 40Х, CrV, ТУ 3926-031(051)-53581936-2013 (ТМ BOON, ТМ КАМЫШИН и ТМ СЕРВИС КЛЮЧ)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</si>
  <si>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гаечный кольцевой двусторонний коленчатый (КГН) 8 х 9 BOON (L=190)</t>
  </si>
  <si>
    <t>Ключ гаечный кольцевой двусторонний коленчатый (КГН) 8 х 10 BOON (L=190)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</si>
  <si>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РАЗВОДНЫЕ</t>
    </r>
  </si>
  <si>
    <t>Ключ гаечный кольцевой двусторонний коленчатый (КГН) 10 х 12 BOON (L=200)</t>
  </si>
  <si>
    <t>Ключ гаечный кольцевой двусторонний коленчатый (КГН) 12 х 13 BOON (L=215)</t>
  </si>
  <si>
    <t>Ключ гаечный кольцевой двусторонний коленчатый (КГН) 12 х 14 BOON (L=215)</t>
  </si>
  <si>
    <t>Ключ гаечный кольцевой двусторонний коленчатый (КГН) 13 х 14 BOON (L=215)</t>
  </si>
  <si>
    <t>Ключ гаечный кольцевой двусторонний коленчатый (КГН) 13 х 17 BOON (L=225)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</si>
  <si>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ТРУБНЫЕ</t>
    </r>
  </si>
  <si>
    <t>Ключ гаечный кольцевой двусторонний коленчатый (КГН) 14 х 17 BOON (L=225)</t>
  </si>
  <si>
    <t>Ключ гаечный кольцевой двусторонний коленчатый (КГН) 17 х 19 BOON (L=265)</t>
  </si>
  <si>
    <t>Ключ гаечный кольцевой двусторонний коленчатый (КГН) 19 х 22 BOON (L=285)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</si>
  <si>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ДВУХСТОР.</t>
    </r>
  </si>
  <si>
    <t>Ключ гаечный кольцевой двусторонний коленчатый (КГН) 22 х 24 BOON (L=290)</t>
  </si>
  <si>
    <t>Ключ гаечный кольцевой двусторонний коленчатый (КГН) 24 х 27 BOON (L=322)</t>
  </si>
  <si>
    <t>Ключ гаечный кольцевой двусторонний коленчатый (КГН) 27 х 30 BOON (L=337)</t>
  </si>
  <si>
    <t>Ключ гаечный кольцевой двусторонний коленчатый (КГН) 30 х 32 BOON (L=347)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</si>
  <si>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КЛЮЧИ ГАЕЧНЫЕ КОМБИН.</t>
    </r>
  </si>
  <si>
    <t>Ключ гаечный кольцевой двусторонний коленчатый (КГН) CrV  8 х 10 BOON (L=190)</t>
  </si>
  <si>
    <t>Ключ гаечный кольцевой двусторонний коленчатый (КГН) CrV 10 х 12 BOON (L=200)</t>
  </si>
  <si>
    <t>Ключ гаечный кольцевой двусторонний коленчатый (КГН) CrV 12 х 13 BOON (L=216)</t>
  </si>
  <si>
    <t>Ключ гаечный кольцевой двусторонний коленчатый (КГН) CrV 12 х 14 BOON (L=216)</t>
  </si>
  <si>
    <t>Ключ гаечный кольцевой двусторонний коленчатый (КГН) CrV 13 х 17 BOON (L=245)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</si>
  <si>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</si>
  <si>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Ключ гаечный кольцевой двусторонний коленчатый (КГН) CrV 14 х 17 BOON (L=245)</t>
  </si>
  <si>
    <t>Ключ гаечный кольцевой двусторонний коленчатый (КГН) CrV 17 х 19 BOON (L=275)</t>
  </si>
  <si>
    <t>Ключ гаечный кольцевой двусторонний коленчатый (КГН) CrV 19 х 22 BOON (L=295)</t>
  </si>
  <si>
    <t>Ключ гаечный кольцевой двусторонний коленчатый (КГН) CrV 22 х 24 BOON (L=295)</t>
  </si>
  <si>
    <t>Ключ гаечный кольцевой двусторонний коленчатый (КГН) CrV 24 х 27 BOON (L=335)</t>
  </si>
  <si>
    <t>Ключ гаечный кольцевой двусторонний коленчатый (КГН) CrV 30 х 32 BOON (L=345)</t>
  </si>
  <si>
    <t>Ключ гаечный кольцевой двусторонний коленчатый (КГН) CrV 32 х 36 BOON (L=420)</t>
  </si>
  <si>
    <t>Ключ гаечный кольцевой двусторонний коленчатый (КГН) CrV 36 х 41 BOON (L=440)</t>
  </si>
  <si>
    <t>Ключ гаечный кольцевой двусторонний коленчатый (КГН) 8х9 Камышин</t>
  </si>
  <si>
    <t>Ключ гаечный кольцевой двусторонний коленчатый (КГН) 8х10 Камышин</t>
  </si>
  <si>
    <t>Ключ гаечный кольцевой двусторонний коленчатый (КГН) 10х12 Камышин</t>
  </si>
  <si>
    <t>Ключ гаечный кольцевой двусторонний коленчатый (КГН) 12х13 Камышин</t>
  </si>
  <si>
    <t>Ключ гаечный кольцевой двусторонний коленчатый (КГН) 12х14 Камышин</t>
  </si>
  <si>
    <t>Ключ гаечный кольцевой двусторонний коленчатый (КГН) 13х14 Камышин</t>
  </si>
  <si>
    <t>Ключ гаечный кольцевой двусторонний коленчатый (КГН) 13х17 Камышин</t>
  </si>
  <si>
    <t>Ключ гаечный кольцевой двусторонний коленчатый (КГН) 14х17 Камышин</t>
  </si>
  <si>
    <t>Ключ гаечный кольцевой двусторонний коленчатый (КГН) 17х19 Камышин</t>
  </si>
  <si>
    <t>Ключ гаечный кольцевой двусторонний коленчатый (КГН) 19х22 Камышин</t>
  </si>
  <si>
    <t>Ключ гаечный кольцевой двусторонний коленчатый (КГН) 22х24 Камышин</t>
  </si>
  <si>
    <t>Ключ гаечный кольцевой двусторонний коленчатый (КГН) 24х27 Камышин</t>
  </si>
  <si>
    <t>Ключ гаечный кольцевой двусторонний коленчатый (КГН) 27х30 Камышин</t>
  </si>
  <si>
    <t>Ключ гаечный кольцевой двусторонний коленчатый (КГН) 30х32 Камышин</t>
  </si>
  <si>
    <t>Ключ гаечный кольцевой двусторонний коленчатый (КГН) 32х36 Камышин</t>
  </si>
  <si>
    <t>Ключ гаечный кольцевой двусторонний коленчатый (КГН) 36х41 Камышин</t>
  </si>
  <si>
    <t>Ключ гаечный кольцевой двусторонний коленчатый (КГН) 10х12 СК</t>
  </si>
  <si>
    <t>Ключ гаечный кольцевой двусторонний коленчатый (КГН) 12х13 СК</t>
  </si>
  <si>
    <t>Ключ гаечный кольцевой двусторонний коленчатый (КГН) 17х19 СК</t>
  </si>
  <si>
    <t>Ключ гаечный кольцевой двусторонний коленчатый (КГН) 30х32 СК</t>
  </si>
  <si>
    <r>
      <rPr>
        <rFont val="Bahnschrift"/>
        <b/>
        <color theme="1"/>
        <sz val="10.0"/>
      </rPr>
      <t xml:space="preserve">КЛЮЧ ДЛЯ ВИНТОВ С ВНУТРЕННИМ ШЕСТИГРАННИКОМ, СТАЛЬ 40Х, ГОСТ Р 57981-2017 (КАМЫШИН и СЕРВИС КЛЮЧ)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</si>
  <si>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Ключ для винтов с внутренн. шестигранником S 4 Камышин</t>
  </si>
  <si>
    <t>Ключ для винтов с внутренн. шестигранником S 5 Камышин</t>
  </si>
  <si>
    <t>Ключ для винтов с внутренн. шестигранником S 6 Камышин</t>
  </si>
  <si>
    <t>Ключ для винтов с внутренн. шестигранником S 8 Камышин</t>
  </si>
  <si>
    <t>Ключ для винтов с внутренн. шестигранником S10 Камышин</t>
  </si>
  <si>
    <t>Ключ для винтов с внутренн. шестигранником S12 Камышин</t>
  </si>
  <si>
    <t>Ключ для винтов с внутренн. шестигранником S14 Камышин</t>
  </si>
  <si>
    <t>Ключ для винтов с внутренн. шестигранником S 4 СК</t>
  </si>
  <si>
    <t>Ключ для винтов с внутренн. шестигранником S 5 СК</t>
  </si>
  <si>
    <t>Ключ для винтов с внутренн. шестигранником S 6 СК</t>
  </si>
  <si>
    <t>Ключ для винтов с внутренн. шестигранником S 8 СК</t>
  </si>
  <si>
    <t>Ключ для винтов с внутренн. шестигранником S10 СК</t>
  </si>
  <si>
    <t>Ключ для винтов с внутренн. шестигранником S12 СК</t>
  </si>
  <si>
    <t>Ключ для винтов с внутренн. шестигранником S14 СК</t>
  </si>
  <si>
    <t>Набор ключей для винтов с внутренним шестигранником 7шт.(4,5,6,8,10,12,14) Камышин</t>
  </si>
  <si>
    <t>Набор ключей для винтов с внутренним шестигранником
7шт. (2.5,3,4,5,6,8,10) СК</t>
  </si>
  <si>
    <r>
      <rPr>
        <rFont val="Bahnschrift"/>
        <b/>
        <color theme="1"/>
        <sz val="10.0"/>
      </rPr>
      <t xml:space="preserve">КОМБИНЕЗОН МАЛЯРНЫЙ ОДНОРАЗОВЫЙ "КАСПЕР", БЕЛЫЙ, РАЗМЕР XXXL И НАКИДКИ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</si>
  <si>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Комбинезон малярный одноразовый "Каспер" спанбонд 40гр/м2, нестерильный</t>
  </si>
  <si>
    <t>Накидка строительная (зеленая)</t>
  </si>
  <si>
    <t>Накидки строительная (оранжевая)</t>
  </si>
  <si>
    <r>
      <rPr>
        <rFont val="Bahnschrift"/>
        <b/>
        <color theme="1"/>
        <sz val="10.0"/>
      </rPr>
      <t xml:space="preserve">КЛЕЙМА БУКВЕННЫЕ И ЦИФРОВЫЕ (CNIC, БМ)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</si>
  <si>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Клейма Буквенные №2 сталь (32 шт от А до Я)</t>
  </si>
  <si>
    <t>Клейма Буквенные №3 сталь (32 шт от А до Я)</t>
  </si>
  <si>
    <t>Клейма Буквенные №4 сталь (32 шт от А до Я)</t>
  </si>
  <si>
    <t>Клейма Буквенные №5 сталь (32 шт от А до Я)</t>
  </si>
  <si>
    <t>Клейма Буквенные №6 сталь (32 шт от А до Я)</t>
  </si>
  <si>
    <t>Клейма Буквенные №8 сталь (32 шт от А до Я)</t>
  </si>
  <si>
    <t>Клейма Буквенные №10 сталь (32 шт от А до Я)</t>
  </si>
  <si>
    <t>Клейма Буквенные №12 сталь (32 шт от А до Я)</t>
  </si>
  <si>
    <t>Клейма Буквенные №1,5 сталь (27 шт от А до Z)</t>
  </si>
  <si>
    <t>Клейма Буквенные №2 сталь (27 шт от А до Z)</t>
  </si>
  <si>
    <t>Клейма Буквенные №3 сталь (27 шт от А до Z)</t>
  </si>
  <si>
    <t>Клейма Буквенные №4 сталь (27 шт от А до Z)</t>
  </si>
  <si>
    <t>Клейма Буквенные №5 сталь (27 шт от А до Z)</t>
  </si>
  <si>
    <t>Клейма Буквенные №8 сталь (27 шт от А до Z)</t>
  </si>
  <si>
    <t>Клейма Буквенные №10 сталь (27 шт от А до Z)</t>
  </si>
  <si>
    <t>Клейма Буквенные №12 сталь (27 шт от А до Z)</t>
  </si>
  <si>
    <t xml:space="preserve">Клейма Цифровые №2 сталь (9 шт от 0 до 9) </t>
  </si>
  <si>
    <t xml:space="preserve">Клейма Цифровые №3 сталь (9 шт от 0 до 9) </t>
  </si>
  <si>
    <t xml:space="preserve">Клейма Цифровые №4 сталь (9 шт от 0 до 9) </t>
  </si>
  <si>
    <t xml:space="preserve">Клейма Цифровые №5 сталь (9 шт от 0 до 9) </t>
  </si>
  <si>
    <t xml:space="preserve">Клейма Цифровые №6 сталь (9 шт от 0 до 9) </t>
  </si>
  <si>
    <t xml:space="preserve">Клейма Цифровые №8 сталь (9 шт от 0 до 9) </t>
  </si>
  <si>
    <t xml:space="preserve">Клейма Цифровые №10 сталь (9 шт от 0 до 9) </t>
  </si>
  <si>
    <t xml:space="preserve">Клейма Цифровые №12 сталь (9 шт от 0 до 9) </t>
  </si>
  <si>
    <r>
      <rPr>
        <rFont val="Bahnschrift"/>
        <b/>
        <color theme="1"/>
        <sz val="10.0"/>
      </rPr>
      <t xml:space="preserve">РАМКА НОЖОВОЧНАЯ С МЕТАЛЛИЧЕСКОЙ РУЧКОЙ
</t>
    </r>
    <r>
      <rPr>
        <rFont val="Bahnschrift"/>
        <b val="0"/>
        <color theme="1"/>
        <sz val="8.0"/>
      </rPr>
      <t>Упаковка: 
Фасовка: кратно 1 шт</t>
    </r>
  </si>
  <si>
    <t>Рамка ножовочная с металлической ручкой 300</t>
  </si>
  <si>
    <r>
      <rPr>
        <rFont val="Bahnschrift"/>
        <b/>
        <color theme="1"/>
        <sz val="10.0"/>
      </rPr>
      <t xml:space="preserve">ПОЛОТНО  ПО МЕТАЛЛУ НОЖОВОЧНОЕ РУЧНОЕ, СТАЛЬ Х6ВФ, ГОСТ 6645-86
</t>
    </r>
    <r>
      <rPr>
        <rFont val="Bahnschrift"/>
        <b val="0"/>
        <color theme="1"/>
        <sz val="8.0"/>
      </rPr>
      <t>Упаковка: пластиковый тубус
Фасовка: кратно 100 шт</t>
    </r>
  </si>
  <si>
    <t>Полотно по металлу ручное 300 х 12,5 х 0,56 (Х6ВФ, шаг 1 мм)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</si>
  <si>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полотна ножовочные</t>
    </r>
  </si>
  <si>
    <r>
      <rPr>
        <rFont val="Arial"/>
        <color rgb="FF993300"/>
        <sz val="8.0"/>
      </rPr>
      <t>Рамка ножовочная</t>
    </r>
    <r>
      <rPr>
        <rFont val="Arial"/>
        <color theme="1"/>
        <sz val="8.0"/>
      </rPr>
      <t xml:space="preserve"> с металлической ручкой 300</t>
    </r>
  </si>
  <si>
    <r>
      <rPr>
        <rFont val="Bahnschrift"/>
        <b/>
        <color theme="1"/>
        <sz val="10.0"/>
      </rPr>
      <t xml:space="preserve">ПОЛОТНО  ПО МЕТАЛЛУ НОЖОВОЧНОЕ РУЧНОЕ ДВУХСТОРОННЕЕ, СТАЛЬ Х6ВФ, ГОСТ 6645-86
</t>
    </r>
    <r>
      <rPr>
        <rFont val="Bahnschrift"/>
        <b val="0"/>
        <color theme="1"/>
        <sz val="8.0"/>
      </rPr>
      <t>Упаковка: пластиковый тубус
Фасовка: кратно 100 шт</t>
    </r>
  </si>
  <si>
    <t>Полотно по металлу ручное 300 х 24 х 0,56 двухстороннее (Х6ВФ, шаг 1 мм)</t>
  </si>
  <si>
    <r>
      <rPr>
        <rFont val="Bahnschrift"/>
        <b/>
        <color theme="1"/>
        <sz val="10.0"/>
      </rPr>
      <t xml:space="preserve">ПОЛОТНО  ПО МЕТАЛЛУ НОЖОВОЧНОЕ БИМЕТАЛЛИЧЕСКОЕ (BIМЕТАLL), СТАЛЬ Р6М5 
</t>
    </r>
    <r>
      <rPr>
        <rFont val="Bahnschrift"/>
        <b val="0"/>
        <color theme="1"/>
        <sz val="8.0"/>
      </rPr>
      <t>Упаковка: пластиковый тубус
Фасовка: кратно 10 шт</t>
    </r>
  </si>
  <si>
    <t>Полотно по металлу биметаллическое 300 х 12,5 х 0,63 (Р6М5, шаг 1 мм)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</si>
  <si>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полотна ножовочные</t>
    </r>
  </si>
  <si>
    <r>
      <rPr>
        <rFont val="Bahnschrift"/>
        <b/>
        <color theme="1"/>
        <sz val="10.0"/>
      </rPr>
      <t xml:space="preserve">ПОЛОТНО  ПО МЕТАЛЛУ НОЖОВОЧНОЕ МАШИННОЕ, СТАЛЬ Р6М5, ГОСТ 6645-86
</t>
    </r>
    <r>
      <rPr>
        <rFont val="Bahnschrift"/>
        <b val="0"/>
        <color theme="1"/>
        <sz val="8.0"/>
      </rPr>
      <t>Упаковка: пластиковый тубус
Фасовка: кратно 10 шт</t>
    </r>
  </si>
  <si>
    <t>Полотно по металлу машинное 400 х 32 х 2,0 (Р6М5, шаг 4 мм, 6,3 зуба на дюйм)</t>
  </si>
  <si>
    <t>Полотно по металлу машинное 400 х 40 х 2,0 (Р6М5, шаг 4 мм, 6,3 зуба на дюйм)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</si>
  <si>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полотна ножовочные</t>
    </r>
  </si>
  <si>
    <t>Полотно по металлу машинное 450 х 32 х 1,6 (Р6М5, шаг 4 мм, 6,3 зуба на дюйм)</t>
  </si>
  <si>
    <t>Полотно по металлу машинное 450 х 32 х 2,0 (Р6М5, шаг 4 мм, 6,3 зуба на дюйм)</t>
  </si>
  <si>
    <t>Полотно по металлу машинное 450 х 40 х 2,0 (Р6М5, шаг 4 мм, 6,3 зуба на дюйм)</t>
  </si>
  <si>
    <t>Полотно по металлу машинное 500 х 40 х 2,0 (Р6М5, шаг 4 мм, 6,3 зуба на дюйм)</t>
  </si>
  <si>
    <r>
      <rPr>
        <rFont val="Bahnschrift"/>
        <b/>
        <color theme="1"/>
        <sz val="10.0"/>
      </rPr>
      <t xml:space="preserve">РУЧКИ К НАПИЛЬНИКАМ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</si>
  <si>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Ручка для напильника 120 мм (дерево, металлич.кольцо)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</si>
  <si>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НАПИЛЬНИКИ</t>
    </r>
  </si>
  <si>
    <t>Ручка для напильника 140 мм (дерево, металлич.кольцо)</t>
  </si>
  <si>
    <r>
      <rPr>
        <rFont val="Bahnschrift"/>
        <b/>
        <color theme="1"/>
        <sz val="10.0"/>
      </rPr>
      <t xml:space="preserve">НАПИЛЬНИКИ, СТАЛЬ У12, ГОСТ 1465-80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</si>
  <si>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Напильник квадратный 150 мм №1 (крупная, У12)</t>
  </si>
  <si>
    <t>Напильник квадратный 150 мм №2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</si>
  <si>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РУЧКИ К НАПИЛЬНИКАМ</t>
    </r>
  </si>
  <si>
    <t>Напильник квадратный 150 мм №3 (мелкая, У12)</t>
  </si>
  <si>
    <t>Напильник квадратный 200 мм №1 (крупная, У12)</t>
  </si>
  <si>
    <t>Напильник квадратный 200 мм №2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</si>
  <si>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РАШПИЛИ</t>
    </r>
  </si>
  <si>
    <t>Напильник квадратный 200 мм №3 (мелкая, У12)</t>
  </si>
  <si>
    <t>Напильник квадратный 250 мм №1 (крупная, У12)</t>
  </si>
  <si>
    <t>Напильник квадратный 250 мм №2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</si>
  <si>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НАДФИЛИ</t>
    </r>
  </si>
  <si>
    <t>Напильник квадратный 250 мм №3 (мелкая, У12)</t>
  </si>
  <si>
    <t>Напильник квадратный 300 мм №1 (крупная, У12)</t>
  </si>
  <si>
    <t>Напильник квадратный 300 мм №2 (средняя, У12)</t>
  </si>
  <si>
    <t>Напильник квадратный 300 мм №3 (мелкая, У12)</t>
  </si>
  <si>
    <t>Насечка №1 - крупная (драчевая)
Насечка №2 - средняя (личная)
Насечка №3 - мелкая (бархатная)</t>
  </si>
  <si>
    <t>Напильник квадратный 350 мм №1 (крупная, У12)</t>
  </si>
  <si>
    <t>Напильник квадратный 350 мм №2 (средняя, У12)</t>
  </si>
  <si>
    <t>Напильник квадратный 350 мм №3 (мелкая, У12)</t>
  </si>
  <si>
    <t>Напильник квадратный 400 мм №1 (крупная, У12)</t>
  </si>
  <si>
    <t>Напильник квадратный 400 мм №2 (средняя, У12)</t>
  </si>
  <si>
    <t>Напильник квадратный 400 мм №3 (мелкая, У12)</t>
  </si>
  <si>
    <t>Напильник круглый 150 мм №1 (крупная, У12)</t>
  </si>
  <si>
    <t>Напильник круглый 150 мм №2 (средняя,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</si>
  <si>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напильники, надфили</t>
    </r>
  </si>
  <si>
    <t>Напильник круглый 150 мм №3 (мелкая, У12)</t>
  </si>
  <si>
    <t>Напильник круглый 200 мм №1 (крупная, У12)</t>
  </si>
  <si>
    <t>Напильник круглый 200 мм №2 (средняя,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</si>
  <si>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проверка качества напил.</t>
    </r>
  </si>
  <si>
    <t>Напильник круглый 200 мм №3 (мелкая, У12)</t>
  </si>
  <si>
    <t>Напильник круглый 250 мм №1 (крупная, У12)</t>
  </si>
  <si>
    <t>Напильник круглый 250 мм №2 (средняя, У12)</t>
  </si>
  <si>
    <t>Напильник круглый 250 мм №3 (мелкая, У12)</t>
  </si>
  <si>
    <t>Напильник круглый 300 мм №1 (крупная, У12)</t>
  </si>
  <si>
    <t>Напильник круглый 300 мм №2 (средняя, У12)</t>
  </si>
  <si>
    <t>Напильник круглый 300 мм №3 (мелкая, У12)</t>
  </si>
  <si>
    <t>Напильник круглый 350 мм №1 (крупная, У12)</t>
  </si>
  <si>
    <t>Напильник круглый 350 мм №2 (средняя, У12)</t>
  </si>
  <si>
    <t>Напильник круглый 350 мм №3 (мелкая, У12)</t>
  </si>
  <si>
    <t>Напильник круглый 400 мм №1 (крупная, У12)</t>
  </si>
  <si>
    <t>Напильник круглый 400 мм №2 (средняя, У12)</t>
  </si>
  <si>
    <t>Напильник круглый 400 мм №3 (мелкая, У12)</t>
  </si>
  <si>
    <t>Напильник круглый для заточки пил 150 мм (У12)</t>
  </si>
  <si>
    <t>Напильник круглый для заточки пил 200 мм (У12)</t>
  </si>
  <si>
    <t>Напильник плоский 150 мм №1 (крупная, У12)</t>
  </si>
  <si>
    <t>Напильник плоский 150 мм №2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</si>
  <si>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</si>
  <si>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Напильник плоский 150 мм №3 (мелкая, У12)</t>
  </si>
  <si>
    <t>Напильник плоский 200 мм №1 (крупная, У12)</t>
  </si>
  <si>
    <t>Напильник плоский 200 мм №2 (средняя,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</si>
  <si>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</t>
    </r>
  </si>
  <si>
    <t>Напильник плоский 200 мм №3 (мелкая, У12)</t>
  </si>
  <si>
    <t>Напильник плоский 250 мм №1 (крупная, У12)</t>
  </si>
  <si>
    <t>Напильник плоский 250 мм №2 (средняя, У12)</t>
  </si>
  <si>
    <t>Напильник плоский 250 мм №3 (мелкая, У12)</t>
  </si>
  <si>
    <t>Напильник плоский 300 мм №1 (крупная, У12)</t>
  </si>
  <si>
    <t>Напильник плоский 300 мм №2 (средняя,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</si>
  <si>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напильники, надфили</t>
    </r>
  </si>
  <si>
    <t>Напильник плоский 300 мм №3 (мелкая, У12)</t>
  </si>
  <si>
    <t>Напильник плоский 350 мм №1 (крупная, У12)</t>
  </si>
  <si>
    <t>Напильник плоский 350 мм №2 (средняя,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</si>
  <si>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проверка качества напил.</t>
    </r>
  </si>
  <si>
    <t>Напильник плоский 350 мм №3 (мелкая, У12)</t>
  </si>
  <si>
    <t>Напильник плоский 400 мм №1 (крупная, У12)</t>
  </si>
  <si>
    <t>Напильник плоский 400 мм №2 (средняя, У12)</t>
  </si>
  <si>
    <t>Напильник плоский 400 мм №3 (мелкая, У12)</t>
  </si>
  <si>
    <t>Напильник полукруглый 150 мм №1 (крупная, У12)</t>
  </si>
  <si>
    <t>Напильник полукруглый 150 мм №2 (средняя, У12)</t>
  </si>
  <si>
    <t>Напильник полукруглый 150 мм №3 (мелкая, У12)</t>
  </si>
  <si>
    <t>Напильник полукруглый 200 мм №1 (крупная, У12)</t>
  </si>
  <si>
    <t>Напильник полукруглый 200 мм №2 (средняя, У12)</t>
  </si>
  <si>
    <t>Напильник полукруглый 200 мм №3 (мелкая, У12)</t>
  </si>
  <si>
    <t>Напильник полукруглый 250 мм №1 (крупная, У12)</t>
  </si>
  <si>
    <t>Напильник полукруглый 250 мм №2 (средняя, У12)</t>
  </si>
  <si>
    <t>Напильник полукруглый 250 мм №3 (мелкая, У12)</t>
  </si>
  <si>
    <t>Напильник полукруглый 300 мм №1 (крупная, У12)</t>
  </si>
  <si>
    <t>Напильник полукруглый 300 мм №2 (средняя, У12)</t>
  </si>
  <si>
    <t>Напильник полукруглый 300 мм №3 (мелкая, У12)</t>
  </si>
  <si>
    <t>Напильник полукруглый 350 мм №1 (крупная, У12)</t>
  </si>
  <si>
    <t>Напильник полукруглый 350 мм №2 (средняя, У12)</t>
  </si>
  <si>
    <t>Напильник полукруглый 350 мм №3 (мелкая, У12)</t>
  </si>
  <si>
    <t>Напильник полукруглый 400 мм №1 (крупная, У12)</t>
  </si>
  <si>
    <t>Напильник полукруглый 400 мм №2 (средняя, У12)</t>
  </si>
  <si>
    <t>Напильник полукруглый 400 мм №3 (мелкая, У12)</t>
  </si>
  <si>
    <t>Напильник рихтовочный плоский 300 мм (У12)</t>
  </si>
  <si>
    <t>Напильник рихтовочный плоский 350 мм (У12)</t>
  </si>
  <si>
    <t>Напильник рихтовочный плоский 400 мм (У12)</t>
  </si>
  <si>
    <t>Напильник ромбический 150 мм №1 (крупная,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</si>
  <si>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напильники, надфили</t>
    </r>
  </si>
  <si>
    <t>Напильник ромбический 150 мм №2 (средняя, У12)</t>
  </si>
  <si>
    <t>Напильник ромбический 150 мм №3 (мелкая, У12)</t>
  </si>
  <si>
    <t>Напильник ромбический 200 мм №1 (крупная, У12)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</si>
  <si>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проверка качества напил.</t>
    </r>
  </si>
  <si>
    <t>Напильник ромбический 200 мм №2 (средняя, У12)</t>
  </si>
  <si>
    <t>Напильник ромбический 200 мм №3 (мелкая, У12)</t>
  </si>
  <si>
    <t>Напильник трехгранный 150 мм №1 (крупная, У12)</t>
  </si>
  <si>
    <t>Напильник трехгранный 150 мм №2 (средняя, У12)</t>
  </si>
  <si>
    <t>Напильник трехгранный 150 мм №3 (мелкая, У12)</t>
  </si>
  <si>
    <t>Напильник трехгранный 200 мм №1 (крупная, У12)</t>
  </si>
  <si>
    <t>Напильник трехгранный 200 мм №2 (средняя, У12)</t>
  </si>
  <si>
    <t>Напильник трехгранный 200 мм №3 (мелкая, У12)</t>
  </si>
  <si>
    <t>Напильник трехгранный 250 мм №1 (крупная, У12)</t>
  </si>
  <si>
    <t>Напильник трехгранный 250 мм №2 (средняя, У12)</t>
  </si>
  <si>
    <t>Напильник трехгранный 250 мм №3 (мелкая, У12)</t>
  </si>
  <si>
    <t>Напильник трехгранный 300 мм №1 (крупная, У12)</t>
  </si>
  <si>
    <t>Напильник трехгранный 300 мм №2 (средняя, У12)</t>
  </si>
  <si>
    <t>Напильник трехгранный 300 мм №3 (мелкая, У12)</t>
  </si>
  <si>
    <t>Напильник трехгранный 350 мм №1 (крупная, У12)</t>
  </si>
  <si>
    <t>Напильник трехгранный 350 мм №2 (средняя, У12)</t>
  </si>
  <si>
    <t>Напильник трехгранный 350 мм №3 (мелкая, У12)</t>
  </si>
  <si>
    <t>Напильник трехгранный 400 мм №1 (крупная, У12)</t>
  </si>
  <si>
    <t>Напильник трехгранный 400 мм №2 (средняя, У12)</t>
  </si>
  <si>
    <t>Напильник трехгранный 400 мм №3 (мелкая, У12)</t>
  </si>
  <si>
    <t>Напильник трехгранный для заточки пил 150 мм (У12)</t>
  </si>
  <si>
    <t>Напильник трехгранный для заточки пил 200 мм (У12)</t>
  </si>
  <si>
    <r>
      <rPr>
        <rFont val="Bahnschrift"/>
        <b/>
        <color theme="1"/>
        <sz val="10.0"/>
      </rPr>
      <t xml:space="preserve">РАШПИЛИ, СТАЛЬ У12, ГОСТ 6876-79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</si>
  <si>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Рашпиль круглый с ручкой 200 №2 (средняя, У12)</t>
  </si>
  <si>
    <t>Рашпиль круглый с ручкой 250 №1 (крупная,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</si>
  <si>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НАПИЛЬНИКИ</t>
    </r>
  </si>
  <si>
    <t>Рашпиль круглый с ручкой 250 №2 (средняя, У12)</t>
  </si>
  <si>
    <t>Рашпиль круглый с ручкой 300 №2 (средняя, У12)</t>
  </si>
  <si>
    <t>Рашпиль плоский с ручкой 200 №1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</si>
  <si>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РУЧКИ К НАПИЛЬНИКАМ</t>
    </r>
  </si>
  <si>
    <t>Рашпиль плоский с ручкой 200 №2 (средняя, У12)</t>
  </si>
  <si>
    <t>Рашпиль плоский с ручкой 250 №1 (крупная, У12)</t>
  </si>
  <si>
    <t>Рашпиль плоский с ручкой 250 №2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</si>
  <si>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НАДФИЛИ</t>
    </r>
  </si>
  <si>
    <t>Рашпиль плоский с ручкой 250 №3 (мелкая, У12)</t>
  </si>
  <si>
    <t>Рашпиль плоский с ручкой 300 №1 (крупная, У12)</t>
  </si>
  <si>
    <t>Рашпиль (нем. Raspel, от raspeln — скрести), напильник с самой крупной насечкой для опиловки, главным образом, мягких металлов, древесины и пластмасс</t>
  </si>
  <si>
    <t>Рашпиль плоский с ручкой 300 №2 (средняя, У12)</t>
  </si>
  <si>
    <t>Рашпиль полукруглый с ручкой 200 №2 (средняя, У12)</t>
  </si>
  <si>
    <t>Рашпиль полукруглый с ручкой 250 №1 (крупная, У12)</t>
  </si>
  <si>
    <t>Рашпиль полукруглый с ручкой 250 №2 (средняя, У12)</t>
  </si>
  <si>
    <t>Рашпиль полукруглый с ручкой 250 №3 (мелкая, У12)</t>
  </si>
  <si>
    <t>Рашпиль полукруглый с ручкой 300 №1 (крупная, У12)</t>
  </si>
  <si>
    <t>Рашпиль полукруглый с ручкой 300 №2 (средняя, У12)</t>
  </si>
  <si>
    <t>НАБОРЫ РАШПИЛЕЙ</t>
  </si>
  <si>
    <t>Рашпиль полукруглый с ручкой 300 №3 (средняя,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</si>
  <si>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</si>
  <si>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Рашпиль трехгранный без ручки 150 (У12)</t>
  </si>
  <si>
    <t>Рашпиль трехгранный без ручки 200 (У12)</t>
  </si>
  <si>
    <r>
      <rPr>
        <rFont val="Bahnschrift"/>
        <b/>
        <color theme="1"/>
        <sz val="10.0"/>
      </rPr>
      <t xml:space="preserve">НАДФИЛИ, СТАЛЬ У12,ГОСТ 1513-77 И НАДФИЛИ АЛМАЗНЫЕ С ОБРЕЗИНЕННОЙ РУЧКОЙ, АЛМАЗНЫЙ ПОРОШОК МАРКИ АС 4, ГОСТ 23461-84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</si>
  <si>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Надфиль квадратный (l=80, L=160, насеч. 00, У12)</t>
  </si>
  <si>
    <t>Надфиль круглый (l=80, L=160, насеч. 00,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</si>
  <si>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НАПИЛЬНИКИ</t>
    </r>
  </si>
  <si>
    <t>Надфиль овальный (l=80, L=160, насеч. 00, У12)</t>
  </si>
  <si>
    <t>Надфиль плоский (l=80, L=160, насеч. 00, У12)</t>
  </si>
  <si>
    <t>Надфиль полукруглый (l=80, L=160, насеч. 00, У12)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</si>
  <si>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РУЧКИ К НАПИЛЬНИКАМ</t>
    </r>
  </si>
  <si>
    <t>Надфиль ромбический (l=80, L=160, насеч. 00, У12)</t>
  </si>
  <si>
    <t>Надфиль трехгранный (l=80, L=160, насеч. 00, У12)</t>
  </si>
  <si>
    <t>Надфиль алмазный квадратный 120 мм 63/50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</si>
  <si>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РАШПИЛИ</t>
    </r>
  </si>
  <si>
    <t>Надфиль алмазный квадратный 120 мм 80/63</t>
  </si>
  <si>
    <t>Надфиль алмазный квадратный 120 мм 100/80</t>
  </si>
  <si>
    <t>Надфиль алмазный квадратный 160 мм 80/63</t>
  </si>
  <si>
    <t>Надфиль алмазный квадратный 160 мм 100/80</t>
  </si>
  <si>
    <t>Надфиль алмазный квадратный 160 мм 125/100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</si>
  <si>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</si>
  <si>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Надфиль алмазный квадратный 160 мм 160/125</t>
  </si>
  <si>
    <t>Надфиль алмазный квадратный с обрез.ручкой 160 мм 125/100</t>
  </si>
  <si>
    <t>Надфиль алмазный круглый с обрез.ручкой 160 мм 125/100</t>
  </si>
  <si>
    <t>Надфиль алмазный круглый остроносый 120 мм 63/50</t>
  </si>
  <si>
    <t>Надфиль алмазный круглый остроносый 120 мм 80/63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</si>
  <si>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напильники, надфили</t>
    </r>
  </si>
  <si>
    <t>Надфиль алмазный круглый остроносый 120 мм 100/80</t>
  </si>
  <si>
    <t>Надфиль алмазный круглый остроносый 160 мм 80/63</t>
  </si>
  <si>
    <t>Надфиль алмазный круглый остроносый 160 мм 100/80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</si>
  <si>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проверка качества напил.</t>
    </r>
  </si>
  <si>
    <t>Надфиль алмазный круглый остроносый 160 мм 125/100</t>
  </si>
  <si>
    <t>Надфиль алмазный круглый остроносый 160 мм 160/125</t>
  </si>
  <si>
    <t>Надфиль алмазный овальный 160 мм 80/63</t>
  </si>
  <si>
    <t>Надфиль алмазный овальный 160 мм 100/80</t>
  </si>
  <si>
    <t>Надфиль алмазный овальный 160 мм 125/100</t>
  </si>
  <si>
    <t>Надфиль алмазный овальный 160 мм 160/125</t>
  </si>
  <si>
    <t>Надфиль алмазный плоский с обрез.ручкой 160 мм 125/100</t>
  </si>
  <si>
    <t>Надфиль алмазный плоский тупоносый 160 мм 80/63</t>
  </si>
  <si>
    <t>Надфиль алмазный плоский тупоносый 160 мм 100/80</t>
  </si>
  <si>
    <t>Надфиль алмазный плоский остроносый 160 мм 80/63</t>
  </si>
  <si>
    <t>Надфиль алмазный плоский остроносый 160 мм 100/80</t>
  </si>
  <si>
    <t>Надфиль алмазный плоский остроносый 160 мм 125/100</t>
  </si>
  <si>
    <t>Надфиль алмазный плоский остроносый 160 мм 160/125</t>
  </si>
  <si>
    <t>Надфиль алмазный плоский тупоносый 120 мм 63/50</t>
  </si>
  <si>
    <t>Надфиль алмазный плоский тупоносый 120 мм 80/63</t>
  </si>
  <si>
    <t>Надфиль алмазный плоский тупоносый 120 мм 100/80</t>
  </si>
  <si>
    <t>Надфиль алмазный плоский тупоносый 120 мм 125/100</t>
  </si>
  <si>
    <t>Надфиль алмазный плоский тупоносый 120 мм 160/125</t>
  </si>
  <si>
    <t>Надфиль алмазный полукруглый с обрез.ручкой 160 мм 125/100</t>
  </si>
  <si>
    <t>Надфиль алмазный полукруглый 120 мм 63/50</t>
  </si>
  <si>
    <t>Надфиль алмазный полукруглый 120 мм 80/63</t>
  </si>
  <si>
    <t>Надфиль алмазный полукруглый 120 мм 100/80</t>
  </si>
  <si>
    <t>Надфиль алмазный полукруглый 120 мм 125/100</t>
  </si>
  <si>
    <t>Надфиль алмазный полукруглый 160 мм 80/63</t>
  </si>
  <si>
    <t>Надфиль алмазный полукруглый 160 мм 100/80</t>
  </si>
  <si>
    <t>Надфиль алмазный полукруглый 160 мм 125/100</t>
  </si>
  <si>
    <t>Надфиль алмазный полукруглый 160 мм 160/125</t>
  </si>
  <si>
    <t>Надфиль алмазный ромбический 160 мм 80/63</t>
  </si>
  <si>
    <t>Надфиль алмазный ромбический 160 мм 100/80</t>
  </si>
  <si>
    <t>Надфиль алмазный ромбический 160 мм 125/100</t>
  </si>
  <si>
    <t>Надфиль алмазный ромбический 160 мм 160/125</t>
  </si>
  <si>
    <t>Надфиль алмазный трехгранный с обрез.ручкой 160 мм 125/100</t>
  </si>
  <si>
    <t>Надфиль алмазный трехгранный 120 мм 63/50</t>
  </si>
  <si>
    <t>Надфиль алмазный трехгранный 120 мм 80/63</t>
  </si>
  <si>
    <t>Надфиль алмазный трехгранный 120 мм 100/80</t>
  </si>
  <si>
    <t>Надфиль алмазный трехгранный 120 мм 125/100</t>
  </si>
  <si>
    <t>Надфиль алмазный трехгранный 160 мм 80/63</t>
  </si>
  <si>
    <t>Надфиль алмазный трехгранный 160 мм 100/80</t>
  </si>
  <si>
    <t>Надфиль алмазный трехгранный 160 мм 125/100</t>
  </si>
  <si>
    <t>Надфиль алмазный трехгранный 160 мм 160/125</t>
  </si>
  <si>
    <t>Надфиль алмазный квадратный 100/80 L120</t>
  </si>
  <si>
    <t>Надфиль алмазный квадратный L160 125/100</t>
  </si>
  <si>
    <t>Надфиль алмазный квадратный L160 160/125</t>
  </si>
  <si>
    <t>Надфиль алмазный квадратный L140 125/100</t>
  </si>
  <si>
    <t>Надфиль алмазный полукруглый L160 100/80</t>
  </si>
  <si>
    <t>Надфиль алмазный полукруглый L160 125/100</t>
  </si>
  <si>
    <t>Надфиль алмазный ромбический L160 125/100</t>
  </si>
  <si>
    <r>
      <rPr>
        <rFont val="Bahnschrift"/>
        <b/>
        <color theme="1"/>
        <sz val="10.0"/>
      </rPr>
      <t xml:space="preserve">МОЛОТОК СЛЕСАРНЫЙ СТАЛЬНОЙ, СТАЛЬ 50,
ГОСТ 2310-77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</si>
  <si>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Молоток 0,1 кг с квадратным бойком (оксид, ВИ)</t>
  </si>
  <si>
    <t>Молоток 0,1 кг с квадратным бойком (цинк, ВИ)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</si>
  <si>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РУЧКИ ДЛЯ МОЛОТКА</t>
    </r>
  </si>
  <si>
    <t>Молоток 0,2 кг с квадратным бойком (оксид, ВИ)</t>
  </si>
  <si>
    <t>Молоток 0,2 кг с квадратным бойком (цинк, ВИ)</t>
  </si>
  <si>
    <t>Молоток 0,3 кг с квадратным бойком (оксид, ВИ)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</si>
  <si>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КУВАЛДЫ</t>
    </r>
  </si>
  <si>
    <t>Молоток 0,3 кг с квадратным бойком (цинк, ВИ)</t>
  </si>
  <si>
    <t>Молоток 0,4 кг с квадратным бойком (оксид, ВИ)</t>
  </si>
  <si>
    <t>Молоток 0,4 кг с квадратным бойком (цинк, ВИ)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</si>
  <si>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КИРОЧКИ</t>
    </r>
  </si>
  <si>
    <t>Молоток 0,5 кг с квадратным бойком (оксид, ВИ)</t>
  </si>
  <si>
    <t>Молоток 0,5 кг с квадратным бойком (цинк, ВИ)</t>
  </si>
  <si>
    <t>Молоток 0,6 кг с квадратным бойком (оксид, ВИ)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</si>
  <si>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ПЛОСКОГУБЦЫ</t>
    </r>
  </si>
  <si>
    <t>Молоток 0,6 кг с квадратным бойком (цинк, ВИ)</t>
  </si>
  <si>
    <t>Молоток 0,8 кг с квадратным бойком (оксид, ВИ)</t>
  </si>
  <si>
    <t>Молоток 0,8 кг с квадратным бойком (цинк, ВИ)</t>
  </si>
  <si>
    <t>Молоток 1,0 кг с квадратным бойком (оксид, ВИ)</t>
  </si>
  <si>
    <t>Молоток 1,0 кг с квадратным бойком (цинк, ВИ)</t>
  </si>
  <si>
    <t>Молоток 0,2 кг с квадратным бойком (лак, Арефино)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</si>
  <si>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НОЖНИЦЫ</t>
    </r>
  </si>
  <si>
    <t>Молоток 0,2 кг с квадратным бойком (цинк, Арефино)</t>
  </si>
  <si>
    <t>Молоток 0,4 кг с квадратным бойком (лак, Арефино)</t>
  </si>
  <si>
    <t>Молоток 0,4 кг с квадратным бойком (оксид, Арефино)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</si>
  <si>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молотки</t>
    </r>
  </si>
  <si>
    <t>Молоток 0,4 кг с квадратным бойком (цинк, Арефино)</t>
  </si>
  <si>
    <t>Молоток 0,5 кг с квадратным бойком (лак, Арефино)</t>
  </si>
  <si>
    <t>Молоток 0,5 кг с квадратным бойком (оксид, Арефино)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</si>
  <si>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</si>
  <si>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Молоток 0,5 кг с квадратным бойком (цинк, Арефино)</t>
  </si>
  <si>
    <t>Молоток 0,6 кг с квадратным бойком (оксид, Арефино)</t>
  </si>
  <si>
    <t>Молоток 0,6 кг с квадратным бойком (цинк, Арефино)</t>
  </si>
  <si>
    <t>НАБОРЫ РУЧНОГО ИНСТРУМЕНТА</t>
  </si>
  <si>
    <t>Молоток 0,8 кг с квадратным бойком (оксид, Арефино)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</si>
  <si>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</si>
  <si>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Молоток 0,8 кг с квадратным бойком (цинк, Арефино)</t>
  </si>
  <si>
    <t>Молоток 0,2 кг с круглым бойком (лак, ВИ)</t>
  </si>
  <si>
    <t>Молоток 0,3 кг с круглым бойком (лак, ВИ)</t>
  </si>
  <si>
    <t>Молоток 0,4 кг с кругл. бойком (оксид, Арефино)</t>
  </si>
  <si>
    <t>Молоток 0,5 кг с кругл. бойком (оксид, Арефино)</t>
  </si>
  <si>
    <t>Молоток 0,5 кг с кругл. бойком (цинк, Арефино)</t>
  </si>
  <si>
    <t>Молоток 0,6 кг с кругл. бойком (оксид, Арефино)</t>
  </si>
  <si>
    <t>Молоток 0,8 кг с кругл. бойком (цинк, Арефино)</t>
  </si>
  <si>
    <t>Ручка для молотка 320 мм (дерево)</t>
  </si>
  <si>
    <t>Ручка для молотка 360 мм (дерево)</t>
  </si>
  <si>
    <t>Ручка для молотка 400 мм (дерево)</t>
  </si>
  <si>
    <r>
      <rPr>
        <rFont val="Bahnschrift"/>
        <b/>
        <color theme="1"/>
        <sz val="10.0"/>
      </rPr>
      <t xml:space="preserve">МОЛОТОК ПЕЧНИКОВЫЙ (КИРОЧКА), СТАЛЬ 50, ТУ 4833-008-02955281-97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</si>
  <si>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Молоток 0,6 кг печниковый (кирочка) (оксид, ВИ)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</si>
  <si>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</si>
  <si>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Молоток 0,4 кг печниковый (кирочка) (оксид, Арефино)</t>
  </si>
  <si>
    <t>Молоток 0,4 кг печниковый (кирочка) (лак, Арефино)</t>
  </si>
  <si>
    <t>Молоток 0,6 кг печниковый (кирочка) (лак, Арефино)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</si>
  <si>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молотки</t>
    </r>
  </si>
  <si>
    <t xml:space="preserve">Молоток 0,7 кг печниковый (кирочка) (лак, Арефино) </t>
  </si>
  <si>
    <r>
      <rPr>
        <rFont val="Bahnschrift"/>
        <b/>
        <color theme="1"/>
        <sz val="10.0"/>
      </rPr>
      <t xml:space="preserve">КУВАЛДА КУЗНЕЧНАЯ ТУПОНОСАЯ, СТАЛЬ 50, ТУ 4833-029-02955281-05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</si>
  <si>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Кувалда 2 кг</t>
  </si>
  <si>
    <t>Кувалда 3 кг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</si>
  <si>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РУЧКИ ДЛЯ КУВАЛДЫ</t>
    </r>
  </si>
  <si>
    <t>Кувалда 4 кг</t>
  </si>
  <si>
    <t>Кувалда 5 кг</t>
  </si>
  <si>
    <t>Кувалда 6 кг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</si>
  <si>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МОЛОТКИ</t>
    </r>
  </si>
  <si>
    <t>Кувалда 7 кг</t>
  </si>
  <si>
    <t>Кувалда 8 кг</t>
  </si>
  <si>
    <t>Кувалда 9 кг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</si>
  <si>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КИРОЧКИ</t>
    </r>
  </si>
  <si>
    <t>Кувалда 10 кг</t>
  </si>
  <si>
    <t>Ручка для кувалды 500 мм (2, 3, 4 кг) (дерево)</t>
  </si>
  <si>
    <t>Ручка для кувалды 700 мм (5, 6, 7, 8, 9, 10 кг) (дерево)</t>
  </si>
  <si>
    <r>
      <rPr>
        <rFont val="Bahnschrift"/>
        <b/>
        <color theme="1"/>
        <sz val="10.0"/>
      </rPr>
      <t>ЛОПАТА САДОВАЯ СОВКОВАЯ ПЕСОЧНАЯ, СТАЛЬ 3 (г.ПАВЛОВО)</t>
    </r>
    <r>
      <rPr>
        <rFont val="Bahnschrift"/>
        <color theme="1"/>
        <sz val="8.0"/>
      </rPr>
      <t xml:space="preserve">
Фасовка: кратно 1 шт</t>
    </r>
  </si>
  <si>
    <t>Лопата садовая совковая ЛСП (сталь 3)</t>
  </si>
  <si>
    <t>Лопата садовая совковая ЛСП (порошковая окраска) (сталь 3)</t>
  </si>
  <si>
    <t>Лопата садовая совковая (нержавеющая сталь 1,5 мм)</t>
  </si>
  <si>
    <t>Лопата садовая совковая "Люкс" с металлическим черенком и V-ручкой</t>
  </si>
  <si>
    <r>
      <rPr>
        <rFont val="Bahnschrift"/>
        <b/>
        <color theme="1"/>
        <sz val="10.0"/>
      </rPr>
      <t>ЛОПАТА САДОВАЯ КОПАЛЬНАЯ, СТАЛЬ 3 (г.ПАВЛОВО)</t>
    </r>
    <r>
      <rPr>
        <rFont val="Bahnschrift"/>
        <color theme="1"/>
        <sz val="8.0"/>
      </rPr>
      <t xml:space="preserve">
Фасовка: кратно 1 шт</t>
    </r>
  </si>
  <si>
    <t>Лопата садовая копальная (сталь 3)</t>
  </si>
  <si>
    <t>Лопата садовая копальная (порошковая окраска) (сталь 3)</t>
  </si>
  <si>
    <t>Лопата садовая копальная (нержавеющая сталь 1,5 мм)</t>
  </si>
  <si>
    <r>
      <rPr>
        <rFont val="Bahnschrift"/>
        <b/>
        <color theme="1"/>
        <sz val="10.0"/>
      </rPr>
      <t>ЛОПАТА САДОВАЯ КОПАЛЬНАЯ ШТЫКОВАЯ, СТАЛЬ 3 (г.ПАВЛОВО)</t>
    </r>
    <r>
      <rPr>
        <rFont val="Bahnschrift"/>
        <color theme="1"/>
        <sz val="8.0"/>
      </rPr>
      <t xml:space="preserve">
Фасовка: кратно 1 шт</t>
    </r>
  </si>
  <si>
    <t>Лопата садовая штыковая (порошковая окраска) (сталь 3)</t>
  </si>
  <si>
    <t>Лопата садовая штыковая прямоугольная ( порошковая окраска)</t>
  </si>
  <si>
    <t>Лопата садовая штыковая прямоугольная "Каленка" (сталь 1,2 мм)</t>
  </si>
  <si>
    <t>Лопата садовая штыковая "Люкс" с металлическим черенком и V-ручкой</t>
  </si>
  <si>
    <t>Лопата садовая штыковая "Премиум" с металлическим черенком и V-ручкой</t>
  </si>
  <si>
    <r>
      <rPr>
        <rFont val="Bahnschrift"/>
        <b/>
        <color theme="1"/>
        <sz val="10.0"/>
      </rPr>
      <t>ЛОПАТА САДОВАЯ КОПАЛЬНАЯ "КАЛЕНКА", СТАЛЬ 5 (г.ПАВЛОВО)</t>
    </r>
    <r>
      <rPr>
        <rFont val="Bahnschrift"/>
        <color theme="1"/>
        <sz val="8.0"/>
      </rPr>
      <t xml:space="preserve">
Фасовка: кратно 1 шт</t>
    </r>
  </si>
  <si>
    <t>Лопата садовая копальная "Каленка" (1,2 мм) (сталь 5)</t>
  </si>
  <si>
    <t>Лопата садовая копальная "Каленка" (1,5 мм) (сталь 5)</t>
  </si>
  <si>
    <r>
      <rPr>
        <rFont val="Bahnschrift"/>
        <b/>
        <color theme="1"/>
        <sz val="10.0"/>
      </rPr>
      <t>ЛОПАТА АВТОМОБИЛЬНАЯ "АВТО-ВЬЮГА" (г.ПАВЛОВО)</t>
    </r>
    <r>
      <rPr>
        <rFont val="Bahnschrift"/>
        <color theme="1"/>
        <sz val="8.0"/>
      </rPr>
      <t xml:space="preserve">
Фасовка: кратно 1 шт</t>
    </r>
  </si>
  <si>
    <t>Лопата автомобильная "Авто-Вьюга Стандарт" неразборная 260х350 мм с оцинк планкой (ковш черный)</t>
  </si>
  <si>
    <t>Лопата автомобильная "Авто-Вьюга Стандарт" разборная 260х350 мм с оцинк планкой (ковш черный)</t>
  </si>
  <si>
    <t>Лопата автомобильная "Авто-Вьюга Люксъ" неразборная 260х350 мм с алюм/план (ковш оранж, чер черн,Vруч Люкс цв)</t>
  </si>
  <si>
    <r>
      <rPr>
        <rFont val="Bahnschrift"/>
        <b/>
        <color theme="1"/>
        <sz val="10.0"/>
      </rPr>
      <t>ЛОПАТА АВТОМОБИЛЬНАЯ "ПРАКТИК" (г.ПАВЛОВО)</t>
    </r>
    <r>
      <rPr>
        <rFont val="Bahnschrift"/>
        <color theme="1"/>
        <sz val="8.0"/>
      </rPr>
      <t xml:space="preserve">
Фасовка: кратно 1 шт</t>
    </r>
  </si>
  <si>
    <t>Лопата автомобильная "Практик" люкс 710 мм</t>
  </si>
  <si>
    <t>Лопата автомобильная "Практик" стандарт 710 мм</t>
  </si>
  <si>
    <t>Лопата автомобильная "Авто-Вьюга Стандарт" разборная 260х350 мм с оцинк планкой (ковш чер), люкс.ручка</t>
  </si>
  <si>
    <r>
      <rPr>
        <rFont val="Bahnschrift"/>
        <b/>
        <color theme="1"/>
        <sz val="10.0"/>
      </rPr>
      <t>ЛОПАТА СНЕГОВАЯ "ВЬЮГА" (г.ПАВЛОВО)</t>
    </r>
    <r>
      <rPr>
        <rFont val="Bahnschrift"/>
        <color theme="1"/>
        <sz val="8.0"/>
      </rPr>
      <t xml:space="preserve">
Фасовка: кратно 1 шт</t>
    </r>
  </si>
  <si>
    <t>Лопата снеговая "Вьюга №1" 428х490мм (оц.планка)</t>
  </si>
  <si>
    <t>Лопата снеговая "Вьюга №2" 500х375мм (оц.планка)</t>
  </si>
  <si>
    <t>Лопата снеговая "Вьюга №3" 380х365мм (оц.планка)</t>
  </si>
  <si>
    <t>Лопата снеговая "Вьюга №4" 410х360мм (оц.планка)</t>
  </si>
  <si>
    <t>Лопата снеговая "Вьюга №5" 410х460мм (оцинк. планка)</t>
  </si>
  <si>
    <t>Ручка пластмассовая V-образная для черенка d=32мм Стандарт</t>
  </si>
  <si>
    <t>Ручка пластмассовая V-образная для черенка d=32мм "ЛЮКС"</t>
  </si>
  <si>
    <r>
      <rPr>
        <rFont val="Bahnschrift"/>
        <b/>
        <color theme="1"/>
        <sz val="10.0"/>
      </rPr>
      <t>ЛОПАТА СНЕГОВАЯ "ВЬЮГА" ЦВЕТНАЯ (г.ПАВЛОВО)</t>
    </r>
    <r>
      <rPr>
        <rFont val="Bahnschrift"/>
        <color theme="1"/>
        <sz val="8.0"/>
      </rPr>
      <t xml:space="preserve">
Фасовка: кратно 1 шт</t>
    </r>
  </si>
  <si>
    <t>Лопата снеговая "Вьюга №1" Цветная 428х490мм (ал. планка)</t>
  </si>
  <si>
    <t>Лопата снеговая "Вьюга №2" Цветная 500х375мм (ал. планка)</t>
  </si>
  <si>
    <t>Лопата снеговая "Вьюга №3" Цветная 380х365мм (ал. планка)</t>
  </si>
  <si>
    <t>Лопата снеговая "Вьюга №4" Цветная 410х360мм (ал. планка)</t>
  </si>
  <si>
    <t>Лопата снеговая "Вьюга №5" Цветная 410х460мм (ал. планка)</t>
  </si>
  <si>
    <r>
      <rPr>
        <rFont val="Bahnschrift"/>
        <b/>
        <color theme="1"/>
        <sz val="10.0"/>
      </rPr>
      <t>ЛОПАТА СНЕГОВАЯ "ВЬЮГА ЛЮКС" (г.ПАВЛОВО)</t>
    </r>
    <r>
      <rPr>
        <rFont val="Bahnschrift"/>
        <color theme="1"/>
        <sz val="8.0"/>
      </rPr>
      <t xml:space="preserve">
Фасовка: кратно 1 шт</t>
    </r>
  </si>
  <si>
    <t>Лопата снеговая "Вьюга № 2 Люкс" (ал.пл) 500х375 мм с металл. чер. и V-обр. ручкой</t>
  </si>
  <si>
    <t>Лопата снеговая "Вьюга № 3 Люкс" (ал.пл) 380х365 мм с металл. чер. и V-обр. ручкой</t>
  </si>
  <si>
    <t>Лопата снеговая "Вьюга № 5 Люкс" (ал.пл) 410х460 мм с металл. чер. и V-обр. ручкой</t>
  </si>
  <si>
    <r>
      <rPr>
        <rFont val="Bahnschrift"/>
        <b/>
        <color theme="1"/>
        <sz val="10.0"/>
      </rPr>
      <t>ЧЕРЕНКИ ДЛЯ ЛОПАТ (г.ПАВЛОВО)</t>
    </r>
    <r>
      <rPr>
        <rFont val="Bahnschrift"/>
        <color theme="1"/>
        <sz val="8.0"/>
      </rPr>
      <t xml:space="preserve">
Фасовка: кратно 1 шт</t>
    </r>
  </si>
  <si>
    <t>Черенок алюминиевый d=32 с V ручкой ЛЮКС черная</t>
  </si>
  <si>
    <t>Черенок металлический крашеный Оранжевый d-32 с V ручкой ЛЮКС</t>
  </si>
  <si>
    <t>Черенок металлический крашеный d-32 с V ручкой ЛЮКС (черный, ручка черн.)</t>
  </si>
  <si>
    <r>
      <rPr>
        <rFont val="Bahnschrift"/>
        <b/>
        <color theme="1"/>
        <sz val="10.0"/>
      </rPr>
      <t>СКРЕБОК ДЛЯ ЛЬДА (г.ПАВЛОВО)</t>
    </r>
    <r>
      <rPr>
        <rFont val="Bahnschrift"/>
        <color theme="1"/>
        <sz val="8.0"/>
      </rPr>
      <t xml:space="preserve">
Фасовка: кратно 1 шт</t>
    </r>
  </si>
  <si>
    <t>Скребок для льда 150мм с метал. ручкой</t>
  </si>
  <si>
    <t>Скребок для льда 170мм с метал. ручкой</t>
  </si>
  <si>
    <r>
      <rPr>
        <rFont val="Bahnschrift"/>
        <b/>
        <color theme="1"/>
        <sz val="10.0"/>
      </rPr>
      <t>СКРЕПЕР (г.ПАВЛОВО)</t>
    </r>
    <r>
      <rPr>
        <rFont val="Bahnschrift"/>
        <color theme="1"/>
        <sz val="8.0"/>
      </rPr>
      <t xml:space="preserve">
Фасовка: кратно 1 шт</t>
    </r>
  </si>
  <si>
    <t>Скрепер "Лавина" цветной 700х465 мм пласт. (ал. планка)</t>
  </si>
  <si>
    <t>Скрепер "Лавина" черный 700х465 мм пласт. (ал. планка)</t>
  </si>
  <si>
    <t>Скрепер "Стандарт" литой 700х465 мм</t>
  </si>
  <si>
    <r>
      <rPr>
        <rFont val="Bahnschrift"/>
        <b/>
        <color theme="1"/>
        <sz val="10.0"/>
      </rPr>
      <t>ЛЕДОРУБ КОВАННЫЙ (г.ПАВЛОВО)</t>
    </r>
    <r>
      <rPr>
        <rFont val="Bahnschrift"/>
        <color theme="1"/>
        <sz val="8.0"/>
      </rPr>
      <t xml:space="preserve">
Фасовка: кратно 1 шт</t>
    </r>
  </si>
  <si>
    <t>Ледоруб кованный А-0</t>
  </si>
  <si>
    <r>
      <rPr>
        <rFont val="Bahnschrift"/>
        <b/>
        <color theme="1"/>
        <sz val="10.0"/>
      </rPr>
      <t>ЛЕДОРУБ-СКРЕБОК (г.ПАВЛОВО)</t>
    </r>
    <r>
      <rPr>
        <rFont val="Bahnschrift"/>
        <color theme="1"/>
        <sz val="8.0"/>
      </rPr>
      <t xml:space="preserve">
Фасовка: кратно 1 шт</t>
    </r>
  </si>
  <si>
    <t>Ледоруб-скребок "Арктика" с пластмассовой ручкой</t>
  </si>
  <si>
    <t>Ледоруб "Арктика"усиленный</t>
  </si>
  <si>
    <r>
      <rPr>
        <rFont val="Bahnschrift"/>
        <b/>
        <color theme="1"/>
        <sz val="10.0"/>
      </rPr>
      <t>ЛЕДОРУБ С ТОПОРОМ (г.ПАВЛОВО)</t>
    </r>
    <r>
      <rPr>
        <rFont val="Bahnschrift"/>
        <color theme="1"/>
        <sz val="8.0"/>
      </rPr>
      <t xml:space="preserve">
Фасовка: кратно 1 шт</t>
    </r>
  </si>
  <si>
    <t>Ледоруб с топором Б-2 (сварной) с мет и пластмассовой ручкой</t>
  </si>
  <si>
    <t>Ледоруб с топором Б-3 (сварной) с мет и пластмассовой ручкой</t>
  </si>
  <si>
    <r>
      <rPr>
        <rFont val="Bahnschrift"/>
        <b/>
        <color theme="1"/>
        <sz val="10.0"/>
      </rPr>
      <t>ВИЛЫ НАВОЗНЫЕ (г.ПАВЛОВО)</t>
    </r>
    <r>
      <rPr>
        <rFont val="Bahnschrift"/>
        <color theme="1"/>
        <sz val="8.0"/>
      </rPr>
      <t xml:space="preserve">
Фасовка: кратно 1 шт</t>
    </r>
  </si>
  <si>
    <t>Вилы 4-х рогие навозные "Люкс" с мет. черенком и ручкой</t>
  </si>
  <si>
    <t>Вилы 4-х рогие навозные сварные</t>
  </si>
  <si>
    <t>Вилы 4-х рогие садово-огородные сварные (толщина 10мм)</t>
  </si>
  <si>
    <r>
      <rPr>
        <rFont val="Bahnschrift"/>
        <b/>
        <color theme="1"/>
        <sz val="10.0"/>
      </rPr>
      <t>ГРАБЛИ ДВЕННАДЦАТИЗУБЫЕ ВИТЫЕ (г.ПАВЛОВО)</t>
    </r>
    <r>
      <rPr>
        <rFont val="Bahnschrift"/>
        <color theme="1"/>
        <sz val="8.0"/>
      </rPr>
      <t xml:space="preserve">
Фасовка: кратно 1 шт</t>
    </r>
  </si>
  <si>
    <t>Грабли 12-ти зубые витые без черенка</t>
  </si>
  <si>
    <t>Грабли 12-ти зубые витые, клепанные без черенка</t>
  </si>
  <si>
    <r>
      <rPr>
        <rFont val="Bahnschrift"/>
        <b/>
        <color theme="1"/>
        <sz val="10.0"/>
      </rPr>
      <t>ГРАБЛИ ЧЕТЫРНАДЦАТИЗУБЫЕ ВИТЫЕ (г.ПАВЛОВО)</t>
    </r>
    <r>
      <rPr>
        <rFont val="Bahnschrift"/>
        <color theme="1"/>
        <sz val="8.0"/>
      </rPr>
      <t xml:space="preserve">
Фасовка: кратно 1 шт</t>
    </r>
  </si>
  <si>
    <t>Грабли 14-ти зубые витые без черенка</t>
  </si>
  <si>
    <t>Грабли 14-ти зубые витые, клепанные без черенка</t>
  </si>
  <si>
    <t>Грабли ГВ-12 "Люкс" с металлическим черенком и ручкой</t>
  </si>
  <si>
    <r>
      <rPr>
        <rFont val="Bahnschrift"/>
        <b/>
        <color theme="1"/>
        <sz val="10.0"/>
      </rPr>
      <t>МОТЫГА ПРЯМАЯ (г.ПАВЛОВО)</t>
    </r>
    <r>
      <rPr>
        <rFont val="Bahnschrift"/>
        <color theme="1"/>
        <sz val="8.0"/>
      </rPr>
      <t xml:space="preserve">
Фасовка: кратно 1 шт</t>
    </r>
  </si>
  <si>
    <t>Мотыга прямая 170мм без черенка</t>
  </si>
  <si>
    <t>Мотыга прямая 190мм без черенка</t>
  </si>
  <si>
    <r>
      <rPr>
        <rFont val="Bahnschrift"/>
        <b/>
        <color theme="1"/>
        <sz val="10.0"/>
      </rPr>
      <t>РЫХЛИТЕЛЬ (г.ПАВЛОВО)</t>
    </r>
    <r>
      <rPr>
        <rFont val="Bahnschrift"/>
        <color theme="1"/>
        <sz val="8.0"/>
      </rPr>
      <t xml:space="preserve">
Фасовка: кратно 1 шт</t>
    </r>
  </si>
  <si>
    <t>Рыхлитель 2-х зубый "Практик"</t>
  </si>
  <si>
    <t>Рыхлитель 3-х зубый "Практик"</t>
  </si>
  <si>
    <t>Рыхлитель 3-х зубый с деревянной ручкой</t>
  </si>
  <si>
    <t>Рыхлитель 5-х зубый с деревянной ручкой</t>
  </si>
  <si>
    <r>
      <rPr>
        <rFont val="Bahnschrift"/>
        <b/>
        <color theme="1"/>
        <sz val="10.0"/>
      </rPr>
      <t>РЫХЛИТЕЛЬ КОМБИНИРОВАННЫЙ (г.ПАВЛОВО)</t>
    </r>
    <r>
      <rPr>
        <rFont val="Bahnschrift"/>
        <color theme="1"/>
        <sz val="8.0"/>
      </rPr>
      <t xml:space="preserve">
Фасовка: кратно 1 шт</t>
    </r>
  </si>
  <si>
    <t>Рыхлитель комбинированный №1 с черенком (лепесток)</t>
  </si>
  <si>
    <t>Рыхлитель комбинированный №2 с черенком (прямой)</t>
  </si>
  <si>
    <r>
      <rPr>
        <rFont val="Bahnschrift"/>
        <b/>
        <color theme="1"/>
        <sz val="10.0"/>
      </rPr>
      <t>СОВОК ПЕКИРОВОЧНО-ПОСАДОЧНЫЙ ОЦИНКОВАННЫЙ (г.ПАВЛОВО)</t>
    </r>
    <r>
      <rPr>
        <rFont val="Bahnschrift"/>
        <color theme="1"/>
        <sz val="8.0"/>
      </rPr>
      <t xml:space="preserve">
Фасовка: кратно 1 шт</t>
    </r>
  </si>
  <si>
    <t>Совок пекировочно-посадочный (оцинк)</t>
  </si>
  <si>
    <t>Совок пекировочно-посадочный (оцинк) с пластиковой ручкой</t>
  </si>
  <si>
    <r>
      <rPr>
        <rFont val="Bahnschrift"/>
        <b/>
        <color theme="1"/>
        <sz val="10.0"/>
      </rPr>
      <t>СОВОК ПОСАДОЧНЫЙ МАЛЫЙ (г.ПАВЛОВО)</t>
    </r>
    <r>
      <rPr>
        <rFont val="Bahnschrift"/>
        <color theme="1"/>
        <sz val="8.0"/>
      </rPr>
      <t xml:space="preserve">
Фасовка: кратно 1 шт</t>
    </r>
  </si>
  <si>
    <t>Совок посадочный малый (толщина 1мм)</t>
  </si>
  <si>
    <r>
      <rPr>
        <rFont val="Bahnschrift"/>
        <b/>
        <color theme="1"/>
        <sz val="10.0"/>
      </rPr>
      <t>ТЯПКА (г.ПАВЛОВО)</t>
    </r>
    <r>
      <rPr>
        <rFont val="Bahnschrift"/>
        <color theme="1"/>
        <sz val="8.0"/>
      </rPr>
      <t xml:space="preserve">
Фасовка: кратно 1 шт</t>
    </r>
  </si>
  <si>
    <t>Тяпка 200мм порошковая окраска</t>
  </si>
  <si>
    <r>
      <rPr>
        <rFont val="Bahnschrift"/>
        <b/>
        <color theme="1"/>
        <sz val="10.0"/>
      </rPr>
      <t xml:space="preserve">БИТА ОТВЕРТОЧНАЯ
</t>
    </r>
    <r>
      <rPr>
        <rFont val="Bahnschrift"/>
        <b val="0"/>
        <color theme="1"/>
        <sz val="8.0"/>
      </rPr>
      <t>Упаковка: пластиковый бокс
Фасовка: кратно 10 и 20 шт</t>
    </r>
  </si>
  <si>
    <t>Бита отверточная PH 1х25 (фасовка по 20 шт., цена за 1 шт.)</t>
  </si>
  <si>
    <t>Бита отверточная PH 1х50 (фасовка по 10 шт., цена за 1 шт.)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</si>
  <si>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ПРЯМ. ШЛИЦ.</t>
    </r>
  </si>
  <si>
    <t>Бита отверточная PH 2х25 (фасовка по 20 шт., цена за 1 шт.)</t>
  </si>
  <si>
    <t>Бита отверточная PH 2х50 (фасовка по 10 шт., цена за 1 шт.)</t>
  </si>
  <si>
    <t>Бита отверточная PH 2х75 (фасовка по 10 шт., цена за 1 шт.)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</si>
  <si>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КРЕСТ. ШЛИЦ.</t>
    </r>
  </si>
  <si>
    <t>Бита отверточная PH 2х150 (фасовка по 10 шт., цена за 1 шт.)</t>
  </si>
  <si>
    <t>Бита отверточная PH 3х25 (фасовка по 20 шт., цена за 1 шт.)</t>
  </si>
  <si>
    <t>Бита отверточная PH 3х50 (фасовка по 10 шт., цена за 1 шт.)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</si>
  <si>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TORX</t>
    </r>
  </si>
  <si>
    <t>Бита отверточная PZ 1х25 (фасовка по 20 шт., цена за 1 шт.)</t>
  </si>
  <si>
    <t>Бита отверточная PZ 1х50 (фасовка по 10 шт., цена за 1 шт.)</t>
  </si>
  <si>
    <t>Бита отверточная PZ 2х25 (фасовка по 20 шт., цена за 1 шт.)</t>
  </si>
  <si>
    <t xml:space="preserve">Бита отверточная PZ 2х50 (фасовка по 10 шт., цена за 1 шт.) </t>
  </si>
  <si>
    <t>Бита отверточная PZ 3х25 (фасовка по 20 шт., цена за 1 шт.)</t>
  </si>
  <si>
    <t>Бита отверточная PZ 3х50 (фасовка по 10 шт., цена за 1 шт.)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</si>
  <si>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ДИЭЛЕКТРИЧ.</t>
    </r>
  </si>
  <si>
    <t>Бита отверточная SL 4х25 (фасовка по 20 шт., цена за 1 шт.)</t>
  </si>
  <si>
    <t>Бита отверточная SL 4х50 (фасовка по 10 шт., цена за 1 шт.)</t>
  </si>
  <si>
    <t>Бита отверточная SL 5х25 (фасовка по 20 шт., цена за 1 шт.)</t>
  </si>
  <si>
    <t>Бита отверточная SL 5х50 (фасовка по 10 шт., цена за 1 шт.)</t>
  </si>
  <si>
    <t>Бита отверточная SL 6х25 (фасовка по 20 шт., цена за 1 шт.)</t>
  </si>
  <si>
    <t>Бита отверточная SL 6х50 (фасовка по 10 шт., цена за 1 шт.)</t>
  </si>
  <si>
    <r>
      <rPr>
        <rFont val="Bahnschrift"/>
        <b/>
        <color theme="1"/>
        <sz val="10.0"/>
      </rPr>
      <t xml:space="preserve">ОТВЕРТКА С ПРЯМЫМ ШЛИЦЕМ В ИНДИВИДУАЛЬНОЙ УПАКОВКЕ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</si>
  <si>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Отвертка прямой шлиц SL 2.5х0,5х60 красная ручка</t>
  </si>
  <si>
    <t>Отвертка прямой шлиц SL 3х0,6х75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</si>
  <si>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БИТЫ ОТВЕРТОЧНЫЕ</t>
    </r>
  </si>
  <si>
    <t>Отвертка прямой шлиц SL 3х0,6х100 красная ручка</t>
  </si>
  <si>
    <t>Отвертка прямой шлиц SL 3х0,6х150 красная ручка</t>
  </si>
  <si>
    <t>Отвертка прямой шлиц SL 5х1,0х75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</si>
  <si>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КРЕСТ. ШЛИЦ.</t>
    </r>
  </si>
  <si>
    <t>Отвертка прямой шлиц SL 5х1,0х100 красная ручка</t>
  </si>
  <si>
    <t>Отвертка прямой шлиц SL 5х1,0х125 красная ручка</t>
  </si>
  <si>
    <t>Отвертка прямой шлиц SL 5х1,0х150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</si>
  <si>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TORX</t>
    </r>
  </si>
  <si>
    <t>Отвертка прямой шлиц SL 6х1,1х38 красная ручка</t>
  </si>
  <si>
    <t>Отвертка прямой шлиц SL 6х1,1х100 красная ручка</t>
  </si>
  <si>
    <t>Отвертка прямой шлиц SL 6х1,1х150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</si>
  <si>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УДАРНЫЕ</t>
    </r>
  </si>
  <si>
    <t>Отвертка прямой шлиц SL 8х1,3х150 красная ручка</t>
  </si>
  <si>
    <t>Отвертка прямой шлиц SL 8х1,3х200 красная ручка</t>
  </si>
  <si>
    <t>Отвертка прямой шлиц SL 2.5х0,5х60 черная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</si>
  <si>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ДИЭЛЕКТРИЧ.</t>
    </r>
  </si>
  <si>
    <t>Отвертка прямой шлиц SL 3х0,6х75 черная ручка</t>
  </si>
  <si>
    <t>Отвертка прямой шлиц SL 3х0,6х100 черная ручка</t>
  </si>
  <si>
    <t>Отвертка прямой шлиц SL 3х0,6х150 черная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</si>
  <si>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ИНДИКАТОРЫ НАПРЯЖ.</t>
    </r>
  </si>
  <si>
    <t>Отвертка прямой шлиц SL 5х1,0х75 черная ручка</t>
  </si>
  <si>
    <t>Отвертка прямой шлиц SL 5х1,0х100 черная ручка</t>
  </si>
  <si>
    <t>Отвертка прямой шлиц SL 5х1,0х125 черная ручка</t>
  </si>
  <si>
    <t>Отвертка прямой шлиц SL 5х1,0х150 черная ручка</t>
  </si>
  <si>
    <t>Отвертка прямой шлиц SL 6х1,1х38 черная ручка</t>
  </si>
  <si>
    <t>Отвертка прямой шлиц SL 6х1,1х100 черная ручка</t>
  </si>
  <si>
    <t>Отвертка прямой шлиц SL 6х1,1х150 черная ручка</t>
  </si>
  <si>
    <t>Отвертка прямой шлиц SL 8х1,3х150 черная ручка</t>
  </si>
  <si>
    <t>Отвертка прямой шлиц SL 8х1,3х200 черная ручка</t>
  </si>
  <si>
    <r>
      <rPr>
        <rFont val="Bahnschrift"/>
        <b/>
        <color theme="1"/>
        <sz val="10.0"/>
      </rPr>
      <t xml:space="preserve">ОТВЕРТКА УДАРНАЯ С ПРЯМЫМ ШЛИЦЕМ В ИНДИВИДУАЛЬНОЙ УПАКОВКЕ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</si>
  <si>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Отвертка прямой шлиц ударная SL 5х1,0х100 ст. CrV</t>
  </si>
  <si>
    <t>Отвертка прямой шлиц ударная SL 5х1,0х125 ст. CrV</t>
  </si>
  <si>
    <t>Отвертка прямой шлиц ударная SL 6х1,2х125 ст. CrV</t>
  </si>
  <si>
    <t>Отвертка прямой шлиц ударная SL 6х1,2х150 ст. CrV</t>
  </si>
  <si>
    <t>Отвертка прямой шлиц ударная SL 8х1,4х150 ст. CrV</t>
  </si>
  <si>
    <t>Отвертка прямой шлиц ударная SL 8х1,4х200 ст. CrV</t>
  </si>
  <si>
    <r>
      <rPr>
        <rFont val="Bahnschrift"/>
        <b/>
        <color theme="1"/>
        <sz val="10.0"/>
      </rPr>
      <t xml:space="preserve">ОТВЕРТКА КРЕСТОВАЯ В ИНДИВИДУАЛЬНОЙ УПАКОВКЕ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</si>
  <si>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Отвертка крестовая PH 0х 75 красная ручка</t>
  </si>
  <si>
    <t>Отвертка крестовая PH 0х100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</si>
  <si>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БИТЫ ОТВЕРТОЧНЫЕ</t>
    </r>
  </si>
  <si>
    <t>Отвертка крестовая PH 0х150 красная ручка</t>
  </si>
  <si>
    <t>Отвертка крестовая PH 1х 38 красная ручка</t>
  </si>
  <si>
    <t>Отвертка крестовая PH 1х 75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</si>
  <si>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ПРЯМ. ШЛИЦ.</t>
    </r>
  </si>
  <si>
    <t>Отвертка крестовая PH 1х100 красная ручка</t>
  </si>
  <si>
    <t>Отвертка крестовая PH 1х125 красная ручка</t>
  </si>
  <si>
    <t>Отвертка крестовая PH 1х150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</si>
  <si>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TORX</t>
    </r>
  </si>
  <si>
    <t>Отвертка крестовая PH 2х 38 красная ручка</t>
  </si>
  <si>
    <t>Отвертка крестовая PH 2х100 красная ручка</t>
  </si>
  <si>
    <t>Отвертка крестовая PH 2х125 красная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</si>
  <si>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УДАРНЫЕ</t>
    </r>
  </si>
  <si>
    <t>Отвертка крестовая PH 2х150 красная ручка</t>
  </si>
  <si>
    <t>Отвертка крестовая PH 3х150 красная ручка</t>
  </si>
  <si>
    <t>Отвертка крестовая PH 3х200 красная ручка</t>
  </si>
  <si>
    <t>Отвертка крестовая PH 0х75 черная ручка</t>
  </si>
  <si>
    <t>Отвертка крестовая PH 0х100 черная ручка</t>
  </si>
  <si>
    <t>Отвертка крестовая PH 0х150 черная ручка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</si>
  <si>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ИНДИКАТОРЫ НАПРЯЖ.</t>
    </r>
  </si>
  <si>
    <t>Отвертка крестовая PH 1х38 черная ручка</t>
  </si>
  <si>
    <t>Отвертка крестовая PH 1х75 черная ручка</t>
  </si>
  <si>
    <t>Отвертка крестовая PH 1х100 черная ручка</t>
  </si>
  <si>
    <t>Отвертка крестовая PH 1х125 черная ручка</t>
  </si>
  <si>
    <t>Отвертка крестовая PH 1х150 черная ручка</t>
  </si>
  <si>
    <t>Отвертка крестовая PH 2х38 черная ручка</t>
  </si>
  <si>
    <t>Отвертка крестовая PH 2х100 черная ручка</t>
  </si>
  <si>
    <t>Отвертка крестовая PH 2х125 черная ручка</t>
  </si>
  <si>
    <t>Отвертка крестовая PH 2х150 черная ручка</t>
  </si>
  <si>
    <t>Отвертка крестовая PH 3х150 черная ручка</t>
  </si>
  <si>
    <t>Отвертка крестовая PH 3х200 черная ручка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</si>
  <si>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</si>
  <si>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Отвертка крестовая PZ 0х 75 черная ручка</t>
  </si>
  <si>
    <t>Отвертка крестовая PZ 0х100 черная ручка</t>
  </si>
  <si>
    <t>Отвертка крестовая PZ 0х150 черная ручка</t>
  </si>
  <si>
    <t>Отвертка крестовая PZ 1х 38 черная ручка</t>
  </si>
  <si>
    <t>Отвертка крестовая PZ 1х 75 черная ручка</t>
  </si>
  <si>
    <t>Отвертка крестовая PZ 1х100 черная ручка</t>
  </si>
  <si>
    <t>Отвертка крестовая PZ 1х125 черная ручка</t>
  </si>
  <si>
    <t>Отвертка крестовая PZ 1х150 черная ручка</t>
  </si>
  <si>
    <t>Отвертка крестовая PZ 2х 38 черная ручка</t>
  </si>
  <si>
    <t>Отвертка крестовая PZ 2х100 черная ручка</t>
  </si>
  <si>
    <t>Отвертка крестовая PZ 2х125 черная ручка</t>
  </si>
  <si>
    <t>Отвертка крестовая PZ 2х150 черная ручка</t>
  </si>
  <si>
    <t>Отвертка крестовая PZ 3х150 черная ручка</t>
  </si>
  <si>
    <t>Отвертка крестовая PZ 3х200 черная ручка</t>
  </si>
  <si>
    <t>Отвертка крестовая PZ 0х 75 красная ручка</t>
  </si>
  <si>
    <t>Отвертка крестовая PZ 0х100 красная ручка</t>
  </si>
  <si>
    <t>Отвертка крестовая PZ 0х150 красная ручка</t>
  </si>
  <si>
    <t>Отвертка крестовая PZ 1х 38 красная ручка</t>
  </si>
  <si>
    <t>Отвертка крестовая PZ 1х 75 красная ручка</t>
  </si>
  <si>
    <t>Отвертка крестовая PZ 1х100 красная ручка</t>
  </si>
  <si>
    <t>Отвертка крестовая PZ 1х125 красная ручка</t>
  </si>
  <si>
    <t>Отвертка крестовая PZ 1х150 красная ручка</t>
  </si>
  <si>
    <t>Отвертка крестовая PZ 2х 38 красная ручка</t>
  </si>
  <si>
    <t>Отвертка крестовая PZ 2х100 красная ручка</t>
  </si>
  <si>
    <t>Отвертка крестовая PZ 2х125 красная ручка</t>
  </si>
  <si>
    <t>Отвертка крестовая PZ 2х150 красная ручка</t>
  </si>
  <si>
    <t>Отвертка крестовая PZ 3х150 красная ручка</t>
  </si>
  <si>
    <t>Отвертка крестовая PZ 3х200 красная ручка</t>
  </si>
  <si>
    <r>
      <rPr>
        <rFont val="Bahnschrift"/>
        <b/>
        <color theme="1"/>
        <sz val="10.0"/>
      </rPr>
      <t xml:space="preserve">ОТВЕРТКА TORX В ИНДИВИДУАЛЬНОЙ УПАКОВКЕ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</si>
  <si>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Отвертка TORX Т10х60 ст. CrV</t>
  </si>
  <si>
    <t>Отвертка TORX Т15х100 ст. CrV</t>
  </si>
  <si>
    <t>Отвертка TORX Т20х100 ст. CrV</t>
  </si>
  <si>
    <t>Отвертка TORX Т25х125 ст. CrV</t>
  </si>
  <si>
    <r>
      <rPr>
        <rFont val="Bahnschrift"/>
        <b/>
        <color theme="1"/>
        <sz val="10.0"/>
      </rPr>
      <t xml:space="preserve">ОТВЕРТКА ДИЭЛЕКТРИЧЕСКАЯ КРЕСТОВАЯ ИЛИ ПРЯМЫМ ШЛИЦЕМ В ИНДИВИДУАЛЬНОЙ УПАКОВКЕ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</si>
  <si>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Отвертка диэлектрическая крестовая PH№0х 75</t>
  </si>
  <si>
    <t>Отвертка диэлектрическая крестовая PH№1х 80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</si>
  <si>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ИНДИКАТОРЫ НАПРЯЖ.</t>
    </r>
  </si>
  <si>
    <t>Отвертка диэлектрическая крестовая PH№1х125</t>
  </si>
  <si>
    <t>Отвертка диэлектрическая крестовая PH№2х100</t>
  </si>
  <si>
    <t>Отвертка диэлектрическая крестовая PH№2х125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</si>
  <si>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ПРЯМ. ШЛИЦ.</t>
    </r>
  </si>
  <si>
    <t>Отвертка диэлектрическая крестовая PH№2х150</t>
  </si>
  <si>
    <t>Отвертка диэлектрическая крестовая PH№3х150</t>
  </si>
  <si>
    <t>Отвертка диэлектрическая прямой шлиц SL3х0,6х75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</si>
  <si>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С КРЕСТ. ШЛИЦ.</t>
    </r>
  </si>
  <si>
    <t>Отвертка диэлектрическая прямой шлиц SL4,5х0,9х80</t>
  </si>
  <si>
    <t>Отвертка диэлектрическая прямой шлиц SL4х0,8х100</t>
  </si>
  <si>
    <t>Отвертка диэлектрическая прямой шлиц SL5,5х1,0х125</t>
  </si>
  <si>
    <t>Отвертка диэлектрическая прямой шлиц SL6,5х1,2х150</t>
  </si>
  <si>
    <t>Отвертка диэлектрическая прямой шлиц SL6х1,2х100</t>
  </si>
  <si>
    <t>Отвертка диэлектрическая прямой шлиц SL8х1,5х150</t>
  </si>
  <si>
    <r>
      <rPr>
        <rFont val="Bahnschrift"/>
        <b/>
        <color theme="1"/>
        <sz val="10.0"/>
      </rPr>
      <t xml:space="preserve">ИНДИКАТОР НАПРЯЖЕНИЯ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</si>
  <si>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Индикатор напряжения 110-250V 140 мм</t>
  </si>
  <si>
    <t>Индикатор напряжения 110-250V 190 мм</t>
  </si>
  <si>
    <r>
      <rPr>
        <rFont val="Bahnschrift"/>
        <b/>
        <color theme="1"/>
        <sz val="10.0"/>
      </rPr>
      <t xml:space="preserve">ДИСК АЛМАЗНЫЙ СПЛОШНОЙ,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</si>
  <si>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Диск алмазный сплошной 115 х 7,5 x 22,2 (h=2,0)</t>
  </si>
  <si>
    <t>Диск алмазный сплошной 125 х 7,5 x 22,2 (h=2,0)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</si>
  <si>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ЧАШКИ АЛМАЗНЫЕ KROTEC</t>
    </r>
  </si>
  <si>
    <t>Диск алмазный сплошной 125 х 8,0 x 22,2 ультратонкий (h=1,2)</t>
  </si>
  <si>
    <t>Диск алмазный сплошной 150 х 7,5 x 22,2 (h=2,2)</t>
  </si>
  <si>
    <t>Диск алмазный сплошной 180 х 7,5 x 22,2 (h=2,4)</t>
  </si>
  <si>
    <t>Диск алмазный сплошной 230 х 7,5 x 22,2 (h=2,6)</t>
  </si>
  <si>
    <t>Диск алмазный сплошной 230 х 2,0 x 22,2 ультратонкий (h=2,0)</t>
  </si>
  <si>
    <r>
      <rPr>
        <rFont val="Bahnschrift"/>
        <b/>
        <color theme="1"/>
        <sz val="10.0"/>
      </rPr>
      <t xml:space="preserve">ДИСК АЛМАЗНЫЙ СЕГМЕНТНЫЙ,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</si>
  <si>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Диск алмазный сегментный 115 х 7,5 x 22,2 (h=2,0)</t>
  </si>
  <si>
    <t>Диск алмазный сегментный 125 х 7,5 x 22,2 (h=2,2)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</si>
  <si>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ЧАШКИ АЛМАЗНЫЕ KROTEC</t>
    </r>
  </si>
  <si>
    <t>Диск алмазный сегментный 150 х 7,5 x 22,2 (h=2,2)</t>
  </si>
  <si>
    <t>Диск алмазный сегментный 180 х 7,5 x 22,2 (h=2,4)</t>
  </si>
  <si>
    <t>Диск алмазный сегментный 230 х 7,5 x 22,2 (h=2,6)</t>
  </si>
  <si>
    <r>
      <rPr>
        <rFont val="Bahnschrift"/>
        <b/>
        <color theme="1"/>
        <sz val="10.0"/>
      </rPr>
      <t xml:space="preserve">ДИСК АЛМАЗНЫЙ ТУРБО СЕГМЕНТНЫЙ,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</si>
  <si>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Диск алмазный турбо сегментный 115 х 7,5 x 22,2 (h=2,2)</t>
  </si>
  <si>
    <t>Диск алмазный турбо сегментный 125 х 7,5 x 22,2 (h=2,4)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</si>
  <si>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ЧАШКИ АЛМАЗНЫЕ KROTEC</t>
    </r>
  </si>
  <si>
    <t>Диск алмазный турбо 125 х 1,0 x 22,2 ультратонкий (h=1,2)</t>
  </si>
  <si>
    <t>Диск алмазный турбо 125 х 25 х 22,2 (заусовочный)</t>
  </si>
  <si>
    <t>Диск алмазный турбо сегментный 150 х 7,5 x 22,2 (h=2,4)</t>
  </si>
  <si>
    <t>Диск алмазный турбо сегментный 180 х 7,5 x 22,2 (h=2,6)</t>
  </si>
  <si>
    <t>Диск алмазный турбо 200 х 1,7 x 25,4 ультратонкий (h=1,7)</t>
  </si>
  <si>
    <t>Диск алмазный турбо сегментный 230 х 7,5 x 22,2 (h=2,8)</t>
  </si>
  <si>
    <t>Диск алмазный турбо 230 х 1,9 x 25,4 ультратонкий (h=1,9)</t>
  </si>
  <si>
    <t>Диск алмазный турбо 250 х 2,1 x 25,4 ультратонкий (h=2,1)</t>
  </si>
  <si>
    <r>
      <rPr>
        <rFont val="Bahnschrift"/>
        <b/>
        <color theme="1"/>
        <sz val="10.0"/>
      </rPr>
      <t xml:space="preserve">ДИСК АЛМАЗНЫЙ УНИВЕРСАЛЬНЫЙ,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</si>
  <si>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Диск алмазный универсальный 115 х 7,5 x 22,2 (h=2,2)</t>
  </si>
  <si>
    <t>Диск алмазный универсальный 125 х 7,5 x 22,2 (h=2,4)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</si>
  <si>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ЧАШКИ АЛМАЗНЫЕ KROTEC</t>
    </r>
  </si>
  <si>
    <t>Диск алмазный универсальный 150 х 7,5 x 22,2 (h=2,4)</t>
  </si>
  <si>
    <t>Диск алмазный универсальный 180 х 7,5 x 22,2 (h=2,6)</t>
  </si>
  <si>
    <t>Диск алмазный универсальный 230 х 7,5 x 22,2 (h=2,8)</t>
  </si>
  <si>
    <r>
      <rPr>
        <rFont val="Bahnschrift"/>
        <b/>
        <color theme="1"/>
        <sz val="10.0"/>
      </rPr>
      <t xml:space="preserve">ЧАШКА АЛМАЗНАЯ ЗАЧИСТНАЯ ОДНОРЯДНАЯ,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</si>
  <si>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Чашка алмазная зачистная однорядная 115 х 5,0 x 22,2 (h=5,0)</t>
  </si>
  <si>
    <t>Чашка алмазная зачистная однорядная 125 х 5,0 x 22,2 (h=5,0)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</si>
  <si>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ДИСКИ АЛМАЗНЫЕ KROTEC</t>
    </r>
  </si>
  <si>
    <t>Чашка алмазная зачистная однорядная 150 х 5,0 x 22,2 (h=5,0)</t>
  </si>
  <si>
    <t>Чашка алмазная зачистная однорядная 180 х 5,0 x 22,2 (h=5,0)</t>
  </si>
  <si>
    <r>
      <rPr>
        <rFont val="Bahnschrift"/>
        <b/>
        <color theme="1"/>
        <sz val="10.0"/>
      </rPr>
      <t xml:space="preserve">ЧАШКА АЛМАЗНАЯ ЗАЧИСТНАЯ ДВУХРЯДНАЯ,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</si>
  <si>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Чашка алмазная зачистная двухрядная 115 х 5,0 x 22,2 (h=5,0)</t>
  </si>
  <si>
    <t>Чашка алмазная зачистная двухрядная 125 х 5,0 x 22,2 (h=5,0)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</si>
  <si>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ДИСКИ АЛМАЗНЫЕ KROTEC</t>
    </r>
  </si>
  <si>
    <t>Чашка алмазная зачистная двухрядная 150 х 5,0 x 22,2 (h=5,0)</t>
  </si>
  <si>
    <t>Чашка алмазная зачистная двухрядная 180 х 5,0 x 22,2 (h=5,0)</t>
  </si>
  <si>
    <r>
      <rPr>
        <rFont val="Bahnschrift"/>
        <b/>
        <color theme="1"/>
        <sz val="10.0"/>
      </rPr>
      <t xml:space="preserve">ЧАШКА АЛМАЗНАЯ ЗАЧИСТНАЯ ТУРБО,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</si>
  <si>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Чашка алмазная зачистная турбо 115 х 5,0 x 22,2 (h=5,0)</t>
  </si>
  <si>
    <t>Чашка алмазная зачистная турбо 125 х 5,0 x 22,2 (h=5,0)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</si>
  <si>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ДИСКИ АЛМАЗНЫЕ KROTEC</t>
    </r>
  </si>
  <si>
    <t>Чашка алмазная зачистная турбо 150 х 5,0 x 22,2 (h=5,0)</t>
  </si>
  <si>
    <t>Чашка алмазная зачистная турбо 180 х 5,0 x 22,2 (h=5,0)</t>
  </si>
  <si>
    <r>
      <rPr>
        <rFont val="Bahnschrift"/>
        <b/>
        <color theme="1"/>
        <sz val="10.0"/>
      </rPr>
      <t xml:space="preserve">КОРДЩЕТКА ЧАШЕЧНАЯ ДЛЯ ДРЕЛИ И УШМ SCHWERT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</si>
  <si>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 xml:space="preserve">Щетка чашечная 50 для дрели (латун.провол.0,3) </t>
  </si>
  <si>
    <t xml:space="preserve">Щетка чашечная 65 для дрели (латун.провол.0,3)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</si>
  <si>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РАДИАЛЬНАЯ</t>
    </r>
  </si>
  <si>
    <t xml:space="preserve">Щетка чашечная 75 для дрели (латун.провол.0,3) </t>
  </si>
  <si>
    <t xml:space="preserve">Щетка чашечная 65 для УШМ (провол.0,3) </t>
  </si>
  <si>
    <t xml:space="preserve">Щетка чашечная 75 для УШМ (провол.0,3)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</si>
  <si>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КОНИЧЕСКАЯ</t>
    </r>
  </si>
  <si>
    <t xml:space="preserve">Щетка чашечная 100 для УШМ (провол.0,3) </t>
  </si>
  <si>
    <t xml:space="preserve">Щетка чашечная 125 для УШМ (провол.0,3) </t>
  </si>
  <si>
    <t xml:space="preserve">Щетка чашечная 150 для УШМ (провол.0,3) </t>
  </si>
  <si>
    <t xml:space="preserve">Щетка чашечная 25 для дрели (кручен.провол.0,5) </t>
  </si>
  <si>
    <t xml:space="preserve">Щетка чашечная 65 для дрели (кручен.провол.0,5)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</si>
  <si>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кордщетки Schwert</t>
    </r>
  </si>
  <si>
    <t xml:space="preserve">Щетка чашечная 75 для дрели (кручен.провол.0,5) </t>
  </si>
  <si>
    <t xml:space="preserve">Щетка чашечная 65 для УШМ (кручен.провол.0,5) </t>
  </si>
  <si>
    <t xml:space="preserve">Щетка чашечная 75 для УШМ (кручен.провол.0,5)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</si>
  <si>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</si>
  <si>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 xml:space="preserve">Щетка чашечная 100 для УШМ (кручен.провол.0,5) </t>
  </si>
  <si>
    <t xml:space="preserve">Щетка чашечная 125 для УШМ (кручен.провол.0,5) </t>
  </si>
  <si>
    <t xml:space="preserve">Щетка чашечная 65 для УШМ (латун.провол.0,3)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</si>
  <si>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чашки алмазные Krotec</t>
    </r>
  </si>
  <si>
    <t xml:space="preserve">Щетка чашечная 75 для УШМ (латун.провол.0,3) </t>
  </si>
  <si>
    <t xml:space="preserve">Щетка чашечная 100 для УШМ (латун.провол.0,3) </t>
  </si>
  <si>
    <t xml:space="preserve">Щетка чашечная 125 для УШМ (латун.провол.0,3) </t>
  </si>
  <si>
    <t xml:space="preserve">Щетка чашечная 150 для УШМ (латун.провол.0,3) </t>
  </si>
  <si>
    <r>
      <rPr>
        <rFont val="Bahnschrift"/>
        <b/>
        <color theme="1"/>
        <sz val="10.0"/>
      </rPr>
      <t xml:space="preserve">КОРДЩЕТКА РАДИАЛЬНАЯ ДЛЯ ДРЕЛИ И УШМ SCHWERT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</si>
  <si>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 xml:space="preserve">Щетка радиальная плоск. 50 для дрели (латун.провол.0,3) </t>
  </si>
  <si>
    <t>Щетка радиальная плоск. 60 для дрели (латун.провол.0,3)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</si>
  <si>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ЧАШЕЧНАЯ</t>
    </r>
  </si>
  <si>
    <t xml:space="preserve">Щетка радиальная плоск. 75 для дрели (латун.провол.0,3) </t>
  </si>
  <si>
    <t xml:space="preserve">Щетка радиальная плоск. 100 для дрели (латун.провол.0,3) </t>
  </si>
  <si>
    <t xml:space="preserve">Щетка радиальная плоск. 100 для УШМ (латун.провол.0,3)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</si>
  <si>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КОНИЧЕСКАЯ</t>
    </r>
  </si>
  <si>
    <t xml:space="preserve">Щетка радиальная плоск. 125 для УШМ (латун.провол.0,3) </t>
  </si>
  <si>
    <t xml:space="preserve">Щетка радиальная плоск. 150 для УШМ (латун.провол.0,3) </t>
  </si>
  <si>
    <t xml:space="preserve">Щетка радиальная плоск. 175 для УШМ (латун.провол.0,3) </t>
  </si>
  <si>
    <t xml:space="preserve">Щетка радиальная плоск. 200 для УШМ (латун.провол.0,3)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</si>
  <si>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кордщетки Schwert</t>
    </r>
  </si>
  <si>
    <t xml:space="preserve">Щетка радиальная плоск. 100 для УШМ (кручен.провол.0,5) </t>
  </si>
  <si>
    <t xml:space="preserve">Щетка радиальная плоск. 125 для УШМ (кручен.провол.0,5) </t>
  </si>
  <si>
    <t xml:space="preserve">Щетка радиальная плоск. 150 для УШМ (кручен.провол.0,5)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</si>
  <si>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диски алмазные Krotec</t>
    </r>
  </si>
  <si>
    <t xml:space="preserve">Щетка радиальная плоск. 175 для УШМ (кручен.провол.0,5) </t>
  </si>
  <si>
    <t xml:space="preserve">Щетка радиальная плоск. 200 для УШМ (кручен.провол.0,5) </t>
  </si>
  <si>
    <r>
      <rPr>
        <rFont val="Bahnschrift"/>
        <b/>
        <color theme="1"/>
        <sz val="10.0"/>
      </rPr>
      <t xml:space="preserve">КОРДЩЕТКА КОНИЧЕСКАЯ ДЛЯ УШМ SCHWERT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</si>
  <si>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 xml:space="preserve">Щетка коническая 100 для УШМ (латун.провол.0,3) </t>
  </si>
  <si>
    <t xml:space="preserve">Щетка коническая 115 для УШМ (латун.провол.0,3)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</si>
  <si>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ЧАШЕЧНАЯ</t>
    </r>
  </si>
  <si>
    <t xml:space="preserve">Щетка коническая 125 для УШМ (латун.провол.0,3) </t>
  </si>
  <si>
    <t xml:space="preserve">Щетка коническая 100 для УШМ (провол.0,3) </t>
  </si>
  <si>
    <t xml:space="preserve">Щетка коническая 115 для УШМ (провол.0,3)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</si>
  <si>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ЩЕТКА РАДИАЛЬНАЯ</t>
    </r>
  </si>
  <si>
    <t xml:space="preserve">Щетка коническая 125 для УШМ (провол.0,3) </t>
  </si>
  <si>
    <r>
      <rPr>
        <rFont val="Bahnschrift"/>
        <b/>
        <color theme="1"/>
        <sz val="10.0"/>
      </rPr>
      <t>ПИЛА ПО ДЕРЕВУ ДИСКОВАЯ С ТВЕРДОСПЛАВНЫМИ ПЛАСТИНАМИ ВК8</t>
    </r>
    <r>
      <rPr>
        <rFont val="Bahnschrift"/>
        <color theme="1"/>
        <sz val="8.0"/>
      </rPr>
      <t xml:space="preserve">
Упаковка: картонная коробка
Фасовка: кратно по 1 шт</t>
    </r>
  </si>
  <si>
    <t>Пила по дереву дисковая с твердосплав. пластинами 160 х 20 z=24 + кольцо 20/16</t>
  </si>
  <si>
    <t>Пила по дереву дисковая с твердосплав. пластинами 160 х 20 z=36 + кольцо 20/16</t>
  </si>
  <si>
    <t>Пила по дереву дисковая с твердосплав. пластинами 160 х 20 z=48 + кольцо 20/16</t>
  </si>
  <si>
    <t>Пила по дереву дисковая с твердосплав. пластинами 160 х 32 z=24</t>
  </si>
  <si>
    <t>Пила по дереву дисковая с твердосплав. пластинами 160 х 32 z=48</t>
  </si>
  <si>
    <t>Пила по дереву дисковая с твердосплав. пластинами 165 х 20 z=24 + кольцо 20/16</t>
  </si>
  <si>
    <t>Пила по дереву дисковая с твердосплав. пластинами 185 х 20 z=24 + кольцо 20/16</t>
  </si>
  <si>
    <t>Пила по дереву дисковая с твердосплав. пластинами 185 х 20 z=36 + кольцо 20/16</t>
  </si>
  <si>
    <t>Пила по дереву дисковая с твердосплав. пластинами 185 х 30 z=36</t>
  </si>
  <si>
    <t>Пила по дереву дисковая с твердосплав. пластинами 190 х 20 z=24 + кольцо 20/16</t>
  </si>
  <si>
    <t>Пила по дереву дисковая с твердосплав. пластинами 190 х 20 z=36 + кольцо 20/16</t>
  </si>
  <si>
    <t>Пила по дереву дисковая с твердосплав. пластинами 190 х 20 z=48 + кольцо 20/16</t>
  </si>
  <si>
    <t>Пила по дереву дисковая с твердосплав. пластинами 190 х 30 z=24</t>
  </si>
  <si>
    <t>Пила по дереву дисковая с твердосплав. пластинами 190 х 30 z=36</t>
  </si>
  <si>
    <t>Пила по дереву дисковая с твердосплав. пластинами 190 х 30 z=48</t>
  </si>
  <si>
    <t>Пила по дереву дисковая с твердосплав. пластинами 200 х 32 z=24 + кольцо 32/30</t>
  </si>
  <si>
    <t>Пила по дереву дисковая с твердосплав. пластинами 200 х 32 z=36 + кольцо 32/30</t>
  </si>
  <si>
    <t>Пила по дереву дисковая с твердосплав. пластинами 200 х 32 z=48 + кольцо 32/30</t>
  </si>
  <si>
    <t>Пила по дереву дисковая с твердосплав. пластинами 200 х 32 z=60 + кольцо 32/30</t>
  </si>
  <si>
    <t>Пила по дереву дисковая с твердосплав. пластинами 210 х 30 z=36</t>
  </si>
  <si>
    <t>Пила по дереву дисковая с твердосплав. пластинами 210 х 32 z=24 + кольцо 32/30</t>
  </si>
  <si>
    <t>Пила по дереву дисковая с твердосплав. пластинами 210 х 32 z=48 + кольцо 32/30</t>
  </si>
  <si>
    <t>Пила по дереву дисковая с твердосплав. пластинами 216 х 32 z=24 + кольцо 32/30</t>
  </si>
  <si>
    <t>Пила по дереву дисковая с твердосплав. пластинами 216 х 32 z=48 + кольцо 32/30</t>
  </si>
  <si>
    <t>Пила по дереву дисковая с твердосплав. пластинами 230 х 32 z=24 + кольцо 32/30</t>
  </si>
  <si>
    <t>Пила по дереву дисковая с твердосплав. пластинами 230 х 32 z=36 + кольцо 32/30</t>
  </si>
  <si>
    <t>Пила по дереву дисковая с твердосплав. пластинами 230 х 32 z=48 + кольцо 32/30</t>
  </si>
  <si>
    <t xml:space="preserve">Пила по дереву дисковая с твердосплав. пластинами 250 х 32 z=24 </t>
  </si>
  <si>
    <t>Пила по дереву дисковая с твердосплав. пластинами 250 х 32 z=36 + кольцо 32/30</t>
  </si>
  <si>
    <t>Пила по дереву дисковая с твердосплав. пластинами 250 х 32 z=48</t>
  </si>
  <si>
    <t>Пила по дереву дисковая с твердосплав. пластинами 250 х 32 z=60</t>
  </si>
  <si>
    <t>Пила по дереву дисковая с твердосплав. пластинами 250 х 32 z=80</t>
  </si>
  <si>
    <t>Пила по дереву дисковая с твердосплав. пластинами 255 х 32 z=48 + кольцо 32/30</t>
  </si>
  <si>
    <t>Пила по дереву дисковая с твердосплав. пластинами 255 х 32 z=72 + кольцо 32/30</t>
  </si>
  <si>
    <t>Пила по дереву дисковая с твердосплав. пластинами 255 х 32 z=96 + кольцо 32/30</t>
  </si>
  <si>
    <t>Пила по дереву дисковая с твердосплав. пластинами 300 х 32 z=48</t>
  </si>
  <si>
    <t>Пила по дереву дисковая с твердосплав. пластинами 300 х 32 z=60</t>
  </si>
  <si>
    <r>
      <rPr>
        <rFont val="Bahnschrift"/>
        <b/>
        <color theme="1"/>
        <sz val="10.0"/>
      </rPr>
      <t xml:space="preserve">СТЕПЛЕРЫ МЕХАНИЧЕСКИЕ, СКОБОУДАЛИТЕЛИ И СКОБЫ KROTEC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</si>
  <si>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Скобы для степлера Тип 53 06 мм (KROTEC)</t>
  </si>
  <si>
    <t>Скобы для степлера Тип 53 08 мм (KROTEC)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</si>
  <si>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БУРЫ</t>
    </r>
  </si>
  <si>
    <t>Скобы для степлера Тип 53 10 мм (KROTEC)</t>
  </si>
  <si>
    <t>Скобы для степлера Тип 53 12 мм (KROTEC)</t>
  </si>
  <si>
    <t>Скобы для степлера Тип 53 14 мм (KROTEC)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</si>
  <si>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ДИСКИ АЛМАЗНЫЕ</t>
    </r>
  </si>
  <si>
    <t>Скобоудалитель универсальный (KROTEC)</t>
  </si>
  <si>
    <t>Степлер механической регулировки, металлический, тип 53, 4-14 мм (KROTEC)</t>
  </si>
  <si>
    <t>Степлер механической регулировки, металлический, тип 53, 4-8 мм (KROTEC)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</si>
  <si>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ЧАШКИ АЛМАЗНЫЕ</t>
    </r>
  </si>
  <si>
    <t>Степлер механической регулировки, пластиковый, тип 53, 4-8 мм (KROTEC)</t>
  </si>
  <si>
    <r>
      <rPr>
        <rFont val="Bahnschrift"/>
        <b/>
        <color theme="1"/>
        <sz val="10.0"/>
      </rPr>
      <t xml:space="preserve">ПЛОСКОГУБЦЫ КОМБИНИРОВАННЫЕ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</si>
  <si>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Плоскогубцы комбинированные 160 мм</t>
  </si>
  <si>
    <t>Плоскогубцы комбинированные 180 мм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</si>
  <si>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ПЛОСКОГУБЦЫ С НИКЕЛ.</t>
    </r>
  </si>
  <si>
    <t>Плоскогубцы комбинированные 200 мм</t>
  </si>
  <si>
    <r>
      <rPr>
        <rFont val="Bahnschrift"/>
        <b/>
        <color theme="1"/>
        <sz val="10.0"/>
      </rPr>
      <t xml:space="preserve">ПЛОСКОГУБЦЫ КОМБИНИРОВАННЫЕ С НИКЕЛЕВЫМ ПОКРЫТИЕМ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</si>
  <si>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Плоскогубцы комбинированные 160 мм (никелевое покрытие)</t>
  </si>
  <si>
    <t>Плоскогубцы комбинированные 180 мм (никелевое покрытие)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</si>
  <si>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ПЛОСКОГУБЦЫ ДИЭЛ.</t>
    </r>
  </si>
  <si>
    <t>Плоскогубцы комбинированные 200 мм (никелевое покрытие)</t>
  </si>
  <si>
    <r>
      <rPr>
        <rFont val="Bahnschrift"/>
        <b/>
        <color theme="1"/>
        <sz val="10.0"/>
      </rPr>
      <t xml:space="preserve">ПЛОСКОГУБЦЫ КОМБИНИРОВАННЫЕ ДИЭЛЕКТРИЧЕСКИЕ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</si>
  <si>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Плоскогубцы комбинированные 160 мм (диэлектрические)</t>
  </si>
  <si>
    <t>Плоскогубцы комбинированные 180 мм (диэлектрические)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</si>
  <si>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ОТВЕРТКИ ДИЭЛ.</t>
    </r>
  </si>
  <si>
    <t>Плоскогубцы комбинированные 200 мм (диэлектрические)</t>
  </si>
  <si>
    <r>
      <rPr>
        <rFont val="Bahnschrift"/>
        <b/>
        <color theme="1"/>
        <sz val="10.0"/>
      </rPr>
      <t xml:space="preserve">ПЛОСКОГУБЦЫ РЕГУЛИРУЕМЫЕ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</si>
  <si>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Плоскогубцы регулируемые 200 мм</t>
  </si>
  <si>
    <t>Плоскогубцы регулируемые 250 мм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</si>
  <si>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КУСАЧКИ БОКОВЫЕ</t>
    </r>
  </si>
  <si>
    <t>Плоскогубцы регулируемые 300 мм</t>
  </si>
  <si>
    <r>
      <rPr>
        <rFont val="Bahnschrift"/>
        <b/>
        <color theme="1"/>
        <sz val="10.0"/>
      </rPr>
      <t xml:space="preserve">ПАССАТИЖИ ДЛЯ СНЯТИЯ ИЗОЛЯЦИИ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</si>
  <si>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Пассатижи для снятия изоляции 160 мм</t>
  </si>
  <si>
    <r>
      <rPr>
        <rFont val="Bahnschrift"/>
        <b/>
        <color theme="1"/>
        <sz val="10.0"/>
      </rPr>
      <t xml:space="preserve">КРУГЛОГУБЦЫ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</si>
  <si>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Круглогубцы 160 мм</t>
  </si>
  <si>
    <r>
      <rPr>
        <rFont val="Bahnschrift"/>
        <b/>
        <color theme="1"/>
        <sz val="10.0"/>
      </rPr>
      <t xml:space="preserve">КУСАЧКИ БОКОВЫЕ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</si>
  <si>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Кусачки боковые 160 мм</t>
  </si>
  <si>
    <t>Кусачки боковые 180 мм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</si>
  <si>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ПЛОСКОГУБЦЫ РЕГУЛИР.</t>
    </r>
  </si>
  <si>
    <t>Кусачки боковые 200 мм</t>
  </si>
  <si>
    <r>
      <rPr>
        <rFont val="Bahnschrift"/>
        <b/>
        <color theme="1"/>
        <sz val="10.0"/>
      </rPr>
      <t xml:space="preserve">КУСАЧКИ БОКОВЫЕ ХРОМИРОВАННЫЕ, СТАЛЬ CR-V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</si>
  <si>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Кусачки боковые 160 мм (хромированные)</t>
  </si>
  <si>
    <t>Кусачки боковые 180 мм (хромированные)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</si>
  <si>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КУСАЧКИ ТОРЦЕВЫЕ</t>
    </r>
  </si>
  <si>
    <t>Кусачки боковые 200 мм (хромированные)</t>
  </si>
  <si>
    <r>
      <rPr>
        <rFont val="Bahnschrift"/>
        <b/>
        <color theme="1"/>
        <sz val="10.0"/>
      </rPr>
      <t xml:space="preserve">КУСАЧКИ БОКОВЫЕ ДИЭЛЕКТРИЧЕСКИЕ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</si>
  <si>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Кусачки боковые 110 мм (диэлектрические)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</si>
  <si>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</si>
  <si>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Кусачки боковые 160 мм (диэлектрические)</t>
  </si>
  <si>
    <t>Кусачки боковые 180 мм (диэлектрические)</t>
  </si>
  <si>
    <r>
      <rPr>
        <rFont val="Bahnschrift"/>
        <b/>
        <color theme="1"/>
        <sz val="10.0"/>
      </rPr>
      <t xml:space="preserve">КУСАЧКИ ТОРЦОВЫЕ ХРОМИРОВАННЫЕ, СТАЛЬ CR-V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</si>
  <si>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Кусачки торцовые 160 мм (хромированные)</t>
  </si>
  <si>
    <r>
      <rPr>
        <rFont val="Bahnschrift"/>
        <b/>
        <color theme="1"/>
        <sz val="10.0"/>
      </rPr>
      <t xml:space="preserve">КУСАЧКИ ТОРЦОВЫЕ ДИЭЛЕКТРИЧЕСКИЕ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</si>
  <si>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Кусачки торцовые 160 мм (диэлектрические)</t>
  </si>
  <si>
    <t>Кусачки торцовые 180 мм (диэлектрические)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</si>
  <si>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КУСАЧКИ БОКОВЫЕ ХРОМ.</t>
    </r>
  </si>
  <si>
    <t>Кусачки торцовые 200 мм (диэлектрические)</t>
  </si>
  <si>
    <r>
      <rPr>
        <rFont val="Bahnschrift"/>
        <b/>
        <color theme="1"/>
        <sz val="10.0"/>
      </rPr>
      <t xml:space="preserve">КЛЕЩИ СТРОИТЕЛЬНЫЕ, СТАЛЬ 50, ТУ 4833-027-02955281-2001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</si>
  <si>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Клещи строительные 180 мм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</si>
  <si>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</si>
  <si>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Клещи строительные 250 мм</t>
  </si>
  <si>
    <r>
      <rPr>
        <rFont val="Bahnschrift"/>
        <b/>
        <color theme="1"/>
        <sz val="10.0"/>
      </rPr>
      <t xml:space="preserve">НОЖНИЦЫ ПО МЕТАЛЛУ, ЛЕВЫЙ И ПРАВЫЙ РЕЗ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</si>
  <si>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Ножницы по металлу рычажные левый рез 250 мм (авиационный тип)</t>
  </si>
  <si>
    <t>Ножницы по металлу рычажные левый рез 250 мм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</si>
  <si>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БОЛТОРЕЗЫ</t>
    </r>
  </si>
  <si>
    <t>Ножницы по металлу рычажные правый рез 250 мм (авиационный тип)</t>
  </si>
  <si>
    <t>Ножницы по металлу рычажные правый рез 250 мм</t>
  </si>
  <si>
    <t>Ножницы по металлу рычажные прямой рез 250 мм (авиационный тип)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</si>
  <si>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</si>
  <si>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Ножницы по металлу рычажные прямой рез 250 мм</t>
  </si>
  <si>
    <r>
      <rPr>
        <rFont val="Bahnschrift"/>
        <b/>
        <color theme="1"/>
        <sz val="10.0"/>
      </rPr>
      <t xml:space="preserve">НОЖНИЦЫ ПО МЕТАЛЛУ УДЛИНЕННЫЕ
</t>
    </r>
    <r>
      <rPr>
        <rFont val="Bahnschrift"/>
        <b val="0"/>
        <color theme="1"/>
        <sz val="8.0"/>
      </rPr>
      <t>Упаковка: пластиковый подвес
Фасовка: кратно 1 шт</t>
    </r>
  </si>
  <si>
    <t>Ножницы по металлу удлиненные рычажные прямой рез 300 мм</t>
  </si>
  <si>
    <r>
      <rPr>
        <rFont val="Bahnschrift"/>
        <b/>
        <color theme="1"/>
        <sz val="10.0"/>
      </rPr>
      <t xml:space="preserve">БОЛТОРЕЗЫ (НОЖНИЦЫ ПО МЕТАЛЛУ АРМАТУРНЫЕ)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</si>
  <si>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 xml:space="preserve">Ножницы по металлу арматурные 350 мм </t>
  </si>
  <si>
    <t xml:space="preserve">Ножницы по металлу арматурные 450 мм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</si>
  <si>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НОЖНИЦЫ ПО МЕТАЛЛУ</t>
    </r>
  </si>
  <si>
    <t xml:space="preserve">Ножницы по металлу арматурные 600 мм </t>
  </si>
  <si>
    <t xml:space="preserve">Ножницы по металлу арматурные 750 мм </t>
  </si>
  <si>
    <t xml:space="preserve">Ножницы по металлу арматурные 900 мм </t>
  </si>
  <si>
    <t xml:space="preserve">Ножницы по металлу арматурные 1050 мм </t>
  </si>
  <si>
    <r>
      <rPr>
        <rFont val="Bahnschrift"/>
        <b/>
        <color theme="1"/>
        <sz val="10.0"/>
      </rPr>
      <t xml:space="preserve">НОЖОВКА ПО ДЕРЕВУ KROTEC (ЧЕХИЯ)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</si>
  <si>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Ножовка по дереву 400 мм (шаг 5)</t>
  </si>
  <si>
    <t>Ножовка по дереву 400 мм (шаг 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</si>
  <si>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СТАМЕСКИ</t>
    </r>
  </si>
  <si>
    <t>Ножовка по дереву 450 мм (шаг 5)</t>
  </si>
  <si>
    <t>Ножовка по дереву 450 мм (шаг 8)</t>
  </si>
  <si>
    <t>Ножовка по дереву 500 мм (шаг 5)</t>
  </si>
  <si>
    <t>Ножовка по дереву 500 мм (шаг 8)</t>
  </si>
  <si>
    <r>
      <rPr>
        <rFont val="Bahnschrift"/>
        <b/>
        <color theme="1"/>
        <sz val="10.0"/>
      </rPr>
      <t xml:space="preserve">НОЖОВКА ПО ДЕРЕВУ ВЫКРУЖНАЯ, СТАЛЬ 65MN, ГОСТ 26215-84 (ДЕЛЬТА)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</si>
  <si>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Ножовка по дереву выкружная 300 Ординар (прямой зуб, шаг 3)</t>
  </si>
  <si>
    <t>Ножовка по дереву выкружная 300 Ординар (прямой зуб, шаг 4,5)</t>
  </si>
  <si>
    <r>
      <rPr>
        <rFont val="Bahnschrift"/>
        <b/>
        <color theme="1"/>
        <sz val="10.0"/>
      </rPr>
      <t xml:space="preserve">НОЖОВКА ПО ДЕРЕВУ САДОВАЯ, СТАЛЬ 65Г, ГОСТ 26215-84 (ДЕЛЬТА)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</si>
  <si>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Ножовка по дереву садовая 300 Ординар (прямой зуб, шаг 4,5)</t>
  </si>
  <si>
    <r>
      <rPr>
        <rFont val="Bahnschrift"/>
        <b/>
        <color theme="1"/>
        <sz val="10.0"/>
      </rPr>
      <t xml:space="preserve">НАБОРЫ ДЛЯ ВЫПИЛИВАНИЯ ЛОБЗИКОМ (ДЕЛЬТА)
</t>
    </r>
    <r>
      <rPr>
        <rFont val="Bahnschrift"/>
        <b val="0"/>
        <color theme="1"/>
        <sz val="8.0"/>
      </rPr>
      <t>Упаковка: пластиковый кейс
Фасовка: кратно 1 шт</t>
    </r>
  </si>
  <si>
    <t>Лобзик</t>
  </si>
  <si>
    <t>Полотна для лобзика, 125 мм</t>
  </si>
  <si>
    <r>
      <rPr>
        <rFont val="Arial"/>
        <color theme="1"/>
        <sz val="8.0"/>
      </rPr>
      <t xml:space="preserve">Набор для выпиливания лобзиком МИНИ
</t>
    </r>
    <r>
      <rPr>
        <rFont val="Arial"/>
        <color rgb="FF000000"/>
        <sz val="8.0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</si>
  <si>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rPr>
        <rFont val="Arial"/>
        <color theme="1"/>
        <sz val="8.0"/>
      </rPr>
      <t xml:space="preserve">Набор для выпиливания лобзиком
</t>
    </r>
    <r>
      <rPr>
        <rFont val="Arial"/>
        <color rgb="FF000000"/>
        <sz val="8.0"/>
      </rPr>
      <t>столик, лобзик, ключ, струбцина, буравчик,
набор пилок (20 шт), шило, надфиль, заготовка из фанеры (3 шт),
бумага наждачная, карандаш, инструкция
Упаковка: пластиковый бокс</t>
    </r>
  </si>
  <si>
    <r>
      <rPr>
        <rFont val="Bahnschrift"/>
        <b/>
        <color theme="1"/>
        <sz val="10.0"/>
      </rPr>
      <t xml:space="preserve">СТАМЕСКА ПЛОСКАЯ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</si>
  <si>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Стамеска по дереву плоская с дер. руч. 8мм (штамповка)</t>
  </si>
  <si>
    <t>Стамеска по дереву плоская с дер. руч. 10мм (листовая)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</si>
  <si>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НОЖОВКИ ПО ДЕРЕВУ</t>
    </r>
  </si>
  <si>
    <t>Стамеска по дереву плоская с дер. руч. 12мм (листовая)</t>
  </si>
  <si>
    <t>Стамеска по дереву плоская с дер. руч. 14мм (листовая)</t>
  </si>
  <si>
    <t>Стамеска по дереву плоская с дер. руч. 16мм (листовая)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</si>
  <si>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ФОРСТНЕРА</t>
    </r>
  </si>
  <si>
    <t>Стамеска по дереву плоская с дер. руч. 18мм (листовая)</t>
  </si>
  <si>
    <t>Стамеска по дереву плоская с дер. руч. 20мм (листовая)</t>
  </si>
  <si>
    <t>Стамеска по дереву плоская с дер. руч. 22мм (листовая)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</si>
  <si>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ПЕРОВЫЕ</t>
    </r>
  </si>
  <si>
    <t>Стамеска по дереву плоская с дер. руч. 25мм (листовая)</t>
  </si>
  <si>
    <t>Стамеска по дереву плоская с дер. руч. 28мм (листовая)</t>
  </si>
  <si>
    <t>Стамеска по дереву плоская с дер. руч. 30мм (листовая)</t>
  </si>
  <si>
    <t>Стамеска по дереву плоская с дер. руч. 32мм (листовая)</t>
  </si>
  <si>
    <r>
      <rPr>
        <rFont val="Bahnschrift"/>
        <b/>
        <color theme="1"/>
        <sz val="10.0"/>
      </rPr>
      <t xml:space="preserve">СТАМЕСКА-ДОЛОТО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</si>
  <si>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 xml:space="preserve">Стамеска-долото по дереву с дер. руч. 8мм (горячая штамповка) </t>
  </si>
  <si>
    <t xml:space="preserve">Стамеска-долото по дереву с дер. руч. 12мм (горячая штамповка)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</si>
  <si>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НОЖОВКИ ПО ДЕРЕВУ</t>
    </r>
  </si>
  <si>
    <t xml:space="preserve">Стамеска-долото по дереву с дер. руч. 14мм (горячая штамповка) </t>
  </si>
  <si>
    <t xml:space="preserve">Стамеска-долото по дереву с дер. руч. 16мм (горячая штамповка) </t>
  </si>
  <si>
    <t xml:space="preserve">Стамеска-долото по дереву с дер. руч. 18мм (горячая штамповка)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</si>
  <si>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ФОРСТНЕРА</t>
    </r>
  </si>
  <si>
    <t xml:space="preserve">Стамеска-долото по дереву с дер. руч. 20мм (горячая штамповка) </t>
  </si>
  <si>
    <t xml:space="preserve">Стамеска-долото по дереву с дер. руч. 22мм (горячая штамповка) </t>
  </si>
  <si>
    <t xml:space="preserve">Стамеска-долото по дереву с дер. руч. 25мм (горячая штамповка)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</si>
  <si>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СВЕРЛА ПЕРОВЫЕ</t>
    </r>
  </si>
  <si>
    <t xml:space="preserve">Стамеска-долото по дереву с дер. руч. 28мм (горячая штамповка) </t>
  </si>
  <si>
    <t>Долото столярное 8 мм</t>
  </si>
  <si>
    <t>Долото столярное 12 мм</t>
  </si>
  <si>
    <t>Долото столярное 16 мм</t>
  </si>
  <si>
    <r>
      <rPr>
        <rFont val="Bahnschrift"/>
        <b/>
        <color theme="1"/>
        <sz val="10.0"/>
      </rPr>
      <t xml:space="preserve">ШПАТЕЛЬ, СТАЛЬ 65Г, ГОСТ 10778-83 (ДЕЛЬТА)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</si>
  <si>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Шпатель ШП-45 мм Мини</t>
  </si>
  <si>
    <t>Шпатель ШП-75 мм Мини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</si>
  <si>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</si>
  <si>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Шпатель ШП-95 мм Мини</t>
  </si>
  <si>
    <r>
      <rPr>
        <rFont val="Bahnschrift"/>
        <b/>
        <color theme="1"/>
        <sz val="10.0"/>
      </rPr>
      <t xml:space="preserve">ШПАТЕЛЬ ФАСАДНЫЙ С ИЗОГНУТОЙ РУЧКОЙ И АНТИКОРРОЗИЙНЫМ ПОКРЫТИЕМ, СТАЛЬ 65Г, ГОСТ 10778-83 (ДЕЛЬТА)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</si>
  <si>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Шпатель ШП-150 мм Профи, фас.с изог.р, антик.пок</t>
  </si>
  <si>
    <t>Шпатель ШП-200 мм Профи, фас.с изог.р, антик.пок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</si>
  <si>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КЕЛЬМА КАМЕНЬЩИКА</t>
    </r>
  </si>
  <si>
    <t>Шпатель ШП-230 мм Профи, фас.с изог.р, антик.пок</t>
  </si>
  <si>
    <t>Шпатель ШП-250 мм Профи, фас.с изог.р, антик.пок</t>
  </si>
  <si>
    <t>Шпатель ШП-300 мм Профи, фас.с изог.р, антик.пок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</si>
  <si>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КЕЛЬМА ШТУКАТУРНЫЕ</t>
    </r>
  </si>
  <si>
    <t>Шпатель ШП-350 мм Профи, фас.с изог.р, антик.пок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</si>
  <si>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ручной инструмент</t>
    </r>
  </si>
  <si>
    <t>Шпатель ШП-400 мм Профи, фас.с изог.р, антик.пок</t>
  </si>
  <si>
    <t>Шпатель ШП-500 мм Профи, фас.с изог.р, антик.пок</t>
  </si>
  <si>
    <r>
      <rPr>
        <rFont val="Bahnschrift"/>
        <b/>
        <color theme="1"/>
        <sz val="10.0"/>
      </rPr>
      <t xml:space="preserve">ШПАТЕЛЬ С ПЛАСТИКОВОЙ РУЧКОЙ, СТАЛЬ 65Г, ГОСТ 10778-83 (ДЕЛЬТА)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</si>
  <si>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Шпатель ШП-40 мм с пласт. ручкой</t>
  </si>
  <si>
    <t>Шпатель ШП-60 мм с пласт. ручкой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</si>
  <si>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ШПАТЕЛИ МИНИ</t>
    </r>
  </si>
  <si>
    <t>Шпатель ШП-80 мм с пласт. ручкой</t>
  </si>
  <si>
    <t>Шпатель ШП-100 мм с пласт. ручкой</t>
  </si>
  <si>
    <t>Шпатель ШП-150 мм с пласт. ручкой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</si>
  <si>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ШПАТЕЛИ С ИЗОГН.РУЧ.</t>
    </r>
  </si>
  <si>
    <t>Шпатель ШП-200 мм с пласт. ручкой</t>
  </si>
  <si>
    <t>Шпатель ШП-250 мм с пласт. ручкой</t>
  </si>
  <si>
    <t>Шпатель ШП-300 мм с пласт. ручкой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</si>
  <si>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ШПАТЕЛИ ПЛИТОЧНИКА</t>
    </r>
  </si>
  <si>
    <t>Шпатель ШП-350 мм с пласт. ручкой</t>
  </si>
  <si>
    <t>Шпатель ШП-450 мм с пласт. ручкой</t>
  </si>
  <si>
    <t>Шпатель ШП-600 мм с пласт. ручкой</t>
  </si>
  <si>
    <r>
      <rPr>
        <rFont val="Bahnschrift"/>
        <b/>
        <color theme="1"/>
        <sz val="10.0"/>
      </rPr>
      <t xml:space="preserve">ШПАТЕЛЬ ПЛИТОЧНИКА, СТАЛЬ 65Г, ГОСТ 10778-83 (ДЕЛЬТА)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</si>
  <si>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Шпатель плиточника 75 мм с пласт.ручкой</t>
  </si>
  <si>
    <t>Шпатель плиточника 95 мм с пласт.ручкой</t>
  </si>
  <si>
    <r>
      <rPr>
        <rFont val="Bahnschrift"/>
        <b/>
        <color theme="1"/>
        <sz val="10.0"/>
      </rPr>
      <t xml:space="preserve">НАБОР ПЛАСТИКОВЫХ ШПАТЕЛЕЙ, ГОСТ 10778-83 (ДЕЛЬТА)
</t>
    </r>
    <r>
      <rPr>
        <rFont val="Bahnschrift"/>
        <b val="0"/>
        <color theme="1"/>
        <sz val="8.0"/>
      </rPr>
      <t>Упаковка: блистер
Фасовка: кратно 1 шт</t>
    </r>
  </si>
  <si>
    <t>Набор пластиковых шпателей (40/50/60 мм + фигурный)</t>
  </si>
  <si>
    <r>
      <rPr>
        <rFont val="Bahnschrift"/>
        <b/>
        <color theme="1"/>
        <sz val="10.0"/>
      </rPr>
      <t xml:space="preserve">КЕЛЬМА КАМЕНЩИКА, СТАЛЬ 65Г, ТУ 3926-024-02955281-97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</si>
  <si>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Кельма каменщика 180 мм</t>
  </si>
  <si>
    <t>Кельма каменщика 200 мм</t>
  </si>
  <si>
    <r>
      <rPr>
        <rFont val="Bahnschrift"/>
        <b/>
        <color theme="1"/>
        <sz val="10.0"/>
      </rPr>
      <t xml:space="preserve">КЕЛЬМА ШТУКАТУРНАЯ, СТАЛЬ 65Г, ТУ 3926-024-02955281-2000 (АРЕФИНО)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</si>
  <si>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Кельма штукатурная 175 мм</t>
  </si>
  <si>
    <t>Кельма штукатурная 190 мм</t>
  </si>
  <si>
    <r>
      <rPr>
        <rFont val="Bahnschrift"/>
        <b/>
        <color theme="1"/>
        <sz val="10.0"/>
      </rPr>
      <t xml:space="preserve">МЕТЧИК МАШИННО-РУЧНОЙ ДЛЯ МЕТРИЧЕСКОЙ РЕЗЬБЫ ОДИНАРНЫЙ ДЛЯ СКВОЗНЫХ ОТВЕРСТИЙ, СТАЛЬ Р6М5,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</si>
  <si>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Вороток для метчиков М 3-М 8 (G1/16)</t>
  </si>
  <si>
    <t>Вороток для метчиков М 3-М12 (G1/8)</t>
  </si>
  <si>
    <t>Вороток для метчиков М 4-М16 (G1/8-G1/4-G3/8)</t>
  </si>
  <si>
    <t>Вороток для метчиков М 5-М22 (G1/8-G1/4-G3/8-G1/2)</t>
  </si>
  <si>
    <t>Вороток для метчиков М 6-М30 (G1/8-G1/4-G3/8-G1/2-G3/4)</t>
  </si>
  <si>
    <t>МЕТЧИКИ РУЧНЫЕ М К-Т</t>
  </si>
  <si>
    <t>Метчик машинно-ручной для сквозных отверстий М3 х 0,5 (утолщ.хвост., Р6М5)</t>
  </si>
  <si>
    <t>Метчик машинно-ручной для сквозных отверстий М4 х 0,7 (утолщ.хвост., Р6М5)</t>
  </si>
  <si>
    <t>Метчик машинно-ручной для сквозных отверстий М5 х 0,8 (утолщ.хвост.,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</si>
  <si>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ГЛУХИЕ</t>
    </r>
  </si>
  <si>
    <t xml:space="preserve">Метчик машинно-ручной для сквозных отверстий М6 х 1,0 (утолщ.хвост., Р6М5) </t>
  </si>
  <si>
    <t>Метчик машинно-ручной для сквозных отверстий М3 х 0,5 (основной, Р6М5)</t>
  </si>
  <si>
    <t>Метчики "сквозные" отличаются от "глухих" заходом и количеством ниток. Цены одинаковые</t>
  </si>
  <si>
    <t>Метчик машинно-ручной для сквозных отверстий М4 х 0,7 (основной, Р6М5)</t>
  </si>
  <si>
    <t>Метчик машинно-ручной для сквозных отверстий М5 х 0,8 (основной, Р6М5)</t>
  </si>
  <si>
    <t>Метчик машинно-ручной для сквозных отверстий М6 х 0,5 (Р6М5)</t>
  </si>
  <si>
    <t xml:space="preserve">Метчик машинно-ручной для сквозных отверстий М6 х 0,75 (Р6М5) 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</si>
  <si>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отличие метчиков руч от маш</t>
    </r>
  </si>
  <si>
    <t xml:space="preserve">Метчик машинно-ручной для сквозных отверстий М6 х 1,0 (основной, Р6М5) </t>
  </si>
  <si>
    <t xml:space="preserve">Метчик машинно-ручной для сквозных отверстий М8 х 0,75 (Р6М5) </t>
  </si>
  <si>
    <t xml:space="preserve">Метчик машинно-ручной для сквозных отверстий М8 х 1,0 (Р6М5)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</si>
  <si>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К-Т</t>
    </r>
  </si>
  <si>
    <t xml:space="preserve">Метчик машинно-ручной для сквозных отверстий М8 х 1,25 (основной, Р6М5) </t>
  </si>
  <si>
    <t xml:space="preserve">Метчик машинно-ручной для сквозных отверстий М10 х 0,75 (Р6М5) </t>
  </si>
  <si>
    <t>Метчики комплектные состоят из двух метчиков (№1 (черновой)+2 (чистовой))</t>
  </si>
  <si>
    <t xml:space="preserve">Метчик машинно-ручной для сквозных отверстий М10 х 1,0 (Р6М5) </t>
  </si>
  <si>
    <t xml:space="preserve">Метчик машинно-ручной для сквозных отверстий М10 х 1,25 (Р6М5) </t>
  </si>
  <si>
    <t xml:space="preserve">Метчик машинно-ручной для сквозных отверстий М10 х 1,5 (основной, Р6М5)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</si>
  <si>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РУЧНЫЕ М К-Т</t>
    </r>
  </si>
  <si>
    <t xml:space="preserve">Метчик машинно-ручной для сквозных отверстий М11х 1,0 (Р6М5) </t>
  </si>
  <si>
    <t>Метчик машинно-ручной для сквозных отверстий М11х 1,5 (основной, Р6М5)</t>
  </si>
  <si>
    <t>Метчики ручные отличаются от машинной-ручных сталью, ручные из 9ХС (бытов.уровень), м/р из Р6М5 (пром. уровень)</t>
  </si>
  <si>
    <t xml:space="preserve">Метчик машинно-ручной для сквозных отверстий М12 х 0,5 (Р6М5) </t>
  </si>
  <si>
    <t xml:space="preserve">Метчик машинно-ручной для сквозных отверстий М12 х 0,75 (Р6М5) </t>
  </si>
  <si>
    <t xml:space="preserve">Метчик машинно-ручной для сквозных отверстий М12 х 1,0 (Р6М5) </t>
  </si>
  <si>
    <t xml:space="preserve">Метчик машинно-ручной для сквозных отверстий М12 х 1,25 (Р6М5) </t>
  </si>
  <si>
    <t xml:space="preserve">Метчик машинно-ручной для сквозных отверстий М12 х 1,5 (Р6М5) </t>
  </si>
  <si>
    <t xml:space="preserve">Метчик машинно-ручной для сквозных отверстий М12 х 1,75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</si>
  <si>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</si>
  <si>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 xml:space="preserve">Метчик машинно-ручной для сквозных отверстий М14 х 0,5 (Р6М5) </t>
  </si>
  <si>
    <t xml:space="preserve">Метчик машинно-ручной для сквозных отверстий М14 х 0,75 (Р6М5) </t>
  </si>
  <si>
    <t xml:space="preserve">Метчик машинно-ручной для сквозных отверстий М14 х 1,0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</si>
  <si>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РУЧНЫЕ G К-Т</t>
    </r>
  </si>
  <si>
    <t xml:space="preserve">Метчик машинно-ручной для сквозных отверстий М14 х 1,25 (Р6М5) </t>
  </si>
  <si>
    <t xml:space="preserve">Метчик машинно-ручной для сквозных отверстий М14 х 1,5 (Р6М5) </t>
  </si>
  <si>
    <t xml:space="preserve">Метчик машинно-ручной для сквозных отверстий М14 х 2,0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</si>
  <si>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ГЛУХИЕ</t>
    </r>
  </si>
  <si>
    <t xml:space="preserve">Метчик машинно-ручной для сквозных отверстий М16 х 0,75 (Р6М5) </t>
  </si>
  <si>
    <t xml:space="preserve">Метчик машинно-ручной для сквозных отверстий М16 х 1,0 (Р6М5) </t>
  </si>
  <si>
    <t xml:space="preserve">Метчик машинно-ручной для сквозных отверстий М16 х 1,5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</si>
  <si>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К-Т</t>
    </r>
  </si>
  <si>
    <t>Метчик машинно-ручной для сквозных отверстий М16 х 2,0 (основной, Р6М5)</t>
  </si>
  <si>
    <t xml:space="preserve">Метчик машинно-ручной для сквозных отверстий М18 х 0,75 (Р6М5) </t>
  </si>
  <si>
    <t xml:space="preserve">Метчик машинно-ручной для сквозных отверстий М18 х 1,0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</si>
  <si>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</t>
    </r>
  </si>
  <si>
    <t>Метчик машинно-ручной для сквозных отверстий М18 х 1,5 (Р6М5)</t>
  </si>
  <si>
    <t xml:space="preserve">Метчик машинно-ручной для сквозных отверстий М18 х 2,0 (Р6М5) </t>
  </si>
  <si>
    <t xml:space="preserve">Метчик машинно-ручной для сквозных отверстий М18 х 2,5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</si>
  <si>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 К-Т</t>
    </r>
  </si>
  <si>
    <t xml:space="preserve">Метчик машинно-ручной для сквозных отверстий М20 х 0,75 (Р6М5) </t>
  </si>
  <si>
    <t xml:space="preserve">Метчик машинно-ручной для сквозных отверстий М20 х 1,0 (Р6М5) </t>
  </si>
  <si>
    <t xml:space="preserve">Метчик машинно-ручной для сквозных отверстий М20 х 1,5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</si>
  <si>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К</t>
    </r>
  </si>
  <si>
    <t xml:space="preserve">Метчик машинно-ручной для сквозных отверстий М20 х 2,0 (Р6М5) </t>
  </si>
  <si>
    <t>Метчик машинно-ручной для сквозных отверстий М20 х 2,5 (основной, Р6М5)</t>
  </si>
  <si>
    <t xml:space="preserve">Метчик машинно-ручной для сквозных отверстий М22 х 0,75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</si>
  <si>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Rс</t>
    </r>
  </si>
  <si>
    <t xml:space="preserve">Метчик машинно-ручной для сквозных отверстий М22 х 1,0 (Р6М5) </t>
  </si>
  <si>
    <t xml:space="preserve">Метчик машинно-ручной для сквозных отверстий М22 х 1,5 (Р6М5) </t>
  </si>
  <si>
    <t xml:space="preserve">Метчик машинно-ручной для сквозных отверстий М22 х 2,0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</si>
  <si>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ГАЕЧНЫЕ</t>
    </r>
  </si>
  <si>
    <t xml:space="preserve">Метчик машинно-ручной для сквозных отверстий М22 х 2,5 (основной, Р6М5) </t>
  </si>
  <si>
    <t xml:space="preserve">Метчик машинно-ручной для сквозных отверстий М24 х 1,0 (Р6М5) </t>
  </si>
  <si>
    <t xml:space="preserve">Метчик машинно-ручной для сквозных отверстий М24 х 1,5 (Р6М5) </t>
  </si>
  <si>
    <t xml:space="preserve">Метчик машинно-ручной для сквозных отверстий М24 х 2,0 (Р6М5) </t>
  </si>
  <si>
    <t xml:space="preserve">Метчик машинно-ручной для сквозных отверстий М24 х 3,0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</si>
  <si>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</si>
  <si>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 xml:space="preserve">Метчик машинно-ручной для сквозных отверстий М27 х 1,0 (Р6М5) </t>
  </si>
  <si>
    <t xml:space="preserve">Метчик машинно-ручной для сквозных отверстий М27 х 1,5 (Р6М5) </t>
  </si>
  <si>
    <t xml:space="preserve">Метчик машинно-ручной для сквозных отверстий М27 х 2,0 (Р6М5)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</si>
  <si>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</si>
  <si>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 xml:space="preserve">Метчик машинно-ручной для сквозных отверстий М27 х 3,0 (основной, Р6М5) </t>
  </si>
  <si>
    <t xml:space="preserve">Метчик машинно-ручной для сквозных отверстий М30 х 1,0 (Р6М5) </t>
  </si>
  <si>
    <t xml:space="preserve">Метчик машинно-ручной для сквозных отверстий М30 х 1,5 (Р6М5) </t>
  </si>
  <si>
    <t xml:space="preserve">Метчик машинно-ручной для сквозных отверстий М30 х 2,0 (Р6М5) </t>
  </si>
  <si>
    <t>МЕТЧИКИ В ИНДИВИД. УПАКОВКЕ</t>
  </si>
  <si>
    <t xml:space="preserve">Метчик машинно-ручной для сквозных отверстий М30 х 3,0 (Р6М5) </t>
  </si>
  <si>
    <t xml:space="preserve">Метчик машинно-ручной для сквозных отверстий М30 х 3,5 (основной, Р6М5) </t>
  </si>
  <si>
    <t xml:space="preserve">Метчик машинно-ручной для сквозных отверстий М33 х 1,5 (Р6М5) </t>
  </si>
  <si>
    <t>Метчики в ПВХ идут кратно 1 шт, упаковка с европетлей и штрихкодом</t>
  </si>
  <si>
    <t xml:space="preserve">Метчик машинно-ручной для сквозных отверстий М33 х 2,0 (Р6М5) </t>
  </si>
  <si>
    <t xml:space="preserve">Метчик машинно-ручной для сквозных отверстий М33 х 3,0 (Р6М5) </t>
  </si>
  <si>
    <t>Метчик машинно-ручной для сквозных отверстий М33 х 3,5 (основной,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</si>
  <si>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</si>
  <si>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 xml:space="preserve">Метчик машинно-ручной для сквозных отверстий М36 х 1,5 (Р6М5) </t>
  </si>
  <si>
    <t xml:space="preserve">Метчик машинно-ручной для сквозных отверстий М36 х 2,0 (Р6М5) </t>
  </si>
  <si>
    <t xml:space="preserve">Метчик машинно-ручной для сквозных отверстий М36 х 3,0 (Р6М5)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</si>
  <si>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отличия метчиков</t>
    </r>
  </si>
  <si>
    <t xml:space="preserve">Метчик машинно-ручной для сквозных отверстий М36 х 4,0 (основной, Р6М5) </t>
  </si>
  <si>
    <t xml:space="preserve">Метчик машинно-ручной для сквозных отверстий М39 х 1,5 (Р6М5) </t>
  </si>
  <si>
    <t xml:space="preserve">Метчик машинно-ручной для сквозных отверстий М39 х 2,0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</si>
  <si>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ПОДСТАВКИ</t>
    </r>
  </si>
  <si>
    <t xml:space="preserve">Метчик машинно-ручной для сквозных отверстий М39 х 3,0 (Р6М5) </t>
  </si>
  <si>
    <t xml:space="preserve">Метчик машинно-ручной для сквозных отверстий М39 х 4,0 (основной, Р6М5) </t>
  </si>
  <si>
    <t xml:space="preserve">Метчик машинно-ручной для сквозных отверстий М42 х 1,5 (Р6М5) </t>
  </si>
  <si>
    <t xml:space="preserve">Метчик машинно-ручной для сквозных отверстий М42 х 2,0 (Р6М5) </t>
  </si>
  <si>
    <t xml:space="preserve">Метчик машинно-ручной для сквозных отверстий М42 х 3,0 (Р6М5) </t>
  </si>
  <si>
    <t xml:space="preserve">Метчик машинно-ручной для сквозных отверстий М42 х 4,5 (основной, Р6М5) </t>
  </si>
  <si>
    <t xml:space="preserve">Метчик машинно-ручной для сквозных отверстий М45 х 1,5 (Р6М5) </t>
  </si>
  <si>
    <t xml:space="preserve">Метчик машинно-ручной для сквозных отверстий М45 х 2,0 (Р6М5) </t>
  </si>
  <si>
    <t xml:space="preserve">Метчик машинно-ручной для сквозных отверстий М45 х 3,0 (Р6М5) </t>
  </si>
  <si>
    <t>Метчик машинно-ручной для сквозных отверстий М45 х 4,5 (основной, Р6М5)</t>
  </si>
  <si>
    <t xml:space="preserve">Метчик машинно-ручной для сквозных отверстий М48 х 2,0 (Р6М5) </t>
  </si>
  <si>
    <t xml:space="preserve">Метчик машинно-ручной для сквозных отверстий М48 х 3,0 (Р6М5) </t>
  </si>
  <si>
    <t xml:space="preserve">Метчик машинно-ручной для сквозных отверстий М48 х 5,0 (основной, Р6М5) </t>
  </si>
  <si>
    <t xml:space="preserve">Метчик машинно-ручной для сквозных отверстий М52 х 1,5 (Р6М5) </t>
  </si>
  <si>
    <t xml:space="preserve">Метчик машинно-ручной для сквозных отверстий М52 х 2,0 (Р6М5) </t>
  </si>
  <si>
    <t xml:space="preserve">Метчик машинно-ручной для сквозных отверстий М52 х 3,0 (Р6М5) </t>
  </si>
  <si>
    <t xml:space="preserve">Метчик машинно-ручной для сквозных отверстий М52 х 5,0 (основной, Р6М5) </t>
  </si>
  <si>
    <t>Метчик машинно-ручной для сквозных отверстий М3 х 0,5 в ПВХ (основной, Р6М5)</t>
  </si>
  <si>
    <t>Метчик машинно-ручной для сквозных отверстий М4 х 0,7 в ПВХ (основной,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</si>
  <si>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СКВОЗНЫЕ</t>
    </r>
  </si>
  <si>
    <t>Метчик машинно-ручной для сквозных отверстий М5 х 0,8 в ПВХ (основной, Р6М5)</t>
  </si>
  <si>
    <t>Метчик машинно-ручной для сквозных отверстий М6 х 0,5 в ПВХ (Р6М5)</t>
  </si>
  <si>
    <t>Метчик машинно-ручной для сквозных отверстий М6 х 0,75 в ПВХ (Р6М5)</t>
  </si>
  <si>
    <t>Метчик машинно-ручной для сквозных отверстий М6 х 1,0 в ПВХ (основной, Р6М5)</t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</si>
  <si>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ов шире размерный ряд, при этом пром.упаковка</t>
    </r>
  </si>
  <si>
    <t>Метчик машинно-ручной для сквозных отверстий М8 х 0,75 в ПВХ (Р6М5)</t>
  </si>
  <si>
    <t>Метчик машинно-ручной для сквозных отверстий М8 х 1,0 в ПВХ (Р6М5)</t>
  </si>
  <si>
    <t>Метчик машинно-ручной для сквозных отверстий М8 х 1,25 в ПВХ (основной, Р6М5)</t>
  </si>
  <si>
    <t>Метчик машинно-ручной для сквозных отверстий М10 х 0,75 в ПВХ (Р6М5)</t>
  </si>
  <si>
    <t>Метчик машинно-ручной для сквозных отверстий М10 х 1,0 в ПВХ (Р6М5)</t>
  </si>
  <si>
    <t>Метчик машинно-ручной для сквозных отверстий М10 х 1,25 в ПВХ (Р6М5)</t>
  </si>
  <si>
    <t>Метчик машинно-ручной для сквозных отверстий М10 х 1,5 в ПВХ (основной, Р6М5)</t>
  </si>
  <si>
    <t>Метчик машинно-ручной для сквозных отверстий М11 х 1,0 в ПВХ (Р6М5)</t>
  </si>
  <si>
    <t>Метчик машинно-ручной для сквозных отверстий М11 х 1,5 в ПВХ (основной, Р6М5)</t>
  </si>
  <si>
    <t>Метчик машинно-ручной для сквозных отверстий М12 х 0,5 в ПВХ (Р6М5)</t>
  </si>
  <si>
    <t>Метчик машинно-ручной для сквозных отверстий М12 х 0,75 в ПВХ (Р6М5)</t>
  </si>
  <si>
    <t>Метчик машинно-ручной для сквозных отверстий М12 х 1,0 в ПВХ (Р6М5)</t>
  </si>
  <si>
    <t>Метчик машинно-ручной для сквозных отверстий М12 х 1,25 в ПВХ (Р6М5)</t>
  </si>
  <si>
    <t>Метчик машинно-ручной для сквозных отверстий М12 х 1,5 в ПВХ (Р6М5)</t>
  </si>
  <si>
    <t>Метчик машинно-ручной для сквозных отверстий М12 х 1,75 в ПВХ (основной, Р6М5)</t>
  </si>
  <si>
    <t>Метчик машинно-ручной для сквозных отверстий М14 х 0,5 в ПВХ (Р6М5)</t>
  </si>
  <si>
    <t>Метчик машинно-ручной для сквозных отверстий М14 х 0,75 в ПВХ (Р6М5)</t>
  </si>
  <si>
    <t>Метчик машинно-ручной для сквозных отверстий М14 х 1,0 в ПВХ (Р6М5)</t>
  </si>
  <si>
    <t>Метчик машинно-ручной для сквозных отверстий М14 х 1,25 в ПВХ (Р6М5)</t>
  </si>
  <si>
    <t>Метчик машинно-ручной для сквозных отверстий М14 х 1,5 в ПВХ (Р6М5)</t>
  </si>
  <si>
    <t>Метчик машинно-ручной для сквозных отверстий М14 х 2,0 в ПВХ (основной, Р6М5)</t>
  </si>
  <si>
    <t>Метчик машинно-ручной для сквозных отверстий М16 х 0,75 в ПВХ (Р6М5)</t>
  </si>
  <si>
    <t>Метчик машинно-ручной для сквозных отверстий М16 х 1,0 в ПВХ (Р6М5)</t>
  </si>
  <si>
    <t>Метчик машинно-ручной для сквозных отверстий М16 х 1,5 в ПВХ (Р6М5)</t>
  </si>
  <si>
    <t>Метчик машинно-ручной для сквозных отверстий М16 х 2,0 в ПВХ (основной, Р6М5)</t>
  </si>
  <si>
    <t>Метчик машинно-ручной для сквозных отверстий М18 х 0,75 в ПВХ (Р6М5)</t>
  </si>
  <si>
    <t>Метчик машинно-ручной для сквозных отверстий М18 х 1,0 в ПВХ (Р6М5)</t>
  </si>
  <si>
    <t>Метчик машинно-ручной для сквозных отверстий М18 х 1,5 в ПВХ (Р6М5)</t>
  </si>
  <si>
    <t>Метчик машинно-ручной для сквозных отверстий М18 х 2,0 в ПВХ (Р6М5)</t>
  </si>
  <si>
    <t>Метчик машинно-ручной для сквозных отверстий М18 х 2,5 в ПВХ (основной, Р6М5)</t>
  </si>
  <si>
    <t>Метчик машинно-ручной для сквозных отверстий М20 х 0,75 в ПВХ (Р6М5)</t>
  </si>
  <si>
    <t>Метчик машинно-ручной для сквозных отверстий М20 х 1,0 в ПВХ (Р6М5)</t>
  </si>
  <si>
    <t>Метчик машинно-ручной для сквозных отверстий М20 х 1,5 в ПВХ (Р6М5)</t>
  </si>
  <si>
    <t>Метчик машинно-ручной для сквозных отверстий М20 х 2,0 в ПВХ (Р6М5)</t>
  </si>
  <si>
    <t>Метчик машинно-ручной для сквозных отверстий М20 х 2,5 в ПВХ (основной, Р6М5)</t>
  </si>
  <si>
    <t>Метчик машинно-ручной для сквозных отверстий М22 х 1,5 в ПВХ (Р6М5)</t>
  </si>
  <si>
    <t>Метчик машинно-ручной для сквозных отверстий М22 х 2,5 в ПВХ (основной, Р6М5)</t>
  </si>
  <si>
    <r>
      <rPr>
        <rFont val="Bahnschrift"/>
        <b/>
        <color theme="1"/>
        <sz val="10.0"/>
      </rPr>
      <t xml:space="preserve">МЕТЧИК МАШИННО-РУЧНОЙ ДЛЯ МЕТРИЧЕСКОЙ РЕЗЬБЫ ОДИНАРНЫЙ ДЛЯ СКВОЗНЫХ ОТВЕРСТИЙ, СТАЛЬ Р6М5, DIN 371, 374, 376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</si>
  <si>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для сквозных отвер. М3 х 0,5 DIN 371 (утолщ.хвост., Р6М5)</t>
  </si>
  <si>
    <t>Метчик машинно-ручной для сквозных отвер. М4 х 0,7 DIN 371 (утолщ.хвост., Р6М5)</t>
  </si>
  <si>
    <t>Метчик машинно-ручной для сквозных отвер. М5 х 0,8 DIN 371 (утолщ.хвост., Р6М5)</t>
  </si>
  <si>
    <t>Метчик машинно-ручной для сквозных отвер. М6 х 1,0 DIN 371 (утолщ.хвост., Р6М5)</t>
  </si>
  <si>
    <t>Метчик машинно-ручной для сквозных отвер. М8 х 1,0 DIN 371 (утолщ.хвост., Р6М5)</t>
  </si>
  <si>
    <t>Метчик машинно-ручной для сквозных отвер. М8 х 1,25 DIN 371 (утолщ.хвост., Р6М5)</t>
  </si>
  <si>
    <t>Метчик машинно-ручной для сквозных отвер. М10 х 1,25 DIN 371 (утолщ.хвост., Р6М5)</t>
  </si>
  <si>
    <t>Метчик машинно-ручной для сквозных отвер. М10 х 1,5 DIN 371 (утолщ.хвост., Р6М5)</t>
  </si>
  <si>
    <t>Метчик машинно-ручной для сквозных отвер. М12 х 1,75 DIN 371 (утолщ.хвост., Р6М5)</t>
  </si>
  <si>
    <t>Метчик машинно-ручной для сквозных отверстий М3 х 0,5 DIN 376 (Р6М5)</t>
  </si>
  <si>
    <t>Метчик машинно-ручной для сквозных отверстий М4 х 0,7 DIN 376 (Р6М5)</t>
  </si>
  <si>
    <t>Метчик машинно-ручной для сквозных отверстий М5 х 0,8 DIN 376 (Р6М5)</t>
  </si>
  <si>
    <t>Метчик машинно-ручной для сквозных отверстий М6 х 1,0 DIN 376 (Р6М5)</t>
  </si>
  <si>
    <t>Метчик машинно-ручной для сквозных отверстий М8 х 1,0 DIN 374 (Р6М5)</t>
  </si>
  <si>
    <t>Метчик машинно-ручной для сквозных отверстий М8 х 1,25 DIN 376 (Р6М5)</t>
  </si>
  <si>
    <t>Метчик машинно-ручной для сквозных отверстий М10 х 1,25 DIN 374 (Р6М5)</t>
  </si>
  <si>
    <t>Метчик машинно-ручной для сквозных отверстий М10 х 1,5 DIN 376 (Р6М5)</t>
  </si>
  <si>
    <t>Метчик машинно-ручной для сквозных отверстий М12 х 1,25 DIN 374 (Р6М5)</t>
  </si>
  <si>
    <t>Метчик машинно-ручной для сквозных отверстий М12 х 1,5 DIN 374 (Р6М5)</t>
  </si>
  <si>
    <t>Метчик машинно-ручной для сквозных отверстий М12 х 1,75 DIN 376 (Р6М5)</t>
  </si>
  <si>
    <t>Метчик машинно-ручной для сквозных отверстий М14 х 1,5 DIN 374 (Р6М5)</t>
  </si>
  <si>
    <t>Метчик машинно-ручной для сквозных отверстий М14 х 2,0 DIN 376 (Р6М5)</t>
  </si>
  <si>
    <t>Метчик машинно-ручной для сквозных отверстий М16 х 1,5 DIN 374 (Р6М5)</t>
  </si>
  <si>
    <t>Метчик машинно-ручной для сквозных отверстий М16 х 2,0 DIN 376 (Р6М5)</t>
  </si>
  <si>
    <t>Метчик машинно-ручной для сквозных отверстий М18 х 1,5 DIN 374 (Р6М5)</t>
  </si>
  <si>
    <t>Метчик машинно-ручной для сквозных отверстий М18 х 2,5 DIN 376 (Р6М5)</t>
  </si>
  <si>
    <t>Метчик машинно-ручной для сквозных отверстий М20 х 1,5 DIN 374 (Р6М5)</t>
  </si>
  <si>
    <t>Метчик машинно-ручной для сквозных отверстий М20 х 2,5 DIN 376 (Р6М5)</t>
  </si>
  <si>
    <t>Метчик машинно-ручной для сквозных отверстий М22 х 1,5 DIN 374 (Р6М5)</t>
  </si>
  <si>
    <t>Метчик машинно-ручной для сквозных отверстий М22 х 2,5 DIN 376 (Р6М5)</t>
  </si>
  <si>
    <t>Метчик машинно-ручной для сквозных отверстий М24 х 1,5 DIN 374 (Р6М5)</t>
  </si>
  <si>
    <t>Метчик машинно-ручной для сквозных отверстий М24 х 3,0 DIN 376 (Р6М5)</t>
  </si>
  <si>
    <t>Метчик машинно-ручной для сквозных отверстий М27 х 3,0 DIN 376 (Р6М5)</t>
  </si>
  <si>
    <t>Метчик машинно-ручной для сквозных отверстий М30 х 3,5 DIN 376 (Р6М5)</t>
  </si>
  <si>
    <t>Метчик машинно-ручной для сквозных отверстий М33 х 3,5 DIN 376 (Р6М5)</t>
  </si>
  <si>
    <t>Метчик машинно-ручной для сквозных отверстий М36 х 4,0 DIN 376 (Р6М5)</t>
  </si>
  <si>
    <r>
      <rPr>
        <rFont val="Bahnschrift"/>
        <b/>
        <color theme="1"/>
        <sz val="10.0"/>
      </rPr>
      <t xml:space="preserve">МЕТЧИК МАШИННО-РУЧНОЙ ДЛЯ МЕТРИЧЕСКОЙ РЕЗЬБЫ ОДИНАРНЫЙ ДЛЯ ГЛУХИХ ОТВЕРСТИЙ, СТАЛЬ Р6М5,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</si>
  <si>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для глухих отверстий М3 х 0,5 (утолщ.хвост., Р6М5)</t>
  </si>
  <si>
    <t>Метчик машинно-ручной для глухих отверстий М4 х 0,7 (утолщ.хвост., Р6М5)</t>
  </si>
  <si>
    <t>Метчик машинно-ручной для глухих отверстий М5 х 0,8 (утолщ.хвост.,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</si>
  <si>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СКВОЗНЫЕ</t>
    </r>
  </si>
  <si>
    <t xml:space="preserve">Метчик машинно-ручной для глухих отверстий М6 х 1,0 (утолщ.хвост., Р6М5) </t>
  </si>
  <si>
    <t>Метчик машинно-ручной для глухих отверстий М3 х 0,5 (основной, Р6М5)</t>
  </si>
  <si>
    <t>Метчик машинно-ручной для глухих отверстий М4 х 0,7 (основной, Р6М5)</t>
  </si>
  <si>
    <t>Метчик машинно-ручной для глухих отверстий М5 х 0,8 (основной, Р6М5)</t>
  </si>
  <si>
    <t>Метчик машинно-ручной для глухих отверстий М6 х 0,5 (Р6М5)</t>
  </si>
  <si>
    <t xml:space="preserve">Метчик машинно-ручной для глухих отверстий М6 х 0,75 (Р6М5)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</si>
  <si>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отличия метчиков</t>
    </r>
  </si>
  <si>
    <t xml:space="preserve">Метчик машинно-ручной для глухих отверстий М6 х 1,0 (основной, Р6М5) </t>
  </si>
  <si>
    <t xml:space="preserve">Метчик машинно-ручной для глухих отверстий М8 х 0,75 (Р6М5) </t>
  </si>
  <si>
    <t xml:space="preserve">Метчик машинно-ручной для глухих отверстий М8 х 1,0 (Р6М5)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</si>
  <si>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К-Т</t>
    </r>
  </si>
  <si>
    <t xml:space="preserve">Метчик машинно-ручной для глухих отверстий М8 х 1,25 (основной, Р6М5) </t>
  </si>
  <si>
    <t xml:space="preserve">Метчик машинно-ручной для глухих отверстий М10 х 0,75 (Р6М5) </t>
  </si>
  <si>
    <t xml:space="preserve">Метчик машинно-ручной для глухих отверстий М10 х 1,0 (Р6М5) </t>
  </si>
  <si>
    <t xml:space="preserve">Метчик машинно-ручной для глухих отверстий М10 х 1,25 (Р6М5) </t>
  </si>
  <si>
    <t xml:space="preserve">Метчик машинно-ручной для глухих отверстий М10 х 1,5 (основной, Р6М5)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</si>
  <si>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РУЧНЫЕ М К-Т</t>
    </r>
  </si>
  <si>
    <t xml:space="preserve">Метчик машинно-ручной для глухих отверстий М11х 1,0 (Р6М5) </t>
  </si>
  <si>
    <t>Метчик машинно-ручной для глухих отверстий М11х 1,5 (основной, Р6М5)</t>
  </si>
  <si>
    <t xml:space="preserve">Метчик машинно-ручной для глухих отверстий М12 х 0,5 (Р6М5) </t>
  </si>
  <si>
    <t xml:space="preserve">Метчик машинно-ручной для глухих отверстий М12 х 0,75 (Р6М5) </t>
  </si>
  <si>
    <t xml:space="preserve">Метчик машинно-ручной для глухих отверстий М12 х 1,0 (Р6М5) </t>
  </si>
  <si>
    <t xml:space="preserve">Метчик машинно-ручной для глухих отверстий М12 х 1,25 (Р6М5) </t>
  </si>
  <si>
    <t xml:space="preserve">Метчик машинно-ручной для глухих отверстий М12 х 1,5 (Р6М5) </t>
  </si>
  <si>
    <t xml:space="preserve">Метчик машинно-ручной для глухих отверстий М12 х 1,75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</si>
  <si>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</si>
  <si>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 xml:space="preserve">Метчик машинно-ручной для глухих отверстий М14 х 0,5 (Р6М5) </t>
  </si>
  <si>
    <t xml:space="preserve">Метчик машинно-ручной для глухих отверстий М14 х 0,75 (Р6М5) </t>
  </si>
  <si>
    <t xml:space="preserve">Метчик машинно-ручной для глухих отверстий М14 х 1,0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</si>
  <si>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РУЧНЫЕ G К-Т</t>
    </r>
  </si>
  <si>
    <t xml:space="preserve">Метчик машинно-ручной для глухих отверстий М14 х 1,25 (Р6М5) </t>
  </si>
  <si>
    <t xml:space="preserve">Метчик машинно-ручной для глухих отверстий М14 х 1,5 (Р6М5) </t>
  </si>
  <si>
    <t xml:space="preserve">Метчик машинно-ручной для глухих отверстий М14 х 2,0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</si>
  <si>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ГЛУХИЕ</t>
    </r>
  </si>
  <si>
    <t xml:space="preserve">Метчик машинно-ручной для глухих отверстий М16 х 0,75 (Р6М5) </t>
  </si>
  <si>
    <t xml:space="preserve">Метчик машинно-ручной для глухих отверстий М16 х 1,0 (Р6М5) </t>
  </si>
  <si>
    <t xml:space="preserve">Метчик машинно-ручной для глухих отверстий М16 х 1,5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</si>
  <si>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К-Т</t>
    </r>
  </si>
  <si>
    <t>Метчик машинно-ручной для глухих отверстий М16 х 2,0 (основной, Р6М5)</t>
  </si>
  <si>
    <t xml:space="preserve">Метчик машинно-ручной для глухих отверстий М18 х 0,75 (Р6М5) </t>
  </si>
  <si>
    <t xml:space="preserve">Метчик машинно-ручной для глухих отверстий М18 х 1,0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</si>
  <si>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</t>
    </r>
  </si>
  <si>
    <t>Метчик машинно-ручной для глухих отверстий М18 х 1,5 (Р6М5)</t>
  </si>
  <si>
    <t xml:space="preserve">Метчик машинно-ручной для глухих отверстий М18 х 2,0 (Р6М5) </t>
  </si>
  <si>
    <t xml:space="preserve">Метчик машинно-ручной для глухих отверстий М18 х 2,5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</si>
  <si>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 К-Т</t>
    </r>
  </si>
  <si>
    <t xml:space="preserve">Метчик машинно-ручной для глухих отверстий М20 х 0,75 (Р6М5) </t>
  </si>
  <si>
    <t xml:space="preserve">Метчик машинно-ручной для глухих отверстий М20 х 1,0 (Р6М5) </t>
  </si>
  <si>
    <t xml:space="preserve">Метчик машинно-ручной для глухих отверстий М20 х 1,5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</si>
  <si>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К</t>
    </r>
  </si>
  <si>
    <t xml:space="preserve">Метчик машинно-ручной для глухих отверстий М20 х 2,0 (Р6М5) </t>
  </si>
  <si>
    <t>Метчик машинно-ручной для глухих отверстий М20 х 2,5 (основной, Р6М5)</t>
  </si>
  <si>
    <t xml:space="preserve">Метчик машинно-ручной для глухих отверстий М22 х 0,75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</si>
  <si>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Rс</t>
    </r>
  </si>
  <si>
    <t xml:space="preserve">Метчик машинно-ручной для глухих отверстий М22 х 1,0 (Р6М5) </t>
  </si>
  <si>
    <t xml:space="preserve">Метчик машинно-ручной для глухих отверстий М22 х 1,5 (Р6М5) </t>
  </si>
  <si>
    <t xml:space="preserve">Метчик машинно-ручной для глухих отверстий М22 х 2,0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</si>
  <si>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ГАЕЧНЫЕ</t>
    </r>
  </si>
  <si>
    <t xml:space="preserve">Метчик машинно-ручной для глухих отверстий М22 х 2,5 (основной, Р6М5) </t>
  </si>
  <si>
    <t xml:space="preserve">Метчик машинно-ручной для глухих отверстий М24 х 1,0 (Р6М5) </t>
  </si>
  <si>
    <t xml:space="preserve">Метчик машинно-ручной для глухих отверстий М24 х 1,5 (Р6М5) </t>
  </si>
  <si>
    <t xml:space="preserve">Метчик машинно-ручной для глухих отверстий М24 х 2,0 (Р6М5) </t>
  </si>
  <si>
    <t xml:space="preserve">Метчик машинно-ручной для глухих отверстий М24 х 3,0 (основной, 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</si>
  <si>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</si>
  <si>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 xml:space="preserve">Метчик машинно-ручной для глухих отверстий М27 х 1,0 (Р6М5) </t>
  </si>
  <si>
    <t xml:space="preserve">Метчик машинно-ручной для глухих отверстий М27 х 1,5 (Р6М5) </t>
  </si>
  <si>
    <t xml:space="preserve">Метчик машинно-ручной для глухих отверстий М27 х 2,0 (Р6М5) 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</si>
  <si>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отличие метчиков руч от маш</t>
    </r>
  </si>
  <si>
    <t xml:space="preserve">Метчик машинно-ручной для глухих отверстий М27 х 3,0 (основной, Р6М5) </t>
  </si>
  <si>
    <t xml:space="preserve">Метчик машинно-ручной для глухих отверстий М30 х 1,0 (Р6М5) </t>
  </si>
  <si>
    <t xml:space="preserve">Метчик машинно-ручной для глухих отверстий М30 х 1,5 (Р6М5) </t>
  </si>
  <si>
    <t xml:space="preserve">Метчик машинно-ручной для глухих отверстий М30 х 2,0 (Р6М5) </t>
  </si>
  <si>
    <t xml:space="preserve">Метчик машинно-ручной для глухих отверстий М30 х 3,0 (Р6М5)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</si>
  <si>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 В ПВХ</t>
    </r>
  </si>
  <si>
    <t xml:space="preserve">Метчик машинно-ручной для глухих отверстий М30 х 3,5 (основной, Р6М5) </t>
  </si>
  <si>
    <t xml:space="preserve">Метчик машинно-ручной для глухих отверстий М33 х 1,5 (Р6М5) </t>
  </si>
  <si>
    <t xml:space="preserve">Метчик машинно-ручной для глухих отверстий М33 х 2,0 (Р6М5) </t>
  </si>
  <si>
    <t xml:space="preserve">Метчик машинно-ручной для глухих отверстий М33 х 3,0 (Р6М5) </t>
  </si>
  <si>
    <t>Метчик машинно-ручной для глухих отверстий М33 х 3,5 (основной, 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</si>
  <si>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</si>
  <si>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 xml:space="preserve">Метчик машинно-ручной для глухих отверстий М36 х 1,5 (Р6М5) </t>
  </si>
  <si>
    <t xml:space="preserve">Метчик машинно-ручной для глухих отверстий М36 х 2,0 (Р6М5) </t>
  </si>
  <si>
    <t xml:space="preserve">Метчик машинно-ручной для глухих отверстий М36 х 3,0 (Р6М5) 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</si>
  <si>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</si>
  <si>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 xml:space="preserve">Метчик машинно-ручной для глухих отверстий М36 х 4,0 (основной, Р6М5) </t>
  </si>
  <si>
    <t xml:space="preserve">Метчик машинно-ручной для глухих отверстий М39 х 1,5 (Р6М5) </t>
  </si>
  <si>
    <t xml:space="preserve">Метчик машинно-ручной для глухих отверстий М39 х 2,0 (Р6М5)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</si>
  <si>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ПОДСТАВКИ</t>
    </r>
  </si>
  <si>
    <t xml:space="preserve">Метчик машинно-ручной для глухих отверстий М39 х 3,0 (Р6М5) </t>
  </si>
  <si>
    <t xml:space="preserve">Метчик машинно-ручной для глухих отверстий М39 х 4,0 (основной, Р6М5) </t>
  </si>
  <si>
    <t xml:space="preserve">Метчик машинно-ручной для глухих отверстий М42 х 1,5 (Р6М5) </t>
  </si>
  <si>
    <t xml:space="preserve">Метчик машинно-ручной для глухих отверстий М42 х 2,0 (Р6М5) </t>
  </si>
  <si>
    <t xml:space="preserve">Метчик машинно-ручной для глухих отверстий М42 х 3,0 (Р6М5) </t>
  </si>
  <si>
    <t xml:space="preserve">Метчик машинно-ручной для глухих отверстий М42 х 4,5 (основной, Р6М5) </t>
  </si>
  <si>
    <t xml:space="preserve">Метчик машинно-ручной для глухих отверстий М45 х 1,5 (Р6М5) </t>
  </si>
  <si>
    <t xml:space="preserve">Метчик машинно-ручной для глухих отверстий М45 х 2,0 (Р6М5) </t>
  </si>
  <si>
    <t xml:space="preserve">Метчик машинно-ручной для глухих отверстий М45 х 3,0 (Р6М5) </t>
  </si>
  <si>
    <t>Метчик машинно-ручной для глухих отверстий М45 х 4,5 (основной, Р6М5)</t>
  </si>
  <si>
    <t xml:space="preserve">Метчик машинно-ручной для глухих отверстий М48 х 2,0 (Р6М5) </t>
  </si>
  <si>
    <t xml:space="preserve">Метчик машинно-ручной для глухих отверстий М48 х 3,0 (Р6М5) </t>
  </si>
  <si>
    <t xml:space="preserve">Метчик машинно-ручной для глухих отверстий М48 х 5,0 (основной, Р6М5) </t>
  </si>
  <si>
    <t xml:space="preserve">Метчик машинно-ручной для глухих отверстий М52 х 1,5 (Р6М5) </t>
  </si>
  <si>
    <t xml:space="preserve">Метчик машинно-ручной для глухих отверстий М52 х 2,0 (Р6М5) </t>
  </si>
  <si>
    <t xml:space="preserve">Метчик машинно-ручной для глухих отверстий М52 х 3,0 (Р6М5) </t>
  </si>
  <si>
    <t xml:space="preserve">Метчик машинно-ручной для глухих отверстий М52 х 5,0 (основной, Р6М5) </t>
  </si>
  <si>
    <t>Метчик машинно-ручной для глухих отверстий М3 х 0,5 в ПВХ (основной, Р6М5)</t>
  </si>
  <si>
    <t>Метчик машинно-ручной для глухих отверстий М4 х 0,7 в ПВХ (основной, Р6М5)</t>
  </si>
  <si>
    <t>Метчик машинно-ручной для глухих отверстий М5 х 0,8 в ПВХ (основной, Р6М5)</t>
  </si>
  <si>
    <t>Метчик машинно-ручной для глухих отверстий М6 х 0,5 в ПВХ (Р6М5)</t>
  </si>
  <si>
    <t>Метчик машинно-ручной для глухих отверстий М6 х 0,75 в ПВХ (Р6М5)</t>
  </si>
  <si>
    <t>Метчик машинно-ручной для глухих отверстий М6 х 1,0 в ПВХ (основной, Р6М5)</t>
  </si>
  <si>
    <t>Метчик машинно-ручной для глухих отверстий М8 х 0,75 в ПВХ (Р6М5)</t>
  </si>
  <si>
    <t>Метчик машинно-ручной для глухих отверстий М8 х 1,0 в ПВХ (Р6М5)</t>
  </si>
  <si>
    <t>Метчик машинно-ручной для глухих отверстий М8 х 1,25 в ПВХ (основной, Р6М5)</t>
  </si>
  <si>
    <t>Метчик машинно-ручной для глухих отверстий М10 х 0,75 в ПВХ (Р6М5)</t>
  </si>
  <si>
    <t>Метчик машинно-ручной для глухих отверстий М10 х 1,0 в ПВХ (Р6М5)</t>
  </si>
  <si>
    <t>Метчик машинно-ручной для глухих отверстий М10 х 1,25 в ПВХ (Р6М5)</t>
  </si>
  <si>
    <t>Метчик машинно-ручной для глухих отверстий М10 х 1,5 в ПВХ (основной, Р6М5)</t>
  </si>
  <si>
    <t>Метчик машинно-ручной для глухих отверстий М11 х 1,0 в ПВХ (Р6М5)</t>
  </si>
  <si>
    <t>Метчик машинно-ручной для глухих отверстий М11 х 1,5 в ПВХ (основной, Р6М5)</t>
  </si>
  <si>
    <t>Метчик машинно-ручной для глухих отверстий М12 х 0,5 в ПВХ (Р6М5)</t>
  </si>
  <si>
    <t>Метчик машинно-ручной для глухих отверстий М12 х 0,75 в ПВХ (Р6М5)</t>
  </si>
  <si>
    <t>Метчик машинно-ручной для глухих отверстий М12 х 1,0 в ПВХ (Р6М5)</t>
  </si>
  <si>
    <t>Метчик машинно-ручной для глухих отверстий М12 х 1,25 в ПВХ (Р6М5)</t>
  </si>
  <si>
    <t>Метчик машинно-ручной для глухих отверстий М12 х 1,5 в ПВХ (Р6М5)</t>
  </si>
  <si>
    <t>Метчик машинно-ручной для глухих отверстий М12 х 1,75 в ПВХ (основной, Р6М5)</t>
  </si>
  <si>
    <t>Метчик машинно-ручной для глухих отверстий М14 х 0,5 в ПВХ (Р6М5)</t>
  </si>
  <si>
    <t>Метчик машинно-ручной для глухих отверстий М14 х 0,75 в ПВХ (Р6М5)</t>
  </si>
  <si>
    <t>Метчик машинно-ручной для глухих отверстий М14 х 1,0 в ПВХ (Р6М5)</t>
  </si>
  <si>
    <t>Метчик машинно-ручной для глухих отверстий М14 х 1,25 в ПВХ (Р6М5)</t>
  </si>
  <si>
    <t>Метчик машинно-ручной для глухих отверстий М14 х 1,5 в ПВХ (Р6М5)</t>
  </si>
  <si>
    <t>Метчик машинно-ручной для глухих отверстий М14 х 2,0 в ПВХ (основной, Р6М5)</t>
  </si>
  <si>
    <t>Метчик машинно-ручной для глухих отверстий М16 х 0,75 в ПВХ (Р6М5)</t>
  </si>
  <si>
    <t>Метчик машинно-ручной для глухих отверстий М16 х 1,0 в ПВХ (Р6М5)</t>
  </si>
  <si>
    <t>Метчик машинно-ручной для глухих отверстий М16 х 1,5 в ПВХ (Р6М5)</t>
  </si>
  <si>
    <t>Метчик машинно-ручной для глухих отверстий М16 х 2,0 в ПВХ (основной, Р6М5)</t>
  </si>
  <si>
    <t>Метчик машинно-ручной для глухих отверстий М18 х 0,75 в ПВХ (Р6М5)</t>
  </si>
  <si>
    <t>Метчик машинно-ручной для глухих отверстий М18 х 1,0 в ПВХ (Р6М5)</t>
  </si>
  <si>
    <t>Метчик машинно-ручной для глухих отверстий М18 х 1,5 в ПВХ (Р6М5)</t>
  </si>
  <si>
    <t>Метчик машинно-ручной для глухих отверстий М18 х 2,0 в ПВХ (Р6М5)</t>
  </si>
  <si>
    <t>Метчик машинно-ручной для глухих отверстий М18 х 2,5 в ПВХ (основной, Р6М5)</t>
  </si>
  <si>
    <t>Метчик машинно-ручной для глухих отверстий М20 х 0,75 в ПВХ (Р6М5)</t>
  </si>
  <si>
    <t>Метчик машинно-ручной для глухих отверстий М20 х 1,0 в ПВХ (Р6М5)</t>
  </si>
  <si>
    <t>Метчик машинно-ручной для глухих отверстий М20 х 1,5 в ПВХ (Р6М5)</t>
  </si>
  <si>
    <t>Метчик машинно-ручной для глухих отверстий М20 х 2,0 в ПВХ (Р6М5)</t>
  </si>
  <si>
    <t>Метчик машинно-ручной для глухих отверстий М20 х 2,5 в ПВХ (основной, Р6М5)</t>
  </si>
  <si>
    <t>Метчик машинно-ручной для глухих отверстий М22 х 1,5 в ПВХ (Р6М5)</t>
  </si>
  <si>
    <t>Метчик машинно-ручной для глухих отверстий М22 х 2,5 в ПВХ (основной, Р6М5)</t>
  </si>
  <si>
    <r>
      <rPr>
        <rFont val="Bahnschrift"/>
        <b/>
        <color theme="1"/>
        <sz val="10.0"/>
      </rPr>
      <t xml:space="preserve">МЕТЧИК МАШИННО-РУЧНОЙ ДЛЯ МЕТРИЧЕСКОЙ РЕЗЬБЫ ОДИНАРНЫЙ ДЛЯ ГЛУХИХ ОТВЕРСТИЙ С ВИНТОВОЙ КАНАВКОЙ, СТАЛЬ Р6М5, DIN 371, 374, 376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</si>
  <si>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для гл.отв. М3 х 0,5 DIN 371 винтовой (утолщ.хвост., Р6М5)</t>
  </si>
  <si>
    <t>Метчик машинно-ручной для гл.отв. М4 х 0,7 DIN 371 винтовой (утолщ.хвост., Р6М5)</t>
  </si>
  <si>
    <t>Метчик машинно-ручной для гл.отв. М5 х 0,8 DIN 371 винтовой (утолщ.хвост., Р6М5)</t>
  </si>
  <si>
    <t>Метчик машинно-ручной для гл.отв. М6 х 1,0 DIN 371 винтовой (утолщ.хвост., Р6М5)</t>
  </si>
  <si>
    <t>Метчик машинно-ручной для гл.отв. М8 х 1,0 DIN 371 винтовой (утолщ.хвост., Р6М5)</t>
  </si>
  <si>
    <t>Метчик машинно-ручной для гл.отв. М8 х 1,25 DIN 371 винтовой (утолщ.хвост., Р6М5)</t>
  </si>
  <si>
    <t>Метчик машинно-ручной для гл.отв. М10 х 1,25 DIN 371 винтовой (утолщ.хвост.,Р6М5)</t>
  </si>
  <si>
    <t>Метчик машинно-ручной для гл.отв. М10 х 1,5 DIN 371 винтовой (утолщ.хвост., Р6М5)</t>
  </si>
  <si>
    <t>Метчик машинно-ручной для гл.отв. М12 х 1,75 DIN 371 винтовой (утолщ.хвост.,Р6М5)</t>
  </si>
  <si>
    <t>Метчик машинно-ручной для глухих отверстий М3 х 0,5 DIN 376 винтовой (Р6М5)</t>
  </si>
  <si>
    <t>Метчик машинно-ручной для глухих отверстий М4 х 0,7 DIN 376 винтовой (Р6М5)</t>
  </si>
  <si>
    <t>Метчик машинно-ручной для глухих отверстий М5 х 0,8 DIN 376 винтовой (Р6М5)</t>
  </si>
  <si>
    <t>Метчик машинно-ручной для глухих отверстий М6 х 1,0 DIN 376 винтовой (Р6М5)</t>
  </si>
  <si>
    <t>Метчик машинно-ручной для глухих отверстий М8 х 1,0 DIN 374 винтовой (Р6М5)</t>
  </si>
  <si>
    <t>Метчик машинно-ручной для глухих отверстий М8 х 1,25 DIN 376 винтовой (Р6М5)</t>
  </si>
  <si>
    <t>Метчик машинно-ручной для глухих отверстий М10 х 1,25 DIN 374 винтовой (Р6М5)</t>
  </si>
  <si>
    <t>Метчик машинно-ручной для глухих отверстий М10 х 1,5 DIN 376 винтовой (Р6М5)</t>
  </si>
  <si>
    <t>Метчик машинно-ручной для глухих отверстий М12 х 1,25 DIN 374 винтовой (Р6М5)</t>
  </si>
  <si>
    <t>Метчик машинно-ручной для глухих отверстий М12 х 1,5 DIN 374 винтовой (Р6М5)</t>
  </si>
  <si>
    <t>Метчик машинно-ручной для глухих отверстий М12 х 1,75 DIN 376 винтовой (Р6М5)</t>
  </si>
  <si>
    <t>Метчик машинно-ручной для глухих отверстий М14 х 1,5 DIN 374 винтовой (Р6М5)</t>
  </si>
  <si>
    <t>Метчик машинно-ручной для глухих отверстий М14 х 2,0 DIN 376 винтовой (Р6М5)</t>
  </si>
  <si>
    <t>Метчик машинно-ручной для глухих отверстий М16 х 1,5 DIN 374 винтовой (Р6М5)</t>
  </si>
  <si>
    <t>Метчик машинно-ручной для глухих отверстий М16 х 2,0 DIN 376 винтовой (Р6М5)</t>
  </si>
  <si>
    <t>Метчик машинно-ручной для глухих отверстий М18 х 1,5 DIN 374 винтовой (Р6М5)</t>
  </si>
  <si>
    <t>Метчик машинно-ручной для глухих отверстий М18 х 2,5 DIN 376 винтовой (Р6М5)</t>
  </si>
  <si>
    <t>Метчик машинно-ручной для глухих отверстий М20 х 1,5 DIN 374 винтовой (Р6М5)</t>
  </si>
  <si>
    <t>Метчик машинно-ручной для глухих отверстий М20 х 2,5 DIN 376 винтовой (Р6М5)</t>
  </si>
  <si>
    <t>Метчик машинно-ручной для глухих отверстий М22 х 1,5 DIN 374 винтовой (Р6М5)</t>
  </si>
  <si>
    <t>Метчик машинно-ручной для глухих отверстий М22 х 2,5 DIN 376 винтовой (Р6М5)</t>
  </si>
  <si>
    <t>Метчик машинно-ручной для глухих отверстий М24 х 1,5 DIN 374 винтовой (Р6М5)</t>
  </si>
  <si>
    <t>Метчик машинно-ручной для глухих отверстий М24 х 3,0 DIN 376 винтовой (Р6М5)</t>
  </si>
  <si>
    <t>Метчик машинно-ручной для глухих отверстий М27 х 3,0 DIN 376 винтовой (Р6М5)</t>
  </si>
  <si>
    <t>Метчик машинно-ручной для глухих отверстий М30 х 3,5 DIN 376 винтовой (Р6М5)</t>
  </si>
  <si>
    <t>Метчик машинно-ручной для глухих отверстий М33 х 3,5 DIN 376 винтовой (Р6М5)</t>
  </si>
  <si>
    <t>Метчик машинно-ручной для глухих отверстий М36 х 4,0 DIN 376 винтовой (Р6М5)</t>
  </si>
  <si>
    <r>
      <rPr>
        <rFont val="Bahnschrift"/>
        <b/>
        <color theme="1"/>
        <sz val="10.0"/>
      </rPr>
      <t xml:space="preserve">МЕТЧИК МАШИННО-РУЧНОЙ ДЛЯ МЕТРИЧЕСКОЙ РЕЗЬБЫ КОМПЛЕКТНЫЙ ИЗ 2-Х ШТУК, СТАЛЬ Р6М5 И Р6М5К5 (5% КОБАЛЬТ), 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</si>
  <si>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 xml:space="preserve">Метчик машинно-ручной комплектный М3 х 0,5 2 шт. (утолщ.хвост., Р6М5) </t>
  </si>
  <si>
    <t>Метчик машинно-ручной комплектный М4 х 0,7 2 шт. (утолщ.хвост., Р6М5)</t>
  </si>
  <si>
    <t>Метчик машинно-ручной комплектный М5 х 0,8 2 шт. (утолщ.хвост., Р6М5)</t>
  </si>
  <si>
    <t xml:space="preserve">Метчик машинно-ручной комплектный М6 х 1,0 2 шт. (утолщ.хвост., Р6М5) </t>
  </si>
  <si>
    <t xml:space="preserve">Метчик машинно-ручной комплектный М3 х 0,5 2 шт. (основной, Р6М5К5) </t>
  </si>
  <si>
    <t>Метчик машинно-ручной комплектный М4 х 0,7 2 шт. (основной, Р6М5К5)</t>
  </si>
  <si>
    <t>Метчик машинно-ручной комплектный М5 х 0,8 2 шт. (основной, Р6М5К5)</t>
  </si>
  <si>
    <t xml:space="preserve">Метчик машинно-ручной комплектный М6 х 1,0 2 шт. (основной, Р6М5К5) </t>
  </si>
  <si>
    <t xml:space="preserve">Метчик машинно-ручной комплектный М8 х 1,25 2 шт. (основной, Р6М5К5) </t>
  </si>
  <si>
    <t xml:space="preserve">Метчик машинно-ручной комплектный М10 х 1,5 2 шт. (основной, Р6М5К5) </t>
  </si>
  <si>
    <t xml:space="preserve">Метчик машинно-ручной комплектный М12 х 1,75 2 шт. (основной, Р6М5К5) </t>
  </si>
  <si>
    <t xml:space="preserve">Метчик машинно-ручной комплектный М14 х 2,0 2 шт. (основной, Р6М5К5) </t>
  </si>
  <si>
    <t xml:space="preserve">Метчик машинно-ручной комплектный М16 х 2,0 2 шт. (основной, Р6М5К5) </t>
  </si>
  <si>
    <t xml:space="preserve">Метчик машинно-ручной комплектный М18 х 2,5 2 шт. (основной, Р6М5К5) </t>
  </si>
  <si>
    <t xml:space="preserve">Метчик машинно-ручной комплектный М20 х 2,5 2 шт. (основной, Р6М5К5) </t>
  </si>
  <si>
    <t xml:space="preserve">Метчик машинно-ручной комплектный М22 х 2,5 2 шт. (основной, Р6М5К5) </t>
  </si>
  <si>
    <t xml:space="preserve">Метчик машинно-ручной комплектный М24 х 3,0 2 шт. (основной, Р6М5К5) </t>
  </si>
  <si>
    <t xml:space="preserve">Метчик машинно-ручной комплектный М27 х 3,0 2 шт. (основной, Р6М5К5) </t>
  </si>
  <si>
    <t xml:space="preserve">Метчик машинно-ручной комплектный М30 х 3,5 2 шт. (основной, Р6М5К5) </t>
  </si>
  <si>
    <t xml:space="preserve">Метчик машинно-ручной комплектный М3 х 0,5 2 шт. (основной, Р6М5) </t>
  </si>
  <si>
    <t>Метчик машинно-ручной комплектный М4 х 0,7 2 шт. (основной, Р6М5)</t>
  </si>
  <si>
    <t>Метчик машинно-ручной комплектный М5 х 0,8 2 шт. (основной, Р6М5)</t>
  </si>
  <si>
    <t>Метчик машинно-ручной комплектный М6 х 0,5 2 шт. (Р6М5)</t>
  </si>
  <si>
    <t xml:space="preserve">Метчик машинно-ручной комплектный М6 х 0,75 2 шт. (Р6М5) </t>
  </si>
  <si>
    <t xml:space="preserve">Метчик машинно-ручной комплектный М6 х 1,0 2 шт. (основной, Р6М5) </t>
  </si>
  <si>
    <t xml:space="preserve">Метчик машинно-ручной комплектный М8 х 0,5 2 шт. (Р6М5) </t>
  </si>
  <si>
    <t>Метчик машинно-ручной комплектный М8 х 0,75 2 шт. (Р6М5)</t>
  </si>
  <si>
    <t xml:space="preserve">Метчик машинно-ручной комплектный М8 х 1,0 2 шт. (Р6М5) </t>
  </si>
  <si>
    <t xml:space="preserve">Метчик машинно-ручной комплектный М8 х 1,25 2 шт. (основной, Р6М5) </t>
  </si>
  <si>
    <t xml:space="preserve">Метчик машинно-ручной комплектный М10 х 0,5 2 шт. (Р6М5) </t>
  </si>
  <si>
    <t xml:space="preserve">Метчик машинно-ручной комплектный М10 х 0,75 2 шт. (Р6М5) </t>
  </si>
  <si>
    <t xml:space="preserve">Метчик машинно-ручной комплектный М10 х 1,0 2 шт. (Р6М5) </t>
  </si>
  <si>
    <t xml:space="preserve">Метчик машинно-ручной комплектный М10 х 1,25 2 шт. (Р6М5) </t>
  </si>
  <si>
    <t xml:space="preserve">Метчик машинно-ручной комплектный М10 х 1,5 2 шт. (основной, Р6М5) </t>
  </si>
  <si>
    <t xml:space="preserve">Метчик машинно-ручной комплектный М11х 1,0 2 шт. (Р6М5) </t>
  </si>
  <si>
    <t xml:space="preserve">Метчик машинно-ручной комплектный М11х 1,5 2 шт. (основной, Р6М5) </t>
  </si>
  <si>
    <t xml:space="preserve">Метчик машинно-ручной комплектный М12 х 0,5 2 шт. (Р6М5) </t>
  </si>
  <si>
    <t xml:space="preserve">Метчик машинно-ручной комплектный М12 х 0,75 2 шт. (Р6М5) </t>
  </si>
  <si>
    <t xml:space="preserve">Метчик машинно-ручной комплектный М12 х 1,0 2 шт. (Р6М5) </t>
  </si>
  <si>
    <t xml:space="preserve">Метчик машинно-ручной комплектный М12 х 1,25 2 шт. (Р6М5) </t>
  </si>
  <si>
    <t xml:space="preserve">Метчик машинно-ручной комплектный М12 х 1,5 2 шт. (Р6М5) </t>
  </si>
  <si>
    <t xml:space="preserve">Метчик машинно-ручной комплектный М12 х 1,75 2 шт. (основной, Р6М5) </t>
  </si>
  <si>
    <t xml:space="preserve">Метчик машинно-ручной комплектный М14 х 0,5 2 шт. (Р6М5) </t>
  </si>
  <si>
    <t xml:space="preserve">Метчик машинно-ручной комплектный М14 х 0,75 2 шт. (Р6М5) </t>
  </si>
  <si>
    <t xml:space="preserve">Метчик машинно-ручной комплектный М14 х 1,0 2 шт. (Р6М5) </t>
  </si>
  <si>
    <t xml:space="preserve">Метчик машинно-ручной комплектный М14 х 1,25 2 шт. (Р6М5) </t>
  </si>
  <si>
    <t xml:space="preserve">Метчик машинно-ручной комплектный М14 х 1,5 2 шт. (Р6М5) </t>
  </si>
  <si>
    <t xml:space="preserve">Метчик машинно-ручной комплектный М14 х 2,0 2 шт. (основной, Р6М5) </t>
  </si>
  <si>
    <t xml:space="preserve">Метчик машинно-ручной комплектный М16 х 0,75 2 шт. (Р6М5) </t>
  </si>
  <si>
    <t xml:space="preserve">Метчик машинно-ручной комплектный М16 х 1,0 2 шт. (Р6М5) </t>
  </si>
  <si>
    <t xml:space="preserve">Метчик машинно-ручной комплектный М16 х 1,5 2 шт. (Р6М5) </t>
  </si>
  <si>
    <t xml:space="preserve">Метчик машинно-ручной комплектный М16 х 2,0 2 шт. (основной, Р6М5) </t>
  </si>
  <si>
    <t xml:space="preserve">Метчик машинно-ручной комплектный М18 х 0,75 2 шт. (Р6М5) </t>
  </si>
  <si>
    <t xml:space="preserve">Метчик машинно-ручной комплектный М18 х 1,0 2 шт. (Р6М5) </t>
  </si>
  <si>
    <t xml:space="preserve">Метчик машинно-ручной комплектный М18 х 1,5 2 шт. (Р6М5) </t>
  </si>
  <si>
    <t xml:space="preserve">Метчик машинно-ручной комплектный М18 х 2,0 2 шт. (Р6М5) </t>
  </si>
  <si>
    <t xml:space="preserve">Метчик машинно-ручной комплектный М18 х 2,5 2 шт. (основной, Р6М5) </t>
  </si>
  <si>
    <t xml:space="preserve">Метчик машинно-ручной комплектный М20 х 1,0 2 шт. (Р6М5) </t>
  </si>
  <si>
    <t xml:space="preserve">Метчик машинно-ручной комплектный М20 х 1,5 2 шт. (Р6М5) </t>
  </si>
  <si>
    <t xml:space="preserve">Метчик машинно-ручной комплектный М20 х 2,0 2 шт. (Р6М5) </t>
  </si>
  <si>
    <t xml:space="preserve">Метчик машинно-ручной комплектный М20 х 2,5 2 шт. (основной, Р6М5) </t>
  </si>
  <si>
    <t xml:space="preserve">Метчик машинно-ручной комплектный М22 х 0,75 2 шт. (Р6М5) </t>
  </si>
  <si>
    <t xml:space="preserve">Метчик машинно-ручной комплектный М22 х 1,0 2 шт. (Р6М5) </t>
  </si>
  <si>
    <t xml:space="preserve">Метчик машинно-ручной комплектный М22 х 1,5 2 шт. (Р6М5) </t>
  </si>
  <si>
    <t xml:space="preserve">Метчик машинно-ручной комплектный М22 х 2,0 2 шт. (Р6М5) </t>
  </si>
  <si>
    <t xml:space="preserve">Метчик машинно-ручной комплектный М22 х 2,5 2 шт. (основной, Р6М5) </t>
  </si>
  <si>
    <t xml:space="preserve">Метчик машинно-ручной комплектный М24 х 1,0 2 шт. (Р6М5) </t>
  </si>
  <si>
    <t xml:space="preserve">Метчик машинно-ручной комплектный М24 х 1,5 2 шт. (Р6М5) </t>
  </si>
  <si>
    <t xml:space="preserve">Метчик машинно-ручной комплектный М24 х 2,0 2 шт. (Р6М5) </t>
  </si>
  <si>
    <t xml:space="preserve">Метчик машинно-ручной комплектный М24 х 3,0 2 шт. (основной, Р6М5) </t>
  </si>
  <si>
    <t xml:space="preserve">Метчик машинно-ручной комплектный М27 х 1,0 2 шт. (Р6М5) </t>
  </si>
  <si>
    <t xml:space="preserve">Метчик машинно-ручной комплектный М27 х 1,5 2 шт. (Р6М5) </t>
  </si>
  <si>
    <t xml:space="preserve">Метчик машинно-ручной комплектный М27 х 2,0 2 шт. (Р6М5) </t>
  </si>
  <si>
    <t xml:space="preserve">Метчик машинно-ручной комплектный М27 х 3,0 2 шт. (основной, Р6М5) </t>
  </si>
  <si>
    <t xml:space="preserve">Метчик машинно-ручной комплектный М30 х 1,5 2 шт. (Р6М5) </t>
  </si>
  <si>
    <t xml:space="preserve">Метчик машинно-ручной комплектный М30 х 2,0 2 шт. (Р6М5) </t>
  </si>
  <si>
    <t xml:space="preserve">Метчик машинно-ручной комплектный М30 х 3,0 2 шт. (Р6М5) </t>
  </si>
  <si>
    <t xml:space="preserve">Метчик машинно-ручной комплектный М30 х 3,5 2 шт. (основной, Р6М5) </t>
  </si>
  <si>
    <t xml:space="preserve">Метчик машинно-ручной комплектный М33 х 1,5 2 шт. (Р6М5) </t>
  </si>
  <si>
    <t xml:space="preserve">Метчик машинно-ручной комплектный М33 х 2,0 2 шт. (Р6М5) </t>
  </si>
  <si>
    <t xml:space="preserve">Метчик машинно-ручной комплектный М33 х 3,0 2 шт. (Р6М5) </t>
  </si>
  <si>
    <t xml:space="preserve">Метчик машинно-ручной комплектный М33 х 3,5 2 шт. (основной, Р6М5) </t>
  </si>
  <si>
    <t xml:space="preserve">Метчик машинно-ручной комплектный М36 х 1,5 2 шт. (Р6М5) </t>
  </si>
  <si>
    <t xml:space="preserve">Метчик машинно-ручной комплектный М36 х 2,0 2 шт. (Р6М5) </t>
  </si>
  <si>
    <t xml:space="preserve">Метчик машинно-ручной комплектный М36 х 3,0 2 шт. (Р6М5) </t>
  </si>
  <si>
    <t xml:space="preserve">Метчик машинно-ручной комплектный М36 х 4,0 2 шт. (основной, Р6М5) </t>
  </si>
  <si>
    <t xml:space="preserve">Метчик машинно-ручной комплектный М39 х 1,5 2 шт. (Р6М5) </t>
  </si>
  <si>
    <t xml:space="preserve">Метчик машинно-ручной комплектный М39 х 2,0 2 шт. (Р6М5) </t>
  </si>
  <si>
    <t xml:space="preserve">Метчик машинно-ручной комплектный М39 х 3,0 2 шт. (Р6М5) </t>
  </si>
  <si>
    <t xml:space="preserve">Метчик машинно-ручной комплектный М39 х 4,0 2 шт. (основной, Р6М5) </t>
  </si>
  <si>
    <t xml:space="preserve">Метчик машинно-ручной комплектный М42 х 1,5 2 шт. (Р6М5) </t>
  </si>
  <si>
    <t xml:space="preserve">Метчик машинно-ручной комплектный М42 х 2,0 2 шт. (Р6М5) </t>
  </si>
  <si>
    <t xml:space="preserve">Метчик машинно-ручной комплектный М42 х 3,0 2 шт. (Р6М5) </t>
  </si>
  <si>
    <t xml:space="preserve">Метчик машинно-ручной комплектный М42 х 4,5 2 шт. (основной, Р6М5) </t>
  </si>
  <si>
    <t xml:space="preserve">Метчик машинно-ручной комплектный М45 х 1,5 2 шт. (Р6М5) </t>
  </si>
  <si>
    <t xml:space="preserve">Метчик машинно-ручной комплектный М45 х 2,0 2 шт. (Р6М5) </t>
  </si>
  <si>
    <t xml:space="preserve">Метчик машинно-ручной комплектный М45 х 3,0 2 шт. (Р6М5) </t>
  </si>
  <si>
    <t xml:space="preserve">Метчик машинно-ручной комплектный М45 х 4,5 2 шт. (основной, Р6М5) </t>
  </si>
  <si>
    <t xml:space="preserve">Метчик машинно-ручной комплектный М48 х 1,5 2 шт. (Р6М5) </t>
  </si>
  <si>
    <t xml:space="preserve">Метчик машинно-ручной комплектный М48 х 2,0 2 шт. (Р6М5) </t>
  </si>
  <si>
    <t xml:space="preserve">Метчик машинно-ручной комплектный М48 х 3,0 2 шт. (Р6М5) </t>
  </si>
  <si>
    <t xml:space="preserve">Метчик машинно-ручной комплектный М48 х 5,0 2 шт. (основной, Р6М5) </t>
  </si>
  <si>
    <t xml:space="preserve">Метчик машинно-ручной комплектный М52 х 1,5 2 шт. (Р6М5) </t>
  </si>
  <si>
    <t xml:space="preserve">Метчик машинно-ручной комплектный М52 х 2,0 2 шт. (Р6М5) </t>
  </si>
  <si>
    <t xml:space="preserve">Метчик машинно-ручной комплектный М52 х 3,0 2 шт. (Р6М5) </t>
  </si>
  <si>
    <t xml:space="preserve">Метчик машинно-ручной комплектный М52 х 5,0 2 шт. (основной, Р6М5) </t>
  </si>
  <si>
    <r>
      <rPr>
        <rFont val="Bahnschrift"/>
        <b/>
        <color theme="1"/>
        <sz val="10.0"/>
      </rPr>
      <t xml:space="preserve">МЕТЧИК РУЧНОЙ ДЛЯ МЕТРИЧЕСКОЙ РЕЗЬБЫ КОМПЛЕКТНЫЙ ИЗ 2-Х ШТУК, СТАЛЬ 9ХС, 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</si>
  <si>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 xml:space="preserve">Метчик ручной комплектный М3 х 0,5 2 шт. (основной, 9ХС) </t>
  </si>
  <si>
    <t xml:space="preserve">Метчик ручной комплектный М4 х 0,7 2 шт (основной, 9ХС)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</si>
  <si>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ГЛУХИЕ</t>
    </r>
  </si>
  <si>
    <t xml:space="preserve">Метчик ручной комплектный М5 х 0,8 2 шт.(основной, 9ХС) </t>
  </si>
  <si>
    <t>Метчик ручной комплектный М6 х 0,5 2 шт. (9ХС)</t>
  </si>
  <si>
    <t>Метчик ручной комплектный М6 х 0,75 2 шт.(9ХС)</t>
  </si>
  <si>
    <t xml:space="preserve">Метчик ручной комплектный М6 х 1,0 2 шт.(основной, 9ХС) </t>
  </si>
  <si>
    <t>Метчик ручной комплектный М8 х 0,5 2 шт.(9ХС)</t>
  </si>
  <si>
    <t>Метчик ручной комплектный М8 х 0,75 2 шт.(9ХС)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</si>
  <si>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СКВОЗНЫЕ</t>
    </r>
  </si>
  <si>
    <t>Метчик ручной комплектный М8 х 1,0 2 шт.(9ХС)</t>
  </si>
  <si>
    <t xml:space="preserve">Метчик ручной комплектный М8 х 1,25 2 шт (основной, 9ХС) </t>
  </si>
  <si>
    <t>Метчик ручной комплектный М10 х 0,5 2 шт.(9ХС)</t>
  </si>
  <si>
    <t>Метчик ручной комплектный М10 х 0,75 2 шт.(9ХС)</t>
  </si>
  <si>
    <t>Метчик ручной комплектный М10 х 1,0 2 шт.(9ХС)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</si>
  <si>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К-Т</t>
    </r>
  </si>
  <si>
    <t>Метчик ручной комплектный М10 х 1,25 2 шт.(9ХС)</t>
  </si>
  <si>
    <t xml:space="preserve">Метчик ручной комплектный М10 х 1,5 2 шт.(основной, 9ХС) </t>
  </si>
  <si>
    <t>Метчик ручной комплектный М12 х 0,75 2 шт.(9ХС)</t>
  </si>
  <si>
    <t>Метчик ручной комплектный М12 х 1,0 2 шт.(9ХС)</t>
  </si>
  <si>
    <t>Метчик ручной комплектный М12 х 1,25 2 шт.(9ХС)</t>
  </si>
  <si>
    <t>Метчик ручной комплектный М12 х 1,5 2 шт.(9ХС)</t>
  </si>
  <si>
    <t>Метчик ручной комплектный М12 х 1,75 2 шт.(основной, 9ХС)</t>
  </si>
  <si>
    <t>Метчик ручной комплектный М14 х 0,75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</si>
  <si>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</si>
  <si>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ручной комплектный М14 х 1,0 2 шт.(9ХС)</t>
  </si>
  <si>
    <t>Метчик ручной комплектный М14 х 1,25 2 шт.(9ХС)</t>
  </si>
  <si>
    <t>Метчик ручной комплектный М14 х 1,5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</si>
  <si>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РУЧНЫЕ G К-Т</t>
    </r>
  </si>
  <si>
    <t>Метчик ручной комплектный М14 х 2,0 2 шт.(основной, 9ХС)</t>
  </si>
  <si>
    <t>Метчик ручной комплектный М16 х 0,5 2 шт.(9ХС)</t>
  </si>
  <si>
    <t>Метчик ручной комплектный М16 х 0,75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</si>
  <si>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ГЛУХИЕ</t>
    </r>
  </si>
  <si>
    <t>Метчик ручной комплектный М16 х 1,0 2 шт.(9ХС)</t>
  </si>
  <si>
    <t>Метчик ручной комплектный М16 х 1,5 2 шт.(9ХС)</t>
  </si>
  <si>
    <t>Метчик ручной комплектный М16 х 2,0 2 шт.(основной,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</si>
  <si>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G К-Т</t>
    </r>
  </si>
  <si>
    <t>Метчик ручной комплектный М18 х 0,75 2 шт.(9ХС)</t>
  </si>
  <si>
    <t>Метчик ручной комплектный М18 х 1,0 2 шт.(9ХС)</t>
  </si>
  <si>
    <t>Метчик ручной комплектный М18 х 1,5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</si>
  <si>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</t>
    </r>
  </si>
  <si>
    <t>Метчик ручной комплектный М18 х 2,0 2 шт.(9ХС)</t>
  </si>
  <si>
    <t>Метчик ручной комплектный М18 х 2,5 2 шт.(основной, 9ХС)</t>
  </si>
  <si>
    <t>Метчик ручной комплектный М20 х 1,0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</si>
  <si>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 К-Т</t>
    </r>
  </si>
  <si>
    <t>Метчик ручной комплектный М20 х 1,5 2 шт.(9ХС)</t>
  </si>
  <si>
    <t xml:space="preserve">Метчик ручной комплектный М20 х 2,0 2 шт.(9ХС) </t>
  </si>
  <si>
    <t>Метчик ручной комплектный М20 х 2,5 2 шт.(основной,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</si>
  <si>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К</t>
    </r>
  </si>
  <si>
    <t>Метчик ручной комплектный М22 х 1,0 2 шт.(9ХС)</t>
  </si>
  <si>
    <t>Метчик ручной комплектный М22 х 1,5 2 шт.(9ХС)</t>
  </si>
  <si>
    <t>Метчик ручной комплектный М22 х 2,0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</si>
  <si>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Rc</t>
    </r>
  </si>
  <si>
    <t>Метчик ручной комплектный М22 х 2,5 2 шт.(основной, 9ХС)</t>
  </si>
  <si>
    <t>Метчик ручной комплектный М24 х 1,0 2 шт.(9ХС)</t>
  </si>
  <si>
    <t>Метчик ручной комплектный М24 х 1,5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</si>
  <si>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ГАЕЧНЫЕ</t>
    </r>
  </si>
  <si>
    <t>Метчик ручной комплектный М24 х 2,0 2 шт.(9ХС)</t>
  </si>
  <si>
    <t>Метчик ручной комплектный М24 х 3,0 2 шт.(основной, 9ХС)</t>
  </si>
  <si>
    <t>Метчик ручной комплектный М27 х 1,0 2 шт.(9ХС)</t>
  </si>
  <si>
    <t>Метчик ручной комплектный М27 х 1,5 2 шт.(9ХС)</t>
  </si>
  <si>
    <t>Метчик ручной комплектный М27 х 2,0 2 шт.(9ХС)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</si>
  <si>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</si>
  <si>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Метчик ручной комплектный М27 х 3,0 2 шт.(основной, 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</si>
  <si>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РУЧНЫЕ М</t>
    </r>
  </si>
  <si>
    <r>
      <rPr>
        <rFont val="Bahnschrift"/>
        <b/>
        <color theme="1"/>
        <sz val="10.0"/>
      </rPr>
      <t xml:space="preserve">МЕТЧИК РУЧНОЙ ДЛЯ МЕТРИЧЕСКОЙ РЕЗЬБЫ ОДИНАРНЫЙ ДЛЯ ГЛУХИХ ОТВЕРСТИЙ, СТАЛЬ 9ХС,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</si>
  <si>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ручной для глухих отверстий М3 х 0,5 (основной, 9ХС)</t>
  </si>
  <si>
    <t>Метчик ручной для глухих отверстий М4 х 0,7 (основной, 9ХС)</t>
  </si>
  <si>
    <t>Метчик ручной для глухих отверстий М5 х 0,8 (основной, 9ХС)</t>
  </si>
  <si>
    <t>Метчик ручной для глухих отверстий М6 х 0,5 (9ХС)</t>
  </si>
  <si>
    <t xml:space="preserve">Метчик ручной для глухих отверстий М6 х 0,75 (9ХС) </t>
  </si>
  <si>
    <t xml:space="preserve">Метчик ручной для глухих отверстий М6 х 1,0 (основной, 9ХС) </t>
  </si>
  <si>
    <t xml:space="preserve">Метчик ручной для глухих отверстий М8 х 0,75 (9ХС) </t>
  </si>
  <si>
    <t xml:space="preserve">Метчик ручной для глухих отверстий М8 х 1,0 (9ХС) </t>
  </si>
  <si>
    <t xml:space="preserve">Метчик ручной для глухих отверстий М8 х 1,25 (основной, 9ХС) </t>
  </si>
  <si>
    <t xml:space="preserve">Метчик ручной для глухих отверстий М10 х 0,75 (9ХС) </t>
  </si>
  <si>
    <t xml:space="preserve">Метчик ручной для глухих отверстий М10 х 1,0 (9ХС) </t>
  </si>
  <si>
    <t xml:space="preserve">Метчик ручной для глухих отверстий М10 х 1,25 (9ХС) </t>
  </si>
  <si>
    <t xml:space="preserve">Метчик ручной для глухих отверстий М10 х 1,5 (основной, 9ХС) </t>
  </si>
  <si>
    <t xml:space="preserve">Метчик ручной для глухих отверстий М12 х 0,75 (9ХС) </t>
  </si>
  <si>
    <t xml:space="preserve">Метчик ручной для глухих отверстий М12 х 1,0 (9ХС) </t>
  </si>
  <si>
    <t xml:space="preserve">Метчик ручной для глухих отверстий М12 х 1,25 (9ХС) </t>
  </si>
  <si>
    <t xml:space="preserve">Метчик ручной для глухих отверстий М12 х 1,5 (9ХС) </t>
  </si>
  <si>
    <t xml:space="preserve">Метчик ручной для глухих отверстий М12 х 1,75 (основной, 9ХС) </t>
  </si>
  <si>
    <t xml:space="preserve">Метчик ручной для глухих отверстий М14 х 0,75 (9ХС) </t>
  </si>
  <si>
    <t xml:space="preserve">Метчик ручной для глухих отверстий М14 х 1,0 (9ХС) </t>
  </si>
  <si>
    <t xml:space="preserve">Метчик ручной для глухих отверстий М14 х 1,25 (9ХС) </t>
  </si>
  <si>
    <t xml:space="preserve">Метчик ручной для глухих отверстий М14 х 1,5 (9ХС) </t>
  </si>
  <si>
    <t xml:space="preserve">Метчик ручной для глухих отверстий М14 х 2,0 (основной, 9ХС) </t>
  </si>
  <si>
    <t xml:space="preserve">Метчик ручной для глухих отверстий М16 х 0,5 (9ХС) </t>
  </si>
  <si>
    <t xml:space="preserve">Метчик ручной для глухих отверстий М16 х 0,75 (9ХС) </t>
  </si>
  <si>
    <t xml:space="preserve">Метчик ручной для глухих отверстий М16 х 1,0 (9ХС) </t>
  </si>
  <si>
    <t xml:space="preserve">Метчик ручной для глухих отверстий М16 х 1,5 (9ХС) </t>
  </si>
  <si>
    <t>Метчик ручной для глухих отверстий М16 х 2,0 (основной, 9ХС)</t>
  </si>
  <si>
    <t xml:space="preserve">Метчик ручной для глухих отверстий М18 х 0,75 (9ХС) </t>
  </si>
  <si>
    <t xml:space="preserve">Метчик ручной для глухих отверстий М18 х 1,0 (9ХС) </t>
  </si>
  <si>
    <t>Метчик ручной для глухих отверстий М18 х 1,5 (9ХС)</t>
  </si>
  <si>
    <t xml:space="preserve">Метчик ручной для глухих отверстий М18 х 2,0 (9ХС) </t>
  </si>
  <si>
    <t xml:space="preserve">Метчик ручной для глухих отверстий М18 х 2,5 (основной, 9ХС) </t>
  </si>
  <si>
    <t xml:space="preserve">Метчик ручной для глухих отверстий М20 х 1,0 (9ХС) </t>
  </si>
  <si>
    <t xml:space="preserve">Метчик ручной для глухих отверстий М20 х 1,5 (9ХС) </t>
  </si>
  <si>
    <t xml:space="preserve">Метчик ручной для глухих отверстий М20 х 2,0 (9ХС) </t>
  </si>
  <si>
    <t>Метчик ручной для глухих отверстий М20 х 2,5 (основной, 9ХС)</t>
  </si>
  <si>
    <t xml:space="preserve">Метчик ручной для глухих отверстий М22 х 1,0 (9ХС) </t>
  </si>
  <si>
    <t xml:space="preserve">Метчик ручной для глухих отверстий М22 х 1,5 (9ХС) </t>
  </si>
  <si>
    <t xml:space="preserve">Метчик ручной для глухих отверстий М22 х 2,0 (9ХС) </t>
  </si>
  <si>
    <t xml:space="preserve">Метчик ручной для глухих отверстий М22 х 2,5 (основной, 9ХС) </t>
  </si>
  <si>
    <t xml:space="preserve">Метчик ручной для глухих отверстий М24 х 1,0 (9ХС) </t>
  </si>
  <si>
    <t xml:space="preserve">Метчик ручной для глухих отверстий М24 х 1,5 (9ХС) </t>
  </si>
  <si>
    <t xml:space="preserve">Метчик ручной для глухих отверстий М24 х 2,0 (9ХС) </t>
  </si>
  <si>
    <t xml:space="preserve">Метчик ручной для глухих отверстий М24 х 3,0 (основной, 9ХС) </t>
  </si>
  <si>
    <t xml:space="preserve">Метчик ручной для глухих отверстий М27 х 1,0 (9ХС) </t>
  </si>
  <si>
    <t xml:space="preserve">Метчик ручной для глухих отверстий М27 х 1,5 (9ХС) </t>
  </si>
  <si>
    <t xml:space="preserve">Метчик ручной для глухих отверстий М27 х 2,0 (9ХС) </t>
  </si>
  <si>
    <t xml:space="preserve">Метчик ручной для глухих отверстий М27 х 3,0 (основной, 9ХС) </t>
  </si>
  <si>
    <r>
      <rPr>
        <rFont val="Bahnschrift"/>
        <b/>
        <color theme="1"/>
        <sz val="10.0"/>
      </rPr>
      <t xml:space="preserve">МЕТЧИКИ №1 (ЧЕРНОВОЙ) И №2 (ЧИСТОВОЙ) ДЛЯ КОМПЛЕКТОВ МАШИННО-РУЧНЫХ, РУЧНЫХ МЕТРИЧЕСКИХ И ТРУБНЫХ МЕТЧИКОВ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</si>
  <si>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G 1/2 черновой (Р6М5)</t>
  </si>
  <si>
    <t>Метчик машинно-ручной G 1/2 чистовой (Р6М5)</t>
  </si>
  <si>
    <t>Метчик машинно-ручной G 1/4 черновой (Р6М5)</t>
  </si>
  <si>
    <t>Метчик машинно-ручной G 1/4 чистовой (Р6М5)</t>
  </si>
  <si>
    <t>Метчик машинно-ручной G 1/8 черновой (Р6М5)</t>
  </si>
  <si>
    <t>Метчик машинно-ручной G 1/8 чистовой (Р6М5)</t>
  </si>
  <si>
    <t>Метчик машинно-ручной G 3/4 черновой (Р6М5)</t>
  </si>
  <si>
    <t>Метчик машинно-ручной G 3/4 чистовой (Р6М5)</t>
  </si>
  <si>
    <t>Метчик машинно-ручной G 3/8 черновой (Р6М5)</t>
  </si>
  <si>
    <t>Метчик машинно-ручной G 3/8 чистовой (Р6М5)</t>
  </si>
  <si>
    <t>Метчик машинно-ручной G 5/8 черновой (Р6М5)</t>
  </si>
  <si>
    <t>Метчик машинно-ручной G 5/8 чистовой (Р6М5)</t>
  </si>
  <si>
    <t>Метчик машинно-ручной G 7/8 черновой (Р6М5)</t>
  </si>
  <si>
    <t>Метчик машинно-ручной G 7/8 чистовой (Р6М5)</t>
  </si>
  <si>
    <t>Метчик машинно-ручной G 1 черновой (Р6М5)</t>
  </si>
  <si>
    <t>Метчик машинно-ручной G 1 чистовой (Р6М5)</t>
  </si>
  <si>
    <t>Метчик машинно-ручной G 1 1/2 черновой (Р6М5)</t>
  </si>
  <si>
    <t>Метчик машинно-ручной G 1 1/2 чистовой (Р6М5)</t>
  </si>
  <si>
    <t>Метчик машинно-ручной G 1 1/4 черновой (Р6М5)</t>
  </si>
  <si>
    <t>Метчик машинно-ручной G 1 1/4 чистовой (Р6М5)</t>
  </si>
  <si>
    <t>Метчик машинно-ручной G 1 1/8 черновой (Р6М5)</t>
  </si>
  <si>
    <t>Метчик машинно-ручной G 1 1/8 чистовой (Р6М5)</t>
  </si>
  <si>
    <t>Метчик машинно-ручной G 1 3/8 черновой (Р6М5)</t>
  </si>
  <si>
    <t>Метчик машинно-ручной G 1 3/8 чистовой (Р6М5)</t>
  </si>
  <si>
    <t>Метчик машинно-ручной G 2 черновой (Р6М5)</t>
  </si>
  <si>
    <t>Метчик машинно-ручной G 2 чистовой (Р6М5)</t>
  </si>
  <si>
    <t>Метчик ручной G 1/2 черновой (9ХС)</t>
  </si>
  <si>
    <t>Метчик ручной G 1/2 чистовой (9ХС)</t>
  </si>
  <si>
    <t>Метчик ручной G 1/4 черновой (9ХС)</t>
  </si>
  <si>
    <t>Метчик ручной G 1/4 чистовой (9ХС)</t>
  </si>
  <si>
    <t>Метчик ручной G 1/8 черновой (9ХС)</t>
  </si>
  <si>
    <t>Метчик ручной G 1/8 чистовой (9ХС)</t>
  </si>
  <si>
    <t>Метчик ручной G 3/4 черновой (9ХС)</t>
  </si>
  <si>
    <t>Метчик ручной G 3/4 чистовой (9ХС)</t>
  </si>
  <si>
    <t>Метчик ручной G 3/8 черновой (9ХС)</t>
  </si>
  <si>
    <t>Метчик ручной G 3/8 чистовой (9ХС)</t>
  </si>
  <si>
    <t>Метчик ручной G 5/8 черновой (9ХС)</t>
  </si>
  <si>
    <t>Метчик ручной G 5/8 чистовой (9ХС)</t>
  </si>
  <si>
    <t>Метчик ручной G 7/8 черновой (9ХС)</t>
  </si>
  <si>
    <t>Метчик ручной G 7/8 чистовой (9ХС)</t>
  </si>
  <si>
    <t>Метчик ручной G 1 черновой (9ХС)</t>
  </si>
  <si>
    <t>Метчик ручной G 1 чистовой (9ХС)</t>
  </si>
  <si>
    <t>Метчик машинно-ручной м/р М3 х 0,5 черновой (Р6М5)</t>
  </si>
  <si>
    <t>Метчик машинно-ручной м/р М3 х 0,5 чистовой (Р6М5)</t>
  </si>
  <si>
    <t>Метчик машинно-ручной м/р М4 х 0,7 черновой (Р6М5)</t>
  </si>
  <si>
    <t>Метчик машинно-ручной м/р М4 х 0,7 чистовой (Р6М5)</t>
  </si>
  <si>
    <t>Метчик машинно-ручной м/р М5 х 0,8 черновой (Р6М5)</t>
  </si>
  <si>
    <t>Метчик машинно-ручной м/р М5 х 0,8 чистовой (Р6М5)</t>
  </si>
  <si>
    <t>Метчик машинно-ручной м/р М6 х 0,5 черновой (Р6М5)</t>
  </si>
  <si>
    <t>Метчик машинно-ручной м/р М6 х 0,5 чистовой (Р6М5)</t>
  </si>
  <si>
    <t>Метчик машинно-ручной м/р М6 х 0,75 черновой (Р6М5)</t>
  </si>
  <si>
    <t>Метчик машинно-ручной м/р М6 х 0,75 чистовой (Р6М5)</t>
  </si>
  <si>
    <t>Метчик машинно-ручной м/р М6 х 1,0 черновой (Р6М5)</t>
  </si>
  <si>
    <t>Метчик машинно-ручной м/р М6 х 1,0 чистовой (Р6М5)</t>
  </si>
  <si>
    <t>Метчик машинно-ручной м/р М8 х 0,5 черновой (Р6М5)</t>
  </si>
  <si>
    <t>Метчик машинно-ручной м/р М8 х 0,5 чистовой (Р6М5)</t>
  </si>
  <si>
    <t>Метчик машинно-ручной м/р М8 х 0,75 черновой (Р6М5)</t>
  </si>
  <si>
    <t>Метчик машинно-ручной м/р М8 х 0,75 чистовой (Р6М5)</t>
  </si>
  <si>
    <t>Метчик машинно-ручной м/р М8 х 1,0 черновой (Р6М5)</t>
  </si>
  <si>
    <t>Метчик машинно-ручной м/р М8 х 1,0 чистовой (Р6М5)</t>
  </si>
  <si>
    <t>Метчик машинно-ручной м/р М8 х 1,25 черновой (Р6М5)</t>
  </si>
  <si>
    <t>Метчик машинно-ручной м/р М8 х 1,25 чистовой (Р6М5)</t>
  </si>
  <si>
    <t>Метчик машинно-ручной м/р М10 х 0.5 черновой (Р6М5)</t>
  </si>
  <si>
    <t>Метчик машинно-ручной м/р М10 х 0.5 чистовой (Р6М5)</t>
  </si>
  <si>
    <t>Метчик машинно-ручной м/р М10 х 0.75 черновой (Р6М5)</t>
  </si>
  <si>
    <t>Метчик машинно-ручной м/р М10 х 0.75 чистовой (Р6М5)</t>
  </si>
  <si>
    <t>Метчик машинно-ручной м/р М10 х 1,0 черновой (Р6М5)</t>
  </si>
  <si>
    <t>Метчик машинно-ручной м/р М10 х 1,0 чистовой (Р6М5)</t>
  </si>
  <si>
    <t>Метчик машинно-ручной м/р М10 х 1,25 черновой (Р6М5)</t>
  </si>
  <si>
    <t>Метчик машинно-ручной м/р М10 х 1,25 чистовой (Р6М5)</t>
  </si>
  <si>
    <t>Метчик машинно-ручной м/р М10 х 1,5 черновой (Р6М5)</t>
  </si>
  <si>
    <t>Метчик машинно-ручной м/р М10 х 1,5 чистовой (Р6М5)</t>
  </si>
  <si>
    <t>Метчик машинно-ручной м/р М11 х 1,0 черновой (Р6М5)</t>
  </si>
  <si>
    <t>Метчик машинно-ручной м/р М11 х 1,0 чистовой (Р6М5)</t>
  </si>
  <si>
    <t>Метчик машинно-ручной м/р М11 х 1,5 черновой (Р6М5)</t>
  </si>
  <si>
    <t>Метчик машинно-ручной м/р М11 х 1,5 чистовой (Р6М5)</t>
  </si>
  <si>
    <t>Метчик машинно-ручной м/р М12 х 0,5 черновой (Р6М5)</t>
  </si>
  <si>
    <t>Метчик машинно-ручной м/р М12 х 0,5 чистовой (Р6М5)</t>
  </si>
  <si>
    <t>Метчик машинно-ручной м/р М12 х 0,75 черновой (Р6М5)</t>
  </si>
  <si>
    <t>Метчик машинно-ручной м/р М12 х 0,75 чистовой (Р6М5)</t>
  </si>
  <si>
    <t>Метчик машинно-ручной м/р М12 х 1,0 черновой (Р6М5)</t>
  </si>
  <si>
    <t>Метчик машинно-ручной м/р М12 х 1,0 чистовой (Р6М5)</t>
  </si>
  <si>
    <t>Метчик машинно-ручной м/р М12 х 1,25 черновой (Р6М5)</t>
  </si>
  <si>
    <t>Метчик машинно-ручной м/р М12 х 1,25 чистовой (Р6М5)</t>
  </si>
  <si>
    <t>Метчик машинно-ручной м/р М12 х 1,5 черновой (Р6М5)</t>
  </si>
  <si>
    <t>Метчик машинно-ручной м/р М12 х 1,5 чистовой (Р6М5)</t>
  </si>
  <si>
    <t>Метчик машинно-ручной м/р М12 х 1,75 черновой (Р6М5)</t>
  </si>
  <si>
    <t>Метчик машинно-ручной м/р М12 х 1,75 чистовой (Р6М5)</t>
  </si>
  <si>
    <t>Метчик машинно-ручной м/р М14 х 0,5 черновой (Р6М5)</t>
  </si>
  <si>
    <t>Метчик машинно-ручной м/р М14 х 0,5 чистовой (Р6М5)</t>
  </si>
  <si>
    <t>Метчик машинно-ручной м/р М14 х 0,75 черновой (Р6М5)</t>
  </si>
  <si>
    <t>Метчик машинно-ручной м/р М14 х 0,75 чистовой (Р6М5)</t>
  </si>
  <si>
    <t>Метчик машинно-ручной м/р М14 х 1,0 черновой (Р6М5)</t>
  </si>
  <si>
    <t>Метчик машинно-ручной м/р М14 х 1,0 чистовой (Р6М5)</t>
  </si>
  <si>
    <t>Метчик машинно-ручной м/р М14 х 1,25 черновой (Р6М5)</t>
  </si>
  <si>
    <t>Метчик машинно-ручной м/р М14 х 1,25 чистовой (Р6М5)</t>
  </si>
  <si>
    <t>Метчик машинно-ручной м/р М14 х 1,5 черновой (Р6М5)</t>
  </si>
  <si>
    <t>Метчик машинно-ручной м/р М14 х 1,5 чистовой (Р6М5)</t>
  </si>
  <si>
    <t>Метчик машинно-ручной м/р М14 х 2,0 черновой (Р6М5)</t>
  </si>
  <si>
    <t>Метчик машинно-ручной м/р М14 х 2,0 чистовой (Р6М5)</t>
  </si>
  <si>
    <t>Метчик машинно-ручной м/р М16 х 0,75 черновой (Р6М5)</t>
  </si>
  <si>
    <t>Метчик машинно-ручной м/р М16 х 0,75 чистовой (Р6М5)</t>
  </si>
  <si>
    <t>Метчик машинно-ручной м/р М16 х 1,0 черновой (Р6М5)</t>
  </si>
  <si>
    <t>Метчик машинно-ручной м/р М16 х 1,0 чистовой (Р6М5)</t>
  </si>
  <si>
    <t xml:space="preserve">Метчик машинно-ручной м/р М16 х 1,5 чистовой (Р6М5) </t>
  </si>
  <si>
    <t>Метчик машинно-ручной м/р М16 х 1,5 черновой (Р6М5)</t>
  </si>
  <si>
    <t>Метчик машинно-ручной м/р М16 х 2,0 черновой (Р6М5)</t>
  </si>
  <si>
    <t>Метчик машинно-ручной м/р М16 х 2,0 чистовой (Р6М5)</t>
  </si>
  <si>
    <t>Метчик машинно-ручной м/р М18 х 0,75 черновой (Р6М5)</t>
  </si>
  <si>
    <t>Метчик машинно-ручной м/р М18 х 0,75 чистовой (Р6М5)</t>
  </si>
  <si>
    <t>Метчик машинно-ручной м/р М18 х 1,0 черновой (Р6М5)</t>
  </si>
  <si>
    <t>Метчик машинно-ручной м/р М18 х 1,0 чистовой (Р6М5)</t>
  </si>
  <si>
    <t>Метчик машинно-ручной м/р М18 х 1,5 черновой (Р6М5)</t>
  </si>
  <si>
    <t>Метчик машинно-ручной м/р М18 х 1,5 чистовой (Р6М5)</t>
  </si>
  <si>
    <t>Метчик машинно-ручной м/р М18 х 2,0 черновой (Р6М5)</t>
  </si>
  <si>
    <t>Метчик машинно-ручной м/р М18 х 2,0 чистовой (Р6М5)</t>
  </si>
  <si>
    <t>Метчик машинно-ручной м/р М18 х 2,5 черновой (Р6М5)</t>
  </si>
  <si>
    <t>Метчик машинно-ручной м/р М18 х 2,5 чистовой (Р6М5)</t>
  </si>
  <si>
    <t>Метчик машинно-ручной м/р М20 х 1,0 черновой (Р6М5)</t>
  </si>
  <si>
    <t>Метчик машинно-ручной м/р М20 х 1,0 чистовой (Р6М5)</t>
  </si>
  <si>
    <t>Метчик машинно-ручной м/р М20 х 1,5 черновой (Р6М5)</t>
  </si>
  <si>
    <t>Метчик машинно-ручной м/р М20 х 1,5 чистовой (Р6М5)</t>
  </si>
  <si>
    <t>Метчик машинно-ручной м/р М20 х 2,0 черновой (Р6М5)</t>
  </si>
  <si>
    <t>Метчик машинно-ручной м/р М20 х 2,0 чистовой (Р6М5)</t>
  </si>
  <si>
    <t>Метчик машинно-ручной м/р М20 х 2,5 черновой (Р6М5)</t>
  </si>
  <si>
    <t>Метчик машинно-ручной м/р М20 х 2,5 чистовой (Р6М5)</t>
  </si>
  <si>
    <t>Метчик машинно-ручной м/р М22 х 0,75 черновой (Р6М5)</t>
  </si>
  <si>
    <t>Метчик машинно-ручной м/р М22 х 0,75 чистовой (Р6М5)</t>
  </si>
  <si>
    <t>Метчик машинно-ручной м/р М22 х 1,0 черновой (Р6М5)</t>
  </si>
  <si>
    <t>Метчик машинно-ручной м/р М22 х 1,0 чистовой (Р6М5)</t>
  </si>
  <si>
    <t>Метчик машинно-ручной м/р М22 х 1,5 черновой (Р6М5)</t>
  </si>
  <si>
    <t>Метчик машинно-ручной м/р М22 х 1,5 чистовой (Р6М5)</t>
  </si>
  <si>
    <t>Метчик машинно-ручной м/р М22 х 2,0 черновой (Р6М5)</t>
  </si>
  <si>
    <t>Метчик машинно-ручной м/р М22 х 2,0 чистовой (Р6М5)</t>
  </si>
  <si>
    <t>Метчик машинно-ручной м/р М22 х 2,5 черновой (Р6М5)</t>
  </si>
  <si>
    <t>Метчик машинно-ручной м/р М22 х 2,5 чистовой (Р6М5)</t>
  </si>
  <si>
    <t>Метчик машинно-ручной м/р М24 х 1,0 черновой (Р6М5)</t>
  </si>
  <si>
    <t>Метчик машинно-ручной м/р М24 х 1,0 чистовой (Р6М5)</t>
  </si>
  <si>
    <t>Метчик машинно-ручной м/р М24 х 1,5 черновой (Р6М5)</t>
  </si>
  <si>
    <t>Метчик машинно-ручной м/р М24 х 1,5 чистовой (Р6М5)</t>
  </si>
  <si>
    <t>Метчик машинно-ручной м/р М24 х 2,0 черновой (Р6М5)</t>
  </si>
  <si>
    <t>Метчик машинно-ручной м/р М24 х 2,0 чистовой (Р6М5)</t>
  </si>
  <si>
    <t>Метчик машинно-ручной м/р М24 х 3,0 черновой (Р6М5)</t>
  </si>
  <si>
    <t>Метчик машинно-ручной м/р М24 х 3,0 чистовой (Р6М5)</t>
  </si>
  <si>
    <t>Метчик машинно-ручной м/р М27 х 1,0 черновой (Р6М5)</t>
  </si>
  <si>
    <t>Метчик машинно-ручной м/р М27 х 1,0 чистовой (Р6М5)</t>
  </si>
  <si>
    <t>Метчик машинно-ручной м/р М27 х 1,5 черновой (Р6М5)</t>
  </si>
  <si>
    <t>Метчик машинно-ручной м/р М27 х 1,5 чистовой (Р6М5)</t>
  </si>
  <si>
    <t>Метчик машинно-ручной м/р М27 х 2,0 черновой (Р6М5)</t>
  </si>
  <si>
    <t>Метчик машинно-ручной м/р М27 х 2,0 чистовой (Р6М5)</t>
  </si>
  <si>
    <t>Метчик машинно-ручной м/р М27 х 3,0 черновой (Р6М5)</t>
  </si>
  <si>
    <t>Метчик машинно-ручной м/р М27 х 3,0 чистовой (Р6М5)</t>
  </si>
  <si>
    <t>Метчик машинно-ручной м/р М30 х 1,5 черновой (Р6М5)</t>
  </si>
  <si>
    <t>Метчик машинно-ручной м/р М30 х 1,5 чистовой (Р6М5)</t>
  </si>
  <si>
    <t>Метчик машинно-ручной м/р М30 х 2,0 черновой (Р6М5)</t>
  </si>
  <si>
    <t>Метчик машинно-ручной м/р М30 х 2,0 чистовой (Р6М5)</t>
  </si>
  <si>
    <t>Метчик машинно-ручной м/р М30 х 3,0 черновой (Р6М5)</t>
  </si>
  <si>
    <t>Метчик машинно-ручной м/р М30 х 3,0 чистовой (Р6М5)</t>
  </si>
  <si>
    <t>Метчик машинно-ручной м/р М30 х 3,5 черновой (Р6М5)</t>
  </si>
  <si>
    <t>Метчик машинно-ручной м/р М30 х 3,5 чистовой (Р6М5)</t>
  </si>
  <si>
    <t>Метчик машинно-ручной м/р М33 х 1,5 черновой (Р6М5)</t>
  </si>
  <si>
    <t>Метчик машинно-ручной м/р М33 х 1,5 2 чистовой (Р6М5)</t>
  </si>
  <si>
    <t>Метчик машинно-ручной м/р М33 х 2,0 2 черновой (Р6М5)</t>
  </si>
  <si>
    <t>Метчик машинно-ручной м/р М33 х 2,0 2 чистовой (Р6М5)</t>
  </si>
  <si>
    <t>Метчик машинно-ручной м/р М33 х 3,0 черновой (Р6М5)</t>
  </si>
  <si>
    <t>Метчик машинно-ручной м/р М33 х 3,0 чистовой (Р6М5)</t>
  </si>
  <si>
    <t>Метчик машинно-ручной м/р М33 х 3,5 черновой (Р6М5)</t>
  </si>
  <si>
    <t>Метчик машинно-ручной м/р М33 х 3,5 чистовой (Р6М5)</t>
  </si>
  <si>
    <t>Метчик машинно-ручной м/р М36 х 1,5 черновой (Р6М5)</t>
  </si>
  <si>
    <t>Метчик машинно-ручной м/р М36 х 1,5 чистовой (Р6М5)</t>
  </si>
  <si>
    <t>Метчик машинно-ручной м/р М36 х 2,0 черновой (Р6М5)</t>
  </si>
  <si>
    <t>Метчик машинно-ручной м/р М36 х 2,0 чистовой (Р6М5)</t>
  </si>
  <si>
    <t>Метчик машинно-ручной м/р М36 х 3,0 черновой (Р6М5)</t>
  </si>
  <si>
    <t>Метчик машинно-ручной м/р М36 х 3,0 чистовой (Р6М5)</t>
  </si>
  <si>
    <t>Метчик машинно-ручной м/р М36 х 4,0 черновой (Р6М5)</t>
  </si>
  <si>
    <t>Метчик машинно-ручной м/р М36 х 4,0 чистовой (Р6М5)</t>
  </si>
  <si>
    <t>Метчик машинно-ручной м/р М39 х 1,5 черновой (Р6М5)</t>
  </si>
  <si>
    <t>Метчик машинно-ручной м/р М39 х 1,5 чистовой (Р6М5)</t>
  </si>
  <si>
    <t>Метчик машинно-ручной м/р М39 х 2,0 черновой (Р6М5)</t>
  </si>
  <si>
    <t>Метчик машинно-ручной м/р М39 х 2,0 чистовой (Р6М5)</t>
  </si>
  <si>
    <t>Метчик машинно-ручной м/р М39 х 3,0 черновой (Р6М5)</t>
  </si>
  <si>
    <t>Метчик машинно-ручной м/р М39 х 3,0 чистовой (Р6М5)</t>
  </si>
  <si>
    <t>Метчик машинно-ручной м/р М39 х 4,0 черновой (Р6М5)</t>
  </si>
  <si>
    <t>Метчик машинно-ручной м/р М39 х 4,0 чистовой (Р6М5)</t>
  </si>
  <si>
    <t>Метчик машинно-ручной м/р М42 х 1,5 черновой (Р6М5)</t>
  </si>
  <si>
    <t>Метчик машинно-ручной м/р М42 х 1,5 чистовой (Р6М5)</t>
  </si>
  <si>
    <t>Метчик машинно-ручной м/р М42 х 2,0 черновой (Р6М5)</t>
  </si>
  <si>
    <t>Метчик машинно-ручной м/р М42 х 2,0 чистовой (Р6М5)</t>
  </si>
  <si>
    <t>Метчик машинно-ручной м/р М42 х 3,0 черновой (Р6М5)</t>
  </si>
  <si>
    <t>Метчик машинно-ручной м/р М42 х 3,0 чистовой (Р6М5)</t>
  </si>
  <si>
    <t>Метчик машинно-ручной м/р М42 х 4,5 черновой (Р6М5)</t>
  </si>
  <si>
    <t>Метчик машинно-ручной м/р М42 х 4,5 чистовой (Р6М5)</t>
  </si>
  <si>
    <t>Метчик машинно-ручной м/р М45 х 1,5 черновой (Р6М5)</t>
  </si>
  <si>
    <t>Метчик машинно-ручной м/р М45 х 1,5 чистовой (Р6М5)</t>
  </si>
  <si>
    <t>Метчик машинно-ручной м/р М45 х 2,0 черновой (Р6М5)</t>
  </si>
  <si>
    <t>Метчик машинно-ручной м/р М45 х 2,0 чистовой (Р6М5)</t>
  </si>
  <si>
    <t>Метчик машинно-ручной м/р М45 х 3,0 черновой (Р6М5)</t>
  </si>
  <si>
    <t>Метчик машинно-ручной м/р М45 х 3,0 чистовой (Р6М5)</t>
  </si>
  <si>
    <t>Метчик машинно-ручной м/р М45 х 4,5 черновой (Р6М5)</t>
  </si>
  <si>
    <t>Метчик машинно-ручной м/р М45 х 4,5 чистовой (Р6М5)</t>
  </si>
  <si>
    <t>Метчик машинно-ручной м/р М48 х 1,5 черновой (Р6М5)</t>
  </si>
  <si>
    <t>Метчик машинно-ручной м/р М48 х 1,5 чистовой (Р6М5)</t>
  </si>
  <si>
    <t>Метчик машинно-ручной м/р М48 х 2,0 черновой (Р6М5)</t>
  </si>
  <si>
    <t>Метчик машинно-ручной м/р М48 х 2,0 чистовой (Р6М5)</t>
  </si>
  <si>
    <t>Метчик машинно-ручной м/р М48 х 3,0 черновой (Р6М5)</t>
  </si>
  <si>
    <t>Метчик машинно-ручной м/р М48 х 3,0 чистовой (Р6М5)</t>
  </si>
  <si>
    <t>Метчик машинно-ручной м/р М48 х 5,0 черновой (Р6М5)</t>
  </si>
  <si>
    <t>Метчик машинно-ручной м/р М48 х 5,0 чистовой (Р6М5)</t>
  </si>
  <si>
    <t>Метчик машинно-ручной м/р М52 х 1,5 черновой (Р6М5)</t>
  </si>
  <si>
    <t>Метчик машинно-ручной м/р М52 х 1,5 чистовой (Р6М5)</t>
  </si>
  <si>
    <t>Метчик машинно-ручной м/р М52 х 2,0 черновой (Р6М5)</t>
  </si>
  <si>
    <t>Метчик машинно-ручной м/р М52 х 2,0 чистовой (Р6М5)</t>
  </si>
  <si>
    <t>Метчик машинно-ручной м/р М52 х 3,0 черновой (Р6М5)</t>
  </si>
  <si>
    <t>Метчик машинно-ручной м/р М52 х 3,0 чистовой (Р6М5)</t>
  </si>
  <si>
    <t>Метчик машинно-ручной м/р М52 х 5,0 черновой (Р6М5)</t>
  </si>
  <si>
    <t>Метчик машинно-ручной м/р М52 х 5,0 чистовой (Р6М5)</t>
  </si>
  <si>
    <t>Метчик ручной М3 х 0,5 черновой (9ХС)</t>
  </si>
  <si>
    <t>Метчик ручной М3 х 0,5 чистовой (9ХС)</t>
  </si>
  <si>
    <t>Метчик ручной М4 х 0,7 черновой (9ХС)</t>
  </si>
  <si>
    <t>Метчик ручной М4 х 0,7 чистовой (9ХС)</t>
  </si>
  <si>
    <t>Метчик ручной М5 х 0,8 чистовой (9ХС)</t>
  </si>
  <si>
    <t xml:space="preserve">Метчик ручной М5 х 0,8 черновой (9ХС) </t>
  </si>
  <si>
    <t>Метчик ручной М6 х 0,5 черновой (9ХС)</t>
  </si>
  <si>
    <t>Метчик ручной М6 х 0,5 чистовой (9ХС)</t>
  </si>
  <si>
    <t>Метчик ручной М6 х 0,75 чистовой (9ХС)</t>
  </si>
  <si>
    <t>Метчик ручной М6 х 0,75 черновой (9ХС)</t>
  </si>
  <si>
    <t>Метчик ручной М6 х 1,0 черновой (9ХС)</t>
  </si>
  <si>
    <t>Метчик ручной М6 х 1,0 чистовой (9ХС)</t>
  </si>
  <si>
    <t>Метчик ручной М8 х 0,5 чистовой (9ХС)</t>
  </si>
  <si>
    <t>Метчик ручной М8 х 0,5 черновой (9ХС)</t>
  </si>
  <si>
    <t>Метчик ручной М8 х 0,75 черновой (9ХС)</t>
  </si>
  <si>
    <t>Метчик ручной М8 х 0,75 чистовой (9ХС)</t>
  </si>
  <si>
    <t>Метчик ручной М8 х 1,0 черновой (9ХС)</t>
  </si>
  <si>
    <t>Метчик ручной М8 х 1,0 чистовой (9ХС)</t>
  </si>
  <si>
    <t>Метчик ручной М8 х 1,25 черновой (9ХС)</t>
  </si>
  <si>
    <t>Метчик ручной М8 х 1,25 чистовой (9ХС)</t>
  </si>
  <si>
    <t>Метчик ручной М10 х 0,5 черновой (9ХС)</t>
  </si>
  <si>
    <t>Метчик ручной М10 х 0,5 чистовой (9ХС)</t>
  </si>
  <si>
    <t>Метчик ручной М10 х 0,75 черновой (9ХС)</t>
  </si>
  <si>
    <t>Метчик ручной М10 х 0,75 чистовой (9ХС)</t>
  </si>
  <si>
    <t>Метчик ручной М10 х 1,0 черновой (9ХС)</t>
  </si>
  <si>
    <t>Метчик ручной М10 х 1,0 чистовой (9ХС)</t>
  </si>
  <si>
    <t xml:space="preserve">Метчик ручной М10 х 1,25 черновой (9ХС) </t>
  </si>
  <si>
    <t>Метчик ручной М10 х 1,25 чистовой (9ХС)</t>
  </si>
  <si>
    <t>Метчик ручной М10 х 1,5 черновой (9ХС)</t>
  </si>
  <si>
    <t>Метчик ручной М10 х 1,5 чистовой (9ХС)</t>
  </si>
  <si>
    <t>Метчик ручной М12 х 0,75 черновой (9ХС)</t>
  </si>
  <si>
    <t>Метчик ручной М12 х 0,75 чистовой (9ХС)</t>
  </si>
  <si>
    <t>Метчик ручной М12 х 1,0 черновой (9ХС)</t>
  </si>
  <si>
    <t>Метчик ручной М12 х 1,0 чистовой (9ХС)</t>
  </si>
  <si>
    <t>Метчик ручной М12 х 1,25 черновой (9ХС)</t>
  </si>
  <si>
    <t>Метчик ручной М12 х 1,25 чистовой (9ХС)</t>
  </si>
  <si>
    <t xml:space="preserve">Метчик ручной М12 х 1,5 черновой (9ХС) </t>
  </si>
  <si>
    <t>Метчик ручной М12 х 1,5 чистовой (9ХС)</t>
  </si>
  <si>
    <t>Метчик ручной М12 х 1,75 черновой (9ХС)</t>
  </si>
  <si>
    <t>Метчик ручной М12 х 1,75 чистовой (9ХС)</t>
  </si>
  <si>
    <t>Метчик ручной М14 х 0,75 черновой (9ХС)</t>
  </si>
  <si>
    <t>Метчик ручной М14 х 0,75 чистовой (9ХС)</t>
  </si>
  <si>
    <t>Метчик ручной М14 х 1,0 черновой (9ХС)</t>
  </si>
  <si>
    <t>Метчик ручной М14 х 1,0 чистовой (9ХС)</t>
  </si>
  <si>
    <t>Метчик ручной М14 х 1,25 черновой (9ХС)</t>
  </si>
  <si>
    <t>Метчик ручной М14 х 1,25 чистовой (9ХС)</t>
  </si>
  <si>
    <t>Метчик ручной М14 х 1,5 черновой (9ХС)</t>
  </si>
  <si>
    <t>Метчик ручной М14 х 1,5 чистовой (9ХС)</t>
  </si>
  <si>
    <t>Метчик ручной М14 х 2,0 черновой (9ХС)</t>
  </si>
  <si>
    <t>Метчик ручной М14 х 2,0 чистовой (9ХС)</t>
  </si>
  <si>
    <t>Метчик ручной М16 х 0,5 черновой (9ХС)</t>
  </si>
  <si>
    <t>Метчик ручной М16 х 0,5 чистовой (9ХС)</t>
  </si>
  <si>
    <t>Метчик ручной М16 х 0,75 черновой (9ХС)</t>
  </si>
  <si>
    <t>Метчик ручной М16 х 0,75 чистовой (9ХС)</t>
  </si>
  <si>
    <t>Метчик ручной М16 х 1,0 черновой (9ХС)</t>
  </si>
  <si>
    <t>Метчик ручной М16 х 1,0 чистовой (9ХС)</t>
  </si>
  <si>
    <t>Метчик ручной М16 х 1,5 черновой (9ХС)</t>
  </si>
  <si>
    <t>Метчик ручной М16 х 1,5 чистовой (9ХС)</t>
  </si>
  <si>
    <t>Метчик ручной М16 х 2,0 черновой (9ХС)</t>
  </si>
  <si>
    <t>Метчик ручной М16 х 2,0 чистовой (9ХС)</t>
  </si>
  <si>
    <t>Метчик ручной М18 х 0,75 черновой (9ХС)</t>
  </si>
  <si>
    <t>Метчик ручной М18 х 0,75 чистовой (9ХС)</t>
  </si>
  <si>
    <t>Метчик ручной М18 х 1,0 черновой (9ХС)</t>
  </si>
  <si>
    <t>Метчик ручной М18 х 1,0 чистовой (9ХС)</t>
  </si>
  <si>
    <t>Метчик ручной М18 х 1,5 черновой (9ХС)</t>
  </si>
  <si>
    <t>Метчик ручной М18 х 1,5 чистовой (9ХС)</t>
  </si>
  <si>
    <t>Метчик ручной М18 х 2,0 черновой (9ХС)</t>
  </si>
  <si>
    <t>Метчик ручной М18 х 2,0 чистовой (9ХС)</t>
  </si>
  <si>
    <t>Метчик ручной М18 х 2,5 черновой (9ХС)</t>
  </si>
  <si>
    <t>Метчик ручной М18 х 2,5 чистовой (9ХС)</t>
  </si>
  <si>
    <t>Метчик ручной М20 х 1,0 черновой (9ХС)</t>
  </si>
  <si>
    <t>Метчик ручной М20 х 1,0 чистовой (9ХС)</t>
  </si>
  <si>
    <t>Метчик ручной М20 х 1,5 черновой (9ХС)</t>
  </si>
  <si>
    <t>Метчик ручной М20 х 1,5 чистовой (9ХС)</t>
  </si>
  <si>
    <t>Метчик ручной М20 х 2,0 черновой (9ХС)</t>
  </si>
  <si>
    <t>Метчик ручной М20 х 2,0 чистовой (9ХС)</t>
  </si>
  <si>
    <t>Метчик ручной М20 х 2,5 черновой (9ХС)</t>
  </si>
  <si>
    <t>Метчик ручной М20 х 2,5 чистовой (9ХС)</t>
  </si>
  <si>
    <t>Метчик ручной М22 х 1,0 черновой (9ХС)</t>
  </si>
  <si>
    <t>Метчик ручной М22 х 1,0 чистовой (9ХС)</t>
  </si>
  <si>
    <t>Метчик ручной М22 х 1,5 черновой (9ХС)</t>
  </si>
  <si>
    <t>Метчик ручной М22 х 1,5 чистовой (9ХС)</t>
  </si>
  <si>
    <t>Метчик ручной М22 х 2,0 черновой (9ХС)</t>
  </si>
  <si>
    <t>Метчик ручной М22 х 2,0 чистовой (9ХС)</t>
  </si>
  <si>
    <t>Метчик ручной М22 х 2,5 черновой (9ХС)</t>
  </si>
  <si>
    <t>Метчик ручной М22 х 2,5 чистовой (9ХС)</t>
  </si>
  <si>
    <t>Метчик ручной М24 х 1,0 черновой (9ХС)</t>
  </si>
  <si>
    <t>Метчик ручной М24 х 1,0 чистовой (9ХС)</t>
  </si>
  <si>
    <t>Метчик ручной М24 х 1,5 черновой (9ХС)</t>
  </si>
  <si>
    <t>Метчик ручной М24 х 1,5 чистовой (9ХС)</t>
  </si>
  <si>
    <t>Метчик ручной М24 х 2,0 черновой (9ХС)</t>
  </si>
  <si>
    <t>Метчик ручной М24 х 2,0 чистовой (9ХС)</t>
  </si>
  <si>
    <t>Метчик ручной М24 х 3,0 черновой (9ХС)</t>
  </si>
  <si>
    <t>Метчик ручной М24 х 3,0 чистовой (9ХС)</t>
  </si>
  <si>
    <t>Метчик ручной М27 х 1,0 черновой (9ХС)</t>
  </si>
  <si>
    <t>Метчик ручной М27 х 1,0 чистовой (9ХС)</t>
  </si>
  <si>
    <t>Метчик ручной М27 х 1,5 черновой (9ХС)</t>
  </si>
  <si>
    <t>Метчик ручной М27 х 1,5 чистовой (9ХС)</t>
  </si>
  <si>
    <t>Метчик ручной М27 х 2,0 черновой (9ХС)</t>
  </si>
  <si>
    <t>Метчик ручной М27 х 2,0 чистовой (9ХС)</t>
  </si>
  <si>
    <t>Метчик ручной М27 х 3,0 черновой (9ХС)</t>
  </si>
  <si>
    <t>Метчик ручной М27 х 3,0 чистовой (9ХС)</t>
  </si>
  <si>
    <r>
      <rPr>
        <rFont val="Bahnschrift"/>
        <b/>
        <color theme="1"/>
        <sz val="10.0"/>
      </rPr>
      <t xml:space="preserve">МЕТЧИК МАШИННО-РУЧНОЙ ДЛЯ ЛЕВОЙ МЕТРИЧЕСКОЙ РЕЗЬБЫ В ГЛУХИХ ОТВЕРСТ., СТАЛЬ Р6М5, 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</si>
  <si>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для глухих отвер. М3 х 0,5 левый 1 шт. (основной, Р6М5)</t>
  </si>
  <si>
    <t>Метчик машинно-ручной для глухих отвер. М4 х 0,7 левый 1 шт. (основной,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</si>
  <si>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ЛЕВЫЕ К-Т</t>
    </r>
  </si>
  <si>
    <t>Метчик машинно-ручной для глухих отвер. М5 х 0,5 левый 1 шт. (Р6М5)</t>
  </si>
  <si>
    <t>Метчик машинно-ручной для глухих отвер. М5 х 0,8 левый 1 шт. (основной, Р6М5)</t>
  </si>
  <si>
    <t>Метчик машинно-ручной для глухих отвер. М6 х 0,5 левый 1 шт. (Р6М5)</t>
  </si>
  <si>
    <t>Метчик машинно-ручной для глухих отвер. М6 х 1,0 левый 1 шт. (основной, Р6М5)</t>
  </si>
  <si>
    <t>Метчик машинно-ручной для глухих отвер. М8 х 1,0 левый 1 шт. (Р6М5)</t>
  </si>
  <si>
    <t>Метчик машинно-ручной для глухих отвер. М8 х 1,25 левый 1 шт. (основной, Р6М5)</t>
  </si>
  <si>
    <t>Метчик машинно-ручной для глухих отвер. М10 х 1,0 левый 1 шт.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</si>
  <si>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</si>
  <si>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для глухих отвер. М10 х 1,25 левый 1 шт. (Р6М5)</t>
  </si>
  <si>
    <t>Метчик машинно-ручной для глухих отвер. М10 х 1,5 левый 1 шт. (основной, Р6М5)</t>
  </si>
  <si>
    <t>Метчик машинно-ручной для глухих отвер. М12 х 1,25 левый 1 шт. (Р6М5)</t>
  </si>
  <si>
    <t>Метчик машинно-ручной для глухих отвер. М12 х 1,5 левый 1 шт. (Р6М5)</t>
  </si>
  <si>
    <t>Метчик машинно-ручной для глухих отвер. М 12 х 1,75 левый 1 шт. (основной,Р6М5)</t>
  </si>
  <si>
    <t>Метчик машинно-ручной для глухих отвер. М14 х 1,25 левый 1 шт. (Р6М5)</t>
  </si>
  <si>
    <t>Метчик машинно-ручной для глухих отвер. М14 х 1,5 левый 1 шт. (Р6М5)</t>
  </si>
  <si>
    <t>Метчик машинно-ручной для глухих отвер. М14 х 2,0 левый 1 шт. (основной, Р6М5)</t>
  </si>
  <si>
    <t>Метчик машинно-ручной для глухих отвер. М16 х 1,0 левый 1 шт. (Р6М5)</t>
  </si>
  <si>
    <t>Метчик машинно-ручной для глухих отвер. М16 х 1,5 левый 1 шт. (Р6М5)</t>
  </si>
  <si>
    <t>Метчик машинно-ручной для глухих отвер. М16 х 2,0 левый 1 шт. (основной, Р6М5)</t>
  </si>
  <si>
    <t>Метчик машинно-ручной для глухих отвер. М18 х 1,5 левый 1 шт. (Р6М5)</t>
  </si>
  <si>
    <t>Метчик машинно-ручной для глухих отвер. М18 х 2,5 левый 1 шт. (основной, Р6М5)</t>
  </si>
  <si>
    <t>Метчик машинно-ручной для глухих отвер. М20 х 1,5 левый 1 шт. (Р6М5)</t>
  </si>
  <si>
    <t>Метчик машинно-ручной для глухих отвер. М20 х 2,5 левый 1 шт. (основной, Р6М5)</t>
  </si>
  <si>
    <t>Метчик машинно-ручной для глухих отвер. М22 х 1,5 левый 1 шт. (Р6М5)</t>
  </si>
  <si>
    <t>Метчик машинно-ручной для глухих отвер. М22 х 2,5 левый 1 шт. (основной, Р6М5)</t>
  </si>
  <si>
    <t>Метчик машинно-ручной для глухих отвер. М24 х 1,5 левый 1 шт. (Р6М5)</t>
  </si>
  <si>
    <t>Метчик машинно-ручной для глухих отвер. М24 х 2,0 левый 1 шт. (Р6М5)</t>
  </si>
  <si>
    <t>Метчик машинно-ручной для глухих отвер. М24 х 3,0 левый 1 шт. (основной, Р6М5)</t>
  </si>
  <si>
    <t>Метчик машинно-ручной для глухих отвер. М27 х 3,0 левый 1 шт. (основной, Р6М5)</t>
  </si>
  <si>
    <t>Метчик машинно-ручной для глухих отвер. М30 х 3,5 левый 1 шт. (основной, Р6М5)</t>
  </si>
  <si>
    <t>Метчик машинно-ручной для глухих отвер. М3 х 0,5 левый в ПВХ (основной, Р6М5)</t>
  </si>
  <si>
    <t>Метчик машинно-ручной для глухих отвер. М4 х 0,7 левый в ПВХ (основной, Р6М5)</t>
  </si>
  <si>
    <t>Метчик машинно-ручной для глухих отвер. М5 х 0,5 левый в ПВХ (Р6М5)</t>
  </si>
  <si>
    <t>Метчик машинно-ручной для глухих отвер. М5 х 0,8 левый в ПВХ (основной, Р6М5)</t>
  </si>
  <si>
    <t>Метчик машинно-ручной для глухих отвер. М6 х 0,5 левый в ПВХ (Р6М5)</t>
  </si>
  <si>
    <t>Метчик машинно-ручной для глухих отвер. М6 х 1,0 левый в ПВХ (основной, Р6М5)</t>
  </si>
  <si>
    <t>Метчик машинно-ручной для глухих отвер. М8 х 1,0 левый в ПВХ (Р6М5)</t>
  </si>
  <si>
    <t>Метчик машинно-ручной для глухих отвер. М8 х 1,25 левый в ПВХ (основной, Р6М5)</t>
  </si>
  <si>
    <t>Метчик машинно-ручной для глухих отвер. М10 х 1,0 левый в ПВХ (Р6М5)</t>
  </si>
  <si>
    <t>Метчик машинно-ручной для глухих отвер. М10 х 1,25 левый в ПВХ (Р6М5)</t>
  </si>
  <si>
    <t>Метчик машинно-ручной для глухих отвер. М10 х 1,5 левый в ПВХ (основной, Р6М5)</t>
  </si>
  <si>
    <t>Метчик машинно-ручной для глухих отвер. М12 х 1,25 левый в ПВХ (Р6М5)</t>
  </si>
  <si>
    <t>Метчик машинно-ручной для глухих отвер. М12 х 1,5 левый в ПВХ (Р6М5)</t>
  </si>
  <si>
    <t>Метчик машинно-ручной для глухих отвер. М12 х 1,75 левый в ПВХ (основной, Р6М5)</t>
  </si>
  <si>
    <t>Метчик машинно-ручной для глухих отвер. М14 х 1,25 левый в ПВХ (Р6М5)</t>
  </si>
  <si>
    <t>Метчик машинно-ручной для глухих отвер. М14 х 1,5 левый в ПВХ (Р6М5)</t>
  </si>
  <si>
    <t>Метчик машинно-ручной для глухих отвер. М14 х 2,0 левый в ПВХ (основной, Р6М5)</t>
  </si>
  <si>
    <t>Метчик машинно-ручной для глухих отвер. М16 х 1,0 левый в ПВХ (Р6М5)</t>
  </si>
  <si>
    <t>Метчик машинно-ручной для глухих отвер. М16 х 1,5 левый в ПВХ (Р6М5)</t>
  </si>
  <si>
    <t>Метчик машинно-ручной для глухих отвер. М16 х 2,0 левый в ПВХ (основной, Р6М5)</t>
  </si>
  <si>
    <t>Метчик машинно-ручной для глухих отвер. М18 х 1,5 левый в ПВХ (Р6М5)</t>
  </si>
  <si>
    <t>Метчик машинно-ручной для глухих отвер. М18 х 2,5 левый в ПВХ (основной, Р6М5)</t>
  </si>
  <si>
    <t>Метчик машинно-ручной для глухих отвер. М20 х 1,5 левый в ПВХ (Р6М5)</t>
  </si>
  <si>
    <t>Метчик машинно-ручной для глухих отвер. М20 х 2,5 левый в ПВХ (основной, Р6М5)</t>
  </si>
  <si>
    <t>Метчик машинно-ручной для глухих отвер. М22 х 2,5 левый в ПВХ (основной, Р6М5)</t>
  </si>
  <si>
    <r>
      <rPr>
        <rFont val="Bahnschrift"/>
        <b/>
        <color theme="1"/>
        <sz val="10.0"/>
      </rPr>
      <t xml:space="preserve">МЕТЧИК МАШИННО-РУЧНОЙ ДЛЯ ЛЕВОЙ МЕТРИЧЕСКОЙ РЕЗЬБЫ КОМПЛЕКТНЫЙ, СТАЛЬ Р6М5, 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</si>
  <si>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комплектный М3 х 0,5 левый 2 шт. (основной, Р6М5)</t>
  </si>
  <si>
    <t>Метчик машинно-ручной комплектный М4 х 0,7 левый 2 шт. (основной,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</si>
  <si>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М ЛЕВЫЕ</t>
    </r>
  </si>
  <si>
    <t>Метчик машинно-ручной комплектный М5 х 0,8 левый 2 шт. (основной, Р6М5)</t>
  </si>
  <si>
    <t>Метчик машинно-ручной комплектный М6 х 1,0 левый 2 шт. (основной, Р6М5)</t>
  </si>
  <si>
    <t>Одинарные метчики стоят ровно в 2 раза дешевле комплектных, так как состоят из одного метчика</t>
  </si>
  <si>
    <t>Метчик машинно-ручной комплектный М8 х 1,25 левый 2 шт. (основной, Р6М5)</t>
  </si>
  <si>
    <t>Метчик машинно-ручной комплектный М10 х 1,25 левый 2 шт. (основной, Р6М5)</t>
  </si>
  <si>
    <t>Метчик машинно-ручной комплектный М10 х 1,5 левый 2 шт. (основной, Р6М5)</t>
  </si>
  <si>
    <t>Метчик машинно-ручной комплектный М12 х 1,75 левый 2 шт. (основной,Р6М5)</t>
  </si>
  <si>
    <t>Метчик машинно-ручной комплектный М14 х 2,0 левый 2 шт. (основной,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</si>
  <si>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</si>
  <si>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комплектный М16 х 1,5 левый 2 шт. (основной, Р6М5)</t>
  </si>
  <si>
    <t>Метчик машинно-ручной комплектный М16 х 2,0 левый 2 шт. (основной, Р6М5)</t>
  </si>
  <si>
    <t>Метчик машинно-ручной комплектный М18 х 1,5 левый 2 шт. (основной, 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</si>
  <si>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</si>
  <si>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>Метчик машинно-ручной комплектный М20 х 2,5 левый 2 шт. (основной, Р6М5)</t>
  </si>
  <si>
    <t>Метчик машинно-ручной комплектный М24 х 3,0 левый 2 шт. (основной, Р6М5)</t>
  </si>
  <si>
    <t>Метчик машинно-ручной комплектный М27 х 3,0 левый 2 шт. (основной, Р6М5)</t>
  </si>
  <si>
    <t>Метчик машинно-ручной комплектный М30 х 3,5 левый 2 шт. (основной, Р6М5)</t>
  </si>
  <si>
    <r>
      <rPr>
        <rFont val="Bahnschrift"/>
        <b/>
        <color theme="1"/>
        <sz val="10.0"/>
      </rPr>
      <t xml:space="preserve">МЕТЧИК  МАШИННО-РУЧНОЙ ДЛЯ ДЮЙМОВОЙ  КОНИЧЕСКОЙ РЕЗЬБЫ, СТАЛЬ Р6М5,ГОСТ 6227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</si>
  <si>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дюймовый конический К 1/2 (Р6М5)</t>
  </si>
  <si>
    <t>Метчик машинно-ручной дюймовый конический К 1/4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</si>
  <si>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ГЛУХИЕ</t>
    </r>
  </si>
  <si>
    <t>Метчик машинно-ручной дюймовый конический К 1/8 (Р6М5)</t>
  </si>
  <si>
    <t>Метчик машинно-ручной дюймовый конический К 3/4 (Р6М5)</t>
  </si>
  <si>
    <t>Метчик машинно-ручной дюймовый конический К 3/8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</si>
  <si>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</si>
  <si>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дюймовый конический К 1 (Р6М5)</t>
  </si>
  <si>
    <t>Метчик машинно-ручной дюймовый конический К 1 1/2 (Р6М5)</t>
  </si>
  <si>
    <t>Метчик машинно-ручной дюймовый конический К 1 1/4 (Р6М5)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</si>
  <si>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</si>
  <si>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>Метчик машинно-ручной дюймовый конический К 2 (Р6М5)</t>
  </si>
  <si>
    <r>
      <rPr>
        <rFont val="Bahnschrift"/>
        <b/>
        <color theme="1"/>
        <sz val="10.0"/>
      </rPr>
      <t xml:space="preserve">МЕТЧИК МАШИННО-РУЧНОЙ ДЛЯ ТРУБНОЙ  КОНИЧЕСКОЙ РЕЗЬБЫ, СТАЛЬ Р6М5, ГОСТ 6227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</si>
  <si>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трубный конический Rc 1/2 (Р6М5)</t>
  </si>
  <si>
    <t>Метчик машинно-ручной трубный конический Rc 1/4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</si>
  <si>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ГЛУХИЕ</t>
    </r>
  </si>
  <si>
    <t>Метчик машинно-ручной трубный конический Rc 1/8 (Р6М5)</t>
  </si>
  <si>
    <t>Метчик машинно-ручной трубный конический Rc 3/4 (Р6М5)</t>
  </si>
  <si>
    <t>Метчик машинно-ручной трубный конический Rc 3/8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</si>
  <si>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</si>
  <si>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трубный конический Rc 1 (Р6М5)</t>
  </si>
  <si>
    <t>Метчик машинно-ручной трубный конический Rc 1 1/2 (Р6М5)</t>
  </si>
  <si>
    <t>Метчик машинно-ручной трубный конический Rc 1 1/4 (Р6М5)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</si>
  <si>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</si>
  <si>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>Метчик машинно-ручной трубный конический Rc 2 (Р6М5)</t>
  </si>
  <si>
    <r>
      <rPr>
        <rFont val="Bahnschrift"/>
        <b/>
        <color theme="1"/>
        <sz val="10.0"/>
      </rPr>
      <t xml:space="preserve">МЕТЧИК МАШИННО-РУЧНОЙ ДЛЯ  ТРУБНОЙ РЕЗЬБЫ ОДИНАРНЫЙ СТАЛЬ Р6М5,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</si>
  <si>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трубный G 1/2 1 шт. (Р6М5)</t>
  </si>
  <si>
    <t>Метчик машинно-ручной трубный G 1/4, 1 шт. (Р6М5)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</si>
  <si>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G К-Т</t>
    </r>
  </si>
  <si>
    <t>Метчик машинно-ручной трубный G 1/8, 1 шт. (Р6М5)</t>
  </si>
  <si>
    <t>Метчик машинно-ручной трубный G 3/4, 1 шт. (Р6М5)</t>
  </si>
  <si>
    <t>Метчик машинно-ручной трубный G 3/8, 1 шт. (Р6М5)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</si>
  <si>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РУЧНЫЕ G К-Т</t>
    </r>
  </si>
  <si>
    <t>Метчик машинно-ручной трубный G 5/8, 1 шт. (Р6М5)</t>
  </si>
  <si>
    <t>Метчик машинно-ручной трубный G 7/8, 1 шт. (Р6М5)</t>
  </si>
  <si>
    <t>Метчик машинно-ручной трубный G 1, 1 шт (Р6М5)</t>
  </si>
  <si>
    <t>Метчик машинно-ручной трубный G 1 1/2, 1 шт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</si>
  <si>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</si>
  <si>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трубный G 1 1/4, 1 шт (Р6М5)</t>
  </si>
  <si>
    <t>Метчик машинно-ручной трубный G 2, 1 шт (Р6М5)</t>
  </si>
  <si>
    <r>
      <rPr>
        <rFont val="Bahnschrift"/>
        <b/>
        <color theme="1"/>
        <sz val="10.0"/>
      </rPr>
      <t xml:space="preserve">МЕТЧИК МАШИННО-РУЧНОЙ ДЛЯ ТРУБНОЙ РЕЗЬБЫ КОМПЛЕКТНЫЙ ИЗ 2-Х ШТУК, СТАЛЬ Р6М5 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</si>
  <si>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комплектный трубный G 1/2 2 шт. (Р6М5)</t>
  </si>
  <si>
    <t>Метчик машинно-ручной комплектный трубный G 1/4 2 шт. (Р6М5)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</si>
  <si>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РУЧНЫЕ G К-Т</t>
    </r>
  </si>
  <si>
    <t>Метчик машинно-ручной комплектный трубный G 1/8 2 шт. (Р6М5)</t>
  </si>
  <si>
    <t>Метчик машинно-ручной комплектный трубный G 3/4 2 шт. (Р6М5)</t>
  </si>
  <si>
    <t>Метчик машинно-ручной комплектный трубный G 3/8 2 шт. (Р6М5)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</si>
  <si>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G</t>
    </r>
  </si>
  <si>
    <t>Метчик машинно-ручной комплектный трубный G 5/8 2 шт. (Р6М5)</t>
  </si>
  <si>
    <t>Метчик машинно-ручной комплектный трубный G 7/8 2 шт. (Р6М5)</t>
  </si>
  <si>
    <t>Метчик машинно-ручной комплектный трубный G 1 2 шт. (Р6М5)</t>
  </si>
  <si>
    <t>Метчик машинно-ручной комплектный трубный G 1 1/2 2 шт. (Р6М5)</t>
  </si>
  <si>
    <t>Метчик машинно-ручной комплектный трубный G 1 1/4 2 шт.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</si>
  <si>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</si>
  <si>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комплектный трубный G 1 1/8 2 шт. (Р6М5)</t>
  </si>
  <si>
    <t>Метчик машинно-ручной комплектный трубный G 1 3/8 2 шт. (Р6М5)</t>
  </si>
  <si>
    <t>Метчик машинно-ручной комплектный трубный G 2 2 шт. (Р6М5)</t>
  </si>
  <si>
    <r>
      <rPr>
        <rFont val="Bahnschrift"/>
        <b/>
        <color theme="1"/>
        <sz val="10.0"/>
      </rPr>
      <t xml:space="preserve">МЕТЧИК РУЧНОЙ ДЛЯ ТРУБНОЙ РЕЗЬБЫ КОМПЛЕКТНЫЙ ИЗ 2-Х ШТУК, СТАЛЬ 9ХС, ГОСТ 3266-81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</si>
  <si>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ручной комплектный трубный G 1/2 2шт. (9ХС)</t>
  </si>
  <si>
    <t>Метчик ручной комплектный трубный G 1/4 2шт. 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</si>
  <si>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G К-Т</t>
    </r>
  </si>
  <si>
    <t>Метчик ручной комплектный трубный G 1/8 2шт. (9ХС)</t>
  </si>
  <si>
    <t>Метчик ручной комплектный трубный G 3/4 2шт. (9ХС)</t>
  </si>
  <si>
    <t>Метчик ручной комплектный трубный G 3/8 2шт. 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</si>
  <si>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МЕТЧИКИ М/Р G ГЛУХИЕ</t>
    </r>
  </si>
  <si>
    <t>Метчик ручной комплектный трубный G 5/8 2шт. (9ХС)</t>
  </si>
  <si>
    <t>Метчик ручной комплектный трубный G 7/8 2шт. (9ХС)</t>
  </si>
  <si>
    <t>Метчик ручной комплектный трубный G 1 2шт.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</si>
  <si>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</si>
  <si>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r>
      <rPr>
        <rFont val="Bahnschrift"/>
        <b/>
        <color theme="1"/>
        <sz val="10.0"/>
      </rPr>
      <t xml:space="preserve">МЕТЧИК  МАШИННО-РУЧНОЙ ДЛЯ МЕТРИЧЕСКОЙ РЕЗЬБЫ ГАЕЧНЫЙ ПРЯМОЙ, СТАЛЬ Р6М5, ГОСТ 1604-71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</si>
  <si>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Метчик машинно-ручной гаечный М3 х 0,5 (основной, L=70, Р6М5)</t>
  </si>
  <si>
    <t>Метчик машинно-ручной гаечный М4 х 0,7 (основной, L=90,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</si>
  <si>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ВОРОТКИ ДЛЯ МЕТЧИКОВ</t>
    </r>
  </si>
  <si>
    <t>Метчик машинно-ручной гаечный М5 х 0,8 (основной, L=110, Р6М5)</t>
  </si>
  <si>
    <t>Метчик машинно-ручной гаечный М6 х 1,0 (основной, L=120, Р6М5)</t>
  </si>
  <si>
    <t>Метчик машинно-ручной гаечный М8 х 0,75 (L= 140, Р6М5)</t>
  </si>
  <si>
    <t>Метчик машинно-ручной гаечный М8 х 1,0 (L= 140, Р6М5)</t>
  </si>
  <si>
    <t>Метчик машинно-ручной гаечный М8 х 1,25 (основной, L= 140, 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</si>
  <si>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метчики</t>
    </r>
  </si>
  <si>
    <t>Метчик машинно-ручной гаечный М10 х 1,0 (L= 160, Р6М5)</t>
  </si>
  <si>
    <t>Метчик машинно-ручной гаечный М10 х 1,25 (L= 160, Р6М5)</t>
  </si>
  <si>
    <t xml:space="preserve">Метчик машинно-ручной гаечный М10 х 1,5 (основной, L= 160, Р6М5)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</si>
  <si>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отличия метчиков</t>
    </r>
  </si>
  <si>
    <t>Метчик машинно-ручной гаечный М12 х 1,0 (L= 180, Р6М5)</t>
  </si>
  <si>
    <t>Метчик машинно-ручной гаечный М12 х 1,25 (L= 180, Р6М5)</t>
  </si>
  <si>
    <t>Метчик машинно-ручной гаечный М12 х 1,5 (L= 180,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</si>
  <si>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отличие метчиков руч от маш</t>
    </r>
  </si>
  <si>
    <t>Метчик машинно-ручной гаечный М12 х 1,75 (основной, L= 180, Р6М5)</t>
  </si>
  <si>
    <t>Метчик машинно-ручной гаечный М14 х 1,0 (L= 180, Р6М5)</t>
  </si>
  <si>
    <t>Метчик машинно-ручной гаечный М14 х 1,5 (L= 180, Р6М5)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</si>
  <si>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 плашек и метчиков</t>
    </r>
  </si>
  <si>
    <t>Метчик машинно-ручной гаечный М14 х 2,0 (основной, L= 180, Р6М5)</t>
  </si>
  <si>
    <t>Метчик машинно-ручной гаечный М16 х 1,0 (L= 200, Р6М5)</t>
  </si>
  <si>
    <t>Метчик машинно-ручной гаечный М16 х 1,5 (L= 200, Р6М5)</t>
  </si>
  <si>
    <t>Метчик машинно-ручной гаечный М16 х 2,0 (основной, L= 200 , Р6М5)</t>
  </si>
  <si>
    <t>Метчик машинно-ручной гаечный М18 х 1,0 (L= 200 , Р6М5)</t>
  </si>
  <si>
    <t>Метчик машинно-ручной гаечный М18 х 1,5 (L= 200, Р6М5)</t>
  </si>
  <si>
    <t>Метчик машинно-ручной гаечный М18 х 2,0 (L= 200, Р6М5)</t>
  </si>
  <si>
    <t>Метчик машинно-ручной гаечный М18 х 2,5 (основной, L= 200, Р6М5)</t>
  </si>
  <si>
    <t>Метчик машинно-ручной гаечный М20 х 1,5 (L= 220, Р6М5)</t>
  </si>
  <si>
    <t>Метчик машинно-ручной гаечный М20 х 2,0 (L= 220, Р6М5)</t>
  </si>
  <si>
    <t>Метчик машинно-ручной гаечный М20 х 2,5 (основной, L= 220, Р6М5)</t>
  </si>
  <si>
    <t>Метчик машинно-ручной гаечный М22 х 1,5 (L= 220, Р6М5)</t>
  </si>
  <si>
    <t>Метчик машинно-ручной гаечный М22 х 2,0 (L= 220, Р6М5)</t>
  </si>
  <si>
    <t>Метчик машинно-ручной гаечный М22 х 2,5 (основной, L= 220, Р6М5)</t>
  </si>
  <si>
    <t>Метчик машинно-ручной гаечный М24 х 1,5 (L= 250, Р6М5)</t>
  </si>
  <si>
    <t>Метчик машинно-ручной гаечный М24 х 2,0 (L= 250, Р6М5)</t>
  </si>
  <si>
    <t>Метчик машинно-ручной гаечный М24 х 3,0 (основной, L= 250, Р6М5)</t>
  </si>
  <si>
    <t>Метчик машинно-ручной гаечный М27 х 1,5 (L= 250, Р6М5)</t>
  </si>
  <si>
    <t>Метчик машинно-ручной гаечный М27 х 2,0 (L= 250, Р6М5)</t>
  </si>
  <si>
    <t>Метчик машинно-ручной гаечный М27 х 3,0 (основной, L= 250, Р6М5)</t>
  </si>
  <si>
    <t>Метчик машинно-ручной гаечный М30 х 1,5 (L= 280, Р6М5)</t>
  </si>
  <si>
    <t>Метчик машинно-ручной гаечный М30 х 2,0 (L= 280, Р6М5)</t>
  </si>
  <si>
    <t>Метчик машинно-ручной гаечный М30 х 3,0 (L= 280, Р6М5)</t>
  </si>
  <si>
    <t>Метчик машинно-ручной гаечный М30 х 3,5 (основной, L= 280, Р6М5)</t>
  </si>
  <si>
    <t>Метчик машинно-ручной гаечный М3 х 0,5 в ПВХ (основной, Р6М5)</t>
  </si>
  <si>
    <r>
      <rPr>
        <rFont val="Bahnschrift"/>
        <b/>
        <color theme="0"/>
        <sz val="10.0"/>
      </rPr>
      <t>видео</t>
    </r>
    <r>
      <rPr>
        <rFont val="Bahnschrift"/>
        <color theme="0"/>
        <sz val="10.0"/>
      </rPr>
      <t xml:space="preserve"> (нажимайте)
сверла с индивид. упаковке</t>
    </r>
  </si>
  <si>
    <t>Метчик машинно-ручной гаечный М4 х 0,7 в ПВХ (основной, Р6М5)</t>
  </si>
  <si>
    <t>Метчик машинно-ручной гаечный М5 х 0,8 в ПВХ (основной, Р6М5)</t>
  </si>
  <si>
    <t>Метчик машинно-ручной гаечный М6 х 1,0 в ПВХ (основной, Р6М5)</t>
  </si>
  <si>
    <t>Метчик машинно-ручной гаечный М8 х 1,25 в ПВХ (основной, Р6М5)</t>
  </si>
  <si>
    <t>Метчик машинно-ручной гаечный М10 х 1,5 в ПВХ (основной, Р6М5)</t>
  </si>
  <si>
    <t>Метчик машинно-ручной гаечный М12 х 1,75 в ПВХ (основной, Р6М5)</t>
  </si>
  <si>
    <r>
      <rPr>
        <rFont val="Bahnschrift"/>
        <b/>
        <color theme="1"/>
        <sz val="10.0"/>
      </rPr>
      <t xml:space="preserve">ВОРОТОК ДЛЯ МЕТЧИКОВ, СТАЛЬ 45, ГОСТ 22401-83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</si>
  <si>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М/Р М ГЛУХИЕ</t>
    </r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</si>
  <si>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РУЧНЫЕ М К-Т</t>
    </r>
  </si>
  <si>
    <t xml:space="preserve">Вороток для метчиков М 3-М 8 в ПВХ </t>
  </si>
  <si>
    <t xml:space="preserve">Вороток для метчиков М 3-М 12 в ПВХ </t>
  </si>
  <si>
    <r>
      <rPr>
        <rFont val="Bahnschrift"/>
        <b/>
        <color theme="1"/>
        <sz val="10.0"/>
      </rPr>
      <t xml:space="preserve">ПЛАШКА КРУГЛАЯ ДЛЯ МЕТРИЧЕСКОЙ РЕЗЬБЫ, КЛАСС ТОЧНОСТИ 6g, СТАЛЬ 9ХС, ГОСТ 9740-71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</si>
  <si>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Плашкодержатель М 3-М 8</t>
  </si>
  <si>
    <t>Плашкодержатель М 3-М10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</si>
  <si>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</si>
  <si>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Плашкодержатель М 3-М14</t>
  </si>
  <si>
    <t>Плашкодержатель М12-М20</t>
  </si>
  <si>
    <t>Плашкодержатель М16-М24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</si>
  <si>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 плашек и метчиков</t>
    </r>
  </si>
  <si>
    <t>Плашкодержатель G 1-G 1 1/4 (М27-М42)</t>
  </si>
  <si>
    <t>Плашкодержатель G 1/2-G 3/4 (М16-М24)</t>
  </si>
  <si>
    <t>Плашкодержатель G 1/2-G 3/4-G 1 (М16-М36)</t>
  </si>
  <si>
    <t>Плашка М 3 х 0,5 (основной, 9ХС)</t>
  </si>
  <si>
    <t>Плашка М 4 х 0,7 (основной, 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</si>
  <si>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М Р6М5</t>
    </r>
  </si>
  <si>
    <t>Плашка М 5 х 0,5 (9ХС)</t>
  </si>
  <si>
    <t>Плашка М 5 х 0,8 (основной, 9ХС)</t>
  </si>
  <si>
    <t>Плашки из стали Р6М5 предназначены для работы по труднообрабатываемой стали</t>
  </si>
  <si>
    <t>Плашка М 6 х 0,5 (9ХС)</t>
  </si>
  <si>
    <t>Плашка М 6 х 0,75 (9ХС)</t>
  </si>
  <si>
    <t>Плашка М 6 х 1,0 (основной, 9ХС)</t>
  </si>
  <si>
    <t>Плашка М 8 х 0,75 (9ХС)</t>
  </si>
  <si>
    <t>Плашка М 8 х 1,0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</si>
  <si>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 G</t>
    </r>
  </si>
  <si>
    <t>Плашка М 8 х 1,25 (основной, 9ХС)</t>
  </si>
  <si>
    <t>Плашка М10 х 1,0 (9ХС)</t>
  </si>
  <si>
    <t>Плашки G (трубные) предназначены для нарезания резьбы на трубах, пользуются большим спросом в том числе  у сантехников, особенно 1/2, 3/4, 1</t>
  </si>
  <si>
    <t>Плашка М10 х 1,25 (9ХС)</t>
  </si>
  <si>
    <t>Плашка М10 х 1,5 (основной, 9ХС)</t>
  </si>
  <si>
    <t>Плашка М12 х 0,75 (9ХС)</t>
  </si>
  <si>
    <t>Плашка М12 х 1,0 (9ХС)</t>
  </si>
  <si>
    <t>Плашка М12 х 1,25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</si>
  <si>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</si>
  <si>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М12 х 1,5 (9ХС)</t>
  </si>
  <si>
    <t>Плашка М12 х 1,75 (основной, 9ХС)</t>
  </si>
  <si>
    <t>Плашка М14 х 1,0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</si>
  <si>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 ЛЕВЫЕ</t>
    </r>
  </si>
  <si>
    <t>Плашка М14 х 1,25 (9ХС)</t>
  </si>
  <si>
    <t>Плашка М14 х 1,5 (9ХС)</t>
  </si>
  <si>
    <t>Плашка М14 х 2,0 (основной,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</si>
  <si>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К</t>
    </r>
  </si>
  <si>
    <t>Плашка М16 х 1,0 (9ХС)</t>
  </si>
  <si>
    <t>Плашка М16 х 1,25 (9ХС)</t>
  </si>
  <si>
    <t>Плашка М16 х 1,5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</si>
  <si>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Rc</t>
    </r>
  </si>
  <si>
    <t>Плашка М16 х 2,0 (основной, 9ХС)</t>
  </si>
  <si>
    <t>Плашка М18 х 1,0 (9ХС)</t>
  </si>
  <si>
    <t>Плашка М18 х 1,5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</si>
  <si>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BSF</t>
    </r>
  </si>
  <si>
    <t>Плашка М18 х 2,0 (9ХС)</t>
  </si>
  <si>
    <t>Плашка М18 х 2,5 (основной, 9ХС)</t>
  </si>
  <si>
    <t>Плашки дюймовые под американский стандарт резьбы BSF, BSW, UNC, UNF</t>
  </si>
  <si>
    <t>Плашка М20 х 1,0 (9ХС)</t>
  </si>
  <si>
    <t>Плашка М20 х 1,5 (9ХС)</t>
  </si>
  <si>
    <t>Плашка М20 х 2,0 (9ХС)</t>
  </si>
  <si>
    <t>Плашка М20 х 2,5 (основной, 9ХС)</t>
  </si>
  <si>
    <t>Плашка М22 х 1,0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</si>
  <si>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</si>
  <si>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Плашка М22 х 1,5 (9ХС)</t>
  </si>
  <si>
    <t>Плашка М22 х 2,0 (9ХС)</t>
  </si>
  <si>
    <t>Плашка М22 х 2,5 (основной, 9ХС)</t>
  </si>
  <si>
    <t>Плашка М24 х 1,0 (9ХС)</t>
  </si>
  <si>
    <t>ПЛАШКИ В ИНДИВИД. УПАКОВКЕ</t>
  </si>
  <si>
    <t>Плашка М24 х 1,5 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</si>
  <si>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В ПВХ</t>
    </r>
  </si>
  <si>
    <t>Плашка М24 х 2,0 (9ХС)</t>
  </si>
  <si>
    <t>Плашка М24 х 3,0 (основной, 9ХС)</t>
  </si>
  <si>
    <t>Плашки в ПВХ идут кратно 1 шт, упаковка с европетлей и штрихкодом</t>
  </si>
  <si>
    <t>Плашка М27 х 1,0 (9ХС)</t>
  </si>
  <si>
    <t>Плашка М27 х 1,5 (9ХС)</t>
  </si>
  <si>
    <t>Плашка М27 х 2,0 (9ХС)</t>
  </si>
  <si>
    <t>Плашка М27 х 3,0 (основной, 9ХС)</t>
  </si>
  <si>
    <t>Плашка М30 х 1,5 (9ХС)</t>
  </si>
  <si>
    <t>Плашка М30 х 2,0 (9ХС)</t>
  </si>
  <si>
    <t>Плашка М30 х 3,0 (9ХС)</t>
  </si>
  <si>
    <t>Плашка М30 х 3,5 (основной, 9ХС)</t>
  </si>
  <si>
    <t>ПОДСТАВКИ ДЛЯ ПЛАШЕК</t>
  </si>
  <si>
    <t>Плашка М33 х 0,75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</si>
  <si>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ПОДСТАВКИ</t>
    </r>
  </si>
  <si>
    <t>Плашка М33 х 1,0 (9ХС)</t>
  </si>
  <si>
    <t>Плашка М33 х 1,5 (9ХС)</t>
  </si>
  <si>
    <t>Подставки с плашками, размещенные в магазине у кассового апарата, увеличивают продажи плашек</t>
  </si>
  <si>
    <t>Плашка М33 х 2,0 (9ХС)</t>
  </si>
  <si>
    <t>Плашка М33 х 3,0 (9ХС)</t>
  </si>
  <si>
    <t>Плашка М33 х 3,5 (основной, 9ХС)</t>
  </si>
  <si>
    <t>Плашка М36 х 1,0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</si>
  <si>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</si>
  <si>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>Плашка М36 х 1,5 (9ХС)</t>
  </si>
  <si>
    <t>Плашка М36 х 2,0 (9ХС)</t>
  </si>
  <si>
    <t>Плашка М36 х 3,0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</si>
  <si>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торговое оборудование</t>
    </r>
  </si>
  <si>
    <t>Плашка М36 х 4,0 (основной, 9ХС)</t>
  </si>
  <si>
    <t>Плашка М39 х 1,5 (9ХС)</t>
  </si>
  <si>
    <t>Плашка М39 х 2,0 (9ХС)</t>
  </si>
  <si>
    <t>Плашка М39 х 3,0 (9ХС)</t>
  </si>
  <si>
    <t>Плашка М39 х 4,0 (основной, 9ХС)</t>
  </si>
  <si>
    <t>Плашка М42 х 1,5 (9ХС)</t>
  </si>
  <si>
    <t>Плашка М42 х 2,0 (9ХС)</t>
  </si>
  <si>
    <t>Плашка М42 х 3,0 (9ХС)</t>
  </si>
  <si>
    <t>Плашка М42 х 4,5 (основной, 9ХС)</t>
  </si>
  <si>
    <t>Плашка М45 х 1,5 (9ХС)</t>
  </si>
  <si>
    <t>Плашка М45 х 2,0 (9ХС)</t>
  </si>
  <si>
    <t>Плашка М45 х 3,0 (9ХС)</t>
  </si>
  <si>
    <t>Плашка М45 х 4,0 (9ХС)</t>
  </si>
  <si>
    <t>Плашка М45 х 4,5 (основной, 9ХС)</t>
  </si>
  <si>
    <t>Плашка М48 х 1,5 (9ХС)</t>
  </si>
  <si>
    <t>Плашка М48 х 2,0 (9ХС)</t>
  </si>
  <si>
    <t>Плашка М48 х 3,0 (9ХС)</t>
  </si>
  <si>
    <t>Плашка М48 х 4,0 (9ХС)</t>
  </si>
  <si>
    <t>Плашка М48 х 5,0 (основной, 9ХС)</t>
  </si>
  <si>
    <t>Плашка М52 х 1,5 (9ХС)</t>
  </si>
  <si>
    <t>Плашка М52 х 2,0 (9ХС)</t>
  </si>
  <si>
    <t>Плашка М52 х 3,0 (9ХС)</t>
  </si>
  <si>
    <t>Плашка М52 х 4,0 (9ХС)</t>
  </si>
  <si>
    <t>Плашка М52 х 5,0 (основной, 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</si>
  <si>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М</t>
    </r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</si>
  <si>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ов шире размерный ряд, при этом пром.упаковка</t>
    </r>
  </si>
  <si>
    <r>
      <rPr>
        <rFont val="Bahnschrift"/>
        <b/>
        <color theme="1"/>
        <sz val="10.0"/>
      </rPr>
      <t xml:space="preserve">ПЛАШКА КРУГЛАЯ ДЛЯ МЕТРИЧЕСКОЙ РЕЗЬБЫ, КЛАСС ТОЧНОСТИ 6g, СТАЛЬ Р6М5 и СТАЛЬ Р6М5К5, ГОСТ 9740-71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</si>
  <si>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</si>
  <si>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 плашек и метчиков</t>
    </r>
  </si>
  <si>
    <t>Плашка М 3 х 0,5 Р6М5К5 (основной)</t>
  </si>
  <si>
    <t>Плашка М 4 х 0,7 Р6М5К5 (основной)</t>
  </si>
  <si>
    <t>Плашка М 5 х 0,8 Р6М5К5 (основной)</t>
  </si>
  <si>
    <t>Плашка М 6 х 1,0 Р6М5К5 (основной)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</si>
  <si>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М Р6М5</t>
    </r>
  </si>
  <si>
    <t>Плашка М 8 х 1,25 Р6М5К5 (основной)</t>
  </si>
  <si>
    <t>Плашка М10 х 1,5 Р6М5К5 (основной)</t>
  </si>
  <si>
    <t>Плашка М12 х 1,75 Р6М5К5 (основной)</t>
  </si>
  <si>
    <t>Плашка М14 х 2,0 Р6М5К5 (основной)</t>
  </si>
  <si>
    <t>Плашка М16 х 2,0 Р6М5К5 (основной)</t>
  </si>
  <si>
    <t>Плашка М18 х 2,5 Р6М5К5 (основной)</t>
  </si>
  <si>
    <t>Плашка М20 х 2,5 Р6М5К5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</si>
  <si>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 G</t>
    </r>
  </si>
  <si>
    <t>Плашка М 3 х 0,5 Р6М5 (основной)</t>
  </si>
  <si>
    <t>Плашка М 4 х 0,7 Р6М5 (основной)</t>
  </si>
  <si>
    <t xml:space="preserve">Плашка М 5 х 0,5 Р6М5 </t>
  </si>
  <si>
    <t>Плашка М 5 х 0,8 Р6М5 (основной)</t>
  </si>
  <si>
    <t xml:space="preserve">Плашка М 6 х 0,5 Р6М5 </t>
  </si>
  <si>
    <t xml:space="preserve">Плашка М 6 х 0,75 Р6М5 </t>
  </si>
  <si>
    <t>Плашка М 6 х 1,0 Р6М5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</si>
  <si>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</si>
  <si>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 xml:space="preserve">Плашка М 8 х 0,75 Р6М5 </t>
  </si>
  <si>
    <t xml:space="preserve">Плашка М 8 х 1,0 Р6М5 </t>
  </si>
  <si>
    <t>Плашка М 8 х 1,25 Р6М5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</si>
  <si>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 ЛЕВЫЕ</t>
    </r>
  </si>
  <si>
    <t xml:space="preserve">Плашка М10 х 1,0 Р6М5 </t>
  </si>
  <si>
    <t xml:space="preserve">Плашка М10 х 1,25 Р6М5 </t>
  </si>
  <si>
    <t>Плашка М10 х 1,5 Р6М5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</si>
  <si>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К</t>
    </r>
  </si>
  <si>
    <t xml:space="preserve">Плашка М12 х 0,75 Р6М5 </t>
  </si>
  <si>
    <t xml:space="preserve">Плашка М12 х 1,0 Р6М5 </t>
  </si>
  <si>
    <t xml:space="preserve">Плашка М12 х 1,25 Р6М5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</si>
  <si>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Rc</t>
    </r>
  </si>
  <si>
    <t xml:space="preserve">Плашка М12 х 1,5 Р6М5 </t>
  </si>
  <si>
    <t>Плашка М12 х 1,75 Р6М5 (основной)</t>
  </si>
  <si>
    <t xml:space="preserve">Плашка М14 х 1,0 Р6М5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</si>
  <si>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BSF</t>
    </r>
  </si>
  <si>
    <t xml:space="preserve">Плашка М14 х 1,25 Р6М5 </t>
  </si>
  <si>
    <t xml:space="preserve">Плашка М14 х 1,5 Р6М5 </t>
  </si>
  <si>
    <t>Плашка М14 х 2,0 Р6М5 (основной)</t>
  </si>
  <si>
    <t xml:space="preserve">Плашка М16 х 1,0 Р6М5 </t>
  </si>
  <si>
    <t xml:space="preserve">Плашка М16 х 1,25 Р6М5 </t>
  </si>
  <si>
    <t xml:space="preserve">Плашка М16 х 1,5 Р6М5 </t>
  </si>
  <si>
    <t>Плашка М16 х 2,0 Р6М5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</si>
  <si>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</si>
  <si>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 xml:space="preserve">Плашка М18 х 1,0 Р6М5 </t>
  </si>
  <si>
    <t xml:space="preserve">Плашка М18 х 1,5 Р6М5 </t>
  </si>
  <si>
    <t xml:space="preserve">Плашка М18 х 2,0 Р6М5 </t>
  </si>
  <si>
    <t>Плашка М18 х 2,5 Р6М5 (основной)</t>
  </si>
  <si>
    <t xml:space="preserve">Плашка М20 х 1,0 Р6М5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</si>
  <si>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В ПВХ</t>
    </r>
  </si>
  <si>
    <t xml:space="preserve">Плашка М20 х 1,5 Р6М5 </t>
  </si>
  <si>
    <t xml:space="preserve">Плашка М20 х 2,0 Р6М5 </t>
  </si>
  <si>
    <t>Плашка М20 х 2,5 Р6М5 (основной)</t>
  </si>
  <si>
    <t xml:space="preserve">Плашка М22 х 1,0 Р6М5 </t>
  </si>
  <si>
    <t xml:space="preserve">Плашка М22 х 1,5 Р6М5 </t>
  </si>
  <si>
    <t xml:space="preserve">Плашка М22 х 2,0 Р6М5 </t>
  </si>
  <si>
    <t>Плашка М22 х 2,5 Р6М5 (основной)</t>
  </si>
  <si>
    <t xml:space="preserve">Плашка М24 х 1,0 Р6М5 </t>
  </si>
  <si>
    <t xml:space="preserve">Плашка М24 х 1,5 Р6М5 </t>
  </si>
  <si>
    <t xml:space="preserve">Плашка М24 х 2,0 Р6М5 </t>
  </si>
  <si>
    <t>Плашка М24 х 3,0 Р6М5 (основной)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</si>
  <si>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ПОДСТАВКИ</t>
    </r>
  </si>
  <si>
    <t xml:space="preserve">Плашка М27 х 1,0 Р6М5 </t>
  </si>
  <si>
    <t xml:space="preserve">Плашка М27 х 1,5 Р6М5 </t>
  </si>
  <si>
    <t xml:space="preserve">Плашка М27 х 2,0 Р6М5 </t>
  </si>
  <si>
    <t>Плашка М27 х 3,0 Р6М5 (основной)</t>
  </si>
  <si>
    <t xml:space="preserve">Плашка М30 х 1,5 Р6М5 </t>
  </si>
  <si>
    <t xml:space="preserve">Плашка М30 х 2,0 Р6М5 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</si>
  <si>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подставки</t>
    </r>
  </si>
  <si>
    <t xml:space="preserve">Плашка М30 х 3,0 Р6М5 </t>
  </si>
  <si>
    <t>Плашка М30 х 3,5 Р6М5 (основной)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</si>
  <si>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торговое оборудование</t>
    </r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</si>
  <si>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ПЛАШКИ М</t>
    </r>
  </si>
  <si>
    <r>
      <rPr>
        <rFont val="Arial"/>
        <color theme="1"/>
        <sz val="8.0"/>
      </rPr>
      <t xml:space="preserve">У </t>
    </r>
    <r>
      <rPr>
        <rFont val="Arial"/>
        <b/>
        <color rgb="FFAC0000"/>
        <sz val="8.0"/>
      </rPr>
      <t>аналог</t>
    </r>
    <r>
      <rPr>
        <rFont val="Arial"/>
        <color theme="1"/>
        <sz val="8.0"/>
      </rPr>
      <t>ов шире размерный ряд, при этом пром.упаковка</t>
    </r>
  </si>
  <si>
    <r>
      <rPr>
        <rFont val="Bahnschrift"/>
        <b/>
        <color theme="1"/>
        <sz val="10.0"/>
      </rPr>
      <t xml:space="preserve">ПЛАШКА КРУГЛАЯ ДЛЯ ЛЕВОЙ МЕТРИЧЕСКОЙ РЕЗЬБЫ, КЛАСС ТОЧН. 6g, СТАЛЬ 9ХС, ГОСТ 9740-71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</si>
  <si>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М 4 х 0,7 левая (основной, 9ХС)</t>
  </si>
  <si>
    <t>Плашка М 5 х 0,8 левая (основной, 9ХС)</t>
  </si>
  <si>
    <t>Плашка М 6 х 1,0 левая (основной, 9ХС)</t>
  </si>
  <si>
    <t>Плашка М 8 х 1,0 левая (9ХС)</t>
  </si>
  <si>
    <t>Плашка М 8 х 1,25 левая (основной, 9ХС)</t>
  </si>
  <si>
    <t>Плашка М 10 х 1,0 левая (9ХС)</t>
  </si>
  <si>
    <t>Плашка М 10 х 1,25 левая (9ХС)</t>
  </si>
  <si>
    <t>Плашка М 10 х 1,5 левая (основной, 9ХС)</t>
  </si>
  <si>
    <t>Плашка М 12 х 1,25 левая (9ХС)</t>
  </si>
  <si>
    <t>Плашка М 12 х 1,5 левая (9ХС)</t>
  </si>
  <si>
    <t>Плашка М 12 х 1,75 левая (основной,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</si>
  <si>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МЕТЧИКИ ЛЕВЫЕ</t>
    </r>
  </si>
  <si>
    <t>Плашка М 14 х 1,25 левая (9ХС)</t>
  </si>
  <si>
    <t>Плашка М 14 х 1,5 левая (9ХС)</t>
  </si>
  <si>
    <t>Плашка М 14 х 2,0 левая (основной, 9ХС)</t>
  </si>
  <si>
    <t>Плашка М 16 х 1,5 левая (9ХС)</t>
  </si>
  <si>
    <t>Плашка М 16 х 2,0 левая (основной, 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</si>
  <si>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</si>
  <si>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М 18 х 1,5 левая (9ХС)</t>
  </si>
  <si>
    <t>Плашка М 18 х 2,5 левая (основной, 9ХС)</t>
  </si>
  <si>
    <t>Плашка М 20 х 1,5 левая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</si>
  <si>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наборы плашек и метчиков</t>
    </r>
  </si>
  <si>
    <t>Плашка М 20 х 2,0 левая (9ХС)</t>
  </si>
  <si>
    <t>Плашка М 20 х 2,5 левая (основной, 9ХС)</t>
  </si>
  <si>
    <t>Плашка М 22 х 1,0 левая (9ХС)</t>
  </si>
  <si>
    <t>Плашка М 22 х 1,5 левая (9ХС)</t>
  </si>
  <si>
    <t>Плашка М 22 х 2,5 левая (основной, 9ХС)</t>
  </si>
  <si>
    <t>Плашка М 24 х 1,5 левая (9ХС)</t>
  </si>
  <si>
    <t>Плашка М 24 х 2,0 левая (9ХС)</t>
  </si>
  <si>
    <t>Плашка М 24 х 3,0 левая (основной, 9ХС)</t>
  </si>
  <si>
    <t>Плашка М 27 х 1,5 левая (9ХС)</t>
  </si>
  <si>
    <t>Плашка М 27 х 2,0 левая (9ХС)</t>
  </si>
  <si>
    <t>Плашка М 27 х 3,0 левая (основной, 9ХС)</t>
  </si>
  <si>
    <t>Плашка М 30 х 3,5 левая (основной, 9ХС)</t>
  </si>
  <si>
    <r>
      <rPr>
        <rFont val="Bahnschrift"/>
        <b/>
        <color theme="1"/>
        <sz val="10.0"/>
      </rPr>
      <t xml:space="preserve">ПЛАШКА КРУГЛАЯ ДЛЯ КОНИЧЕСКОЙ ДЮЙМОВОЙ  РЕЗЬБЫ, СТАЛЬ 9ХС, ГОСТ 6228-80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</si>
  <si>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дюймовая коническая К 1/2 (9ХС)</t>
  </si>
  <si>
    <t>Плашка дюймовая коническая К 1/4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</si>
  <si>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</t>
    </r>
  </si>
  <si>
    <t>Плашка дюймовая коническая К 1/8 (9ХС)</t>
  </si>
  <si>
    <t>Плашка дюймовая коническая К 3/4 (9ХС)</t>
  </si>
  <si>
    <t>Плашка дюймовая коническая К 3/8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</si>
  <si>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</si>
  <si>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дюймовая коническая К 1 (9ХС)</t>
  </si>
  <si>
    <t>Плашка дюймовая коническая К 1 1/2 (9ХС)</t>
  </si>
  <si>
    <t>Плашка дюймовая коническая К 1 1/4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</si>
  <si>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</si>
  <si>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дюймовая коническая К 2 (9ХС)</t>
  </si>
  <si>
    <r>
      <rPr>
        <rFont val="Bahnschrift"/>
        <b/>
        <color theme="1"/>
        <sz val="10.0"/>
      </rPr>
      <t xml:space="preserve">ПЛАШКА КРУГЛАЯ  ДЛЯ ТРУБНОЙ КОНИЧЕСКОЙ РЕЗЬБЫ,СТАЛЬ 9ХС, ГОСТ 6228-80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</si>
  <si>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трубная коническая R 1/2 (9ХС)</t>
  </si>
  <si>
    <t>Плашка трубная коническая R 1/4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</si>
  <si>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</t>
    </r>
  </si>
  <si>
    <t>Плашка трубная коническая R 1/8 (9ХС)</t>
  </si>
  <si>
    <t>Плашка трубная коническая R 3/4 (9ХС)</t>
  </si>
  <si>
    <t>Плашка трубная коническая R 3/8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</si>
  <si>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</si>
  <si>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трубная коническая R 1 (9ХС)</t>
  </si>
  <si>
    <t>Плашка трубная коническая R 1 1/2 (9ХС)</t>
  </si>
  <si>
    <t>Плашка трубная коническая R 1 1/4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</si>
  <si>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</si>
  <si>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трубная коническая R 2 (9ХС)</t>
  </si>
  <si>
    <r>
      <rPr>
        <rFont val="Bahnschrift"/>
        <b/>
        <color theme="1"/>
        <sz val="10.0"/>
      </rPr>
      <t xml:space="preserve">ПЛАШКА КРУГЛАЯ ДЛЯ ТРУБНОЙ ЦИЛИНДРИЧЕСКОЙ РЕЗЬБЫ,СТАЛЬ 9ХС и Р6М5, ГОСТ 9740-71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</si>
  <si>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трубная G 1/2 (9ХС)</t>
  </si>
  <si>
    <t>Плашка трубная G 1/2 (Р6М5)</t>
  </si>
  <si>
    <t>Плашка трубная G 1/4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</si>
  <si>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</t>
    </r>
  </si>
  <si>
    <t>Плашка трубная G 1/8 (9ХС)</t>
  </si>
  <si>
    <t>Плашка трубная G 3/4 (9ХС)</t>
  </si>
  <si>
    <t>Плашка трубная G 3/4 (Р6М5)</t>
  </si>
  <si>
    <t>Плашка трубная G 3/8 (9ХС)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</si>
  <si>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</si>
  <si>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трубная G 5/8 (9ХС)</t>
  </si>
  <si>
    <t>Плашка трубная G 7/8 (9ХС)</t>
  </si>
  <si>
    <t>Плашка трубная G 1 (9ХС)</t>
  </si>
  <si>
    <t>Плашка трубная G 1 (Р6М5)</t>
  </si>
  <si>
    <t>Плашка трубная G 1 1/2 (9ХС)</t>
  </si>
  <si>
    <t>Плашка трубная G 1 1/4 (9ХС)</t>
  </si>
  <si>
    <t>Плашка трубная G 1 1/8 (9ХС)</t>
  </si>
  <si>
    <t>Плашка трубная G 1 3/4 (9ХС)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</si>
  <si>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</si>
  <si>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трубная G 1 3/8 (9ХС)</t>
  </si>
  <si>
    <t>Плашка трубная G 2 (9ХС)</t>
  </si>
  <si>
    <r>
      <rPr>
        <rFont val="Bahnschrift"/>
        <b/>
        <color theme="1"/>
        <sz val="10.0"/>
      </rPr>
      <t xml:space="preserve">ПЛАШКА КРУГЛАЯ ДЛЯ ДЮЙМОВОЙ РЕЗЬБЫ УИТВОРТА (BSF), УГОЛ 55°,СТАЛЬ 9ХС, DIN EN 22 568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</si>
  <si>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дюймовая BSF 1/2 (16 ниток, 9ХС)</t>
  </si>
  <si>
    <t>Плашка дюймовая BSF 1/4 (26 ниток,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</si>
  <si>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</si>
  <si>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дюймовая BSF 3/16 (32 ниток, 9ХС)</t>
  </si>
  <si>
    <t>Плашка дюймовая BSF 3/4 (12 ниток, 9ХС)</t>
  </si>
  <si>
    <t>Плашка дюймовая BSF 3/8 (20 ниток, 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</si>
  <si>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</si>
  <si>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дюймовая BSF 5/16 (22 ниток, 9ХС)</t>
  </si>
  <si>
    <t>Плашка дюймовая BSF 5/8 (14 ниток, 9ХС)</t>
  </si>
  <si>
    <t>Плашка дюймовая BSF 7/16 (18 ниток, 9ХС)</t>
  </si>
  <si>
    <t>Плашка дюймовая BSF 7/8 (11 ниток, 9ХС)</t>
  </si>
  <si>
    <t>Плашка дюймовая BSF 9/16 (16 ниток, 9ХС)</t>
  </si>
  <si>
    <t>Плашка дюймовая BSF 11/16 (14 ниток, 9ХС)</t>
  </si>
  <si>
    <t>Плашка дюймовая BSF 1 (10 ниток, 9ХС)</t>
  </si>
  <si>
    <t>Плашка дюймовая BSF 1 1/4 (9 ниток, 9ХС)</t>
  </si>
  <si>
    <r>
      <rPr>
        <rFont val="Bahnschrift"/>
        <b/>
        <color theme="1"/>
        <sz val="10.0"/>
      </rPr>
      <t xml:space="preserve">ПЛАШКА КРУГЛАЯ ДЛЯ ДЮЙМОВОЙ РЕЗЬБЫ УИТВОРТА (BSW), УГОЛ 55°,СТАЛЬ 9ХС, DIN EN 22 568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</si>
  <si>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дюймовая BSW 1/2 (12 ниток, 9ХС)</t>
  </si>
  <si>
    <t>Плашка дюймовая BSW 1/4 (20 ниток,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</si>
  <si>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</si>
  <si>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дюймовая BSW 1/8 (40 ниток, 9ХС)</t>
  </si>
  <si>
    <t>Плашка дюймовая BSW 3/16 (24 ниток, 9ХС)</t>
  </si>
  <si>
    <t>Плашка дюймовая BSW 11/16 (11 ниток, 9ХС)</t>
  </si>
  <si>
    <t>Плашка дюймовая BSW 3/4 (10 ниток, 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</si>
  <si>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</si>
  <si>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дюймовая BSW 3/8 (16 ниток, 9ХС)</t>
  </si>
  <si>
    <t>Плашка дюймовая BSW 5/16 (18 ниток, 9ХС)</t>
  </si>
  <si>
    <t>Плашка дюймовая BSW 5/8 (11 ниток, 9ХС)</t>
  </si>
  <si>
    <t>Плашка дюймовая BSW 7/16 (14 ниток, 9ХС)</t>
  </si>
  <si>
    <t>Плашка дюймовая BSW 7/8 (9 ниток, 9ХС)</t>
  </si>
  <si>
    <t>Плашка дюймовая BSW 9/16 (12 ниток, 9ХС)</t>
  </si>
  <si>
    <t>Плашка дюймовая BSW 1 (8 ниток, 9ХС)</t>
  </si>
  <si>
    <t>Плашка дюймовая BSW 1 1/4 (7 ниток, 9ХС)</t>
  </si>
  <si>
    <r>
      <rPr>
        <rFont val="Bahnschrift"/>
        <b/>
        <color theme="1"/>
        <sz val="10.0"/>
      </rPr>
      <t xml:space="preserve">ПЛАШКА КРУГЛАЯ ДЛЯ ДЮЙМОВОЙ РЕЗЬБЫ (UNС), УГОЛ 60°,СТАЛЬ 9ХС, DIN EN 22 568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</si>
  <si>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дюймовая UNC 1/2 (13 ниток, 9ХС)</t>
  </si>
  <si>
    <t>Плашка дюймовая UNC 3/4 (10 ниток,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</si>
  <si>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</si>
  <si>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дюймовая UNC 3/8 (16 ниток, 9ХС)</t>
  </si>
  <si>
    <t>Плашка дюймовая UNC 7/16 (14 ниток, 9ХС)</t>
  </si>
  <si>
    <t>Плашка дюймовая UNC 9/16 (12 ниток, 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</si>
  <si>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</si>
  <si>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дюймовая UNC 1 (8 ниток, 9ХС)</t>
  </si>
  <si>
    <t>Плашка дюймовая UNC 1 1/2 (6 ниток, 9ХС)</t>
  </si>
  <si>
    <t>Плашка дюймовая UNC 1 1/4 (7 ниток, 9ХС)</t>
  </si>
  <si>
    <t>Плашка дюймовая UNC 2 (4,5 ниток, 9ХС)</t>
  </si>
  <si>
    <r>
      <rPr>
        <rFont val="Bahnschrift"/>
        <b/>
        <color theme="1"/>
        <sz val="10.0"/>
      </rPr>
      <t xml:space="preserve">ПЛАШКА КРУГЛАЯ ДЛЯ ДЮЙМОВОЙ РЕЗЬБЫ (UNF), УГОЛ 60°,СТАЛЬ 9ХС, DIN EN 22 568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</si>
  <si>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Плашка дюймовая UNF 1/2 (20 ниток, 9ХС)</t>
  </si>
  <si>
    <t>Плашка дюймовая UNF 1/4 (28 ниток,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</si>
  <si>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ПЛАШКОДЕРЖАТЕЛИ</t>
    </r>
  </si>
  <si>
    <t>Плашка дюймовая UNF 3/4 (16 ниток, 9ХС)</t>
  </si>
  <si>
    <t>Плашка дюймовая UNF 3/8 (24 ниток, 9ХС)</t>
  </si>
  <si>
    <t>Плашка дюймовая UNF 5/16 (24 ниток, 9ХС)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</si>
  <si>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плашки</t>
    </r>
  </si>
  <si>
    <t>Плашка дюймовая UNF 5/8 (18 ниток, 9ХС)</t>
  </si>
  <si>
    <t>Плашка дюймовая UNF 7/16 (20 ниток, 9ХС)</t>
  </si>
  <si>
    <t>Плашка дюймовая UNF 7/8 (14 ниток, 9ХС)</t>
  </si>
  <si>
    <t>Плашка дюймовая UNF 9/16 (18 ниток, 9ХС)</t>
  </si>
  <si>
    <t>Плашка дюймовая UNF 1 (12 ниток, 9ХС)</t>
  </si>
  <si>
    <r>
      <rPr>
        <rFont val="Bahnschrift"/>
        <b/>
        <color theme="1"/>
        <sz val="10.0"/>
      </rPr>
      <t xml:space="preserve">ВОРОТОК ДЛЯ ПЛАШЕК ДВУХСТОРОННИЙ, ГОСТ 22395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</si>
  <si>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 9ХС</t>
    </r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</si>
  <si>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 ЛЕВЫЕ</t>
    </r>
  </si>
  <si>
    <t>Плашкодержатель М3-М4 (20х5)</t>
  </si>
  <si>
    <t>Плашкодержатель М4,5-М6 (20х7)</t>
  </si>
  <si>
    <t>Плашкодержатель М7-М9 (25х9)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</si>
  <si>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М Р6М5</t>
    </r>
  </si>
  <si>
    <t>Плашкодержатель М10-М11 (30х11)</t>
  </si>
  <si>
    <t>Плашкодержатель М12-М15 (38х14)</t>
  </si>
  <si>
    <t>Плашкодержатель М16-М20 (45х18)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</si>
  <si>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G</t>
    </r>
  </si>
  <si>
    <t>Плашкодержатель М22-М25 (55х22)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</si>
  <si>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К</t>
    </r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</si>
  <si>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ПЛАШКИ R</t>
    </r>
  </si>
  <si>
    <r>
      <rPr>
        <rFont val="Bahnschrift"/>
        <b/>
        <color theme="1"/>
        <sz val="10.0"/>
      </rPr>
      <t xml:space="preserve">РАЗВЕРТКА ПО МЕТАЛЛУ РУЧНАЯ ЦИЛИНДРИЧЕСКАЯ С ПРЯМЫМИ КАНАВКАМИ, ИСП.1, СТАЛЬ 9ХС, ГОСТ 7722-77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</si>
  <si>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Развертка по металлу ручная ц/х 3Н7 (l=31, L=62, 9ХС)</t>
  </si>
  <si>
    <t>Развертка по металлу ручная ц/х 3Н8 (l=31, L=62, 9ХС)</t>
  </si>
  <si>
    <t xml:space="preserve">
РАЗВЕРТКИ РЕГУЛИРУЕМЫЕ</t>
  </si>
  <si>
    <t>Развертка по металлу ручная ц/х 3,5Н7 (l=35, L=71, 9ХС)</t>
  </si>
  <si>
    <t>Развертка по металлу ручная ц/х 3,5Н8 (l=35, L=71, 9ХС)</t>
  </si>
  <si>
    <t>Развертка по металлу ручная ц/х 4Н7 (l=38, L=76, 9ХС)</t>
  </si>
  <si>
    <t>Регулируемые развертки отличаются от ручных тем, что они могут обрабатывать диапазон размеров</t>
  </si>
  <si>
    <t>Развертка по металлу ручная ц/х 4Н8 (l=38, L=76, 9ХС)</t>
  </si>
  <si>
    <t>Развертка по металлу ручная ц/х 4Н9 (l=38, L=76, 9ХС)</t>
  </si>
  <si>
    <t>Развертка по металлу ручная ц/х 4,5Н7 (l=41, L=81, 9ХС)</t>
  </si>
  <si>
    <t>Развертка по металлу ручная ц/х 4,5Н8 (l=41, L=81, 9ХС)</t>
  </si>
  <si>
    <t>Развертка по металлу ручная ц/х 5Н7 (l=44, L=87, 9ХС)</t>
  </si>
  <si>
    <t>Развертка по металлу ручная ц/х 5Н8 (l=44, L=87, 9ХС)</t>
  </si>
  <si>
    <t>Развертка по металлу ручная ц/х 5Н9 (l=44, L=87, 9ХС)</t>
  </si>
  <si>
    <t>Развертка по металлу ручная ц/х 6Н7 (l=47, L=93, 9ХС)</t>
  </si>
  <si>
    <t>Развертка по металлу ручная ц/х 6Н8 (l=47, L=93, 9ХС)</t>
  </si>
  <si>
    <t>Развертка по металлу ручная ц/х 6,5Н7 (l=47, L=93, 9ХС)</t>
  </si>
  <si>
    <t>Развертка по металлу ручная ц/х 6,5Н8 (l=47, L=93, 9ХС)</t>
  </si>
  <si>
    <t>H - это квалитет точности обработки отверстия
Чем меньше цифра рядом с H, тем качественнее обработка, то есть Н7 - самая качественная</t>
  </si>
  <si>
    <t>Развертка по металлу ручная ц/х 7Н7 (l=54, L=107, 9ХС)</t>
  </si>
  <si>
    <t>Развертка по металлу ручная ц/х 7Н8 (l=54, L=107, 9ХС)</t>
  </si>
  <si>
    <t>Развертка по металлу ручная ц/х 8Н7 (l=58, L=115, 9ХС)</t>
  </si>
  <si>
    <t>Развертка по металлу ручная ц/х 8Н8 (l=58, L=115, 9ХС)</t>
  </si>
  <si>
    <t>Развертка по металлу ручная ц/х 8Н9 (l=58, L=115, 9ХС)</t>
  </si>
  <si>
    <t>Развертка по металлу ручная ц/х 8,5Н7 (l=58, L=115, 9ХС)</t>
  </si>
  <si>
    <t>Развертка по металлу ручная ц/х 8,5Н8 (l=58, L=115, 9ХС)</t>
  </si>
  <si>
    <t>Развертка по металлу ручная ц/х 8,5Н9 (l=58, L=115, 9ХС)</t>
  </si>
  <si>
    <t>Развертка по металлу ручная ц/х 9Н7 (l=62, L=124, 9ХС)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</si>
  <si>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ЗЕНКОВКИ Ц/Х</t>
    </r>
  </si>
  <si>
    <t>Развертка по металлу ручная ц/х 9Н8 (l=62, L=124, 9ХС)</t>
  </si>
  <si>
    <t>Развертка по металлу ручная ц/х 9Н9 (l=62, L=124, 9ХС)</t>
  </si>
  <si>
    <t>Развертка по металлу ручная ц/х 9,5Н7 (l=62, L=124, 9ХС)</t>
  </si>
  <si>
    <t>Развертка по металлу ручная ц/х 10Н7 (l=66, L=133, 9ХС)</t>
  </si>
  <si>
    <t>Развертка по металлу ручная ц/х 10Н8 (l=66, L=133, 9ХС)</t>
  </si>
  <si>
    <t>Развертка по металлу ручная ц/х 10Н9 (l=66, L=133, 9ХС)</t>
  </si>
  <si>
    <t>Развертка по металлу ручная ц/х 10,5Н7 (l=66, L=133, 9ХС)</t>
  </si>
  <si>
    <t>Развертка по металлу ручная ц/х 10,5Н8 (l=66, L=133, 9ХС)</t>
  </si>
  <si>
    <t>Развертка по металлу ручная ц/х 10,5Н9 (l=66, L=133, 9ХС)</t>
  </si>
  <si>
    <t>Развертка по металлу ручная ц/х 11Н7 (l=71, L=142, 9ХС)</t>
  </si>
  <si>
    <t>Развертка по металлу ручная ц/х 11Н8 (l=71, L=142, 9ХС)</t>
  </si>
  <si>
    <t>Развертка по металлу ручная ц/х 11Н9 (l=71, L=142, 9ХС)</t>
  </si>
  <si>
    <t>Развертка по металлу ручная ц/х 12Н7 (l=76, L=152, 9ХС)</t>
  </si>
  <si>
    <t>Развертка по металлу ручная ц/х 12Н8 (l=76, L=152, 9ХС)</t>
  </si>
  <si>
    <t>Развертка по металлу ручная ц/х 12Н9 (l=76, L=152, 9ХС)</t>
  </si>
  <si>
    <t>Развертка по металлу ручная ц/х 13Н7 (l=76, L=152, 9ХС)</t>
  </si>
  <si>
    <t>Развертка по металлу ручная ц/х 13Н8 (l=76, L=152, 9ХС)</t>
  </si>
  <si>
    <t>Развертка по металлу ручная ц/х 13Н9 (l=76, L=152, 9ХС)</t>
  </si>
  <si>
    <t>Развертка по металлу ручная ц/х 14Н7 (l=81, L=163, 9ХС)</t>
  </si>
  <si>
    <t>Развертка по металлу ручная ц/х 14Н8 (l=81, L=163, 9ХС)</t>
  </si>
  <si>
    <t>Развертка по металлу ручная ц/х 14Н9 (l=81, L=163, 9ХС)</t>
  </si>
  <si>
    <t>Развертка по металлу ручная ц/х 15Н7 (l=81, L=163, 9ХС)</t>
  </si>
  <si>
    <t>Развертка по металлу ручная ц/х 15Н8 (l=81, L=163, 9ХС)</t>
  </si>
  <si>
    <t>Развертка по металлу ручная ц/х 15Н9 (l=81, L=163, 9ХС)</t>
  </si>
  <si>
    <t>Развертка по металлу ручная ц/х 16Н7 (l=87, L=175, 9ХС)</t>
  </si>
  <si>
    <t>Развертка по металлу ручная ц/х 16Н8 (l=87, L=175, 9ХС)</t>
  </si>
  <si>
    <t>Развертка по металлу ручная ц/х 16Н9 (l=87, L=175, 9ХС)</t>
  </si>
  <si>
    <t>Развертка по металлу ручная ц/х 17Н7 (l=87, L=175, 9ХС)</t>
  </si>
  <si>
    <t>Развертка по металлу ручная ц/х 17Н8 (l=87, L=175, 9ХС)</t>
  </si>
  <si>
    <t>Развертка по металлу ручная ц/х 17Н9 (l=87, L=175, 9ХС)</t>
  </si>
  <si>
    <t>Развертка по металлу ручная ц/х 18Н7 (l=93, L=188, 9ХС)</t>
  </si>
  <si>
    <t>Развертка по металлу ручная ц/х 18Н8 (l=93, L=188, 9ХС)</t>
  </si>
  <si>
    <t>Развертка по металлу ручная ц/х 18Н9 (l=93, L=188, 9ХС)</t>
  </si>
  <si>
    <t>Развертка по металлу ручная ц/х 19Н7 (l=93, L=188, 9ХС)</t>
  </si>
  <si>
    <t>Развертка по металлу ручная ц/х 19Н8 (l=93, L=188, 9ХС)</t>
  </si>
  <si>
    <t>Развертка по металлу ручная ц/х 20Н7 (l=100, L=201, 9ХС)</t>
  </si>
  <si>
    <t>Развертка по металлу ручная ц/х 20Н8 (l=100, L=201, 9ХС)</t>
  </si>
  <si>
    <t>Развертка по металлу ручная ц/х 20Н9 (l=100, L=201, 9ХС)</t>
  </si>
  <si>
    <t>Развертка по металлу ручная ц/х 21Н7 (l=100, L=201, 9ХС)</t>
  </si>
  <si>
    <t>Развертка по металлу ручная ц/х 21Н8 (l=100, L=201, 9ХС)</t>
  </si>
  <si>
    <t>Развертка по металлу ручная ц/х 22Н7 (l=107, L=215, 9ХС)</t>
  </si>
  <si>
    <t>Развертка по металлу ручная ц/х 22Н8 (l=107, L=215, 9ХС)</t>
  </si>
  <si>
    <t>Развертка по металлу ручная ц/х 22Н9 (l=107, L=215, 9ХС)</t>
  </si>
  <si>
    <t>Развертка по металлу ручная ц/х 23Н7 (l=107, L=215, 9ХС)</t>
  </si>
  <si>
    <t>Развертка по металлу ручная ц/х 23Н8 (l=107, L=215, 9ХС)</t>
  </si>
  <si>
    <t>Развертка по металлу ручная ц/х 23Н9 (l=107, L=215, 9ХС)</t>
  </si>
  <si>
    <t>Развертка по металлу ручная ц/х 24Н7 (l=115, L=231, 9ХС)</t>
  </si>
  <si>
    <t>Развертка по металлу ручная ц/х 24Н8 (l=115, L=231, 9ХС)</t>
  </si>
  <si>
    <t>Развертка по металлу ручная ц/х 25Н7 (l=115, L=231, 9ХС)</t>
  </si>
  <si>
    <t>Развертка по металлу ручная ц/х 25Н8 (l=115, L=231, 9ХС)</t>
  </si>
  <si>
    <t>Развертка по металлу ручная ц/х 25Н9 (l=115, L=231, 9ХС)</t>
  </si>
  <si>
    <t>Развертка по металлу ручная ц/х 26Н7 (l=115, L=231, 9ХС)</t>
  </si>
  <si>
    <t>Развертка по металлу ручная ц/х 26Н8 (l=115, L=231, 9ХС)</t>
  </si>
  <si>
    <t>Развертка по металлу ручная ц/х 28Н7 (l=124, L=247, 9ХС)</t>
  </si>
  <si>
    <t>Развертка по металлу ручная ц/х 28Н8 (l=124, L=247, 9ХС)</t>
  </si>
  <si>
    <t>Развертка по металлу ручная ц/х 30Н7 (l=124, L=247, 9ХС)</t>
  </si>
  <si>
    <t>Развертка по металлу ручная ц/х 30Н8 (l=124, L=247, 9ХС)</t>
  </si>
  <si>
    <t>Развертка по металлу ручная ц/х 32Н7 (l=133, L=265, 9ХС)</t>
  </si>
  <si>
    <t>Развертка по металлу ручная ц/х 32Н8 (l=133, L=265, 9ХС)</t>
  </si>
  <si>
    <t>Развертка по металлу ручная ц/х 32Н9 (l=133, L=265, 9ХС)</t>
  </si>
  <si>
    <t>Развертка по металлу ручная ц/х 36Н7 (l=142, L=284, 9ХС)</t>
  </si>
  <si>
    <t>Развертка по металлу ручная ц/х 36Н8 (l=142, L=284, 9ХС)</t>
  </si>
  <si>
    <t>Развертка по металлу ручная ц/х 38Н7 (l=152, L=305, 9ХС)</t>
  </si>
  <si>
    <t>Развертка по металлу ручная ц/х 38Н8 (l=152, L=305, 9ХС)</t>
  </si>
  <si>
    <t>Развертка по металлу ручная ц/х 40Н7 (l=152, L=305, 9ХС)</t>
  </si>
  <si>
    <t>Развертка по металлу ручная ц/х 40Н8 (l=152, L=305, 9ХС)</t>
  </si>
  <si>
    <t>Развертка по металлу ручная ц/х 45Н7 (l=163, L=326, 9ХС)</t>
  </si>
  <si>
    <t>Развертка по металлу ручная ц/х 45Н8 (l=163, L=326, 9ХС)</t>
  </si>
  <si>
    <r>
      <rPr>
        <rFont val="Bahnschrift"/>
        <b/>
        <color theme="1"/>
        <sz val="10.0"/>
      </rPr>
      <t xml:space="preserve">РАЗВЕРТКА ПО МЕТАЛЛУ РУЧНАЯ ЦИЛИНДРИЧЕСКАЯ РЕГУЛИРУЕМАЯ, СТАЛЬ 9ХС, ГОСТ 7722-77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</si>
  <si>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Развертка по металлу ручная ц/х 7,0-7,5 регулируемая (9ХС)</t>
  </si>
  <si>
    <t>Развертка по металлу ручная ц/х 7,5-8,0 регулируемая (9ХС)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</si>
  <si>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РАЗВЕРТКИ РУЧНЫЕ</t>
    </r>
  </si>
  <si>
    <t>Развертка по металлу ручная ц/х 8,0-8,5 регулируемая (9ХС)</t>
  </si>
  <si>
    <t>Развертка по металлу ручная ц/х 9,0-9,5 регулируемая (9ХС)</t>
  </si>
  <si>
    <t>Развертка по металлу ручная ц/х 9,5-10,0 регулируемая (9ХС)</t>
  </si>
  <si>
    <t>Развертка по металлу ручная ц/х 10,0-10,5 регулируемая (9ХС)</t>
  </si>
  <si>
    <t>Развертка по металлу ручная ц/х 10,5-11,5 регулируемая (9ХС)</t>
  </si>
  <si>
    <t>Развертка по металлу ручная ц/х 11,0-12,0 регулируемая (9ХС)</t>
  </si>
  <si>
    <t>Развертка по металлу ручная ц/х 12,0-13,5 регулируемая (9ХС)</t>
  </si>
  <si>
    <t>Развертка по металлу ручная ц/х 13,5-15,0 регулируемая (9ХС)</t>
  </si>
  <si>
    <t>Развертка по металлу ручная ц/х 15,25-17,25 регулируемая (9ХС)</t>
  </si>
  <si>
    <t>Развертка по металлу ручная ц/х 17,25-19,0 регулируемая (9ХС)</t>
  </si>
  <si>
    <t>Развертка по металлу ручная ц/х 19,0-21,0 регулируемая (9ХС)</t>
  </si>
  <si>
    <t>Развертка по металлу ручная ц/х 21,0-23,0 регулируемая (9ХС)</t>
  </si>
  <si>
    <t>Развертка по металлу ручная ц/х 23,0-26,0 регулируемая (9ХС)</t>
  </si>
  <si>
    <t>Развертка по металлу ручная ц/х 26,0-29,5 регулируемая (9ХС)</t>
  </si>
  <si>
    <t>Развертка по металлу ручная ц/х 32,0-35,0 регулируемая (9ХС)</t>
  </si>
  <si>
    <t>Развертка по металлу ручная ц/х 38,0-41,0 регулируемая (9ХС)</t>
  </si>
  <si>
    <t>Развертка по металлу ручная ц/х 41,0-44,0 регулируемая (9ХС)</t>
  </si>
  <si>
    <t>Развертка по металлу ручная ц/х 43,0-45,0 регулируемая (9ХС)</t>
  </si>
  <si>
    <t>Развертка по металлу ручная ц/х 45,0-47,0 регулируемая (9ХС)</t>
  </si>
  <si>
    <t>Развертка по металлу ручная ц/х 47,0-50,0 регулируемая (9ХС)</t>
  </si>
  <si>
    <r>
      <rPr>
        <rFont val="Bahnschrift"/>
        <b/>
        <color theme="1"/>
        <sz val="10.0"/>
      </rPr>
      <t xml:space="preserve">РАЗВЕРТКА ПО МЕТАЛЛУ МАШИННАЯ С ЦИЛИНДРИЧЕСКИМ  ХВОСТОВИКОМ С ПРЯМЫМИ КАНАВКАМИ, ТИП 1,  СТАЛЬ Р6М5, ГОСТ 1672-80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</si>
  <si>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Развертка по металлу машинная ц/х 3Н7 (l=15; L=61; Р6М5)</t>
  </si>
  <si>
    <t>Развертка по металлу машинная ц/х 3,2Н7 (l=16; L=65;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</si>
  <si>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РАЗВЕРТКИ МАШИННЫЕ К/Х</t>
    </r>
  </si>
  <si>
    <t>Развертка по металлу машинная ц/х 3,2Н8 (l=16; L=65; Р6М5)</t>
  </si>
  <si>
    <t>Развертка по металлу машинная ц/х 3,5Н7 (l=18; L=70; Р6М5)</t>
  </si>
  <si>
    <t>Развертка по металлу машинная ц/х 3,5Н8 (l=18; L=70;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</si>
  <si>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КОТЕЛЬНЫЕ</t>
    </r>
  </si>
  <si>
    <t>Развертка по металлу машинная ц/х 4Н7 (l=19; L=75; Р6М5)</t>
  </si>
  <si>
    <t>Развертка по металлу машинная ц/х 4Н8 (l=19; L=75; Р6М5)</t>
  </si>
  <si>
    <t>Развертка по металлу машинная ц/х 4Н9 (l=19; L=75; Р6М5)</t>
  </si>
  <si>
    <t>Развертка по металлу машинная ц/х 5Н7 (l=23; L=86; Р6М5)</t>
  </si>
  <si>
    <t>Развертка по металлу машинная ц/х 5Н8 (l=23; L=86; Р6М5)</t>
  </si>
  <si>
    <t>Развертка по металлу машинная ц/х 5Н9 (l=23; L=86; Р6М5)</t>
  </si>
  <si>
    <t>Развертка по металлу машинная ц/х 5,5Н7 (l=26; L=93; Р6М5)</t>
  </si>
  <si>
    <t>Развертка по металлу машинная ц/х 7Н7 (l=31; L=109; Р6М5)</t>
  </si>
  <si>
    <t>Развертка по металлу машинная ц/х 7Н8 (l=31; L=109; Р6М5)</t>
  </si>
  <si>
    <t>Развертка по металлу машинная ц/х 8Н7 (l=33; L=117; Р6М5)</t>
  </si>
  <si>
    <t>Развертка по металлу машинная ц/х 8Н8 (l=33; L=117; Р6М5)</t>
  </si>
  <si>
    <t>Развертка по металлу машинная ц/х 9Н7 (l=36; L=125; Р6М5)</t>
  </si>
  <si>
    <t>Развертка по металлу машинная ц/х 9Н8 (l=36; L=125; Р6М5)</t>
  </si>
  <si>
    <r>
      <rPr>
        <rFont val="Bahnschrift"/>
        <b/>
        <color theme="1"/>
        <sz val="10.0"/>
      </rPr>
      <t xml:space="preserve">РАЗВЕРТКА ПО МЕТАЛЛУ МАШИННАЯ  С КОНИЧЕСКИМ ХВОСТОВИКОМ,ТИП 2, СТАЛЬ Р6М5, ГОСТ 1672-80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</si>
  <si>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Развертка по металлу машинная к/х 13,0 Н7 (Р6М5)</t>
  </si>
  <si>
    <t>Развертка по металлу машинная к/х 13,0 Н8 (Р6М5)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</si>
  <si>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РАЗВЕРТКИ МАШИННЫЕ Ц/Х</t>
    </r>
  </si>
  <si>
    <t>Развертка по металлу машинная к/х 15,0 Н8 (Р6М5)</t>
  </si>
  <si>
    <t>Развертка по металлу машинная к/х 17,0 Н7 (Р6М5)</t>
  </si>
  <si>
    <t>Развертка по металлу машинная к/х 17,0 Н8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</si>
  <si>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КОТЕЛЬНЫЕ</t>
    </r>
  </si>
  <si>
    <t>Развертка по металлу машинная к/х 18,0 Н7 (Р6М5)</t>
  </si>
  <si>
    <t>Развертка по металлу машинная к/х 18,0 Н8 (Р6М5)</t>
  </si>
  <si>
    <t>Развертка по металлу машинная к/х 19,0 Н7 (Р6М5)</t>
  </si>
  <si>
    <t>Развертка по металлу машинная к/х 19,0 Н8 (Р6М5)</t>
  </si>
  <si>
    <t>Развертка по металлу машинная к/х 20,0 Н7 (Р6М5)</t>
  </si>
  <si>
    <t>Развертка по металлу машинная к/х 24,0 Н7 (Р6М5)</t>
  </si>
  <si>
    <t>Развертка по металлу машинная к/х 24,0 Н8 (Р6М5)</t>
  </si>
  <si>
    <t>Развертка по металлу машинная к/х 24,0 Н9 (Р6М5)</t>
  </si>
  <si>
    <t>Развертка по металлу машинная к/х 25,0 Н7 (Р6М5)</t>
  </si>
  <si>
    <t>Развертка по металлу машинная к/х 26,0 Н9 (Р6М5)</t>
  </si>
  <si>
    <r>
      <rPr>
        <rFont val="Bahnschrift"/>
        <b/>
        <color theme="1"/>
        <sz val="10.0"/>
      </rPr>
      <t xml:space="preserve">РАЗВЕРТКА ПО МЕТАЛЛУ МАШИННАЯ С КОНИЧЕСКИМ ХВОСТОВИКОМ КОТЕЛЬНАЯ,СТАЛЬ Р6М5, ГОСТ 18121-72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</si>
  <si>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Развертка по металлу котельная к/х 6,4 (Р6М5)</t>
  </si>
  <si>
    <t>Развертка по металлу котельная к/х 7,4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</si>
  <si>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МАШИННЫЕ Ц/Х</t>
    </r>
  </si>
  <si>
    <t>Развертка по металлу котельная к/х 8,4 (Р6М5)</t>
  </si>
  <si>
    <t>Развертка по металлу котельная к/х 11,0 (Р6М5)</t>
  </si>
  <si>
    <t>Развертка по металлу котельная к/х 13,0 (Р6М5)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</si>
  <si>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МАШИННЫЕ К/Х</t>
    </r>
  </si>
  <si>
    <t>Развертка по металлу котельная к/х 15,0 (Р6М5)</t>
  </si>
  <si>
    <t>Развертка по металлу котельная к/х 17,0 (Р6М5)</t>
  </si>
  <si>
    <t>Развертка по металлу котельная к/х 19,0 (Р6М5)</t>
  </si>
  <si>
    <t>Развертка по металлу котельная к/х 21,0 (Р6М5)</t>
  </si>
  <si>
    <t>Развертка по металлу котельная к/х 23,0 (Р6М5)</t>
  </si>
  <si>
    <t>Развертка по металлу котельная к/х 25,0 (Р6М5)</t>
  </si>
  <si>
    <t>Развертка по металлу котельная к/х 28,0 (Р6М5)</t>
  </si>
  <si>
    <t>Развертка по металлу котельная к/х 31,0 (Р6М5)</t>
  </si>
  <si>
    <t>Развертка по металлу котельная к/х 34,0 (Р6М5)</t>
  </si>
  <si>
    <t>Развертка по металлу котельная к/х 37,0 (Р6М5)</t>
  </si>
  <si>
    <t>Развертка по металлу котельная к/х 40,0 (Р6М5)</t>
  </si>
  <si>
    <r>
      <rPr>
        <rFont val="Bahnschrift"/>
        <b/>
        <color theme="1"/>
        <sz val="10.0"/>
      </rPr>
      <t xml:space="preserve">ЗЕНКОВКА ПО МЕТАЛЛУ С ЦИЛИНДРИЧЕСКИМХВОСТОВИКОМ, УГОЛ 60, 90, 120, СТАЛЬ Р6М5, ГОСТ 14953-80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</si>
  <si>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Зенковка по металлу ц/х 6.0 угол 60° (Р6М5; dхв=6)</t>
  </si>
  <si>
    <t>Зенковка по металлу ц/х 6.0 угол 90° (Р6М5; dхв=6)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</si>
  <si>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ЗЕНКОВКИ К/Х</t>
    </r>
  </si>
  <si>
    <t>Зенковка по металлу ц/х 6.0 угол 120° (Р6М5; dхв=6)</t>
  </si>
  <si>
    <t>Зенковка по металлу ц/х 6.3 угол 60° (Р6М5; dхв=6)</t>
  </si>
  <si>
    <t>Зенковка по металлу ц/х 6.3 угол 90° (Р6М5; dхв=6)</t>
  </si>
  <si>
    <t>Зенковка по металлу ц/х 6.3 угол 120° (Р6М5; dхв=6)</t>
  </si>
  <si>
    <t>Зенковка по металлу ц/х 8.0 угол 60° (Р6М5; dхв=8)</t>
  </si>
  <si>
    <t>Зенковка по металлу ц/х 8.0 угол 90° (Р6М5; dхв=8)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</si>
  <si>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Ц/Х</t>
    </r>
  </si>
  <si>
    <t>Зенковка по металлу ц/х 8.0 угол 120° (Р6М5; dхв=8)</t>
  </si>
  <si>
    <t>Зенковка по металлу ц/х 10.0 угол 60° (Р6М5; dхв=8)</t>
  </si>
  <si>
    <t>Зенковка по металлу ц/х 10.0 угол 90° (Р6М5; dхв=8)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</si>
  <si>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РАЗВЕРТКИ РЕГУЛИРУЕМЫЕ</t>
    </r>
  </si>
  <si>
    <t>Зенковка по металлу ц/х 10.0 угол 120° (Р6М5; dхв=8)</t>
  </si>
  <si>
    <t>Зенковка по металлу ц/х 12.5 угол 60° (Р6М5; dхв=8)</t>
  </si>
  <si>
    <t>Зенковка по металлу ц/х 12.5 угол 90° (Р6М5; dхв=8)</t>
  </si>
  <si>
    <t>Зенковка по металлу ц/х 12.5 угол 120° (Р6М5; dхв=8)</t>
  </si>
  <si>
    <t>Зенковка по металлу ц/х 16.0 угол 60° (Р6М5; dхв=10)</t>
  </si>
  <si>
    <t>Зенковка по металлу ц/х 16.0 угол 90° (Р6М5; dхв=10)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</si>
  <si>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</si>
  <si>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Зенковка по металлу ц/х 16.0 угол 120° (Р6М5; dхв=10)</t>
  </si>
  <si>
    <t>Зенковка по металлу ц/х 20.0 угол 60° (Р6М5; dхв=10)</t>
  </si>
  <si>
    <t>Зенковка по металлу ц/х 20.0 угол 90° (Р6М5; dхв=10)</t>
  </si>
  <si>
    <t>Зенковка по металлу ц/х 20.0 угол 120° (Р6М5; dхв=10)</t>
  </si>
  <si>
    <r>
      <rPr>
        <rFont val="Bahnschrift"/>
        <b/>
        <color theme="1"/>
        <sz val="10.0"/>
      </rPr>
      <t xml:space="preserve">ЗЕНКОВКА ПО МЕТАЛЛУ КОНИЧЕСКАЯ  С КОНИЧЕСКИМ  ХВОСТОВИКОМ, УГОЛ 60, 90, 120, СТАЛЬ Р6М5,  ГОСТ 14953-80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</si>
  <si>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Зенковка по металлу к/х 16.0 угол 60° (КМ1,Р6М5)</t>
  </si>
  <si>
    <t>Зенковка по металлу к/х 16.0 угол 90° (КМ1,Р6М5)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</si>
  <si>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ЗЕНКОВКИ Ц/Х</t>
    </r>
  </si>
  <si>
    <t>Зенковка по металлу к/х 16.0 угол 120° (КМ1,Р6М5)</t>
  </si>
  <si>
    <t>Зенковка по металлу к/х 20.0 угол 60° (КМ2,Р6М5)</t>
  </si>
  <si>
    <t>Зенковка по металлу к/х 20.0 угол 90° (КМ2,Р6М5)</t>
  </si>
  <si>
    <t>Зенковка по металлу к/х 20.0 угол 120° (КМ2,Р6М5)</t>
  </si>
  <si>
    <t>Зенковка по металлу к/х 25.0 угол 60° (КМ2,Р6М5)</t>
  </si>
  <si>
    <t>Зенковка по металлу к/х 25.0 угол 90° (КМ2,Р6М5)</t>
  </si>
  <si>
    <t>Зенковка по металлу к/х 25.0 угол 120° (КМ2,Р6М5)</t>
  </si>
  <si>
    <t>Зенковка по металлу к/х 31.5 угол 60° (КМ2,Р6М5)</t>
  </si>
  <si>
    <t>Зенковка по металлу к/х 31.5 угол 90° (КМ2,Р6М5)</t>
  </si>
  <si>
    <t>Зенковка по металлу к/х 31.5 угол 120° (КМ2,Р6М5)</t>
  </si>
  <si>
    <t>Зенковка по металлу к/х 40.0 угол 60° (КМ3,Р6М5)</t>
  </si>
  <si>
    <t>Зенковка по металлу к/х 40.0 угол 90° (КМ3,Р6М5)</t>
  </si>
  <si>
    <t>Зенковка по металлу к/х 40.0 угол 120° (КМ3,Р6М5)</t>
  </si>
  <si>
    <t>Зенковка по металлу к/х 50.0 угол 90° (КМ3,Р6М5)</t>
  </si>
  <si>
    <t>Зенковка по металлу к/х 63.0 угол 90° (КМ4,Р6М5)</t>
  </si>
  <si>
    <r>
      <rPr>
        <rFont val="Bahnschrift"/>
        <b/>
        <color theme="1"/>
        <sz val="10.0"/>
      </rPr>
      <t xml:space="preserve">ФРЕЗА КОНЦЕВАЯ С ЦИЛИНДРИЧЕСКИМ ХВОСТОВИКОМ,СТАЛЬ Р6М5, ГОСТ 17025-71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</si>
  <si>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концевая ц/х 3,0 z=2 (l=8, L=40, Р6М5)</t>
  </si>
  <si>
    <t>АНАЛОГИ С ЦИЛИНДР. ХВОСТ.</t>
  </si>
  <si>
    <t>Фреза концевая ц/х 3,0 z=3 (l=8, L=40,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</si>
  <si>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ДЛИННЫЕ</t>
    </r>
  </si>
  <si>
    <t>Фреза концевая ц/х 3,0 z=4 (l=8, L=40, Р6М5)</t>
  </si>
  <si>
    <t>Фреза концевая ц/х 4,0 z=3 (l=11, L=43, Р6М5)</t>
  </si>
  <si>
    <t>Фреза концевая ц/х 4,0 z=4 (l=11, L=43,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</si>
  <si>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Ц/Х С ТВ.ПЛАС.</t>
    </r>
  </si>
  <si>
    <t>Фреза концевая ц/х 5,0 z=3 (l=13, L=47, Р6М5)</t>
  </si>
  <si>
    <t>Фреза концевая ц/х 5,0 z=4 (l=13, L=47, Р6М5)</t>
  </si>
  <si>
    <t>Фреза концевая ц/х 6,0 z=3 (l=13, L=57,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</si>
  <si>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ТВЕРД.</t>
    </r>
  </si>
  <si>
    <t>Фреза концевая ц/х 6,0 z=4 (l=13, L=57, Р6М5)</t>
  </si>
  <si>
    <t>Фреза концевая ц/х 6,0 z=5 (l=13, L=57, Р6М5)</t>
  </si>
  <si>
    <t>Фреза концевая ц/х 7,0 z=4 (l=16, L=60,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</si>
  <si>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ДВУХСТОРОН</t>
    </r>
  </si>
  <si>
    <t>Фреза концевая ц/х 8,0 z=3 (l=19, L=63, Р6М5)</t>
  </si>
  <si>
    <t>Фреза концевая ц/х 8,0 z=4 (l=19, L=63, Р6М5)</t>
  </si>
  <si>
    <t>Фреза концевая ц/х 8,0 z=5 (l=19, L=63, Р6М5)</t>
  </si>
  <si>
    <t>Фреза концевая ц/х 9,0 z=4 (l=19, L=69, Р6М5)</t>
  </si>
  <si>
    <t>Фреза концевая ц/х 10,0 z=3 (l=22, L=72, Р6М5)</t>
  </si>
  <si>
    <t>Фреза концевая ц/х 10,0 z=4 (l=22, L=72, Р6М5)</t>
  </si>
  <si>
    <t>Фреза концевая ц/х 12,0 z=3 (l=26, L=83, Р6М5)</t>
  </si>
  <si>
    <t>АНАЛОГИ С КОНИЧ. ХВОСТ.</t>
  </si>
  <si>
    <t>Фреза концевая ц/х 12,0 z=4 (l=26, L=83,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</si>
  <si>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КОНЦЕВЫЕ К/Х</t>
    </r>
  </si>
  <si>
    <t>Фреза концевая ц/х 12,0 z=5 (l=26, L=83, Р6М5)</t>
  </si>
  <si>
    <t>Фреза концевая ц/х 12,0 z=6 (l=26, L=83, Р6М5)</t>
  </si>
  <si>
    <t>Фреза концевая ц/х 14,0 z=4 (l=26, L=83,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</si>
  <si>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К/Х ДЛИН</t>
    </r>
  </si>
  <si>
    <t>Фреза концевая ц/х 14,0 z=5 (l=26, L=83, Р6М5)</t>
  </si>
  <si>
    <t>Фреза концевая ц/х 14,0 z=6 (l=26, L=83, Р6М5)</t>
  </si>
  <si>
    <t>Фреза концевая ц/х 16,0 z=4 (l=32, L=92,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</si>
  <si>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ПРЯМ.ПЛ.</t>
    </r>
  </si>
  <si>
    <t>Фреза концевая ц/х 16,0 z=5 (l=32, L=92, Р6М5)</t>
  </si>
  <si>
    <t>Фреза концевая ц/х 18,0 z=4 (l=32, L=92, Р6М5)</t>
  </si>
  <si>
    <t>Фреза концевая ц/х 18,0 z=5 (l=32, L=92,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</si>
  <si>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ВИНТ.ПЛ.</t>
    </r>
  </si>
  <si>
    <t>Фреза концевая ц/х 18,0 z=6 (l=32, L=92, Р6М5)</t>
  </si>
  <si>
    <t>Фреза концевая ц/х 20,0 z=4 (l=38, L=104,Р6М5)</t>
  </si>
  <si>
    <t>Фреза концевая ц/х 20,0 z=5 (l=38, L=104, Р6М5)</t>
  </si>
  <si>
    <t>Фреза концевая ц/х 20,0 z=6 (l=38, L=104, Р6М5)</t>
  </si>
  <si>
    <t>Фреза концевая ц/х 22,0 z=6 (l=38, L=104, Р6М5)</t>
  </si>
  <si>
    <t>Фреза концевая ц/х 25,0 z=6 (l=45, L=121, Р6М5)</t>
  </si>
  <si>
    <r>
      <rPr>
        <rFont val="Bahnschrift"/>
        <b/>
        <color theme="1"/>
        <sz val="10.0"/>
      </rPr>
      <t xml:space="preserve">ФРЕЗА КОНЦЕВАЯ С ЦИЛИНДРИЧЕСКИМ ХВОСТОВИКОМ УДЛИНЕННАЯ,СТАЛЬ Р6М5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</si>
  <si>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концевая ц/х 6,0 z=3 удлиненная (l=24, L=68, Р6М5)</t>
  </si>
  <si>
    <t>Фреза концевая ц/х 6,0 z=4 удлиненная (l=24, L=68,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</si>
  <si>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К/Х ДЛИН</t>
    </r>
  </si>
  <si>
    <t>Фреза концевая ц/х 8,0 z=3 удлиненная (l=38, L=82, Р6М5)</t>
  </si>
  <si>
    <t>Фреза концевая ц/х 8,0 z=4 удлиненная (l=38, L=82, Р6М5)</t>
  </si>
  <si>
    <t>Фреза концевая ц/х 10,0 z=3 удлиненная (l=45, L=95,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</si>
  <si>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КОНЦЕВЫЕ Ц/Х</t>
    </r>
  </si>
  <si>
    <t>Фреза концевая ц/х 10,0 z=4 удлиненная (l=45, L=95, Р6М5)</t>
  </si>
  <si>
    <t>Фреза концевая ц/х 12,0 z=3 удлиненная (l=53, L=110, Р6М5)</t>
  </si>
  <si>
    <t>Фреза концевая ц/х 12,0 z=4 удлиненная (l=53, L=110, Р6М5)</t>
  </si>
  <si>
    <t>Фреза концевая ц/х 14,0 z=4 удлиненная (l=53, L=110, Р6М5)</t>
  </si>
  <si>
    <t>Фреза концевая ц/х 14,0 z=5 удлиненная (l=53, L=110, Р6М5)</t>
  </si>
  <si>
    <t>Фреза концевая ц/х 16,0 z=4 удлиненная (l=63, L=123, Р6М5)</t>
  </si>
  <si>
    <t>Фреза концевая ц/х 16,0 z=5 удлиненная (l=63, L=123, Р6М5)</t>
  </si>
  <si>
    <r>
      <rPr>
        <rFont val="Bahnschrift"/>
        <b/>
        <color theme="1"/>
        <sz val="10.0"/>
      </rPr>
      <t xml:space="preserve">ФРЕЗА КОНЦЕВАЯ С ЦИЛИНДРИЧЕСКИМ ХВОСТОВИКОМ ДВУХСТОРОННЯЯ,СТАЛЬ Р6М5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</si>
  <si>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концевая ц/х 3,0 z=3 двухсторонняя (l=10, L=45, Р6М5)</t>
  </si>
  <si>
    <t>Фреза концевая ц/х 3,0 z=4 двухсторонняя (l=10, L=45, Р6М5)</t>
  </si>
  <si>
    <t>Фреза концевая ц/х 4,0 z=3 двухсторонняя (l=12, L=60, Р6М5)</t>
  </si>
  <si>
    <t>Фреза концевая ц/х 4,0 z=4 двухсторонняя (l=12, L=60, Р6М5)</t>
  </si>
  <si>
    <t>Фреза концевая ц/х 5,0 z=3 двухсторонняя (l=18, L=65, Р6М5)</t>
  </si>
  <si>
    <t>Фреза концевая ц/х 5,0 z=4 двухсторонняя (l=18, L=65, Р6М5)</t>
  </si>
  <si>
    <t>Фреза концевая ц/х 6,0 z=3 двухсторонняя (l=18, L=65, Р6М5)</t>
  </si>
  <si>
    <t>Фреза концевая ц/х 6,0 z=4 двухсторонняя (l=18, L=65, Р6М5)</t>
  </si>
  <si>
    <t>Фреза концевая ц/х 8,0 z=3 двухсторонняя (l=20, L=80, Р6М5)</t>
  </si>
  <si>
    <t>Фреза концевая ц/х 8,0 z=4 двухсторонняя (l=20, L=80, Р6М5)</t>
  </si>
  <si>
    <t>Фреза концевая ц/х 10,0 z=3 двухсторонняя (l=20, L=80, Р6М5)</t>
  </si>
  <si>
    <t>Фреза концевая ц/х 10,0 z=4 двухсторонняя (l=20, L=80, Р6М5)</t>
  </si>
  <si>
    <t>Фреза концевая ц/х 12,0 z=4 двухсторонняя (l=30, L=100, Р6М5)</t>
  </si>
  <si>
    <r>
      <rPr>
        <rFont val="Bahnschrift"/>
        <b/>
        <color theme="1"/>
        <sz val="10.0"/>
      </rPr>
      <t xml:space="preserve">ФРЕЗА КОНЦЕВАЯ С ЦИЛИНДРИЧЕСКИМ ХВОСТОВИКОМ ЦЕЛЬНАЯ ТВЕРДОСПЛАВ., СПЛАВ ВК8, ГОСТ 18372-73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</si>
  <si>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концевая ц/х 2,0 z=3 цельная твердосплавная (l=7, L=28, ВК8)</t>
  </si>
  <si>
    <t>Фреза концевая ц/х 3,0 z=3 цельная твердосплавная (l=8, L=28, 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</si>
  <si>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С ПЛАСТ</t>
    </r>
  </si>
  <si>
    <t>Фреза концевая ц/х 3,0 z=4 цельная твердосплавная (l=8, L=28, ВК8)</t>
  </si>
  <si>
    <t>Фреза концевая ц/х 4,0 z=3 цельная твердосплавная (l=10, L=32, ВК8)</t>
  </si>
  <si>
    <t>Фреза концевая ц/х 4,0 z=4 цельная твердосплавная (l=10, L=32, 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</si>
  <si>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ПРЯМ.ПЛ.</t>
    </r>
  </si>
  <si>
    <t>Фреза концевая ц/х 4,0 z=5 цельная твердосплавная (l=10, L=32, ВК8)</t>
  </si>
  <si>
    <t>Фреза концевая ц/х 5,0 z=3 цельная твердосплавная (l=12, L=36, ВК8)</t>
  </si>
  <si>
    <t>Фреза концевая ц/х 5,0 z=4 цельная твердосплавная (l=12, L=36, 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</si>
  <si>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ВИНТ.ПЛ.</t>
    </r>
  </si>
  <si>
    <t>Фреза концевая ц/х 5,0 z=5 цельная твердосплавная (l=12, L=36, ВК8)</t>
  </si>
  <si>
    <t>Фреза концевая ц/х 6,0 z=3 цельная твердосплавная (l=16, L=40, ВК8)</t>
  </si>
  <si>
    <t>Фреза концевая ц/х 6,0 z=4 цельная твердосплавная (l=16, L=40, ВК8)</t>
  </si>
  <si>
    <t>Фреза концевая ц/х 6,0 z=5 цельная твердосплавная (l=16, L=40, ВК8)</t>
  </si>
  <si>
    <t>Фреза концевая ц/х 8,0 z=4 цельная твердосплавная (l=20, L=45, ВК8)</t>
  </si>
  <si>
    <t>Фреза концевая ц/х 8,0 z=5 цельная твердосплавная (l=20, L=45, ВК8)</t>
  </si>
  <si>
    <t>Фреза концевая ц/х 10,0 z=4 цельная твердосплавная (l=20, L=50, ВК8)</t>
  </si>
  <si>
    <t>Фреза концевая ц/х 10,0 z=5 цельная твердосплавная (l=20, L=50, ВК8)</t>
  </si>
  <si>
    <t>Фреза концевая ц/х 12,0 z=4 цельная твердосплавная (l=25, L=60, ВК8)</t>
  </si>
  <si>
    <t>Фреза концевая ц/х 12,0 z=5 цельная твердосплавная (l=25, L=60, ВК8)</t>
  </si>
  <si>
    <r>
      <rPr>
        <rFont val="Bahnschrift"/>
        <b/>
        <color theme="1"/>
        <sz val="10.0"/>
      </rPr>
      <t xml:space="preserve">ФРЕЗА КОНЦЕВАЯ С ЦИЛИНДРИЧЕСКИМ ХВОСТОВИКОМ,ОСНАЩЕННАЯ  ПРЯМЫМИ  ПЛАСТИНАМИ ИЗ ТВЕРДОГО СПЛАВА  ВК8, Т5К10, Т15К6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</si>
  <si>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концевая ц/х 10,0 z=3 с прямыми пластинами ВК8 (l=15,L=75)</t>
  </si>
  <si>
    <t>Фреза концевая ц/х 10,0 z=3 с прямыми пластинами Т15К6 (l=15,L=75)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</si>
  <si>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ТВЕРД.</t>
    </r>
  </si>
  <si>
    <t>Фреза концевая ц/х 10,0 z=3 с прямыми пластинами Т5К10 (l=15,L=75)</t>
  </si>
  <si>
    <t>Фреза концевая ц/х 11,0 z=3 с прямыми пластинами Т15К6 (l=15,L=80)</t>
  </si>
  <si>
    <t xml:space="preserve">Фреза концевая ц/х 11,0 z=3 с прямыми пластинами Т5К10 (l=15,L=80) 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</si>
  <si>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ПРЯМ.ПЛ.</t>
    </r>
  </si>
  <si>
    <t>Фреза концевая ц/х 12,0 z=3 с прямыми пластинами ВК8 (l=15,L=80)</t>
  </si>
  <si>
    <t>Фреза концевая ц/х 12,0 z=3 с прямыми пластинами Т15К6 (l=15,L=80)</t>
  </si>
  <si>
    <t>Фреза концевая ц/х 12,0 z=3 с прямыми пластинами Т5К10 (l=15,L=80)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</si>
  <si>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ВИНТ.ПЛ.</t>
    </r>
  </si>
  <si>
    <t>Фреза концевая ц/х 14,0 z=3 с прямыми пластинами Т15К6 (l=15,L=80)</t>
  </si>
  <si>
    <t>Фреза концевая ц/х 14,0 z=3 с прямыми пластинами Т5К10 (l=15,L=80)</t>
  </si>
  <si>
    <t>Фреза концевая ц/х 16,0 z=3 с прямыми пластинами ВК8 (l=15,L=80)</t>
  </si>
  <si>
    <t>Фреза концевая ц/х 16,0 z=3 с прямыми пластинами Т15К6 (l=15,L=80)</t>
  </si>
  <si>
    <t>Фреза концевая ц/х 16,0 z=3 с прямыми пластинами Т5К10 (l=15,L=80)</t>
  </si>
  <si>
    <t>Фреза концевая ц/х 18,0 z=3 с прямыми пластинами ВК8 (l=20,L=90)</t>
  </si>
  <si>
    <t>Фреза концевая ц/х 18,0 z=3 с прямыми пластинами Т15К6 (l=20,L=90)</t>
  </si>
  <si>
    <t>Фреза концевая ц/х 18,0 z=3 с прямыми пластинами Т5К10 (l=20,L=90)</t>
  </si>
  <si>
    <t>Фреза концевая ц/х 20,0 z=4 с прямыми пластинами ВК8 (l=20,L=90)</t>
  </si>
  <si>
    <t>Фреза концевая ц/х 20,0 z=4 с прямыми пластинами Т15К6 (l=20,L=90)</t>
  </si>
  <si>
    <t>Фреза концевая ц/х 20,0 z=4 с прямыми пластинами Т5К10 (l=20,L=90)</t>
  </si>
  <si>
    <t>Фреза концевая ц/х 22,0 z=4 с прямыми пластинами ВК8 (l=20,L=90)</t>
  </si>
  <si>
    <t>Фреза концевая ц/х 22,0 z=4 с прямыми пластинами Т15К6 (l=20,L=90)</t>
  </si>
  <si>
    <t>Фреза концевая ц/х 22,0 z=4 с прямыми пластинами Т5К10 (l=20,L=90)</t>
  </si>
  <si>
    <t>Фреза концевая ц/х 25,0 z=4 с прямыми пластинами ВК8 (l=20,L=100)</t>
  </si>
  <si>
    <t>Фреза концевая ц/х 25,0 z=4 с прямыми пластинами Т15К6 (l=20,L=100)</t>
  </si>
  <si>
    <t>Фреза концевая ц/х 25,0 z=4 с прямыми пластинами Т5К10 (l=20,L=100)</t>
  </si>
  <si>
    <t>Фреза концевая ц/х 28,0 z=4 с прямыми пластинами ВК8 (l=20,L=100)</t>
  </si>
  <si>
    <t>Фреза концевая ц/х 28,0 z=4 с прямыми пластинами Т15К6 (l=20,L=100)</t>
  </si>
  <si>
    <t>Фреза концевая ц/х 28,0 z=4 с прямыми пластинами Т5К10 (l=20,L=100)</t>
  </si>
  <si>
    <t>Фреза концевая ц/х 30,0 z=4 с прямыми пластинами ВК8 (l=20,L=100)</t>
  </si>
  <si>
    <t>Фреза концевая ц/х 30,0 z=4 с прямыми пластинами Т15К6 (l=20,L=100)</t>
  </si>
  <si>
    <t>Фреза концевая ц/х 30,0 z=4 с прямыми пластинами Т5К10 (l=20,L=100)</t>
  </si>
  <si>
    <r>
      <rPr>
        <rFont val="Bahnschrift"/>
        <b/>
        <color theme="1"/>
        <sz val="10.0"/>
      </rPr>
      <t xml:space="preserve">ФРЕЗА КОНЦЕВАЯ С КОНИЧЕСКИМ  ХВОСТОВИКОМ, СТАЛЬ Р6М5, ГОСТ 17026-71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</si>
  <si>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концевая к/х 10,0 z=3 (l=20, L=100, КМ1, Р6М5)</t>
  </si>
  <si>
    <t>Фреза концевая к/х 10,0 z=4 (l=22, L=100, КМ1,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</si>
  <si>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К/Х ДЛИН</t>
    </r>
  </si>
  <si>
    <t>Фреза концевая к/х 12,0 z=3 (l=26, L=111, КМ2, Р6М5)</t>
  </si>
  <si>
    <t>Фреза концевая к/х 12,0 z=4 (l=26, L=111, КМ2, Р6М5)</t>
  </si>
  <si>
    <t>Фреза концевая к/х 14,0 z=3 (l=26, L=111,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</si>
  <si>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ПРЯМ.ПЛ.</t>
    </r>
  </si>
  <si>
    <t>Фреза концевая к/х 14,0 z=4 (l=26, L=111, КМ2, Р6М5)</t>
  </si>
  <si>
    <t>Фреза концевая к/х 16,0 z=3 (l=32, L=117, КМ2, Р6М5)</t>
  </si>
  <si>
    <t>Фреза концевая к/х 16,0 z=4 (l=32, L=117,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</si>
  <si>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ВИНТ.ПЛ.</t>
    </r>
  </si>
  <si>
    <t>Фреза концевая к/х 18,0 z=3 (l=32, L=117, КМ2, Р6М5)</t>
  </si>
  <si>
    <t>Фреза концевая к/х 18,0 z=4 (l=32, L=117, КМ2, Р6М5)</t>
  </si>
  <si>
    <t>Фреза концевая к/х 20,0 z=3 (l=38, L=140, КМ3, Р6М5)</t>
  </si>
  <si>
    <t>Фреза концевая к/х 20,0 z=4 (l=38, L=140, КМ3, Р6М5)</t>
  </si>
  <si>
    <t>Фреза концевая к/х 20,0 z=5 (l=38, L=140, КМ3, Р6М5)</t>
  </si>
  <si>
    <t>Фреза концевая к/х 22,0 z=3 (l=38, L=140, КМ3, Р6М5)</t>
  </si>
  <si>
    <t>Фреза концевая к/х 22,0 z=4 (l=38, L=140, КМ3, Р6М5)</t>
  </si>
  <si>
    <t>Фреза концевая к/х 22,0 z=6 (l=38, L=140,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</si>
  <si>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КОНЦЕВЫЕ Ц/Х</t>
    </r>
  </si>
  <si>
    <t>Фреза концевая к/х 25,0 z=3 (l=45, L=147, КМ3, Р6М5)</t>
  </si>
  <si>
    <t>Фреза концевая к/х 25,0 z=4 (l=45, L=147, КМ3, Р6М5)</t>
  </si>
  <si>
    <t>Фреза концевая к/х 25,0 z=6 (l=45, L=147,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</si>
  <si>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ДЛИННЫЕ</t>
    </r>
  </si>
  <si>
    <t>Фреза концевая к/х 28,0 z=3 (l=45, L=147, КМ3, Р6М5)</t>
  </si>
  <si>
    <t>Фреза концевая к/х 28,0 z=4 (l=45, L=147, КМ3, Р6М5)</t>
  </si>
  <si>
    <t>Фреза концевая к/х 28,0 z=5 (l=45, L=147,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</si>
  <si>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Ц/Х С ТВ.ПЛАС.</t>
    </r>
  </si>
  <si>
    <t>Фреза концевая к/х 28,0 z=6 (l=45, L=147, КМ3, Р6М5)</t>
  </si>
  <si>
    <t>Фреза концевая к/х 30,0 z=4 (l=45, L=147, КМ3, Р6М5)</t>
  </si>
  <si>
    <t>Фреза концевая к/х 30,0 z=6 (l=45, L=147,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</si>
  <si>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ТВЕРД.</t>
    </r>
  </si>
  <si>
    <t>Фреза концевая к/х 32,0 z=4 (l=53, L=155, КМ3, Р6М5)</t>
  </si>
  <si>
    <t>Фреза концевая к/х 32,0 z=6 (l=53, L=155, КМ3, Р6М5)</t>
  </si>
  <si>
    <t>Фреза концевая к/х 36,0 z=4 (l=53, L=155,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</si>
  <si>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ДВУХСТОРОН</t>
    </r>
  </si>
  <si>
    <t>Фреза концевая к/х 36,0 z=6 (l=53, L=155, КМ3, Р6М5)</t>
  </si>
  <si>
    <t>Фреза концевая к/х 40,0 z=4 (l=63, L=188, КМ4, Р6М5)</t>
  </si>
  <si>
    <t>Фреза концевая к/х 40,0 z=6 (l=63, L=188, КМ4, Р6М5)</t>
  </si>
  <si>
    <t>Фреза концевая к/х 45,0 z=4 (l=63, L=188, КМ4, Р6М5)</t>
  </si>
  <si>
    <t>Фреза концевая к/х 45,0 z=6 (l=63, L=188, КМ4, Р6М5)</t>
  </si>
  <si>
    <t>Фреза концевая к/х 45,0 z=8 (l=63, L=188, КМ4, Р6М5)</t>
  </si>
  <si>
    <t>Фреза концевая к/х 50,0 z=4 (l=75, L=200, КМ4, Р6М5)</t>
  </si>
  <si>
    <t>Фреза концевая к/х 50,0 z=6 (l=75, L=200, КМ4, Р6М5)</t>
  </si>
  <si>
    <t>Фреза концевая к/х 50,0 z=8 (l=75, L=200, КМ4, Р6М5)</t>
  </si>
  <si>
    <r>
      <rPr>
        <rFont val="Bahnschrift"/>
        <b/>
        <color theme="1"/>
        <sz val="10.0"/>
      </rPr>
      <t xml:space="preserve">ФРЕЗА КОНЦЕВАЯ С КОНИЧЕСКИМ  ХВОСТОВИКОМ ДЛИННАЯ, СТАЛЬ Р6М5, ГОСТ 32831-2014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</si>
  <si>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концевая к/х 14,0 z=3 длинная (l=53, L=138, КМ2, Р6М5)</t>
  </si>
  <si>
    <t>Фреза концевая к/х 14,0 z=4 длинная (l=53, L=138,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</si>
  <si>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ДЛИН</t>
    </r>
  </si>
  <si>
    <t>Фреза концевая к/х 16,0 z=4 длинная (l=63, L=148, КМ2, Р6М5)</t>
  </si>
  <si>
    <t>Фреза концевая к/х 16,0 z=6 длинная (l=63, L=148, КМ2, Р6М5)</t>
  </si>
  <si>
    <t>Фреза концевая к/х 20,0 z=3 длинная (l=75, L=160,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</si>
  <si>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КОНЦЕВЫЕ К/Х</t>
    </r>
  </si>
  <si>
    <t>Фреза концевая к/х 20,0 z=5 длинная (l=75, L=160, КМ2, Р6М5)</t>
  </si>
  <si>
    <t>Фреза концевая к/х 20,0 z=6 длинная (l=75, L=160, КМ2, Р6М5)</t>
  </si>
  <si>
    <t>Фреза концевая к/х 22,0 z=4 длинная (l=75, L=177, КМ3, Р6М5)</t>
  </si>
  <si>
    <t>Фреза концевая к/х 22,0 z=6 длинная (l=75, L=177, КМ3, Р6М5)</t>
  </si>
  <si>
    <t>Фреза концевая к/х 32,0 z=4 длинная (l=106, L=208, КМ3, Р6М5)</t>
  </si>
  <si>
    <t>Фреза концевая к/х 32,0 z=6 длинная (l=106, L=208, КМ3, Р6М5)</t>
  </si>
  <si>
    <t>Фреза концевая к/х 36,0 z=4 длинная (l=106, L=208, КМ3, Р6М5)</t>
  </si>
  <si>
    <t>Фреза концевая к/х 36,0 z=6 длинная (l=106, L=208, КМ3, Р6М5)</t>
  </si>
  <si>
    <r>
      <rPr>
        <rFont val="Bahnschrift"/>
        <b/>
        <color theme="1"/>
        <sz val="10.0"/>
      </rPr>
      <t xml:space="preserve">ФРЕЗА КОНЦЕВАЯ С КОНИЧЕСКИМ ХВОСТОВИКОМ,ОСНАЩЕННАЯ ПРЯМЫМИ ПЛАСТИНАМИ ИЗ ТВЕРДОГО СПЛАВА ВК8, Т5К10,  Т15К6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</si>
  <si>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концевая к/х 12,0 z=3 с прямыми пластинами ВК8 (l=16,L=98,КМ2)</t>
  </si>
  <si>
    <t>Фреза концевая к/х 12,0 z=3 с прямыми пластинами Т15К6 (l=16,L=98,КМ2)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</si>
  <si>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ВИНТ.ПЛ.</t>
    </r>
  </si>
  <si>
    <t>Фреза концевая к/х 12,0 z=3 с прямыми пластинами Т5К10 (l=16,L=98,КМ2)</t>
  </si>
  <si>
    <t>Фреза концевая к/х 14,0 z=3 с прямыми пластинами ВК8 (l=16,L=98,КМ2)</t>
  </si>
  <si>
    <t>Фреза концевая к/х 14,0 z=3 с прямыми пластинами Т15К6 (l=16,L=98,КМ2)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</si>
  <si>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Ц/Х С ТВ.ПЛАС.</t>
    </r>
  </si>
  <si>
    <t>Фреза концевая к/х 14,0 z=3 с прямыми пластинами Т5К10 (l=16,L=98,КМ2)</t>
  </si>
  <si>
    <t>Фреза концевая к/х 16,0 z=3 с прямыми пластинами ВК8 (l=16,L=98,КМ2)</t>
  </si>
  <si>
    <t>Фреза концевая к/х 16,0 z=3 с прямыми пластинами Т15К6 (l=16,L=98,КМ2)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</si>
  <si>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ТВЕРД.</t>
    </r>
  </si>
  <si>
    <t>Фреза концевая к/х 16,0 z=3 с прямыми пластинами Т5К10 (l=16,L=98,КМ2)</t>
  </si>
  <si>
    <t>Фреза концевая к/х 18,0 z=3 с прямыми пластинами ВК8 (l=19,L=101,КМ2)</t>
  </si>
  <si>
    <t>Фреза концевая к/х 18,0 z=3 с прямыми пластинами Т15К6 (l=19,L=101,КМ2)</t>
  </si>
  <si>
    <t>Фреза концевая к/х 18,0 z=3 с прямыми пластинами Т5К10 (l=19,L=101,КМ2)</t>
  </si>
  <si>
    <t>Фреза концевая к/х 20,0 z=4 с прямыми пластинами ВК8 (l=19,L=118,КМ3)</t>
  </si>
  <si>
    <t>Фреза концевая к/х 20,0 z=4 с прямыми пластинами Т15К6 (l=19,L=118,КМ3)</t>
  </si>
  <si>
    <t>Фреза концевая к/х 20,0 z=4 с прямыми пластинами Т5К10 (l=19,L=118,КМ3)</t>
  </si>
  <si>
    <t>Фреза концевая к/х 22,0 z=4 с прямыми пластинами ВК8 (l=19,L=118,КМ3)</t>
  </si>
  <si>
    <t>Фреза концевая к/х 22,0 z=4 с прямыми пластинами Т15К6 (l=19,L=118,КМ3)</t>
  </si>
  <si>
    <t>Фреза концевая к/х 22,0 z=4 с прямыми пластинами Т5К10 (l=19,L=118,КМ3)</t>
  </si>
  <si>
    <t>Фреза концевая к/х 25,0 z=4 с прямыми пластинами ВК8 (l=22,L=121,КМ3)</t>
  </si>
  <si>
    <t xml:space="preserve">Фреза концевая к/х 25,0 z=4 с прямыми пластинами Т15К6 (l=22,L=121,КМ3) </t>
  </si>
  <si>
    <t xml:space="preserve">Фреза концевая к/х 25,0 z=4 с прямыми пластинами Т5К10 (l=22,L=121,КМ3) </t>
  </si>
  <si>
    <t xml:space="preserve">Фреза концевая к/х 28,0 z=4 с прямыми пластинами ВК8 (l=22,L=147,КМ4) </t>
  </si>
  <si>
    <t>Фреза концевая к/х 28,0 z=4 с прямыми пластинами Т15К6 (l=22,L=147,КМ4)</t>
  </si>
  <si>
    <t>Фреза концевая к/х 28,0 z=4 с прямыми пластинами Т5К10 (l=22,L=147,КМ4)</t>
  </si>
  <si>
    <t>Фреза концевая к/х 30,0 z=4 с прямыми пластинами Т15К6 (l=22,L=147,КМ4)</t>
  </si>
  <si>
    <t>Фреза концевая к/х 30,0 z=4 с прямыми пластинами Т5К10 (l=22,L=147,КМ4)</t>
  </si>
  <si>
    <t>Фреза концевая к/х 32,0 z=4 с прямыми пластинами ВК8 (l=22,L=147,КМ4)</t>
  </si>
  <si>
    <t>Фреза концевая к/х 32,0 z=4 с прямыми пластинами Т15К6 (l=22,L=147,КМ4)</t>
  </si>
  <si>
    <t>Фреза концевая к/х 32,0 z=4 с прямыми пластинами Т5К10 (l=22,L=147,КМ4)</t>
  </si>
  <si>
    <t>Фреза концевая к/х 36,0 z=6 с прямыми пластинами Т15К6 (l=25,L=150,КМ4)</t>
  </si>
  <si>
    <t>Фреза концевая к/х 36,0 z=6 с прямыми пластинами Т5К10 (l=25,L=150,КМ4)</t>
  </si>
  <si>
    <t>Фреза концевая к/х 40,0 z=6 с прямыми пластинами Т15К6 (l=25,L=150,КМ4)</t>
  </si>
  <si>
    <t>Фреза концевая к/х 40,0 z=6 с прямыми пластинами Т5К10 (l=25,L=150,КМ4)</t>
  </si>
  <si>
    <t>Фреза концевая к/х 45,0 z=6 с прямыми пластинами Т15К6 (l=32,L=157,КМ4)</t>
  </si>
  <si>
    <t>Фреза концевая к/х 45,0 z=6 с прямыми пластинами Т5К10 (l=32,L=157,КМ4)</t>
  </si>
  <si>
    <r>
      <rPr>
        <rFont val="Bahnschrift"/>
        <b/>
        <color theme="1"/>
        <sz val="10.0"/>
      </rPr>
      <t xml:space="preserve">ФРЕЗА КОНЦЕВАЯ С КОНИЧЕСКИМ ХВОСТОВИКОМ,ОСНАЩЕННАЯ ВИНТОВ. ПЛАСТ. ИЗ ТВЕРДОГО СПЛАВА ВК8, Т5К10, Т15К6, ГОСТ 20537-75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</si>
  <si>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концевая к/х 16,0 z=3 с винтовыми пластинами ВК8 (l=20, L=120, КМ2)</t>
  </si>
  <si>
    <t>Фреза концевая к/х 16,0 z=3 с винтовыми пластинами Т15К6 (l=20, L=120, КМ2)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</si>
  <si>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КОНЦ.К/Х С ПРЯМ.ПЛ.</t>
    </r>
  </si>
  <si>
    <t>Фреза концевая к/х 16,0 z=3 с винтовыми пластинами Т5К10 (l=20, L=120, КМ2)</t>
  </si>
  <si>
    <t>Фреза концевая к/х 18,0 z=3 с винтовыми пластинами ВК8 (l=20, L=130, КМ2)</t>
  </si>
  <si>
    <t>Фреза концевая к/х 18,0 z=3 с винтовыми пластинами Т15К6 (l=20, L=130, КМ2)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</si>
  <si>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 Ц/Х С ТВ.ПЛАС.</t>
    </r>
  </si>
  <si>
    <t>Фреза концевая к/х 18 ,0 z=3 с винтовыми пластинами Т5К10 (l=20, L=130, КМ2)</t>
  </si>
  <si>
    <t>Фреза концевая к/х 20,0 z=4 с винтовыми пластинами ВК8 (l=20, L=135, КМ3)</t>
  </si>
  <si>
    <t>Фреза концевая к/х 20,0 z=4 с винтовыми пластинами Т15К6 (l=20, L=135, КМ3)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</si>
  <si>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КОНЦ. Ц/Х ТВЕРД.</t>
    </r>
  </si>
  <si>
    <t>Фреза концевая к/х 20,0 z=4 с винтовыми пластинами Т5К10 (l=20, L=135, КМ3)</t>
  </si>
  <si>
    <t>Фреза концевая к/х 22,0 z=4 с винтовыми пластинами ВК8 (l=20, L=145, КМ3)</t>
  </si>
  <si>
    <t>Фреза концевая к/х 22,0 z=4 с винтовыми пластинами Т15К6 (l=20, L=145, КМ3)</t>
  </si>
  <si>
    <t>Фреза концевая к/х 22,0 z=4 с винтовыми пластинами Т5К10 (l=20, L=145, КМ3)</t>
  </si>
  <si>
    <t>Фреза концевая к/х 25,0 z=4 с винтовыми пластинами ВК8 (l=20, L=145, КМ3)</t>
  </si>
  <si>
    <t>Фреза концевая к/х 25,0 z=4 с винтовыми пластинами Т15К6 (l=20, L=160, КМ3)</t>
  </si>
  <si>
    <t>Фреза концевая к/х 25,0 z=4 с винтовыми пластинами Т5К10 (l=20, L=160, КМ3)</t>
  </si>
  <si>
    <t>Фреза концевая к/х 28,0 z=4 с винтовыми пластинами ВК8 (l=20, L=160, КМ4)</t>
  </si>
  <si>
    <t>Фреза концевая к/х 28,0 z=4 с винтовыми пластинами Т15К6 (l=20, L=160, КМ4)</t>
  </si>
  <si>
    <t>Фреза концевая к/х 28,0 z=4 с винтовыми пластинами Т5К10 (l=20, L=160, КМ4)</t>
  </si>
  <si>
    <t>Фреза концевая к/х 30,0 z=4 с винтовыми пластинами ВК8 (l=20, L=160, КМ4)</t>
  </si>
  <si>
    <t>Фреза концевая к/х 30,0 z=4 с винтовыми пластинами Т15К6 (l=20, L=160, КМ4)</t>
  </si>
  <si>
    <t>Фреза концевая к/х 30,0 z=4 с винтовыми пластинами Т5К10 (l=20, L=160, КМ4)</t>
  </si>
  <si>
    <t>Фреза концевая к/х 32,0 z=4 с винтовыми пластинами ВК8 (l=20, L=160, КМ4)</t>
  </si>
  <si>
    <t>Фреза концевая к/х 32,0 z=4 с винтовыми пластинами Т15К6 (l=20, L=160, КМ4)</t>
  </si>
  <si>
    <t>Фреза концевая к/х 32,0 z=4 с винтовыми пластинами Т5К10 (l=20, L=160, КМ4)</t>
  </si>
  <si>
    <t>Фреза концевая к/х 36,0 z=6 с винтовыми пластинами Т15К6 (l=20, L=160, КМ4)</t>
  </si>
  <si>
    <t>Фреза концевая к/х 36,0 z=6 с винтовыми пластинами Т5К10 (l=20, L=160, КМ4)</t>
  </si>
  <si>
    <t>Фреза концевая к/х 40,0 z=6 с винтовыми пластинами ВК8 (l=20, L=160, КМ5)</t>
  </si>
  <si>
    <t>Фреза концевая к/х 40,0 z=6 с винтовыми пластинами Т15К6 (l=20, L=160, КМ5)</t>
  </si>
  <si>
    <t>Фреза концевая к/х 40,0 z=6 с винтовыми пластинами Т5К10 (l=20, L=160, КМ5)</t>
  </si>
  <si>
    <r>
      <rPr>
        <rFont val="Bahnschrift"/>
        <b/>
        <color theme="1"/>
        <sz val="10.0"/>
      </rPr>
      <t xml:space="preserve">ФРЕЗА ШПОНОЧНАЯ С ЦИЛИНДРИЧЕСКИМ ХВОСТОВИКОМ,СТАЛЬ Р6М5, ГОСТ 9140-78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</si>
  <si>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шпоночная ц/х 2,0 (l=4, L=36, Р6М5)</t>
  </si>
  <si>
    <t>Фреза шпоночная ц/х 3,0 (l=5, L=37,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</si>
  <si>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ШПОНОЧНАЯ К/Х</t>
    </r>
  </si>
  <si>
    <t>Фреза шпоночная ц/х 4,0 (l=7, L=39, Р6М5)</t>
  </si>
  <si>
    <t>Фреза шпоночная ц/х 5,0 (l=8, L=42, Р6М5)</t>
  </si>
  <si>
    <t>Фреза шпоночная ц/х 6,0 (l=8, L=52,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</si>
  <si>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ТВЕРД.</t>
    </r>
  </si>
  <si>
    <t>Фреза шпоночная ц/х 7,0 (l=10, L=54, Р6М5)</t>
  </si>
  <si>
    <t>Фреза шпоночная ц/х 8,0 (l=11, L=55, Р6М5)</t>
  </si>
  <si>
    <t>Фреза шпоночная ц/х 9,0 (l=20, L=60,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</si>
  <si>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С ПЛАСТ.</t>
    </r>
  </si>
  <si>
    <t>Фреза шпоночная ц/х 10,0 (l=13, L=63, Р6М5)</t>
  </si>
  <si>
    <t>Фреза шпоночная ц/х 12,0 (l=16, L=73, Р6М5)</t>
  </si>
  <si>
    <t>Фреза шпоночная ц/х 14,0 (l=16, L=73,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</si>
  <si>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К/Х С ПЛАСТ</t>
    </r>
  </si>
  <si>
    <t>Фреза шпоночная ц/х 16,0 (l=19, L=79, Р6М5)</t>
  </si>
  <si>
    <t>Фреза шпоночная ц/х 18,0 (l=19, L=79, Р6М5)</t>
  </si>
  <si>
    <t>Фреза шпоночная ц/х 20,0 (l=22, L=88,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</si>
  <si>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КОНЦЕВАЯ Ц/Х</t>
    </r>
  </si>
  <si>
    <t>Фреза шпоночная ц/х 22,0 (l=22, L=88, Р6М5)</t>
  </si>
  <si>
    <t>Фреза шпоночная ц/х 25,0 (l=26, L=102, Р6М5)</t>
  </si>
  <si>
    <r>
      <rPr>
        <rFont val="Bahnschrift"/>
        <b/>
        <color theme="1"/>
        <sz val="10.0"/>
      </rPr>
      <t xml:space="preserve">ФРЕЗА ШПОНОЧНАЯ С ЦИЛИНДРИЧЕСКИМ  ХВОСТОВИКОМ,ЦЕЛЬНАЯ ТВЕРДОСПЛАВНАЯ,  СТАЛЬ ВК8, ГОСТ 16463-80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</si>
  <si>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шпоночная ц/х 3,0 цельная твердосплавная (l=5, L=30, ВК8)</t>
  </si>
  <si>
    <t>Фреза шпоночная ц/х 4,0 цельная твердосплавная (l=7, L=32, 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</si>
  <si>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С ПЛАСТ.</t>
    </r>
  </si>
  <si>
    <t>Фреза шпоночная ц/х 5,0 цельная твердосплавная (l=8, L=32, ВК8)</t>
  </si>
  <si>
    <t>Фреза шпоночная ц/х 6,0 цельная твердосплавная (l=10, L=35, ВК8)</t>
  </si>
  <si>
    <t>Фреза шпоночная ц/х 8,0 цельная твердосплавная (l=11, L=40, 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</si>
  <si>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К/Х С ПЛАСТ</t>
    </r>
  </si>
  <si>
    <t>Фреза шпоночная ц/х 10,0 цельная твердосплавная (l=13, L=45, ВК8)</t>
  </si>
  <si>
    <t>Фреза шпоночная ц/х 12,0 цельная твердосплавная (l=16, L=50, ВК8)</t>
  </si>
  <si>
    <r>
      <rPr>
        <rFont val="Bahnschrift"/>
        <b/>
        <color theme="1"/>
        <sz val="10.0"/>
      </rPr>
      <t xml:space="preserve">ФРЕЗА ШПОНОЧНАЯ С ЦИЛИНДРИЧЕСКИМ ХВОСТОВИКОМ, С ПЛАСТИНАМИ ИЗ ТВЕРДОГО СПЛАВА ВК8, Т5К10, Т15К6,ТИП 1, ИСПОЛНЕНИЕ 1 ГОСТ 6396-78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</si>
  <si>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шпоночная ц/х 10,0 с прямыми пластинами Т15К6 (l=12, L=62)</t>
  </si>
  <si>
    <t>Фреза шпоночная ц/х 10,0 с прямыми пластинами Т5К10 (l=12, L=62)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</si>
  <si>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К/Х С ПЛАСТ</t>
    </r>
  </si>
  <si>
    <t>Фреза шпоночная ц/х 12,0 с прямыми пластинами Т15К6 (l=16, L=73)</t>
  </si>
  <si>
    <t>Фреза шпоночная ц/х 12,0 с прямыми пластинами Т5К10 (l=16, L=73)</t>
  </si>
  <si>
    <t>Фреза шпоночная ц/х 14,0 с прямыми пластинами Т15К6 (l=16, L=73)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</si>
  <si>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ТВЕРД.</t>
    </r>
  </si>
  <si>
    <t>Фреза шпоночная ц/х 14,0 с прямыми пластинами Т5К10 (l=16, L=73)</t>
  </si>
  <si>
    <t>Фреза шпоночная ц/х 16,0 с прямыми пластинами ВК8 (l=16, L=76)</t>
  </si>
  <si>
    <t>Фреза шпоночная ц/х 16,0 с прямыми пластинами Т15К6 (l=16, L=76)</t>
  </si>
  <si>
    <t>Фреза шпоночная ц/х 16,0 с прямыми пластинами Т5К10 (l=16, L=76)</t>
  </si>
  <si>
    <t>Фреза шпоночная ц/х 18,0 с прямыми пластинами ВК8 (l=19, L=79)</t>
  </si>
  <si>
    <t>Фреза шпоночная ц/х 18,0 с прямыми пластинами Т15К6 (l=19, L=79)</t>
  </si>
  <si>
    <t>Фреза шпоночная ц/х 18,0 с прямыми пластинами Т5К10 (l=19, L=79)</t>
  </si>
  <si>
    <t>Фреза шпоночная ц/х 20,0 с прямыми пластинами Т15К6 (l=19, L=85)</t>
  </si>
  <si>
    <t>Фреза шпоночная ц/х 20,0 с прямыми пластинами Т5К10 (l=19, L=85)</t>
  </si>
  <si>
    <t>Фреза шпоночная ц/х 22,0 с прямыми пластинами ВК8 (l=19, L=85)</t>
  </si>
  <si>
    <t>Фреза шпоночная ц/х 22,0 с прямыми пластинами Т15К6 (l=19, L=85)</t>
  </si>
  <si>
    <t>Фреза шпоночная ц/х 22,0 с прямыми пластинами Т5К10 (l=19, L=85)</t>
  </si>
  <si>
    <t>Фреза шпоночная ц/х 25,0 с прямыми пластинами Т15К6 (l=22, L=98)</t>
  </si>
  <si>
    <t>Фреза шпоночная ц/х 25,0 с прямыми пластинами Т5К10 (l=22, L=98)</t>
  </si>
  <si>
    <r>
      <rPr>
        <rFont val="Bahnschrift"/>
        <b/>
        <color theme="1"/>
        <sz val="10.0"/>
      </rPr>
      <t xml:space="preserve">ФРЕЗА ШПОНОЧНАЯ С КОНИЧЕСКИМ ХВОСТОВИКОМ, СТАЛЬ Р6М5, ГОСТ 9140-78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</si>
  <si>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шпоночная к/х 12,0 (l=16, L=86, КМ1, Р6М5)</t>
  </si>
  <si>
    <t>Фреза шпоночная к/х 12,0 (l=16, L=101,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</si>
  <si>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ШПОНОЧНАЯ Ц/Х</t>
    </r>
  </si>
  <si>
    <t>Фреза шпоночная к/х 14,0 (l=16, L=101, КМ2, Р6М5)</t>
  </si>
  <si>
    <t>Фреза шпоночная к/х 16,0 (l=19, L=104, КМ2, Р6М5)</t>
  </si>
  <si>
    <t>Фреза шпоночная к/х 18,0 (l=19, L=104, КМ2,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</si>
  <si>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ТВЕРД.</t>
    </r>
  </si>
  <si>
    <t>Фреза шпоночная к/х 20,0 (l=22, L=107, КМ2, Р6М5)</t>
  </si>
  <si>
    <t>Фреза шпоночная к/х 22,0 (l=22, L=107, КМ2, Р6М5)</t>
  </si>
  <si>
    <t>Фреза шпоночная к/х 25,0 (l=26, L=128, КМ3,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</si>
  <si>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С ПЛАСТ.</t>
    </r>
  </si>
  <si>
    <t>Фреза шпоночная к/х 28,0 (l=26, L=128, КМ3, Р6М5)</t>
  </si>
  <si>
    <t>Фреза шпоночная к/х 32,0 (l=32, L=157, КМ3, Р6М5)</t>
  </si>
  <si>
    <t>Фреза шпоночная к/х 36,0 (l=32, L=157, КМ4, Р6М5)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</si>
  <si>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К/Х С ПЛАСТ</t>
    </r>
  </si>
  <si>
    <t>Фреза шпоночная к/х 40,0 (l=38, L=163, КМ4, Р6М5)</t>
  </si>
  <si>
    <r>
      <rPr>
        <rFont val="Bahnschrift"/>
        <b/>
        <color theme="1"/>
        <sz val="10.0"/>
      </rPr>
      <t xml:space="preserve">ФРЕЗА ШПОНОЧНАЯ С КОНИЧЕСКИМ ХВОСТОВИКОМ, ОСНАЩЕННАЯ ПЛАСТИНАМИ ИЗ ТВЕРДОГО СПЛАВА  ВК8, Т5К10, Т15К6, ТИП 2, ГОСТ 6396-78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</si>
  <si>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Фреза шпоночная к/х 12,0 с прямыми пластинами ВК8 (l=16,L=86,КМ1)</t>
  </si>
  <si>
    <t>Фреза шпоночная к/х 12,0 с прямыми пластинами  Т15К6 (l=16,L=86,КМ1)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</si>
  <si>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С ПЛАСТ</t>
    </r>
  </si>
  <si>
    <t>Фреза шпоночная к/х 12,0 с прямыми пластинами  Т5К10 (l=16,L=86,КМ1)</t>
  </si>
  <si>
    <t>Фреза шпоночная к/х 14,0 с прямыми пластинами  ВК8 (l=16,L=86,КМ1)</t>
  </si>
  <si>
    <t>Фреза шпоночная к/х 14,0 с прямыми пластинами  Т15К6 (l=16,L=86,КМ1)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</si>
  <si>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ФРЕЗЫ ШПОН. Ц/Х ТВЕРД.</t>
    </r>
  </si>
  <si>
    <t>Фреза шпоночная к/х 14,0 с прямыми пластинами  Т5К10 (l=16,L=86,КМ1)</t>
  </si>
  <si>
    <t>Фреза шпоночная к/х 16,0 с прямыми пластинами  ВК8 (l=16,L=101,КМ2)</t>
  </si>
  <si>
    <t>Фреза шпоночная к/х 16,0 с прямыми пластинами Т15К6 (l=16,L=101,КМ2)</t>
  </si>
  <si>
    <t>Фреза шпоночная к/х 16,0 с прямыми пластинами Т5К10 (l=16,L=101,КМ2)</t>
  </si>
  <si>
    <t>Фреза шпоночная к/х 18,0 с прямыми пластинами ВК8 (l=19,L=104,КМ2)</t>
  </si>
  <si>
    <t>Фреза шпоночная к/х 18,0 с прямыми пластинами Т15К6 (l=19,L=104,КМ2)</t>
  </si>
  <si>
    <t>Фреза шпоночная к/х 18,0 с прямыми пластинами Т5К10 (l=19,L=104,КМ2)</t>
  </si>
  <si>
    <t>Фреза шпоночная к/х 20,0 с прямыми пластинами ВК8 (l=19,L=104,КМ2)</t>
  </si>
  <si>
    <t>Фреза шпоночная к/х 20,0 с прямыми пластинами Т15К6 (l=19,L=104,КМ2)</t>
  </si>
  <si>
    <t>Фреза шпоночная к/х 20,0 с прямыми пластинами Т5К10 (l=19,L=104,КМ2)</t>
  </si>
  <si>
    <t>Фреза шпоночная к/х 22,0 с прямыми пластинами ВК8 (l=19,L=104,КМ2)</t>
  </si>
  <si>
    <t>Фреза шпоночная к/х 22,0 с прямыми пластинами Т15К6 (l=19,L=104,КМ2)</t>
  </si>
  <si>
    <t>Фреза шпоночная к/х 22,0 с прямыми пластинами Т5К10 (l=19,L=104,КМ2)</t>
  </si>
  <si>
    <t>Фреза шпоночная к/х 25,0 с прямыми пластинами ВК8 (l=22,L=124,КМ3)</t>
  </si>
  <si>
    <t>Фреза шпоночная к/х 25,0 с прямыми пластинами Т15К6 (l=22,L=124,КМ3)</t>
  </si>
  <si>
    <t>Фреза шпоночная к/х 25,0 с прямыми пластинами Т5К10 (l=22,L=124,КМ3)</t>
  </si>
  <si>
    <t>Фреза шпоночная к/х 28,0 с прямыми пластинами Т15К6 (l=22,L=124,КМ3)</t>
  </si>
  <si>
    <t>Фреза шпоночная к/х 28,0 с прямыми пластинами Т5К10 (l=22,L=124,КМ3)</t>
  </si>
  <si>
    <t>Фреза шпоночная к/х 32,0 с прямыми пластинами ВК8 (l=22,L=124,КМ3)</t>
  </si>
  <si>
    <t>Фреза шпоночная к/х 32,0 с прямыми пластинами Т15К6 (l=22,L=124,КМ3)</t>
  </si>
  <si>
    <t>Фреза шпоночная к/х 32,0 с прямыми пластинами Т5К10 (l=22,L=124,КМ3)</t>
  </si>
  <si>
    <t>Фреза шпоночная к/х 36,0 с прямыми пластинами Т15К6 (l=25,L=127,КМ3)</t>
  </si>
  <si>
    <t>Фреза шпоночная к/х 40,0 с прямыми пластинами Т15К6 (l=25,L=127,КМ4)</t>
  </si>
  <si>
    <r>
      <rPr>
        <rFont val="Bahnschrift"/>
        <b/>
        <color theme="1"/>
        <sz val="10.0"/>
      </rPr>
      <t xml:space="preserve">ФРЕЗА ДИСКОВАЯ ПРОРЕЗНАЯ И ОТРЕЗНАЯ, ТИП 1,2, СТАЛЬ Р6М5, ГОСТ 2679-93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</si>
  <si>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Фреза отрезная 40 х 0,2 z=128 0752 тип 1 (d посад.=10, Р6М5)</t>
  </si>
  <si>
    <t>Фреза отрезная 40 х 0,5 z=80 0762 тип 1 (d посад.=10,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</si>
  <si>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ТОКАРНЫЕ</t>
    </r>
  </si>
  <si>
    <t>Фреза отрезная 40 х 1,0 z=64 0768 тип 1 (d посад.=10, Р6М5)</t>
  </si>
  <si>
    <t>Фреза отрезная 40 х 1,2 z=64 0772 тип 1 (d посад.=10, Р6М5)</t>
  </si>
  <si>
    <t>Фреза отрезная 40 х 2,5 z=48 0782 тип 1 (d посад.=10,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</si>
  <si>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</si>
  <si>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Фреза отрезная 50 х 0,6 z=96 тип 1 (d посад.=13, Р6М5)</t>
  </si>
  <si>
    <t>Фреза отрезная 50 х 0,8 z=80 0808 тип 1 (d посад.=13, Р6М5)</t>
  </si>
  <si>
    <t>Фреза отрезная 50 х 1,2 z=80 0814 тип 1 (d посад.=13,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</si>
  <si>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</si>
  <si>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Фреза отрезная 50 х 1,6 z=64 0818 тип 1 (d посад.=13, Р6М5)</t>
  </si>
  <si>
    <t>Фреза отрезная 50 х 2,0 z=64 0822 тип 1 (d посад.=13, Р6М5)</t>
  </si>
  <si>
    <t>Фреза отрезная 50 х 2,5 z=64 0824 тип 1 (d посад.=13,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</si>
  <si>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</si>
  <si>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Фреза отрезная 50 х 3,0 z=48 0828 тип 1 (d посад.=13, Р6М5)</t>
  </si>
  <si>
    <t>Фреза отрезная 63 х 0,4 z=128 0844 тип 1 (d посад.=16, Р6М5)</t>
  </si>
  <si>
    <t>Фреза отрезная 63 х 0,5 z=128 0846 тип 1 (d посад.=16, Р6М5)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</si>
  <si>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</si>
  <si>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Фреза отрезная 63 х 0,5 z=64 1168 тип 2 (d посад.=16, Р6М5)</t>
  </si>
  <si>
    <t>Фреза отрезная 63 х 0,6 z=100 0848 тип 1 (d посад.=16, Р6М5)</t>
  </si>
  <si>
    <t>Фреза отрезная 63 х 0,8 z=100 0852 тип 1 (d посад.=16, Р6М5)</t>
  </si>
  <si>
    <t>Фреза отрезная 63 х 1,0 z=100 0854 тип 1 (d посад.=16, Р6М5)</t>
  </si>
  <si>
    <t>Фреза отрезная 63 х 1,0 z=48 1176 тип 2 (d посад.=16, Р6М5)</t>
  </si>
  <si>
    <t>Фреза отрезная 63 х 1,2 z=80 0856 тип 1 (d посад.=16, Р6М5)</t>
  </si>
  <si>
    <t>Фреза отрезная 63 х 1,6 тип 2 (d посад.=16, Р6М5)</t>
  </si>
  <si>
    <t>тип 1 - мелкий зуб
тип 2 - средний зуб</t>
  </si>
  <si>
    <t>Фреза отрезная 63 х 1,6 z=40 1184 тип 2 (d посад.=16, Р6М5)</t>
  </si>
  <si>
    <t>Фреза отрезная 63 х 1,6 z=80 0862 тип 1 (d посад.=16, Р6М5)</t>
  </si>
  <si>
    <t>Фреза отрезная 63 х 2,0 z=40 1186 тип 2 (d посад.=16, Р6М5)</t>
  </si>
  <si>
    <t>Фреза отрезная 63 х 2,0 z=80 0864 тип 1 (d посад.=16, Р6М5)</t>
  </si>
  <si>
    <t>Фреза отрезная 63 х 2,5 тип 1 (d посад.=16, Р6М5)</t>
  </si>
  <si>
    <t>Фреза отрезная 63 х 2,5 z=32 тип 2 (d посад.=16, Р6М5)</t>
  </si>
  <si>
    <t>Фреза отрезная 63 х 2,5 z=40 тип 1 (d посад.=16, Р6М5)</t>
  </si>
  <si>
    <t>Фреза отрезная 63 х 2,5 z=64 0866 тип 1 (d посад.=16, Р6М5)</t>
  </si>
  <si>
    <t>Фреза отрезная 63 х 3,0 тип 1 (d посад.=16, Р6М5)</t>
  </si>
  <si>
    <t>Фреза отрезная 63 х 3,0 z=64 0872 тип 1 (d посад.=16, Р6М5)</t>
  </si>
  <si>
    <t>Фреза отрезная 80 х 0,8 z=128 0892 тип 1 (d посад.=22, Р6М5)</t>
  </si>
  <si>
    <t>Фреза отрезная 80 х 1,0 z=100 0894 тип 1 (d посад.=22, Р6М5)</t>
  </si>
  <si>
    <t>Фреза отрезная 80 х 1,0 z=48 1202 тип 2 (d посад.=22, Р6М5)</t>
  </si>
  <si>
    <t>Фреза отрезная 80 х 1,2 тип 1 (d посад.=22, Р6М5)</t>
  </si>
  <si>
    <t>Фреза отрезная 80 х 1,2 z=100 0896 тип 1 (d посад.=22, Р6М5)</t>
  </si>
  <si>
    <t>Фреза отрезная 80 х 1,6 z=100 0902 тип 1 (d посад.=22, Р6М5)</t>
  </si>
  <si>
    <t>Фреза отрезная 80 х 1,6 z=48 1208 тип 2 (d посад.=22, Р6М5)</t>
  </si>
  <si>
    <t>Фреза отрезная 80 х 1,6 z=80 тип 1 (d посад.=22, Р6М5)</t>
  </si>
  <si>
    <t>Фреза отрезная 80 х 2,0 z=40 1212 тип 2 (d посад.=22, Р6М5)</t>
  </si>
  <si>
    <t>Фреза отрезная 80 х 2,0 z=80 0904 тип 1 (d посад.=22, Р6М5)</t>
  </si>
  <si>
    <t>Фреза отрезная 80 х 2,5 z=40 1214 тип 2 (d посад.=22, Р6М5)</t>
  </si>
  <si>
    <t>Фреза отрезная 80 х 2,5 z=80 0906 тип 1 (d посад.=22, Р6М5)</t>
  </si>
  <si>
    <t>Фреза отрезная 80 х 3,0 z=40 1218 тип 2 (d посад.=22, Р6М5)</t>
  </si>
  <si>
    <t>Фреза отрезная 80 х 3,0 z=80 0912 тип 1 (d посад.=22, Р6М5)</t>
  </si>
  <si>
    <t>Фреза отрезная 80 х 3,5 z=40 1222 тип 2 (d посад.=22, Р6М5)</t>
  </si>
  <si>
    <t>Фреза отрезная 80 х 4,0 z=32 1224 тип 2 (d посад.=22, Р6М5)</t>
  </si>
  <si>
    <t>Фреза отрезная 80 х 4,0 z=64 0914 тип 1 (d посад.=22, Р6М5)</t>
  </si>
  <si>
    <t>Фреза отрезная 100 х 1,0 z=64 1232 тип 2 (d посад.=22, Р6М5)</t>
  </si>
  <si>
    <t>Фреза отрезная 100 х 1,2 z=64 1234 тип 2 (d посад.=22, Р6М5)</t>
  </si>
  <si>
    <t>Фреза отрезная 100 х 1,4 z=64 1236 тип 2 (d посад.=22, Р6М5)</t>
  </si>
  <si>
    <t>Фреза отрезная 100 х 1,6 z=48 1238 тип 2 (d посад.=22, Р6М5)</t>
  </si>
  <si>
    <t>Фреза отрезная 100 х 2,0 z=32 тип 2 (d посад.=22, Р6М5)</t>
  </si>
  <si>
    <t>Фреза отрезная 100 х 2,0 z=40 тип 2 (d посад.=22, Р6М5)</t>
  </si>
  <si>
    <t>Фреза отрезная 100 х 2,0 z=48 1242 тип 2 (d посад.=22, Р6М5)</t>
  </si>
  <si>
    <t>Фреза отрезная 100 х 2,5 z=48 1244 тип 2 (d посад.=22, Р6М5)</t>
  </si>
  <si>
    <t>Фреза отрезная 100 х 3,0 z=40 1248 тип 2 (d посад.=22, Р6М5)</t>
  </si>
  <si>
    <t>Фреза отрезная 100 х 3,5 z=40 1252 тип 2 (d посад.=22, Р6М5)</t>
  </si>
  <si>
    <t>Фреза отрезная 100 х 4,0 z=40 1254 тип 2 (d посад.=22, Р6М5)</t>
  </si>
  <si>
    <t>Фреза отрезная 125 х 1,0 z=80 1258 тип 2 (d посад.=22, Р6М5)</t>
  </si>
  <si>
    <t>Фреза отрезная 125 х 1,6 z=64 1266 тип 2 (d посад.=22, Р6М5)</t>
  </si>
  <si>
    <t>Фреза отрезная 125 х 2,0 z=64 1268 тип 2 (d посад.=22, Р6М5)</t>
  </si>
  <si>
    <t>Фреза отрезная 125 х 2,5 z=48 1272 тип 2 (d посад.=22, Р6М5)</t>
  </si>
  <si>
    <t>Фреза отрезная 125 х 3,0 z=48 1276 тип 2 (d посад.=22, Р6М5)</t>
  </si>
  <si>
    <t>Фреза отрезная 125 х 3,5 z=48 1278 тип 2 (d посад.=22, Р6М5)</t>
  </si>
  <si>
    <t>Фреза отрезная 125 х 4,0 z=48 1282 тип 2 (d посад.=22, Р6М5)</t>
  </si>
  <si>
    <t>Фреза отрезная 160 х 1,6 z=80 1292 тип 2 (d посад.=32, Р6М5)</t>
  </si>
  <si>
    <t>Фреза отрезная 160 х 2,0 z=64 1294 тип 2 (d посад.=32, Р6М5)</t>
  </si>
  <si>
    <t>Фреза отрезная 160 х 2,5 z=64 1296 тип 2 (d посад.=32, Р6М5)</t>
  </si>
  <si>
    <t>Фреза отрезная 160 х 3,0 z=32 тип 2 (d посад.=32, Р6М5)</t>
  </si>
  <si>
    <t>Фреза отрезная 160 х 3,0 z=48 тип 2 (d посад.=32, Р6М5)</t>
  </si>
  <si>
    <t>Фреза отрезная 160 х 3,0 z=64 1302 тип 2 (d посад.=32, Р6М5)</t>
  </si>
  <si>
    <t>Фреза отрезная 160 х 3,5 z=64 1304 тип 2 (d посад.=32, Р6М5)</t>
  </si>
  <si>
    <t>Фреза отрезная 160 х 4,0 z=48 1306 тип 2 (d посад.=32, Р6М5)</t>
  </si>
  <si>
    <t>Фреза отрезная 160 х 4,5 z=48 1308 тип 2 (d посад.=32, Р6М5)</t>
  </si>
  <si>
    <t>Фреза отрезная 160 х 5,0 z=48 1312 тип 2 (d посад.=32, Р6М5)</t>
  </si>
  <si>
    <t>Фреза отрезная 200 х 2,0 z=80 1324 тип 2 (d посад.=32, Р6М5)</t>
  </si>
  <si>
    <t>Фреза отрезная 200 х 2,5 z=80 1326 тип 2 (d посад.=32, Р6М5)</t>
  </si>
  <si>
    <t>Фреза отрезная 200 х 3,0 z=64 1332 тип 2 (d посад.=32, Р6М5)</t>
  </si>
  <si>
    <t>Фреза отрезная 200 х 3,5 z=64 1334 тип 2 (d посад.=32, Р6М5)</t>
  </si>
  <si>
    <t>Фреза отрезная 200 х 4,0 z=64 1336 тип 2 (d посад.=32, Р6М5)</t>
  </si>
  <si>
    <t>Фреза отрезная 200 х 4,5 z=64 1338 тип 2 (d посад.=32, Р6М5)</t>
  </si>
  <si>
    <t>Фреза отрезная 200 х 5,0 z=64 1342 тип 2 (d посад.=32, Р6М5)</t>
  </si>
  <si>
    <t>Фреза отрезная 200 х 5,5 z=64 1734 тип 2 (d посад.=32, Р6М5)</t>
  </si>
  <si>
    <t>Фреза отрезная 200 х 6,0 z=48 1344 тип 2 (d посад.=32, Р6М5)</t>
  </si>
  <si>
    <t>Фреза отрезная 250 х 3,0 z=80 1356 тип 2 (d посад.=32, Р6М5)</t>
  </si>
  <si>
    <t>Фреза отрезная 250 х 4,0 z=80 1362 тип 2 (d посад.=32, Р6М5)</t>
  </si>
  <si>
    <t>Фреза отрезная 250 х 5,0 z=64 1366 тип 2 (d посад.=32, Р6М5)</t>
  </si>
  <si>
    <r>
      <rPr>
        <rFont val="Bahnschrift"/>
        <b/>
        <color theme="1"/>
        <sz val="10.0"/>
      </rPr>
      <t xml:space="preserve">БОРФРЕЗА ЦИЛИНДРИЧЕСКАЯ  С ГЛАДКИМ ТОРЦОМ, ТИП А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</si>
  <si>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цилиндрическая А03 (l=13, L=50, dхв=3, сплав ВК8)</t>
  </si>
  <si>
    <t>Основные параметры борфрезы на примере размера А06:
А - форма
А06 - диаметр рабочей части
l=16 - длина рабочей части
L=56 - общая длина
dхв=6 - диаметр хвостовика
ВК8 - твердосплав</t>
  </si>
  <si>
    <t>Борфреза цилиндрическая А06 (l=16, L=56, dхв=6, сплав ВК8)</t>
  </si>
  <si>
    <t>Борфреза цилиндрическая А08 (l=20, L=60, dхв=6, сплав ВК8)</t>
  </si>
  <si>
    <t>Борфреза цилиндрическая А10 (l=20, L=60, dхв=6, сплав ВК8)</t>
  </si>
  <si>
    <t>Борфреза цилиндрическая А12 (l=25, L=65, dхв=6, сплав ВК8)</t>
  </si>
  <si>
    <t>Борфреза цилиндрическая А16 (l=25, L=65, dхв=6, сплав ВК8)</t>
  </si>
  <si>
    <t>Борфреза цилиндрическая А03 с покрытием (l=13, L=50, dхв=3, сплав ВК8)</t>
  </si>
  <si>
    <t>Борфреза цилиндрическая А06 с покрытием (l=16, L=56, dхв=6, сплав ВК8)</t>
  </si>
  <si>
    <t>Борфреза цилиндрическая А08 с покрытием (l=20, L=60, dхв=6, сплав ВК8)</t>
  </si>
  <si>
    <t>Борфреза цилиндрическая А10 с покрытием (l=20, L=60, dхв=6, сплав ВК8)</t>
  </si>
  <si>
    <t>Износостойкое покрытие увеличивает производительность на 20-30%</t>
  </si>
  <si>
    <t>Борфреза цилиндрическая А12 с покрытием (l=25, L=65, dхв=6, сплав ВК8)</t>
  </si>
  <si>
    <t>Борфреза цилиндрическая А16 с покрытием (l=25, L=65, dхв=6, сплав ВК8)</t>
  </si>
  <si>
    <t>Борфреза цилиндрическая А06 по алюминию (l=16, L=56, dхв=6, сплав ВК8)</t>
  </si>
  <si>
    <t>Борфреза цилиндрическая А10 по алюминию (l=20, L=60, dхв=6, сплав ВК8)</t>
  </si>
  <si>
    <t>Борфреза цилиндрическая А12 по алюминию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</si>
  <si>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</si>
  <si>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цилиндрическая А16 по алюминию (l=25, L=65, dхв=6, сплав ВК8)</t>
  </si>
  <si>
    <r>
      <rPr>
        <rFont val="Bahnschrift"/>
        <b/>
        <color theme="1"/>
        <sz val="10.0"/>
      </rPr>
      <t xml:space="preserve">БОРФРЕЗА ЦИЛИНДРИЧЕСКАЯ  С ТОРЦЕВЫМИ ЗУБЬЯМИ, ТИП В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</si>
  <si>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цилиндрическая с зубьями В03 (l=13, L=50, dхв=3, сплав ВК8)</t>
  </si>
  <si>
    <t>Основные параметры борфрезы на примере размера B06:
B - форма
B06 - диаметр рабочей части
l=16 - длина рабочей части
L=56 - общая длина
dхв=6 - диаметр хвостовика
ВК8 - твердосплав</t>
  </si>
  <si>
    <t>Борфреза цилиндрическая с зубьями В06 (l=16, L=56, dхв=6, сплав ВК8)</t>
  </si>
  <si>
    <t>Борфреза цилиндрическая с зубьями В08 (l=20, L=60, dхв=6, сплав ВК8)</t>
  </si>
  <si>
    <t>Борфреза цилиндрическая с зубьями В10 (l=20, L=60, dхв=6, сплав ВК8)</t>
  </si>
  <si>
    <t>Борфреза цилиндрическая с зубьями В12 (l=25, L=65, dхв=6, сплав ВК8)</t>
  </si>
  <si>
    <t>Борфреза цилиндрическая с зубьями В16 (l=25, L=65, dхв=6, сплав ВК8)</t>
  </si>
  <si>
    <t>Борфреза цилиндрическая с зубьями В03 с покрытием (l=13, L=50, dхв=3, сплав ВК8)</t>
  </si>
  <si>
    <t>Борфреза цилиндрическая с зубьями В06 с покрытием (l=16, L=56, dхв=6, сплав ВК8)</t>
  </si>
  <si>
    <t>Борфреза цилиндрическая с зубьями В08 с покрытием (l=20, L=60, dхв=6, сплав ВК8)</t>
  </si>
  <si>
    <t>Борфреза цилиндрическая с зубьями В10 с покрытием (l=20, L=60, dхв=6, сплав ВК8)</t>
  </si>
  <si>
    <t>Борфреза цилиндрическая с зубьями В12 с покрытием (l=25, L=65, dхв=6, сплав ВК8)</t>
  </si>
  <si>
    <t>Борфреза цилиндрическая с зубьями В16 с покрытием (l=25, L=65, dхв=6, сплав ВК8)</t>
  </si>
  <si>
    <t>Борфреза цилиндрическая с зубьями В06 по алюминию (l=16, L=56, dхв=6, сплав ВК8)</t>
  </si>
  <si>
    <t>Борфреза цилиндрическая с зубьями В10 по алюминию (l=20, L=60, dхв=6, сплав ВК8)</t>
  </si>
  <si>
    <t>Борфреза цилиндрическая с зубьями В12 по алюминию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</si>
  <si>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</si>
  <si>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цилиндрическая с зубьями В16 по алюминию (l=25, L=65, dхв=6, сплав ВК8)</t>
  </si>
  <si>
    <r>
      <rPr>
        <rFont val="Bahnschrift"/>
        <b/>
        <color theme="1"/>
        <sz val="10.0"/>
      </rPr>
      <t xml:space="preserve">БОРФРЕЗА СФЕРОЦИЛИНДРИЧЕСКАЯ , ТИП С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</si>
  <si>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сфероцилиндрическая С03 (l=13, L=50, dхв=3, сплав ВК8)</t>
  </si>
  <si>
    <t>Борфреза сфероцилиндрическая С06 (l=16, L=56, dхв=6, сплав ВК8)</t>
  </si>
  <si>
    <t>Основные параметры борфрезы на примере размера С06:
С - форма
С06 - диаметр рабочей части
l=16 - длина рабочей части
L=56 - общая длина
dхв=6 - диаметр хвостовика
ВК8 - твердосплав</t>
  </si>
  <si>
    <t>Борфреза сфероцилиндрическая С08 (l=20, L=60, dхв=6, сплав ВК8)</t>
  </si>
  <si>
    <t>Борфреза сфероцилиндрическая С10 (l=20, L=60, dхв=6, сплав ВК8)</t>
  </si>
  <si>
    <t>Борфреза сфероцилиндрическая С12 (l=25, L=65, dхв=6, сплав ВК8)</t>
  </si>
  <si>
    <t>Борфреза сфероцилиндрическая С16 (l=25, L=65, dхв=6, сплав ВК8)</t>
  </si>
  <si>
    <t>Борфреза сфероцилиндрическая С03 с покрытием (l=13, L=50, dхв=3, сплав ВК8)</t>
  </si>
  <si>
    <t>Борфреза сфероцилиндрическая С06 с покрытием (l=16, L=56, dхв=6, сплав ВК8)</t>
  </si>
  <si>
    <t>Борфреза сфероцилиндрическая С08 с покрытием (l=20, L=60, dхв=6, сплав ВК8)</t>
  </si>
  <si>
    <t>Борфреза сфероцилиндрическая С10 с покрытием (l=20, L=60, dхв=6, сплав ВК8)</t>
  </si>
  <si>
    <t>Борфреза сфероцилиндрическая С12 с покрытием (l=25, L=65,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</si>
  <si>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</si>
  <si>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сфероцилиндрическая С16 с покрытием (l=25, L=65, dхв=6, сплав ВК8)</t>
  </si>
  <si>
    <t>Борфреза сфероцилиндрическая С06 по алюминию (l=16, L=56, dхв=6, сплав ВК8)</t>
  </si>
  <si>
    <t>Борфреза сфероцилиндрическая С10 по алюминию (l=20, L=60, dхв=6, сплав ВК8)</t>
  </si>
  <si>
    <t>Борфреза сфероцилиндрическая С12 по алюминию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</si>
  <si>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</si>
  <si>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сфероцилиндрическая С16 по алюминию (l=25, L=65, dхв=6, сплав ВК8)</t>
  </si>
  <si>
    <r>
      <rPr>
        <rFont val="Bahnschrift"/>
        <b/>
        <color theme="1"/>
        <sz val="10.0"/>
      </rPr>
      <t xml:space="preserve">БОРФРЕЗА СФЕРИЧЕСКАЯ, ТИП D, СПЛАВ ВК 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</si>
  <si>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сферическая D03 (l=3, L=45, dхв=3, сплав ВК8)</t>
  </si>
  <si>
    <t>Борфреза сферическая D06 (l=5, L=47, dхв=6, сплав ВК8)</t>
  </si>
  <si>
    <t>Основные параметры борфрезы на примере размера D06:
D - форма
D06 - диаметр рабочей части
l=5 - длина рабочей части
L=47 - общая длина
dхв=6 - диаметр хвостовика
ВК8 - твердосплав</t>
  </si>
  <si>
    <t>Борфреза сферическая D08 (l=7, L=49, dхв=6, сплав ВК8)</t>
  </si>
  <si>
    <t>Борфреза сферическая D10 (l=9, L=50, dхв=6, сплав ВК8)</t>
  </si>
  <si>
    <t>Борфреза сферическая D12 (l=10, L=51, dхв=6, сплав ВК8)</t>
  </si>
  <si>
    <t>Борфреза сферическая D16 (l=14, L=54, dхв=6, сплав ВК8)</t>
  </si>
  <si>
    <t>Борфреза сферическая D03 с покрытием (l=3, L=45, dхв=3, сплав ВК8)</t>
  </si>
  <si>
    <t>Борфреза сферическая D06 с покрытием (l=5, L=47, dхв=6, сплав ВК8)</t>
  </si>
  <si>
    <t>Борфреза сферическая D08 с покрытием (l=7, L=49, dхв=6, сплав ВК8)</t>
  </si>
  <si>
    <t>Борфреза сферическая D10 с покрытием (l=9, L=50, dхв=6, сплав ВК8)</t>
  </si>
  <si>
    <t>Борфреза сферическая D12 с покрытием (l=10, L=51,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</si>
  <si>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</si>
  <si>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сферическая D16 с покрытием (l=14, L=54, dхв=6, сплав ВК8)</t>
  </si>
  <si>
    <t>Борфреза сферическая D06 по алюминию (l=5, L=47, dхв=6, сплав ВК8)</t>
  </si>
  <si>
    <t>Борфреза сферическая D10 по алюминию (l=9, L=50, dхв=6, сплав ВК8)</t>
  </si>
  <si>
    <t>Борфреза сферическая D12 по алюминию (l=10, L=51,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</si>
  <si>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</si>
  <si>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сферическая D16 по алюминию (l=14, L=54, dхв=6, сплав ВК8)</t>
  </si>
  <si>
    <r>
      <rPr>
        <rFont val="Bahnschrift"/>
        <b/>
        <color theme="1"/>
        <sz val="10.0"/>
      </rPr>
      <t xml:space="preserve"> БОРФРЕЗА  ОВАЛЬНАЯ, ТИП Е , СПЛАВ ВК 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</si>
  <si>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овальная Е06 (l=10, L=50, dхв=6, сплав ВК8)</t>
  </si>
  <si>
    <t>Основные параметры борфрезы на примере размера E06:
E - форма
E06 - диаметр рабочей части
l=10 - длина рабочей части
L=50 - общая длина
dхв=6 - диаметр хвостовика
ВК8 - твердосплав</t>
  </si>
  <si>
    <t>Борфреза овальная Е08 (l=13, L=53, dхв=6, сплав ВК8)</t>
  </si>
  <si>
    <t>Борфреза овальная Е10 (l=16, L=56, dхв=6, сплав ВК8)</t>
  </si>
  <si>
    <t>Борфреза овальная Е12 (l=20, L=60, dхв=6, сплав ВК8)</t>
  </si>
  <si>
    <t>Борфреза овальная Е16 (l=25, L=65, dхв=6, сплав ВК8)</t>
  </si>
  <si>
    <t>Борфреза овальная Е10 по алюминию (l=16, L=56, dхв=6, сплав ВК8)</t>
  </si>
  <si>
    <t>Борфреза овальная Е12 по алюминию (l=20, L=60, dхв=6, сплав ВК8)</t>
  </si>
  <si>
    <t>Борфреза овальная Е16 по алюминию (l=25, L=65, dхв=6, сплав ВК8)</t>
  </si>
  <si>
    <r>
      <rPr>
        <rFont val="Bahnschrift"/>
        <b/>
        <color theme="1"/>
        <sz val="10.0"/>
      </rPr>
      <t xml:space="preserve">БОРФРЕЗА СФЕРОКОНИЧЕСКАЯ, ТИП  F,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</si>
  <si>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сфероконическая F03 (l=13, L=50, dхв=3, сплав ВК8)</t>
  </si>
  <si>
    <t>Основные параметры борфрезы на примере размера F06:
F - форма
F06 - диаметр рабочей части
l=18 - длина рабочей части
L=58 - общая длина
dхв=6 - диаметр хвостовика
ВК8 - твердосплав</t>
  </si>
  <si>
    <t>Борфреза сфероконическая F06 (l=18, L=58, dхв=6, сплав ВК8)</t>
  </si>
  <si>
    <t>Борфреза сфероконическая F08 (l=20, L=58, dхв=6, сплав ВК8)</t>
  </si>
  <si>
    <t>Борфреза сфероконическая F10 (l=20, L=60, dхв=6, сплав ВК8)</t>
  </si>
  <si>
    <t>Борфреза сфероконическая F12 (l=25, L=65, dхв=6, сплав ВК8)</t>
  </si>
  <si>
    <t>Борфреза сфероконическая F16 (l=25, L=65, dхв=6, сплав ВК8)</t>
  </si>
  <si>
    <t>Борфреза сфероконическая F03 с покрытием (l=13, L=50, dхв=3, сплав ВК8)</t>
  </si>
  <si>
    <t>Борфреза сфероконическая F06 с покрытием (l=18, L=58, dхв=6, сплав ВК8)</t>
  </si>
  <si>
    <t>Борфреза сфероконическая F08 с покрытием (l=20, L=58, dхв=6, сплав ВК8)</t>
  </si>
  <si>
    <t>Борфреза сфероконическая F10 с покрытием (l=20, L=60, dхв=6, сплав ВК8)</t>
  </si>
  <si>
    <t>Борфреза сфероконическая F12 с покрытием (l=25, L=65, dхв=6, сплав ВК8)</t>
  </si>
  <si>
    <t>Борфреза сфероконическая F16 с покрытием (l=25, L=65, dхв=6, сплав ВК8)</t>
  </si>
  <si>
    <t>Борфреза сфероконическая F06 по алюминию (l=18, L=58, dхв=6, сплав ВК8)</t>
  </si>
  <si>
    <t>Борфреза сфероконическая F10 по алюминию (l=20, L=60, dхв=6, сплав ВК8)</t>
  </si>
  <si>
    <t>Борфреза сфероконическая F12 по алюминию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</si>
  <si>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</si>
  <si>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сфероконическая F16 по алюминию (l=25, L=65, dхв=6, сплав ВК8)</t>
  </si>
  <si>
    <r>
      <rPr>
        <rFont val="Bahnschrift"/>
        <b/>
        <color theme="1"/>
        <sz val="10.0"/>
      </rPr>
      <t xml:space="preserve">БОРФРЕЗА СФЕРОКОНИЧЕСКАЯ С ЗАОСТРЕННЫМ КОНЦОМ, ТИП G, СПЛАВ ВК 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</si>
  <si>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сфероконическая заостр. G03 (l=13, L=50, dхв=3, сплав ВК8)</t>
  </si>
  <si>
    <t>Основные параметры борфрезы на примере размера G06:
G - форма
G06 - диаметр рабочей части
l=18 - длина рабочей части
L=58 - общая длина
dхв=6 - диаметр хвостовика
ВК8 - твердосплав</t>
  </si>
  <si>
    <t>Борфреза сфероконическая заостр. G06 (l=18, L=58, dхв=6, сплав ВК8)</t>
  </si>
  <si>
    <t>Борфреза сфероконическая заостр. G08 (l=20, L=58, dхв=6, сплав ВК8)</t>
  </si>
  <si>
    <t>Борфреза сфероконическая заостр. G10 (l=20, L=60, dхв=6, сплав ВК8)</t>
  </si>
  <si>
    <t>Борфреза сфероконическая заостр. G12 (l=25, L=65, dхв=6, сплав ВК8)</t>
  </si>
  <si>
    <t>Борфреза сфероконическая заостр. G16 (l=25, L=65, dхв=6, сплав ВК8)</t>
  </si>
  <si>
    <t>Борфреза сфероконическая заостр. G03 с покрытием (l=13, L=50, dхв=3, сплав ВК8)</t>
  </si>
  <si>
    <t>Борфреза сфероконическая заостр. G06 с покрытием (l=18, L=58, dхв=6, сплав ВК8)</t>
  </si>
  <si>
    <t>Борфреза сфероконическая заостр. G08 с покрытием (l=20, L=58, dхв=6, сплав ВК8)</t>
  </si>
  <si>
    <t>Борфреза сфероконическая заостр. G10 с покрытием (l=20, L=60, dхв=6, сплав ВК8)</t>
  </si>
  <si>
    <t>Борфреза сфероконическая заостр. G12 с покрытием (l=25, L=65, dхв=6, сплав ВК8)</t>
  </si>
  <si>
    <t>Борфреза сфероконическая заостр. G16 с покрытием (l=25, L=65, dхв=6, сплав ВК8)</t>
  </si>
  <si>
    <t>Борфреза сфероконическая заостр. G06 по алюминию (l=18, L=58, dхв=6, сплав ВК8)</t>
  </si>
  <si>
    <t>Борфреза сфероконическая заостр. G10 по алюминию (l=20, L=60, dхв=6, сплав ВК8)</t>
  </si>
  <si>
    <t>Борфреза сфероконическая заостр. G12 по алюминию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</si>
  <si>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</si>
  <si>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сфероконическая заостр. G16 по алюминию (l=25, L=65, dхв=6, сплав ВК8)</t>
  </si>
  <si>
    <r>
      <rPr>
        <rFont val="Bahnschrift"/>
        <b/>
        <color theme="1"/>
        <sz val="10.0"/>
      </rPr>
      <t xml:space="preserve">БОРФРЕЗА ПЛАМЕВИДНАЯ, ТИП Н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</si>
  <si>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пламевидная H03 (l=7, L=55, dхв=3, сплав ВК8)</t>
  </si>
  <si>
    <t>Основные параметры борфрезы на примере размера H06:
H - форма
H06 - диаметр рабочей части
l=18 - длина рабочей части
L=65 - общая длина
dхв=6 - диаметр хвостовика
ВК8 - твердосплав</t>
  </si>
  <si>
    <t>Борфреза пламевидная H06 (l=18, L=65, dхв=6, сплав ВК8)</t>
  </si>
  <si>
    <t xml:space="preserve">Борфреза пламевидная H08 (l=20, L=65, dхв=6, сплав ВК8) </t>
  </si>
  <si>
    <t>Борфреза пламевидная H10 (l=25, L=65, dхв=6, сплав ВК8)</t>
  </si>
  <si>
    <t xml:space="preserve">Борфреза пламевидная H12 (l=32, L=65, dхв=6, сплав ВК8) </t>
  </si>
  <si>
    <t xml:space="preserve">Борфреза пламевидная H16 (l=36, L=65, dхв=6, сплав ВК8) </t>
  </si>
  <si>
    <t>Борфреза пламевидная H03 с покрытием (l=7, L=55, dхв=3, сплав ВК8)</t>
  </si>
  <si>
    <t>Борфреза пламевидная H06 с покрытием (l=18, L=65, dхв=6, сплав ВК8)</t>
  </si>
  <si>
    <t xml:space="preserve">Борфреза пламевидная H08 с покрытием (l=20, L=65, dхв=6, сплав ВК8) </t>
  </si>
  <si>
    <t>Борфреза пламевидная H10 с покрытием (l=25, L=65, dхв=6, сплав ВК8)</t>
  </si>
  <si>
    <t xml:space="preserve">Борфреза пламевидная H12 с покрытием (l=32, L=65, dхв=6, сплав ВК8)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</si>
  <si>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</si>
  <si>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 xml:space="preserve">Борфреза пламевидная H16 с покрытием (l=36, L=65, dхв=6, сплав ВК8) </t>
  </si>
  <si>
    <r>
      <rPr>
        <rFont val="Bahnschrift"/>
        <b/>
        <color theme="1"/>
        <sz val="10.0"/>
      </rPr>
      <t xml:space="preserve">БОРФРЕЗА КОНИЧЕСКАЯ 60⁰, ТИП J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</si>
  <si>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коническая (60 град) J10 (l=8, L=53, dхв=6, сплав ВК8)</t>
  </si>
  <si>
    <t>Борфреза коническая (60 град) J12 (l=10, L=55,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</si>
  <si>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</si>
  <si>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коническая (60 град) J16 (l=13, L=56, dхв=6, сплав ВК8)</t>
  </si>
  <si>
    <r>
      <rPr>
        <rFont val="Bahnschrift"/>
        <b/>
        <color theme="1"/>
        <sz val="10.0"/>
      </rPr>
      <t xml:space="preserve">БОРФРЕЗА КОНИЧЕСКАЯ 90⁰, ТИП К,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</si>
  <si>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 xml:space="preserve">Борфреза коническая (90 град) K10 (l=5, L=50, dхв=6, сплав ВК8) </t>
  </si>
  <si>
    <t>Борфреза коническая (90 град) K12 (l=6, L=51,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</si>
  <si>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</si>
  <si>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коническая (90 град) K16 (l=8, L=53, dхв=6, сплав ВК8)</t>
  </si>
  <si>
    <r>
      <rPr>
        <rFont val="Bahnschrift"/>
        <b/>
        <color theme="1"/>
        <sz val="10.0"/>
      </rPr>
      <t xml:space="preserve">БОРФРЕЗА КОНИЧЕСКАЯ С ЗАКРУГЛЕННЫМ КОНЦОМ , ТИП L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</si>
  <si>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коническая закругленная L03 (l=13, L=50, dхв=3, сплав ВК8)</t>
  </si>
  <si>
    <t>Основные параметры борфрезы на примере размера L06:
L - форма
L06 - диаметр рабочей части
l=16 - длина рабочей части
L=56 - общая длина
dхв=6 - диаметр хвостовика
ВК8 - твердосплав</t>
  </si>
  <si>
    <t>Борфреза коническая закругленная L06 (l=16, L=56, dхв=6, сплав ВК8)</t>
  </si>
  <si>
    <t>Борфреза коническая закругленная L08 (l=22, L=56, dхв=6, сплав ВК8)</t>
  </si>
  <si>
    <t>Борфреза коническая закругленная L10 (l=25, L=65, dхв=6, сплав ВК8)</t>
  </si>
  <si>
    <t>Борфреза коническая закругленная L12 (l=28, L=68, dхв=6, сплав ВК8)</t>
  </si>
  <si>
    <t>Борфреза коническая закругленная L16 (l=33, L=73, dхв=6, сплав ВК8)</t>
  </si>
  <si>
    <t>Борфреза коническая закругленная L03 с покрытием (l=13, L=50, dхв=3, сплав ВК8)</t>
  </si>
  <si>
    <t>Борфреза коническая закругленная L06 с покрытием (l=16, L=56, dхв=6, сплав ВК8)</t>
  </si>
  <si>
    <t>Борфреза коническая закругленная L08 с покрытием (l=22, L=56, dхв=6, сплав ВК8)</t>
  </si>
  <si>
    <t>Борфреза коническая закругленная L10 с покрытием (l=25, L=65, dхв=6, сплав ВК8)</t>
  </si>
  <si>
    <t>Борфреза коническая закругленная L12 с покрытием (l=28, L=68, dхв=6, сплав ВК8)</t>
  </si>
  <si>
    <t>Борфреза коническая закругленная L16 с покрытием (l=33, L=73, dхв=6, сплав ВК8)</t>
  </si>
  <si>
    <t>Борфреза коническая закругленная L06 по алюминию (l=16, L=56, dхв=6, сплав ВК8)</t>
  </si>
  <si>
    <t>Борфреза коническая закругленная L10 по алюминию (l=25, L=65, dхв=6, сплав ВК8)</t>
  </si>
  <si>
    <t>Борфреза коническая закругленная L12 по алюминию (l=28, L=68,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</si>
  <si>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</si>
  <si>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коническая закругленная L16 по алюминию (l=33, L=73, dхв=6, сплав ВК8)</t>
  </si>
  <si>
    <r>
      <rPr>
        <rFont val="Bahnschrift"/>
        <b/>
        <color theme="1"/>
        <sz val="10.0"/>
      </rPr>
      <t xml:space="preserve">БОРФРЕЗА КОНИЧЕСКАЯ С ЗАОСТРЕННЫМ КОНЦОМ, ТИП М, СПЛАВ ВК 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</si>
  <si>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коническая острая М03 (l=13, L=50, dхв=3, сплав ВК8)</t>
  </si>
  <si>
    <t>Основные параметры борфрезы на примере размера M06:
M - форма
M06 - диаметр рабочей части
l=18 - длина рабочей части
L=58 - общая длина
dхв=6 - диаметр хвостовика
ВК8 - твердосплав</t>
  </si>
  <si>
    <t>Борфреза коническая острая М06 (l=18, L=58, dхв=6, сплав ВК8)</t>
  </si>
  <si>
    <t>Борфреза коническая острая М08 (l=20, L=57, dхв=6, сплав ВК8)</t>
  </si>
  <si>
    <t>Борфреза коническая острая М10 (l=20, L=60, dхв=6, сплав ВК8)</t>
  </si>
  <si>
    <t>Борфреза коническая острая М12 (l=25, L=65, dхв=6, сплав ВК8)</t>
  </si>
  <si>
    <t>Борфреза коническая острая М16 (l=25, L=65, dхв=6, сплав ВК8)</t>
  </si>
  <si>
    <t>Борфреза коническая острая М03 с покрытием (l=11, L=50, dхв=3, сплав ВК8)</t>
  </si>
  <si>
    <t>Борфреза коническая острая М06 с покрытием (l=18, L=58, dхв=6, сплав ВК8)</t>
  </si>
  <si>
    <t>Борфреза коническая острая М08 с покрытием (l=20, L=57, dхв=6, сплав ВК8)</t>
  </si>
  <si>
    <t>Борфреза коническая острая М10 с покрытием (l=20, L=60, dхв=6, сплав ВК8)</t>
  </si>
  <si>
    <t>Борфреза коническая острая М12 с покрытием (l=25, L=65, dхв=6, сплав 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</si>
  <si>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 НАБОРАМ</t>
    </r>
  </si>
  <si>
    <t>Борфреза коническая острая М16 с покрытием (l=25, L=65, dхв=6, сплав ВК8)</t>
  </si>
  <si>
    <r>
      <rPr>
        <rFont val="Bahnschrift"/>
        <b/>
        <color theme="1"/>
        <sz val="10.0"/>
      </rPr>
      <t xml:space="preserve">БОРФРЕЗА КОНИЧЕСКАЯ В ФОРМЕ ОБРАТНОГО КОНУСА , ТИП N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</si>
  <si>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коническая обратный конус N12 (l=13, L=53,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</si>
  <si>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</si>
  <si>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коническая обратный конус N16 (l=16, L=56, dхв=6, сплав ВК8)</t>
  </si>
  <si>
    <r>
      <rPr>
        <rFont val="Bahnschrift"/>
        <b/>
        <color theme="1"/>
        <sz val="10.0"/>
      </rPr>
      <t xml:space="preserve">БОРФРЕЗА , ТИП Т , СПЛАВ ВК8,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</si>
  <si>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Т-образная Т08 (l=4, L=44, dхв=6, сплав ВК8)</t>
  </si>
  <si>
    <t>Борфреза Т-образная Т10 (l=5, L=45,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</si>
  <si>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</si>
  <si>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Т-образная Т12 (l=5, L=45, dхв=6, сплав ВК8)</t>
  </si>
  <si>
    <t>Борфреза Т-образная Т16 (l=5, L=45, dхв=6, сплав ВК8)</t>
  </si>
  <si>
    <r>
      <rPr>
        <rFont val="Bahnschrift"/>
        <b/>
        <color theme="1"/>
        <sz val="10.0"/>
      </rPr>
      <t xml:space="preserve">БОРФРЕЗА  ДИСКОВАЯ, ТИП Y, СПЛАВ ВК 8, ГОСТ Р 52780-2007
</t>
    </r>
    <r>
      <rPr>
        <rFont val="Bahnschrift"/>
        <b val="0"/>
        <color theme="1"/>
        <sz val="8.0"/>
      </rPr>
      <t>Упаковка: пластиковый тубус
Фасовка: кратно 1 шт</t>
    </r>
  </si>
  <si>
    <t>Борфреза дисковая Y12 (l=2, L=45, dхв=6, сплав ВК8)</t>
  </si>
  <si>
    <t>Борфреза дисковая Y16 (l=3, L=45, dхв=6, сплав ВК8)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</si>
  <si>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качественные борфрезы</t>
    </r>
  </si>
  <si>
    <t>Борфреза дисковая Y25 (l=5, L=45, dхв=6, сплав ВК8)</t>
  </si>
  <si>
    <r>
      <rPr>
        <rFont val="Bahnschrift"/>
        <b/>
        <color theme="1"/>
        <sz val="10.0"/>
      </rPr>
      <t xml:space="preserve">ШТАНГЕНЦИРКУЛЬ, ГОСТ 166-89
</t>
    </r>
    <r>
      <rPr>
        <rFont val="Bahnschrift"/>
        <b val="0"/>
        <color theme="1"/>
        <sz val="8.0"/>
      </rPr>
      <t>Упаковка: пластиковый кейс
Фасовка: кратно 1 шт</t>
    </r>
  </si>
  <si>
    <t xml:space="preserve">Штангенциркуль 125 шкала 0,1 ШЦ 1, класс 2 </t>
  </si>
  <si>
    <t>Штангенциркуль 125 шкала 0,1 ШЦ 1, класс 2 (СтИЗ)</t>
  </si>
  <si>
    <t>Штангенциркуль 150 шкала 0,1 ШЦ 1, класс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</si>
  <si>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ЛИНЕЙКИ</t>
    </r>
  </si>
  <si>
    <t>Штангенциркуль 150 шкала 0,1 ШЦ 1, класс 2 (СтИЗ)</t>
  </si>
  <si>
    <t>Штангенциркуль 250 шкала 0,1 ШЦ 1, класс 2</t>
  </si>
  <si>
    <t>Штангенциркуль 250 шкала 0,1 ШЦ 2, класс 2 (СтИЗ)</t>
  </si>
  <si>
    <t>ЛИНЕЙКИ</t>
  </si>
  <si>
    <r>
      <rPr>
        <rFont val="Bahnschrift"/>
        <b/>
        <color theme="1"/>
        <sz val="10.0"/>
      </rPr>
      <t xml:space="preserve">ЛИНЕЙКА ИЗМЕРИТЕЛЬНАЯ МЕТАЛЛИЧЕСКАЯ, ГОСТ 427-75, НЕРЖАВЕЙЩАЯ СТАЛЬ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</si>
  <si>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Линейка металлическая 150 мм (19х0,6)</t>
  </si>
  <si>
    <t>Линейка металлическая 300 мм (28х0,7)</t>
  </si>
  <si>
    <t>Линейка металлическая 500 мм (28х0,8)</t>
  </si>
  <si>
    <t>Линейка металлическая 1000 мм (28х1,0)</t>
  </si>
  <si>
    <r>
      <rPr>
        <rFont val="Bahnschrift"/>
        <b/>
        <color theme="1"/>
        <sz val="10.0"/>
      </rPr>
      <t xml:space="preserve">РУЛЕТКА ИЗМЕРИТЕЛЬНАЯ МЕТАЛЛИЧЕСКАЯ С ОБРЕЗИНЕННЫМ КОРПУСОМ, ГОСТ 7502-98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</si>
  <si>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Рулетка измерительная 3 м * 16 мм</t>
  </si>
  <si>
    <t>Рулетка измерительная 5 м * 19 мм</t>
  </si>
  <si>
    <t>Рулетка измерительная 5 м * 25 мм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</si>
  <si>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ЛИНЕЙКИ</t>
    </r>
  </si>
  <si>
    <t>Рулетка измерительная 7,5 м * 25 мм</t>
  </si>
  <si>
    <t>Рулетка измерительная 10,0 м * 25 мм</t>
  </si>
  <si>
    <t>РАЗВЕРТКИ РЕГУЛИРУЕМЫЕ</t>
  </si>
  <si>
    <r>
      <rPr>
        <rFont val="Bahnschrift"/>
        <b/>
        <color theme="1"/>
        <sz val="10.0"/>
      </rPr>
      <t xml:space="preserve">НОЖ С ВЫДВИЖНЫМ ЛЕЗВИЕМ СТРОИТЕЛЬНЫЙ
</t>
    </r>
    <r>
      <rPr>
        <rFont val="Bahnschrift"/>
        <b val="0"/>
        <color theme="1"/>
        <sz val="8.0"/>
      </rPr>
      <t>Упаковка: полиэтиленовая
Фасовка: кратно 1 шт</t>
    </r>
  </si>
  <si>
    <t>Лезвие для ножа 18мм (в упаковке 10 шт, цена указана за 1 шт.)</t>
  </si>
  <si>
    <t>Нож, выдвижное лезвие 18 мм, металлическая направляющая</t>
  </si>
  <si>
    <t>Нож, выдвижное лезвие 18 мм, усиленный корпус, автоматический</t>
  </si>
  <si>
    <r>
      <rPr>
        <rFont val="Bahnschrift"/>
        <b/>
        <color theme="1"/>
        <sz val="10.0"/>
      </rPr>
      <t xml:space="preserve">ПОДШИПНИК ШАРИКОВЫЙ РАДИАЛЬНЫЙ ОДНОРЯДНЫЙ, ГОСТ 8338-75
</t>
    </r>
    <r>
      <rPr>
        <rFont val="Bahnschrift"/>
        <b val="0"/>
        <color theme="1"/>
        <sz val="8.0"/>
      </rPr>
      <t>Упаковка: пластиковый тубус/бумага
Фасовка: кратно 1 шт</t>
    </r>
  </si>
  <si>
    <t>Подшипник шариковый радиальный однорядный 1000084 2RS (618/4 2RS) (dвнутр=4; dвнеш=9; h=4)</t>
  </si>
  <si>
    <t>Подшипник шариковый радиальный однорядный 1000086 2RS (618/6 2RS) (dвнутр=6; dвнеш=13; h=3,5)</t>
  </si>
  <si>
    <t>Подшипник шариковый радиальный однорядный 1000094 2RS (619/4 2RS) (dвнутр=4; dвнеш=11; h=4)</t>
  </si>
  <si>
    <t>Подшипник шариковый радиальный однорядный 1000095 2RS (619/5 2RS) (dвнутр=5; dвнеш=13; h=4)</t>
  </si>
  <si>
    <t>Подшипник шариковый радиальный однорядный 1000096 2RS (619/6 2RS) (dвнутр=6; dвнеш=15; h=5)</t>
  </si>
  <si>
    <t>Подшипник шариковый радиальный однорядный 1000098 2RS (619/8 2RS) (dвнутр=8; dвнеш=19; h=6)</t>
  </si>
  <si>
    <t>Подшипник шариковый радиальный однорядный 1000800 2RS (61800 2RS) (dвнутр=10; dвнеш=19; h=5)</t>
  </si>
  <si>
    <t>Подшипник шариковый радиальный однорядный 1000800 2RS (6800 2RS) (dвнутр=10; dвнеш=19; h=5)</t>
  </si>
  <si>
    <t>Подшипник шариковый радиальный однорядный 1000801 2RS (61801 2RS) (dвнутр=12; dвнеш=21; h=5)</t>
  </si>
  <si>
    <t>Подшипник шариковый радиальный однорядный 1000802 2RS (61802 2RS) (dвнутр=15; dвнеш=24; h=5)</t>
  </si>
  <si>
    <t>Подшипник шариковый радиальный однорядный 1000803 2RS (61803 2RS) (dвнутр=17; dвнеш=26; h=5)</t>
  </si>
  <si>
    <t>Подшипник шариковый радиальный однорядный 1000804 2RS (61804 2RS) (dвнутр=20; dвнеш=32; h=7)</t>
  </si>
  <si>
    <t>Подшипник шариковый радиальный однорядный 1000805 2RS (61805 2RS) (dвнутр=25; dвнеш=37; h=7)</t>
  </si>
  <si>
    <t>Подшипник шариковый радиальный однорядный 1000806 2RS (61806 2RS) (dвнутр=30; dвнеш=42; h=7)</t>
  </si>
  <si>
    <t>Подшипник шариковый радиальный однорядный 1000807 2RS (61807 2RS) (dвнутр=35; dвнеш=47; h=7)</t>
  </si>
  <si>
    <t>Подшипник шариковый радиальный однорядный 1000808 2RS (61808 2RS) (dвнутр=40; dвнеш=52; h=7)</t>
  </si>
  <si>
    <t>Подшипник шариковый радиальный однорядный 1000900 2RS (61900 2RS) (dвнутр=10; dвнеш=22; h=6)</t>
  </si>
  <si>
    <t>Подшипник шариковый радиальный однорядный 1000901 2RS (61901 2RS) (dвнутр=12; dвнеш=24; h=6)</t>
  </si>
  <si>
    <t>Подшипник шариковый радиальный однорядный 1000902 2RS (61902 2RS) (dвнутр=15; dвнеш=28; h=7)</t>
  </si>
  <si>
    <t>Подшипник шариковый радиальный однорядный 1000903 2RS (61903 2RS) (dвнутр=17; dвнеш=30; h=7)</t>
  </si>
  <si>
    <t>Подшипник шариковый радиальный однорядный 1000904 2RS (61904 2RS) (dвнутр=20; dвнеш=37; h=9)</t>
  </si>
  <si>
    <t>Подшипник шариковый радиальный однорядный 1000905 2RS (61905 2RS) (dвнутр=25; dвнеш=42; h=9)</t>
  </si>
  <si>
    <t>Подшипник шариковый радиальный однорядный 1000906 2RS (61906 2RS) (dвнутр=30; dвнеш=47; h=9)</t>
  </si>
  <si>
    <t>Подшипник шариковый радиальный однорядный 1000907 2RS (61907 2RS) (dвнутр=35; dвнеш=55; h=10)</t>
  </si>
  <si>
    <t>Подшипник шариковый радиальный однорядный 1000908 2RS (61908 2RS) (dвнутр=40; dвнеш=62; h=12)</t>
  </si>
  <si>
    <t>Подшипник шариковый радиальный однорядный 16 (606) (dвнутр=6; dвнеш=17; h=6)</t>
  </si>
  <si>
    <t>Подшипник шариковый радиальный однорядный 17 (607) (dвнутр=7; dвнеш=19; h=6)</t>
  </si>
  <si>
    <t>Подшипник шариковый радиальный однорядный 18 (608) (dвнутр=8; dвнеш=22; h=7)</t>
  </si>
  <si>
    <t>Подшипник шариковый радиальный однорядный 19 (609) (dвнутр=9; dвнеш=24; h=7)</t>
  </si>
  <si>
    <t>Подшипник шариковый радиальный однорядный 100 (6000) (dвнутр=10; dвнеш=26; h=8)</t>
  </si>
  <si>
    <t>Подшипник шариковый радиальный однорядный 101 (6001) (dвнутр=12; dвнеш=28; h=8)</t>
  </si>
  <si>
    <t>Подшипник шариковый радиальный однорядный 102 (6002) (dвнутр=15; dвнеш=32; h=9)</t>
  </si>
  <si>
    <t>Подшипник шариковый радиальный однорядный 103 (6003) (dвнутр=17; dвнеш=35; h=10)</t>
  </si>
  <si>
    <t>Подшипник шариковый радиальный однорядный 104 (6004) (dвнутр=20; dвнеш=42; h=12)</t>
  </si>
  <si>
    <t>Подшипник шариковый радиальный однорядный 105 (6005) (dвнутр=25; dвнеш=47; h=12)</t>
  </si>
  <si>
    <t>Подшипник шариковый радиальный однорядный 106 (6006) (dвнутр=30; dвнеш=55; h=13)</t>
  </si>
  <si>
    <t>Подшипник шариковый радиальный однорядный 107 (6007) (dвнутр=35; dвнеш=62; h=14)</t>
  </si>
  <si>
    <t>Подшипник шариковый радиальный однорядный 108 (6008) (dвнутр=40; dвнеш=68; h=15)</t>
  </si>
  <si>
    <t>Подшипник шариковый радиальный однорядный 109 (6009) (dвнутр=45; dвнеш=75; h=16)</t>
  </si>
  <si>
    <t>Подшипник шариковый радиальный однорядный 110 (6010) (dвнутр=50; dвнеш=80; h=16)</t>
  </si>
  <si>
    <t>Подшипник шариковый радиальный однорядный 201 (6201) (dвнутр=12; dвнеш=32; h=10)</t>
  </si>
  <si>
    <t>Подшипник шариковый радиальный однорядный 202 (6202) (dвнутр=15; dвнеш=35; h=11)</t>
  </si>
  <si>
    <t>Подшипник шариковый радиальный однорядный 203 (6203) (dвнутр=17; dвнеш=40; h=12)</t>
  </si>
  <si>
    <t>Подшипник шариковый радиальный однорядный 204 (6204) (dвнутр=20; dвнеш=47; h=14)</t>
  </si>
  <si>
    <t>Подшипник шариковый радиальный однорядный 205 (6205) (dвнутр=25; dвнеш=52; h=15)</t>
  </si>
  <si>
    <t>Подшипник шариковый радиальный однорядный 206 (6206) (dвнутр=30; dвнеш=62; h=16)</t>
  </si>
  <si>
    <t>Подшипник шариковый радиальный однорядный 207 (6207) (dвнутр=35; dвнеш=72; h=17)</t>
  </si>
  <si>
    <t>Подшипник шариковый радиальный однорядный 208 (6208) (dвнутр=40; dвнеш=80; h=18)</t>
  </si>
  <si>
    <t>Подшипник шариковый радиальный однорядный 209 (6209) (dвнутр=45; dвнеш=85; h=19)</t>
  </si>
  <si>
    <t>Подшипник шариковый радиальный однорядный 210 (6210) (dвнутр=50; dвнеш=90; h=20)</t>
  </si>
  <si>
    <t>Подшипник шариковый радиальный однорядный 211 (6211) (dвнутр=55; dвнеш=100; h=21)</t>
  </si>
  <si>
    <t>Подшипник шариковый радиальный однорядный 300 (6300) (dвнутр=10; dвнеш=35; h=11)</t>
  </si>
  <si>
    <t>Подшипник шариковый радиальный однорядный 301 (6301) (dвнутр=12; dвнеш=37; h=12)</t>
  </si>
  <si>
    <t>Подшипник шариковый радиальный однорядный 302 (6302) (dвнутр=15; dвнеш=42; h=13)</t>
  </si>
  <si>
    <t>Подшипник шариковый радиальный однорядный 303 (6303) (dвнутр=17; dвнеш=47; h=14)</t>
  </si>
  <si>
    <t>Подшипник шариковый радиальный однорядный 304 (6304) (dвнутр=20; dвнеш=52; h=15)</t>
  </si>
  <si>
    <t>Подшипник шариковый радиальный однорядный 305 (6305) (dвнутр=25; dвнеш=62; h=17)</t>
  </si>
  <si>
    <t>Подшипник шариковый радиальный однорядный 306 (6306) (dвнутр=30; dвнеш=72; h=19)</t>
  </si>
  <si>
    <t>Подшипник шариковый радиальный однорядный 307 (6307) (dвнутр=35; dвнеш=80; h=21)</t>
  </si>
  <si>
    <t>Подшипник шариковый радиальный однорядный 308 (6308) (dвнутр=40; dвнеш=90; h=23)</t>
  </si>
  <si>
    <t>Подшипник шариковый радиальный однорядный 309 (6309) (dвнутр=45; dвнеш=100; h=25)</t>
  </si>
  <si>
    <t>Подшипник шариковый радиальный однорядный 310 (6310) (dвнутр=50; dвнеш=110; h=27)</t>
  </si>
  <si>
    <t>Подшипник шариковый радиальный однорядный 311 (6311) (dвнутр=55; dвнеш=120; h=29)</t>
  </si>
  <si>
    <t>Подшипник шариковый радиальный однорядный 312 (6312) (dвнутр=60; dвнеш=130; h=31)</t>
  </si>
  <si>
    <t>Подшипник шариковый радиальный однорядный 403 (6403) (dвнутр=17; dвнеш=62; h=17)</t>
  </si>
  <si>
    <t>Подшипник шариковый радиальный однорядный 405 (6405) (dвнутр=25; dвнеш=80; h=21)</t>
  </si>
  <si>
    <t>Подшипник шариковый радиальный однорядный 406 (6406) (dвнутр=30; dвнеш=90; h=23)</t>
  </si>
  <si>
    <t>Подшипник шариковый радиальный однорядный 407 (6407) (dвнутр=35; dвнеш=100; h=25)</t>
  </si>
  <si>
    <t>Подшипник шариковый радиальный однорядный 410 (6410) (dвнутр=50; dвнеш=130; h=31)</t>
  </si>
  <si>
    <r>
      <rPr>
        <rFont val="Bahnschrift"/>
        <b/>
        <color theme="1"/>
        <sz val="10.0"/>
      </rPr>
      <t xml:space="preserve">ПОДШИПНИК ШАРИКОВЫЙ РАДИАЛЬНЫЙ ОДНОРЯДНЫЙ С УПЛОТНЕНИЯМИ, ГОСТ 8882-2021
</t>
    </r>
    <r>
      <rPr>
        <rFont val="Bahnschrift"/>
        <b val="0"/>
        <color theme="1"/>
        <sz val="8.0"/>
      </rPr>
      <t>Упаковка: пластиковый тубус/бумага
Фасовка: кратно 1 шт</t>
    </r>
  </si>
  <si>
    <t>Подшипник шариковый радиальный однорядный с уплотнителями180015 (605 2RS) (dвнутр=5; dвнеш=14; h=5)</t>
  </si>
  <si>
    <t>Подшипник шариковый радиальный однорядный с уплотнителями180016 (606 2RS) (dвнутр=6; dвнеш=17; h=6)</t>
  </si>
  <si>
    <t>Подшипник шариковый радиальный однорядный с уплотнителями180017 (607 2RS) (dвнутр=7; dвнеш=19; h=6)</t>
  </si>
  <si>
    <t>Подшипник шариковый радиальный однорядный с уплотнителями180018 (608 2RS) (dвнутр=8; dвнеш=22; h=7)</t>
  </si>
  <si>
    <t>Подшипник шариковый радиальный однорядный с уплотнителями180019 (609 2RS) (dвнутр=9; dвнеш=24; h=7)</t>
  </si>
  <si>
    <t>Подшипник шариковый радиальный однорядный с уплотнителями180023 (623 2RS) (dвнутр=3; dвнеш=10; h=4)</t>
  </si>
  <si>
    <t>Подшипник шариковый радиальный однорядный с уплотнителями180024 (624 2RS) (dвнутр=4; dвнеш=13; h=5)</t>
  </si>
  <si>
    <t>Подшипник шариковый радиальный однорядный с уплотнителями180025 (625 2RS) (dвнутр=5; dвнеш=16; h=5)</t>
  </si>
  <si>
    <t>Подшипник шариковый радиальный однорядный с уплотнителями180026 (626 2RS) (dвнутр=6; dвнеш=19; h=6)</t>
  </si>
  <si>
    <t>Подшипник шариковый радиальный однорядный с уплотнителями180027 (627 2RS) (dвнутр=7; dвнеш=22; h=7)</t>
  </si>
  <si>
    <t>Подшипник шариковый радиальный однорядный с уплотнителями180028 (628 2RS) (dвнутр=8; dвнеш=24; h=8)</t>
  </si>
  <si>
    <t>Подшипник шариковый радиальный однорядный с уплотнителями180029 (629 2RS) (dвнутр=9; dвнеш=26; h=8)</t>
  </si>
  <si>
    <t>Подшипник шариковый радиальный однорядный с уплотнителями180034 (634 2RS) (dвнутр=14; dвнеш=16; h=5)</t>
  </si>
  <si>
    <t>Подшипник шариковый радиальный однорядный с уплотнителями180100 (6000 2RS) (dвнутр=10; dвнеш=26; h=8)</t>
  </si>
  <si>
    <t>Подшипник шариковый радиальный однорядный с уплотнителями180101 (6001 2RS) (dвнутр=12; dвнеш=28; h=8)</t>
  </si>
  <si>
    <t>Подшипник шариковый радиальный однорядный с уплотнителями180102 (6002 2RS) (dвнутр=5; dвнеш=32; h=9)</t>
  </si>
  <si>
    <t>Подшипник шариковый радиальный однорядный с уплотнителями180103 (6003 2RS) (dвнутр=17; dвнеш=35; h=10)</t>
  </si>
  <si>
    <t>Подшипник шариковый радиальный однорядный с уплотнителями180104 (6004-2RS) (dвнутр=20; dвнеш=42; h=12)</t>
  </si>
  <si>
    <t>Подшипник шариковый радиальный однорядный с уплотнителями180105 (6005 2RS) (dвнутр=25; dвнеш=47; h=12)</t>
  </si>
  <si>
    <t>Подшипник шариковый радиальный однорядный с уплотнителями180106 (6006 2RS) (dвнутр=30; dвнеш=55; h=13)</t>
  </si>
  <si>
    <t>Подшипник шариковый радиальный однорядный с уплотнителями180107 (6007 2RS) (dвнутр=35; dвнеш=62; h=14)</t>
  </si>
  <si>
    <t>Подшипник шариковый радиальный однорядный с уплотнителями180108 (6008 2RS) (dвнутр=40; dвнеш=68; h=15)</t>
  </si>
  <si>
    <t>Подшипник шариковый радиальный однорядный с уплотнителями180109 (6009 2RS) (dвнутр=45; dвнеш=75; h=16)</t>
  </si>
  <si>
    <t>Подшипник шариковый радиальный однорядный с уплотнителями180110 (6010 2RS) (dвнутр=50; dвнеш=80; h=16)</t>
  </si>
  <si>
    <t>Подшипник шариковый радиальный однорядный с уплотнителями180111 (6011 2RS) (dвнутр=55; dвнеш=90; h=18)</t>
  </si>
  <si>
    <t>Подшипник шариковый радиальный однорядный с уплотнителями180112 (6012 2RS) (dвнутр=60; dвнеш=95; h=18)</t>
  </si>
  <si>
    <t>Подшипник шариковый радиальный однорядный с уплотнителями180113 (6013 2RS) (dвнутр=65; dвнеш=100; h=18)</t>
  </si>
  <si>
    <t>Подшипник шариковый радиальный однорядный с уплотнителями180114 (6014 2RS) (dвнутр=70; dвнеш=110; h=20)</t>
  </si>
  <si>
    <t>Подшипник шариковый радиальный однорядный с уплотнителями180115 (6015 2RS) (dвнутр=75; dвнеш=115; h=20)</t>
  </si>
  <si>
    <t>Подшипник шариковый радиальный однорядный с уплотнителями180116 (6016 2RS) (dвнутр=80; dвнеш=125; h=22)</t>
  </si>
  <si>
    <t>Подшипник шариковый радиальный однорядный с уплотнителями180117 (6017 2RS) (dвнутр=85; dвнеш=130; h=22)</t>
  </si>
  <si>
    <t>Подшипник шариковый радиальный однорядный с уплотнителями180118 (6018 2RS) (dвнутр=90; dвнеш=140; h=24)</t>
  </si>
  <si>
    <t>Подшипник шариковый радиальный однорядный с уплотнителями180120 (6020 2RS) (dвнутр=100; dвнеш=150; h=24)</t>
  </si>
  <si>
    <t>Подшипник шариковый радиальный однорядный с уплотнителями180200 (6200 2RS) (dвнутр=10; dвнеш=30; h=9)</t>
  </si>
  <si>
    <t>Подшипник шариковый радиальный однорядный с уплотнителями180201 (6201 2RS) (dвнутр=12; dвнеш=32; h=10)</t>
  </si>
  <si>
    <t>Подшипник шариковый радиальный однорядный с уплотнителями180202 (6202 2RS) (dвнутр=15; dвнеш=35; h=11)</t>
  </si>
  <si>
    <t>Подшипник шариковый радиальный однорядный с уплотнителями180203 (6203 2RS) (dвнутр=17; dвнеш=40; h=12)</t>
  </si>
  <si>
    <t>Подшипник шариковый радиальный однорядный с уплотнителями180204 (6204 2RS) (dвнутр=20; dвнеш=47; h=14)</t>
  </si>
  <si>
    <t>Подшипник шариковый радиальный однорядный с уплотнителями180205 (6205 2RS) (dвнутр=25; dвнеш=52; h=15)</t>
  </si>
  <si>
    <t>Подшипник шариковый радиальный однорядный с уплотнителями180206 (6206 2RS) (dвнутр=30; dвнеш=62; h=16)</t>
  </si>
  <si>
    <t>Подшипник шариковый радиальный однорядный с уплотнителями180207 (6207 2RS) (dвнутр=35; dвнеш=72; h=17)</t>
  </si>
  <si>
    <t>Подшипник шариковый радиальный однорядный с уплотнителями180208 (6208 2RS) (dвнутр=40; dвнеш=80; h=18)</t>
  </si>
  <si>
    <t>Подшипник шариковый радиальный однорядный с уплотнителями180209 (6209 2RS) (dвнутр=45; dвнеш=85; h=19)</t>
  </si>
  <si>
    <t>Подшипник шариковый радиальный однорядный с уплотнителями180210 (6210 2RS) (dвнутр=50; dвнеш=90; h=20)</t>
  </si>
  <si>
    <t>Подшипник шариковый радиальный однорядный с уплотнителями180211 (6211 2RS) (dвнутр=55; dвнеш=100; h=21)</t>
  </si>
  <si>
    <t>Подшипник шариковый радиальный однорядный с уплотнителями180212 (6212 2RS) (dвнутр=60; dвнеш=110; h=22)</t>
  </si>
  <si>
    <t>Подшипник шариковый радиальный однорядный с уплотнителями180213 (6213 2RS) (dвнутр=65; dвнеш=120; h=23)</t>
  </si>
  <si>
    <t>Подшипник шариковый радиальный однорядный с уплотнителями180214 (6214 2RS) (dвнутр=70; dвнеш=125; h=24)</t>
  </si>
  <si>
    <t>Подшипник шариковый радиальный однорядный с уплотнителями180215 (6215 2RS) (dвнутр=75; dвнеш=130; h=25)</t>
  </si>
  <si>
    <t>Подшипник шариковый радиальный однорядный с уплотнителями180216 (6216 2RS) (dвнутр=80; dвнеш=140; h=26)</t>
  </si>
  <si>
    <t>Подшипник шариковый радиальный однорядный с уплотнителями180217 (6217 2RS) (dвнутр=85; dвнеш=150; h=28)</t>
  </si>
  <si>
    <t>Подшипник шариковый радиальный однорядный с уплотнителями180218 (6218 2RS) (dвнутр=90; dвнеш=160; h=30)</t>
  </si>
  <si>
    <t>Подшипник шариковый радиальный однорядный с уплотнителями180219 (6219 2RS) (dвнутр=95; dвнеш=170; h=32)</t>
  </si>
  <si>
    <t>Подшипник шариковый радиальный однорядный с уплотнителями180220 (6220 2RS) (dвнутр=100; dвнеш=180; h=34)</t>
  </si>
  <si>
    <t>Подшипник шариковый радиальный однорядный с уплотнителями180300 (6300 2RS) (dвнутр=10; dвнеш=35; h=11)</t>
  </si>
  <si>
    <t>Подшипник шариковый радиальный однорядный с уплотнителями180301 (6301 2RS) (dвнутр=12; dвнеш=37; h=12)</t>
  </si>
  <si>
    <t>Подшипник шариковый радиальный однорядный с уплотнителями180302 (6302 2RS) (dвнутр=15; dвнеш=42; h=13)</t>
  </si>
  <si>
    <t>Подшипник шариковый радиальный однорядный с уплотнителями180303 (6303 2RS) (dвнутр=17; dвнеш=47; h=14)</t>
  </si>
  <si>
    <t>Подшипник шариковый радиальный однорядный с уплотнителями180304 (6304 2RS) (dвнутр=20; dвнеш=52; h=15)</t>
  </si>
  <si>
    <t>Подшипник шариковый радиальный однорядный с уплотнителями180305 (6305 2RS) (dвнутр=25; dвнеш=62; h=17)</t>
  </si>
  <si>
    <t>Подшипник шариковый радиальный однорядный с уплотнителями180306 (6306 2RS) (dвнутр=30; dвнеш=72; h=19)</t>
  </si>
  <si>
    <t>Подшипник шариковый радиальный однорядный с уплотнителями180307 (6307 2RS) (dвнутр=35; dвнеш=80; h=21)</t>
  </si>
  <si>
    <t>Подшипник шариковый радиальный однорядный с уплотнителями180308 (6308 2RS) (dвнутр=40; dвнеш=90; h=23)</t>
  </si>
  <si>
    <t>Подшипник шариковый радиальный однорядный с уплотнителями180309 (6309 2RS) (dвнутр=45; dвнеш=100; h=25)</t>
  </si>
  <si>
    <t>Подшипник шариковый радиальный однорядный с уплотнителями180310 (6310 2RS) (dвнутр=50; dвнеш=110; h=27)</t>
  </si>
  <si>
    <t>Подшипник шариковый радиальный однорядный с уплотнителями180311 (6311 2RS) (dвнутр=55; dвнеш=120; h=29)</t>
  </si>
  <si>
    <t>Подшипник шариковый радиальный однорядный с уплотнителями180312 (6312 2RS) (dвнутр=60; dвнеш=130; h=31)</t>
  </si>
  <si>
    <t>Подшипник шариковый радиальный однорядный с уплотнителями180313 (6313 2RS) (dвнутр=65; dвнеш=140; h=33)</t>
  </si>
  <si>
    <t>Подшипник шариковый радиальный однорядный с уплотнителями180314 (6314 2RS) (dвнутр=70; dвнеш=150; h=35)</t>
  </si>
  <si>
    <t>Подшипник шариковый радиальный однорядный с уплотнителями180315 (6315 2RS) (dвнутр=75; dвнеш=160; h=37)</t>
  </si>
  <si>
    <t>Подшипник шариковый радиальный однорядный с уплотнителями180316 (6316 2RS) (dвнутр=80; dвнеш=170; h=39)</t>
  </si>
  <si>
    <t>Подшипник шариковый радиальный однорядный с уплотнителями180317 (6317 2RS) (dвнутр=85; dвнеш=180; h=41)</t>
  </si>
  <si>
    <t>Подшипник шариковый радиальный однорядный с уплотнителями180319 (6319 2RS) (dвнутр=95; dвнеш=200; h=45)</t>
  </si>
  <si>
    <t>Подшипник шариковый радиальный однорядный с уплотнителями180320 (6320 2RS) (dвнутр=100; dвнеш=215; h=47)</t>
  </si>
  <si>
    <t>Подшипник шариковый радиальный однорядный с уплотнителями180500 (62200 2RS) (dвнутр=10; dвнеш=30; h=14)</t>
  </si>
  <si>
    <t>Подшипник шариковый радиальный однорядный с уплотнителями180501 (62201 2RS) (dвнутр=12; dвнеш=32; h=14)</t>
  </si>
  <si>
    <t>Подшипник шариковый радиальный однорядный с уплотнителями180502 (62202 2RS) (dвнутр=15; dвнеш=35; h=14)</t>
  </si>
  <si>
    <t>Подшипник шариковый радиальный однорядный с уплотнителями180503 (62203 2RS) (dвнутр=17; dвнеш=40; h=16)</t>
  </si>
  <si>
    <t>Подшипник шариковый радиальный однорядный с уплотнителями180504 (62204 2RS) (dвнутр=20; dвнеш=47; h=18)</t>
  </si>
  <si>
    <t>Подшипник шариковый радиальный однорядный с уплотнителями180508 (62208 2RS) (dвнутр=40; dвнеш=80; h=23)</t>
  </si>
  <si>
    <t>Подшипник шариковый радиальный однорядный с уплотнителями180604 (62304 2RS) (dвнутр=20; dвнеш=52; h=21)</t>
  </si>
  <si>
    <t>Подшипник шариковый радиальный однорядный с уплотнителями180605 (62305 2RS) (dвнутр=25; dвнеш=62; h=24)</t>
  </si>
  <si>
    <t>Подшипник шариковый радиальный однорядный с уплотнителями180606 (62306 2RS) (dвнутр=30; dвнеш=72; h=27)</t>
  </si>
  <si>
    <t>Подшипник шариковый радиальный однорядный с уплотнителями180607 (62307 2RS) (dвнутр=35; dвнеш=80; h=31)</t>
  </si>
  <si>
    <t>Подшипник шариковый радиальный однорядный с уплотнителями180608 (62308 2RS) (dвнутр=40; dвнеш=90; h=33)</t>
  </si>
  <si>
    <t>Подшипник шариковый радиальный однорядный с уплотнителями180609 (62309 2RS) (dвнутр=45; dвнеш=100; h=36)</t>
  </si>
  <si>
    <r>
      <rPr>
        <rFont val="Bahnschrift"/>
        <b/>
        <color theme="1"/>
        <sz val="10.0"/>
      </rPr>
      <t xml:space="preserve">ПОДШИПНИК РОЛИКОВЫЙ КОНИЧЕСКИЙ ОДНОРЯДНЫЙ, ГОСТ 27365-87
</t>
    </r>
    <r>
      <rPr>
        <rFont val="Bahnschrift"/>
        <b val="0"/>
        <color theme="1"/>
        <sz val="8.0"/>
      </rPr>
      <t>Упаковка: пластиковый тубус/бумага
Фасовка: кратно 1 шт</t>
    </r>
  </si>
  <si>
    <t>Подшипник роликовый конический однорядный 7204 (30204) (dвнутр=20; dвнеш=47; h=14)</t>
  </si>
  <si>
    <t>Подшипник роликовый конический однорядный 7205 (30205) (dвнутр=25; dвнеш=52; h=15)</t>
  </si>
  <si>
    <t>Подшипник роликовый конический однорядный 7207 (30207) (dвнутр=35; dвнеш=72; h=17)</t>
  </si>
  <si>
    <t>Подшипник роликовый конический однорядный 7209 (30209) (dвнутр=45; dвнеш=85; h=19)</t>
  </si>
  <si>
    <t>Подшипник роликовый конический однорядный 7210 (30210) (dвнутр=50; dвнеш=90; h=20)</t>
  </si>
  <si>
    <t>Подшипник роликовый конический однорядный 7212 (30212) (dвнутр=60; dвнеш=110; h=22)</t>
  </si>
  <si>
    <t>Подшипник роликовый конический однорядный 7214 (30214) (dвнутр=70; dвнеш=125; h=24)</t>
  </si>
  <si>
    <t>Подшипник роликовый конический однорядный 7218 (30218) (dвнутр=90; dвнеш=160; h=30)</t>
  </si>
  <si>
    <t>Подшипник роликовый конический однорядный 7305 (30305) (dвнутр=25; dвнеш=62; h=17)</t>
  </si>
  <si>
    <t>Подшипник роликовый конический однорядный 7308 (30308) (dвнутр=40; dвнеш=90; h=23)</t>
  </si>
  <si>
    <t>Подшипник роликовый конический однорядный 7310 (30310) (dвнутр=50; dвнеш=110; h=27)</t>
  </si>
  <si>
    <t>Подшипник роликовый конический однорядный 7505 (32205) (dвнутр=25; dвнеш=52; h=19,25)</t>
  </si>
  <si>
    <t>Подшипник роликовый конический однорядный 7506 (32206) (dвнутр=30; dвнеш=62; h=20)</t>
  </si>
  <si>
    <t>Подшипник роликовый конический однорядный 7507 (32207) (dвнутр=35; dвнеш=72; h=23)</t>
  </si>
  <si>
    <t>Подшипник роликовый конический однорядный 7509 (32209) (dвнутр=45; dвнеш=85; h=23)</t>
  </si>
  <si>
    <t>Подшипник роликовый конический однорядный 7511 (32211) (dвнутр=55; dвнеш=100; h=25)</t>
  </si>
  <si>
    <t>Подшипник роликовый конический однорядный 7512 (32212) (dвнутр=60; dвнеш=110; h=28)</t>
  </si>
  <si>
    <t>Подшипник роликовый конический однорядный 7513 (32213) (dвнутр=65; dвнеш=120; h=31)</t>
  </si>
  <si>
    <t>Подшипник роликовый конический однорядный 7609 (32309) (dвнутр=45; dвнеш=100; h=36)</t>
  </si>
  <si>
    <t>Подшипник роликовый конический однорядный 7610 (32310) (dвнутр=50; dвнеш=110; h=42,25)</t>
  </si>
  <si>
    <t>Подшипник роликовый конический однорядный 7611 (32311) (dвнутр=55; dвнеш=120; h=43)</t>
  </si>
  <si>
    <r>
      <rPr>
        <rFont val="Bahnschrift"/>
        <b/>
        <color theme="1"/>
        <sz val="10.0"/>
      </rPr>
      <t xml:space="preserve">ПОДШИПНИК ШАРИКОВЫЙ РАДИАЛЬНЫЙ ОДНОРЯДНЫЙ С ЗАЩИТНЫМИ ШАЙБАМИ, ГОСТ 7242-81
</t>
    </r>
    <r>
      <rPr>
        <rFont val="Bahnschrift"/>
        <b val="0"/>
        <color theme="1"/>
        <sz val="8.0"/>
      </rPr>
      <t>Упаковка: пластиковый тубус/бумага
Фасовка: кратно 1 шт</t>
    </r>
  </si>
  <si>
    <t>Подшипник шариковый радиальный однорядный с защитными шайбами 1080096 (696 ZZ) (dвнутр=6; dвнеш=15; h=5)</t>
  </si>
  <si>
    <t>Подшипник шариковый радиальный однорядный с защитными шайбами 80015 (605 ZZ) (dвнутр=5; dвнеш=14; h=5)</t>
  </si>
  <si>
    <t>Подшипник шариковый радиальный однорядный с защитными шайбами 80016 (606 ZZ) (dвнутр=6; dвнеш=17; h=6)</t>
  </si>
  <si>
    <t>Подшипник шариковый радиальный однорядный с защитными шайбами 80017 (607 ZZ) (dвнутр=7; dвнеш=19; h=6)</t>
  </si>
  <si>
    <t>Подшипник шариковый радиальный однорядный с защитными шайбами 80018 (608 ZZ) (dвнутр=8; dвнеш=22; h=7)</t>
  </si>
  <si>
    <t>Подшипник шариковый радиальный однорядный с защитными шайбами 80019 (608 ZZ) (dвнутр=9; dвнеш=24; h=7)</t>
  </si>
  <si>
    <t>Подшипник шариковый радиальный однорядный с защитными шайбами 80023 (623 ZZ) (dвнутр=3; dвнеш=10; h=4)</t>
  </si>
  <si>
    <t>Подшипник шариковый радиальный однорядный с защитными шайбами 80024 (624 ZZ) (dвнутр=4; dвнеш=13; h=5)</t>
  </si>
  <si>
    <t>Подшипник шариковый радиальный однорядный с защитными шайбами 80025 (625 ZZ) (dвнутр=5; dвнеш=16; h=5)</t>
  </si>
  <si>
    <t>Подшипник шариковый радиальный однорядный с защитными шайбами 80026 (626 ZZ) (dвнутр=6; dвнеш=19; h=6)</t>
  </si>
  <si>
    <t>Подшипник шариковый радиальный однорядный с защитными шайбами 80027 (627 ZZ) (dвнутр=7; dвнеш=22; h=7)</t>
  </si>
  <si>
    <t>Подшипник шариковый радиальный однорядный с защитными шайбами 80028 (628 ZZ) (dвнутр=8; dвнеш=24; h=8)</t>
  </si>
  <si>
    <t>Подшипник шариковый радиальный однорядный с защитными шайбами 80029 (629 ZZ) (dвнутр=9; dвнеш=26; h=8)</t>
  </si>
  <si>
    <t>Подшипник шариковый радиальный однорядный с защитными шайбами 80034 (634 ZZ) (dвнутр=4; dвнеш=16; h=5)</t>
  </si>
  <si>
    <t>Подшипник шариковый радиальный однорядный с защитными шайбами 80036 (636 ZZ) (dвнутр=6; dвнеш=22; h=7)</t>
  </si>
  <si>
    <t>Подшипник шариковый радиальный однорядный с защитными шайбами 1000097 (697 ZZ) (dвнутр=7; dвнеш=17; h=5)</t>
  </si>
  <si>
    <t>Подшипник шариковый радиальный однорядный с защитными шайбами 80100 (6000 ZZ) (dвнутр=10; dвнеш=26; h=8)</t>
  </si>
  <si>
    <t>Подшипник шариковый радиальный однорядный с защитными шайбами 80101 (6001 ZZ) (dвнутр=12; dвнеш=28; h=8)</t>
  </si>
  <si>
    <t>Подшипник шариковый радиальный однорядный с защитными шайбами 80102 (6002 ZZ) (dвнутр=15; dвнеш=32; h=9)</t>
  </si>
  <si>
    <t>Подшипник шариковый радиальный однорядный с защитными шайбами 80103 (6003 ZZ) (dвнутр=17; dвнеш=35; h=10)</t>
  </si>
  <si>
    <t>Подшипник шариковый радиальный однорядный с защитными шайбами 80104 (6004 ZZ) (dвнутр=20; dвнеш=42; h=12)</t>
  </si>
  <si>
    <t>Подшипник шариковый радиальный однорядный с защитными шайбами 80105 (6005 ZZ) (dвнутр=25; dвнеш=47; h=12)</t>
  </si>
  <si>
    <t>Подшипник шариковый радиальный однорядный с защитными шайбами 80106 (6006 ZZ) (dвнутр=30; dвнеш=55; h=13)</t>
  </si>
  <si>
    <t>Подшипник шариковый радиальный однорядный с защитными шайбами 80107 (6007 ZZ) (dвнутр=35; dвнеш=62; h=14)</t>
  </si>
  <si>
    <t>Подшипник шариковый радиальный однорядный с защитными шайбами 80108 (6008 ZZ) (dвнутр=40; dвнеш=68; h=15)</t>
  </si>
  <si>
    <t>Подшипник шариковый радиальный однорядный с защитными шайбами 80109 (6009 ZZ) (dвнутр=45; dвнеш=75; h=16)</t>
  </si>
  <si>
    <t>Подшипник шариковый радиальный однорядный с защитными шайбами 80110 (6010 ZZ) (dвнутр=50; dвнеш=80; h=16)</t>
  </si>
  <si>
    <t>Подшипник шариковый радиальный однорядный с защитными шайбами 80111 (6011 ZZ) (dвнутр=55; dвнеш=90; h=18)</t>
  </si>
  <si>
    <t>Подшипник шариковый радиальный однорядный с защитными шайбами 80201 (6201 ZZ) (dвнутр=12; dвнеш=32; h=10)</t>
  </si>
  <si>
    <t>Подшипник шариковый радиальный однорядный с защитными шайбами 80202 (6202 ZZ) (dвнутр=15; dвнеш=35; h=11)</t>
  </si>
  <si>
    <t>Подшипник шариковый радиальный однорядный с защитными шайбами 80203 (6203 ZZ) (dвнутр=17; dвнеш=40; h=12)</t>
  </si>
  <si>
    <t>Подшипник шариковый радиальный однорядный с защитными шайбами 80204 (6204 ZZ) (dвнутр=20; dвнеш=47; h=14)</t>
  </si>
  <si>
    <t>Подшипник шариковый радиальный однорядный с защитными шайбами 80205 (6205 ZZ) (dвнутр=25; dвнеш=52; h=15)</t>
  </si>
  <si>
    <t>Подшипник шариковый радиальный однорядный с защитными шайбами 80206 (6206 ZZ) (dвнутр=30; dвнеш=62; h=16)</t>
  </si>
  <si>
    <t>Подшипник шариковый радиальный однорядный с защитными шайбами 80207 (6207 ZZ) (dвнутр=35; dвнеш=72; h=17)</t>
  </si>
  <si>
    <t>Подшипник шариковый радиальный однорядный с защитными шайбами 80208 (6208 ZZ) (dвнутр=40; dвнеш=80; h=18)</t>
  </si>
  <si>
    <t>Подшипник шариковый радиальный однорядный с защитными шайбами 80209 (6209 ZZ) (dвнутр=45; dвнеш=85; h=19)</t>
  </si>
  <si>
    <t>Подшипник шариковый радиальный однорядный с защитными шайбами 80210 (6210 ZZ) (dвнутр=50; dвнеш=90; h=20)</t>
  </si>
  <si>
    <t>Подшипник шариковый радиальный однорядный с защитными шайбами 80211 (6211 ZZ) (dвнутр=55; dвнеш=100; h=21)</t>
  </si>
  <si>
    <t>Подшипник шариковый радиальный однорядный с защитными шайбами 80212 (6212 ZZ) (dвнутр=60; dвнеш=110; h=22)</t>
  </si>
  <si>
    <t>Подшипник шариковый радиальный однорядный с защитными шайбами 80213 (6213 ZZ) (dвнутр=65; dвнеш=120; h=23)</t>
  </si>
  <si>
    <t>Подшипник шариковый радиальный однорядный с защитными шайбами 80214 (6214 ZZ) (dвнутр=70; dвнеш=125; h=24)</t>
  </si>
  <si>
    <t>Подшипник шариковый радиальный однорядный с защитными шайбами 80300 (6300 ZZ) (dвнутр=10; dвнеш=35; h=11)</t>
  </si>
  <si>
    <t>Подшипник шариковый радиальный однорядный с защитными шайбами 80301 (6301 ZZ) (dвнутр=12; dвнеш=37; h=12)</t>
  </si>
  <si>
    <t>Подшипник шариковый радиальный однорядный с защитными шайбами 80302 (6302 ZZ) (dвнутр=15; dвнеш=42; h=13)</t>
  </si>
  <si>
    <t>Подшипник шариковый радиальный однорядный с защитными шайбами 80303 (6303 ZZ) (dвнутр=17; dвнеш=47; h=14)</t>
  </si>
  <si>
    <t>Подшипник шариковый радиальный однорядный с защитными шайбами 80304 (6304 ZZ) (dвнутр=20; dвнеш=52; h=15)</t>
  </si>
  <si>
    <t>Подшипник шариковый радиальный однорядный с защитными шайбами 80305 (6305 ZZ) (dвнутр=25; dвнеш=62; h=17)</t>
  </si>
  <si>
    <t>Подшипник шариковый радиальный однорядный с защитными шайбами 80306 (6306 ZZ) (dвнутр=30; dвнеш=72; h=19)</t>
  </si>
  <si>
    <t>Подшипник шариковый радиальный однорядный с защитными шайбами 80307 (6307 ZZ) (dвнутр=35; dвнеш=80; h=21)</t>
  </si>
  <si>
    <t>Подшипник шариковый радиальный однорядный с защитными шайбами 80308 (6308 ZZ) (dвнутр=40; dвнеш=90; h=23)</t>
  </si>
  <si>
    <t>Подшипник шариковый радиальный однорядный с защитными шайбами 80309 (6309 ZZ) (dвнутр=45; dвнеш=100; h=25)</t>
  </si>
  <si>
    <t>Подшипник шариковый радиальный однорядный с защитными шайбами 80310 (6310 ZZ) (dвнутр=50; dвнеш=110; h=27)</t>
  </si>
  <si>
    <t>Подшипник шариковый радиальный однорядный с защитными шайбами 80311 (6311-2Z) (dвнутр=55; dвнеш=120; h=29)</t>
  </si>
  <si>
    <t>Подшипник шариковый радиальный однорядный с защитными шайбами 80312 (6312 ZZ) (dвнутр=60; dвнеш=130; h=31)</t>
  </si>
  <si>
    <t>Подшипник шариковый радиальный однорядный с защитными шайбами 80314 (6314 ZZ) (dвнутр=70; dвнеш=150; h=35)</t>
  </si>
  <si>
    <r>
      <rPr>
        <rFont val="Bahnschrift"/>
        <b/>
        <color theme="1"/>
        <sz val="10.0"/>
      </rPr>
      <t xml:space="preserve">ПОДШИПНИК УПОРНЫЙ ШАРИКОВЫЙ ОДИНАРНЫЙ, ГОСТ 7872-89
</t>
    </r>
    <r>
      <rPr>
        <rFont val="Bahnschrift"/>
        <b val="0"/>
        <color theme="1"/>
        <sz val="8.0"/>
      </rPr>
      <t>Упаковка: пластиковый тубус/бумага
Фасовка: кратно 1 шт</t>
    </r>
  </si>
  <si>
    <t>Подшипник упорный шариковый однорядный 8110 (51110) (dвнутр=50; dвнеш=70; h=14)</t>
  </si>
  <si>
    <t>Подшипник упорный шариковый однорядный 8111 (51111) (dвнутр=55; dвнеш=78; h=16)</t>
  </si>
  <si>
    <t>Подшипник упорный шариковый однорядный 8112 (51112) (dвнутр=60; dвнеш=85; h=17)</t>
  </si>
  <si>
    <t>Подшипник упорный шариковый однорядный 8113 (51113) (dвнутр=65; dвнеш=90; h=17)</t>
  </si>
  <si>
    <t>Подшипник упорный шариковый однорядный 8116 (51116) (dвнутр=80; dвнеш=105; h=19)</t>
  </si>
  <si>
    <t>Подшипник упорный шариковый однорядный 8117 (51117) (dвнутр=85; dвнеш=110; h=19)</t>
  </si>
  <si>
    <t>Подшипник упорный шариковый однорядный 8118 (51118) (dвнутр=90; dвнеш=120; h=22)</t>
  </si>
  <si>
    <t>Подшипник упорный шариковый однорядный 8122 (51122) (dвнутр=110; dвнеш=145; h=25)</t>
  </si>
  <si>
    <t>Подшипник упорный шариковый однорядный 8306 (51306) (dвнутр=30; dвнеш=60; h=21)</t>
  </si>
  <si>
    <r>
      <rPr>
        <rFont val="Bahnschrift"/>
        <b/>
        <color theme="1"/>
        <sz val="10.0"/>
      </rPr>
      <t xml:space="preserve">КРУГИ АБРАЗИВНЫЕ ОТРЕЗНЫЕ ПО МЕТАЛЛУ И НЕРЖ. СТАЛИ, АРМИРОВАННЫЕ НА БАКЕЛИТОВОЙ СВЯЗКЕ (ФАСОВКА ПО 25 ШТУК), ГОСТ 21963-02 
</t>
    </r>
    <r>
      <rPr>
        <rFont val="Bahnschrift"/>
        <b val="0"/>
        <color theme="1"/>
        <sz val="8.0"/>
      </rPr>
      <t>Упаковка: картонная коробка
Фасовка: кратно 25 шт</t>
    </r>
  </si>
  <si>
    <t>Круг по металлу отрезной тип 41 115х1,0х22,23 А 60 T BF 2</t>
  </si>
  <si>
    <t>Круг по металлу отрезной тип 41 115х1,2х22,23 А 60 T BF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</si>
  <si>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ОТРЕЗНЫЕ ПО СТАЛИ</t>
    </r>
  </si>
  <si>
    <t>Круг по металлу отрезной тип 41 115х1,6х22,23 А 46 T BF 2</t>
  </si>
  <si>
    <t>Круг по металлу отрезной тип 41 115х2,5х22,23 А 36 R BF 2</t>
  </si>
  <si>
    <t>Круг по металлу отрезной тип 41 125х0,8х22,23 WА 60 T BF 2</t>
  </si>
  <si>
    <t>Круг по металлу отрезной тип 41 125х1,0х22,23 А 60 T BF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</si>
  <si>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ЗАЧИСТНЫЕ</t>
    </r>
  </si>
  <si>
    <t>Круг по металлу отрезной тип 41 125х1,2х22,23 А 60 T BF 2</t>
  </si>
  <si>
    <t>Круг по металлу отрезной тип 41 125х1,6х22,23 А 46 T BF 2</t>
  </si>
  <si>
    <t>Круг по металлу отрезной тип 41 125х2,5х22,23 А 36 R BF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</si>
  <si>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ОТРЕЗНЫЕ ПО СТАЛИ</t>
    </r>
  </si>
  <si>
    <t>Круг по металлу отрезной тип 41 150х2,5х22,23 А 36 R BF 2</t>
  </si>
  <si>
    <t>Круг по металлу отрезной тип 41 180х2,5х22,23 А 36 R BF 2</t>
  </si>
  <si>
    <t>Круг по металлу отрезной тип 41 230х1,6х22,23 А 46 T BF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</si>
  <si>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ЗАЧИСТНЫЕ</t>
    </r>
  </si>
  <si>
    <t>Круг по металлу отрезной тип 41 230х2,0х22,23 А 40 R BF 2</t>
  </si>
  <si>
    <t>Круг по металлу отрезной тип 41 230х2,5х22,23 А 36 R BF 2</t>
  </si>
  <si>
    <t>Круг по металлу отрезной тип 41 115 1 22.23 A 54 S BF 80 2 мет. + нерж. (ЛУГА)</t>
  </si>
  <si>
    <t>Круг по металлу отрезной тип 41 115 1,6 22.23 A 40 S BF 80 2 мет. + нерж. (ЛУГА)</t>
  </si>
  <si>
    <t>Круг по металлу отрезной тип 41 125 1 22.23 A 54 S BF 80 2 мет. + нерж. (ЛУГА)</t>
  </si>
  <si>
    <t>Круг по металлу отрезной тип 41 125 1,6 22.23 A 54 S BF 80 2 мет. + нерж. (ЛУГА)</t>
  </si>
  <si>
    <t>Круг по металлу отрезной тип 41 230 1,6 22.23 A 40 S BF 80 2 мет. + нерж. (ЛУГА)</t>
  </si>
  <si>
    <r>
      <rPr>
        <rFont val="Bahnschrift"/>
        <b/>
        <color theme="1"/>
        <sz val="10.0"/>
      </rPr>
      <t xml:space="preserve">КРУГИ АБРАЗИВНЫЕ ЗАЧИСТНЫЕ ПО СТАЛИ, АРМИРОВАННЫЕ НА БАКЕЛИТ СВЯЗКЕ
</t>
    </r>
    <r>
      <rPr>
        <rFont val="Bahnschrift"/>
        <b val="0"/>
        <color theme="1"/>
        <sz val="8.0"/>
      </rPr>
      <t>Упаковка: картонная коробка
Фасовка: кратно 5 шт</t>
    </r>
  </si>
  <si>
    <t>Круг по металлу зачистной тип1 115х6,0х22,23 А 24 R BF 2 (5шт)</t>
  </si>
  <si>
    <t>Круг по металлу зачистной тип1 125х6,0х22,23 А 24 R BF 2 (5шт)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</si>
  <si>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ОТРЕЗНЫЕ ПО СТАЛИ</t>
    </r>
  </si>
  <si>
    <t>Круг по металлу зачистной тип1 150х6,0х22,23 А 24 R BF 2 (5шт)</t>
  </si>
  <si>
    <t>Круг по металлу зачистной тип1 230х6,0х22,23 А 24 R BF 2 (5шт)</t>
  </si>
  <si>
    <t xml:space="preserve">Круг по металлу зачистной тип1 115 6 22.23 А 24 R BF 80 2 (ЛУГА) (10 шт) </t>
  </si>
  <si>
    <t xml:space="preserve">Круг по металлу зачистной тип1 125 6 22.23 А 24 R BF 80 2 (ЛУГА) (10 шт) 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</si>
  <si>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ОТРЕЗНЫЕ ПО СТАЛИ</t>
    </r>
  </si>
  <si>
    <t xml:space="preserve">Круг по металлу зачистной тип1 150 6 22.23 А 24 R BF 80 2 (ЛУГА) (10 шт) </t>
  </si>
  <si>
    <t xml:space="preserve">Круг по металлу зачистной тип1 180 6 22.23 А 24 R BF 80 2 (ЛУГА) (10 шт) </t>
  </si>
  <si>
    <t>Круг по металлу зачистной тип1 230 6 22.23 А 24 R BF 80 2 (ЛУГА) (10 шт)</t>
  </si>
  <si>
    <r>
      <rPr>
        <rFont val="Bahnschrift"/>
        <b/>
        <color theme="1"/>
        <sz val="10.0"/>
      </rPr>
      <t xml:space="preserve">КРУГИ АБРАЗИВНЫЕ ОТРЕЗНЫЕ ПО СТАЛИ, АРМИРОВАННЫЕ НА БАКЕЛИТОВОЙ СВЯЗКЕ (ФАСОВКА ПО 25 ШТУК), ГОСТ 21963-02 (ЛУГА)
</t>
    </r>
    <r>
      <rPr>
        <rFont val="Bahnschrift"/>
        <b val="0"/>
        <color theme="1"/>
        <sz val="8.0"/>
      </rPr>
      <t>Упаковка: картонная коробка
Фасовка: кратно 25 шт</t>
    </r>
  </si>
  <si>
    <t>Круг по металлу отрезной 41 115 2,5 22.23 A 30 S BF 80 2</t>
  </si>
  <si>
    <t>Круг по металлу отрезной 41 125 2,5 22.23 A 30 S BF 80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</si>
  <si>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ОТРЕЗНЫЕ ПО НЕРЖ.</t>
    </r>
  </si>
  <si>
    <t>Круг по металлу отрезной 41 150 2,5 22.23 A 30 S BF 80 2</t>
  </si>
  <si>
    <t>Круг по металлу отрезной 41 180 2,5 22.23 A 30 S BF 80 2</t>
  </si>
  <si>
    <t>Круг по металлу отрезной 41 230 2 22.23 A 36 S BF 80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</si>
  <si>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КРУГИ ЗАЧИСТНЫЕ</t>
    </r>
  </si>
  <si>
    <t>Круг по металлу отрезной 41 230 2,5 22.23 A 30 S BF 80 2</t>
  </si>
  <si>
    <t>Круг по металлу отрезной 41 230 3 22.23 A 24 S BF 80 2</t>
  </si>
  <si>
    <r>
      <rPr>
        <rFont val="Bahnschrift"/>
        <b/>
        <color theme="1"/>
        <sz val="10.0"/>
      </rPr>
      <t xml:space="preserve">РЕЗЦЫ ТОКАРНЫЙ ОТРЕЗНОЙ, ГОСТ 18884-73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</si>
  <si>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отрезной 16х10х100 ВК8 ГОСТ 18884-73</t>
  </si>
  <si>
    <t>Резец отрезной 16х10х100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</si>
  <si>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</si>
  <si>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отрезной 16х10х100 Т5К10 ГОСТ 18884-73</t>
  </si>
  <si>
    <t>Резец отрезной 20х12х120 ВК8 ГОСТ 18884-73</t>
  </si>
  <si>
    <t>Резец отрезной 20х12х120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</si>
  <si>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</si>
  <si>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отрезной 20х12х120 Т5К10 ГОСТ 18884-73</t>
  </si>
  <si>
    <t>Резец отрезной 25х16х140 ВК8 ГОСТ 18884-73</t>
  </si>
  <si>
    <t>Резец отрезной 25х16х140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</si>
  <si>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</si>
  <si>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отрезной 25х16х140 Т5К10 ГОСТ 18884-73</t>
  </si>
  <si>
    <t>Резец отрезной лев. 25х16х140 ВК8 ГОСТ 18884-73</t>
  </si>
  <si>
    <t>Резец отрезной лев. 25х16х140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</si>
  <si>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</si>
  <si>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отрезной лев. 25х16х140 Т5К10 ГОСТ 18884-73</t>
  </si>
  <si>
    <t>Резец отрезной 32х20х170 ВК8 ГОСТ 18884-73</t>
  </si>
  <si>
    <t>Резец отрезной 32х20х170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</si>
  <si>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С МЕХ. КРЕПЛЕНИЕМ</t>
    </r>
  </si>
  <si>
    <t>Резец отрезной 32х20х170 Т5К10 ГОСТ 18884-73</t>
  </si>
  <si>
    <t>Резец отрезной 40х25х200 ВК8 ГОСТ 18884-73</t>
  </si>
  <si>
    <t>Резец отрезной 40х25х200 Т15К6 ГОСТ 18884-73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</si>
  <si>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ПЛАСТИНЫ ТВЕРДОСПЛАВ.</t>
    </r>
  </si>
  <si>
    <t>Резец отрезной 40х25х200 Т5К10 ГОСТ 18884-73</t>
  </si>
  <si>
    <r>
      <rPr>
        <rFont val="Bahnschrift"/>
        <b/>
        <color theme="1"/>
        <sz val="10.0"/>
      </rPr>
      <t xml:space="preserve"> РЕЗЕЦ ТОКАРНЫЙ РАСТОЧНОЙ ДЛЯ СКВОЗНЫХ ОТВЕРСТИЙ, ГОСТ 18882-73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</si>
  <si>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расточной для сквозных отверстий 16х16х140 ВК8 ГОСТ 18882-73</t>
  </si>
  <si>
    <t>Резец расточной для сквозных отверстий 16х16х140 Т15К6 ГОСТ 18882-73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</si>
  <si>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</si>
  <si>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расточной для сквозных отверстий 16х16х140 Т5К10 ГОСТ 18882-73</t>
  </si>
  <si>
    <t>Резец расточной для сквозных отверстий 20х20х170 ВК8 ГОСТ 18882-73</t>
  </si>
  <si>
    <t>Резец расточной для сквозных отверстий 20х20х170 Т15К6 ГОСТ 18882-73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</si>
  <si>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</si>
  <si>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расточной для сквозных отверстий 20х20х170 Т5К10 ГОСТ 18882-73</t>
  </si>
  <si>
    <t>Резец расточной для сквозных отверстий 25х25х220 ВК8 ГОСТ 18882-73</t>
  </si>
  <si>
    <t>Резец расточной для сквозных отверстий 25х25х220 Т15К6 ГОСТ 18882-73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</si>
  <si>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</si>
  <si>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расточной для сквозных отверстий 25х25х220 Т5К10 ГОСТ 18882-73</t>
  </si>
  <si>
    <t>Резец расточной для сквозных отверстий левый 25х25х220 ВК8 ГОСТ 18882-73</t>
  </si>
  <si>
    <t>Резец расточной для сквозных отверстий левый 25х25х220 Т15К6 ГОСТ 18882-73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</si>
  <si>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</si>
  <si>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расточной для сквозных отверстий левый 25х25х220 Т5К10 ГОСТ 18882-73</t>
  </si>
  <si>
    <r>
      <rPr>
        <rFont val="Bahnschrift"/>
        <b/>
        <color theme="1"/>
        <sz val="10.0"/>
      </rPr>
      <t xml:space="preserve">РЕЗЦЫ ТОКАРНЫЙ РАСТОЧНОЙ ДЛЯ ГЛУХИХ ОТВЕРСТИЙ, ГОСТ 18883-73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</si>
  <si>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расточной для глухих отверстий. 16х16х140 ВК8 ГОСТ 18883-73</t>
  </si>
  <si>
    <t>Резец расточной для глухих отверстий. 16х16х140 Т15К6 ГОСТ 18883-73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</si>
  <si>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</si>
  <si>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расточной для глухих отверстий. 16х16х140 Т5К10 ГОСТ 18883-73</t>
  </si>
  <si>
    <t>Резец расточной для глухих отверстий. 20х20х170 ВК8 ГОСТ 18883-73</t>
  </si>
  <si>
    <t>Резец расточной для глухих отверстий. 20х20х170 Т15К6 ГОСТ 18883-73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</si>
  <si>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</si>
  <si>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расточной для глухих отверстий. 20х20х170 Т5К10 ГОСТ 18883-73</t>
  </si>
  <si>
    <t>Резец расточной для глухих отверстий. 25х25х220 ВК8 ГОСТ 18883-73</t>
  </si>
  <si>
    <t>Резец расточной для глухих отверстий. 25х25х220 Т15К6 ГОСТ 18883-73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</si>
  <si>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</si>
  <si>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расточной для глухих отверстий. 25х25х220 Т5К10 ГОСТ 18883-73</t>
  </si>
  <si>
    <t>Резец расточной для глухих отверстий левый 25х25х220 ВК8 ГОСТ 18883-73</t>
  </si>
  <si>
    <t>Резец расточной для глухих отверстий левый 25х25х220 Т15К6 ГОСТ 18883-73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</si>
  <si>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</si>
  <si>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расточной для глухих отверстий левый 25х25х220 Т5К10 ГОСТ 18883-73</t>
  </si>
  <si>
    <r>
      <rPr>
        <rFont val="Bahnschrift"/>
        <b/>
        <color theme="1"/>
        <sz val="10.0"/>
      </rPr>
      <t xml:space="preserve">РЕЗЦЫ ТОКАРНЫЙ ПРОХОДНОЙ ПРЯМОЙ, ГОСТ 18878-73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</si>
  <si>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проходной прямой 20х12х120 ВК8 ГОСТ 18878-73</t>
  </si>
  <si>
    <t>Резец проходной прямой 20х12х120 Т15К6 ГОСТ 18878-73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</si>
  <si>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</si>
  <si>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проходной прямой 20х12х120 Т5К10 ГОСТ 18878-73</t>
  </si>
  <si>
    <t>Резец проходной прямой 25х16х140 ВК8 ГОСТ 18878-73</t>
  </si>
  <si>
    <t>Резец проходной прямой 25х16х140 Т15К6 ГОСТ 18878-73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</si>
  <si>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</si>
  <si>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проходной прямой 25х16х140 Т5К10 ГОСТ 18878-73</t>
  </si>
  <si>
    <t>Резец проходной прямой лев. 25х16х140 ВК8 ГОСТ 18878-73</t>
  </si>
  <si>
    <t>Резец проходной прямой лев. 25х16х140 Т15К6 ГОСТ 18878-73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</si>
  <si>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</si>
  <si>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проходной прямой лев. 25х16х140 Т5К10 ГОСТ 18878-73</t>
  </si>
  <si>
    <t>Резец проходной прямой 32х20х170 ВК8 ГОСТ 18878-73</t>
  </si>
  <si>
    <t>Резец проходной прямой 32х20х170 Т15К6 ГОСТ 18878-73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</si>
  <si>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</si>
  <si>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проходной прямой 32х20х170 Т5К10 ГОСТ 18878-73</t>
  </si>
  <si>
    <t>Резец проходной прямой 40х25х200 ВК8 ГОСТ 18878-73</t>
  </si>
  <si>
    <t>Резец проходной прямой 40х25х200 Т15К6 ГОСТ 18878-73</t>
  </si>
  <si>
    <t>Резец проходной прямой 40х25х200 Т5К10 ГОСТ 18878-73</t>
  </si>
  <si>
    <r>
      <rPr>
        <rFont val="Bahnschrift"/>
        <b/>
        <color theme="1"/>
        <sz val="10.0"/>
      </rPr>
      <t xml:space="preserve">РЕЗЦЫ ТОКАРНЫЙ ПРОХОДНОЙ УПОРНЫЙ, ГОСТ 18879-73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</si>
  <si>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проходной упорный 25х16х120 ВК8 ГОСТ 18879-73 тип 1</t>
  </si>
  <si>
    <t>Резец проходной упорный 25х16х120 Т15К6 ГОСТ 18879-73 тип 1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</si>
  <si>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</si>
  <si>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проходной упорный 25х16х120 Т5К10 ГОСТ 18879-73 тип 1</t>
  </si>
  <si>
    <t>Резец проходной упорный левый 25х16х120 ВК8 ГОСТ 18879-73</t>
  </si>
  <si>
    <t>Резец проходной упорный левый 25х16х120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</si>
  <si>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</si>
  <si>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проходной упорный левый 25х16х120 Т5К10 ГОСТ 18879-73</t>
  </si>
  <si>
    <t>Резец проходной упорный 32х20х140 ВК8 ГОСТ 18879-73 тип 1</t>
  </si>
  <si>
    <t>Резец проходной упорный 32х20х140 Т15К6 ГОСТ 18879-73 тип 1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</si>
  <si>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</si>
  <si>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проходной упорный 32х20х140 Т5К10 ГОСТ 18879-73 тип 1</t>
  </si>
  <si>
    <r>
      <rPr>
        <rFont val="Bahnschrift"/>
        <b/>
        <color theme="1"/>
        <sz val="10.0"/>
      </rPr>
      <t xml:space="preserve">РЕЗЦЫ ТОКАРНЫЙ ПРОХОДНОЙ ОТОГНУТЫЙ, ГОСТ 18877-73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</si>
  <si>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проходной отогнутый 16х10х110 ВК8 ГОСТ 18877-73</t>
  </si>
  <si>
    <t>Резец проходной отогнутый 16х10х110 Т15К6 ГОСТ 18877-73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</si>
  <si>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</si>
  <si>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проходной отогнутый 16х10х110 Т5К10 ГОСТ 18877-73</t>
  </si>
  <si>
    <t>Резец проходной отогнутый 20х16х120 ВК8 ГОСТ 18877-73</t>
  </si>
  <si>
    <t>Резец проходной отогнутый 20х16х120 Т15К6 ГОСТ 18877-73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</si>
  <si>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</si>
  <si>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проходной отогнутый 20х16х120 Т5К10 ГОСТ 18877-73</t>
  </si>
  <si>
    <t>Резец проходной отогнутый 25х16х140 ВК8 ГОСТ 18877-73</t>
  </si>
  <si>
    <t>Резец проходной отогнутый 25х16х140 Т15К6 ГОСТ 18877-73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</si>
  <si>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</si>
  <si>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проходной отогнутый 25х16х140 Т5К10 ГОСТ 18877-73</t>
  </si>
  <si>
    <t>Резец проходной отогнутый левый 25х16х140 ВК8 ГОСТ 18877-73</t>
  </si>
  <si>
    <t>Резец проходной отогнутый левый 25х16х140 Т15К6 ГОСТ 18877-73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</si>
  <si>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</si>
  <si>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проходной отогнутый левый 25х16х140 Т5К10 ГОСТ 18877-73</t>
  </si>
  <si>
    <t>Резец проходной отогнутый 32х20х170 ВК8 ГОСТ 18877-73</t>
  </si>
  <si>
    <t>Резец проходной отогнутый 32х20х170 Т15К6 ГОСТ 18877-73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</si>
  <si>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С МЕХ. КРЕПЛЕНИЕМ</t>
    </r>
  </si>
  <si>
    <t>Резец проходной отогнутый 32х20х170 Т5К10 ГОСТ 18877-73</t>
  </si>
  <si>
    <r>
      <rPr>
        <rFont val="Bahnschrift"/>
        <b/>
        <color theme="1"/>
        <sz val="10.0"/>
      </rPr>
      <t xml:space="preserve">РЕЗЦЫ ТОКАРНЫЙ ПРОХОДНОЙ УПОРНЫЙ ИЗОГНУТЫЙ, ГОСТ 18879-73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</si>
  <si>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проходной упорный изогнутый 16х10х110 ВК8 ГОСТ 18879-73</t>
  </si>
  <si>
    <t>Резец проходной упорный изогнутый 16х10х110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</si>
  <si>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</si>
  <si>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проходной упорный изогнутый 16х10х110 Т5К10 ГОСТ 18879-73</t>
  </si>
  <si>
    <t>Резец проходной упорный изогнутый 16х12х100 ВК8 ГОСТ 18879-73</t>
  </si>
  <si>
    <t>Резец проходной упорный изогнутый 16х12х100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</si>
  <si>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</si>
  <si>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проходной упорный изогнутый 16х12х100 Т5К10 ГОСТ 18879-73</t>
  </si>
  <si>
    <t>Резец проходной упорный изогнутый 20х12х125 ВК8 ГОСТ 18879-73</t>
  </si>
  <si>
    <t>Резец проходной упорный изогнутый 20х12х125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</si>
  <si>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</si>
  <si>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проходной упорный изогнутый 20х12х125 Т5К10 ГОСТ 18879-73</t>
  </si>
  <si>
    <t>Резец проходной упорный изогнутый 20х16х120 ВК8 ГОСТ 18879-73</t>
  </si>
  <si>
    <t>Резец проходной упорный изогнутый 20х16х120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</si>
  <si>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</si>
  <si>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проходной упорный изогнутый 20х16х120 Т5К10 ГОСТ 18879-73</t>
  </si>
  <si>
    <t>Резец проходной упорный изогнутый 25х16х140 ВК8 ГОСТ 18879-73</t>
  </si>
  <si>
    <t>Резец проходной упорный изогнутый 25х16х140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</si>
  <si>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С МЕХ. КРЕПЛЕНИЕМ</t>
    </r>
  </si>
  <si>
    <t>Резец проходной упорный изогнутый 25х16х140 Т5К10 ГОСТ 18879-73</t>
  </si>
  <si>
    <t>Резец проходной упорный изогнутый левый 25х16х140 ВК8 ГОСТ 18879-73</t>
  </si>
  <si>
    <t>Резец проходной упорный изогнутый левый 25х16х140 Т15К6 ГОСТ 18879-73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</si>
  <si>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ПЛАСТИНЫ ТВЕРДОСПЛАВ.</t>
    </r>
  </si>
  <si>
    <t>Резец проходной упорный изогнутый левый 25х16х140 Т5К10 ГОСТ18879-73</t>
  </si>
  <si>
    <t>Резец проходной упорный изогнутый 32х20х170 ВК8 ГОСТ 18879-73</t>
  </si>
  <si>
    <t>Резец проходной упорный изогнутый 32х20х170 Т15К6 ГОСТ 18879-73</t>
  </si>
  <si>
    <t>Резец проходной упорный изогнутый 32х20х170 Т5К10 ГОСТ 18879-73</t>
  </si>
  <si>
    <r>
      <rPr>
        <rFont val="Bahnschrift"/>
        <b/>
        <color theme="1"/>
        <sz val="10.0"/>
      </rPr>
      <t xml:space="preserve">РЕЗЦЫ ТОКАРНЫЙ ПОДРЕЗНОЙ ОТОГНУТЫЙ, ГОСТ 18880-73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</si>
  <si>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подрезной отогнутый 16х10х100 ВК8 ГОСТ 18880-73</t>
  </si>
  <si>
    <t>Резец подрезной отогнутый 16х12х100 ВК8 ГОСТ 18880-73</t>
  </si>
  <si>
    <t>Резец подрезной отогнутый 16х12х100 Т15К6 ГОСТ 18880-73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</si>
  <si>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</si>
  <si>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подрезной отогнутый 16х12х100 Т5К10 ГОСТ 18880-73</t>
  </si>
  <si>
    <t>Резец подрезной отогнутый 20х12х125 ВК8 ГОСТ 18880-73</t>
  </si>
  <si>
    <t>Резец подрезной отогнутый 20х12х125 Т15К6 ГОСТ 18880-73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</si>
  <si>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</si>
  <si>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подрезной отогнутый 20х12х125 Т5К10 ГОСТ 18880-73</t>
  </si>
  <si>
    <t>Резец подрезной отогнутый 25х16х140 ВК8 ГОСТ 18880-73</t>
  </si>
  <si>
    <t>Резец подрезной отогнутый 25х16х140 Т15К6 ГОСТ 18880-73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</si>
  <si>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</si>
  <si>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подрезной отогнутый 25х16х140 Т5К10 ГОСТ 18880-73</t>
  </si>
  <si>
    <t>Резец подрезной отогнутый левый 25х16х140 ВК8 ГОСТ 18880-73</t>
  </si>
  <si>
    <t>Резец подрезной отогнутый левый 25х16х140 Т15К6 ГОСТ 18880-73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</si>
  <si>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</si>
  <si>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подрезной отогнутый левый 25х16х140 Т5К10 ГОСТ 18880-73</t>
  </si>
  <si>
    <t>Резец подрезной отогнутый 32х20х170 ВК8 ГОСТ 18880-73</t>
  </si>
  <si>
    <t>Резец подрезной отогнутый 32х20х170 Т15К6 ГОСТ 18880-73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</si>
  <si>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С МЕХ. КРЕПЛЕНИЕМ</t>
    </r>
  </si>
  <si>
    <t>Резец подрезной отогнутый 32х20х170 Т5К10 ГОСТ 18880-73</t>
  </si>
  <si>
    <r>
      <rPr>
        <rFont val="Bahnschrift"/>
        <b/>
        <color theme="1"/>
        <sz val="10.0"/>
      </rPr>
      <t xml:space="preserve">РЕЗЦЫ ТОКАРНЫЙ РЕЗЬБОВОЙ ДЛЯ ВНУТРЕННЕЙ РЕЗЬБЫ, ГОСТ 18885-73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</si>
  <si>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резьбов.для внутренней резьбы 16х16х170 ВК8 18885-73 тип 2</t>
  </si>
  <si>
    <t>Резец резьбов.для внутренней резьбы 16х16х170 Т15К6 18885-73 тип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</si>
  <si>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</si>
  <si>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резьбов.для внутренней резьбы 16х16х170 Т5К10 18885-73 тип 2</t>
  </si>
  <si>
    <t>Резец резьбов.для внутренней резьбы 20х20х200 ВК8 18885-73 тип 2</t>
  </si>
  <si>
    <t>Резец резьбов.для внутренней резьбы 20х20х200 Т15К6 18885-73 тип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</si>
  <si>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</si>
  <si>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резьбов.для внутренней резьбы 20х20х200 Т5К10 18885-73 тип 2</t>
  </si>
  <si>
    <t>Резец резьбов.для внутренней резьбы 25х25х240 ВК8 18885-73 тип 2</t>
  </si>
  <si>
    <t>Резец резьбов.для внутренней резьбы 25х25х240 Т15К6 18885-73 тип 2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</si>
  <si>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</si>
  <si>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резьбов.для внутренней резьбы 25х25х240 Т5К10 18885-73 тип 2</t>
  </si>
  <si>
    <t>Резец резьбов.для внутренней резьбы левый 25х25х240 ВК8 18885-73</t>
  </si>
  <si>
    <t>Резец резьбов.для внутренней резьбы левый 25х25х240 Т15К6 18885-73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</si>
  <si>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</si>
  <si>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Резец резьбов.для внутренней резьбы левый 25х25х240 Т5К10 18885-73</t>
  </si>
  <si>
    <r>
      <rPr>
        <rFont val="Bahnschrift"/>
        <b/>
        <color theme="1"/>
        <sz val="10.0"/>
      </rPr>
      <t xml:space="preserve">РЕЗЕЦ ТОКАРНЫЙ РЕЗЬБОВОЙ ДЛЯ НАРУЖНОЙ РЕЗЬБЫ, ГОСТ 18885-73 (КАНАШ)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</si>
  <si>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Резец резьбовой для наружной резьбы 16х10х100 ВК8 18885-73 тип 1</t>
  </si>
  <si>
    <t>Резец резьбовой для наружной резьбы 16х10х100 Т15К6 18885-73 тип 1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</si>
  <si>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</si>
  <si>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Резец резьбовой для наружной резьбы 16х10х100 Т5К10 18885-73 тип 1</t>
  </si>
  <si>
    <t>Резец резьбовой для наружной резьбы 20х12х120 ВК8 18885-73 тип 1</t>
  </si>
  <si>
    <t>Резец резьбовой для наружной резьбы 20х12х120 Т15К6 18885-73 тип 1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</si>
  <si>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</si>
  <si>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Резец резьбовой для наружной резьбы 20х12х120 Т5К10 18885-73 тип 1</t>
  </si>
  <si>
    <t>Резец резьбовой для наружной резьбы 25х16х140 ВК8 18885-73 тип 1</t>
  </si>
  <si>
    <t>Резец резьбовой для наружной резьбы 25х16х140 Т15К6 18885-73 тип 1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</si>
  <si>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</si>
  <si>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Резец резьбовой для наружной резьбы 25х16х140 Т5К10 18885-73 тип 1</t>
  </si>
  <si>
    <r>
      <rPr>
        <rFont val="Bahnschrift"/>
        <b/>
        <color theme="1"/>
        <sz val="10.0"/>
      </rPr>
      <t xml:space="preserve">ВТУЛКА ПЕРЕХОДНАЯ ДЛЯ КРЕПЛЕНИЯ ИНСТРУМЕНТА С КОНИЧЕСКИМ ХВОСТОВИКОМ КОРОТКАЯ,  БИЕНИЕ 0,01 мм, СТАЛЬ 40Х,  ГОСТ 13598-85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</si>
  <si>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Втулка переходная 2/1 (40Х)</t>
  </si>
  <si>
    <t>Втулка переходная 3/1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</si>
  <si>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</si>
  <si>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Втулка переходная 3/2 (40Х)</t>
  </si>
  <si>
    <t>Втулка переходная 4/1 (40Х)</t>
  </si>
  <si>
    <t>Втулка переходная 4/2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</si>
  <si>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</si>
  <si>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Втулка переходная 4/3 (40Х)</t>
  </si>
  <si>
    <t>Втулка переходная 5/1 (40Х)</t>
  </si>
  <si>
    <t>Втулка переходная 5/2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</si>
  <si>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</si>
  <si>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Втулка переходная 5/3 (40Х)</t>
  </si>
  <si>
    <t>Втулка переходная 5/4 (40Х)</t>
  </si>
  <si>
    <t>Втулка переходная 6/4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</si>
  <si>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ТОКАРНЫЕ</t>
    </r>
  </si>
  <si>
    <t>Втулка переходная 6/5 (40Х)</t>
  </si>
  <si>
    <r>
      <rPr>
        <rFont val="Bahnschrift"/>
        <b/>
        <color theme="1"/>
        <sz val="10.0"/>
      </rPr>
      <t xml:space="preserve">ВТУЛКА ПЕРЕХОДНАЯ ДЛЯ КРЕПЛЕНИЯ ИНСТРУМЕНТА С КОНИЧЕСКИМ ХВОСТОВИКОМ ДЛИННАЯ,  БИЕНИЕ 0,01 мм, СТАЛЬ 40Х, ГОСТ 13598-85
</t>
    </r>
    <r>
      <rPr>
        <rFont val="Bahnschrift"/>
        <b val="0"/>
        <color theme="1"/>
        <sz val="8.0"/>
      </rPr>
      <t>Упаковка: промасленная бумага
Фасовка: кратно по 1 шт</t>
    </r>
  </si>
  <si>
    <t>Втулка переходная 1/1 длинная (40Х)</t>
  </si>
  <si>
    <t>Втулка переходная 2/1 длинная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</si>
  <si>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</si>
  <si>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Втулка переходная 2/3 длинная (40Х)</t>
  </si>
  <si>
    <t>Втулка переходная 3/1 длинная (40Х)</t>
  </si>
  <si>
    <t>Втулка переходная 3/2 длинная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</si>
  <si>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УПОРНЫЕ</t>
    </r>
  </si>
  <si>
    <t>Втулка переходная 3/3 длинная (40Х)</t>
  </si>
  <si>
    <t>Втулка переходная 4/1 длинная (40Х)</t>
  </si>
  <si>
    <t>Втулка переходная 4/2 длинная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</si>
  <si>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ТОКАРНЫЕ</t>
    </r>
  </si>
  <si>
    <t>Втулка переходная 4/3 длинная (40Х)</t>
  </si>
  <si>
    <t>Втулка переходная 4/4 длинная (40Х)</t>
  </si>
  <si>
    <t>Втулка переходная 4/5 длинная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</si>
  <si>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 ТОКАРНЫЕ</t>
    </r>
  </si>
  <si>
    <t>Втулка переходная 5/1 длинная (40Х)</t>
  </si>
  <si>
    <t>Втулка переходная 5/2 длинная (40Х)</t>
  </si>
  <si>
    <t>Втулка переходная 5/3 длинная (40Х)</t>
  </si>
  <si>
    <t>Втулка переходная 5/4 длинная (40Х)</t>
  </si>
  <si>
    <t>Втулка переходная 6/5 длинная (40Х)</t>
  </si>
  <si>
    <r>
      <rPr>
        <rFont val="Bahnschrift"/>
        <b/>
        <color theme="1"/>
        <sz val="10.0"/>
      </rPr>
      <t xml:space="preserve">ЦЕНТР УПОРНЫЙ, БИЕНИЕ 0,010 мм, КОНУС 60 ГРАДУСОВ, ГОСТ13214-79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</si>
  <si>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Центр упорный КМ1 ( 0013 )</t>
  </si>
  <si>
    <t>Центр упорный КМ1 ( 0015 )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</si>
  <si>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ЦЕНТРА УПОРНЫЙ ТВЕРД.</t>
    </r>
  </si>
  <si>
    <t>Центр упорный КМ2 ( 0017 )</t>
  </si>
  <si>
    <t>Центр упорный КМ2 ( 0019 )</t>
  </si>
  <si>
    <t>Центр упорный КМ3 ( 0023 )</t>
  </si>
  <si>
    <t>Центр упорный КМ3 ( 0025 )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</si>
  <si>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</si>
  <si>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Центр упорный КМ4 ( 0029 )</t>
  </si>
  <si>
    <t>Центр упорный КМ4 ( 0032 )</t>
  </si>
  <si>
    <t>Центр упорный КМ5 ( 0035 )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</si>
  <si>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</si>
  <si>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Центр упорный КМ6 ( 0043 )</t>
  </si>
  <si>
    <r>
      <rPr>
        <rFont val="Bahnschrift"/>
        <b/>
        <color theme="1"/>
        <sz val="10.0"/>
      </rPr>
      <t xml:space="preserve">ЦЕНТР УПОРНЫЙ ТВЕРДОСПЛАВНЫЙ (ВК8),БИЕНИЕ 0,010 ММ., КОНУС 60 ГРАДУСОВ, ГОСТ 13214-79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</si>
  <si>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Центр упорный твердосплавный КМ1 ( 0014 ) (ВК8)</t>
  </si>
  <si>
    <t>Центр упорный твердосплавный КМ1 ( 0016 ) (ВК8)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</si>
  <si>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ЦЕНТРА УПОРНЫЙ</t>
    </r>
  </si>
  <si>
    <t>Центр упорный твердосплавный КМ2 ( 0018 ) (ВК8)</t>
  </si>
  <si>
    <t>Центр упорный твердосплавный КМ2 ( 0020 ) (ВК8)</t>
  </si>
  <si>
    <t>Центр упорный твердосплавный КМ3 ( 0024 ) (ВК8)</t>
  </si>
  <si>
    <t>Центр упорный твердосплавный КМ3 ( 0026 ) (ВК8)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</si>
  <si>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ЦЕНТРА ВРАЩЕНИЯ</t>
    </r>
  </si>
  <si>
    <t>Центр упорный твердосплавный КМ4 ( 0030 ) (ВК8)</t>
  </si>
  <si>
    <t>Центр упорный твердосплавный КМ4 ( 0033 ) (ВК8)</t>
  </si>
  <si>
    <t>Центр упорный твердосплавный КМ5 ( 0036 ) (ВК8)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</si>
  <si>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ВТУЛКИ</t>
    </r>
  </si>
  <si>
    <t>Центр упорный твердосплавный КМ6 ( 0044 ) (ВК8)</t>
  </si>
  <si>
    <r>
      <rPr>
        <rFont val="Bahnschrift"/>
        <b/>
        <color theme="1"/>
        <sz val="10.0"/>
      </rPr>
      <t xml:space="preserve">ЦЕНТР СТАНОЧНЫЙ ВРАЩАЮЩИЙСЯ,НОРМАЛЬНОЙ ТОЧНОСТИ, ГОСТ 8742-75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</si>
  <si>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Центр вращающийся А-1-2-Н</t>
  </si>
  <si>
    <t>Центр вращающийся А-1-3-Н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</si>
  <si>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ЦЕНТРА ВРАЩЕНИЯ УСИЛ.</t>
    </r>
  </si>
  <si>
    <t>Центр вращающийся А-1-4-Н</t>
  </si>
  <si>
    <t>Центр вращающийся А-1-5-Н</t>
  </si>
  <si>
    <r>
      <rPr>
        <rFont val="Bahnschrift"/>
        <b/>
        <color theme="1"/>
        <sz val="10.0"/>
      </rPr>
      <t xml:space="preserve">ЦЕНТР СТАНОЧНЫЙ ВРАЩАЮЩИЙСЯ УСИЛЕННЫЙ, НОРМАЛЬНОЙ ТОЧНОСТИ, ГОСТ 8742-75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</si>
  <si>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Центр вращающийся А-2-3-У (усиленный)</t>
  </si>
  <si>
    <t>Центр вращающийся А-2-4-У (усиленный)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</si>
  <si>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ЦЕНТРА ВРАЩЕНИЯ НОРМ.</t>
    </r>
  </si>
  <si>
    <t>Центр вращающийся А-2-5-У (усиленный)</t>
  </si>
  <si>
    <r>
      <rPr>
        <rFont val="Bahnschrift"/>
        <b/>
        <color theme="1"/>
        <sz val="10.0"/>
      </rPr>
      <t xml:space="preserve">ОПРАВКА С КОНУСОМ МОРЗЕ ДЛЯ СВЕРЛИЛЬНЫХ ПАТРОНОВ С ЛАПКОЙ, СТАЛЬ 40Х, ГОСТ 2682-86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</si>
  <si>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Оправка КМ1 / В10 с лапкой (40Х)</t>
  </si>
  <si>
    <t>Оправка КМ1 / В12 с лапкой (40Х)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</si>
  <si>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ОПРАВКА С РЕЗЬБОЙ</t>
    </r>
  </si>
  <si>
    <t>Оправка КМ1 / В16 с лапкой (40Х)</t>
  </si>
  <si>
    <t>Оправка КМ1 / В18 с лапкой (40Х)</t>
  </si>
  <si>
    <t>Оправка КМ2 / В10 с лапкой (40Х)</t>
  </si>
  <si>
    <t>Оправка КМ2 / В12 с лапкой (40Х)</t>
  </si>
  <si>
    <t>Оправка КМ2 / В16 с лапкой (40Х)</t>
  </si>
  <si>
    <t>Оправка КМ2 / В18 с лапкой (40Х)</t>
  </si>
  <si>
    <t>Оправка КМ3 / В10 с лапкой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</si>
  <si>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СВЕРЛ.С КЛЮЧОМ</t>
    </r>
  </si>
  <si>
    <t>Оправка КМ3 / В12 с лапкой (40Х)</t>
  </si>
  <si>
    <t>Оправка КМ3 / В16 с лапкой (40Х)</t>
  </si>
  <si>
    <t>Оправка КМ3 / В18 с лапкой (40Х)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</si>
  <si>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СВЕРЛ.САМОЗАЖ.</t>
    </r>
  </si>
  <si>
    <t>Оправка КМ3 / В22 с лапкой (40Х)</t>
  </si>
  <si>
    <t>Оправка КМ3 / В24 с лапкой (40Х)</t>
  </si>
  <si>
    <t>Оправка КМ4 / В12 с лапкой (40Х)</t>
  </si>
  <si>
    <t>Оправка КМ4 / В16 с лапкой (40Х)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</si>
  <si>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патроны и оправки</t>
    </r>
  </si>
  <si>
    <t>Оправка КМ4 / В18 с лапкой (40Х)</t>
  </si>
  <si>
    <t>Оправка КМ4 / В22 с лапкой (40Х)</t>
  </si>
  <si>
    <t>Оправка КМ4 / В24 с лапкой (40Х)</t>
  </si>
  <si>
    <t>Оправка КМ5 / В16 с лапкой (40Х)</t>
  </si>
  <si>
    <t>Оправка КМ5 / В18 с лапкой (40Х)</t>
  </si>
  <si>
    <t>Оправка КМ5 / В22 с лапкой (40Х)</t>
  </si>
  <si>
    <t>Оправка КМ5 / В24 с лапкой (40Х)</t>
  </si>
  <si>
    <r>
      <rPr>
        <rFont val="Bahnschrift"/>
        <b/>
        <color theme="1"/>
        <sz val="10.0"/>
      </rPr>
      <t xml:space="preserve">ОПРАВКА С КОНУСОМ МОРЗЕ ДЛЯ СВЕРЛИЛЬНЫХ ПАТРОНОВ БЕЗ  ЛАПКИ С МЕТРИЧЕСКОЙ РЕЗЬБОЙ,СТАЛЬ 40Х, ГОСТ 2682-86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</si>
  <si>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Оправка КМ1 / В12 без лапки (с резьбой М6, 40Х)</t>
  </si>
  <si>
    <t>Оправка КМ1 / В16 без лапки (с резьбой М 6, 40Х)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</si>
  <si>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ОПРАВКА С ЛАПКОЙ</t>
    </r>
  </si>
  <si>
    <t>Оправка КМ1 / В18 без лапки (с резьбой М 6, 40Х)</t>
  </si>
  <si>
    <t>Оправка КМ2 / В10 без лапки (с резьбой М 10, 40Х)</t>
  </si>
  <si>
    <t>Оправка КМ2 / В12 без лапки (с резьбой М 10, 40Х)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</si>
  <si>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патроны и оправки</t>
    </r>
  </si>
  <si>
    <t>Оправка КМ2 / В16 без лапки (с резьбой М 10, 40Х)</t>
  </si>
  <si>
    <t>Оправка КМ2/ В18 без лапки (с резьбой М 10, 40Х)</t>
  </si>
  <si>
    <t>Оправка КМ3 / В12 без лапки (с резьбой М 12, 40Х)</t>
  </si>
  <si>
    <t>Оправка КМ3 / В16 без лапки (с резьбой М 12, 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</si>
  <si>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СВЕРЛ.С КЛЮЧОМ</t>
    </r>
  </si>
  <si>
    <t>Оправка КМ3 / В18 без лапки (с резьбой М 12, 40Х)</t>
  </si>
  <si>
    <t>Оправка КМ4 / В16 без лапки (с резьбой М 16, 40Х)</t>
  </si>
  <si>
    <t>Оправка КМ4 / В18 без лапки (с резьбой М 16, 40Х)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</si>
  <si>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ПАТРОНЫ СВЕРЛ.САМОЗАЖ.</t>
    </r>
  </si>
  <si>
    <t>Оправка КМ5 / В16 без лапки (с резьбой М 20, 40Х)</t>
  </si>
  <si>
    <t>Оправка КМ5/ В18 без лапки (с резьбой М 20, 40Х)</t>
  </si>
  <si>
    <r>
      <rPr>
        <rFont val="Bahnschrift"/>
        <b/>
        <color theme="1"/>
        <sz val="10.0"/>
      </rPr>
      <t xml:space="preserve">ПАТРОН СВЕРЛИЛЬНЫЙ ТРЕХКУЛАЧКОВЫЙ С КЛЮЧОМ, SCHWERT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</si>
  <si>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Патрон сверлильный ПС-6 В10 (0,6-6,5 мм)</t>
  </si>
  <si>
    <t>Патрон сверлильный ПС-10 В12 (1,5-10,0 мм)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</si>
  <si>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ПАТРОНЫ САМОЗАЖИМН.</t>
    </r>
  </si>
  <si>
    <t>Патрон сверлильный ПС-13 В12 (1,5-13,0 мм)</t>
  </si>
  <si>
    <t>Патрон сверлильный ПС-13 В16 (3,0-13,0 мм)</t>
  </si>
  <si>
    <t>Патрон сверлильный ПС-16 В16 (3,0-16,0 мм)</t>
  </si>
  <si>
    <t>Патрон сверлильный ПС-16 В18 (3,0-16,0 мм)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</si>
  <si>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ОПРАВКИ С ЛАПКОЙ</t>
    </r>
  </si>
  <si>
    <t>Патрон сверлильный резьбовой ПСР-10 М12х1,25 (1,5-10,0 мм)</t>
  </si>
  <si>
    <t>Патрон сверлильный резьбовой ПСР-13 М12х1,25 (1,5-13,0 мм)</t>
  </si>
  <si>
    <t>Патрон сверлильный резьбовой ПСР-16 М12х1,25 (3,0-16,0 мм)</t>
  </si>
  <si>
    <r>
      <rPr>
        <rFont val="Bahnschrift"/>
        <b/>
        <color theme="0"/>
        <sz val="10.0"/>
      </rPr>
      <t>видео</t>
    </r>
    <r>
      <rPr>
        <rFont val="Bahnschrift"/>
        <b val="0"/>
        <color theme="0"/>
        <sz val="10.0"/>
      </rPr>
      <t xml:space="preserve"> (нажимайте)
патроны и оправки</t>
    </r>
  </si>
  <si>
    <t>Патрон сверлильный резьбовой ПСР-10 3/8"-24 UNF (1,5-10,0 мм)</t>
  </si>
  <si>
    <t>Патрон сверлильный резьбовой ПСР-13 3/8"-24 UNF (2,0-13,0 мм)</t>
  </si>
  <si>
    <t>Патрон сверлильный резьбовой ПСР-10 1/2"-20 UNF (1,5-10,0 мм)</t>
  </si>
  <si>
    <t>Патрон сверлильный резьбовой ПСР-13 1/2"-20 UNF (2,0-13,0 мм)</t>
  </si>
  <si>
    <r>
      <rPr>
        <rFont val="Bahnschrift"/>
        <b/>
        <color theme="1"/>
        <sz val="10.0"/>
      </rPr>
      <t xml:space="preserve">ПАТРОН СВЕРЛИЛЬНЫЙ САМОЗАЖИМНОЙ БЕСКЛЮЧЕВОЙ, SCHWERT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</si>
  <si>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Патрон сверлильный самозажимной ПСС-10 М12х1,25 (1-10)</t>
  </si>
  <si>
    <t>Патрон сверлильный самозажимной ПСС-13 М12х1,25 (2-13)</t>
  </si>
  <si>
    <r>
      <rPr>
        <rFont val="Bahnschrift"/>
        <b/>
        <color theme="0"/>
        <sz val="10.0"/>
      </rPr>
      <t>аналог</t>
    </r>
    <r>
      <rPr>
        <rFont val="Bahnschrift"/>
        <b val="0"/>
        <color theme="0"/>
        <sz val="10.0"/>
      </rPr>
      <t xml:space="preserve"> (нажимайте)
ПАТРОНЫ С КЛЮЧОМ</t>
    </r>
  </si>
  <si>
    <t>Патрон сверлильный самозажимной ПСС-10 3/8"-24 UNF (1-10)</t>
  </si>
  <si>
    <t>Патрон сверлильный самозажимной ПСС-13 1/2"-20 UNF (1,5-13)</t>
  </si>
  <si>
    <t>Патрон сверлильный самозажимной ПСС-13 3/8"-24 UNF (2-13)</t>
  </si>
  <si>
    <r>
      <rPr>
        <rFont val="Bahnschrift"/>
        <b/>
        <color theme="1"/>
        <sz val="10.0"/>
      </rPr>
      <t xml:space="preserve">ПАТРОН ТОКАРНЫЙ САМОЦЕНТРИРУЮЩИЙ ТРЕХКУЛАЧКОВЫЙ,МАТЕРИАЛ КОРПУСА: СТАЛЬ (ГРОДНО)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</si>
  <si>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Патрон токарный 3-160.05.11П ф 160</t>
  </si>
  <si>
    <t>Патрон токарный 3-250.35.34В ф 250</t>
  </si>
  <si>
    <r>
      <rPr>
        <rFont val="Bahnschrift"/>
        <b/>
        <color theme="0"/>
        <sz val="10.0"/>
      </rPr>
      <t>переход</t>
    </r>
    <r>
      <rPr>
        <rFont val="Bahnschrift"/>
        <b val="0"/>
        <color theme="0"/>
        <sz val="10.0"/>
      </rPr>
      <t xml:space="preserve"> (нажимайте)
РЕЗЦЫ</t>
    </r>
  </si>
  <si>
    <t>Патрон токарный 3-315.41.34В ф 315</t>
  </si>
  <si>
    <r>
      <rPr>
        <rFont val="Bahnschrift"/>
        <b/>
        <color theme="1"/>
        <sz val="10.0"/>
      </rPr>
      <t xml:space="preserve">РЕЗЦЫ С МЕХАНИЧЕСКИМ КРЕПЛЕНИЕМ ТВЕРДОСПЛАВНЫХ ПЛАСТИН
</t>
    </r>
    <r>
      <rPr>
        <rFont val="Bahnschrift"/>
        <b val="0"/>
        <color theme="1"/>
        <sz val="8.0"/>
      </rPr>
      <t>Упаковка: картонная коробка
Фасовка: кратно 1 шт</t>
    </r>
  </si>
  <si>
    <t>Резец со сменными пластинами отрезной MGEHR-1616-3.0-T18.5</t>
  </si>
  <si>
    <t>Резец со сменными пластинами отрезной MGEHR-2020-3.0-T20</t>
  </si>
  <si>
    <t>Резец со сменными пластинами отрезной MGEHR-2525-3.0-T20</t>
  </si>
  <si>
    <t>ПЛАСТИНЫ К РЕЗЦАМ:</t>
  </si>
  <si>
    <t>Пластина сменная MGMN-300 M (NC3030, KORLOY)</t>
  </si>
  <si>
    <t>Пластина сменная MGMN-300 M (PC5300, KORLOY)</t>
  </si>
  <si>
    <t>Резец со сменными пластинами отрезной MGEHR-2525-4.0-T20</t>
  </si>
  <si>
    <t>Пластина сменная MGMN-400 M (NC3030, KORLOY)</t>
  </si>
  <si>
    <t>Пластина сменная MGMN-400 T (PC5300, KORLOY)</t>
  </si>
  <si>
    <t>Резец со сменными пластинами отрезной PCHL 16-24</t>
  </si>
  <si>
    <t>Резец со сменными пластинами отрезной PCHL 25-24</t>
  </si>
  <si>
    <t>Резец со сменными пластинами отрезной PCHR 16-24</t>
  </si>
  <si>
    <t>Резец со сменными пластинами отрезной PCHR 25-24</t>
  </si>
  <si>
    <t>Резец со сменными пластинами отрезной RF151.22-2020-20</t>
  </si>
  <si>
    <t>Резец со сменными пластинами расточной для глухих отверстий S16R-SCLCR09</t>
  </si>
  <si>
    <t>Резец со сменными пластинами расточной для глухих отверстий S20R-SCLCR09</t>
  </si>
  <si>
    <t>Резец со сменными пластинами расточной для глухих отверстий S25S-SCLCR09</t>
  </si>
  <si>
    <t>Пластина сменная CCMT-09T302 E-F2 (ТP20AM, Кировоград)</t>
  </si>
  <si>
    <t>Пластина сменная CCMT-09T304 E-F2 (ТP20AM, Кировоград)</t>
  </si>
  <si>
    <t>Пластина сменная CCMT-09T304 E-F2 (AP10AM, Кировоград)</t>
  </si>
  <si>
    <t>Пластина сменная CCMT-09T304 E-F2 (BP20AT, Кировоград)</t>
  </si>
  <si>
    <t>Пластина сменная ССМТ-09Т308 R5 (ТС40РТ, Кировоград)</t>
  </si>
  <si>
    <t>Пластина сменная CCMT-09T308 R5 (ТP20AM, Кировоград)</t>
  </si>
  <si>
    <t>Пластина сменная CCMT-09T304 TM (HR5255, Волжский инструмент)</t>
  </si>
  <si>
    <t>Пластина сменная CCMT-09T304 TM (HR8150, Волжский инструмент)</t>
  </si>
  <si>
    <t>Пластина сменная CCMT-09T308 TM (HR5255, Волжский инструмент)</t>
  </si>
  <si>
    <t>Пластина сменная CCMT-09T308 TM (HR8250, Волжский инструмент)</t>
  </si>
  <si>
    <t>Пластина сменная CCMT-09T304 HMP (NC3020, KORLOY)</t>
  </si>
  <si>
    <t>Пластина сменная CCMT-09T308 HMP (NC3020, KORLOY)</t>
  </si>
  <si>
    <t>Пластина сменная CCMT-09T304 (UC5115, MITSYBISHI)</t>
  </si>
  <si>
    <t xml:space="preserve">Пластина сменная CCMT-09T304 (US735, MITSYBISHI) </t>
  </si>
  <si>
    <t>Пластина сменная CCMT-09T308 (UC5115, MITSYBISHI)</t>
  </si>
  <si>
    <t xml:space="preserve">Пластина сменная CCMT-09T308 (US735, MITSYBISHI) </t>
  </si>
  <si>
    <t>Пластина сменная CCMT-09T308 (VP15TF, MITSYBISHI)</t>
  </si>
  <si>
    <t>Резец со сменными пластинами расточной для глухих отверстий S16R-SDUCR11</t>
  </si>
  <si>
    <t>Резец со сменными пластинами расточной для глухих отверстий S20R-SDUCR11</t>
  </si>
  <si>
    <t>Резец со сменными пластинами расточной для глухих отверстий S25S-SDUCR11</t>
  </si>
  <si>
    <t>Пластина сменная DCMT-11T304 TM (HR8250, Волжский инструмент)</t>
  </si>
  <si>
    <t>Пластина сменная DCMT-11T308 TM (HR8250, Волжский инструмент)</t>
  </si>
  <si>
    <t>Пластина сменная DCMT-11T308 TR (HR8250, Волжский инструмент)</t>
  </si>
  <si>
    <t>Пластина сменная DCMT-11T304 HMP (NC3030, KORLOY)</t>
  </si>
  <si>
    <t>Пластина сменная DCMT-11T308 HMP (NC3220, KORLOY)</t>
  </si>
  <si>
    <t>Пластина сменная DCMT-11T308 HMP (NC3020, KORLOY)</t>
  </si>
  <si>
    <t>Пластина сменная DCMT-11T304 (US735, MITSYBISHI)</t>
  </si>
  <si>
    <t>Пластина сменная DCMT-11T304 MV (UE6020, MITSYBISHI)</t>
  </si>
  <si>
    <t>Пластина сменная DCMT-11T304 MV (VP15TF, MITSYBISHI)</t>
  </si>
  <si>
    <t>Пластина сменная DCMT-11T308 MV (VP15TF, MITSYBISHI)</t>
  </si>
  <si>
    <t>Резец со сменными пластинами расточной для сквозных отверстий S16R-SSSCR09</t>
  </si>
  <si>
    <t>Резец со сменными пластинами расточной для сквозных отверстий S20R-SSSCR09</t>
  </si>
  <si>
    <t>Резец со сменными пластинами расточной для сквозных отверстий S25S-SSSCR09</t>
  </si>
  <si>
    <t>Пластина сменная SCMT-09T304 F3 (ТP20AM, Кировоград)</t>
  </si>
  <si>
    <t>Пластина сменная SCMT-09T304 F3 (AP10AM, Кировоград)</t>
  </si>
  <si>
    <t>Пластина сменная SCMT-09T308 F3 (ТP20AM , Кировоград)</t>
  </si>
  <si>
    <t>Пластина сменная SCMT-09T304 TM (HR8250, Волжский инструмент)</t>
  </si>
  <si>
    <t>Пластина сменная SCMT-09T308 TM (HR8250, Волжский инструмент)</t>
  </si>
  <si>
    <t>Пластина сменная SCMT-09T304 C25 (NC3120, KORLOY)</t>
  </si>
  <si>
    <t>Пластина сменная SCMT-09T308 HMP (NC3020, KORLOY )</t>
  </si>
  <si>
    <t>Пластина сменная SCMT-09T304 (UE6020, MITSYBISHI)</t>
  </si>
  <si>
    <t>Пластина сменная SCMT-09T308 (UC5115, MITYBISHI)</t>
  </si>
  <si>
    <t>Пластина сменная SCMT-09T308 (UE6020, MITSYBISHI)</t>
  </si>
  <si>
    <t>Резец со сменными пластинами проходной упорный (подрезной) DCLNR1616H12</t>
  </si>
  <si>
    <t>Резец со сменными пластинами проходной упорный (подрезной) DCLNR2020K12</t>
  </si>
  <si>
    <t>Резец со сменными пластинами проходной упорный (подрезной) DCLNR2525M12</t>
  </si>
  <si>
    <t>Резец со сменными пластинами проходной упорный (подрезной) DCLNL2525M12</t>
  </si>
  <si>
    <t>Пластина сменная CNMG-120404 F1 (ТС20РТ, Кировоград)</t>
  </si>
  <si>
    <t>Пластина сменная CNMG-120404 MS (AP10AM, Кировоград)</t>
  </si>
  <si>
    <t>Пластина сменная CNMG-120408 R4 (ТС20РТ-P, Кировоград)</t>
  </si>
  <si>
    <t>Пластина сменная CNMG-120408 M2 (AP10AT, Кировоград)</t>
  </si>
  <si>
    <t>Пластина сменная CNMG-120408 M9 (AC30PT-P, Кировоград)</t>
  </si>
  <si>
    <t>Пластина сменная CNMG-120408 M2 (ТP20AM, Кировоград)</t>
  </si>
  <si>
    <t>Пластина сменная CNMG-120412 R4 (ТС40РТ-P, Кировоград)</t>
  </si>
  <si>
    <t>Пластина сменная CNMG-120404 BM (HR5255, Волжский инструмент)</t>
  </si>
  <si>
    <t>Пластина сменная CNMG-120404 GM (HR8150, Волжский инструмент)</t>
  </si>
  <si>
    <t>Пластина сменная CNMG-120408 BM (HR5255, Волжский инструмент)</t>
  </si>
  <si>
    <t>Пластина сменная CNMG-120408 GM (HR8150, Волжский инструмент)</t>
  </si>
  <si>
    <t>Пластина сменная CNMG-120408 GR (HR8351, Волжский инструмент)</t>
  </si>
  <si>
    <t>Пластина сменная CNMG-120412 BM (HR5255, Волжский инструмент)</t>
  </si>
  <si>
    <t>Пластина сменная CNMG-120412 GM (HR8250, Волжский инструмент)</t>
  </si>
  <si>
    <t>Пластина сменная CNMG-120412 GR (HR8351, Волжский инструмент)</t>
  </si>
  <si>
    <t>Пластина сменная CNMG-120404 HM (NC3020, KORLOY)</t>
  </si>
  <si>
    <t>Пластина сменная CNMG-120408 HM (NC3020, KORLOY)</t>
  </si>
  <si>
    <t>Пластина сменная CNMG-120408 HM (PC9030, KORLOY)</t>
  </si>
  <si>
    <t>Пластина сменная CNMG-120408 GR (NC6110, KORLOY)</t>
  </si>
  <si>
    <t>Пластина сменная CNMG-120408 HM (NC3030, KORLOY)</t>
  </si>
  <si>
    <t>Пластина сменная CNMG-120404 MA (UE6020, MITSYBISHI)</t>
  </si>
  <si>
    <t>Пластина сменная CNMG-120404 MA (US735, MITSYBISHI)</t>
  </si>
  <si>
    <t>Пластина сменная CNMG-120404 MA (VP15TF, MITSYBISHI)</t>
  </si>
  <si>
    <t>Пластина сменная CNMG-120404 MS (US735, MITSYBISHI)</t>
  </si>
  <si>
    <t>Пластина сменная CNMG-120404 MS (VP15TF, MITSYBISHI)</t>
  </si>
  <si>
    <t>Пластина сменная CNMG-120408 (UC5115, MITSYBISHI)</t>
  </si>
  <si>
    <t>Пластина сменная CNMG-120408 MA (UE6020, MITSYBISHI)</t>
  </si>
  <si>
    <t>Пластина сменная CNMG-120408 MA (US735, MITSYBISHI)</t>
  </si>
  <si>
    <t>Пластина сменная CNMG-120408 MA (VP15TF, MITSYBISHI)</t>
  </si>
  <si>
    <t>Пластина сменная CNMG-120408 MS (VP15TF, MITSYBISHI)</t>
  </si>
  <si>
    <t>Пластина сменная CNUA-120412 (ВС20НТ, Кировоград)</t>
  </si>
  <si>
    <t>Пластина сменная CNMA-120408 (HR6150, Волжский инструмент)</t>
  </si>
  <si>
    <t>Пластина сменная CNMA-120412 (HR6150, Волжский инструмент)</t>
  </si>
  <si>
    <t>Резец со сменными пластинами проходной упорный (подрезной) DWLNR1616H08</t>
  </si>
  <si>
    <t>Резец со сменными пластинами проходной упорный (подрезной) DWLNR2020K08</t>
  </si>
  <si>
    <t>Резец со сменными пластинами проходной упорный (подрезной) DWLNR2525M08</t>
  </si>
  <si>
    <t>Пластина сменная WNMG-080408 R2 (ТС20РТ, Кировоград)</t>
  </si>
  <si>
    <t>Пластина сменная WNMG-080408 M1 (ТP20TТ, Кировоград)</t>
  </si>
  <si>
    <t>Пластина сменная WNMG-080408 M2 (AP10AM, Кировоград)</t>
  </si>
  <si>
    <t>Пластина сменная WNMG-080408 M2 (AP20AM, Кировоград)</t>
  </si>
  <si>
    <t>Пластина сменная WNMG-080408 M9 (AC30PT-P, Кировоград)</t>
  </si>
  <si>
    <t>Пластина сменная WNMG-080412 R2 (TC40PT, Кировоград)</t>
  </si>
  <si>
    <t>Пластина сменная WNMG-080404 BM (HR5255, Волжский инструмент)</t>
  </si>
  <si>
    <t>Пластина сменная WNMG-080404 GM (HR8150, Волжский инструмент)</t>
  </si>
  <si>
    <t>Пластина сменная WNMG-080408 BM (HR5255, Волжский инструмент)</t>
  </si>
  <si>
    <t>Пластина сменная WNMG-080408 GM (HR8150, Волжский инструмент)</t>
  </si>
  <si>
    <t>Пластина сменная WNMG-080408 GR (HR8250, Волжский инструмент)</t>
  </si>
  <si>
    <t>Пластина сменная WNMG-080412 GR (HR8250, Волжский инструмент)</t>
  </si>
  <si>
    <t>Пластина сменная WNMG-080404 HM (NC3120, KORLOY)</t>
  </si>
  <si>
    <t>Пластина сменная WNMG-080404 HM (NC3020, KORLOY)</t>
  </si>
  <si>
    <t>Пластина сменная WNMG-080408 HM (NC3020, KORLOY)</t>
  </si>
  <si>
    <t>Пластина сменная WNMG-080408 HM (NC3030, KORLOY)</t>
  </si>
  <si>
    <t>Пластина сменная WNMG-080408 GR (NC6110, KORLOY)</t>
  </si>
  <si>
    <t>Пластина сменная WNMG-080404 (UC5115, MITSYBISHI)</t>
  </si>
  <si>
    <t xml:space="preserve">Пластина сменная WNMG-080404 MA (UE6020, MITSYBISHI) </t>
  </si>
  <si>
    <t>Пластина сменная WNMG-080404 MA (VP15TF, MITSYBISHI)</t>
  </si>
  <si>
    <t>Пластина сменная WNMG-080404 MS (VP15TF, MITSYBISHI)</t>
  </si>
  <si>
    <t>Пластина сменная WNMG-080408 MA (UE6020, MITSYBISHI)</t>
  </si>
  <si>
    <t>Пластина сменная WNMG-080408 MA (VP15TF, MITSYBISHI)</t>
  </si>
  <si>
    <t>Пластина сменная WNMG-080408 MS (US735, MITSYBISHI)</t>
  </si>
  <si>
    <t>Пластина сменная WNMG-080408 MS (VP15TF, MITSYBISHI)</t>
  </si>
  <si>
    <t>Пластина сменная WNMA-080408 (HR6150, Волжский инструмент)</t>
  </si>
  <si>
    <t>Пластина сменная WNMA-080412 (HR6150, Волжский инструмент)</t>
  </si>
  <si>
    <t>Резец со сменными пластинами проходной упорный (подрезной) MCLNR1616H12</t>
  </si>
  <si>
    <t>Резец со сменными пластинами проходной упорный (подрезной) MCLNR2020K12</t>
  </si>
  <si>
    <t>Резец со сменными пластинами проходной упорный (подрезной) MCLNR2525M12</t>
  </si>
  <si>
    <t>Резец со сменными пластинами проходной упорный (подрезной) MCLNL2525M12</t>
  </si>
  <si>
    <t>Резец со сменными пластинами проходной упорный (подрезной) MWLNR1616H08</t>
  </si>
  <si>
    <t>Резец со сменными пластинами проходной упорный (подрезной) MWLNR2020K08</t>
  </si>
  <si>
    <t>Резец со сменными пластинами проходной упорный (подрезной) MWLNR2525M08</t>
  </si>
  <si>
    <t>Резец со сменными пластинами проходной упорный (подрезной) MWLNL2525M08</t>
  </si>
  <si>
    <t>Резец со сменными пластинами проходной упорный (подрезной) PCLNR1616H12</t>
  </si>
  <si>
    <t>Резец со сменными пластинами проходной упорный (подрезной) PCLNR2020K12</t>
  </si>
  <si>
    <t>Резец со сменными пластинами проходной упорный (подрезной) PCLNR2525M12</t>
  </si>
  <si>
    <t>Резец со сменными пластинами проходной упорный (подрезной) PCLNL2525M12</t>
  </si>
  <si>
    <t>Резец со сменными пластинами проходной упорный (подрезной) PWLNR1616H08</t>
  </si>
  <si>
    <t>Резец со сменными пластинами проходной упорный (подрезной) PWLNR2020K08</t>
  </si>
  <si>
    <t>Резец со сменными пластинами проходной упорный (подрезной) PWLNR2525M08</t>
  </si>
  <si>
    <t>Резец со сменными пластинами проходной упорный (подрезной) PWLNL2525M08</t>
  </si>
  <si>
    <t>Резец со сменными пластинами проходной упорный DCSNR2525M12</t>
  </si>
  <si>
    <t>Резец со сменными пластинами проходной упорный DDJNR1616H11</t>
  </si>
  <si>
    <t>Резец со сменными пластинами проходной упорный DDJNR2020K15</t>
  </si>
  <si>
    <t>Резец со сменными пластинами проходной упорный DDJNR2525M15</t>
  </si>
  <si>
    <t>Резец со сменными пластинами проходной упорный DDJNL2525M15</t>
  </si>
  <si>
    <t>Пластина сменная DNMG-150608 (ТС40РТ, Кировоград)</t>
  </si>
  <si>
    <t>Пластина сменная DNMG-150608 М4 (ТС20РТ, Кировоград)</t>
  </si>
  <si>
    <t>Пластина сменная DNMG-150608 M4 (BP20TT, Кировоград)</t>
  </si>
  <si>
    <t>Пластина сменная DNMG-150604 BM (HR5255, Волжский инструмент)</t>
  </si>
  <si>
    <t>Пластина сменная DNMG-150604 GM (HR8150, Волжский инструмент)</t>
  </si>
  <si>
    <t>Пластина сменная DNMG-150608 BM (HR5255, Волжский инструмент)</t>
  </si>
  <si>
    <t>Пластина сменная DNMG-150608 GM (HR8150, Волжский инструмент)</t>
  </si>
  <si>
    <t>Пластина сменная DNMG-150608 GR (HR8250, Волжский инструмент)</t>
  </si>
  <si>
    <t>Пластина сменная DNMG-150612 BM (HR5255, Волжский инструмент)</t>
  </si>
  <si>
    <t>Пластина сменная DNMG-150612 GM (HR8150, Волжский инструмент)</t>
  </si>
  <si>
    <t>Пластина сменная DNMG-150612 GR (HR8250, Волжский инструмент)</t>
  </si>
  <si>
    <t>Пластина сменная DNMG-150608 НM (NC3020, KORLOY)</t>
  </si>
  <si>
    <t>Пластина сменная DNMG-150608 НM (NC3120, KORLOY)</t>
  </si>
  <si>
    <t>Пластина сменная DNMG-150608 НS (PC9030, KORLOY)</t>
  </si>
  <si>
    <t>Пластина сменная DNMG-150404 (UC5115, MITSYBISHI)</t>
  </si>
  <si>
    <t>Пластина сменная DNMG-150404 MA (UE6020, MITSYBISHI)</t>
  </si>
  <si>
    <t>Пластина сменная DNMG-150404 MA (US735, MITSYBISHI)</t>
  </si>
  <si>
    <t>Пластина сменная DNMG-150404 MA (VP15TF, MITSYBISHI)</t>
  </si>
  <si>
    <t>Пластина сменная DNMG-150408 MA (UE6020, MITSYBISHI)</t>
  </si>
  <si>
    <t>Пластина сменная DNMG-150408 MA (US735, MITSYBISHI)</t>
  </si>
  <si>
    <t>Пластина сменная DNMG-150408 MA (VP15TF, MITSTBISHI)</t>
  </si>
  <si>
    <t>Пластина сменная DNMA-150604 (HR6150, Волжский инструмент)</t>
  </si>
  <si>
    <t>Пластина сменная DNMA-150608 (HR6150, Волжский инструмент)</t>
  </si>
  <si>
    <t>Пластина сменная DNMA-150612 (HR6150, Волжский инструмент)</t>
  </si>
  <si>
    <t>Резец со сменными пластинами проходной упорный MCSNR2525M12</t>
  </si>
  <si>
    <t>Резец со сменными пластинами проходной упорный MDJNR1616H11</t>
  </si>
  <si>
    <t>Резец со сменными пластинами проходной упорный MDJNR2020K15</t>
  </si>
  <si>
    <t>Резец со сменными пластинами проходной упорный MDJNR2525M15</t>
  </si>
  <si>
    <t>Резец со сменными пластинами проходной упорный MDJNL2525M15</t>
  </si>
  <si>
    <t>Резец со сменными пластинами проходной упорный MTJNR2525M22</t>
  </si>
  <si>
    <t>Пластина сменная TNMA-220416 (ВС20НТ, Кировоград)</t>
  </si>
  <si>
    <t>Пластина сменная TNMG-220408 (ВС20НТ, Кировоград)</t>
  </si>
  <si>
    <t>Пластина сменная TNMG-220408 M2 (ТС20РТ, Кировоград)</t>
  </si>
  <si>
    <t>Пластина сменная TNMG-220412 (ТС40РТ, Кировоград)</t>
  </si>
  <si>
    <t>Пластина сменная TNMG-220412 GM (HR8250, Волжский инструмент)</t>
  </si>
  <si>
    <t>Резец со сменными пластинами проходной упорный MVJNR2525M16</t>
  </si>
  <si>
    <t>Пластина сменная VNMG-160408 M2 (ТP20AM, Кировоград)</t>
  </si>
  <si>
    <t>Пластина сменная VNMG-160408 M2 (ТС20РТ, Кировоград)</t>
  </si>
  <si>
    <t>Пластина сменная VNMG-160408 M2 (BP20AM, Кировоград)</t>
  </si>
  <si>
    <t>Пластина сменная VNMG-160408 HM (NC3120, KORLOY)</t>
  </si>
  <si>
    <t>Пластина сменная VNMG-160408 HM (NC3020, KORLOY)</t>
  </si>
  <si>
    <t>Пластина сменная VNMG-160404 (VP15TF, MITSYBISHI)</t>
  </si>
  <si>
    <t>Пластина сменная VNMG-160408 (VP15TF, MITSYBISHI)</t>
  </si>
  <si>
    <t>Пластина сменная VNMA-160408 (HR6150, Волжский инструмент)</t>
  </si>
  <si>
    <t>Резец со сменными пластинами проходной упорный PDJNR1616H11</t>
  </si>
  <si>
    <t>Резец со сменными пластинами проходной упорный PDJNR2020K15</t>
  </si>
  <si>
    <t>Резец со сменными пластинами проходной упорный PDJNR2525M15</t>
  </si>
  <si>
    <t>Резец со сменными пластинами проходной упорный PDJNL2525M15</t>
  </si>
  <si>
    <t>Резец со сменными пластинами проходной упорный PTJNR2525M22</t>
  </si>
  <si>
    <t>Резец со сменными пластинами проходной прямой MSDNN2525M12</t>
  </si>
  <si>
    <t xml:space="preserve">Пластина сменная SNMG-120408 (АР20АТ, Кировоград) </t>
  </si>
  <si>
    <t xml:space="preserve">Пластина сменная SNMG-120408 R4 (ТС20РТ, Кировоград) </t>
  </si>
  <si>
    <t xml:space="preserve">Пластина сменная SNMG-120408 M2 (ТP20TТ, Кировоград) </t>
  </si>
  <si>
    <t>Пластина сменная SNMG-120408 M2 (AP10AT, Кировоград)</t>
  </si>
  <si>
    <t>Пластина сменная SNMG-120408 M2 (ТС20РТ, Кировоград)</t>
  </si>
  <si>
    <t>Пластина сменная SNMG-120408 MH (AP10AM, Кировоград)</t>
  </si>
  <si>
    <t>Пластина сменная SNMG-120412 R4 (ТС40РТ, Кировоград)</t>
  </si>
  <si>
    <t>Пластина сменная SNMG-120404 BM (HR5255, Волжский инструмент)</t>
  </si>
  <si>
    <t>Пластина сменная SNMG-120404 GM (HR8250, Волжский инструмент)</t>
  </si>
  <si>
    <t>Пластина сменная SNMG-120408 BM (HR5255, Волжский инструмент)</t>
  </si>
  <si>
    <t>Пластина сменная SNMG-120408 GM (HR8150, Волжский инструмент)</t>
  </si>
  <si>
    <t>Пластина сменная SNMG-120408 GR (HR8250, Волжский инструмент)</t>
  </si>
  <si>
    <t>Пластина сменная SNMG-120412 BM (HR5255, Волжский инструмент)</t>
  </si>
  <si>
    <t>Пластина сменная SNMG-120412 GM (HR8150, Волжский инструмент)</t>
  </si>
  <si>
    <t>Пластина сменная SNMG-120412 GR (HR8250, Волжский инструмент)</t>
  </si>
  <si>
    <t>Пластина сменная SNMG-120404 HM (NC3020, KORLOY)</t>
  </si>
  <si>
    <t>Пластина сменная SNMG-120408 НM (NC3120, KORLOY)</t>
  </si>
  <si>
    <t>Пластина сменная SNMG-120408 HM (PC9030, KORLOY)</t>
  </si>
  <si>
    <t>Пластина сменная SNMG-120408 HM (NC6110, KORLOY)</t>
  </si>
  <si>
    <t>Пластина сменная SNMG-120408 HM (NC3020, KORLOY)</t>
  </si>
  <si>
    <t xml:space="preserve">Пластина сменная SNMG-120404 MA (VP15TF, MITSYBISHI) </t>
  </si>
  <si>
    <t>Пластина сменная SNMG-120408 (US5115, MITSYBISHI)</t>
  </si>
  <si>
    <t>Пластина сменная SNMG-120408 МS (US735, MITSYBISHI)</t>
  </si>
  <si>
    <t>Пластина сменная SNMG-120408 MA (VP15TF, MITSYBISHI)</t>
  </si>
  <si>
    <t>Пластина сменная SNUA-120412 (ВС25НТ, Кировоград)</t>
  </si>
  <si>
    <t>Пластина сменная SNMA-120412 (HR6150, Волжский инструмент)</t>
  </si>
  <si>
    <t>Резец со сменными пластинами проходной прямой PSDNN2525M12</t>
  </si>
  <si>
    <t>Резец со сменными пластинами проходной прямой 60 градусов MTENN1616H16</t>
  </si>
  <si>
    <t>Резец со сменными пластинами проходной прямой 60 градусов MTENN2020K16</t>
  </si>
  <si>
    <t>Пластина сменная TNMG-160404 BM (HR5255, Волжский инструмент)</t>
  </si>
  <si>
    <t>Пластина сменная TNMG-160404 GM (HR8150, Волжский инструмент)</t>
  </si>
  <si>
    <t>Пластина сменная TNMG-160408 BM (HR5255, Волжский инструмент)</t>
  </si>
  <si>
    <t>Пластина сменная TNMG-160408 GM (HR8150, Волжский инструмент)</t>
  </si>
  <si>
    <t>Пластина сменная TNMG-160408 GR (HR8250, Волжский инструмент)</t>
  </si>
  <si>
    <t>Пластина сменная TNMG-160412 BM (HR5255, Волжский инструмент)</t>
  </si>
  <si>
    <t>Пластина сменная TNMG-160412 GM (HR8150, Волжский инструмент)</t>
  </si>
  <si>
    <t>Пластина сменная TNMG-160412 GR (HR8250, Волжский инструмент)</t>
  </si>
  <si>
    <t>Пластина сменная TNMG-160408 HM (СN200, KORLOY)</t>
  </si>
  <si>
    <t>Пластина сменная TNMG-160408 HM (NC3020, KORLOY)</t>
  </si>
  <si>
    <t>Пластина сменная TNMG-160408 HM (NC3030,KORLOY)</t>
  </si>
  <si>
    <t>Пластина сменная TNMG-160408 HM (PC9030, KORLOY)</t>
  </si>
  <si>
    <t>Пластина сменная TNMG-160404 (UC5115, MITSYBISHI)</t>
  </si>
  <si>
    <t>Пластина сменная TNMG-160404 MA (UE6020, MITSYBISHI)</t>
  </si>
  <si>
    <t>Пластина сменная TNMG-160404 MA (US735, MITSYBISHI)</t>
  </si>
  <si>
    <t>Пластина сменная TNMG-160404 MA (VP15TF, MITSYBISHI)</t>
  </si>
  <si>
    <t>Пластина сменная TNMG-160404 MS (US735, MITSYBISHI)</t>
  </si>
  <si>
    <t>Пластина сменная TNMG-160404 MS (VP15TF, MITSYBISHI)</t>
  </si>
  <si>
    <t>Пластина сменная TNMG-160408 (UC5115, MITSYBISHI)</t>
  </si>
  <si>
    <t>Пластина сменная TNMG-160408 MA (UE6020, MITSYBISHI)</t>
  </si>
  <si>
    <t>Пластина сменная TNMG-160408 MA (VP15TF, MITSYBISHI)</t>
  </si>
  <si>
    <t>Пластина сменная TNMA-160408 (HR6150, Волжский инструмент)</t>
  </si>
  <si>
    <t>Пластина сменная TNMA-160412 (HR6150, Волжский инструмент)</t>
  </si>
  <si>
    <t>Резец со сменными пластинами проходной прямой 60 градусов MTENN2525M22</t>
  </si>
  <si>
    <t>Резец со сменными пластинами проходной прямой 75 градусов MSBNL2525M12</t>
  </si>
  <si>
    <t>Резец со сменными пластинами проходной прямой 75 градусов PSBNL2525M12</t>
  </si>
  <si>
    <t>Резец со сменными пластинами проходной отогнутый MSSNR2020K12</t>
  </si>
  <si>
    <t>Резец со сменными пластинами проходной отогнутый MSSNR2525M12</t>
  </si>
  <si>
    <t>Резец со сменными пластинами проходной отогнутый MSSNL2525M12</t>
  </si>
  <si>
    <t>Резец со сменными пластинами проходной отогнутый PCSNR2525M12</t>
  </si>
  <si>
    <t>Резец со сменными пластинами проходной отогнутый PSSNR1616H12</t>
  </si>
  <si>
    <t>Резец со сменными пластинами проходной отогнутый PSSNR2020K12</t>
  </si>
  <si>
    <t>Резец со сменными пластинами проходной отогнутый PSSNR2525M12</t>
  </si>
  <si>
    <t>Резец со сменными пластинами проходной отогнутый PSSNL2525M12</t>
  </si>
  <si>
    <t>Резец со сменными пластинами подрезной MTFNR2525M22</t>
  </si>
  <si>
    <t>Резец со сменными пластинами подрезной PTFNR2525M22</t>
  </si>
  <si>
    <t>Резец со сменными пластинами подрезной 75 градусов PSKNR2525M12</t>
  </si>
  <si>
    <t>Резец со сменными пластинами подрезной 75 градусов MSKNR2525M12</t>
  </si>
  <si>
    <t>Резец со сменными пластинами токарный SRDCN1616H12</t>
  </si>
  <si>
    <t>Резец со сменными пластинами токарный SRDCN2020K12</t>
  </si>
  <si>
    <t>Пластина сменная RCMT-1204MO F3 (ТP20AM, Кировоград)</t>
  </si>
  <si>
    <t>Пластина сменная RCMX-1204 MO (HR8250, Волжский инструмент)</t>
  </si>
  <si>
    <t>Резец со сменными пластинами токарный SRDCN2525M10</t>
  </si>
  <si>
    <t>Пластина сменная RCMX-1003 MO (HR8250, Волжский инструмент)</t>
  </si>
  <si>
    <t>Резец со сменными пластинами токарный SRGCR2525M12</t>
  </si>
  <si>
    <r>
      <rPr>
        <rFont val="Bahnschrift"/>
        <b/>
        <color theme="1"/>
        <sz val="10.0"/>
      </rPr>
      <t xml:space="preserve">ПЛАСТИНЫ ТВЕРДОСПЛАВНЫЕ СМЕННЫЕ (КЗТС, KORLOY, MITSYBISHI)
</t>
    </r>
    <r>
      <rPr>
        <rFont val="Bahnschrift"/>
        <b val="0"/>
        <color theme="1"/>
        <sz val="8.0"/>
      </rPr>
      <t>Упаковка: пластиковый бокс
Фасовка: кратно 10 шт</t>
    </r>
  </si>
  <si>
    <t>Пластина сменная SNMG-120408 (UC5115, MITSYBISHI)</t>
  </si>
  <si>
    <t>Пластина сменная SNMA-120408 (HR6150, Волжский инструмент)</t>
  </si>
  <si>
    <t>Пластина сменная SDKT-09T308EN 41 (HR5257, Волжский инструмент)</t>
  </si>
  <si>
    <t>Пластина сменная SEKT-1204AFTN XM (HR5257, Волжский инструмент)</t>
  </si>
  <si>
    <t>Пластина сменная TNMG-160408 MA (US735, MITSYBISHI)</t>
  </si>
  <si>
    <t>Пластина сменная TCMT-110204 E-F2 (ВС20НТ, Кировоград)</t>
  </si>
  <si>
    <t>Пластина сменная TCMT-110204 E-F2 (ТС20РТ, Кировоград)</t>
  </si>
  <si>
    <t>Пластина сменная TCMT-110204 E-F2 (BP20AM, Кировоград)</t>
  </si>
  <si>
    <t>Пластина сменная TCMT-110204 E-F2 (BP20TT, Кировоград)</t>
  </si>
  <si>
    <t>Пластина сменная TCMT-110204 E-F2 (AP10AT, Кировоград)</t>
  </si>
  <si>
    <t>Пластина сменная TCMT-110204 HMP (NC3120, KORLOY)</t>
  </si>
  <si>
    <t>Пластина сменная TCMT-16T304 HMP (NC3120, KORLOY)</t>
  </si>
  <si>
    <t>Пластина сменная TCMT-16T308 HMP (NC3020, KORLOY)</t>
  </si>
  <si>
    <t>Пластина сменная TCMT-110204 (VP15TF, MITSYBISHI)</t>
  </si>
  <si>
    <t xml:space="preserve">Пластина сменная TCMT-16T304 (VP15TF, MITSYBISHI) </t>
  </si>
  <si>
    <t>Пластина сменная TCMT-16T308 (VP15TF, MITSYBISHI)</t>
  </si>
  <si>
    <t>Пластина сменная CCMT-120408 F3 (ТP20AM, Кировоград)</t>
  </si>
  <si>
    <t>Пластина сменная CCMT-120408 F3 (AP10AM, Кировоград)</t>
  </si>
  <si>
    <t>Пластина сменная CCMT-120408 F3 (AP10AT, Кировоград)</t>
  </si>
  <si>
    <t>Пластина сменная CCMT-120412 R5 (ТP40AM , Кировоград)</t>
  </si>
  <si>
    <t>Пластина сменная CCMT-120404 TM (HR5255, Волжский инструмент)</t>
  </si>
  <si>
    <t>Пластина сменная CCMT-120404 TM (HR8150, Волжский инструмент)</t>
  </si>
  <si>
    <t>Пластина сменная CCMT-120408 TM (HR5255, Волжский инструмент)</t>
  </si>
  <si>
    <t>Пластина сменная CCMT-120408 TM (HR8150, Волжский инструмент)</t>
  </si>
  <si>
    <t>Пластина сменная CCMT-120408 TR (HR8250, Волжский инструмент)</t>
  </si>
  <si>
    <t>Пластина сменная CCMT-120412 TM (HR5255, Волжский инструмент)</t>
  </si>
  <si>
    <t>Пластина сменная CCMT-120412 TM (HR8150, Волжский инструмент)</t>
  </si>
  <si>
    <t>Пластина сменная CCMT-120412 TR (HR8250, Волжский инструмент)</t>
  </si>
  <si>
    <t>Пластина сменная CCMT-060204 HMP (NC3020, KORLOY)</t>
  </si>
  <si>
    <t>Пластина сменная CCMT-060204 HMP (PC9030, KORLOY)</t>
  </si>
  <si>
    <t>Пластина сменная CCMT-120408 HMP (NC3030, KORLOY)</t>
  </si>
  <si>
    <t xml:space="preserve">Пластина сменная CCMT-120408 HMP (NC3020, KORLOY) </t>
  </si>
  <si>
    <t>Пластина сменная CCMT-060204 (UE6020, MITSYBISHI)</t>
  </si>
  <si>
    <t>Пластина сменная CCMT-060204 (US735, MITSYBISHI)</t>
  </si>
  <si>
    <t>Пластина сменная CCMT-060204 (VP15TF, MITSYBISHI)</t>
  </si>
  <si>
    <t xml:space="preserve">Пластина сменная CCMT-09T304 (VP15TF, MITSYBISHI) </t>
  </si>
  <si>
    <t>Пластина сменная CCMT-120404 (UE6020, MITSYBISHI)</t>
  </si>
  <si>
    <t>Пластина сменная CCMT-120404 (US735, MITSYBISHI)</t>
  </si>
  <si>
    <t>Пластина сменная CCMT-120404 (VP15TF, MITSYBISHI)</t>
  </si>
  <si>
    <t>Пластина сменная CCMT-120408 (UE6020, MITSYBISHI)</t>
  </si>
  <si>
    <t>Пластина сменная CCMT-120408 (US735, MITSYBISHI)</t>
  </si>
  <si>
    <t>Пластина сменная CCMT-120408 (VP15TF, MITSYBISHI)</t>
  </si>
  <si>
    <t>Пластина сменная PNUM-110408 (В35, Кировоград)</t>
  </si>
  <si>
    <t>Пластина сменная PNUM-110408 (Н10, Кировоград)</t>
  </si>
  <si>
    <t>Пластина сменная PNUM-110408 (Н30, Кировоград)</t>
  </si>
  <si>
    <t>Пластина сменная PNUM-110408 (ВС35PT, Кировоград)</t>
  </si>
  <si>
    <t>Пластина сменная PNUM-110408 (ТС20РТ, Кировоград)</t>
  </si>
  <si>
    <t>Пластина сменная PNUM-110408 (ТС40РТ, Кировоград)</t>
  </si>
  <si>
    <t xml:space="preserve">Пластина сменная PNUM-110408 (BK8 dвн=6,35 мм (10114) со стружкол., ВИ) </t>
  </si>
  <si>
    <t xml:space="preserve">Пластина сменная PNUM-110408 (Т15К6 dвн=6,35 мм (10114) со стружкол., ВИ) </t>
  </si>
  <si>
    <t>Пластина сменная PNUM-110408 (Т5К10 dвн=6,35 мм (10114) со стружкол., ВИ)</t>
  </si>
  <si>
    <t>Пластина сменная PNUA-110408 (B35, Кировоград)</t>
  </si>
  <si>
    <t>Пластина сменная PNUA-110408 (Н10, Кировоград)</t>
  </si>
  <si>
    <t>Пластина сменная PNUA-110408 (H30, Кировоград)</t>
  </si>
  <si>
    <t xml:space="preserve">Пластина сменная PNUA-110408 (BK8 dвн=6,35 мм (10113) без стружкол, ВИ) </t>
  </si>
  <si>
    <t>Пластина сменная PNUA-110408 (Т15К6 dвн=6,35 мм (10113) без стружкол, ВИ)</t>
  </si>
  <si>
    <t>Пластина сменная PNUA-110408 (Т5К10 dвн=6,35 мм (10113) без стружкол, ВИ)</t>
  </si>
  <si>
    <t>Пластина сменная PNEA-110408 (ВP35AM, Кировоград)</t>
  </si>
  <si>
    <t>Пластина сменная PNEA-110408 (ТP20AM, Кировоград)</t>
  </si>
  <si>
    <t>Пластина сменная PNEA-110408 (ТP40AM, Кировоград)</t>
  </si>
  <si>
    <t>Пластина сменная PNEA-110408 (BK8 dвн=6,35 мм (10113) без стружкол., ВИ)</t>
  </si>
  <si>
    <t>Пластина сменная PNEA-110408 (Т15К6 dвн=6,35 мм (10113) без стружкол, ВИ)</t>
  </si>
  <si>
    <t>Пластина сменная PNEA-110408 (Т5К10 dвн=6,35 мм (10113) без стружкол, ВИ)</t>
  </si>
  <si>
    <t>Пластина сменная PNMM-110408 (BK8 dвн=6,35 мм (10114) со стружкол, ВИ)</t>
  </si>
  <si>
    <t>Пластина сменная PNMM-110408 (Т15К6 dвн=6,35 мм (10114) со стружкол, ВИ)</t>
  </si>
  <si>
    <t>Пластина сменная PNMM-110408 (Т5К10 dвн=6,35 мм (10114) со стружкол, ВИ)</t>
  </si>
  <si>
    <t>Пластина сменная WNMG-080408 (UC5115, MITSYBISHI)</t>
  </si>
  <si>
    <t>Пластина сменная APKT-1604PDSR (PC6510, KORLOY)</t>
  </si>
  <si>
    <t>Пластина сменная APMT-1604PDER HR (HR5259, Волжский инструмент)</t>
  </si>
  <si>
    <t>Пластина сменная APMT-1604PDER M2 (VP15TF, MITSYBISHI)</t>
  </si>
  <si>
    <t>Пластина сменная RPMT-1204MOE JS (VP15TF, MITSYBISHI)</t>
  </si>
  <si>
    <t>Пластина сменная RPMT-1204MO HR (HR5257, Волжский инструмент)</t>
  </si>
  <si>
    <t>ПРОЧИЙ ИНСТРУМЕНТ (РАСПРОДАЖА)</t>
  </si>
  <si>
    <t>Ключ торцовый  32*36 прям.</t>
  </si>
  <si>
    <t>Нож садовый 290мм (прорезиненная ручка)</t>
  </si>
  <si>
    <t>Патрон монтажный Д-2 (100шт/уп.)</t>
  </si>
  <si>
    <t>Патрон сверлильный ПСР-10</t>
  </si>
  <si>
    <t>Патрон сверлильный ПСР-6</t>
  </si>
  <si>
    <t>Чашка алмазная зачистная двухрядная 115х22,2</t>
  </si>
  <si>
    <t>Позиции, выделенные красным цветом в распродаже имеют небольшую ржавчину, которая никак не влияет на рабочие свойства самого инструмента. На них поставлена предельно низкая цена</t>
  </si>
  <si>
    <t xml:space="preserve">Щетка чашечная 100 для УШМ                                             (провол.0,3) </t>
  </si>
  <si>
    <t xml:space="preserve">Щетка чашечная 125 для УШМ                               (кручен.провол.0,5) </t>
  </si>
  <si>
    <t xml:space="preserve">Щетка чашечная 150 для УШМ                                  (латун.провол.0,3) </t>
  </si>
  <si>
    <t>Втулка переходная 5/3                                                                       (40Х)</t>
  </si>
  <si>
    <t>Втулка переходная 4/1 длинная                                                      (40Х)</t>
  </si>
  <si>
    <t>Центр упорный КМ5 ( 0036 )                                                             (ВК8)</t>
  </si>
  <si>
    <t>Ключ торц. стерж. прямой 27х32                                                 (L=420)</t>
  </si>
  <si>
    <t>Сверло ц/х 2,5 средней серии класс А, Р18</t>
  </si>
  <si>
    <t>Сверло ц/х 5,5 средней серии класс А, Р18</t>
  </si>
  <si>
    <t>Сверло ц/х 6,5 средней серии класс А, Р18</t>
  </si>
  <si>
    <t>Сверло ц/х 7,0 средней серии класс А, Р18</t>
  </si>
  <si>
    <t>Сверло ц/х 7,5 средней серии класс А, Р18</t>
  </si>
  <si>
    <t>Сверло ц/х 8,5 средней серии класс А, Р18</t>
  </si>
  <si>
    <t>Сверло ц/х 9,0 средней серии класс А, Р18</t>
  </si>
  <si>
    <t>Сверло ц/х 10,0 средней серии класс А, Р18</t>
  </si>
  <si>
    <t>Сверло ц/х 10,5 средней серии класс А, Р18</t>
  </si>
  <si>
    <t>Сверло ц/х 11,0 средней серии класс А, Р18</t>
  </si>
  <si>
    <t>Сверло ц/х 14,5 средней серии класс А, Р18</t>
  </si>
  <si>
    <t>Сверло ц/х 15,0 средней серии класс А, Р18</t>
  </si>
  <si>
    <t>Сверло ц/х 1,5 короткой серии класс А, Р6АМ5</t>
  </si>
  <si>
    <t>Сверло ц/х 3,5 короткой серии класс А, Р6АМ5</t>
  </si>
  <si>
    <t>Сверло ц/х 4,5 короткой серии класс А, Р6АМ5</t>
  </si>
  <si>
    <t>Сверло ц/х 8,0 короткой серии класс А, Р6АМ5</t>
  </si>
  <si>
    <t>Сверло ц/х 8,5 короткой серии класс А, Р6АМ5</t>
  </si>
  <si>
    <t>Сверло ц/х 10,5 короткой серии класс А, Р6АМ5</t>
  </si>
  <si>
    <t>Сверло ц/х 12,0 короткой серии класс А, Р6АМ5</t>
  </si>
  <si>
    <t>Сверло по бетону двухканальное  6 х 150 (SCHWERT)</t>
  </si>
  <si>
    <t>Сверло по бетону двухканальное  8 х 300 (SCHWERT)</t>
  </si>
  <si>
    <t>Сверло по бетону двухканальное 14 х 150 (SCHWERT)</t>
  </si>
  <si>
    <t>Уровень алюминевый с линейкой 80 см, 3глазка</t>
  </si>
  <si>
    <t>Электропаяльник ЭПСН 40Вт/24В</t>
  </si>
  <si>
    <t>Электропаяльник ЭПСН 40Вт/36В</t>
  </si>
  <si>
    <t>Секатор СО 180</t>
  </si>
  <si>
    <t>Лопата копательная остроконечная ЛКО</t>
  </si>
  <si>
    <t>Напильник квадратный 150 №1</t>
  </si>
  <si>
    <t>Напильник квадратный 150 №2</t>
  </si>
  <si>
    <t>Напильник квадратный 150 №3</t>
  </si>
  <si>
    <t>Напильник квадратный 200 №1</t>
  </si>
  <si>
    <t>Напильник квадратный 250 №1</t>
  </si>
  <si>
    <t>Напильник квадратный 250 №2</t>
  </si>
  <si>
    <t>Напильник квадратный 250 №3</t>
  </si>
  <si>
    <t>Напильник круглый 300 №3</t>
  </si>
  <si>
    <t>Напильник плоский 150 №1 острон.</t>
  </si>
  <si>
    <t>Напильник плоский 150 №2</t>
  </si>
  <si>
    <t>Напильник плоский 150 №3</t>
  </si>
  <si>
    <t>Напильник плоский 200 №2</t>
  </si>
  <si>
    <t>Напильник плоский 200 №3</t>
  </si>
  <si>
    <t>Напильник плоский 250 №3 острон.</t>
  </si>
  <si>
    <t>Напильник плоский 300 №3</t>
  </si>
  <si>
    <t>Напильник трехгранный 200 №3</t>
  </si>
  <si>
    <t>Напильник трехгранный 250 №3</t>
  </si>
  <si>
    <t xml:space="preserve">Стержень твердосплавный ВК8 9.0*330 </t>
  </si>
  <si>
    <t xml:space="preserve">Стержень твердосплавный ВК8 11.0*330 </t>
  </si>
  <si>
    <t xml:space="preserve">Стержень твердосплавный ВК8 16.0*330 </t>
  </si>
  <si>
    <t xml:space="preserve">Стержень твердосплавный ВК8 20.0*330 </t>
  </si>
  <si>
    <t>Надфиль Алмазный квадратный L160 AC 6 80/63  2,3 карат</t>
  </si>
  <si>
    <t>Надфиль Алмазный круглый L160 AC 6 125/100 остр 2,3 карат</t>
  </si>
  <si>
    <t>Надфиль Алмазный овальный L160 АС 6 80/63</t>
  </si>
  <si>
    <t>Надфиль Алмазный плоский L160 АС 6 125/100 2,3 карат</t>
  </si>
  <si>
    <t>Сверло d 2,0х45 центровочное ВК8 двухстор., тип А  цельное "CNIC"</t>
  </si>
  <si>
    <t>Сверло d 2,5х50 центровочное ВК8 двухстор., тип А  цельное "CNIC"</t>
  </si>
  <si>
    <t>Сверло d 3,15х50 центровочное ВК8 двухстор., тип А  цельное "CNIC"</t>
  </si>
  <si>
    <t>Сверло ц/х 10,5 мм А1 Р6М5 лев</t>
  </si>
  <si>
    <t>Метчик ручной 20х2,5 (комп.2шт) У12 А ТИЗ</t>
  </si>
  <si>
    <t>Плашка М 27х3 9ХС ТИЗ</t>
  </si>
  <si>
    <t>Плашка М 33х3,5 9ХС ХИЗ</t>
  </si>
  <si>
    <t>Развертка ручная 3,5 Н8 9ХС</t>
  </si>
  <si>
    <t>Развертка ручная 4,0 Н8 9ХС</t>
  </si>
  <si>
    <t>Развертка ручная 5,0 Н8 9ХС</t>
  </si>
  <si>
    <t>Фреза отрезная А 63х0,5х16 z=120</t>
  </si>
  <si>
    <t>Фреза отрезная А 63х0,8х16 z=120</t>
  </si>
  <si>
    <t>Фреза прорезная 40х0,3х10 z=100</t>
  </si>
  <si>
    <t xml:space="preserve">Фреза Двухугл. несимметр. 50х8х16мм, 60°(45°+15°) Р6АМ5, Z=20, </t>
  </si>
  <si>
    <t xml:space="preserve">Фреза Двухугл. несимметр. 63х12х22мм, 75°(60°+15°), Р6АМ5, Z=20, </t>
  </si>
  <si>
    <t xml:space="preserve">Фреза Двухугловая симметричная 50х 8х16мм, 45° Р6АМ5,  Z=20 </t>
  </si>
  <si>
    <t xml:space="preserve">Фреза концевая радиусная d 3,0х8х52 ц/х Р6АМ5 Z=2 dхв.6мм </t>
  </si>
  <si>
    <t xml:space="preserve">Фреза концевая радиусная d 4,0х11х55 ц/х Р6АМ5 Z=2 dхв.6мм </t>
  </si>
  <si>
    <t xml:space="preserve">Фреза концевая радиусная d 8,0х19х69 ц/х Р6АМ5 Z=4 dхв.10мм </t>
  </si>
  <si>
    <t xml:space="preserve">Фреза одноугловая 40х8х13мм, 60° Р6АМ5 Z=18 </t>
  </si>
  <si>
    <t xml:space="preserve">Фреза одноугловая 50х13х16мм, 45° Р6АМ5 Z=20 </t>
  </si>
  <si>
    <t>Фреза Торцевая насадная 40х32х16 Р18 Z=10</t>
  </si>
  <si>
    <t>СОДЕРЖАНИЕ ПРАЙС-ЛИСТА</t>
  </si>
  <si>
    <t>БИТЫ</t>
  </si>
  <si>
    <t>БИТА ОТВЕРТОЧНАЯ</t>
  </si>
  <si>
    <t>Бита отверточная</t>
  </si>
  <si>
    <t>БОЛТОРЕЗЫ</t>
  </si>
  <si>
    <t>БОЛТОРЕЗ (НОЖНИЦЫ АРМАТУРНЫЕ)</t>
  </si>
  <si>
    <t>Болторезы (ножницы арматурные)</t>
  </si>
  <si>
    <t>БУРЫ ПО БЕТОНУ</t>
  </si>
  <si>
    <t>БУР SDS-PLUS ТОРГОВОЙ МАРКИ SCHWERT (ЧЕХИЯ)</t>
  </si>
  <si>
    <t>ВИДЕО</t>
  </si>
  <si>
    <t>цена (нажмите)</t>
  </si>
  <si>
    <t>БУР SDS-PLUS ТОРГОВОЙ МАРКИ KROTEC (ЧЕХИЯ)</t>
  </si>
  <si>
    <t>БУР ПО БЕТОНУ SDS-PLUS С ПОКРЫТИЕМ (SCHWERT)</t>
  </si>
  <si>
    <t>НОВОЕ</t>
  </si>
  <si>
    <t>БУР ПО БЕТОНУ SDS-MAX (SCHWERT)</t>
  </si>
  <si>
    <t>ГОСТЫ</t>
  </si>
  <si>
    <t xml:space="preserve">БОРФРЕЗА ЦИЛИНДРИЧЕСКАЯ С ГЛАДКИМ ТОРЦЕМ (А)                          </t>
  </si>
  <si>
    <t>52780-07</t>
  </si>
  <si>
    <t xml:space="preserve">БОРФРЕЗА ЦИЛИНДРИЧЕСКАЯ С ТОРЦЕВЫМИ ЗУБЬЯМИ (В)                  </t>
  </si>
  <si>
    <t xml:space="preserve">БОРФРЕЗА СФЕРОЦИЛИНДРИЧЕСКАЯ (С)                                                    </t>
  </si>
  <si>
    <t xml:space="preserve">БОРФРЕЗА СФЕРИЧЕСКАЯ (D)                                                                         </t>
  </si>
  <si>
    <t xml:space="preserve">БОРФРЕЗА ОВАЛЬНАЯ (Е)                                                                                 </t>
  </si>
  <si>
    <t xml:space="preserve">БОРФРЕЗА СФЕРОКОНИЧЕСКАЯ (F)                                                               </t>
  </si>
  <si>
    <t xml:space="preserve">БОРФРЕЗА СФЕРОКОНИЧЕСКАЯ С ЗАОСТРЕННЫМ КОНЦОМ (G)             </t>
  </si>
  <si>
    <t xml:space="preserve">БОРФРЕЗА ПЛАМЕВИДНАЯ (H)                                                                       </t>
  </si>
  <si>
    <t xml:space="preserve">БОРФРЕЗА КОНИЧЕСКАЯ 60⁰ (J)                                                                     </t>
  </si>
  <si>
    <t xml:space="preserve">БОРФРЕЗА КОНИЧЕСКАЯ 90⁰ (K)                                                                    </t>
  </si>
  <si>
    <t xml:space="preserve">БОРФРЕЗА КОНИЧЕСКАЯ С ЗАКРУГЛЕННЫМ КОНЦОМ (L)                         </t>
  </si>
  <si>
    <t xml:space="preserve">БОРФРЕЗА КОНИЧЕСКАЯ С ЗАОСТРЕННЫМ КОНЦОМ (M)                         </t>
  </si>
  <si>
    <t xml:space="preserve">БОРФРЕЗА КОНИЧЕСКАЯ В ФОРМЕ ОБРАТНОГО КОНУСА (N)                   </t>
  </si>
  <si>
    <t xml:space="preserve">БОРФРЕЗА Т-ОБРАЗНАЯ (T)                                                                             </t>
  </si>
  <si>
    <t xml:space="preserve">БОРФРЕЗА ДИСКОВАЯ (Y)                                                                                 </t>
  </si>
  <si>
    <t>ВОРОТКИ</t>
  </si>
  <si>
    <t xml:space="preserve">ВОРОТОК ДЛЯ МЕТЧИКОВ                                                                                   </t>
  </si>
  <si>
    <t>22401-83</t>
  </si>
  <si>
    <t xml:space="preserve">ВОРОТОК ДЛЯ МЕТЧИКОВ В ПВХ                                                                      </t>
  </si>
  <si>
    <t xml:space="preserve">ВОРОТОК ДЛЯ ПЛАШЕК                                                                                       </t>
  </si>
  <si>
    <t xml:space="preserve">ВОРОТОК ДЛЯ ПЛАШЕК В ПВХ                                                                          </t>
  </si>
  <si>
    <t>ВТУЛКИ</t>
  </si>
  <si>
    <t xml:space="preserve">ВТУЛКА ПЕРЕХОДНАЯ                                                                                         </t>
  </si>
  <si>
    <t>13598-85</t>
  </si>
  <si>
    <t xml:space="preserve">ВТУЛКА ПЕРЕХОДНАЯ ДЛИННАЯ                                                                      </t>
  </si>
  <si>
    <t>ВИЛЫ</t>
  </si>
  <si>
    <t xml:space="preserve">ВИЛЫ НАВОЗНЫЕ                                                                                     </t>
  </si>
  <si>
    <t>НОВИНКА</t>
  </si>
  <si>
    <t>ПЕРЕЙТИ К ЦЕНАМ</t>
  </si>
  <si>
    <t>ГОЛОВКИ</t>
  </si>
  <si>
    <t xml:space="preserve">ГОЛОВКА СМЕННАЯ ШЕСТИГРАННАЯ                                                                                      </t>
  </si>
  <si>
    <t>57977-2017</t>
  </si>
  <si>
    <t>ГРАБЛИ</t>
  </si>
  <si>
    <t>ГРАБЛИ ЧЕТЫРНАДЦАТИЗУБЫЕ</t>
  </si>
  <si>
    <t>ДИСКИ АЛМАЗНЫЕ ДЛЯ ОБРАБОТКИ БЕТОНА</t>
  </si>
  <si>
    <t xml:space="preserve">ДИСК АЛМАЗНЫЙ СПЛОШНОЙ </t>
  </si>
  <si>
    <t>ДИСК АЛМАЗНЫЙ СЕГМЕНТНЫЙ</t>
  </si>
  <si>
    <t>ДИСК АЛМАЗНЫЙ СЕГМЕНТНЫЙ ТУРБО</t>
  </si>
  <si>
    <t>ДИСК АЛМАЗНЫЙ УНИВЕРСАЛЬНЫЙ</t>
  </si>
  <si>
    <t>ДИСК ПИЛЬНЫЙ ПО ДЕРЕВУ</t>
  </si>
  <si>
    <t>ПИЛА ПО ДЕРЕВУ ДИСКОВАЯ С ТВЕРД. ПЛАСТИН.</t>
  </si>
  <si>
    <t>ДИСКИ АБРАЗИВНЫЕ</t>
  </si>
  <si>
    <t xml:space="preserve">ДИСК АБРАЗИВНЫЙ ОТРЕЗНОЙ ПО МЕТАЛЛУ И НЕРЖАВ. СТАЛИ                 </t>
  </si>
  <si>
    <t xml:space="preserve">ДИСК АБРАЗИВНЫЙ ЗАЧИСТНОЙ ПО СТАЛИ                                                         </t>
  </si>
  <si>
    <t xml:space="preserve">ДИСК АБРАЗИВНЫЙ ОТРЕЗНОЙ ПО СТАЛИ                                                          </t>
  </si>
  <si>
    <t>21963-02</t>
  </si>
  <si>
    <t>ДЕРЖАВКА ПЛАСТИН</t>
  </si>
  <si>
    <t>РЕЗЕЦ С МЕХАНИЧЕСКИМ КРЕПЛЕНИЕМ ПЛАСТИН</t>
  </si>
  <si>
    <t>ЗУБИЛА ПО БЕТОНУ</t>
  </si>
  <si>
    <t>ЗУБИЛО ПО БЕТОНУ ПЛОСКОЕ SDS-PLUS И SDS-MAX (SCHWERT)</t>
  </si>
  <si>
    <t>ЗУБИЛО ПО БЕТОНУ КАНАВОЧНОЕ SDS-PLUS (SCHWERT)</t>
  </si>
  <si>
    <t xml:space="preserve">ЗЕНКОВКА С ЦИЛИНДРИЧЕСКИМ ХВОСТОВИКОМ УГОЛ 60, 90, 120          </t>
  </si>
  <si>
    <t>14953-80</t>
  </si>
  <si>
    <t xml:space="preserve">ЗЕНКОВКА С КОНИЧЕСКИМ ХВОСТОВИКОМ УГОЛ 60, 90, 120                     </t>
  </si>
  <si>
    <t>ИНДИКАТОРЫ НАПРЯЖЕНИЯ</t>
  </si>
  <si>
    <t>ИНДИКАТОР НАПРЯЖЕНИЯ</t>
  </si>
  <si>
    <t>КОРОНКИ</t>
  </si>
  <si>
    <t>КОРОНКА ПО МЕТАЛЛУ БИМЕТАЛЛИЧЕСКАЯ</t>
  </si>
  <si>
    <t>КОРОНКА ПО БЕТОНУ SDS-PLUS В СБОРЕ (SCHWERT)</t>
  </si>
  <si>
    <t xml:space="preserve">КОРОНКА ПО БЕТОНУ АЛМАЗНАЯ ТОРГОВОЙ МАРКИ KROTEC (ЧЕХИЯ) </t>
  </si>
  <si>
    <t>Ключ торцовый трубчатый                                                                             ТУ</t>
  </si>
  <si>
    <t xml:space="preserve">КОРОНКА ПО КЕРАМИКЕ АЛМАЗНАЯ ТОРГОВОЙ МАРКИ KROTEC (ЧЕХИЯ)                       </t>
  </si>
  <si>
    <t>КЛЮЧИ</t>
  </si>
  <si>
    <t xml:space="preserve">КЛЮЧ ТРУБНЫЙ РЫЧАЖНЫЙ                                                                                </t>
  </si>
  <si>
    <t>18981-73</t>
  </si>
  <si>
    <t xml:space="preserve">КЛЮЧ ГАЕЧНЫЙ РАЗВОДНОЙ С МЕТАЛЛИЧЕСКОЙ РУЧКОЙ                                            </t>
  </si>
  <si>
    <t>7275-75</t>
  </si>
  <si>
    <t xml:space="preserve">КЛЮЧ ГАЕЧНЫЙ РАЗВОДНОЙ С ПРОРЕЗИНЕННОЙ РУЧКОЙ                                       </t>
  </si>
  <si>
    <t xml:space="preserve">КЛЮЧ ГАЕЧНЫЙ ДВУХСТОРОННИЙ                                                                       </t>
  </si>
  <si>
    <t xml:space="preserve">КЛЮЧ ГАЕЧНЫЙ КОМБИНИРОВАННЫЙ                                                               </t>
  </si>
  <si>
    <t xml:space="preserve">КЛЮЧ ГАЕЧНЫЙ НАКИДНОЙ                                                                                   </t>
  </si>
  <si>
    <t>КЛЮЧ ДЛЯ ВИНТОВ С ВНУТРЕННИМ ШЕСТИГРАННИКОМ</t>
  </si>
  <si>
    <t>КОСТЮМЫ</t>
  </si>
  <si>
    <t xml:space="preserve">КОСТЮМ МАЛЯРНЫЙ ОДНОРАЗОВЫЙ "КАСПЕР"                                                                       </t>
  </si>
  <si>
    <t>КОРДЩЕТКИ</t>
  </si>
  <si>
    <t>КОРДЩЕТКА ЧАЩЕЧНАЯ</t>
  </si>
  <si>
    <t>КОРДЩЕТКА РАДИАЛЬНАЯ ПЛОСКАЯ</t>
  </si>
  <si>
    <t>КОРДЩЕТКА КОНИЧЕСКАЯ</t>
  </si>
  <si>
    <t>КРУГИ АБРАЗИВНЫЕ</t>
  </si>
  <si>
    <t xml:space="preserve">КРУГ АБРАЗИВНЫЙ ОТРЕЗНОЙ ПО МЕТАЛЛУ И НЕРЖАВ. СТАЛИ                 </t>
  </si>
  <si>
    <t xml:space="preserve">КРУГ АБРАЗИВНЫЙ ЗАЧИСТНОЙ ПО СТАЛИ                                                         </t>
  </si>
  <si>
    <t xml:space="preserve">КРУГ АБРАЗИВНЫЙ ОТРЕЗНОЙ ПО СТАЛИ                                                          </t>
  </si>
  <si>
    <t xml:space="preserve">КУСАЧКИ </t>
  </si>
  <si>
    <t xml:space="preserve">КУСАЧКИ БОКОВЫЕ                                                                                                  </t>
  </si>
  <si>
    <t>28037-89</t>
  </si>
  <si>
    <t xml:space="preserve">КУСАЧКИ БОКОВЫЕ ДИЭЛЕКТРИЧЕСКИЕ                                                            </t>
  </si>
  <si>
    <t xml:space="preserve">КУСАЧКИ БОКОВЫЕ ХРОМИРОВАННЫЕ                                                              </t>
  </si>
  <si>
    <t xml:space="preserve">КУСАЧКИ ТОРЦОВЫЕ ДИЭЛЕКТРИЧЕСКИЕ                                                          </t>
  </si>
  <si>
    <t xml:space="preserve">КУСАЧКИ ТОРЦОВЫЕ ХРОМИРОВАННЫЕ                                                            </t>
  </si>
  <si>
    <t>КЛЕЩИ СТРОИТЕЛЬНЫЕ</t>
  </si>
  <si>
    <t xml:space="preserve">КЛЕЩИ СТРОИТЕЛЬНЫЕ                                                                                        </t>
  </si>
  <si>
    <t xml:space="preserve">КРУГЛОГУБЦЫ </t>
  </si>
  <si>
    <t>КРУГЛОГУБЦЫ</t>
  </si>
  <si>
    <t>КУВАЛДЫ</t>
  </si>
  <si>
    <t xml:space="preserve">КУВАЛДА                                                                                                                     </t>
  </si>
  <si>
    <t xml:space="preserve">РУЧКА ДЛЯ КУВАЛД                                                                                                  </t>
  </si>
  <si>
    <t>КЕЛЬМЫ</t>
  </si>
  <si>
    <t xml:space="preserve">КЕЛЬМА КАМЕНЩИКА                                                                                            </t>
  </si>
  <si>
    <t xml:space="preserve">КЕЛЬМА ШТУКАТУРНАЯ                                                                                         </t>
  </si>
  <si>
    <t>КЛЕЙМА БУКВЕННЫЕ И ЦИФРОВЫЕ</t>
  </si>
  <si>
    <t>КЛЕЙМО БУКВЕННОЕ</t>
  </si>
  <si>
    <t>КЛЕЙМО ЦИФРОВОЕ</t>
  </si>
  <si>
    <t>ЛИНЕЙКИ ИЗМЕРИТЕЛЬНЫЕ</t>
  </si>
  <si>
    <t xml:space="preserve">ЛИНЕЙКА ИЗМЕРИТЕЛЬНАЯ                                                                                  </t>
  </si>
  <si>
    <t>427-75</t>
  </si>
  <si>
    <t>РУЛЕТКА ИЗМЕРИТЕЛЬНАЯ</t>
  </si>
  <si>
    <t>ЛОБЗИКИ И НАБОРЫ ДЛЯ ВЫПИЛИВАНИЯ ЛОБЗИКОМ</t>
  </si>
  <si>
    <t>ЛОБЗИК И НАБОР ДЛЯ ВЫПИЛИВАНИЯ ЛОБЗИКОМ</t>
  </si>
  <si>
    <t xml:space="preserve">ЛОТОК ДЛЯ ИНСТРУМЕНТА                     </t>
  </si>
  <si>
    <t>ЛОПАТЫ, ЛЕДОБУРЫ</t>
  </si>
  <si>
    <t>ЛОПАТА САДОВАЯ СОВКОВАЯ ПЕСОЧНАЯ</t>
  </si>
  <si>
    <t>ЛОПАТА САДОВАЯ КОПАЛЬНАЯ</t>
  </si>
  <si>
    <t>ЛОПАТА САДОВАЯ КОПАЛЬНАЯ ШТЫКОВАЯ</t>
  </si>
  <si>
    <t>ЛОПАТА САДОВАЯ КОПАЛЬНАЯ "КАЛЕНКА"</t>
  </si>
  <si>
    <t>ЛОПАТА АВТОМОБИЛЬНАЯ "АВТО-ВЬЮГА СТАНДАРТ"</t>
  </si>
  <si>
    <t>ЛОПАТА АВТОМОБИЛЬНАЯ "ПРАКТИК"</t>
  </si>
  <si>
    <t>ЛОПАТА СНЕГОВАЯ "ВЬЮГА"</t>
  </si>
  <si>
    <t>ЛОПАТА СНЕГОВАЯ "ВЬЮГА" ЦВЕТНАЯ</t>
  </si>
  <si>
    <t>ЛОПАТА СНЕГОВАЯ "ВЬЮГА ЛЮКС"</t>
  </si>
  <si>
    <t>ЧЕРЕНКИ ДЛЯ ЛОПАТ</t>
  </si>
  <si>
    <t>ЛЕДОБУР КОВАННЫЙ</t>
  </si>
  <si>
    <t>ЛЕДОБУР-СКРЕБОК</t>
  </si>
  <si>
    <t>ЛЕДОБУР С ТОПОРОМ</t>
  </si>
  <si>
    <t>СКРЕБОК ДЛЯ ЛЬДА</t>
  </si>
  <si>
    <t>СКРЕПЕР "ЛАВИНА"</t>
  </si>
  <si>
    <t>МЕТЧИКИ</t>
  </si>
  <si>
    <t xml:space="preserve">МЕТЧИК МАШИННО-РУЧНОЙ ДЛЯ СКВОЗНЫХ ОТВЕРСТИЙ (М)                    </t>
  </si>
  <si>
    <t>3266-81</t>
  </si>
  <si>
    <t xml:space="preserve">МЕТЧИК МАШИННО-РУЧНОЙ      СТАЛЬ Р6М5, ДЛЯ СКВ ОТВ. DIN (М)                    </t>
  </si>
  <si>
    <t xml:space="preserve">МЕТЧИК МАШИННО-РУЧНОЙ ДЛЯ ГЛУХИХ ОТВЕРСТИЙ (М)                          </t>
  </si>
  <si>
    <t xml:space="preserve">МЕТЧИК МАШИННО-РУЧНОЙ      СТАЛЬ Р6М5, ДЛЯ ГЛ. ОТВ. DIN (М)                          </t>
  </si>
  <si>
    <t xml:space="preserve">МЕТЧИК МАШИННО-РУЧНОЙ КОМПЛЕКТНЫЙ ИЗ 2-Х ШК (М)                 </t>
  </si>
  <si>
    <t xml:space="preserve">МЕТЧИК РУЧНОЙ КОМПЛЕКТНЫЙ ИЗ 2-Х ШК (М)                                       </t>
  </si>
  <si>
    <t xml:space="preserve">МЕТЧИК РУЧНОЙ ОДИНАРНЫЙ  СТАЛЬ 9ХС, ДЛЯ ГЛУХИХ ОТВЕРСТИЙ ГОСТ (М)              </t>
  </si>
  <si>
    <t xml:space="preserve">МЕТЧИК МАШИННО-РУЧНОЙ ЛЕВЫЙ ДЛЯ ГЛУХИХ ОТВЕРСТИЯХ (М)         </t>
  </si>
  <si>
    <t xml:space="preserve">МЕТЧИК МАШИННО-РУЧНОЙ ЛЕВЫЙ КОМПЛЕКТНЫЙ ИЗ 2-Х ШТУК (М)         </t>
  </si>
  <si>
    <t xml:space="preserve">МЕТЧИК МАШИННО-РУЧНОЙ ДЛЯ ДЮЙМОВОЙ КОНИЧ. РЕЗЬБЫ (К)         </t>
  </si>
  <si>
    <t xml:space="preserve">МЕТЧИК МАШИННО-РУЧНОЙ ДЛЯ ТРУБНОЙ КОНИЧ. РЕЗЬБЫ (RC)            </t>
  </si>
  <si>
    <t xml:space="preserve">МЕТЧИК МАШИННО-РУЧНОЙ ДЛЯ ТРУБНОЙ РЕЗЬБЫ ДЛЯ ГЛУХ.ОТВ (G)  </t>
  </si>
  <si>
    <t xml:space="preserve">МЕТЧИК МАШИННО-РУЧНОЙ ДЛЯ ТРУБНОЙ РЕЗЬБЫ К-Т ИЗ 2-Х ШТ. (G) </t>
  </si>
  <si>
    <t xml:space="preserve">МЕТЧИК РУЧНОЙ ДЛЯ ТРУБНОЙ РЕЗЬБЫ КОМПЛ. ИЗ 2-Х ШК (G)          </t>
  </si>
  <si>
    <t xml:space="preserve">МЕТЧИК МАШИННО-РУЧНОЙ ГАЕЧНЫЙ ПРЯМОЙ (М)                                    </t>
  </si>
  <si>
    <t>1604-71</t>
  </si>
  <si>
    <t xml:space="preserve">МЕТЧИК И ВОРОТКИ В ПВХ                                      </t>
  </si>
  <si>
    <t xml:space="preserve">РАСПРОДАЖА КОМПЛЕКТУЮЩИХ МЕТЧИКОВ     (ЧЕРНОВОЙ ИЛИ ЧИСТОВОЙ)             </t>
  </si>
  <si>
    <t xml:space="preserve">ВОРОТОК ДЛЯ МЕТЧИКОВ                                                             </t>
  </si>
  <si>
    <t xml:space="preserve">МОЛОТКИ </t>
  </si>
  <si>
    <t xml:space="preserve">МОЛОТОК СЛЕСАРНЫЙ                                                                                            </t>
  </si>
  <si>
    <t>2310-77</t>
  </si>
  <si>
    <t xml:space="preserve">МОЛОТОК ПЕЧНИКОВЫЙ (КИРОЧКА)                                                                   </t>
  </si>
  <si>
    <t>11042-90</t>
  </si>
  <si>
    <t xml:space="preserve">РУЧКА ДЛЯ МОЛОТКОВ                                                                                            </t>
  </si>
  <si>
    <t>МОТЫГА</t>
  </si>
  <si>
    <t xml:space="preserve">МЕТЧИК МАШИННО-РУЧНОЙ      СТАЛЬ Р6М5, ДЛЯ СКВ ОТВ. ГОСТ (М)                    </t>
  </si>
  <si>
    <t>ПОДШИПНИК ШАРИКОВЫЙ РАДИАЛЬНЫЙ ОДНОРЯДНЫЙ, ГОСТ 8338-75</t>
  </si>
  <si>
    <t>8338-75</t>
  </si>
  <si>
    <t>ПОДШИПНИК ШАРИКОВЫЙ РАДИАЛЬНЫЙ ОДНОРЯДНЫЙ С УПЛОТНЕНИЯМИ, ГОСТ 8882-2021</t>
  </si>
  <si>
    <t>8882-2021</t>
  </si>
  <si>
    <t>ПОДШИПНИК ШАРИКОВЫЙ РАДИАЛЬНЫЙ ОДНОРЯДНЫЙ С ЗАЩИТНЫМИ ШАЙБАМИ, ГОСТ 7242-81</t>
  </si>
  <si>
    <t>7242-81</t>
  </si>
  <si>
    <t>ПОДШИПНИК РОЛИКОВЫЙ КОНИЧЕСКИЙ ОДНОРЯДНЫЙ, ГОСТ 27365-87</t>
  </si>
  <si>
    <t>27365-87</t>
  </si>
  <si>
    <t>ПОДШИПНИК УПОРНЫЙ ШАРИКОВЫЙ ОДИНАРНЫЙ, ГОСТ 7872-89</t>
  </si>
  <si>
    <t>7872-89</t>
  </si>
  <si>
    <t>СВЕРЛО Ц/Х СРЕДНЕЙ СЕРИИ  КЛ. А, ПРОТОЧ. ХВ. (12 ММ) (КОБАЛЬТ)</t>
  </si>
  <si>
    <t>СВЕРЛО ПО МЕТАЛЛУ Ц/Х СРЕДНЕЙ СЕРИИ КЛАСС А СТАЛЬ Р6М5, С TI-NI, ПРОТ. ХВ.</t>
  </si>
  <si>
    <t>СВЕРЛО Ц/Х СРЕДНЕЙ СЕРИИ  КЛАСС В, СТАЛЬ Р6М5</t>
  </si>
  <si>
    <t>10902-77</t>
  </si>
  <si>
    <t>СВЕРЛО  Ц/Х СРЕДНЕЙ СЕРИИ  КЛАСС А     СТАЛЬ Р6М5, С TI-NI, ПРОТ. ХВ.</t>
  </si>
  <si>
    <t>СВЕРЛО Ц/Х СРЕДНЕЙ СЕРИИ  КЛАСС А     СТАЛЬ Р6М5, ДВУХСТОРОННЕЕ в ПВХ</t>
  </si>
  <si>
    <t xml:space="preserve">СВЕРЛО ПО МЕТАЛЛУ Ц/Х СВЕРХДЛИННОЙ СЕРИИ         СТАЛЬ Р6М5                                  </t>
  </si>
  <si>
    <t>886-77</t>
  </si>
  <si>
    <t xml:space="preserve">СВЕРЛО ПО МЕТАЛЛУ КОРОНЧАТОЕ С ХВОСТОВИКОМ WELDON                                  </t>
  </si>
  <si>
    <t>14952-75</t>
  </si>
  <si>
    <t>СВЕРЛО ДЛЯ ТОЧЕЧНОЙ СВАРКИ, СТАЛЬ Р6М5К5</t>
  </si>
  <si>
    <t xml:space="preserve">СВЕРЛО ПО МЕТАЛЛУ К/Х СРЕДНЕЙ СЕРИИ КЛАСС В1   СТАЛЬ Р6М5К5                                    </t>
  </si>
  <si>
    <t>10903-77</t>
  </si>
  <si>
    <t>СВЕРЛО ПО МЕТАЛЛУ К/Х УДЛИНЕН. СЕРИИ КЛАСС А   СТАЛЬ Р6М5</t>
  </si>
  <si>
    <t>2092-77</t>
  </si>
  <si>
    <t xml:space="preserve">СВЕРЛО ПО МЕТАЛЛУ СТУПЕНЧАТОЕ                                                            </t>
  </si>
  <si>
    <t>СВЕРЛО ПО СТЕКЛУ И КЕРАМИКЕ</t>
  </si>
  <si>
    <t>КОРОНКА ПО БЕТОНУ АЛМАЗНАЯ ТОРГОВОЙ МАРКИ KROTEC (ЧЕХИЯ) СО СВЕРЛОМ</t>
  </si>
  <si>
    <t xml:space="preserve">НАБОР КЛЮЧЕЙ ДЛЯ ВИНТОВ С ВНУТРЕННИМ ШЕСИГРАННИКОМ                                           </t>
  </si>
  <si>
    <t>НАБОР ШОФЕРСКОГО ИНСТРУМЕНТА/ГОЛОВОК (НИЗ)</t>
  </si>
  <si>
    <t xml:space="preserve">ПЛАШКА ДЛЯ ТРУБНОЙ ЦИЛИНДРИЧЕСКОЙ РЕЗЬБЫ (G)                       </t>
  </si>
  <si>
    <t>9740-71</t>
  </si>
  <si>
    <t>НОЖ С ВЫДВИЖНЫМ ЛЕЗВИЕМ СТРОИТЕЛЬНЫЙ</t>
  </si>
  <si>
    <t>РАМКА ДЛЯ НОЖОВОЧНОГО ПОЛОТНА</t>
  </si>
  <si>
    <t>НАБОРЫ БУРОВ, ПИК, ЗУБИЛ, АДАПТЕРОВ</t>
  </si>
  <si>
    <t>НАБОР БУРОВ ПО БЕТОНУ SCHWERT</t>
  </si>
  <si>
    <t>НАБОР БУРОВ ПО БЕТОНУ KROTEC</t>
  </si>
  <si>
    <t>НАБОР ПИК, ЗУБИЛ, АДАПТЕРОВ  SCHWERT</t>
  </si>
  <si>
    <t>НАБОР СВЕРЛ ПО МЕТАЛЛУ Р6М5</t>
  </si>
  <si>
    <t>НАБОР СВЕРЛ ПО МЕТАЛЛУ Р6М5К5</t>
  </si>
  <si>
    <t>НАБОР СВЕРЛ ПО МЕТАЛЛУ Р6М5 С НИТРИД-ТИТАНОМ</t>
  </si>
  <si>
    <t>НАБОР СВЕРЛ ПО МЕТАЛЛУ Р9</t>
  </si>
  <si>
    <t>НАБОР СВЕРЛ ПО МЕТАЛЛУ Р18</t>
  </si>
  <si>
    <t>НАБОР СВЕРЛ ПО МЕТАЛЛУ Р6М5 ЛЕВЫХ</t>
  </si>
  <si>
    <t>НАБОР СВЕРЛ ПО МЕТАЛЛУ Р6М5 С ПРОТОЧ. ХВОСТОВИКОМ</t>
  </si>
  <si>
    <t>НАБОР СВЕРЛ ПО МЕТАЛЛУ Р6М5 ДЛИННЫХ</t>
  </si>
  <si>
    <t>НАБОР СВЕРЛ ПО МЕТАЛЛУ Р6М5 СТУПЕНЧАТЫХ</t>
  </si>
  <si>
    <t>НАБОР СВЕРЛ ПО ДЕРЕВУ ПЕРОВЫХ</t>
  </si>
  <si>
    <t>НАБОР СВЕРЛ ПО ДЕРЕВУ СПИРАЛЬНЫХ</t>
  </si>
  <si>
    <t>НАБОР СВЕРЛ ПО ДЕРЕВУ ФОРСТНЕРА</t>
  </si>
  <si>
    <t xml:space="preserve">НАБОРЫ СВЕРЛ ПО БЕТОНУ </t>
  </si>
  <si>
    <t>НАБОР СВЕРЛ ПО БЕТОНУ</t>
  </si>
  <si>
    <t>НАБОРЫ СВЕРЛ ПО СТЕКЛУ И КЕРАМИКЕ</t>
  </si>
  <si>
    <t>НАБОР СВЕРЛ ПО СТЕКЛУ И КЕРАМИКЕ</t>
  </si>
  <si>
    <t>НАБОРЫ СВЕРЛ КОМБИНИРОВАННЫЕ</t>
  </si>
  <si>
    <t>НАБОР СВЕРЛ КОМБИНИРОВАННЫЙ</t>
  </si>
  <si>
    <t>НАБОР МЕТЧИКОВ РУЧНЫХ КОМПЛЕКТНЫХ</t>
  </si>
  <si>
    <t>НАБОР МЕТЧИКОВ МАШИННО-РУЧНЫХ ОДИНАРНЫХ</t>
  </si>
  <si>
    <t>НАБОР МЕТЧИКОВ МАШИННО-РУЧНЫХ КОМПЛЕКТНЫХ</t>
  </si>
  <si>
    <t>НАБОР ПЛАШЕК</t>
  </si>
  <si>
    <t>НАБОРЫ МЕТЧИКОВ И ПЛАШЕК КОМБИНИРОВАННЫЕ</t>
  </si>
  <si>
    <t>НАБОР МЕТЧИКОВ И ПЛАШЕК</t>
  </si>
  <si>
    <t>НАБОР ЗЕНКОВОК</t>
  </si>
  <si>
    <t>НАБОР БОРФРЕЗ</t>
  </si>
  <si>
    <t>НАБОР НАПИЛЬНИКОВ</t>
  </si>
  <si>
    <t>1465-80</t>
  </si>
  <si>
    <t xml:space="preserve">НАБОР РАШПИЛЕЙ                                                                                                   </t>
  </si>
  <si>
    <t>6876-79</t>
  </si>
  <si>
    <t xml:space="preserve">НАБОР НАДФИЛЕЙ                                                                                                 </t>
  </si>
  <si>
    <t>1513-77</t>
  </si>
  <si>
    <t xml:space="preserve">НАБОР НАДФИЛЕЙ АЛМАЗНЫХ                                                                            </t>
  </si>
  <si>
    <t>23461-84</t>
  </si>
  <si>
    <t xml:space="preserve">НАБОРЫ КЛЮЧЕЙ ГАЕЧНЫХ </t>
  </si>
  <si>
    <t xml:space="preserve">НАБОР КЛЮЧЕЙ ГАЕЧНЫХ С ОТКРЫТЫМ ЗЕВОМ                                            </t>
  </si>
  <si>
    <t xml:space="preserve">НАБОР КЛЮЧЕЙ ГАЕЧНЫХ НАКИДНЫХ                                                              </t>
  </si>
  <si>
    <t xml:space="preserve">НАБОР КЛЮЧЕЙ ГАЕЧНЫХ КОМБИНИРОВАННЫХ                                           </t>
  </si>
  <si>
    <t>НАБОР КЛЮЧЕЙ РАЗВОДНЫХ</t>
  </si>
  <si>
    <t>НАБОР ОТВЕРТОК С ПРЯМЫМ ШЛИЦЕМ</t>
  </si>
  <si>
    <t>17199-88</t>
  </si>
  <si>
    <t>НАБОР ОТВЕРТОК С КРЕСТОВЫМ ШЛИЦЕМ</t>
  </si>
  <si>
    <t>НАБОР ОТВЕРТОК ДИЭЛЕКТРИЧЕСКИХ</t>
  </si>
  <si>
    <t>21010-75</t>
  </si>
  <si>
    <t>НАБОР ОТВЕРТОК TORX</t>
  </si>
  <si>
    <t>НАБОР ОТВЕРТОК КОМБИНИРОВАННЫЙ</t>
  </si>
  <si>
    <t>НАБОР РУЧНОГО ИНСТРУМЕНТА КОМБИНИРОВАННЫЙ</t>
  </si>
  <si>
    <t>НАБОРЫ ПЛАСТИКОВЫХ ШПАТЕЛЕЙ</t>
  </si>
  <si>
    <t xml:space="preserve">НАБОР ПЛАСТИКОВЫХ ШПАТЕЛЕЙ                                                                     </t>
  </si>
  <si>
    <t>НАБОРЫ ДЛЯ ВЫПИЛИВАНИЯ ЛОБЗИКОМ</t>
  </si>
  <si>
    <t>НАБОР ДЛЯ ВЫПИЛИВАНИЯ ЛОБЗИКОМ</t>
  </si>
  <si>
    <t>НАПИЛЬНИКИ, НАДФИЛИ, РАШПИЛИ</t>
  </si>
  <si>
    <t xml:space="preserve">НАПИЛЬНИК                                                                                                                </t>
  </si>
  <si>
    <t xml:space="preserve">НАДФИЛЬ                                                                                                                     </t>
  </si>
  <si>
    <t xml:space="preserve">НАДФИЛЬ АЛМАЗНЫЙ                                                                                               </t>
  </si>
  <si>
    <t xml:space="preserve">НАБОР НАДФИЛЕЙ                                                                                                    </t>
  </si>
  <si>
    <t xml:space="preserve">РУЧКА К НАПИЛЬНИКАМ                                                                                          </t>
  </si>
  <si>
    <t xml:space="preserve">РАШПИЛЬ                                                                                                                     </t>
  </si>
  <si>
    <t>НОЖИ</t>
  </si>
  <si>
    <t>НОЖНИЦЫ ПО МЕТАЛЛУ</t>
  </si>
  <si>
    <t>НОЖНИЦЫ ПО МЕТАЛЛУ УДЛИНЕННЫЕ</t>
  </si>
  <si>
    <t>НОЖНИЦЫ ПО МЕТАЛЛУ АРМАТУРНЫЕ (БОЛТОРЕЗЫ)</t>
  </si>
  <si>
    <t xml:space="preserve">НОЖОВКИ ПО ДЕРЕВУ </t>
  </si>
  <si>
    <t>НОЖОВКА ПО ДЕРЕВУ (KROTEC)</t>
  </si>
  <si>
    <t>НОЖОВКА ПО ДЕРЕВУ ВЫКРУЖНАЯ</t>
  </si>
  <si>
    <t>НОЖОВКА ПО ДЕРЕВУ САДОВАЯ</t>
  </si>
  <si>
    <t>НАКИДКИ</t>
  </si>
  <si>
    <t xml:space="preserve">ОТВЕРТКИ </t>
  </si>
  <si>
    <t xml:space="preserve">ОТВЕРТКА С ПРЯМЫМ ШЛИЦЕМ                                                                         </t>
  </si>
  <si>
    <t>ОТВЕРТКА С ПРЯМЫМ ШЛИЦЕМ УДАРНАЯ</t>
  </si>
  <si>
    <t xml:space="preserve">ОТВЕРТКА С КРЕСТОВЫМ ШЛИЦЕМ                                                                    </t>
  </si>
  <si>
    <t>ОТВЕРТКА TORX</t>
  </si>
  <si>
    <t xml:space="preserve">ОТВЕРТКА ДИЭЛЕКТРИЧЕСКАЯ КРЕСТОВАЯ ИЛИ С ПРЯМЫМ ШЛИЦЕМ    </t>
  </si>
  <si>
    <t xml:space="preserve">ОПРАВКИ </t>
  </si>
  <si>
    <t xml:space="preserve">ОПРАВКА С ЛАПКОЙ                                                                                                </t>
  </si>
  <si>
    <t>2682-86</t>
  </si>
  <si>
    <t xml:space="preserve">ОПРАВКА БЕЗ ЛАПКИ                                                                                             </t>
  </si>
  <si>
    <t>ПОДШИПНИКИ</t>
  </si>
  <si>
    <t>ПАТРОНЫ</t>
  </si>
  <si>
    <t>ПАТРОН СВЕРЛИЛЬНЫЙ ТРЕХКУЛАЧКОВЫЙ</t>
  </si>
  <si>
    <t>ПАТРОН СВЕРЛИЛЬНЫЙ САМОЗАЖИМНОЙ</t>
  </si>
  <si>
    <t>ПАТРОН ТОКАРНЫЙ ТРЕХКУЛАЧКОВЫЙ</t>
  </si>
  <si>
    <t xml:space="preserve">ПЕРЕХОДНИКИ-АДАПТЕРЫ </t>
  </si>
  <si>
    <t>ПЕРЕХОДНИК-АДАПТЕР (SCHWERT)</t>
  </si>
  <si>
    <t xml:space="preserve">ПИКИ ПО БЕТОНУ  </t>
  </si>
  <si>
    <t>ПИКА ПО БЕТОНУ SDS-PLUS И SDS-MAX (SCHWERT)</t>
  </si>
  <si>
    <t>ПИЛЫ ПО ДЕРЕВУ</t>
  </si>
  <si>
    <t>ПЛАСТИНЫ ТВЕРДОСПЛАВНЫЕ СМЕННЫЕ</t>
  </si>
  <si>
    <t>ПЛАСТИНА ТВЕРДОСПЛАВНАЯ СМЕННАЯ</t>
  </si>
  <si>
    <t>ПЛАШКИ</t>
  </si>
  <si>
    <t xml:space="preserve">ПЛАШКА ДЛЯ МЕТРИЧЕСКОЙ РЕЗЬБЫ (9ХС) (М)                                      </t>
  </si>
  <si>
    <t xml:space="preserve">ПЛАШКА ДЛЯ МЕТРИЧЕСКОЙ РЕЗЬБЫ (Р6М5) (М)                                  </t>
  </si>
  <si>
    <t xml:space="preserve">ПЛАШКА ДЛЯ МЕТРИЧЕСКОЙ РЕЗЬБЫ ЛЕВАЯ (М)                                    </t>
  </si>
  <si>
    <t xml:space="preserve">ПЛАШКА ДЛЯ КОНИЧЕСКОЙ ДЮЙМОВОЙ РЕЗЬБЫ (К)                              </t>
  </si>
  <si>
    <t>6228-80</t>
  </si>
  <si>
    <t xml:space="preserve">ПЛАШКА ДЛЯ ТРУБНОЙ КОНИЧЕСКОЙ РЕЗЬБЫ (RC)                                 </t>
  </si>
  <si>
    <t xml:space="preserve">ПЛАШКА ДЛЯ ДЮЙМОВОЙ РЕЗЬБЫ УИТВОРТА УГОЛ 55° (BSF)             </t>
  </si>
  <si>
    <t>DIN22 568</t>
  </si>
  <si>
    <t xml:space="preserve">ПЛАШКА ДЛЯ ДЮЙМОВОЙ РЕЗЬБЫ УИТВОРТА УГОЛ 55° (BSW)           </t>
  </si>
  <si>
    <t xml:space="preserve">ПЛАШКА ДЛЯ ДЮЙМОВОЙ РЕЗЬБЫ УГОЛ 60° (UNC)                                </t>
  </si>
  <si>
    <t xml:space="preserve">ПЛАШКА ДЛЯ ДЮЙМОВОЙ РЕЗЬБЫ УГОЛ 60° (UNF)                                </t>
  </si>
  <si>
    <t xml:space="preserve">ВОРОТОК ДЛЯ ПЛАШЕК                                                                                    </t>
  </si>
  <si>
    <t xml:space="preserve">ПЛАШКИ И ВОРОТКИ В ПВХ                                                                           </t>
  </si>
  <si>
    <t xml:space="preserve">ПЛОСКОГУБЦЫ КОМБИНИРОВАННЫЕ                                                           </t>
  </si>
  <si>
    <t>53925-10</t>
  </si>
  <si>
    <t xml:space="preserve">ПЛОСКОГУБЦЫ КОМБИНИРОВАННЫЕ ДИЭЛЕКТРИЧЕСКИЕ                                                                </t>
  </si>
  <si>
    <t xml:space="preserve">ПЛОСКОГУБЦЫ КОМБИНИРОВАННЫЕ С НИКЕЛЕВЫМ ПОКРЫТИЕМ     </t>
  </si>
  <si>
    <t xml:space="preserve">ПЛОСКОГУБЦЫ РЕГУЛИРУЕМЫЕ                                                                    </t>
  </si>
  <si>
    <t>50072-92</t>
  </si>
  <si>
    <t>ПАССАТИЖИ ДЛЯ СНЯТИЯ ИЗОЛЯЦИИ</t>
  </si>
  <si>
    <t>ПОЛОТНА НОЖОВОЧНЫЕ</t>
  </si>
  <si>
    <t xml:space="preserve">ПОЛОТНО НОЖОВОЧНОЕ РУЧНОЕ ПО МЕТАЛЛУ                                         </t>
  </si>
  <si>
    <t>53411-09</t>
  </si>
  <si>
    <t xml:space="preserve">ПОЛОТНО НОЖОВОЧНОЕ РУЧНОЕ ДВУХСТОРОННЕЕ ПО МЕТАЛЛУ       </t>
  </si>
  <si>
    <t>ПОЛОТНО НОЖОВОЧНОЕ БИМЕТАЛЛИЧЕСКОЕ (BIМЕТАLL)</t>
  </si>
  <si>
    <t>ПОЛОТНО НОЖОВОЧНОЕ БИМЕТАЛЛИЧЕСКОЕ (BIМЕТАLL) В ПВХ</t>
  </si>
  <si>
    <t xml:space="preserve">ПОЛОТНО НОЖОВОЧНОЕ МАШИННОЕ ПО МЕТАЛЛУ                                 </t>
  </si>
  <si>
    <t>ПОДСТАВКИ</t>
  </si>
  <si>
    <t>ПОДСТАВКА ПОД СВЕРЛА ПО МЕТАЛЛУ</t>
  </si>
  <si>
    <t>ПОДСТАВКА ПОД СВЕРЛА ПО МЕТАЛЛУ КОМБИНИРОВАННАЯ</t>
  </si>
  <si>
    <t>ПОДСТАВКА ПОД ПЛАШКИ МЕТРИЧЕСКИЕ</t>
  </si>
  <si>
    <t>ПОДСТАВКА ПОД МЕТЧИКИ МЕТРИЧЕСКИЕ</t>
  </si>
  <si>
    <t>ПОДСТАВКА ПОД МЕТЧИКИ И ПЛАШКИ МЕТРИЧЕСКИЕ</t>
  </si>
  <si>
    <t>РАСПРОДАЖА</t>
  </si>
  <si>
    <t>РУЛЕТКИ</t>
  </si>
  <si>
    <t>РАМКИ ДЛЯ ПОЛОТЕН</t>
  </si>
  <si>
    <t>РЕЗЦЫ ТОКАРНЫЕ</t>
  </si>
  <si>
    <t xml:space="preserve">РЕЗЕЦ ТОКАРНЫЙ ОТРЕЗНОЙ                                                                     </t>
  </si>
  <si>
    <t>18884-73</t>
  </si>
  <si>
    <t xml:space="preserve">РЕЗЕЦ ТОКАРНЫЙ ПРОХОДНОЙ ПРЯМОЙ                                                </t>
  </si>
  <si>
    <t>18878-73</t>
  </si>
  <si>
    <t xml:space="preserve">РЕЗЕЦ ТОКАРНЫЙ ПРОХОДНОЙ УПОРНЫЙ                                              </t>
  </si>
  <si>
    <t>18879-73</t>
  </si>
  <si>
    <t xml:space="preserve">РЕЗЕЦ ТОКАРНЫЙ ПРОХОДНОЙ ОТОГНУТЫЙ                                           </t>
  </si>
  <si>
    <t>18877-73</t>
  </si>
  <si>
    <t xml:space="preserve">РЕЗЕЦ ТОКАРНЫЙ ПРОХОДНОЙ УПОРНЫЙ ИЗОГНУТЫЙ                      </t>
  </si>
  <si>
    <t xml:space="preserve">РЕЗЕЦ ТОКАРНЫЙ ПОДРЕЗНОЙ ОТОГНУТЫЙ                                           </t>
  </si>
  <si>
    <t>18880-73</t>
  </si>
  <si>
    <t xml:space="preserve">РЕЗЕЦ ТОКАРНЫЙ РАСТОЧНОЙ ДЛЯ СКВОЗНЫХ ОТВЕРСТИЙ                </t>
  </si>
  <si>
    <t>18882-73</t>
  </si>
  <si>
    <t xml:space="preserve">РЕЗЕЦ ТОКАРНЫЙ РАСТОЧНОЙ ДЛЯ ГЛУХИХ ОТВЕРСТИЙ                     </t>
  </si>
  <si>
    <t>18883-73</t>
  </si>
  <si>
    <t xml:space="preserve">РЕЗЕЦ ТОКАРНЫЙ РЕЗЬБОВОЙ ДЛЯ ВНУТРЕННЕЙ РЕЗЬБЫ               </t>
  </si>
  <si>
    <t>18885-73</t>
  </si>
  <si>
    <t xml:space="preserve">РЕЗЕЦ ТОКАРНЫЙ РЕЗЬБОВОЙ ДЛЯ НАРУЖНОЙ РЕЗЬБЫ                   </t>
  </si>
  <si>
    <t>РАЗВЕРТКИ</t>
  </si>
  <si>
    <t xml:space="preserve">РАЗВЕРТКА РУЧНАЯ ЦИЛИНДРИЧЕСКАЯ                                                     </t>
  </si>
  <si>
    <t>7722-77</t>
  </si>
  <si>
    <t xml:space="preserve">РАЗВЕРТКА РУЧНАЯ ЦИЛИНДРИЧЕСКАЯ РЕГУЛИРУЕМАЯ                      </t>
  </si>
  <si>
    <t xml:space="preserve">РАЗВЕРТКА МАШИННАЯ С ЦИЛИНДРИЧЕСКИМ  ХВОСТОВИКОМ            </t>
  </si>
  <si>
    <t>1672-80</t>
  </si>
  <si>
    <t xml:space="preserve">РАЗВЕРТКА МАШИННАЯ  С КОНИЧЕСКИМ ХВОСТОВИКОМ                       </t>
  </si>
  <si>
    <t xml:space="preserve">РАЗВЕРТКА МАШИННАЯ КОТЕЛЬНАЯ                                                           </t>
  </si>
  <si>
    <t>18121-72</t>
  </si>
  <si>
    <t>РАШПИЛИ</t>
  </si>
  <si>
    <t>РАШПИЛЬ</t>
  </si>
  <si>
    <t xml:space="preserve">РУЧКА К НАПИЛЬНИКАМ                                                                                 </t>
  </si>
  <si>
    <t>РУЧКИ ДЛЯ НАПИЛЬНИКОВ, МОЛОТКОВ, КУВАЛД</t>
  </si>
  <si>
    <t>РУЧКА К НАПИЛЬНИКАМ</t>
  </si>
  <si>
    <t>РУЧКА ДЛЯ МОЛОТКОВ</t>
  </si>
  <si>
    <t>РУЧКА ДЛЯ КУВАЛД</t>
  </si>
  <si>
    <t>РЫХЛИТЕЛЬ</t>
  </si>
  <si>
    <t>СВЕРЛА ПО МЕТАЛЛУ Ц/Х В ПРОМУПАКОВКЕ ПО 10 И 5 ШТ</t>
  </si>
  <si>
    <t>СВЕРЛО Ц/Х СРЕДНЕЙ СЕРИИ  КЛАСС В, ПРОТОЧ. ХВОСТ (12 ММ)</t>
  </si>
  <si>
    <t>СВЕРЛО Ц/Х СРЕДНЕЙ СЕРИИ  КЛАСС А, СТАЛЬ Р6М5</t>
  </si>
  <si>
    <t>СВЕРЛО Ц/Х СРЕДНЕЙ СЕРИИ  КЛАСС А, С TI-NI, СТАЛЬ Р6М5</t>
  </si>
  <si>
    <t>СВЕРЛО  Ц/Х СРЕДНЕЙ СЕРИИ  КЛАСС А     СТАЛЬ Р6М5, С TI-NI, ПРОТОЧЕННЫМ ХВ.(12 ММ)</t>
  </si>
  <si>
    <t>СВЕРЛО Ц/Х СРЕДНЕЙ СЕРИИ  КЛАСС А, СТАЛЬ Р6М5К5 (КОБАЛЬТ)</t>
  </si>
  <si>
    <t>СВЕРЛО  Ц/Х СРЕДНЕЙ СЕРИИ  КЛАСС А     СТАЛЬ Р9</t>
  </si>
  <si>
    <t>СВЕРЛО  Ц/Х СРЕДНЕЙ СЕРИИ  КЛАСС А     СТАЛЬ Р18</t>
  </si>
  <si>
    <t>СВЕРЛО Ц/Х СРЕДНЕЙ СЕРИИ  КЛАСС А, ЛЕВОЕ, СТАЛЬ Р6М5</t>
  </si>
  <si>
    <t>СВЕРЛО  Ц/Х СРЕДНЕЙ СЕРИИ  КЛАСС А     СТАЛЬ Р6М5, ДВУХСТОРОННЕЕ</t>
  </si>
  <si>
    <t>СВЕРЛО Ц/Х СРЕДНЕЙ СЕРИИ ТВЕРДОСПЛАВНОЕ ЦЕЛЬНОЕ ВК8</t>
  </si>
  <si>
    <t>17275-77</t>
  </si>
  <si>
    <t>СВЕРЛО Ц/Х С ТВЕРДОСПЛАВНОЙ ПЛАСТИНОЙ ВК8</t>
  </si>
  <si>
    <t>22735-77</t>
  </si>
  <si>
    <t xml:space="preserve">СВЕРЛО Ц/Х ДЛИННОЙ СЕРИИ  КЛАСС А, СТАЛЬ Р6М5                                  </t>
  </si>
  <si>
    <t>СВЕРЛО  Ц/Х ДЛЯ ТОЧЕЧНОЙ СВАРКИ         СТАЛЬ Р6М5К5</t>
  </si>
  <si>
    <t>СВЕРЛА ПО МЕТАЛЛУ Ц/Х В ИНДИВИДУАЛЬНОЙ УПАКОВКЕ (ПВХ)</t>
  </si>
  <si>
    <t>СВЕРЛО Ц/Х СРЕДНЕЙ СЕРИИ  КЛАСС В ИНДИВИД УПАКОВКА (ПВХ)</t>
  </si>
  <si>
    <t>СВЕРЛО Ц/Х СРЕДНЕЙ СЕРИИ  КЛАСС В, ПРОТОЧ. ХВОСТ (12 ММ) (ПВХ)</t>
  </si>
  <si>
    <t>СВЕРЛО Ц/Х СРЕДНЕЙ СЕРИИ  КЛАСС А     СТАЛЬ Р6М5</t>
  </si>
  <si>
    <t>СВЕРЛО Ц/Х СРЕДНЕЙ СЕРИИ  КЛАСС А, С TI-NI ИНДИВИД УП (ПВХ)</t>
  </si>
  <si>
    <t xml:space="preserve">СВЕРЛО Ц/Х СРЕДНЕЙ СЕРИИ  КЛАСС А, ЛЕВОЕ, СТАЛЬ Р6М5 (ПВХ)       </t>
  </si>
  <si>
    <t>СВЕРЛО Ц/Х СРЕДНЕЙ СЕРИИ  КЛАСС А, Р6М5К5 (КОБАЛЬТ) (ПВХ)</t>
  </si>
  <si>
    <t>СВЕРЛО Ц/Х СРЕДНЕЙ СЕРИИ  КЛАСС А     СТАЛЬ Р6М5, ДВУХСТОРОННЕЕ</t>
  </si>
  <si>
    <t xml:space="preserve">СВЕРЛО Ц/Х ДЛИННОЙ СЕРИИ  КЛАСС А, СТАЛЬ Р6М5 (ПВХ)                      </t>
  </si>
  <si>
    <t>СВЕРЛА ПО МЕТАЛЛУ С ШЕСТИГРАННЫМ (1/4) ХВОСТ. СРЕДНЕЙ СЕРИИ КЛ.А</t>
  </si>
  <si>
    <t xml:space="preserve">СВЕРЛО С ШЕСТИГРАН. (1/4) ХВОСТ СРЕД. СЕРИИ КЛ. А, Р6М5           </t>
  </si>
  <si>
    <t xml:space="preserve">СВЕРЛО С ШЕСТИГРАН. (1/4) ХВ. СРЕД. СЕРИИ КЛ. А, Р6М5 (ПВХ)    </t>
  </si>
  <si>
    <t>СВЕРЛА ПО МЕТАЛЛУ СТУПЕНЧАТЫЕ</t>
  </si>
  <si>
    <t>СВЕРЛА ПО МЕТАЛЛУ К/Х</t>
  </si>
  <si>
    <t xml:space="preserve">СВЕРЛО К/Х СРЕДНЕЙ СЕРИИ КЛАСС В          СТАЛЬ Р6М5                                    </t>
  </si>
  <si>
    <t xml:space="preserve">СВЕРЛО К/Х СРЕДНЕЙ СЕРИИ КЛАСС В1        СТАЛЬ Р6М5К5                                    </t>
  </si>
  <si>
    <t xml:space="preserve">СВЕРЛО К/Х СРЕДНЕЙ СЕРИИ С ТВЕРДОСПЛАВНОЙ ПЛАСТИНОЙ ВК8      </t>
  </si>
  <si>
    <t>22736-77</t>
  </si>
  <si>
    <t xml:space="preserve">СВЕРЛО К/Х ДЛИННОЙ СЕРИИ КЛАСС В        СТАЛЬ Р6М5                                   </t>
  </si>
  <si>
    <t>12121-77</t>
  </si>
  <si>
    <t xml:space="preserve">СВЕРЛО К/Х УДЛИННЕНОЙ СЕРИИ КЛАСС А   СТАЛЬ Р6М5                                   </t>
  </si>
  <si>
    <t>СВЕРЛА ПО МЕТАЛЛУ КОРОНЧАТЫЕ</t>
  </si>
  <si>
    <t>СВЕРЛА ПО МЕТАЛЛУ ЦЕНТРОВОЧНЫЕ</t>
  </si>
  <si>
    <t xml:space="preserve">СВЕРЛО ПО МЕТАЛЛУ ЦЕНТРОВОЧНОЕ ТИП А                                           </t>
  </si>
  <si>
    <t xml:space="preserve">СВЕРЛО ПО МЕТАЛЛУ ЦЕНТРОВОЧНОЕ ТИП В                                           </t>
  </si>
  <si>
    <t>СВЕРЛО ПО БЕТОНУ (ВОЛЖСКИЙ ИНСТРУМЕНТ)</t>
  </si>
  <si>
    <t>СВЕРЛО ПО БЕТОНУ В ИНДИВИДУАЛЬНОЙ УПАКОВКЕ (ПВХ)</t>
  </si>
  <si>
    <t>СВЕРЛА ПО СТЕКЛУ И КЕРАМИКЕ</t>
  </si>
  <si>
    <t>СВЕРЛО ПО СТЕКЛУ И КЕРАМИКЕ ИНДИВИД УПАКОВКА (ПВХ)</t>
  </si>
  <si>
    <t>СВЕРЛА ПО ДЕРЕВУ</t>
  </si>
  <si>
    <t>СВЕРЛО ПО ДЕРЕВУ ФОРСТНЕРА</t>
  </si>
  <si>
    <t>СВЕРЛО ПО ДЕРЕВУ СПИРАЛЬНЫЕ</t>
  </si>
  <si>
    <t xml:space="preserve">СВЕРЛО ПО ДЕРЕВУ С ПОДРЕЗАТЕЛЕМ                                                       </t>
  </si>
  <si>
    <t>22053-76</t>
  </si>
  <si>
    <t>СВЕРЛО ПО ДЕРЕВУ ПЕРОВОЕ</t>
  </si>
  <si>
    <t xml:space="preserve">СВЕРЛО ПО ДЕРЕВУ С ПОДРЕЗАТЕЛЕМ В ИНДИВИД УПАК (ПВХ)        </t>
  </si>
  <si>
    <t>СВЕРЛО ПО ДЕРЕВУ ПЕРОВОЕ В ИНДИВИДУАЛЬНОЙ УПАК (ПВХ)</t>
  </si>
  <si>
    <t>СВЕРЛО ПО ДЕРЕВУ СПИРАЛЬНОЕ В ИНДИВИД УПАК (БЛИСТЕР)</t>
  </si>
  <si>
    <t>СКРЕБКИ И СКРЕПЕРЫ</t>
  </si>
  <si>
    <t>СТАМЕСКИ</t>
  </si>
  <si>
    <t xml:space="preserve">СТАМЕСКА ПЛОСКАЯ                                                                                          </t>
  </si>
  <si>
    <t xml:space="preserve">СТАМЕСКА ДОЛОТО                                                                                            </t>
  </si>
  <si>
    <t>СОВКИ</t>
  </si>
  <si>
    <t>СТЕНДЫ ДЛЯ СВЕРЛ, БУРОВ, ПЛАШЕК, МЕТЧИКОВ</t>
  </si>
  <si>
    <t>СТЕНД ДЛЯ СВЕРЛ, БУРОВ, ПЛАШЕК, МЕТЧИКОВ</t>
  </si>
  <si>
    <t>СТЕПЛЕРЫ, СКОБУДАЛИТЕЛИ, СКОБЫ</t>
  </si>
  <si>
    <t>СТЕПЛЕР  МЕХАНИЧЕСКИЙ (KROTEC)</t>
  </si>
  <si>
    <t>СКОБОУДАЛИТЕЛЬ УНИВЕРСАЛЬНЫЙ (KROTEC)</t>
  </si>
  <si>
    <t>СКОБЫ ДЛЯ СТЕПЛЕРОВ</t>
  </si>
  <si>
    <t>ТЯПКИ</t>
  </si>
  <si>
    <t>ТЯПКА</t>
  </si>
  <si>
    <t>ФРЕЗЫ КОНЦЕВЫЕ</t>
  </si>
  <si>
    <t xml:space="preserve">ФРЕЗА КОНЦЕВАЯ С Ц/Х     СТАЛЬ Р6М5                                                                            </t>
  </si>
  <si>
    <t>17025-71</t>
  </si>
  <si>
    <t xml:space="preserve">ФРЕЗА КОНЦЕВАЯ С Ц/Х     СТАЛЬ Р6М5, УДЛИНЕННАЯ                                                        </t>
  </si>
  <si>
    <t xml:space="preserve">ФРЕЗА КОНЦЕВАЯ С Ц/Х     СТАЛЬ Р6М5, ДВУХСТОРОННЯЯ                                                  </t>
  </si>
  <si>
    <t xml:space="preserve">ФРЕЗА КОНЦЕВАЯ С Ц/Х     СПЛАВ ВК8, ЦЕЛЬНАЯ ТВЕРДОСПЛАВНАЯ                              </t>
  </si>
  <si>
    <t>18372-73</t>
  </si>
  <si>
    <t xml:space="preserve">ФРЕЗА КОНЦЕВАЯ С Ц/Х     СПЛАВ ВК8, Т5К10, Т15К6, С ПРЯМЫМИ ПЛАСТИНАМИ             </t>
  </si>
  <si>
    <t xml:space="preserve">ФРЕЗА КОНЦЕВАЯ С К/Х     СТАЛЬ Р6М5                                                                                  </t>
  </si>
  <si>
    <t>17026-71</t>
  </si>
  <si>
    <t xml:space="preserve">ФРЕЗА КОНЦЕВАЯ С К/Х     СТАЛЬ Р6М5, ДЛИННАЯ                                                               </t>
  </si>
  <si>
    <t xml:space="preserve">ФРЕЗА КОНЦЕВАЯ С К/Х     СПЛАВ ВК8, Т5К10, Т15К6, С ПРЯМЫМИ ПЛАСТИНАМИ          </t>
  </si>
  <si>
    <t>ФРЕЗА КОНЦЕВАЯ С К/Х     СПЛАВ ВК8, Т5К10, Т15К6, С ВИНТОВЫМИ ПЛАСТИНАМИ</t>
  </si>
  <si>
    <t>20537-75</t>
  </si>
  <si>
    <t>ФРЕЗЫ ШПОНОЧНЫЕ</t>
  </si>
  <si>
    <t xml:space="preserve">ФРЕЗА ШПОНОЧНАЯ С Ц/Х     СТАЛЬ Р6М5                                                                             </t>
  </si>
  <si>
    <t>9140-15</t>
  </si>
  <si>
    <t xml:space="preserve">ФРЕЗА ШПОНОЧНАЯ С Ц/Х     СПЛАВ ВК8, ЦЕЛЬНАЯ ТВЕРДОСПЛАВНАЯ                   </t>
  </si>
  <si>
    <t>16463-80</t>
  </si>
  <si>
    <t xml:space="preserve">ФРЕЗА ШПОНОЧНАЯ С Ц/Х     СПЛАВ ВК8, Т5К10, Т15К6, С ПРЯМЫМИ ПЛАСТИНАМИ       </t>
  </si>
  <si>
    <t xml:space="preserve">ФРЕЗА ШПОНОЧНАЯ С К/Х     СТАЛЬ Р6М5                                                                                </t>
  </si>
  <si>
    <t xml:space="preserve">ФРЕЗА ШПОНОЧНАЯ С К/Х     СПЛАВ ВК8, Т5К10, Т15К6, С ПРЯМЫМИ ПЛАСТИНАМИ     </t>
  </si>
  <si>
    <t>6396-78</t>
  </si>
  <si>
    <t>ФРЕЗЫ ДИСКОВЫЕ ПРОРЕЗНЫЕ И ОТРЕЗНЫЕ</t>
  </si>
  <si>
    <t xml:space="preserve">ФРЕЗА ДИСКОВАЯ ПРОРЕЗНАЯ И ОТРЕЗНАЯ                                             </t>
  </si>
  <si>
    <t>2679-14</t>
  </si>
  <si>
    <t>ЦЕНТРЫ ТОКАРНЫЕ</t>
  </si>
  <si>
    <t xml:space="preserve">ЦЕНТР УПОРНЫЙ                                                                                            </t>
  </si>
  <si>
    <t>13214-79</t>
  </si>
  <si>
    <t xml:space="preserve">ЦЕНТР УПОРНЫЙ ТВЕРДОСПЛАВНЫЙ                                                       </t>
  </si>
  <si>
    <t xml:space="preserve">ЦЕНТР ВРАЩАЮЩИЙСЯ                                                                                </t>
  </si>
  <si>
    <t>8742-75</t>
  </si>
  <si>
    <t xml:space="preserve">ЦЕНТР ВРАЩАЮЩИЙСЯ УСИЛЕННЫЙ                                                       </t>
  </si>
  <si>
    <t>ЧАШКИ АЛМАЗНЫЕ ДЛЯ ОБРАБОТКИ БЕТОНА</t>
  </si>
  <si>
    <t>ЧАШКА АЛМАЗНАЯ ЗАЧИСТНАЯ ОДНОРЯДНАЯ</t>
  </si>
  <si>
    <t>ЧАШКА АЛМАЗНАЯ ЗАЧИСТНАЯ ДВУХРЯДНАЯ</t>
  </si>
  <si>
    <t>ЧАШКА АЛМАЗНАЯ ЗАЧИСТНАЯ ТУРБО</t>
  </si>
  <si>
    <t>ШТАНГЕНЦИРКУЛИ</t>
  </si>
  <si>
    <t xml:space="preserve">ШТАНГЕНЦИРКУЛЬ                                                                                           </t>
  </si>
  <si>
    <t>166-89</t>
  </si>
  <si>
    <t>ШПАТЕЛИ</t>
  </si>
  <si>
    <t xml:space="preserve">ШПАТЕЛЬ                                                                                                            </t>
  </si>
  <si>
    <t>10778-83</t>
  </si>
  <si>
    <t xml:space="preserve">ШПАТЕЛЬ С ПЛАСТИКОВОЙ РУЧКОЙ                                                             </t>
  </si>
  <si>
    <t xml:space="preserve">ШПАТЕЛЬ ФАСАДНЫЙ С ИЗОГНУТОЙ РУЧКОЙ И АНТИКОРРОЗИЙНЫМ ПОКРЫТИЕМ    </t>
  </si>
  <si>
    <t xml:space="preserve">ШПАТЕЛЬ ПЛИТОЧНИКА                                                                                  </t>
  </si>
  <si>
    <t>ЩЕТКИ</t>
  </si>
  <si>
    <t>СОДЕРЖАНИЕ ПО АЛФАВИТУ</t>
  </si>
  <si>
    <t xml:space="preserve">A </t>
  </si>
  <si>
    <t>БИТА                                             ОТВЕРТОЧНАЯ</t>
  </si>
  <si>
    <t>Б</t>
  </si>
  <si>
    <t>РУЧНОЙ ИНСТРУМЕНТ</t>
  </si>
  <si>
    <t>B</t>
  </si>
  <si>
    <t xml:space="preserve">БОРФРЕЗА                                  ЦИЛИНДРИЧЕСКАЯ  С ГЛАДКИМ ТОРЦОМ                               (А)                                       </t>
  </si>
  <si>
    <t>ГОСТ 52780-2007</t>
  </si>
  <si>
    <t>https://youtu.be/qy15RA930vw</t>
  </si>
  <si>
    <t>МЕТАЛЛОРЕЖУЩИЙ ИНСТРУМЕНТ</t>
  </si>
  <si>
    <t>БОРФРЕЗА                                  ЦИЛИНДРИЧЕСКАЯ  С ТОРЦЕВЫМИ ЗУБЬЯМИ                       (В)</t>
  </si>
  <si>
    <t>БОРФРЕЗА                                  СФЕРОЦИЛИНДРИЧЕСКАЯ                                                                (С)</t>
  </si>
  <si>
    <t xml:space="preserve">БОРФРЕЗА                                  СФЕРИЧЕСКАЯ                                                                                         (D) </t>
  </si>
  <si>
    <t xml:space="preserve">БОРФРЕЗА                                  ОВАЛЬНАЯ                                                                                                 (E)  </t>
  </si>
  <si>
    <t xml:space="preserve">БОРФРЕЗА                                  СФЕРОКОНИЧЕСКАЯ                                                                             (F) </t>
  </si>
  <si>
    <t xml:space="preserve">БОРФРЕЗА                                  СФЕРОКОНИЧЕСКАЯ С ЗАОСТРЕННЫМ КОНЦОМ                  (G) </t>
  </si>
  <si>
    <t xml:space="preserve">БОРФРЕЗА                                  ПЛАМЕВИДНАЯ                                                                                      (H)                                                                                                                 </t>
  </si>
  <si>
    <t xml:space="preserve">БОРФРЕЗА                                  КОНИЧЕСКАЯ 60⁰                                                                                    (J)                                                                                                                </t>
  </si>
  <si>
    <t xml:space="preserve">БОРФРЕЗА                                  КОНИЧЕСКАЯ 90⁰                                                                                    (K)                                                                                                                </t>
  </si>
  <si>
    <t xml:space="preserve">БОРФРЕЗА                                  КОНИЧЕСКАЯ С ЗАКРУГЛЕННЫМ КОНЦОМ                               (L)                                                                               </t>
  </si>
  <si>
    <t xml:space="preserve">БОРФРЕЗА                                  КОНИЧЕСКАЯ С ЗАОСТРЕННЫМ КОНЦОМ                                (M)                                                                                </t>
  </si>
  <si>
    <t xml:space="preserve">БОРФРЕЗА                                  КОНИЧЕСКАЯ В ФОРМЕ ОБРАТНОГО КОНУСА                         (N)                                                                          </t>
  </si>
  <si>
    <t xml:space="preserve">БОРФРЕЗА                                  Т-ОБРАЗНАЯ                                                                                             (T)                                                                                                           </t>
  </si>
  <si>
    <t xml:space="preserve">БОРФРЕЗА                                  ДИСКОВАЯ                                                                                                (Y)                                                                                                          </t>
  </si>
  <si>
    <t>БУРЫ</t>
  </si>
  <si>
    <t>C</t>
  </si>
  <si>
    <t>БУР ПО БЕТОНУ                        SDS-PLUS С ПОКРЫТИЕМ                                                       (KROTEC)</t>
  </si>
  <si>
    <t>ИНСТРУМЕНТ ПО БЕТОНУ</t>
  </si>
  <si>
    <t>БУР ПО БЕТОНУ                        SDS-PLUS                                                                                    (SCHWERT)</t>
  </si>
  <si>
    <t xml:space="preserve">БУР ПО БЕТОНУ                        SDS-PLUS С КРЕСТООБР. НАКОНЕЧ.                             (KROTEC)                                                               </t>
  </si>
  <si>
    <t>Новинка</t>
  </si>
  <si>
    <t xml:space="preserve">БУР ПО БЕТОНУ                        SDS-MAX                                                                                    (SCHWERT)                                                                 </t>
  </si>
  <si>
    <t>JJ</t>
  </si>
  <si>
    <t>ВИЛЫ НАВОЗНЫЕ</t>
  </si>
  <si>
    <t>ВОРОТКИ ДЛЯ МЕТЧИКОВ</t>
  </si>
  <si>
    <t>D</t>
  </si>
  <si>
    <t>ВОРОТОК                                    ДЛЯ МЕТЧИКОВ</t>
  </si>
  <si>
    <t>ГОСТ 22401-83</t>
  </si>
  <si>
    <t>ВОРОТКИ ДЛЯ ПЛАШЕК</t>
  </si>
  <si>
    <t>E</t>
  </si>
  <si>
    <t>ВОРОТОК                                    ДЛЯ ПЛАШЕК</t>
  </si>
  <si>
    <t>ГОСТ 22395-77</t>
  </si>
  <si>
    <t>F</t>
  </si>
  <si>
    <t xml:space="preserve">ВТУЛКА                                        ПЕРЕХОДНАЯ                                                                                                                                                 </t>
  </si>
  <si>
    <t>ГОСТ 13598-85</t>
  </si>
  <si>
    <t>ТОКАРНАЯ ОСНАСТКА</t>
  </si>
  <si>
    <t xml:space="preserve">ВТУЛКА                                        ПЕРЕХОДНАЯ ДЛИННАЯ                                                                                                                                </t>
  </si>
  <si>
    <t>I</t>
  </si>
  <si>
    <t xml:space="preserve">ГОЛОВКИ                   СМЕННЫЕ ШЕСТИГРАННЫЕ                                                                                       (НИЗ)                                                                                                                                                         </t>
  </si>
  <si>
    <t>Г</t>
  </si>
  <si>
    <t>ГОСТ 57977-2017</t>
  </si>
  <si>
    <t>СЛЕСАРНО-МОНТАЖНЫЙ ИНСТРУМЕНТ</t>
  </si>
  <si>
    <t>KK</t>
  </si>
  <si>
    <t xml:space="preserve">ГРАБЛИ ДВЕННАДЦАТИЗАХОДНЫЕ                                                                                                                                               </t>
  </si>
  <si>
    <t xml:space="preserve">ГРАБЛИ ЧЕТЫРНАДЦАТИЗАХОДНЫЕ                                                                                                                            </t>
  </si>
  <si>
    <t>ДИСКИ АЛМАЗНЫЕ</t>
  </si>
  <si>
    <t>G</t>
  </si>
  <si>
    <t>ДИСК АЛМАЗНЫЙ                 СПЛОШНОЙ</t>
  </si>
  <si>
    <t>Д</t>
  </si>
  <si>
    <t>ДИСК АЛМАЗНЫЙ                 СЕГМЕНТНЫЙ</t>
  </si>
  <si>
    <t>ДИСК АЛМАЗНЫЙ                 СЕГМЕНТНЫЙ ТУРБО</t>
  </si>
  <si>
    <t>ДИСК АЛМАЗНЫЙ                 УНИВЕРСАЛЬНЫЙ</t>
  </si>
  <si>
    <t>H</t>
  </si>
  <si>
    <t xml:space="preserve">ЗЕНКОВКА                                  С ЦИЛИНДРИЧЕСКИМ ХВОСТОВИКОМ            УГОЛ 60, 90, 120                                                                      </t>
  </si>
  <si>
    <t>З</t>
  </si>
  <si>
    <t>ГОСТ 14953-80</t>
  </si>
  <si>
    <t xml:space="preserve">ЗЕНКОВКА                                  С КОНИЧЕСКИМ ХВОСТОВИКОМ                         УГОЛ 60, 90, 120                                                                              </t>
  </si>
  <si>
    <t>ЗУБИЛА</t>
  </si>
  <si>
    <t>ЗУБИЛО ПО БЕТОНУ              ПЛОСКОЕ SDS-PLUS И SDS-MAX                                      (SCHWERT)</t>
  </si>
  <si>
    <t>ЗУБИЛО ПО БЕТОНУ              КАНАВОЧНОЕ SDS-PLUS                                                      (SCHWERT)</t>
  </si>
  <si>
    <t>ИНДИКАТОРЫ</t>
  </si>
  <si>
    <t>ИНДИКАТОР                             НАПРЯЖЕНИЯ</t>
  </si>
  <si>
    <t>И</t>
  </si>
  <si>
    <t xml:space="preserve">КЕЛЬМА                                      КАМЕНЬЩИКА                                                                                                                                                 </t>
  </si>
  <si>
    <t>К</t>
  </si>
  <si>
    <t>КЕЛЬМА                                      ШТУКАТУРНАЯ</t>
  </si>
  <si>
    <t>КЛЕЙМА</t>
  </si>
  <si>
    <t>КЛЕЙМА                                     БУКВЕННЫЕ И ЦИФРОВЫЕ</t>
  </si>
  <si>
    <t>КЛЕЩИ</t>
  </si>
  <si>
    <t xml:space="preserve">КЛЕЩИ                                       СТРОИТЕЛЬНЫЕ                                                                                                                                                 </t>
  </si>
  <si>
    <t>J</t>
  </si>
  <si>
    <t xml:space="preserve">КЛЮЧ                                          ТРУБНЫЙ РЫЧАЖНЫЙ                                                                                                                                     </t>
  </si>
  <si>
    <t>ГОСТ 18981-73</t>
  </si>
  <si>
    <t xml:space="preserve">КЛЮЧ                                          ГАЕЧНЫЙ ДВУХСТОРОННИЙ                                                                                                                              </t>
  </si>
  <si>
    <t xml:space="preserve">КЛЮЧ                                          ГАЕЧНЫЙ КОМБИНИРОВАННЫЙ                                                                                                                      </t>
  </si>
  <si>
    <t>КЛЮЧ                                          ДЛЯ ВИНТОВ С ВНУТРЕННИМ ШЕСТИГРАННИКОМ</t>
  </si>
  <si>
    <t xml:space="preserve">КЛЮЧ                                          ГАЕЧНЫЙ НАКИДНОЙ                                                                                                                                 </t>
  </si>
  <si>
    <t xml:space="preserve">КЛЮЧ                                          ГАЕЧНЫЙ РАЗВОДНОЙ                                  С МЕТАЛЛ. РУЧКОЙ                                                                               </t>
  </si>
  <si>
    <t>ГОСТ 7275-75</t>
  </si>
  <si>
    <t xml:space="preserve">КЛЮЧ                                          ГАЕЧНЫЙ РАЗВОДНОЙ                                  С ПРОРЕЗИН. РУЧКОЙ                                                                                                    </t>
  </si>
  <si>
    <t xml:space="preserve">КОРОНКА ПО МЕТАЛЛУ      БИМЕТАЛЛИЧЕСКАЯ                                        </t>
  </si>
  <si>
    <t xml:space="preserve">КОРОНКА ПО БЕТОНУ          SDS-PLUS В СБОРЕ                                                                   (SCHWERT)                                         </t>
  </si>
  <si>
    <t xml:space="preserve">КОРОНКА ПО БЕТОНУ         АЛМАЗНАЯ В СБОРЕ                                                                   (KROTEC)                                         </t>
  </si>
  <si>
    <t>КОРОНКА ПО КЕРАМИКЕ  АЛМАЗНАЯ                                                                                       (KROTEC)</t>
  </si>
  <si>
    <t>ГОСТ 21963-82</t>
  </si>
  <si>
    <t>DD</t>
  </si>
  <si>
    <t>КОСТЮМ МАЛЯРНЫЙ        КАСПЕР</t>
  </si>
  <si>
    <t>Л</t>
  </si>
  <si>
    <t>K</t>
  </si>
  <si>
    <t xml:space="preserve">КРУГ АБРАЗИВНЫЙ              ОТРЕЗНОЙ                                                        ПО СТАЛИ                                                                                          </t>
  </si>
  <si>
    <t>АБРАЗИВНЫЙ ИНСТРУМЕНТ</t>
  </si>
  <si>
    <t xml:space="preserve">КРУГ АБРАЗИВНЫЙ              ОТРЕЗНОЙ                                                        ПО МЕТ.И НЕРЖ. СТАЛИ                                                                                                                                  </t>
  </si>
  <si>
    <t xml:space="preserve">КРУГ АБРАЗИВНЫЙ              ЗАЧИСТНОЙ                                                    ПО СТАЛИ                                                                  </t>
  </si>
  <si>
    <t xml:space="preserve">КУВАЛДА                                                                                                                                                                         </t>
  </si>
  <si>
    <t>КУСАЧКИ</t>
  </si>
  <si>
    <t>КУСАЧКИ                                   БОКОВЫЕ</t>
  </si>
  <si>
    <t>ГОСТ 28037-89</t>
  </si>
  <si>
    <t>КУСАЧКИ                                   БОКОВЫЕ ДИЭЛЕКТРИЧЕСКИЕ</t>
  </si>
  <si>
    <t>КУСАЧКИ                                   БОКОВЫЕ ХРОМИРОВАННЫЕ</t>
  </si>
  <si>
    <t>КУСАЧКИ                                   ТОРЦОВЫЕ ХРОМИРОВАННЫЕ</t>
  </si>
  <si>
    <t>КУСАЧКИ                                   ТОРЦОВЫЕ ДИЭЛЕКТРИЧЕСКИЕ</t>
  </si>
  <si>
    <t>L</t>
  </si>
  <si>
    <t>ЛИНЕЙКА                                  ИЗМЕРИТЕЛЬНАЯ</t>
  </si>
  <si>
    <t>ГОСТ 427-75</t>
  </si>
  <si>
    <t>ИЗМЕРИТЕЛЬНЫЙ ИНСТРУМЕНТ</t>
  </si>
  <si>
    <t>ЛОБЗИК И НАБОРЫ             ДЛЯ ВЫПИЛИВАНИЯ ЛОБЗИКОМ</t>
  </si>
  <si>
    <t>ИНСТРУМЕНТ ПО ДЕРЕВУ</t>
  </si>
  <si>
    <t>ЛОТКИ</t>
  </si>
  <si>
    <t>T</t>
  </si>
  <si>
    <t>ТОРГОВОЕ ОБОРУДОВАНИЕ</t>
  </si>
  <si>
    <t>ЛОТОК                             ДЛЯ ИНСТРУМЕНТА</t>
  </si>
  <si>
    <t>ЛОПАТЫ, ЛЕДОБУРЫ, СКРЕБКИ</t>
  </si>
  <si>
    <t>ЛОПАТА САДОВАЯ СОВКОВАЯ ПЕСОЧНАЯ                           (ПАВЛОВО)</t>
  </si>
  <si>
    <t>ЛОПАТА САДОВАЯ КОПАЛЬНАЯ                           (ПАВЛОВО)</t>
  </si>
  <si>
    <t>ЛОПАТА САДОВАЯ КОПАЛЬНАЯ ШТЫКОВАЯ                           (ПАВЛОВО)</t>
  </si>
  <si>
    <t>ЛОПАТА САДОВАЯ КОПАЛЬНАЯ "КАЛЕНКА"                          (ПАВЛОВО)</t>
  </si>
  <si>
    <t>ЛОПАТА АВТОМОБИЛЬНАЯ "АВТО-ВЬЮГА"                           (ПАВЛОВО)</t>
  </si>
  <si>
    <t>ЛОПАТА АВТОМОБИЛЬНАЯ "ПРАКТИК"                           (ПАВЛОВО)</t>
  </si>
  <si>
    <t>ЛОПАТА СНЕГОВАЯ "ВЬЮГА"                          (ПАВЛОВО)</t>
  </si>
  <si>
    <t>ЛОПАТА СНЕГОВАЯ "ВЬЮГА" ЦВЕТНАЯ                          (ПАВЛОВО)</t>
  </si>
  <si>
    <t>ЛОПАТА СНЕГОВАЯ "ВЬЮГА ЛЮКС"                            (ПАВЛОВО)</t>
  </si>
  <si>
    <t>ЧЕРЕНКИ ДЛЯ ЛОПАТ                         (ПАВЛОВО)</t>
  </si>
  <si>
    <t>ЛЕДОБУР КОВАННЫЙ                          (ПАВЛОВО)</t>
  </si>
  <si>
    <t>ЛЕДОБУР-СКРЕБОК                           (ПАВЛОВО)</t>
  </si>
  <si>
    <t>ЛЕДОБУР С ТОПОРОМ                      (ПАВЛОВО)</t>
  </si>
  <si>
    <t>СКРЕБОК ДЛЯ ЛЬДА                    (ПАВЛОВО)</t>
  </si>
  <si>
    <t>СКРЕПЕР                        (ПАВЛОВО)</t>
  </si>
  <si>
    <t xml:space="preserve">МЕТЧИК                         М/Р ДЛЯ МЕТРИЧ. РЕЗЬБЫ                       ДЛЯ СКВОЗНЫХ ОТВЕРСТИЙ ГОСТ                            </t>
  </si>
  <si>
    <t>М</t>
  </si>
  <si>
    <t>ГОСТ 3266-81</t>
  </si>
  <si>
    <t xml:space="preserve">МЕТЧИК                         М/Р ДЛЯ МЕТРИЧ. РЕЗЬБЫ                       ДЛЯ СКВОЗНЫХ ОТВЕРСТИЙ DIN                            </t>
  </si>
  <si>
    <t xml:space="preserve">МЕТЧИК                         М/Р ДЛЯ МЕТРИЧ. РЕЗЬБЫ                       ДЛЯ ГЛУХИХ ОТВЕРСТИЙ ГОСТ                                          </t>
  </si>
  <si>
    <t xml:space="preserve">МЕТЧИК                         М/Р ДЛЯ МЕТРИЧ. РЕЗЬБЫ                       ДЛЯ ГЛУХИХ ОТВЕРСТИЙ DIN                                          </t>
  </si>
  <si>
    <t xml:space="preserve">МЕТЧИК                         М/Р ДЛЯ МЕТРИЧ. РЕЗЬБЫ                       КОМПЛЕКТНЫЙ ИЗ 2-Х ШТУК                                     </t>
  </si>
  <si>
    <t xml:space="preserve">МЕТЧИК                         РУЧ. ДЛЯ МЕТРИЧ. РЕЗЬБЫ                      КОМПЛЕКТНЫЙ ИЗ 2-Х ШТУК                                                        </t>
  </si>
  <si>
    <t xml:space="preserve">МЕТЧИК                         №1 (ЧЕРН.) ИЛИ №2 (ЧИСТ.)                    ДЛЯ КОМПЛЕКТОВ ИЗ 2-Х ШТУК                                                        </t>
  </si>
  <si>
    <t xml:space="preserve">МЕТЧИК                         М/Р ЛЕВ. ДЛЯ МЕТРИЧ. РЕЗЬБЫ             В ГЛУХИХ ОТВЕРСТИЯХ                                 </t>
  </si>
  <si>
    <t xml:space="preserve">МЕТЧИК                         М/Р ЛЕВ. ДЛЯ МЕТРИЧ. РЕЗЬБЫ             КОМПЛЕКТНЫЙ ИЗ 2-Х ШТУК                                </t>
  </si>
  <si>
    <t xml:space="preserve">МЕТЧИК                         М/Р ДЛЯ ДЮЙМОВОЙ КОНИЧЕСКОЙ РЕЗЬБЫ                                     (K)                                                              </t>
  </si>
  <si>
    <t>ГОСТ 6227-80</t>
  </si>
  <si>
    <t xml:space="preserve">МЕТЧИК                         М/Р ДЛЯ ТРУБНОЙ КОНИЧЕСКОЙ РЕЗЬБЫ                                             (Rc)                                                    </t>
  </si>
  <si>
    <t xml:space="preserve">МЕТЧИК                         М/Р ДЛЯ ТРУБНОЙ РЕЗЬБЫ                      ДЛЯ ГЛУХИХ ОТВЕРСТИЙ          </t>
  </si>
  <si>
    <t xml:space="preserve">МЕТЧИК                         М/Р ДЛЯ ТРУБНОЙ РЕЗЬБЫ                      КОМПЛЕКТНЫЙ ИЗ 2-Х ШТУК                                           </t>
  </si>
  <si>
    <t xml:space="preserve">МЕТЧИК                         РУЧ. ДЛЯ ТРУБНОЙ РЕЗЬБЫ                     КОМПЛЕКТНЫЙ ИЗ 2-Х ШТУК                                                            </t>
  </si>
  <si>
    <t xml:space="preserve">МЕТЧИК                         М/Р ДЛЯ МЕТРИЧ. РЕЗЬБЫ                      ГАЕЧНЫЙ ПРЯМОЙ                                                   </t>
  </si>
  <si>
    <t>ГОСТ 1604-71</t>
  </si>
  <si>
    <t>МЕТЧИКИ И ВОРОТКИ ДЛЯ МЕТЧИКОВ В ИНДИВИДУАЛЬНОЙ УПАКОВКЕ</t>
  </si>
  <si>
    <t>N</t>
  </si>
  <si>
    <t xml:space="preserve">МЕТЧИКИ И ВОРОТКИ ДЛЯ МЕТЧИКОВ                                                                                          (ПВХ)                                      </t>
  </si>
  <si>
    <t>МОЛОТКИ</t>
  </si>
  <si>
    <t xml:space="preserve">МОЛОТОК                     СЛЕСАРНЫЙ                                                                                                                                                  </t>
  </si>
  <si>
    <t>ГОСТ 2310-77</t>
  </si>
  <si>
    <t xml:space="preserve">МОЛОТОК                     ПЕЧНИКОВЫЙ (КИРОЧКА)                                                                                                                          </t>
  </si>
  <si>
    <t>ГОСТ 11042-90</t>
  </si>
  <si>
    <t>LL</t>
  </si>
  <si>
    <t xml:space="preserve">МОТЫГА                          ПРЯМАЯ                                                                                                                                          </t>
  </si>
  <si>
    <t>НАБОРЫ</t>
  </si>
  <si>
    <t>O</t>
  </si>
  <si>
    <t xml:space="preserve">НАБОРЫ                         БУРОВ, ПИК, ЗУБИЛ, АДАПТЕРОВ                                                                     </t>
  </si>
  <si>
    <t>Н</t>
  </si>
  <si>
    <t xml:space="preserve">НАБОРЫ                         СВЕРЛ ПО ДЕРЕВУ                                                                           </t>
  </si>
  <si>
    <t xml:space="preserve">НАБОРЫ                         СВЕРЛ ПО БЕТОНУ                                                                                        </t>
  </si>
  <si>
    <t xml:space="preserve">НАБОРЫ                         СВЕРЛ ПО СТЕКЛУ И КЕРАМИКЕ                                                                            </t>
  </si>
  <si>
    <t xml:space="preserve">НАБОРЫ                         СВЕРЛ ПО МЕТАЛЛУ C 5% КОБАЛЬТОМ                                                                     </t>
  </si>
  <si>
    <t>ГОСТ 10902-77</t>
  </si>
  <si>
    <t xml:space="preserve">НАБОРЫ                         СВЕРЛ ПО МЕТАЛЛУ С ПОКРЫТИЕМ НИТРИД-ТИТАНА                                                                     </t>
  </si>
  <si>
    <t xml:space="preserve">НАБОРЫ                         СВЕРЛ ПО МЕТАЛЛУ ИЗ СТАЛИ Р6М5                                                                     </t>
  </si>
  <si>
    <t xml:space="preserve">НАБОРЫ                         СВЕРЛ ПО МЕТАЛЛУ ПРОЧИЕ                                                                     </t>
  </si>
  <si>
    <t xml:space="preserve">НАБОРЫ                         СВЕРЛ ПО МЕТАЛЛУ УНИКАЛЬНЫЕ                                                                     </t>
  </si>
  <si>
    <t xml:space="preserve">НАБОРЫ                         СВЕРЛ КОМБИНИРОВАННЫЕ                                                                        </t>
  </si>
  <si>
    <t>НАБОРЫ                         МЕТЧИКОВ</t>
  </si>
  <si>
    <t>НАБОРЫ                         ПЛАШЕК</t>
  </si>
  <si>
    <t>ГОСТ 9740-71</t>
  </si>
  <si>
    <t xml:space="preserve">НАБОРЫ                         ПЛАШЕК И МЕТЧИКОВ КОМБИНИРОВАННЫЕ                                                                                                  </t>
  </si>
  <si>
    <t xml:space="preserve">НАБОРЫ                         ЗЕНКОВОК                                                                         </t>
  </si>
  <si>
    <t xml:space="preserve">НАБОРЫ                         БОРФРЕЗ                                                                           </t>
  </si>
  <si>
    <t>ГОСТ 52780-07</t>
  </si>
  <si>
    <t xml:space="preserve">НАБОРЫ                         НАПИЛЬНИКОВ, РАШПИЛЕЙ                                                                           </t>
  </si>
  <si>
    <t xml:space="preserve">НАБОРЫ                         НАДФИЛЕЙ                                                                                                                                                 </t>
  </si>
  <si>
    <t>ГОСТ 1513-77</t>
  </si>
  <si>
    <t xml:space="preserve">НАБОРЫ                         НАДФИЛЕЙ АЛМАЗНЫХ                                                                           </t>
  </si>
  <si>
    <t>ГОСТ 23461-84</t>
  </si>
  <si>
    <t xml:space="preserve">НАБОРЫ                         КЛЮЧЕЙ ГАЕЧНЫХ С ОТКРЫТЫМ ЗЕВОМ                                                                                                     </t>
  </si>
  <si>
    <t xml:space="preserve">НАБОРЫ                         КЛЮЧЕЙ ГАЕЧНЫХ НАКИДНЫХ                                                                                                                       </t>
  </si>
  <si>
    <t xml:space="preserve">НАБОРЫ                         КЛЮЧЕЙ ГАЕЧНЫХ КОМБИНИРОВАННЫХ                                                                                                     </t>
  </si>
  <si>
    <t xml:space="preserve">НАБОРЫ                         КЛЮЧЕЙ ДЛЯ ВИНТОВ С ВНУТРЕННИМ ШЕСТИГРАННИКОМ                                                                                   </t>
  </si>
  <si>
    <t>О</t>
  </si>
  <si>
    <t>НАБОРЫ                         ШОФЕРСКОГО ИНСТРУМЕНТА/ГОЛОВОК</t>
  </si>
  <si>
    <t xml:space="preserve">НАБОРЫ                         КЛЮЧЕЙ РАЗВОДНЫХ                                                                           </t>
  </si>
  <si>
    <t xml:space="preserve">НАБОРЫ                         ОТВЕРТОК                                                                           </t>
  </si>
  <si>
    <t xml:space="preserve">НАБОРЫ                         РУЧНОГО ИНСТРУМЕНТА                                                                           </t>
  </si>
  <si>
    <t>НАБОРЫ                         ДЛЯ ВЫПИЛИВАНИЯ ЛОБЗИКОМ</t>
  </si>
  <si>
    <t>НАБОРЫ                         ПЛАСТИКОВЫХ ШПАТЕЛЕЙ</t>
  </si>
  <si>
    <t xml:space="preserve">НАДФИЛИ                                                                                                                                    </t>
  </si>
  <si>
    <t>P</t>
  </si>
  <si>
    <t xml:space="preserve">НАПИЛЬНИКИ                                                                                                                                                                </t>
  </si>
  <si>
    <t>ГОСТ 1465-80</t>
  </si>
  <si>
    <t>R</t>
  </si>
  <si>
    <t xml:space="preserve">КОРОНКА ПО МЕТАЛЛУ    БИМЕТАЛЛИЧЕСКАЯ                                    </t>
  </si>
  <si>
    <t>СКРЕПЕР                         (ПАВЛОВО)</t>
  </si>
  <si>
    <t>ПИЛА ДИСКОВАЯ ПО ДЕРЕВУ С ТВЕРДОСПЛАВНЫМИ ПЛАСТИНАМИ ВК8</t>
  </si>
  <si>
    <t xml:space="preserve">МЕТЧИК                         М/Р ДЛЯ МЕТРИЧ. РЕЗЬБЫ                       ДЛЯ ГЛУХИХ ОТВЕРСТИЙ DIN                            </t>
  </si>
  <si>
    <t>НОЖ                 С ВЫДВИЖНЫМ ЛЕЗВИЕМ СТРОИТЕЛЬНЫЙ</t>
  </si>
  <si>
    <t xml:space="preserve">ПЛАШКА                        ДЛЯ ТРУБНОЙ ЦИЛИНДРИЧЕСКОЙ РЕЗЬБЫ                                                                               </t>
  </si>
  <si>
    <t>ПОДШИПНИК                 ШАРИКОВЫЙ РАДИАЛЬНЫЙ ОДНОРЯДНЫЙ</t>
  </si>
  <si>
    <t>ГОСТ 8338-75</t>
  </si>
  <si>
    <t>ПОДШИПНИК                 ШАРИКОВЫЙ РАДИАЛЬНЫЙ ОДНОРЯДНЫЙ С УПЛОТНЕНИЯМИ</t>
  </si>
  <si>
    <t>ГОСТ 8882-2021</t>
  </si>
  <si>
    <t>ПОДШИПНИК                 РОЛИКОВЫЙ КОНИЧЕСКИЙ ОДНОРЯДНЫЙ</t>
  </si>
  <si>
    <t>ГОСТ 27365-87</t>
  </si>
  <si>
    <t>ПОДШИПНИК                 ШАРИКОВЫЙ РАДИАЛЬНЫЙ ОДНОРЯДНЫЙ С ЗАЩИТНЫМИ ШАЙБАМИ</t>
  </si>
  <si>
    <t>ГОСТ 7242-81</t>
  </si>
  <si>
    <t>ПОДШИПНИК                 УПОРНЫЙ ШАРИКОВЫЙ ОДИНАРНЫЙ</t>
  </si>
  <si>
    <t>ГОСТ 7872-89</t>
  </si>
  <si>
    <t>РАМКА                              НОЖОВОЧНАЯ ДЛЯ ПОЛОТНА</t>
  </si>
  <si>
    <t>ГОСТ 17270</t>
  </si>
  <si>
    <t>РУЛЕТКА                              ИЗМЕРИТЕЛЬНАЯ</t>
  </si>
  <si>
    <t>ГОСТ 7502-98</t>
  </si>
  <si>
    <t xml:space="preserve">СВЕРЛО                        ПО МЕТАЛЛУ Ц/Х СРЕДНЕЙ СЕРИИ КЛ.В                                                                                            </t>
  </si>
  <si>
    <t>СВЕРЛО                        ПО МЕТАЛЛУ Ц/Х СРЕДНЕЙ СЕРИИ КЛ.А, С НИТРИД-ТИТАНОМ С ПРОТОЧ. ХВОСТ. (12 мм)</t>
  </si>
  <si>
    <t>СВЕРЛО                        ПО МЕТАЛЛУ Ц/Х СРЕДНЕЙ СЕРИИ КЛ.А С КОБАЛЬТОМ С ПРОТОЧ. ХВОСТ. (12 мм)</t>
  </si>
  <si>
    <t>СВЕРЛО                        ПО МЕТАЛЛУ Ц/Х СВЕРХДЛИННОЙ СЕРИИ</t>
  </si>
  <si>
    <t xml:space="preserve">СВЕРЛО                        ПО МЕТАЛЛУ СТУПЕНЧАТОЕ                                                                                                                                            </t>
  </si>
  <si>
    <t>СВЕРЛО                         ДЛЯ ТОЧЕЧНОЙ СВАРКИ</t>
  </si>
  <si>
    <t xml:space="preserve">СВЕРЛО                        ПО МЕТАЛЛУ Ц/Х СРЕДНЕЙ СЕРИИ КЛ.А                                                    (ПВХ)           </t>
  </si>
  <si>
    <t>https://youtu.be/3KpRm9Oz_M8</t>
  </si>
  <si>
    <t xml:space="preserve">СВЕРЛО                        ПО МЕТАЛЛУ К/Х СРЕДНЕЙ СЕРИИ КЛ.А, СТАЛЬ Р6М5К5                                                                                                </t>
  </si>
  <si>
    <t>ГОСТ 10903-77</t>
  </si>
  <si>
    <t xml:space="preserve">СВЕРЛО                        ПО МЕТАЛЛУ К/Х УДЛИНЕННОЙ СЕРИИ КЛ. А                                                                                               </t>
  </si>
  <si>
    <t>ГОСТ 2092-77</t>
  </si>
  <si>
    <t>СВЕРЛО                        ПО МЕТАЛЛУ КОРОНЧАТОЕ С ХВОСТОВИКОМ WELDON</t>
  </si>
  <si>
    <t>СВЕРЛО                        ПО СТЕКЛУ И КЕРАМИКЕ</t>
  </si>
  <si>
    <t>НОЖНИЦЫ</t>
  </si>
  <si>
    <t xml:space="preserve">НОЖНИЦЫ                   ПО МЕТАЛЛУ                                                                                                                                                                     </t>
  </si>
  <si>
    <t xml:space="preserve">НОЖНИЦЫ                   ПО МЕТАЛЛУ УДЛИНЕННЫЕ                                                                                                                                                         </t>
  </si>
  <si>
    <t xml:space="preserve">НОЖНИЦЫ                   ПО МЕТАЛЛУ АРМАТУРНЫЕ                                                              (KROTEC)                                                                                   </t>
  </si>
  <si>
    <t>НОЖОВКИ ПО ДЕРЕВУ</t>
  </si>
  <si>
    <t>НОЖОВКА                     ПО ДЕРЕВУ                                                                                                  (KROTEC)</t>
  </si>
  <si>
    <t>НОЖОВКА                     ПО ДЕРЕВУ ВЫКРУЖНАЯ</t>
  </si>
  <si>
    <t>ГОСТ 26215-84</t>
  </si>
  <si>
    <t>НОЖОВКИ                     ПО ДЕРЕВУ САДОВАЯ</t>
  </si>
  <si>
    <t>ОПРАВКИ</t>
  </si>
  <si>
    <t xml:space="preserve">ОПРАВКА                       С ЛАПКОЙ                                                                                                                                               </t>
  </si>
  <si>
    <t>ГОСТ 2682-86</t>
  </si>
  <si>
    <t xml:space="preserve">ОПРАВКА                       БЕЗ  ЛАПКИ                                                                                                                                             </t>
  </si>
  <si>
    <t>ОТВЕРТКА                      С ПРЯМЫМ ШЛИЦЕМ</t>
  </si>
  <si>
    <t>ГОСТ 17199-88</t>
  </si>
  <si>
    <t>ОТВЕРТКА                      С ПРЯМЫМ ШЛИЦЕМ УДАРНАЯ</t>
  </si>
  <si>
    <t>ОТВЕРТКА                      С КРЕСТОВЫМ ШЛИЦЕМ</t>
  </si>
  <si>
    <t>ОТВЕРТКА                      TORX</t>
  </si>
  <si>
    <t>ОТВЕРТКА                      ДИЭЛЕКТРИЧЕСКАЯ КРЕСТОВАЯ ИЛИ ПРЯМЫМ ШЛИЦЕМ</t>
  </si>
  <si>
    <t>ГОСТ 21010-75</t>
  </si>
  <si>
    <t>ПАТРОН                          СВЕРЛИЛЬНЫЙ ТРЕХКУЛАЧКОВЫЙ</t>
  </si>
  <si>
    <t>П</t>
  </si>
  <si>
    <t>ПАТРОН                          СВЕРЛИЛЬНЫЙ САМОЗАЖИМНОЙ</t>
  </si>
  <si>
    <t xml:space="preserve">ПАТРОН                          ТОКАРНЫЙ ТРЕХКУЛАЧКОВЫЙ                                                                                                           </t>
  </si>
  <si>
    <t>ПЕРЕХОДНИКИ-АДАПТЕРЫ</t>
  </si>
  <si>
    <t>ПЕРЕХОДНИКИ-АДАПТЕРЫ                                                                                                  (SCHWERT)</t>
  </si>
  <si>
    <t>ПИКИ</t>
  </si>
  <si>
    <t>ПИКА ПО БЕТОНУ       SDS-PLUS И SDS-MAX                                                                   (SCHWERT)</t>
  </si>
  <si>
    <t>II</t>
  </si>
  <si>
    <t>ПЛАСТИНЫ</t>
  </si>
  <si>
    <t>S</t>
  </si>
  <si>
    <t>ПЛАСТИНЫ                   ТВЕРДОСПЛАВНЫЕ СМЕННЫЕ</t>
  </si>
  <si>
    <t xml:space="preserve">ПЛАШКА                        ДЛЯ МЕТРИЧЕСКОЙ РЕЗЬБЫ                                                                   (9ХС)                                                                                     </t>
  </si>
  <si>
    <t xml:space="preserve">ПЛАШКА                        ДЛЯ МЕТРИЧЕСКОЙ РЕЗЬБЫ                                                                   (Р6М5 и Р6М5К5)                                                                                           </t>
  </si>
  <si>
    <t xml:space="preserve">ПЛАШКА                        ДЛЯ МЕТРИЧЕСКОЙ РЕЗЬБЫ ЛЕВАЯ                                                                                     </t>
  </si>
  <si>
    <t xml:space="preserve">ПЛАШКА                        ДЛЯ КОНИЧЕСКОЙ ДЮЙМОВОЙ РЕЗЬБЫ                                        (К)                                                                                   </t>
  </si>
  <si>
    <t>ГОСТ 6228-80</t>
  </si>
  <si>
    <t xml:space="preserve">ПЛАШКА                        ДЛЯ ТРУБНОЙ КОНИЧЕСКОЙ РЕЗЬБЫ                                                (Rc)                                                                                       </t>
  </si>
  <si>
    <t xml:space="preserve">ПЛАШКА                        ДЛЯ ДЮЙМОВОЙ РЕЗЬБЫ УИТВОРТА УГОЛ 55°                           (BSF)                                                               </t>
  </si>
  <si>
    <t xml:space="preserve">ПЛАШКА                        ДЛЯ ДЮЙМОВОЙ РЕЗЬБЫ УИТВОРТА УГОЛ 55°                           (BSW)                                                              </t>
  </si>
  <si>
    <t xml:space="preserve">ПЛАШКА                        ДЛЯ ДЮЙМОВОЙ РЕЗЬБЫ УГОЛ 60°                                                  (UNC)                                                                                 </t>
  </si>
  <si>
    <t xml:space="preserve">ПЛАШКА                        ДЛЯ ДЮЙМОВОЙ РЕЗЬБЫ УГОЛ 60°                                                  (UNF)                                                                                 </t>
  </si>
  <si>
    <t>ПЛАШКИ И ВОРОТКИ ДЛЯ ПЛАШЕК В ИНДИВИДУАЛЬНОЙ УПАКОВКЕ</t>
  </si>
  <si>
    <t>ПЛАШКИ И ВОРОТКИ ДЛЯ ПЛАШЕК                                                                                              (ПВХ)</t>
  </si>
  <si>
    <t>ПАССАТИЖИ</t>
  </si>
  <si>
    <t xml:space="preserve">ПАССАТИЖИ                ДЛЯ СНЯТИЯ ИЗОЛЯЦИИ                                                                                                                                </t>
  </si>
  <si>
    <t xml:space="preserve">ПЛОСКОГУБЦЫ          КОМБИНИРОВАННЫЕ                                                                                                                                                    </t>
  </si>
  <si>
    <t xml:space="preserve">ПЛОСКОГУБЦЫ          КОМБИНИРОВАННЫЕ ДИЭЛЕКТРИЧЕСКИЕ                                                                                                                                               </t>
  </si>
  <si>
    <t xml:space="preserve">ПЛОСКОГУБЦЫ          КОМБИНИРОВАННЫЕ С НИКЕЛЕВЫМ ПОКРЫТИЕМ                                                                                                                                                      </t>
  </si>
  <si>
    <t xml:space="preserve">ПЛОСКОГУБЦЫ          РЕГУЛИРУЕМЫЕ                                                                                                                                                         </t>
  </si>
  <si>
    <t>ГОСТ 50072-92</t>
  </si>
  <si>
    <t>ПОДСТАВКА                 ПОД СВЕРЛА ПО МЕТАЛЛУ</t>
  </si>
  <si>
    <t>ПОДСТАВКА                 ПОД СВЕРЛА ПО МЕТАЛЛУ КОМБИНИРОВАННАЯ</t>
  </si>
  <si>
    <t>ПОДСТАВКА                 ПОД ПЛАШКИ МЕТРИЧЕСКИЕ</t>
  </si>
  <si>
    <t>ПОДСТАВКА                 ПОД МЕТЧИКИ МЕТРИЧЕСКИЕ</t>
  </si>
  <si>
    <t>ПОДСТАВКА                 ПОД МЕТЧИКИ И ПЛАШКИ МЕТРИЧЕСКИЕ</t>
  </si>
  <si>
    <t>HH</t>
  </si>
  <si>
    <t>ПОЛОТНА</t>
  </si>
  <si>
    <t>U</t>
  </si>
  <si>
    <t xml:space="preserve">ПОЛОТНО                      НОЖОВОЧНОЕ РУЧНОЕ ПО МЕТАЛЛУ                                                                                                    </t>
  </si>
  <si>
    <t>ГОСТ 6645-86</t>
  </si>
  <si>
    <t>https://youtu.be/5P_K6T-14tM</t>
  </si>
  <si>
    <t xml:space="preserve">ПОЛОТНО                      НОЖОВОЧНОЕ РУЧНОЕ ДВУХСТОРОННЕЕ ПО МЕТАЛЛУ                                                                      </t>
  </si>
  <si>
    <t xml:space="preserve">ПОЛОТНО                      НОЖОВОЧНОЕ БИМЕТАЛЛИЧЕСКОЕ ПО МЕТАЛЛУ                                                                                 </t>
  </si>
  <si>
    <t xml:space="preserve">ПОЛОТНО                      НОЖОВОЧНОЕ МАШИННОЕ ПО МЕТАЛЛУ                                                                                               </t>
  </si>
  <si>
    <t>ПОЛОТНА В ИНДИВИДУАЛЬНОЙ УПАКОВКЕ</t>
  </si>
  <si>
    <t>ПОЛОТНО                      НОЖОВОЧНОЕ БИМЕТАЛЛИЧЕСКОЕ ПО МЕТАЛЛУ                     (ПВХ)</t>
  </si>
  <si>
    <t>V</t>
  </si>
  <si>
    <t>ПРОЧИЙ ИНСТРУМЕНТ                                                                                                    РАСПРОДАЖА</t>
  </si>
  <si>
    <t>Р</t>
  </si>
  <si>
    <t>РАМКА НОЖОВОЧНАЯ</t>
  </si>
  <si>
    <t>ГОСТ 17270-71</t>
  </si>
  <si>
    <t>EE</t>
  </si>
  <si>
    <t>РУЛЕТКА</t>
  </si>
  <si>
    <t>FF</t>
  </si>
  <si>
    <t>W</t>
  </si>
  <si>
    <t xml:space="preserve">РАЗВЕРТКА                   РУЧНАЯ С ЦИЛИНДРИЧЕСКИМ ХВОСТОВИКОМ                                                 </t>
  </si>
  <si>
    <t>ГОСТ 7722-77</t>
  </si>
  <si>
    <t xml:space="preserve">РАЗВЕРТКА                   РУЧНАЯ С ЦИЛИНДРИЧЕСКИМ ХВОСТОВИКОМ      РЕГУЛИРУЕМАЯ                                                                                      </t>
  </si>
  <si>
    <t>ГОСТ 3509-71</t>
  </si>
  <si>
    <t xml:space="preserve">РАЗВЕРТКА                   МАШИННАЯ С ЦИЛИНДРИЧЕСКИМ ХВОСТОВИКОМ                              </t>
  </si>
  <si>
    <t>ГОСТ 1672-80</t>
  </si>
  <si>
    <t xml:space="preserve">РАЗВЕРТКА                   МАШИННАЯ С КОНИЧЕСКИМ ХВОСТОВИКОМ                                     </t>
  </si>
  <si>
    <t xml:space="preserve">РАЗВЕРТКА                   МАШИННАЯ С КОНИЧЕСКИМ ХВОСТОВИКОМ         КОТЕЛЬНАЯ                                                                 </t>
  </si>
  <si>
    <t>ГОСТ 18121-72</t>
  </si>
  <si>
    <t xml:space="preserve">РАШПИЛИ                                                                                                                                                                      </t>
  </si>
  <si>
    <t>ГОСТ 6876-79</t>
  </si>
  <si>
    <t>РЕЗЦЫ</t>
  </si>
  <si>
    <t>РЕЗЕЦ                             РАСТОЧНОЙ ДЛЯ СКВОЗНЫХ ОТВЕРСТИЙ</t>
  </si>
  <si>
    <t>ГОСТ 18882-73</t>
  </si>
  <si>
    <t>https://youtu.be/4uTGE3kSovw</t>
  </si>
  <si>
    <t>РЕЗЕЦ                             РАСТОЧНОЙ ДЛЯ ГЛУХИХ ОТВЕРСТИЙ</t>
  </si>
  <si>
    <t>ГОСТ 18883-73</t>
  </si>
  <si>
    <t>https://youtu.be/BwrnHlKf9Q0</t>
  </si>
  <si>
    <t>РЕЗЕЦ                             ПРОХОДНОЙ ПРЯМОЙ</t>
  </si>
  <si>
    <t>ГОСТ 18878-73</t>
  </si>
  <si>
    <t>https://youtu.be/eO10a5oQYr4</t>
  </si>
  <si>
    <t>РЕЗЕЦ                             ПРОХОДНОЙ УПОРНЫЙ</t>
  </si>
  <si>
    <t>ГОСТ 18879-73</t>
  </si>
  <si>
    <t>https://youtu.be/JfTm1KG1S2c</t>
  </si>
  <si>
    <t>РЕЗЕЦ                             ПРОХОДНОЙ ОТОГНУТЫЙ</t>
  </si>
  <si>
    <t>ГОСТ 18877-73</t>
  </si>
  <si>
    <t>https://youtu.be/z63hYJa2ci4</t>
  </si>
  <si>
    <t>РЕЗЕЦ                             ПРОХОДНОЙ УПОРНЫЙ ИЗОГНУТЫЙ</t>
  </si>
  <si>
    <t>РЕЗЕЦ                             ПОДРЕЗНОЙ ОТОГНУТЫЙ</t>
  </si>
  <si>
    <t>ГОСТ 18880-73</t>
  </si>
  <si>
    <t>https://youtu.be/DcwSBKWayD8</t>
  </si>
  <si>
    <t>РЕЗЕЦ                             ОТРЕЗНОЙ</t>
  </si>
  <si>
    <t>ГОСТ 18884-73</t>
  </si>
  <si>
    <t>https://youtu.be/2R-0FPHf5Ug</t>
  </si>
  <si>
    <t>РЕЗЕЦ                             РЕЗЬБОВОЙ ДЛЯ ВНУТРЕННЕЙ РЕЗЬБЫ</t>
  </si>
  <si>
    <t>ГОСТ 18885-73</t>
  </si>
  <si>
    <t>https://youtu.be/Z9jaY5TT4aw</t>
  </si>
  <si>
    <t>РЕЗЕЦ                             РЕЗЬБОВОЙ ДЛЯ НАРУЖНОЙ РЕЗЬБЫ</t>
  </si>
  <si>
    <t>РЕЗЕЦ                             С МЕХАНИЧЕСКИМ КРЕПЛЕНИЕМ ТВЕРДОСПЛАВНЫХ ПЛАСТИН</t>
  </si>
  <si>
    <t>РЫХЛИТЕЛИ</t>
  </si>
  <si>
    <t>MM</t>
  </si>
  <si>
    <t xml:space="preserve">РЫХЛИТЕЛЬ                         </t>
  </si>
  <si>
    <t xml:space="preserve">РЫХЛИТЕЛЬ               КОМБИНИРОВАННЫЙ                                                                                     </t>
  </si>
  <si>
    <t>РУЧКИ К НАПИЛЬНИКАМ</t>
  </si>
  <si>
    <t xml:space="preserve">РУЧКИ                           К НАПИЛЬНИКАМ                                                                                                             </t>
  </si>
  <si>
    <t>X</t>
  </si>
  <si>
    <t>СВЕРЛО                        ПО МЕТАЛЛУ Ц/Х СРЕДНЕЙ СЕРИИ КЛ.В С ПРОТОЧ. ХВОСТ. (12 мм)</t>
  </si>
  <si>
    <t>https://youtu.be/0WdN53FrNxc</t>
  </si>
  <si>
    <t xml:space="preserve">СВЕРЛО                        ПО МЕТАЛЛУ Ц/Х СРЕДНЕЙ СЕРИИ КЛ.А                                                                                             </t>
  </si>
  <si>
    <t xml:space="preserve">СВЕРЛО                        ПО МЕТАЛЛУ Ц/Х СРЕДНЕЙ СЕРИИ КЛ.А, С НИТРИД-ТИТАНОМ                                                          </t>
  </si>
  <si>
    <t xml:space="preserve">СВЕРЛО                        ПО МЕТАЛЛУ Ц/Х СРЕДНЕЙ СЕРИИ КЛ.А, С КОБАЛЬТОМ                                                               </t>
  </si>
  <si>
    <t>https://youtu.be/3zRPOHJ6DsQ</t>
  </si>
  <si>
    <t xml:space="preserve">СВЕРЛО                        ПО МЕТАЛЛУ Ц/Х СРЕДНЕЙ СЕРИИ КЛ.А, СТАЛЬ Р9                                                                                  </t>
  </si>
  <si>
    <t xml:space="preserve">СВЕРЛО                        ПО МЕТАЛЛУ Ц/Х СРЕДНЕЙ СЕРИИ КЛ.А, СТАЛЬ Р18                                                                                  </t>
  </si>
  <si>
    <t xml:space="preserve">СВЕРЛО                        ПО МЕТАЛЛУ Ц/Х СРЕДНЕЙ СЕРИИ КЛ.А, ЛЕВОГО ВРАЩЕНИЯ                                                           </t>
  </si>
  <si>
    <t>https://youtu.be/_HyL_PJKY80</t>
  </si>
  <si>
    <t xml:space="preserve">СВЕРЛО                        ПО МЕТАЛЛУ Ц/Х СРЕДНЕЙ СЕРИИ КЛ.А, ДВУХСТОРОННЕЕ                                                               </t>
  </si>
  <si>
    <t xml:space="preserve">СВЕРЛО                        ПО МЕТАЛЛУ С ШЕСТИГРАН. (1/4) ХВОСТ. СРЕДНЕЙ СЕРИИ КЛ.А                                                 </t>
  </si>
  <si>
    <t xml:space="preserve">СВЕРЛО                        ПО МЕТАЛЛУ Ц/Х СРЕДНЕЙ СЕРИИ ТВЕРДОСПЛАВНОЕ ЦЕЛЬНОЕ                                                       </t>
  </si>
  <si>
    <t>ГОСТ 17275-71</t>
  </si>
  <si>
    <t>https://youtu.be/rqOK57FuJkQ</t>
  </si>
  <si>
    <t xml:space="preserve">СВЕРЛО                        ПО МЕТАЛЛУ Ц/Х СРЕДНЕЙ СЕРИИ С ТВЕРДОСПЛАВ. ПЛАСТИНОЙ                            </t>
  </si>
  <si>
    <t>ГОСТ 22735-77</t>
  </si>
  <si>
    <t xml:space="preserve">СВЕРЛО                        ПО МЕТАЛЛУ Ц/Х ДЛИННОЙ СЕРИИ КЛ.А                                                                                            </t>
  </si>
  <si>
    <t>ГОСТ 886-77</t>
  </si>
  <si>
    <t xml:space="preserve">СВЕРЛО                        ПО МЕТАЛЛУ К/Х СРЕДНЕЙ СЕРИИ КЛ.В, СТАЛЬ Р6М5                                                                                                 </t>
  </si>
  <si>
    <t xml:space="preserve">СВЕРЛО                        ПО МЕТАЛЛУ К/Х СРЕДНЕЙ СЕРИИ КЛ.В1, СТАЛЬ Р6М5К5                                                                                                </t>
  </si>
  <si>
    <t xml:space="preserve">СВЕРЛО                        ПО МЕТАЛЛУ К/Х С ТВЕРДОСПЛАВНОЙ ПЛАСТИНОЙ ИЗ СПЛАВА ВК8                                                   </t>
  </si>
  <si>
    <t>ГОСТ 22736-77</t>
  </si>
  <si>
    <t xml:space="preserve">СВЕРЛО                        ПО МЕТАЛЛУ К/Х ДЛИННОЙ СЕРИИ КЛ. В                                                                                               </t>
  </si>
  <si>
    <t>ГОСТ 12121-77</t>
  </si>
  <si>
    <t xml:space="preserve">СВЕРЛО                        ПО МЕТАЛЛУ ЦЕНТРОВОЧНОЕ ТИП А                       </t>
  </si>
  <si>
    <t>ГОСТ 14952-75</t>
  </si>
  <si>
    <t>https://youtu.be/qo8M7VMrM1g</t>
  </si>
  <si>
    <t xml:space="preserve">СВЕРЛО                        ПО МЕТАЛЛУ ЦЕНТРОВОЧНОЕ ТИП В                                                               </t>
  </si>
  <si>
    <t>Y</t>
  </si>
  <si>
    <t>СВЕРЛО                        ПО БЕТОНУ</t>
  </si>
  <si>
    <t>СВЕРЛО                        ПО ДЕРЕВУ ФОРСТНЕРА</t>
  </si>
  <si>
    <t>СВЕРЛО                        ПО ДЕРЕВУ СПИРАЛЬНОЕ</t>
  </si>
  <si>
    <t>СВЕРЛО                        ПО ДЕРЕВУ С ПОДРЕЗАТЕЛЕМ</t>
  </si>
  <si>
    <t>ГОСТ 22053-76</t>
  </si>
  <si>
    <t>СВЕРЛО                        ПО ДЕРЕВУ ПЕРОВОЕ</t>
  </si>
  <si>
    <t>СВЕРЛА В ИНДИВИДУАЛЬНОЙ УПАКОВКЕ</t>
  </si>
  <si>
    <t xml:space="preserve">СВЕРЛО                        ПО МЕТАЛЛУ Ц/Х СРЕДНЕЙ СЕРИИ КЛ.В                                                 (ПВХ)                                          </t>
  </si>
  <si>
    <t>https://youtu.be/JnA6LQwWL4M</t>
  </si>
  <si>
    <t xml:space="preserve">СВЕРЛО                        ПО МЕТАЛЛУ Ц/Х СРЕДНЕЙ СЕРИИ КЛ.В С ПРОТОЧ. ХВОСТ.         (ПВХ)                                          </t>
  </si>
  <si>
    <t xml:space="preserve">СВЕРЛО                        ПО МЕТАЛЛУ Ц/Х СРЕДНЕЙ СЕРИИ КЛ.А, С НИТРИТ-ТИТАНОМ  (ПВХ)                            </t>
  </si>
  <si>
    <t xml:space="preserve">СВЕРЛО                        ПО МЕТАЛЛУ Ц/Х СРЕДНЕЙ СЕРИИ КЛ.А, С КОБАЛЬТОМ               (ПВХ)                                  </t>
  </si>
  <si>
    <t xml:space="preserve">СВЕРЛО                        ПО МЕТАЛЛУ Ц/Х СРЕДНЕЙ СЕРИИ КЛ.А ЛЕВОЕ                                  (ПВХ)                                          </t>
  </si>
  <si>
    <t xml:space="preserve">СВЕРЛО                        ПО МЕТАЛЛУ Ц/Х ДЛИННОЙ СЕРИИ КЛ.А                                             (ПВХ)                                          </t>
  </si>
  <si>
    <t xml:space="preserve">СВЕРЛО                        ПО МЕТАЛЛУ С ШЕСТИГРАН. (1/4) ХВОСТ. СР. СЕРИИ КЛ.А           (ПВХ)                                                 </t>
  </si>
  <si>
    <t xml:space="preserve">СВЕРЛО                        ПО БЕТОНУ                                                                                                            (ПВХ)                                                                                                       </t>
  </si>
  <si>
    <t xml:space="preserve">СВЕРЛО                        ПО СТЕКЛУ И КЕРАМИКЕ                                                                                (ПВХ)                                                                                                             </t>
  </si>
  <si>
    <t xml:space="preserve">СВЕРЛО                        ПО ДЕРЕВУ С ПОДРЕЗАТЕЛЕМ                                                                     (ПВХ)                                                                                                     </t>
  </si>
  <si>
    <t xml:space="preserve">СВЕРЛО                        ПО ДЕРЕВУ ПЕРОВОЕ                                                                                       (ПВХ)                                                                                                                    </t>
  </si>
  <si>
    <t xml:space="preserve">СВЕРЛО                        ПО ДЕРЕВУ СПИРАЛЬНОЕ                                                                   (БЛИСТЕР)                                                                                                </t>
  </si>
  <si>
    <t>NN</t>
  </si>
  <si>
    <t>СОВОК                           ПЕКИРОВОЧНО-ПОСАДОЧНЫЙ</t>
  </si>
  <si>
    <t>СОВОК                           ПОСАДОЧНЫЙ</t>
  </si>
  <si>
    <t>СТАМЕСКА                  ПЛОСКАЯ</t>
  </si>
  <si>
    <t>СТАМЕСКА                  ДОЛОТО</t>
  </si>
  <si>
    <t>СТЕНДЫ</t>
  </si>
  <si>
    <t>СТЕНД                       ДЛЯ СВЕРЛ, БУРОВ, ПЛАШЕК, МЕТЧИКОВ</t>
  </si>
  <si>
    <t>СТЕПЛЕРЫ</t>
  </si>
  <si>
    <t>Z</t>
  </si>
  <si>
    <t>СТЕПЛЕРЫ              МЕХАНИЧЕСКИЕ, СКОБУДАЛИТЕЛИ И СКОБЫ                                (KROTEC)</t>
  </si>
  <si>
    <t>https://www.youtube.com/watch?v=T5x_vqPTsvw</t>
  </si>
  <si>
    <t>OO</t>
  </si>
  <si>
    <t>Т</t>
  </si>
  <si>
    <t>ФРЕЗЫ</t>
  </si>
  <si>
    <t>AA</t>
  </si>
  <si>
    <t xml:space="preserve">ФРЕЗА                      КОНЦЕВАЯ С Ц/Х                                                                                                                 </t>
  </si>
  <si>
    <t>Ф</t>
  </si>
  <si>
    <t>ГОСТ 17025-71</t>
  </si>
  <si>
    <t xml:space="preserve">ФРЕЗА                      КОНЦЕВАЯ С Ц/Х УДЛИНЕННАЯ                                                                                       </t>
  </si>
  <si>
    <t xml:space="preserve">ФРЕЗА                      КОНЦЕВАЯ С Ц/Х ДВУХСТОРОННЯЯ                                                                                   </t>
  </si>
  <si>
    <t xml:space="preserve">ФРЕЗА                      КОНЦЕВАЯ С Ц/Х ЦЕЛЬНАЯ ТВЕРДОСПЛАВ.                                                                       </t>
  </si>
  <si>
    <t>ГОСТ 18372-73</t>
  </si>
  <si>
    <t xml:space="preserve">ФРЕЗА                      КОНЦЕВАЯ С Ц/Х, С ПРЯМ. ПЛАСТ. ВК8, Т5К10, Т15К6                                      </t>
  </si>
  <si>
    <t xml:space="preserve">ФРЕЗА                      КОНЦЕВАЯ С К/Х                                                                                                                     </t>
  </si>
  <si>
    <t>ГОСТ 17026-71</t>
  </si>
  <si>
    <t xml:space="preserve">ФРЕЗА                      КОНЦЕВАЯ С К/Х ДЛИННАЯ                                                                                                     </t>
  </si>
  <si>
    <t>ГОСТ 32831-2014</t>
  </si>
  <si>
    <t xml:space="preserve">ФРЕЗА                      КОНЦЕВАЯ С К/Х, С ПРЯМ. ПЛАСТ. ВК8, Т5К10, Т15К6                                          </t>
  </si>
  <si>
    <t xml:space="preserve">ФРЕЗА                      КОНЦЕВАЯ С К/Х, С ВИНТ. ПЛАСТ. ВК8, Т5К10, Т15К6                                       </t>
  </si>
  <si>
    <t>ГОСТ 20537-75</t>
  </si>
  <si>
    <t xml:space="preserve">ФРЕЗА                      ШПОНОЧНАЯ С Ц/Х                                                                                                              </t>
  </si>
  <si>
    <t>ГОСТ 9140-78</t>
  </si>
  <si>
    <t xml:space="preserve">ФРЕЗА                      ШПОНОЧНАЯ С Ц/Х, ЦЕЛЬНАЯ ТВЕРДОСПЛАВНАЯ                                                 </t>
  </si>
  <si>
    <t>ГОСТ 16463-80</t>
  </si>
  <si>
    <t xml:space="preserve">ФРЕЗА                      ШПОНОЧНАЯ С Ц/Х, С ПРЯМ. ПЛАСТ. ВК8, ТК10, Т15К6                                                       </t>
  </si>
  <si>
    <t>ГОСТ 6396-78</t>
  </si>
  <si>
    <t xml:space="preserve">ФРЕЗА                      ШПОНОЧНАЯ С К/Х                                                                                                                  </t>
  </si>
  <si>
    <t xml:space="preserve">ФРЕЗА                      ШПОНОЧНАЯ С К/Х, С ПРЯМ. ПЛАСТ. ВК8, Т5К10, Т15К6                                       </t>
  </si>
  <si>
    <t xml:space="preserve">ФРЕЗА                      ДИСКОВАЯ ПРОРЕЗНАЯ И ОТРЕЗНАЯ                                                                                                       </t>
  </si>
  <si>
    <t>ГОСТ 2679-93</t>
  </si>
  <si>
    <t>ЦЕНТРА</t>
  </si>
  <si>
    <t xml:space="preserve">ЦЕНТР                       УПОРНЫЙ                                                                                                                          </t>
  </si>
  <si>
    <t>Ц</t>
  </si>
  <si>
    <t>ГОСТ 13214-79</t>
  </si>
  <si>
    <t xml:space="preserve">ЦЕНТР                       УПОРНЫЙ ТВЕРДОСПЛАВНЫЙ                                                                                                         </t>
  </si>
  <si>
    <t xml:space="preserve">ЦЕНТР                       ВРАЩАЮЩИЙСЯ                                                                                                                              </t>
  </si>
  <si>
    <t>ГОСТ 8742-75</t>
  </si>
  <si>
    <t xml:space="preserve">ЦЕНТР                       ВРАЩАЮЩИЙСЯ УСИЛЕННЫЙ                                                                                                            </t>
  </si>
  <si>
    <t>ЧАШКИ АЛМАЗНЫЕ</t>
  </si>
  <si>
    <t xml:space="preserve">ЧАШКА АЛМАЗНАЯ                       ЗАЧИСТНАЯ ОДНОРЯДНАЯ                                                            </t>
  </si>
  <si>
    <t>Ч</t>
  </si>
  <si>
    <t>ЧАШКА АЛМАЗНАЯ                       ЗАЧИСТНАЯ ДВУХРЯДНАЯ</t>
  </si>
  <si>
    <t xml:space="preserve">ЧАШКА АЛМАЗНАЯ                       ЗАЧИСТНАЯ ТУРБО                                    </t>
  </si>
  <si>
    <t>BB</t>
  </si>
  <si>
    <t>ШПАТЕЛЬ</t>
  </si>
  <si>
    <t>Ш</t>
  </si>
  <si>
    <t>ГОСТ 10778-83</t>
  </si>
  <si>
    <t xml:space="preserve">ШПАТЕЛЬ                                            С ПЛАСТИКОВОЙ РУЧКОЙ </t>
  </si>
  <si>
    <t xml:space="preserve">ШПАТЕЛЬ                                           ФАСАДНЫЙ С ИЗОГН. РУЧКОЙ И АНТИКОР. ПОКРЫТИЕМ </t>
  </si>
  <si>
    <t xml:space="preserve">ШПАТЕЛЬ                                            ПЛИТОЧНИКА </t>
  </si>
  <si>
    <t>ШТАНГЕНЦИРКУЛЬ</t>
  </si>
  <si>
    <t>ГОСТ 166-89</t>
  </si>
  <si>
    <t>CC</t>
  </si>
  <si>
    <t xml:space="preserve">ЩЕТКА                                                 ЧАЩЕЧНАЯ                                                                                 </t>
  </si>
  <si>
    <t>Щ</t>
  </si>
  <si>
    <t>ЩЕТКА                                                 РАДИАЛЬНАЯ ПЛОСКАЯ</t>
  </si>
  <si>
    <t>ЩЕТКА                                                 КОНИЧЕСКАЯ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</si>
</sst>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0.00&quot; руб.&quot;"/>
    <numFmt numFmtId="166" formatCode="#,##0.00&quot; руб.&quot;"/>
  </numFmts>
  <fonts count="92">
    <font>
      <sz val="11.0"/>
      <color theme="1"/>
      <name val="Calibri"/>
      <scheme val="minor"/>
    </font>
    <font>
      <sz val="11.0"/>
      <color theme="1"/>
      <name val="Calibri"/>
    </font>
    <font>
      <u/>
      <sz val="11.0"/>
      <color theme="10"/>
      <name val="Calibri"/>
    </font>
    <font>
      <u/>
      <sz val="8.0"/>
      <color theme="10"/>
      <name val="Arial"/>
    </font>
    <font>
      <color theme="1"/>
      <name val="Calibri"/>
      <scheme val="minor"/>
    </font>
    <font>
      <b/>
      <sz val="9.0"/>
      <color theme="1"/>
      <name val="Bahnschrift"/>
    </font>
    <font>
      <b/>
      <sz val="15.0"/>
      <color theme="1"/>
      <name val="Verdana"/>
    </font>
    <font>
      <b/>
      <sz val="11.0"/>
      <color theme="1"/>
      <name val="Calibri"/>
    </font>
    <font>
      <b/>
      <sz val="15.0"/>
      <color theme="0"/>
      <name val="Verdana"/>
    </font>
    <font>
      <b/>
      <sz val="12.0"/>
      <color theme="0"/>
      <name val="Verdana"/>
    </font>
    <font>
      <b/>
      <sz val="14.0"/>
      <color theme="1"/>
      <name val="Times New Roman"/>
    </font>
    <font/>
    <font>
      <b/>
      <sz val="7.0"/>
      <color theme="1"/>
      <name val="Verdana"/>
    </font>
    <font>
      <sz val="18.0"/>
      <color theme="1"/>
      <name val="Calibri"/>
    </font>
    <font>
      <sz val="8.0"/>
      <color theme="1"/>
      <name val="Arial"/>
    </font>
    <font>
      <b/>
      <sz val="8.0"/>
      <color theme="0"/>
      <name val="Arial"/>
    </font>
    <font>
      <sz val="11.0"/>
      <color theme="0"/>
      <name val="Calibri"/>
    </font>
    <font>
      <b/>
      <sz val="11.0"/>
      <color theme="0"/>
      <name val="Calibri"/>
    </font>
    <font>
      <b/>
      <sz val="8.0"/>
      <color theme="1"/>
      <name val="Verdana"/>
    </font>
    <font>
      <b/>
      <sz val="8.0"/>
      <color theme="1"/>
      <name val="Calibri"/>
    </font>
    <font>
      <b/>
      <sz val="8.0"/>
      <color theme="0"/>
      <name val="Verdana"/>
    </font>
    <font>
      <sz val="9.0"/>
      <color theme="1"/>
      <name val="Arial"/>
    </font>
    <font>
      <sz val="8.0"/>
      <color theme="0"/>
      <name val="Arial"/>
    </font>
    <font>
      <sz val="9.0"/>
      <color rgb="FFC00000"/>
      <name val="Arial"/>
    </font>
    <font>
      <b/>
      <sz val="8.0"/>
      <color rgb="FFC00000"/>
      <name val="Calibri"/>
    </font>
    <font>
      <sz val="8.0"/>
      <color rgb="FF0000FF"/>
      <name val="Calibri"/>
    </font>
    <font>
      <sz val="10.0"/>
      <color theme="1"/>
      <name val="Bahnschrift"/>
    </font>
    <font>
      <b/>
      <sz val="7.0"/>
      <color theme="1"/>
      <name val="Calibri"/>
    </font>
    <font>
      <sz val="9.0"/>
      <color rgb="FFA5A5A5"/>
      <name val="Arial"/>
    </font>
    <font>
      <i/>
      <sz val="8.0"/>
      <color rgb="FFBFBFBF"/>
      <name val="Calibri"/>
    </font>
    <font>
      <sz val="8.0"/>
      <color theme="1"/>
      <name val="Calibri"/>
    </font>
    <font>
      <b/>
      <sz val="8.0"/>
      <color rgb="FF7F7F7F"/>
      <name val="Calibri"/>
    </font>
    <font>
      <b/>
      <sz val="7.0"/>
      <color theme="1"/>
      <name val="Arial"/>
    </font>
    <font>
      <sz val="7.0"/>
      <color theme="1"/>
      <name val="Arial"/>
    </font>
    <font>
      <sz val="7.0"/>
      <color theme="1"/>
      <name val="Calibri"/>
    </font>
    <font>
      <sz val="7.0"/>
      <color theme="0"/>
      <name val="Calibri"/>
    </font>
    <font>
      <b/>
      <sz val="7.0"/>
      <color theme="0"/>
      <name val="Calibri"/>
    </font>
    <font>
      <sz val="8.0"/>
      <color rgb="FF000000"/>
      <name val="Arial"/>
    </font>
    <font>
      <b/>
      <sz val="10.0"/>
      <color theme="1"/>
      <name val="Bahnschrift"/>
    </font>
    <font>
      <sz val="8.0"/>
      <color rgb="FFD8D8D8"/>
      <name val="Arial"/>
    </font>
    <font>
      <b/>
      <sz val="8.0"/>
      <color theme="1"/>
      <name val="Bahnschrift"/>
    </font>
    <font>
      <b/>
      <sz val="8.0"/>
      <color theme="1"/>
      <name val="Arial"/>
    </font>
    <font>
      <sz val="8.0"/>
      <color rgb="FFC00000"/>
      <name val="Arial"/>
    </font>
    <font>
      <sz val="10.0"/>
      <color theme="0"/>
      <name val="Bahnschrift"/>
    </font>
    <font>
      <sz val="11.0"/>
      <color rgb="FFC00000"/>
      <name val="Calibri"/>
    </font>
    <font>
      <b/>
      <u/>
      <sz val="8.0"/>
      <color theme="1"/>
      <name val="Arial"/>
    </font>
    <font>
      <u/>
      <sz val="11.0"/>
      <color theme="1"/>
      <name val="Calibri"/>
    </font>
    <font>
      <sz val="8.0"/>
      <color rgb="FFFF0000"/>
      <name val="Arial"/>
    </font>
    <font>
      <u/>
      <sz val="8.0"/>
      <color theme="1"/>
      <name val="Arial"/>
    </font>
    <font>
      <b/>
      <sz val="10.0"/>
      <color theme="0"/>
      <name val="Bahnschrift"/>
    </font>
    <font>
      <b/>
      <u/>
      <sz val="10.0"/>
      <color theme="0"/>
      <name val="Bahnschrift"/>
    </font>
    <font>
      <b/>
      <sz val="8.0"/>
      <color rgb="FF000000"/>
      <name val="Arial"/>
    </font>
    <font>
      <b/>
      <u/>
      <sz val="10.0"/>
      <color theme="0"/>
      <name val="Bahnschrift"/>
    </font>
    <font>
      <sz val="8.0"/>
      <color theme="1"/>
      <name val="Bahnschrift"/>
    </font>
    <font>
      <b/>
      <u/>
      <sz val="8.0"/>
      <color theme="1"/>
      <name val="Arial"/>
    </font>
    <font>
      <b/>
      <sz val="14.0"/>
      <color theme="1"/>
      <name val="Calibri"/>
    </font>
    <font>
      <sz val="11.0"/>
      <color rgb="FF7F7F7F"/>
      <name val="Calibri"/>
    </font>
    <font>
      <b/>
      <sz val="11.0"/>
      <color rgb="FFC00000"/>
      <name val="Calibri"/>
    </font>
    <font>
      <sz val="22.0"/>
      <color theme="1"/>
      <name val="Arial"/>
    </font>
    <font>
      <sz val="22.0"/>
      <color theme="1"/>
      <name val="Calibri"/>
    </font>
    <font>
      <sz val="22.0"/>
      <color theme="0"/>
      <name val="Calibri"/>
    </font>
    <font>
      <b/>
      <sz val="22.0"/>
      <color theme="0"/>
      <name val="Calibri"/>
    </font>
    <font>
      <u/>
      <sz val="10.0"/>
      <color theme="1"/>
      <name val="Bahnschrift"/>
    </font>
    <font>
      <u/>
      <sz val="11.0"/>
      <color theme="10"/>
      <name val="Calibri"/>
    </font>
    <font>
      <u/>
      <sz val="8.0"/>
      <color theme="1"/>
      <name val="Verdana"/>
    </font>
    <font>
      <u/>
      <sz val="8.0"/>
      <color theme="1"/>
      <name val="Verdana"/>
    </font>
    <font>
      <u/>
      <sz val="10.0"/>
      <color theme="1"/>
      <name val="Bahnschrift"/>
    </font>
    <font>
      <u/>
      <sz val="7.0"/>
      <color theme="0"/>
      <name val="Calibri"/>
    </font>
    <font>
      <u/>
      <sz val="10.0"/>
      <color theme="1"/>
      <name val="Bahnschrift"/>
    </font>
    <font>
      <u/>
      <sz val="11.0"/>
      <color rgb="FFEEECE1"/>
      <name val="Calibri"/>
    </font>
    <font>
      <b/>
      <sz val="9.0"/>
      <color theme="1"/>
      <name val="Calibri"/>
    </font>
    <font>
      <sz val="22.0"/>
      <color rgb="FFC00000"/>
      <name val="Calibri"/>
    </font>
    <font>
      <u/>
      <sz val="10.0"/>
      <color theme="1"/>
      <name val="Bahnschrift"/>
    </font>
    <font>
      <sz val="9.0"/>
      <color theme="1"/>
      <name val="Calibri"/>
    </font>
    <font>
      <b/>
      <u/>
      <sz val="7.0"/>
      <color theme="0"/>
      <name val="Calibri"/>
    </font>
    <font>
      <sz val="8.0"/>
      <color theme="1"/>
      <name val="Verdana"/>
    </font>
    <font>
      <u/>
      <sz val="11.0"/>
      <color rgb="FFC00000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u/>
      <sz val="11.0"/>
      <color rgb="FFC00000"/>
      <name val="Calibri"/>
    </font>
    <font>
      <sz val="8.0"/>
      <color theme="0"/>
      <name val="Times New Roman"/>
    </font>
    <font>
      <sz val="8.0"/>
      <color theme="1"/>
      <name val="Times New Roman"/>
    </font>
    <font>
      <sz val="8.0"/>
      <color theme="0"/>
      <name val="Calibri"/>
    </font>
    <font>
      <u/>
      <sz val="11.0"/>
      <color theme="10"/>
      <name val="Calibri"/>
    </font>
    <font>
      <sz val="11.0"/>
      <color rgb="FF000000"/>
      <name val="Calibri"/>
    </font>
  </fonts>
  <fills count="12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  <fill>
      <patternFill patternType="solid">
        <fgColor rgb="FFFFC000"/>
        <bgColor rgb="FFFFC000"/>
      </patternFill>
    </fill>
    <fill>
      <patternFill patternType="solid">
        <fgColor rgb="FF7F7F7F"/>
        <bgColor rgb="FF7F7F7F"/>
      </patternFill>
    </fill>
    <fill>
      <patternFill patternType="solid">
        <fgColor rgb="FF244061"/>
        <bgColor rgb="FF244061"/>
      </patternFill>
    </fill>
    <fill>
      <patternFill patternType="solid">
        <fgColor rgb="FFFFFF00"/>
        <bgColor rgb="FFFFFF00"/>
      </patternFill>
    </fill>
    <fill>
      <patternFill patternType="solid">
        <fgColor rgb="FFFBFBFB"/>
        <bgColor rgb="FFFBFBFB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</fills>
  <borders count="6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bottom style="thin">
        <color rgb="FFBFBFBF"/>
      </bottom>
    </border>
    <border>
      <right style="thin">
        <color rgb="FFA5A5A5"/>
      </right>
    </border>
    <border>
      <left/>
      <right/>
      <top/>
      <bottom/>
    </border>
    <border>
      <bottom style="thin">
        <color rgb="FFA5A5A5"/>
      </bottom>
    </border>
    <border>
      <right style="thin">
        <color rgb="FFA5A5A5"/>
      </right>
      <bottom style="thin">
        <color rgb="FFA5A5A5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top style="thin">
        <color rgb="FFD8D8D8"/>
      </top>
      <bottom style="thin">
        <color rgb="FFD8D8D8"/>
      </bottom>
    </border>
    <border>
      <bottom style="thin">
        <color rgb="FFBFBFBF"/>
      </bottom>
    </border>
    <border>
      <top style="thin">
        <color rgb="FFD8D8D8"/>
      </top>
      <bottom style="thin">
        <color rgb="FFD8D8D8"/>
      </bottom>
    </border>
    <border>
      <left style="thin">
        <color rgb="FFD8D8D8"/>
      </left>
    </border>
    <border>
      <left style="thin">
        <color rgb="FFA5A5A5"/>
      </left>
      <right/>
      <top/>
      <bottom style="thin">
        <color rgb="FFA5A5A5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A5A5A5"/>
      </bottom>
    </border>
    <border>
      <left style="thin">
        <color rgb="FFBFBFBF"/>
      </left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A5A5A5"/>
      </top>
      <bottom style="thin">
        <color rgb="FFA5A5A5"/>
      </bottom>
    </border>
    <border>
      <left style="thin">
        <color rgb="FFA5A5A5"/>
      </left>
      <right/>
      <top style="thin">
        <color rgb="FFA5A5A5"/>
      </top>
      <bottom style="thin">
        <color rgb="FFA5A5A5"/>
      </bottom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thin">
        <color rgb="FFA5A5A5"/>
      </left>
      <right/>
      <top style="thin">
        <color rgb="FFA5A5A5"/>
      </top>
      <bottom/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/>
      <right/>
      <top style="thin">
        <color rgb="FFA5A5A5"/>
      </top>
      <bottom/>
    </border>
    <border>
      <top style="thin">
        <color rgb="FF7F7F7F"/>
      </top>
    </border>
    <border>
      <bottom style="thin">
        <color rgb="FF7F7F7F"/>
      </bottom>
    </border>
    <border>
      <left style="thin">
        <color rgb="FFBFBFBF"/>
      </left>
      <right style="thin">
        <color rgb="FFBFBFBF"/>
      </right>
    </border>
    <border>
      <left style="thin">
        <color rgb="FFBFBFBF"/>
      </left>
      <right/>
      <top/>
      <bottom style="thin">
        <color rgb="FFBFBFBF"/>
      </bottom>
    </border>
    <border>
      <bottom style="thin">
        <color rgb="FFD8D8D8"/>
      </bottom>
    </border>
    <border>
      <left style="thin">
        <color rgb="FFD8D8D8"/>
      </left>
      <right style="thin">
        <color rgb="FFD8D8D8"/>
      </right>
    </border>
    <border>
      <top style="thin">
        <color rgb="FFBFBFBF"/>
      </top>
      <bottom style="thin">
        <color rgb="FFBFBFBF"/>
      </bottom>
    </border>
    <border>
      <left style="thin">
        <color rgb="FFA5A5A5"/>
      </left>
      <right/>
      <top/>
      <bottom/>
    </border>
    <border>
      <left style="thin">
        <color rgb="FFBFBFBF"/>
      </left>
      <right style="thin">
        <color rgb="FFBFBFBF"/>
      </right>
      <top/>
      <bottom/>
    </border>
    <border>
      <left style="thin">
        <color rgb="FFD8D8D8"/>
      </left>
      <right style="thin">
        <color rgb="FFD8D8D8"/>
      </right>
      <bottom style="thin">
        <color rgb="FF7F7F7F"/>
      </bottom>
    </border>
    <border>
      <left/>
      <right/>
      <top style="thin">
        <color rgb="FFD8D8D8"/>
      </top>
    </border>
    <border>
      <left/>
      <right/>
    </border>
    <border>
      <left/>
      <right/>
      <bottom/>
    </border>
    <border>
      <left/>
      <right style="thin">
        <color rgb="FFD8D8D8"/>
      </right>
      <top style="thin">
        <color rgb="FFD8D8D8"/>
      </top>
    </border>
    <border>
      <left/>
      <right style="thin">
        <color rgb="FFD8D8D8"/>
      </right>
      <bottom style="thin">
        <color rgb="FFD8D8D8"/>
      </bottom>
    </border>
    <border>
      <left/>
      <right style="thin">
        <color rgb="FFD8D8D8"/>
      </right>
    </border>
    <border>
      <top style="thin">
        <color rgb="FFD8D8D8"/>
      </top>
    </border>
    <border>
      <left/>
      <right style="thin">
        <color rgb="FFD8D8D8"/>
      </right>
      <bottom/>
    </border>
    <border>
      <left style="thin">
        <color rgb="FFBFBFBF"/>
      </left>
      <right style="thin">
        <color rgb="FFD8D8D8"/>
      </right>
      <top/>
      <bottom/>
    </border>
    <border>
      <left/>
      <right style="thin">
        <color rgb="FF7F7F7F"/>
      </right>
      <top style="thin">
        <color rgb="FFD8D8D8"/>
      </top>
    </border>
    <border>
      <left/>
      <right style="thin">
        <color rgb="FF7F7F7F"/>
      </right>
    </border>
    <border>
      <left/>
      <right style="thin">
        <color rgb="FF7F7F7F"/>
      </right>
      <bottom/>
    </border>
    <border>
      <left style="thin">
        <color rgb="FFA5A5A5"/>
      </left>
      <right/>
      <top style="thin">
        <color rgb="FFA5A5A5"/>
      </top>
      <bottom style="thin">
        <color rgb="FFD8D8D8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D8D8D8"/>
      </bottom>
    </border>
    <border>
      <left style="thin">
        <color rgb="FFBFBFBF"/>
      </left>
      <right style="thin">
        <color rgb="FFBFBFBF"/>
      </right>
      <bottom style="thin">
        <color rgb="FFD8D8D8"/>
      </bottom>
    </border>
    <border>
      <left/>
      <right/>
      <top style="thin">
        <color rgb="FFA5A5A5"/>
      </top>
      <bottom style="thin">
        <color rgb="FFD8D8D8"/>
      </bottom>
    </border>
    <border>
      <left/>
      <right style="thin">
        <color rgb="FFBFBFBF"/>
      </right>
      <top/>
      <bottom/>
    </border>
    <border>
      <left style="thin">
        <color rgb="FF000000"/>
      </left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top style="thin">
        <color rgb="FFD8D8D8"/>
      </top>
    </border>
    <border>
      <left style="thin">
        <color rgb="FFD8D8D8"/>
      </left>
      <bottom style="thin">
        <color rgb="FFD8D8D8"/>
      </bottom>
    </border>
    <border>
      <right style="thin">
        <color rgb="FFD8D8D8"/>
      </right>
      <top style="thin">
        <color rgb="FFD8D8D8"/>
      </top>
    </border>
    <border>
      <right style="thin">
        <color rgb="FFD8D8D8"/>
      </right>
      <bottom style="thin">
        <color rgb="FFD8D8D8"/>
      </bottom>
    </border>
    <border>
      <right style="thin">
        <color rgb="FFD8D8D8"/>
      </right>
    </border>
    <border>
      <right style="thin">
        <color rgb="FF000000"/>
      </right>
    </border>
    <border>
      <top style="thin">
        <color rgb="FFD8D8D8"/>
      </top>
      <bottom style="thin">
        <color rgb="FF000000"/>
      </bottom>
    </border>
    <border>
      <top style="thin">
        <color rgb="FF000000"/>
      </top>
      <bottom style="thin">
        <color rgb="FFD8D8D8"/>
      </bottom>
    </border>
    <border>
      <top style="thin">
        <color rgb="FF000000"/>
      </top>
    </border>
    <border>
      <left/>
      <right/>
      <top style="thin">
        <color rgb="FFD8D8D8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1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2" fillId="0" fontId="7" numFmtId="0" xfId="0" applyAlignment="1" applyBorder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left" shrinkToFit="0" vertical="top" wrapText="1"/>
    </xf>
    <xf borderId="3" fillId="0" fontId="11" numFmtId="0" xfId="0" applyBorder="1" applyFont="1"/>
    <xf borderId="0" fillId="0" fontId="12" numFmtId="1" xfId="0" applyAlignment="1" applyFont="1" applyNumberFormat="1">
      <alignment horizontal="center" shrinkToFit="0" vertical="center" wrapText="1"/>
    </xf>
    <xf borderId="0" fillId="0" fontId="13" numFmtId="0" xfId="0" applyAlignment="1" applyFont="1">
      <alignment vertical="center"/>
    </xf>
    <xf borderId="0" fillId="0" fontId="14" numFmtId="2" xfId="0" applyAlignment="1" applyFont="1" applyNumberFormat="1">
      <alignment horizontal="center"/>
    </xf>
    <xf borderId="0" fillId="0" fontId="14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6" numFmtId="0" xfId="0" applyFont="1"/>
    <xf borderId="0" fillId="0" fontId="17" numFmtId="0" xfId="0" applyFont="1"/>
    <xf borderId="0" fillId="0" fontId="1" numFmtId="1" xfId="0" applyFont="1" applyNumberFormat="1"/>
    <xf borderId="0" fillId="0" fontId="18" numFmtId="2" xfId="0" applyAlignment="1" applyFont="1" applyNumberFormat="1">
      <alignment horizontal="center" vertical="center"/>
    </xf>
    <xf borderId="0" fillId="0" fontId="18" numFmtId="0" xfId="0" applyAlignment="1" applyFont="1">
      <alignment horizontal="center" vertical="center"/>
    </xf>
    <xf borderId="0" fillId="0" fontId="18" numFmtId="0" xfId="0" applyFont="1"/>
    <xf borderId="4" fillId="2" fontId="18" numFmtId="4" xfId="0" applyAlignment="1" applyBorder="1" applyFill="1" applyFont="1" applyNumberFormat="1">
      <alignment horizontal="left"/>
    </xf>
    <xf borderId="0" fillId="0" fontId="19" numFmtId="0" xfId="0" applyAlignment="1" applyFont="1">
      <alignment horizontal="left"/>
    </xf>
    <xf borderId="0" fillId="0" fontId="20" numFmtId="0" xfId="0" applyAlignment="1" applyFont="1">
      <alignment horizontal="center"/>
    </xf>
    <xf borderId="0" fillId="0" fontId="21" numFmtId="2" xfId="0" applyAlignment="1" applyFont="1" applyNumberFormat="1">
      <alignment horizontal="center" vertical="center"/>
    </xf>
    <xf borderId="0" fillId="0" fontId="22" numFmtId="0" xfId="0" applyFont="1"/>
    <xf borderId="0" fillId="0" fontId="23" numFmtId="2" xfId="0" applyAlignment="1" applyFont="1" applyNumberFormat="1">
      <alignment horizontal="left" vertical="center"/>
    </xf>
    <xf borderId="0" fillId="0" fontId="1" numFmtId="0" xfId="0" applyAlignment="1" applyFont="1">
      <alignment horizontal="left" vertical="center"/>
    </xf>
    <xf borderId="0" fillId="0" fontId="23" numFmtId="4" xfId="0" applyAlignment="1" applyFont="1" applyNumberFormat="1">
      <alignment horizontal="left" vertical="center"/>
    </xf>
    <xf borderId="5" fillId="0" fontId="11" numFmtId="0" xfId="0" applyBorder="1" applyFont="1"/>
    <xf borderId="6" fillId="0" fontId="11" numFmtId="0" xfId="0" applyBorder="1" applyFont="1"/>
    <xf borderId="0" fillId="0" fontId="24" numFmtId="1" xfId="0" applyAlignment="1" applyFont="1" applyNumberFormat="1">
      <alignment horizontal="center" shrinkToFit="0" wrapText="1"/>
    </xf>
    <xf borderId="0" fillId="0" fontId="25" numFmtId="0" xfId="0" applyAlignment="1" applyFont="1">
      <alignment horizontal="center" shrinkToFit="0" vertical="center" wrapText="1"/>
    </xf>
    <xf borderId="0" fillId="0" fontId="19" numFmtId="2" xfId="0" applyAlignment="1" applyFont="1" applyNumberFormat="1">
      <alignment horizontal="center" shrinkToFit="0" vertical="top" wrapText="1"/>
    </xf>
    <xf borderId="0" fillId="0" fontId="26" numFmtId="4" xfId="0" applyAlignment="1" applyFont="1" applyNumberFormat="1">
      <alignment horizontal="center" shrinkToFit="0" vertical="center" wrapText="1"/>
    </xf>
    <xf borderId="0" fillId="0" fontId="27" numFmtId="2" xfId="0" applyAlignment="1" applyFont="1" applyNumberFormat="1">
      <alignment horizontal="center" shrinkToFit="0" vertical="top" wrapText="1"/>
    </xf>
    <xf borderId="0" fillId="0" fontId="28" numFmtId="2" xfId="0" applyAlignment="1" applyFont="1" applyNumberFormat="1">
      <alignment horizontal="left" vertical="top"/>
    </xf>
    <xf borderId="0" fillId="0" fontId="28" numFmtId="4" xfId="0" applyAlignment="1" applyFont="1" applyNumberFormat="1">
      <alignment horizontal="left" vertical="top"/>
    </xf>
    <xf borderId="0" fillId="0" fontId="29" numFmtId="0" xfId="0" applyAlignment="1" applyFont="1">
      <alignment horizontal="left" shrinkToFit="0" vertical="center" wrapText="1"/>
    </xf>
    <xf borderId="0" fillId="0" fontId="30" numFmtId="0" xfId="0" applyAlignment="1" applyFont="1">
      <alignment horizontal="center"/>
    </xf>
    <xf borderId="0" fillId="0" fontId="19" numFmtId="0" xfId="0" applyAlignment="1" applyFont="1">
      <alignment horizontal="center" shrinkToFit="0" vertical="top" wrapText="1"/>
    </xf>
    <xf borderId="0" fillId="0" fontId="31" numFmtId="2" xfId="0" applyAlignment="1" applyFont="1" applyNumberFormat="1">
      <alignment horizontal="center" shrinkToFit="0" vertical="top" wrapText="1"/>
    </xf>
    <xf borderId="0" fillId="0" fontId="19" numFmtId="2" xfId="0" applyAlignment="1" applyFont="1" applyNumberFormat="1">
      <alignment horizontal="center" shrinkToFit="0" wrapText="1"/>
    </xf>
    <xf borderId="0" fillId="0" fontId="19" numFmtId="0" xfId="0" applyAlignment="1" applyFont="1">
      <alignment horizontal="center" shrinkToFit="0" wrapText="1"/>
    </xf>
    <xf borderId="4" fillId="2" fontId="27" numFmtId="2" xfId="0" applyAlignment="1" applyBorder="1" applyFill="1" applyFont="1" applyNumberFormat="1">
      <alignment horizontal="center" shrinkToFit="0" vertical="top" wrapText="1"/>
    </xf>
    <xf borderId="0" fillId="0" fontId="32" numFmtId="1" xfId="0" applyAlignment="1" applyFont="1" applyNumberFormat="1">
      <alignment horizontal="center" shrinkToFit="0" vertical="top" wrapText="1"/>
    </xf>
    <xf borderId="0" fillId="0" fontId="33" numFmtId="0" xfId="0" applyAlignment="1" applyFont="1">
      <alignment horizontal="center" vertical="top"/>
    </xf>
    <xf borderId="0" fillId="0" fontId="33" numFmtId="2" xfId="0" applyAlignment="1" applyFont="1" applyNumberFormat="1">
      <alignment horizontal="center" vertical="top"/>
    </xf>
    <xf borderId="0" fillId="0" fontId="34" numFmtId="0" xfId="0" applyAlignment="1" applyFont="1">
      <alignment horizontal="center" vertical="top"/>
    </xf>
    <xf borderId="0" fillId="0" fontId="35" numFmtId="0" xfId="0" applyAlignment="1" applyFont="1">
      <alignment horizontal="center" vertical="top"/>
    </xf>
    <xf borderId="0" fillId="0" fontId="36" numFmtId="0" xfId="0" applyAlignment="1" applyFont="1">
      <alignment horizontal="center" vertical="top"/>
    </xf>
    <xf borderId="0" fillId="0" fontId="34" numFmtId="1" xfId="0" applyAlignment="1" applyFont="1" applyNumberFormat="1">
      <alignment horizontal="center" vertical="top"/>
    </xf>
    <xf borderId="0" fillId="0" fontId="33" numFmtId="14" xfId="0" applyAlignment="1" applyFont="1" applyNumberFormat="1">
      <alignment horizontal="center"/>
    </xf>
    <xf borderId="0" fillId="0" fontId="33" numFmtId="2" xfId="0" applyAlignment="1" applyFont="1" applyNumberFormat="1">
      <alignment horizontal="center" vertical="center"/>
    </xf>
    <xf borderId="0" fillId="0" fontId="34" numFmtId="0" xfId="0" applyFont="1"/>
    <xf borderId="0" fillId="0" fontId="37" numFmtId="164" xfId="0" applyAlignment="1" applyFont="1" applyNumberFormat="1">
      <alignment horizontal="center"/>
    </xf>
    <xf borderId="7" fillId="0" fontId="1" numFmtId="0" xfId="0" applyAlignment="1" applyBorder="1" applyFont="1">
      <alignment horizontal="center" vertical="center"/>
    </xf>
    <xf borderId="8" fillId="0" fontId="38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shrinkToFit="0" vertical="center" wrapText="1"/>
    </xf>
    <xf borderId="10" fillId="0" fontId="1" numFmtId="2" xfId="0" applyAlignment="1" applyBorder="1" applyFont="1" applyNumberFormat="1">
      <alignment shrinkToFit="0" vertical="center" wrapText="1"/>
    </xf>
    <xf borderId="10" fillId="0" fontId="1" numFmtId="0" xfId="0" applyBorder="1" applyFont="1"/>
    <xf borderId="11" fillId="0" fontId="1" numFmtId="0" xfId="0" applyBorder="1" applyFont="1"/>
    <xf borderId="0" fillId="0" fontId="26" numFmtId="3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0" fillId="0" fontId="17" numFmtId="0" xfId="0" applyAlignment="1" applyFont="1">
      <alignment horizontal="center" shrinkToFit="0" vertical="center" wrapText="1"/>
    </xf>
    <xf borderId="0" fillId="0" fontId="1" numFmtId="1" xfId="0" applyAlignment="1" applyFont="1" applyNumberFormat="1">
      <alignment horizontal="center"/>
    </xf>
    <xf borderId="0" fillId="0" fontId="14" numFmtId="49" xfId="0" applyAlignment="1" applyFont="1" applyNumberFormat="1">
      <alignment horizontal="center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horizontal="center" vertical="center"/>
    </xf>
    <xf borderId="4" fillId="2" fontId="39" numFmtId="0" xfId="0" applyAlignment="1" applyBorder="1" applyFill="1" applyFont="1">
      <alignment horizontal="center" shrinkToFit="0" vertical="top" wrapText="1"/>
    </xf>
    <xf borderId="0" fillId="0" fontId="40" numFmtId="0" xfId="0" applyAlignment="1" applyFont="1">
      <alignment horizontal="left" shrinkToFit="0" vertical="center" wrapText="1"/>
    </xf>
    <xf borderId="12" fillId="3" fontId="14" numFmtId="0" xfId="0" applyAlignment="1" applyBorder="1" applyFill="1" applyFont="1">
      <alignment horizontal="center" vertical="center"/>
    </xf>
    <xf borderId="13" fillId="0" fontId="14" numFmtId="0" xfId="0" applyAlignment="1" applyBorder="1" applyFont="1">
      <alignment horizontal="left" shrinkToFit="0" vertical="center" wrapText="1"/>
    </xf>
    <xf borderId="14" fillId="4" fontId="37" numFmtId="0" xfId="0" applyAlignment="1" applyBorder="1" applyFill="1" applyFont="1">
      <alignment horizontal="center" shrinkToFit="0" vertical="center" wrapText="1"/>
    </xf>
    <xf borderId="14" fillId="5" fontId="37" numFmtId="2" xfId="0" applyAlignment="1" applyBorder="1" applyFill="1" applyFont="1" applyNumberFormat="1">
      <alignment horizontal="center" vertical="center"/>
    </xf>
    <xf borderId="13" fillId="0" fontId="37" numFmtId="2" xfId="0" applyAlignment="1" applyBorder="1" applyFont="1" applyNumberFormat="1">
      <alignment horizontal="center" vertical="center"/>
    </xf>
    <xf borderId="13" fillId="0" fontId="14" numFmtId="2" xfId="0" applyAlignment="1" applyBorder="1" applyFont="1" applyNumberFormat="1">
      <alignment horizontal="center"/>
    </xf>
    <xf borderId="15" fillId="6" fontId="22" numFmtId="0" xfId="0" applyAlignment="1" applyBorder="1" applyFill="1" applyFont="1">
      <alignment horizontal="center" vertical="center"/>
    </xf>
    <xf borderId="16" fillId="0" fontId="22" numFmtId="0" xfId="0" applyAlignment="1" applyBorder="1" applyFont="1">
      <alignment horizontal="center" vertical="center"/>
    </xf>
    <xf borderId="0" fillId="0" fontId="41" numFmtId="0" xfId="0" applyAlignment="1" applyFont="1">
      <alignment horizontal="center" vertical="center"/>
    </xf>
    <xf borderId="0" fillId="0" fontId="14" numFmtId="1" xfId="0" applyAlignment="1" applyFont="1" applyNumberFormat="1">
      <alignment horizontal="center" vertical="center"/>
    </xf>
    <xf borderId="0" fillId="0" fontId="17" numFmtId="0" xfId="0" applyAlignment="1" applyFont="1">
      <alignment horizontal="center"/>
    </xf>
    <xf borderId="0" fillId="0" fontId="39" numFmtId="0" xfId="0" applyAlignment="1" applyFont="1">
      <alignment horizontal="center"/>
    </xf>
    <xf borderId="0" fillId="0" fontId="1" numFmtId="2" xfId="0" applyFont="1" applyNumberFormat="1"/>
    <xf borderId="17" fillId="0" fontId="14" numFmtId="0" xfId="0" applyAlignment="1" applyBorder="1" applyFont="1">
      <alignment horizontal="left" shrinkToFit="0" vertical="center" wrapText="1"/>
    </xf>
    <xf borderId="17" fillId="4" fontId="37" numFmtId="0" xfId="0" applyAlignment="1" applyBorder="1" applyFill="1" applyFont="1">
      <alignment horizontal="center" shrinkToFit="0" vertical="center" wrapText="1"/>
    </xf>
    <xf borderId="17" fillId="0" fontId="37" numFmtId="2" xfId="0" applyAlignment="1" applyBorder="1" applyFont="1" applyNumberFormat="1">
      <alignment horizontal="center" vertical="center"/>
    </xf>
    <xf borderId="18" fillId="6" fontId="22" numFmtId="0" xfId="0" applyAlignment="1" applyBorder="1" applyFill="1" applyFont="1">
      <alignment horizontal="center" vertical="center"/>
    </xf>
    <xf borderId="0" fillId="0" fontId="42" numFmtId="0" xfId="0" applyAlignment="1" applyFont="1">
      <alignment horizontal="center" shrinkToFit="0" vertical="center" wrapText="1"/>
    </xf>
    <xf borderId="19" fillId="3" fontId="14" numFmtId="0" xfId="0" applyAlignment="1" applyBorder="1" applyFill="1" applyFont="1">
      <alignment horizontal="center" vertical="center"/>
    </xf>
    <xf borderId="20" fillId="7" fontId="43" numFmtId="0" xfId="0" applyAlignment="1" applyBorder="1" applyFill="1" applyFont="1">
      <alignment horizontal="center" shrinkToFit="0" vertical="center" wrapText="1"/>
    </xf>
    <xf borderId="21" fillId="0" fontId="11" numFmtId="0" xfId="0" applyBorder="1" applyFont="1"/>
    <xf borderId="0" fillId="0" fontId="37" numFmtId="2" xfId="0" applyAlignment="1" applyFont="1" applyNumberFormat="1">
      <alignment horizontal="center" vertical="center"/>
    </xf>
    <xf borderId="0" fillId="0" fontId="44" numFmtId="0" xfId="0" applyAlignment="1" applyFont="1">
      <alignment horizontal="center" shrinkToFit="0" vertical="center" wrapText="1"/>
    </xf>
    <xf borderId="0" fillId="0" fontId="45" numFmtId="0" xfId="0" applyAlignment="1" applyFont="1">
      <alignment horizontal="center" vertical="center"/>
    </xf>
    <xf borderId="0" fillId="0" fontId="14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vertical="top"/>
    </xf>
    <xf borderId="0" fillId="0" fontId="46" numFmtId="0" xfId="0" applyAlignment="1" applyFont="1">
      <alignment horizontal="center" vertical="top"/>
    </xf>
    <xf borderId="17" fillId="0" fontId="37" numFmtId="2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top" wrapText="1"/>
    </xf>
    <xf borderId="0" fillId="0" fontId="47" numFmtId="0" xfId="0" applyAlignment="1" applyFont="1">
      <alignment horizontal="center" vertical="center"/>
    </xf>
    <xf borderId="22" fillId="3" fontId="14" numFmtId="0" xfId="0" applyAlignment="1" applyBorder="1" applyFill="1" applyFont="1">
      <alignment horizontal="center" vertical="center"/>
    </xf>
    <xf borderId="23" fillId="0" fontId="14" numFmtId="0" xfId="0" applyAlignment="1" applyBorder="1" applyFont="1">
      <alignment horizontal="left" shrinkToFit="0" vertical="center" wrapText="1"/>
    </xf>
    <xf borderId="24" fillId="4" fontId="37" numFmtId="0" xfId="0" applyAlignment="1" applyBorder="1" applyFill="1" applyFont="1">
      <alignment horizontal="center" shrinkToFit="0" vertical="center" wrapText="1"/>
    </xf>
    <xf borderId="25" fillId="6" fontId="22" numFmtId="0" xfId="0" applyAlignment="1" applyBorder="1" applyFill="1" applyFont="1">
      <alignment horizontal="center" vertical="center"/>
    </xf>
    <xf borderId="7" fillId="0" fontId="38" numFmtId="0" xfId="0" applyAlignment="1" applyBorder="1" applyFont="1">
      <alignment shrinkToFit="0" vertical="center" wrapText="1"/>
    </xf>
    <xf borderId="10" fillId="0" fontId="14" numFmtId="2" xfId="0" applyAlignment="1" applyBorder="1" applyFont="1" applyNumberFormat="1">
      <alignment horizontal="center"/>
    </xf>
    <xf borderId="19" fillId="3" fontId="14" numFmtId="1" xfId="0" applyAlignment="1" applyBorder="1" applyFill="1" applyFont="1" applyNumberFormat="1">
      <alignment horizontal="center" vertical="center"/>
    </xf>
    <xf borderId="26" fillId="0" fontId="14" numFmtId="0" xfId="0" applyAlignment="1" applyBorder="1" applyFont="1">
      <alignment horizontal="center" shrinkToFit="0" vertical="center" wrapText="1"/>
    </xf>
    <xf borderId="27" fillId="0" fontId="11" numFmtId="0" xfId="0" applyBorder="1" applyFont="1"/>
    <xf borderId="26" fillId="0" fontId="14" numFmtId="0" xfId="0" applyAlignment="1" applyBorder="1" applyFont="1">
      <alignment horizontal="center" vertical="center"/>
    </xf>
    <xf borderId="0" fillId="0" fontId="1" numFmtId="0" xfId="0" applyAlignment="1" applyFont="1">
      <alignment horizontal="left" vertical="top"/>
    </xf>
    <xf borderId="8" fillId="0" fontId="1" numFmtId="0" xfId="0" applyBorder="1" applyFont="1"/>
    <xf borderId="23" fillId="0" fontId="37" numFmtId="2" xfId="0" applyAlignment="1" applyBorder="1" applyFont="1" applyNumberFormat="1">
      <alignment horizontal="center" vertical="center"/>
    </xf>
    <xf borderId="13" fillId="0" fontId="37" numFmtId="0" xfId="0" applyAlignment="1" applyBorder="1" applyFont="1">
      <alignment horizontal="center" vertical="center"/>
    </xf>
    <xf borderId="17" fillId="0" fontId="37" numFmtId="0" xfId="0" applyAlignment="1" applyBorder="1" applyFont="1">
      <alignment horizontal="center" vertical="center"/>
    </xf>
    <xf borderId="23" fillId="0" fontId="37" numFmtId="0" xfId="0" applyAlignment="1" applyBorder="1" applyFont="1">
      <alignment horizontal="center"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wrapText="1"/>
    </xf>
    <xf borderId="14" fillId="8" fontId="14" numFmtId="2" xfId="0" applyAlignment="1" applyBorder="1" applyFill="1" applyFont="1" applyNumberFormat="1">
      <alignment horizontal="center"/>
    </xf>
    <xf borderId="28" fillId="0" fontId="14" numFmtId="2" xfId="0" applyAlignment="1" applyBorder="1" applyFont="1" applyNumberFormat="1">
      <alignment horizontal="center"/>
    </xf>
    <xf borderId="29" fillId="5" fontId="37" numFmtId="2" xfId="0" applyAlignment="1" applyBorder="1" applyFill="1" applyFont="1" applyNumberFormat="1">
      <alignment horizontal="center" vertical="center"/>
    </xf>
    <xf borderId="7" fillId="8" fontId="14" numFmtId="2" xfId="0" applyAlignment="1" applyBorder="1" applyFill="1" applyFont="1" applyNumberFormat="1">
      <alignment horizontal="center"/>
    </xf>
    <xf borderId="30" fillId="0" fontId="1" numFmtId="0" xfId="0" applyAlignment="1" applyBorder="1" applyFont="1">
      <alignment shrinkToFit="0" vertical="center" wrapText="1"/>
    </xf>
    <xf borderId="30" fillId="0" fontId="14" numFmtId="2" xfId="0" applyAlignment="1" applyBorder="1" applyFont="1" applyNumberFormat="1">
      <alignment horizontal="center"/>
    </xf>
    <xf borderId="0" fillId="0" fontId="48" numFmtId="0" xfId="0" applyAlignment="1" applyFont="1">
      <alignment horizontal="center" vertical="center"/>
    </xf>
    <xf borderId="13" fillId="0" fontId="14" numFmtId="0" xfId="0" applyAlignment="1" applyBorder="1" applyFont="1">
      <alignment horizontal="left" shrinkToFit="0" vertical="top" wrapText="1"/>
    </xf>
    <xf borderId="17" fillId="0" fontId="14" numFmtId="0" xfId="0" applyAlignment="1" applyBorder="1" applyFont="1">
      <alignment horizontal="left" shrinkToFit="0" vertical="top" wrapText="1"/>
    </xf>
    <xf borderId="23" fillId="0" fontId="14" numFmtId="0" xfId="0" applyAlignment="1" applyBorder="1" applyFont="1">
      <alignment horizontal="left" shrinkToFit="0" vertical="top" wrapText="1"/>
    </xf>
    <xf borderId="0" fillId="0" fontId="41" numFmtId="0" xfId="0" applyAlignment="1" applyFont="1">
      <alignment shrinkToFit="0" vertical="center" wrapText="1"/>
    </xf>
    <xf borderId="20" fillId="7" fontId="49" numFmtId="0" xfId="0" applyAlignment="1" applyBorder="1" applyFill="1" applyFont="1">
      <alignment horizontal="center" shrinkToFit="0" vertical="center" wrapText="1"/>
    </xf>
    <xf borderId="31" fillId="0" fontId="11" numFmtId="0" xfId="0" applyBorder="1" applyFont="1"/>
    <xf borderId="32" fillId="0" fontId="37" numFmtId="2" xfId="0" applyAlignment="1" applyBorder="1" applyFont="1" applyNumberFormat="1">
      <alignment horizontal="center" vertical="center"/>
    </xf>
    <xf borderId="4" fillId="6" fontId="22" numFmtId="0" xfId="0" applyAlignment="1" applyBorder="1" applyFill="1" applyFont="1">
      <alignment horizontal="center" vertical="center"/>
    </xf>
    <xf borderId="0" fillId="0" fontId="14" numFmtId="0" xfId="0" applyFont="1"/>
    <xf borderId="12" fillId="3" fontId="14" numFmtId="0" xfId="0" applyAlignment="1" applyBorder="1" applyFill="1" applyFont="1">
      <alignment horizontal="center" vertical="top"/>
    </xf>
    <xf borderId="7" fillId="7" fontId="50" numFmtId="0" xfId="0" applyAlignment="1" applyBorder="1" applyFill="1" applyFont="1">
      <alignment horizontal="center" shrinkToFit="0" vertical="center" wrapText="1"/>
    </xf>
    <xf borderId="0" fillId="0" fontId="47" numFmtId="0" xfId="0" applyAlignment="1" applyFont="1">
      <alignment horizontal="center" shrinkToFit="0" vertical="center" wrapText="1"/>
    </xf>
    <xf borderId="0" fillId="0" fontId="37" numFmtId="0" xfId="0" applyAlignment="1" applyFont="1">
      <alignment horizontal="center" shrinkToFit="0" vertical="center" wrapText="1"/>
    </xf>
    <xf borderId="19" fillId="3" fontId="14" numFmtId="0" xfId="0" applyAlignment="1" applyBorder="1" applyFill="1" applyFont="1">
      <alignment horizontal="center" vertical="top"/>
    </xf>
    <xf borderId="22" fillId="3" fontId="14" numFmtId="0" xfId="0" applyAlignment="1" applyBorder="1" applyFill="1" applyFont="1">
      <alignment horizontal="center" vertical="top"/>
    </xf>
    <xf borderId="10" fillId="0" fontId="14" numFmtId="2" xfId="0" applyAlignment="1" applyBorder="1" applyFont="1" applyNumberFormat="1">
      <alignment horizontal="center" vertical="center"/>
    </xf>
    <xf borderId="13" fillId="0" fontId="14" numFmtId="2" xfId="0" applyAlignment="1" applyBorder="1" applyFont="1" applyNumberFormat="1">
      <alignment horizontal="center" vertical="center"/>
    </xf>
    <xf borderId="17" fillId="0" fontId="37" numFmtId="0" xfId="0" applyAlignment="1" applyBorder="1" applyFont="1">
      <alignment horizontal="left" shrinkToFit="0" vertical="center" wrapText="1"/>
    </xf>
    <xf borderId="33" fillId="3" fontId="14" numFmtId="0" xfId="0" applyAlignment="1" applyBorder="1" applyFill="1" applyFont="1">
      <alignment horizontal="center" vertical="center"/>
    </xf>
    <xf borderId="28" fillId="0" fontId="37" numFmtId="0" xfId="0" applyAlignment="1" applyBorder="1" applyFont="1">
      <alignment horizontal="left" shrinkToFit="0" vertical="center" wrapText="1"/>
    </xf>
    <xf borderId="0" fillId="0" fontId="37" numFmtId="1" xfId="0" applyAlignment="1" applyFont="1" applyNumberFormat="1">
      <alignment horizontal="center" vertical="center"/>
    </xf>
    <xf borderId="33" fillId="3" fontId="14" numFmtId="0" xfId="0" applyAlignment="1" applyBorder="1" applyFill="1" applyFont="1">
      <alignment horizontal="center" vertical="top"/>
    </xf>
    <xf borderId="28" fillId="0" fontId="14" numFmtId="0" xfId="0" applyAlignment="1" applyBorder="1" applyFont="1">
      <alignment horizontal="left" shrinkToFit="0" vertical="center" wrapText="1"/>
    </xf>
    <xf borderId="34" fillId="4" fontId="37" numFmtId="0" xfId="0" applyAlignment="1" applyBorder="1" applyFill="1" applyFont="1">
      <alignment horizontal="center" shrinkToFit="0" vertical="center" wrapText="1"/>
    </xf>
    <xf borderId="0" fillId="0" fontId="47" numFmtId="2" xfId="0" applyAlignment="1" applyFont="1" applyNumberFormat="1">
      <alignment horizontal="center" vertical="center"/>
    </xf>
    <xf borderId="0" fillId="0" fontId="37" numFmtId="165" xfId="0" applyAlignment="1" applyFont="1" applyNumberFormat="1">
      <alignment horizontal="center" vertical="center"/>
    </xf>
    <xf borderId="0" fillId="0" fontId="39" numFmtId="0" xfId="0" applyAlignment="1" applyFont="1">
      <alignment horizontal="center" vertical="top"/>
    </xf>
    <xf borderId="23" fillId="0" fontId="37" numFmtId="0" xfId="0" applyAlignment="1" applyBorder="1" applyFont="1">
      <alignment horizontal="left" shrinkToFit="0" vertical="center" wrapText="1"/>
    </xf>
    <xf borderId="7" fillId="7" fontId="49" numFmtId="0" xfId="0" applyAlignment="1" applyBorder="1" applyFill="1" applyFont="1">
      <alignment horizontal="center" shrinkToFit="0" vertical="center" wrapText="1"/>
    </xf>
    <xf borderId="28" fillId="0" fontId="14" numFmtId="2" xfId="0" applyAlignment="1" applyBorder="1" applyFont="1" applyNumberFormat="1">
      <alignment horizontal="center" vertical="center"/>
    </xf>
    <xf borderId="0" fillId="0" fontId="14" numFmtId="2" xfId="0" applyAlignment="1" applyFont="1" applyNumberFormat="1">
      <alignment horizontal="center" vertical="center"/>
    </xf>
    <xf borderId="0" fillId="0" fontId="22" numFmtId="0" xfId="0" applyAlignment="1" applyFont="1">
      <alignment horizontal="center" vertical="center"/>
    </xf>
    <xf borderId="7" fillId="0" fontId="38" numFmtId="0" xfId="0" applyAlignment="1" applyBorder="1" applyFont="1">
      <alignment shrinkToFit="0" vertical="top" wrapText="1"/>
    </xf>
    <xf borderId="0" fillId="0" fontId="14" numFmtId="165" xfId="0" applyAlignment="1" applyFont="1" applyNumberFormat="1">
      <alignment horizontal="center" vertical="center"/>
    </xf>
    <xf borderId="13" fillId="0" fontId="51" numFmtId="0" xfId="0" applyAlignment="1" applyBorder="1" applyFont="1">
      <alignment shrinkToFit="0" vertical="center" wrapText="1"/>
    </xf>
    <xf borderId="17" fillId="0" fontId="51" numFmtId="0" xfId="0" applyAlignment="1" applyBorder="1" applyFont="1">
      <alignment shrinkToFit="0" vertical="center" wrapText="1"/>
    </xf>
    <xf borderId="23" fillId="0" fontId="51" numFmtId="0" xfId="0" applyAlignment="1" applyBorder="1" applyFont="1">
      <alignment shrinkToFit="0" vertical="center" wrapText="1"/>
    </xf>
    <xf borderId="0" fillId="0" fontId="37" numFmtId="2" xfId="0" applyAlignment="1" applyFont="1" applyNumberFormat="1">
      <alignment horizontal="center"/>
    </xf>
    <xf borderId="28" fillId="0" fontId="37" numFmtId="2" xfId="0" applyAlignment="1" applyBorder="1" applyFont="1" applyNumberFormat="1">
      <alignment horizontal="center" vertical="center"/>
    </xf>
    <xf borderId="0" fillId="0" fontId="17" numFmtId="0" xfId="0" applyAlignment="1" applyFont="1">
      <alignment horizontal="center" vertical="center"/>
    </xf>
    <xf borderId="17" fillId="4" fontId="14" numFmtId="0" xfId="0" applyAlignment="1" applyBorder="1" applyFill="1" applyFont="1">
      <alignment horizontal="center" vertical="center"/>
    </xf>
    <xf borderId="17" fillId="0" fontId="14" numFmtId="0" xfId="0" applyAlignment="1" applyBorder="1" applyFont="1">
      <alignment horizontal="center" vertical="center"/>
    </xf>
    <xf borderId="17" fillId="6" fontId="22" numFmtId="0" xfId="0" applyAlignment="1" applyBorder="1" applyFill="1" applyFont="1">
      <alignment horizontal="center" vertical="center"/>
    </xf>
    <xf borderId="30" fillId="0" fontId="40" numFmtId="0" xfId="0" applyAlignment="1" applyBorder="1" applyFont="1">
      <alignment horizontal="left" shrinkToFit="0" vertical="center" wrapText="1"/>
    </xf>
    <xf borderId="10" fillId="0" fontId="1" numFmtId="0" xfId="0" applyAlignment="1" applyBorder="1" applyFont="1">
      <alignment horizontal="center" shrinkToFit="0" wrapText="1"/>
    </xf>
    <xf borderId="0" fillId="0" fontId="37" numFmtId="0" xfId="0" applyAlignment="1" applyFont="1">
      <alignment horizontal="center"/>
    </xf>
    <xf borderId="0" fillId="0" fontId="14" numFmtId="166" xfId="0" applyAlignment="1" applyFont="1" applyNumberFormat="1">
      <alignment horizontal="center" vertical="center"/>
    </xf>
    <xf borderId="30" fillId="0" fontId="11" numFmtId="0" xfId="0" applyBorder="1" applyFont="1"/>
    <xf borderId="35" fillId="0" fontId="11" numFmtId="0" xfId="0" applyBorder="1" applyFont="1"/>
    <xf borderId="34" fillId="8" fontId="14" numFmtId="2" xfId="0" applyAlignment="1" applyBorder="1" applyFill="1" applyFont="1" applyNumberFormat="1">
      <alignment horizontal="center"/>
    </xf>
    <xf borderId="36" fillId="7" fontId="43" numFmtId="0" xfId="0" applyAlignment="1" applyBorder="1" applyFill="1" applyFont="1">
      <alignment horizontal="center" shrinkToFit="0" vertical="center" wrapText="1"/>
    </xf>
    <xf borderId="37" fillId="0" fontId="11" numFmtId="0" xfId="0" applyBorder="1" applyFont="1"/>
    <xf borderId="38" fillId="0" fontId="11" numFmtId="0" xfId="0" applyBorder="1" applyFont="1"/>
    <xf borderId="39" fillId="7" fontId="49" numFmtId="0" xfId="0" applyAlignment="1" applyBorder="1" applyFill="1" applyFont="1">
      <alignment horizontal="center" shrinkToFit="0" vertical="center" wrapText="1"/>
    </xf>
    <xf borderId="40" fillId="0" fontId="11" numFmtId="0" xfId="0" applyBorder="1" applyFont="1"/>
    <xf borderId="41" fillId="0" fontId="11" numFmtId="0" xfId="0" applyBorder="1" applyFont="1"/>
    <xf borderId="0" fillId="0" fontId="41" numFmtId="0" xfId="0" applyAlignment="1" applyFont="1">
      <alignment horizontal="left" shrinkToFit="0" vertical="center" wrapText="1"/>
    </xf>
    <xf borderId="39" fillId="7" fontId="52" numFmtId="0" xfId="0" applyAlignment="1" applyBorder="1" applyFill="1" applyFont="1">
      <alignment horizontal="center" shrinkToFit="0" vertical="center" wrapText="1"/>
    </xf>
    <xf borderId="42" fillId="0" fontId="14" numFmtId="0" xfId="0" applyAlignment="1" applyBorder="1" applyFont="1">
      <alignment horizontal="center" shrinkToFit="0" vertical="center" wrapText="1"/>
    </xf>
    <xf borderId="43" fillId="0" fontId="11" numFmtId="0" xfId="0" applyBorder="1" applyFont="1"/>
    <xf borderId="39" fillId="7" fontId="43" numFmtId="0" xfId="0" applyAlignment="1" applyBorder="1" applyFill="1" applyFont="1">
      <alignment horizontal="center" shrinkToFit="0" vertical="center" wrapText="1"/>
    </xf>
    <xf borderId="0" fillId="0" fontId="49" numFmtId="0" xfId="0" applyAlignment="1" applyFont="1">
      <alignment horizontal="center" shrinkToFit="0" vertical="center" wrapText="1"/>
    </xf>
    <xf borderId="7" fillId="0" fontId="53" numFmtId="0" xfId="0" applyAlignment="1" applyBorder="1" applyFont="1">
      <alignment shrinkToFit="0" vertical="center" wrapText="1"/>
    </xf>
    <xf borderId="0" fillId="0" fontId="22" numFmtId="164" xfId="0" applyAlignment="1" applyFont="1" applyNumberFormat="1">
      <alignment horizontal="center"/>
    </xf>
    <xf borderId="44" fillId="6" fontId="22" numFmtId="0" xfId="0" applyAlignment="1" applyBorder="1" applyFill="1" applyFont="1">
      <alignment horizontal="center" vertical="center"/>
    </xf>
    <xf borderId="19" fillId="3" fontId="14" numFmtId="0" xfId="0" applyAlignment="1" applyBorder="1" applyFill="1" applyFont="1">
      <alignment horizontal="center" readingOrder="0" vertical="center"/>
    </xf>
    <xf borderId="17" fillId="0" fontId="14" numFmtId="0" xfId="0" applyAlignment="1" applyBorder="1" applyFont="1">
      <alignment horizontal="left" readingOrder="0" shrinkToFit="0" vertical="center" wrapText="1"/>
    </xf>
    <xf borderId="14" fillId="5" fontId="37" numFmtId="2" xfId="0" applyAlignment="1" applyBorder="1" applyFill="1" applyFont="1" applyNumberFormat="1">
      <alignment horizontal="center" readingOrder="0" vertical="center"/>
    </xf>
    <xf borderId="0" fillId="0" fontId="4" numFmtId="0" xfId="0" applyAlignment="1" applyFont="1">
      <alignment horizontal="right"/>
    </xf>
    <xf borderId="45" fillId="7" fontId="49" numFmtId="0" xfId="0" applyAlignment="1" applyBorder="1" applyFill="1" applyFont="1">
      <alignment horizontal="center" shrinkToFit="0" vertical="center" wrapText="1"/>
    </xf>
    <xf borderId="46" fillId="0" fontId="11" numFmtId="0" xfId="0" applyBorder="1" applyFont="1"/>
    <xf borderId="47" fillId="0" fontId="11" numFmtId="0" xfId="0" applyBorder="1" applyFont="1"/>
    <xf borderId="0" fillId="0" fontId="54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/>
    </xf>
    <xf borderId="0" fillId="0" fontId="14" numFmtId="0" xfId="0" applyAlignment="1" applyFont="1">
      <alignment horizontal="left" shrinkToFit="0" vertical="center" wrapText="1"/>
    </xf>
    <xf borderId="0" fillId="0" fontId="14" numFmtId="1" xfId="0" applyAlignment="1" applyFont="1" applyNumberFormat="1">
      <alignment horizontal="center"/>
    </xf>
    <xf borderId="17" fillId="0" fontId="42" numFmtId="0" xfId="0" applyAlignment="1" applyBorder="1" applyFont="1">
      <alignment horizontal="left" shrinkToFit="0" vertical="center" wrapText="1"/>
    </xf>
    <xf borderId="48" fillId="3" fontId="14" numFmtId="0" xfId="0" applyAlignment="1" applyBorder="1" applyFill="1" applyFont="1">
      <alignment horizontal="center" vertical="center"/>
    </xf>
    <xf borderId="49" fillId="0" fontId="14" numFmtId="0" xfId="0" applyAlignment="1" applyBorder="1" applyFont="1">
      <alignment horizontal="left" shrinkToFit="0" vertical="center" wrapText="1"/>
    </xf>
    <xf borderId="49" fillId="4" fontId="37" numFmtId="0" xfId="0" applyAlignment="1" applyBorder="1" applyFill="1" applyFont="1">
      <alignment horizontal="center" shrinkToFit="0" vertical="center" wrapText="1"/>
    </xf>
    <xf borderId="49" fillId="0" fontId="37" numFmtId="2" xfId="0" applyAlignment="1" applyBorder="1" applyFont="1" applyNumberFormat="1">
      <alignment horizontal="center" vertical="center"/>
    </xf>
    <xf borderId="50" fillId="0" fontId="14" numFmtId="2" xfId="0" applyAlignment="1" applyBorder="1" applyFont="1" applyNumberFormat="1">
      <alignment horizontal="center"/>
    </xf>
    <xf borderId="51" fillId="6" fontId="22" numFmtId="0" xfId="0" applyAlignment="1" applyBorder="1" applyFill="1" applyFont="1">
      <alignment horizontal="center" vertical="center"/>
    </xf>
    <xf borderId="52" fillId="3" fontId="14" numFmtId="0" xfId="0" applyAlignment="1" applyBorder="1" applyFill="1" applyFont="1">
      <alignment horizontal="center" vertical="center"/>
    </xf>
    <xf borderId="53" fillId="0" fontId="1" numFmtId="0" xfId="0" applyAlignment="1" applyBorder="1" applyFont="1">
      <alignment horizontal="center" vertical="center"/>
    </xf>
    <xf borderId="0" fillId="0" fontId="55" numFmtId="0" xfId="0" applyAlignment="1" applyFont="1">
      <alignment horizontal="left" vertical="center"/>
    </xf>
    <xf borderId="0" fillId="0" fontId="1" numFmtId="2" xfId="0" applyAlignment="1" applyFont="1" applyNumberFormat="1">
      <alignment horizontal="center"/>
    </xf>
    <xf borderId="0" fillId="0" fontId="14" numFmtId="9" xfId="0" applyAlignment="1" applyFont="1" applyNumberFormat="1">
      <alignment horizontal="center"/>
    </xf>
    <xf borderId="0" fillId="0" fontId="16" numFmtId="0" xfId="0" applyAlignment="1" applyFont="1">
      <alignment horizontal="center" vertical="center"/>
    </xf>
    <xf borderId="4" fillId="2" fontId="1" numFmtId="0" xfId="0" applyBorder="1" applyFill="1" applyFont="1"/>
    <xf borderId="53" fillId="0" fontId="56" numFmtId="0" xfId="0" applyAlignment="1" applyBorder="1" applyFont="1">
      <alignment horizontal="center"/>
    </xf>
    <xf borderId="0" fillId="0" fontId="57" numFmtId="0" xfId="0" applyAlignment="1" applyFont="1">
      <alignment horizontal="left"/>
    </xf>
    <xf borderId="0" fillId="0" fontId="16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58" numFmtId="2" xfId="0" applyAlignment="1" applyFont="1" applyNumberFormat="1">
      <alignment horizontal="center"/>
    </xf>
    <xf borderId="0" fillId="0" fontId="59" numFmtId="0" xfId="0" applyFont="1"/>
    <xf borderId="0" fillId="0" fontId="59" numFmtId="0" xfId="0" applyAlignment="1" applyFont="1">
      <alignment horizontal="center"/>
    </xf>
    <xf borderId="0" fillId="0" fontId="60" numFmtId="0" xfId="0" applyFont="1"/>
    <xf borderId="0" fillId="0" fontId="61" numFmtId="0" xfId="0" applyFont="1"/>
    <xf borderId="0" fillId="0" fontId="59" numFmtId="1" xfId="0" applyFont="1" applyNumberFormat="1"/>
    <xf borderId="4" fillId="9" fontId="59" numFmtId="0" xfId="0" applyBorder="1" applyFill="1" applyFont="1"/>
    <xf borderId="4" fillId="2" fontId="14" numFmtId="0" xfId="0" applyAlignment="1" applyBorder="1" applyFill="1" applyFont="1">
      <alignment horizontal="center"/>
    </xf>
    <xf borderId="0" fillId="0" fontId="41" numFmtId="0" xfId="0" applyAlignment="1" applyFont="1">
      <alignment shrinkToFit="0" wrapText="1"/>
    </xf>
    <xf borderId="0" fillId="0" fontId="37" numFmtId="0" xfId="0" applyAlignment="1" applyFont="1">
      <alignment horizontal="center" shrinkToFit="0" wrapText="1"/>
    </xf>
    <xf borderId="53" fillId="0" fontId="56" numFmtId="0" xfId="0" applyAlignment="1" applyBorder="1" applyFont="1">
      <alignment horizontal="center" vertical="center"/>
    </xf>
    <xf borderId="8" fillId="0" fontId="62" numFmtId="0" xfId="0" applyAlignment="1" applyBorder="1" applyFont="1">
      <alignment horizontal="left" vertical="center"/>
    </xf>
    <xf borderId="10" fillId="0" fontId="63" numFmtId="0" xfId="0" applyBorder="1" applyFont="1"/>
    <xf borderId="10" fillId="0" fontId="1" numFmtId="0" xfId="0" applyAlignment="1" applyBorder="1" applyFont="1">
      <alignment horizontal="left" vertical="center"/>
    </xf>
    <xf borderId="54" fillId="0" fontId="1" numFmtId="0" xfId="0" applyAlignment="1" applyBorder="1" applyFont="1">
      <alignment horizontal="left" vertical="center"/>
    </xf>
    <xf borderId="54" fillId="0" fontId="64" numFmtId="0" xfId="0" applyAlignment="1" applyBorder="1" applyFont="1">
      <alignment horizontal="center" vertical="center"/>
    </xf>
    <xf borderId="0" fillId="0" fontId="58" numFmtId="2" xfId="0" applyAlignment="1" applyFont="1" applyNumberFormat="1">
      <alignment horizontal="center" vertical="center"/>
    </xf>
    <xf borderId="0" fillId="0" fontId="59" numFmtId="0" xfId="0" applyAlignment="1" applyFont="1">
      <alignment vertical="center"/>
    </xf>
    <xf borderId="0" fillId="0" fontId="59" numFmtId="0" xfId="0" applyAlignment="1" applyFont="1">
      <alignment horizontal="center" vertical="center"/>
    </xf>
    <xf borderId="0" fillId="0" fontId="60" numFmtId="0" xfId="0" applyAlignment="1" applyFont="1">
      <alignment vertical="center"/>
    </xf>
    <xf borderId="0" fillId="0" fontId="61" numFmtId="0" xfId="0" applyAlignment="1" applyFont="1">
      <alignment vertical="center"/>
    </xf>
    <xf borderId="0" fillId="0" fontId="59" numFmtId="1" xfId="0" applyAlignment="1" applyFont="1" applyNumberFormat="1">
      <alignment vertical="center"/>
    </xf>
    <xf borderId="4" fillId="9" fontId="59" numFmtId="0" xfId="0" applyAlignment="1" applyBorder="1" applyFill="1" applyFont="1">
      <alignment vertical="center"/>
    </xf>
    <xf borderId="4" fillId="2" fontId="14" numFmtId="0" xfId="0" applyAlignment="1" applyBorder="1" applyFill="1" applyFont="1">
      <alignment horizontal="center" vertical="center"/>
    </xf>
    <xf borderId="0" fillId="0" fontId="16" numFmtId="0" xfId="0" applyAlignment="1" applyFont="1">
      <alignment horizontal="left"/>
    </xf>
    <xf borderId="8" fillId="0" fontId="26" numFmtId="0" xfId="0" applyAlignment="1" applyBorder="1" applyFont="1">
      <alignment horizontal="left" vertical="center"/>
    </xf>
    <xf borderId="0" fillId="0" fontId="44" numFmtId="0" xfId="0" applyAlignment="1" applyFont="1">
      <alignment horizontal="center"/>
    </xf>
    <xf borderId="0" fillId="0" fontId="44" numFmtId="0" xfId="0" applyAlignment="1" applyFont="1">
      <alignment horizontal="left"/>
    </xf>
    <xf borderId="55" fillId="0" fontId="26" numFmtId="0" xfId="0" applyAlignment="1" applyBorder="1" applyFont="1">
      <alignment horizontal="left" vertical="center"/>
    </xf>
    <xf borderId="42" fillId="0" fontId="1" numFmtId="0" xfId="0" applyAlignment="1" applyBorder="1" applyFont="1">
      <alignment horizontal="left" vertical="center"/>
    </xf>
    <xf borderId="42" fillId="0" fontId="1" numFmtId="0" xfId="0" applyBorder="1" applyFont="1"/>
    <xf borderId="7" fillId="0" fontId="65" numFmtId="0" xfId="0" applyAlignment="1" applyBorder="1" applyFont="1">
      <alignment horizontal="center" vertical="center"/>
    </xf>
    <xf borderId="11" fillId="0" fontId="26" numFmtId="0" xfId="0" applyAlignment="1" applyBorder="1" applyFont="1">
      <alignment horizontal="left" vertical="center"/>
    </xf>
    <xf borderId="4" fillId="2" fontId="59" numFmtId="0" xfId="0" applyAlignment="1" applyBorder="1" applyFill="1" applyFont="1">
      <alignment vertical="center"/>
    </xf>
    <xf borderId="11" fillId="0" fontId="66" numFmtId="0" xfId="0" applyAlignment="1" applyBorder="1" applyFont="1">
      <alignment horizontal="left" vertical="center"/>
    </xf>
    <xf borderId="0" fillId="0" fontId="44" numFmtId="0" xfId="0" applyAlignment="1" applyFont="1">
      <alignment horizontal="left" vertical="center"/>
    </xf>
    <xf borderId="0" fillId="0" fontId="44" numFmtId="0" xfId="0" applyFont="1"/>
    <xf borderId="7" fillId="0" fontId="67" numFmtId="0" xfId="0" applyAlignment="1" applyBorder="1" applyFont="1">
      <alignment horizontal="center" vertical="center"/>
    </xf>
    <xf borderId="56" fillId="0" fontId="68" numFmtId="0" xfId="0" applyAlignment="1" applyBorder="1" applyFont="1">
      <alignment horizontal="left" vertical="center"/>
    </xf>
    <xf borderId="30" fillId="0" fontId="69" numFmtId="0" xfId="0" applyAlignment="1" applyBorder="1" applyFont="1">
      <alignment horizontal="left" vertical="center"/>
    </xf>
    <xf borderId="30" fillId="0" fontId="1" numFmtId="0" xfId="0" applyBorder="1" applyFont="1"/>
    <xf borderId="30" fillId="0" fontId="1" numFmtId="0" xfId="0" applyAlignment="1" applyBorder="1" applyFont="1">
      <alignment horizontal="left" vertical="center"/>
    </xf>
    <xf borderId="0" fillId="0" fontId="70" numFmtId="0" xfId="0" applyAlignment="1" applyFont="1">
      <alignment horizontal="center"/>
    </xf>
    <xf borderId="0" fillId="0" fontId="71" numFmtId="0" xfId="0" applyFont="1"/>
    <xf borderId="55" fillId="0" fontId="72" numFmtId="0" xfId="0" applyAlignment="1" applyBorder="1" applyFont="1">
      <alignment horizontal="left" vertical="center"/>
    </xf>
    <xf borderId="0" fillId="0" fontId="73" numFmtId="0" xfId="0" applyAlignment="1" applyFont="1">
      <alignment horizontal="center" vertical="center"/>
    </xf>
    <xf borderId="42" fillId="0" fontId="1" numFmtId="0" xfId="0" applyAlignment="1" applyBorder="1" applyFont="1">
      <alignment vertical="center"/>
    </xf>
    <xf borderId="30" fillId="0" fontId="1" numFmtId="0" xfId="0" applyAlignment="1" applyBorder="1" applyFont="1">
      <alignment vertical="center"/>
    </xf>
    <xf borderId="57" fillId="0" fontId="1" numFmtId="0" xfId="0" applyAlignment="1" applyBorder="1" applyFont="1">
      <alignment horizontal="left" vertical="center"/>
    </xf>
    <xf borderId="56" fillId="0" fontId="26" numFmtId="0" xfId="0" applyAlignment="1" applyBorder="1" applyFont="1">
      <alignment horizontal="left" vertical="center"/>
    </xf>
    <xf borderId="58" fillId="0" fontId="1" numFmtId="0" xfId="0" applyAlignment="1" applyBorder="1" applyFont="1">
      <alignment horizontal="left" vertical="center"/>
    </xf>
    <xf borderId="10" fillId="0" fontId="1" numFmtId="0" xfId="0" applyAlignment="1" applyBorder="1" applyFont="1">
      <alignment vertical="center"/>
    </xf>
    <xf borderId="7" fillId="0" fontId="74" numFmtId="0" xfId="0" applyAlignment="1" applyBorder="1" applyFont="1">
      <alignment horizontal="center" vertical="center"/>
    </xf>
    <xf borderId="0" fillId="0" fontId="70" numFmtId="0" xfId="0" applyAlignment="1" applyFont="1">
      <alignment horizontal="center" vertical="center"/>
    </xf>
    <xf borderId="7" fillId="0" fontId="75" numFmtId="0" xfId="0" applyAlignment="1" applyBorder="1" applyFont="1">
      <alignment horizontal="center" vertical="center"/>
    </xf>
    <xf borderId="0" fillId="0" fontId="44" numFmtId="0" xfId="0" applyAlignment="1" applyFont="1">
      <alignment vertical="center"/>
    </xf>
    <xf borderId="30" fillId="0" fontId="44" numFmtId="0" xfId="0" applyAlignment="1" applyBorder="1" applyFont="1">
      <alignment horizontal="left" vertical="center"/>
    </xf>
    <xf borderId="10" fillId="0" fontId="44" numFmtId="0" xfId="0" applyAlignment="1" applyBorder="1" applyFont="1">
      <alignment horizontal="left" vertical="center"/>
    </xf>
    <xf borderId="10" fillId="0" fontId="44" numFmtId="0" xfId="0" applyAlignment="1" applyBorder="1" applyFont="1">
      <alignment vertical="center"/>
    </xf>
    <xf borderId="59" fillId="0" fontId="1" numFmtId="0" xfId="0" applyAlignment="1" applyBorder="1" applyFont="1">
      <alignment horizontal="left" vertical="center"/>
    </xf>
    <xf borderId="30" fillId="0" fontId="44" numFmtId="0" xfId="0" applyAlignment="1" applyBorder="1" applyFont="1">
      <alignment vertical="center"/>
    </xf>
    <xf borderId="0" fillId="0" fontId="56" numFmtId="0" xfId="0" applyAlignment="1" applyFont="1">
      <alignment horizontal="center" vertical="center"/>
    </xf>
    <xf borderId="0" fillId="0" fontId="76" numFmtId="0" xfId="0" applyAlignment="1" applyFont="1">
      <alignment horizontal="left" vertical="center"/>
    </xf>
    <xf borderId="0" fillId="0" fontId="77" numFmtId="0" xfId="0" applyAlignment="1" applyFont="1">
      <alignment horizontal="left" vertical="center"/>
    </xf>
    <xf borderId="60" fillId="0" fontId="1" numFmtId="0" xfId="0" applyAlignment="1" applyBorder="1" applyFont="1">
      <alignment horizontal="left" vertical="center"/>
    </xf>
    <xf borderId="0" fillId="0" fontId="78" numFmtId="0" xfId="0" applyAlignment="1" applyFont="1">
      <alignment vertical="center"/>
    </xf>
    <xf borderId="30" fillId="0" fontId="79" numFmtId="0" xfId="0" applyAlignment="1" applyBorder="1" applyFont="1">
      <alignment horizontal="left" vertical="center"/>
    </xf>
    <xf borderId="30" fillId="0" fontId="80" numFmtId="0" xfId="0" applyAlignment="1" applyBorder="1" applyFont="1">
      <alignment vertical="center"/>
    </xf>
    <xf borderId="7" fillId="0" fontId="36" numFmtId="0" xfId="0" applyAlignment="1" applyBorder="1" applyFont="1">
      <alignment horizontal="center" vertical="center"/>
    </xf>
    <xf borderId="42" fillId="0" fontId="81" numFmtId="0" xfId="0" applyAlignment="1" applyBorder="1" applyFont="1">
      <alignment horizontal="left" vertical="center"/>
    </xf>
    <xf borderId="61" fillId="0" fontId="82" numFmtId="0" xfId="0" applyAlignment="1" applyBorder="1" applyFont="1">
      <alignment vertical="center"/>
    </xf>
    <xf borderId="42" fillId="0" fontId="44" numFmtId="0" xfId="0" applyAlignment="1" applyBorder="1" applyFont="1">
      <alignment horizontal="left" vertical="center"/>
    </xf>
    <xf borderId="62" fillId="0" fontId="1" numFmtId="0" xfId="0" applyAlignment="1" applyBorder="1" applyFont="1">
      <alignment vertical="center"/>
    </xf>
    <xf borderId="63" fillId="0" fontId="1" numFmtId="0" xfId="0" applyAlignment="1" applyBorder="1" applyFont="1">
      <alignment vertical="center"/>
    </xf>
    <xf borderId="42" fillId="0" fontId="83" numFmtId="0" xfId="0" applyAlignment="1" applyBorder="1" applyFont="1">
      <alignment vertical="center"/>
    </xf>
    <xf borderId="64" fillId="3" fontId="56" numFmtId="0" xfId="0" applyAlignment="1" applyBorder="1" applyFill="1" applyFont="1">
      <alignment horizontal="left" vertical="center"/>
    </xf>
    <xf borderId="0" fillId="0" fontId="17" numFmtId="0" xfId="0" applyAlignment="1" applyFont="1">
      <alignment horizontal="left" vertical="center"/>
    </xf>
    <xf borderId="61" fillId="0" fontId="1" numFmtId="0" xfId="0" applyAlignment="1" applyBorder="1" applyFont="1">
      <alignment horizontal="left" vertical="center"/>
    </xf>
    <xf borderId="65" fillId="0" fontId="84" numFmtId="0" xfId="0" applyAlignment="1" applyBorder="1" applyFont="1">
      <alignment horizontal="left" vertical="center"/>
    </xf>
    <xf borderId="62" fillId="0" fontId="85" numFmtId="0" xfId="0" applyAlignment="1" applyBorder="1" applyFont="1">
      <alignment horizontal="left" vertical="center"/>
    </xf>
    <xf borderId="10" fillId="0" fontId="86" numFmtId="0" xfId="0" applyAlignment="1" applyBorder="1" applyFont="1">
      <alignment horizontal="left" vertical="center"/>
    </xf>
    <xf borderId="0" fillId="0" fontId="7" numFmtId="0" xfId="0" applyAlignment="1" applyFont="1">
      <alignment horizontal="left" vertical="center"/>
    </xf>
    <xf borderId="0" fillId="0" fontId="87" numFmtId="0" xfId="0" applyAlignment="1" applyFont="1">
      <alignment horizontal="center" vertical="center"/>
    </xf>
    <xf borderId="0" fillId="0" fontId="88" numFmtId="0" xfId="0" applyAlignment="1" applyFont="1">
      <alignment horizontal="center" vertical="center"/>
    </xf>
    <xf borderId="0" fillId="0" fontId="17" numFmtId="0" xfId="0" applyAlignment="1" applyFont="1">
      <alignment horizontal="center" shrinkToFit="0" vertical="top" wrapText="1"/>
    </xf>
    <xf borderId="0" fillId="0" fontId="89" numFmtId="0" xfId="0" applyFont="1"/>
    <xf borderId="0" fillId="0" fontId="22" numFmtId="0" xfId="0" applyAlignment="1" applyFont="1">
      <alignment horizontal="center" shrinkToFit="0" vertical="center" wrapText="1"/>
    </xf>
    <xf borderId="0" fillId="0" fontId="22" numFmtId="2" xfId="0" applyAlignment="1" applyFont="1" applyNumberFormat="1">
      <alignment horizontal="center" vertical="center"/>
    </xf>
    <xf borderId="0" fillId="0" fontId="22" numFmtId="4" xfId="0" applyAlignment="1" applyFont="1" applyNumberFormat="1">
      <alignment horizontal="center" vertical="center"/>
    </xf>
    <xf borderId="0" fillId="0" fontId="22" numFmtId="2" xfId="0" applyAlignment="1" applyFont="1" applyNumberFormat="1">
      <alignment horizontal="center"/>
    </xf>
    <xf borderId="0" fillId="0" fontId="89" numFmtId="0" xfId="0" applyAlignment="1" applyFont="1">
      <alignment horizontal="center" vertical="center"/>
    </xf>
    <xf borderId="0" fillId="0" fontId="30" numFmtId="0" xfId="0" applyAlignment="1" applyFont="1">
      <alignment vertical="center"/>
    </xf>
    <xf borderId="0" fillId="0" fontId="89" numFmtId="2" xfId="0" applyFont="1" applyNumberFormat="1"/>
    <xf borderId="0" fillId="0" fontId="90" numFmtId="0" xfId="0" applyAlignment="1" applyFont="1">
      <alignment vertical="center"/>
    </xf>
    <xf borderId="0" fillId="0" fontId="30" numFmtId="0" xfId="0" applyAlignment="1" applyFont="1">
      <alignment horizontal="center" vertical="center"/>
    </xf>
    <xf borderId="0" fillId="0" fontId="30" numFmtId="0" xfId="0" applyAlignment="1" applyFont="1">
      <alignment horizontal="center" shrinkToFit="0" vertical="center" wrapText="1"/>
    </xf>
    <xf borderId="0" fillId="0" fontId="89" numFmtId="0" xfId="0" applyAlignment="1" applyFont="1">
      <alignment horizontal="center" shrinkToFit="0" vertical="center" wrapText="1"/>
    </xf>
    <xf borderId="0" fillId="0" fontId="91" numFmtId="0" xfId="0" applyAlignment="1" applyFont="1">
      <alignment vertical="center"/>
    </xf>
    <xf borderId="0" fillId="0" fontId="91" numFmtId="1" xfId="0" applyAlignment="1" applyFont="1" applyNumberFormat="1">
      <alignment vertical="center"/>
    </xf>
    <xf borderId="0" fillId="0" fontId="7" numFmtId="0" xfId="0" applyAlignment="1" applyFont="1">
      <alignment horizontal="center" vertical="center"/>
    </xf>
    <xf borderId="4" fillId="10" fontId="1" numFmtId="0" xfId="0" applyAlignment="1" applyBorder="1" applyFill="1" applyFont="1">
      <alignment horizontal="center" vertical="center"/>
    </xf>
    <xf borderId="4" fillId="10" fontId="1" numFmtId="0" xfId="0" applyAlignment="1" applyBorder="1" applyFill="1" applyFont="1">
      <alignment horizontal="center"/>
    </xf>
    <xf borderId="4" fillId="11" fontId="1" numFmtId="0" xfId="0" applyAlignment="1" applyBorder="1" applyFill="1" applyFont="1">
      <alignment horizontal="center" vertical="center"/>
    </xf>
    <xf borderId="4" fillId="11" fontId="1" numFmtId="0" xfId="0" applyAlignment="1" applyBorder="1" applyFill="1" applyFont="1">
      <alignment horizontal="center"/>
    </xf>
    <xf borderId="0" fillId="0" fontId="30" numFmtId="0" xfId="0" applyAlignment="1" applyFont="1">
      <alignment horizontal="left" vertical="center"/>
    </xf>
    <xf borderId="0" fillId="0" fontId="7" numFmtId="0" xfId="0" applyFont="1"/>
    <xf borderId="0" fillId="0" fontId="16" numFmtId="2" xfId="0" applyAlignment="1" applyFont="1" applyNumberFormat="1">
      <alignment horizontal="center"/>
    </xf>
    <xf borderId="0" fillId="0" fontId="16" numFmtId="2" xfId="0" applyFont="1" applyNumberFormat="1"/>
    <xf borderId="0" fillId="0" fontId="22" numFmtId="9" xfId="0" applyAlignment="1" applyFont="1" applyNumberFormat="1">
      <alignment horizontal="center"/>
    </xf>
    <xf borderId="0" fillId="0" fontId="22" numFmtId="1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90" Type="http://schemas.openxmlformats.org/officeDocument/2006/relationships/hyperlink" Target="#&#1050;&#1054;&#1056;&#1054;&#1053;&#1050;&#1040;_&#1055;&#1054;_&#1041;&#1045;&#1058;&#1054;&#1053;&#1059;_&#1057;_&#1061;&#1042;&#1054;&#1057;&#1058;&#1054;&#1042;&#1048;&#1050;&#1054;&#1052;_SDS_PLUS__&#1042;_&#1057;&#1041;&#1054;&#1056;&#1045;_&#1057;_&#1062;&#1045;&#1053;&#1058;&#1056;&#1054;&#1042;&#1054;&#1063;&#1053;&#1067;&#1052;_&#1057;&#1042;&#1045;&#1056;&#1051;&#1054;&#1052;__&#1042;&#1050;8___SCHWERT" TargetMode="External"/><Relationship Id="rId194" Type="http://schemas.openxmlformats.org/officeDocument/2006/relationships/hyperlink" Target="#&#1051;&#1080;&#1089;&#1090;1!A7" TargetMode="External"/><Relationship Id="rId193" Type="http://schemas.openxmlformats.org/officeDocument/2006/relationships/hyperlink" Target="#&#1050;&#1059;&#1057;&#1040;&#1063;&#1050;&#1048;_&#1041;&#1054;&#1050;&#1054;&#1042;&#1067;&#1045;" TargetMode="External"/><Relationship Id="rId192" Type="http://schemas.openxmlformats.org/officeDocument/2006/relationships/hyperlink" Target="#&#1065;&#1045;&#1058;&#1050;&#1040;_&#1063;&#1040;&#1064;&#1045;&#1063;&#1053;&#1040;&#1071;_&#1044;&#1051;&#1071;_&#1044;&#1056;&#1045;&#1051;&#1048;_&#1048;_&#1059;&#1064;&#1052;_SCHWERT" TargetMode="External"/><Relationship Id="rId191" Type="http://schemas.openxmlformats.org/officeDocument/2006/relationships/hyperlink" Target="#&#1050;&#1051;&#1070;&#1063;_&#1058;&#1056;&#1059;&#1041;&#1053;&#1067;&#1049;_&#1056;&#1067;&#1063;&#1040;&#1046;&#1053;&#1067;&#1049;_&#1043;&#1040;&#1047;&#1054;&#1042;&#1067;&#1049;_&#1051;&#1048;&#1058;&#1054;&#1049;_&#1061;&#1056;&#1054;&#1052;_&#1042;&#1040;&#1053;&#1040;&#1044;&#1048;&#1045;&#1042;&#1040;&#1071;_&#1057;&#1058;&#1040;&#1051;&#1068;__&#1043;&#1054;&#1057;&#1058;_18981_73" TargetMode="External"/><Relationship Id="rId187" Type="http://schemas.openxmlformats.org/officeDocument/2006/relationships/hyperlink" Target="#&#1056;&#1045;&#1047;&#1062;&#1067;_&#1057;_&#1052;&#1045;&#1061;&#1040;&#1053;&#1048;&#1063;&#1045;&#1057;&#1050;&#1048;&#1052;_&#1050;&#1056;&#1045;&#1055;&#1051;&#1045;&#1053;&#1048;&#1045;&#1052;_&#1058;&#1042;&#1045;&#1056;&#1044;&#1054;&#1057;&#1055;&#1051;&#1040;&#1042;&#1053;&#1067;&#1061;_&#1055;&#1051;&#1040;&#1057;&#1058;&#1048;&#1053;" TargetMode="External"/><Relationship Id="rId186" Type="http://schemas.openxmlformats.org/officeDocument/2006/relationships/hyperlink" Target="#&#1044;&#1048;&#1057;&#1050;_&#1040;&#1051;&#1052;&#1040;&#1047;&#1053;&#1067;&#1049;_&#1057;&#1055;&#1051;&#1054;&#1064;&#1053;&#1054;&#1049;__KROTEC" TargetMode="External"/><Relationship Id="rId185" Type="http://schemas.openxmlformats.org/officeDocument/2006/relationships/hyperlink" Target="#&#1043;&#1056;&#1040;&#1041;&#1051;&#1048;_&#1044;&#1042;&#1045;&#1053;&#1053;&#1040;&#1044;&#1062;&#1040;&#1058;&#1048;&#1047;&#1059;&#1041;&#1067;&#1045;" TargetMode="External"/><Relationship Id="rId184" Type="http://schemas.openxmlformats.org/officeDocument/2006/relationships/hyperlink" Target="#&#1043;&#1054;&#1051;&#1054;&#1042;&#1050;&#1048;" TargetMode="External"/><Relationship Id="rId189" Type="http://schemas.openxmlformats.org/officeDocument/2006/relationships/hyperlink" Target="#&#1047;&#1045;&#1053;&#1050;&#1054;&#1042;&#1050;&#1040;_&#1057;_&#1062;&#1048;&#1051;&#1048;&#1053;&#1044;&#1056;&#1048;&#1063;&#1045;&#1057;&#1050;&#1048;&#1052;&#1061;&#1042;&#1054;&#1057;&#1058;&#1054;&#1042;&#1048;&#1050;&#1054;&#1052;__&#1059;&#1043;&#1054;&#1051;_60__90__120__&#1057;&#1058;&#1040;&#1051;&#1068;_&#1056;6&#1052;5__&#1043;&#1054;&#1057;&#1058;_14953_80" TargetMode="External"/><Relationship Id="rId188" Type="http://schemas.openxmlformats.org/officeDocument/2006/relationships/hyperlink" Target="#&#1047;&#1059;&#1041;&#1048;&#1051;&#1054;_&#1055;&#1054;_&#1041;&#1045;&#1058;&#1054;&#1053;&#1059;_&#1050;&#1040;&#1053;&#1040;&#1042;&#1054;&#1063;&#1053;&#1054;&#1045;_&#1057;_&#1061;&#1042;&#1054;&#1057;&#1058;&#1054;&#1042;&#1048;&#1050;&#1054;&#1052;_SDS_PLUS__SCHWERT" TargetMode="External"/><Relationship Id="rId183" Type="http://schemas.openxmlformats.org/officeDocument/2006/relationships/hyperlink" Target="#&#1042;&#1048;&#1051;&#1067;" TargetMode="External"/><Relationship Id="rId182" Type="http://schemas.openxmlformats.org/officeDocument/2006/relationships/hyperlink" Target="#&#1042;&#1058;&#1059;&#1051;&#1050;&#1040;_&#1055;&#1045;&#1056;&#1045;&#1061;&#1054;&#1044;&#1053;&#1040;&#1071;_&#1044;&#1051;&#1071;_&#1050;&#1056;&#1045;&#1055;&#1051;&#1045;&#1053;&#1048;&#1071;_&#1048;&#1053;&#1057;&#1058;&#1056;&#1059;&#1052;&#1045;&#1053;&#1058;&#1040;_&#1057;_&#1050;&#1054;&#1053;&#1048;&#1063;&#1045;&#1057;&#1050;&#1048;&#1052;_&#1061;&#1042;&#1054;&#1057;&#1058;&#1054;&#1042;&#1048;&#1050;&#1054;&#1052;_&#1050;&#1054;&#1056;&#1054;&#1058;&#1050;&#1040;&#1071;___&#1041;&#1048;&#1045;&#1053;&#1048;&#1045;_0_01_&#1084;&#1084;__&#1057;&#1058;&#1040;&#1051;&#1068;_40&#1061;___&#1043;&#1054;&#1057;&#1058;_13598_85" TargetMode="External"/><Relationship Id="rId181" Type="http://schemas.openxmlformats.org/officeDocument/2006/relationships/hyperlink" Target="#&#1042;&#1054;&#1056;&#1054;&#1058;&#1054;&#1050;_&#1044;&#1051;&#1071;_&#1052;&#1045;&#1058;&#1063;&#1048;&#1050;&#1054;&#1042;__&#1057;&#1058;&#1040;&#1051;&#1068;_45__&#1043;&#1054;&#1057;&#1058;_22401_83" TargetMode="External"/><Relationship Id="rId180" Type="http://schemas.openxmlformats.org/officeDocument/2006/relationships/hyperlink" Target="#&#1041;&#1054;&#1056;&#1060;&#1056;&#1045;&#1047;&#1040;_&#1062;&#1048;&#1051;&#1048;&#1053;&#1044;&#1056;&#1048;&#1063;&#1045;&#1057;&#1050;&#1040;&#1071;__&#1057;_&#1043;&#1051;&#1040;&#1044;&#1050;&#1048;&#1052;_&#1058;&#1054;&#1056;&#1062;&#1054;&#1052;__&#1058;&#1048;&#1055;_&#1040;___&#1057;&#1055;&#1051;&#1040;&#1042;_&#1042;&#1050;8__&#1043;&#1054;&#1057;&#1058;_&#1056;_52780_2007" TargetMode="External"/><Relationship Id="rId176" Type="http://schemas.openxmlformats.org/officeDocument/2006/relationships/hyperlink" Target="#&#1058;" TargetMode="External"/><Relationship Id="rId297" Type="http://schemas.openxmlformats.org/officeDocument/2006/relationships/image" Target="../media/image157.jpg"/><Relationship Id="rId175" Type="http://schemas.openxmlformats.org/officeDocument/2006/relationships/hyperlink" Target="#&#1065;" TargetMode="External"/><Relationship Id="rId296" Type="http://schemas.openxmlformats.org/officeDocument/2006/relationships/image" Target="../media/image134.jpg"/><Relationship Id="rId174" Type="http://schemas.openxmlformats.org/officeDocument/2006/relationships/hyperlink" Target="#&#1053;" TargetMode="External"/><Relationship Id="rId295" Type="http://schemas.openxmlformats.org/officeDocument/2006/relationships/image" Target="../media/image117.jpg"/><Relationship Id="rId173" Type="http://schemas.openxmlformats.org/officeDocument/2006/relationships/hyperlink" Target="#&#1057;&#1086;&#1076;&#1077;&#1088;&#1078;&#1072;&#1085;&#1080;&#1077;" TargetMode="External"/><Relationship Id="rId294" Type="http://schemas.openxmlformats.org/officeDocument/2006/relationships/image" Target="../media/image143.jpg"/><Relationship Id="rId179" Type="http://schemas.openxmlformats.org/officeDocument/2006/relationships/hyperlink" Target="#&#1041;&#1059;&#1056;_&#1055;&#1054;_&#1041;&#1045;&#1058;&#1054;&#1053;&#1059;_&#1057;_&#1061;&#1042;&#1054;&#1057;&#1058;&#1054;&#1042;&#1048;&#1050;&#1054;&#1052;_SDS_PLUS_&#1057;_&#1059;&#1057;&#1048;&#1051;&#1045;&#1053;&#1053;&#1054;&#1049;_&#1057;&#1055;&#1048;&#1056;&#1040;&#1051;&#1068;&#1070;_&#1042;_&#1048;&#1053;&#1044;&#1048;&#1042;&#1048;&#1044;&#1059;&#1040;&#1051;&#1068;&#1053;&#1054;&#1049;_&#1059;&#1055;&#1040;&#1050;&#1054;&#1042;&#1050;&#1045;_&#1057;_&#1045;&#1042;&#1056;&#1054;&#1055;&#1045;&#1058;&#1051;&#1045;&#1049;__SCHWERT" TargetMode="External"/><Relationship Id="rId178" Type="http://schemas.openxmlformats.org/officeDocument/2006/relationships/hyperlink" Target="#&#1053;&#1054;&#1046;&#1053;&#1048;&#1062;&#1067;_&#1055;&#1054;_&#1052;&#1045;&#1058;&#1040;&#1051;&#1051;&#1059;_&#1040;&#1056;&#1052;&#1040;&#1058;&#1059;&#1056;&#1053;&#1067;&#1045;_KROTEC__&#1063;&#1045;&#1061;&#1048;&#1071;" TargetMode="External"/><Relationship Id="rId299" Type="http://schemas.openxmlformats.org/officeDocument/2006/relationships/image" Target="../media/image114.jpg"/><Relationship Id="rId177" Type="http://schemas.openxmlformats.org/officeDocument/2006/relationships/hyperlink" Target="#&#1041;&#1048;&#1058;&#1040;_&#1054;&#1058;&#1042;&#1045;&#1056;&#1058;&#1054;&#1063;&#1053;&#1040;&#1071;" TargetMode="External"/><Relationship Id="rId298" Type="http://schemas.openxmlformats.org/officeDocument/2006/relationships/image" Target="../media/image151.jpg"/><Relationship Id="rId198" Type="http://schemas.openxmlformats.org/officeDocument/2006/relationships/hyperlink" Target="#&#1050;&#1051;&#1045;&#1049;&#1052;&#1040;_&#1041;&#1059;&#1050;&#1042;&#1045;&#1053;&#1053;&#1067;&#1045;_&#1048;_&#1062;&#1048;&#1060;&#1056;&#1054;&#1042;&#1067;&#1045;_CNIC" TargetMode="External"/><Relationship Id="rId197" Type="http://schemas.openxmlformats.org/officeDocument/2006/relationships/hyperlink" Target="#&#1050;&#1056;&#1059;&#1043;&#1048;_&#1040;&#1041;&#1056;&#1040;&#1047;&#1048;&#1042;&#1053;&#1067;&#1045;_&#1054;&#1058;&#1056;&#1045;&#1047;&#1053;&#1067;&#1045;_&#1055;&#1054;_&#1052;&#1045;&#1058;&#1040;&#1051;&#1051;&#1059;_&#1048;_&#1053;&#1045;&#1056;&#1046;._&#1057;&#1058;&#1040;&#1051;&#1048;__&#1040;&#1056;&#1052;&#1048;&#1056;&#1054;&#1042;&#1040;&#1053;&#1053;&#1067;&#1045;_&#1053;&#1040;_&#1041;&#1040;&#1050;&#1045;&#1051;&#1048;&#1058;&#1054;&#1042;&#1054;&#1049;_&#1057;&#1042;&#1071;&#1047;&#1050;&#1045;__&#1060;&#1040;&#1057;&#1054;&#1042;&#1050;&#1040;_&#1055;&#1054;_25_&#1064;&#1058;&#1059;&#1050;___&#1043;&#1054;&#1057;&#1058;_21963_02" TargetMode="External"/><Relationship Id="rId196" Type="http://schemas.openxmlformats.org/officeDocument/2006/relationships/hyperlink" Target="#&#1050;&#1059;&#1042;&#1040;&#1051;&#1044;&#1040;_&#1050;&#1059;&#1047;&#1053;&#1045;&#1063;&#1053;&#1040;&#1071;_&#1058;&#1059;&#1055;&#1054;&#1053;&#1054;&#1057;&#1040;&#1071;__&#1057;&#1058;&#1040;&#1051;&#1068;_50__&#1058;&#1059;_4833_029_02955281_05" TargetMode="External"/><Relationship Id="rId195" Type="http://schemas.openxmlformats.org/officeDocument/2006/relationships/hyperlink" Target="#&#1050;&#1056;&#1059;&#1043;&#1051;&#1054;&#1043;&#1059;&#1041;&#1062;&#1067;" TargetMode="External"/><Relationship Id="rId199" Type="http://schemas.openxmlformats.org/officeDocument/2006/relationships/hyperlink" Target="#&#1064;&#1058;&#1040;&#1053;&#1043;&#1045;&#1053;&#1062;&#1048;&#1056;&#1050;&#1059;&#1051;&#1068;__&#1043;&#1054;&#1057;&#1058;_166_89" TargetMode="External"/><Relationship Id="rId150" Type="http://schemas.openxmlformats.org/officeDocument/2006/relationships/hyperlink" Target="https://youtu.be/5NmsqZBVFQA" TargetMode="External"/><Relationship Id="rId271" Type="http://schemas.openxmlformats.org/officeDocument/2006/relationships/image" Target="../media/image113.jpg"/><Relationship Id="rId392" Type="http://schemas.openxmlformats.org/officeDocument/2006/relationships/image" Target="../media/image213.jpg"/><Relationship Id="rId270" Type="http://schemas.openxmlformats.org/officeDocument/2006/relationships/image" Target="../media/image153.jpg"/><Relationship Id="rId391" Type="http://schemas.openxmlformats.org/officeDocument/2006/relationships/image" Target="../media/image252.jpg"/><Relationship Id="rId390" Type="http://schemas.openxmlformats.org/officeDocument/2006/relationships/image" Target="../media/image257.jpg"/><Relationship Id="rId1" Type="http://schemas.openxmlformats.org/officeDocument/2006/relationships/hyperlink" Target="#&#1057;&#1042;&#1045;&#1056;&#1051;&#1054;_&#1057;&#1055;&#1048;&#1056;&#1040;&#1051;&#1068;&#1053;&#1054;&#1045;__&#1057;&#1056;&#1045;&#1044;&#1053;&#1045;&#1049;_&#1057;&#1045;&#1056;&#1048;&#1048;_&#1050;&#1051;&#1040;&#1057;&#1057;_&#1040;__&#1057;_&#1064;&#1045;&#1057;&#1058;&#1048;&#1043;&#1056;&#1040;&#1053;&#1053;&#1067;&#1052;__1_4__&#1061;&#1042;&#1054;&#1057;&#1058;&#1054;&#1042;&#1048;&#1050;&#1054;&#1052;__&#1042;_&#1048;&#1053;&#1044;&#1048;&#1042;&#1048;&#1044;&#1059;&#1040;&#1051;&#1068;&#1053;&#1054;&#1049;_&#1055;&#1042;&#1061;_&#1059;&#1055;&#1040;&#1050;&#1054;&#1042;&#1050;&#1045;_&#1057;&#1058;&#1040;&#1051;&#1068;_&#1056;6&#1052;5__&#1043;&#1054;&#1057;&#1058;_10902" TargetMode="External"/><Relationship Id="rId2" Type="http://schemas.openxmlformats.org/officeDocument/2006/relationships/hyperlink" Target="https://youtu.be/0WdN53FrNxc" TargetMode="External"/><Relationship Id="rId3" Type="http://schemas.openxmlformats.org/officeDocument/2006/relationships/hyperlink" Target="https://youtu.be/3KpRm9Oz_M8" TargetMode="External"/><Relationship Id="rId149" Type="http://schemas.openxmlformats.org/officeDocument/2006/relationships/hyperlink" Target="https://youtu.be/wbLV5JZGZdQ" TargetMode="External"/><Relationship Id="rId4" Type="http://schemas.openxmlformats.org/officeDocument/2006/relationships/hyperlink" Target="https://youtu.be/0iwRBOhQ11c" TargetMode="External"/><Relationship Id="rId148" Type="http://schemas.openxmlformats.org/officeDocument/2006/relationships/hyperlink" Target="https://youtu.be/OzQM6F4bZP4" TargetMode="External"/><Relationship Id="rId269" Type="http://schemas.openxmlformats.org/officeDocument/2006/relationships/image" Target="../media/image110.jpg"/><Relationship Id="rId9" Type="http://schemas.openxmlformats.org/officeDocument/2006/relationships/hyperlink" Target="https://youtu.be/rqOK57FuJkQ" TargetMode="External"/><Relationship Id="rId143" Type="http://schemas.openxmlformats.org/officeDocument/2006/relationships/hyperlink" Target="https://youtu.be/5P_K6T-14tM" TargetMode="External"/><Relationship Id="rId264" Type="http://schemas.openxmlformats.org/officeDocument/2006/relationships/image" Target="../media/image123.jpg"/><Relationship Id="rId385" Type="http://schemas.openxmlformats.org/officeDocument/2006/relationships/image" Target="../media/image228.jpg"/><Relationship Id="rId142" Type="http://schemas.openxmlformats.org/officeDocument/2006/relationships/hyperlink" Target="https://youtu.be/8OzYI6rTw-s" TargetMode="External"/><Relationship Id="rId263" Type="http://schemas.openxmlformats.org/officeDocument/2006/relationships/image" Target="../media/image80.jpg"/><Relationship Id="rId384" Type="http://schemas.openxmlformats.org/officeDocument/2006/relationships/image" Target="../media/image230.jpg"/><Relationship Id="rId141" Type="http://schemas.openxmlformats.org/officeDocument/2006/relationships/hyperlink" Target="https://youtu.be/8OzYI6rTw-s" TargetMode="External"/><Relationship Id="rId262" Type="http://schemas.openxmlformats.org/officeDocument/2006/relationships/image" Target="../media/image116.jpg"/><Relationship Id="rId383" Type="http://schemas.openxmlformats.org/officeDocument/2006/relationships/image" Target="../media/image218.jpg"/><Relationship Id="rId140" Type="http://schemas.openxmlformats.org/officeDocument/2006/relationships/hyperlink" Target="https://youtu.be/woStPHr4GQE" TargetMode="External"/><Relationship Id="rId261" Type="http://schemas.openxmlformats.org/officeDocument/2006/relationships/image" Target="../media/image115.png"/><Relationship Id="rId382" Type="http://schemas.openxmlformats.org/officeDocument/2006/relationships/image" Target="../media/image226.jpg"/><Relationship Id="rId5" Type="http://schemas.openxmlformats.org/officeDocument/2006/relationships/hyperlink" Target="https://youtu.be/3zRPOHJ6DsQ" TargetMode="External"/><Relationship Id="rId147" Type="http://schemas.openxmlformats.org/officeDocument/2006/relationships/hyperlink" Target="https://youtu.be/5P_K6T-14tM" TargetMode="External"/><Relationship Id="rId268" Type="http://schemas.openxmlformats.org/officeDocument/2006/relationships/image" Target="../media/image108.jpg"/><Relationship Id="rId389" Type="http://schemas.openxmlformats.org/officeDocument/2006/relationships/image" Target="../media/image232.jpg"/><Relationship Id="rId6" Type="http://schemas.openxmlformats.org/officeDocument/2006/relationships/hyperlink" Target="https://youtu.be/_HyL_PJKY80" TargetMode="External"/><Relationship Id="rId146" Type="http://schemas.openxmlformats.org/officeDocument/2006/relationships/hyperlink" Target="https://youtu.be/5P_K6T-14tM" TargetMode="External"/><Relationship Id="rId267" Type="http://schemas.openxmlformats.org/officeDocument/2006/relationships/image" Target="../media/image100.jpg"/><Relationship Id="rId388" Type="http://schemas.openxmlformats.org/officeDocument/2006/relationships/image" Target="../media/image220.jpg"/><Relationship Id="rId7" Type="http://schemas.openxmlformats.org/officeDocument/2006/relationships/hyperlink" Target="https://youtu.be/coQHuxB7hbk" TargetMode="External"/><Relationship Id="rId145" Type="http://schemas.openxmlformats.org/officeDocument/2006/relationships/hyperlink" Target="https://youtu.be/5P_K6T-14tM" TargetMode="External"/><Relationship Id="rId266" Type="http://schemas.openxmlformats.org/officeDocument/2006/relationships/image" Target="../media/image94.jpg"/><Relationship Id="rId387" Type="http://schemas.openxmlformats.org/officeDocument/2006/relationships/image" Target="../media/image224.jpg"/><Relationship Id="rId8" Type="http://schemas.openxmlformats.org/officeDocument/2006/relationships/hyperlink" Target="https://youtu.be/bdrgMvXqZMs" TargetMode="External"/><Relationship Id="rId144" Type="http://schemas.openxmlformats.org/officeDocument/2006/relationships/hyperlink" Target="https://youtu.be/5P_K6T-14tM" TargetMode="External"/><Relationship Id="rId265" Type="http://schemas.openxmlformats.org/officeDocument/2006/relationships/image" Target="../media/image97.png"/><Relationship Id="rId386" Type="http://schemas.openxmlformats.org/officeDocument/2006/relationships/image" Target="../media/image231.jpg"/><Relationship Id="rId260" Type="http://schemas.openxmlformats.org/officeDocument/2006/relationships/image" Target="../media/image92.jpg"/><Relationship Id="rId381" Type="http://schemas.openxmlformats.org/officeDocument/2006/relationships/image" Target="../media/image234.jpg"/><Relationship Id="rId380" Type="http://schemas.openxmlformats.org/officeDocument/2006/relationships/image" Target="../media/image202.jpg"/><Relationship Id="rId139" Type="http://schemas.openxmlformats.org/officeDocument/2006/relationships/hyperlink" Target="https://youtu.be/woStPHr4GQE" TargetMode="External"/><Relationship Id="rId138" Type="http://schemas.openxmlformats.org/officeDocument/2006/relationships/hyperlink" Target="https://youtu.be/woStPHr4GQE" TargetMode="External"/><Relationship Id="rId259" Type="http://schemas.openxmlformats.org/officeDocument/2006/relationships/image" Target="../media/image90.jpg"/><Relationship Id="rId137" Type="http://schemas.openxmlformats.org/officeDocument/2006/relationships/hyperlink" Target="https://youtu.be/woStPHr4GQE" TargetMode="External"/><Relationship Id="rId258" Type="http://schemas.openxmlformats.org/officeDocument/2006/relationships/image" Target="../media/image83.jpg"/><Relationship Id="rId379" Type="http://schemas.openxmlformats.org/officeDocument/2006/relationships/image" Target="../media/image210.jpg"/><Relationship Id="rId132" Type="http://schemas.openxmlformats.org/officeDocument/2006/relationships/hyperlink" Target="https://youtu.be/woStPHr4GQE" TargetMode="External"/><Relationship Id="rId253" Type="http://schemas.openxmlformats.org/officeDocument/2006/relationships/image" Target="../media/image102.jpg"/><Relationship Id="rId374" Type="http://schemas.openxmlformats.org/officeDocument/2006/relationships/image" Target="../media/image211.jpg"/><Relationship Id="rId495" Type="http://schemas.openxmlformats.org/officeDocument/2006/relationships/image" Target="../media/image355.png"/><Relationship Id="rId131" Type="http://schemas.openxmlformats.org/officeDocument/2006/relationships/hyperlink" Target="https://youtu.be/woStPHr4GQE" TargetMode="External"/><Relationship Id="rId252" Type="http://schemas.openxmlformats.org/officeDocument/2006/relationships/image" Target="../media/image69.jpg"/><Relationship Id="rId373" Type="http://schemas.openxmlformats.org/officeDocument/2006/relationships/image" Target="../media/image200.png"/><Relationship Id="rId494" Type="http://schemas.openxmlformats.org/officeDocument/2006/relationships/image" Target="../media/image341.png"/><Relationship Id="rId130" Type="http://schemas.openxmlformats.org/officeDocument/2006/relationships/hyperlink" Target="https://youtu.be/woStPHr4GQE" TargetMode="External"/><Relationship Id="rId251" Type="http://schemas.openxmlformats.org/officeDocument/2006/relationships/image" Target="../media/image87.jpg"/><Relationship Id="rId372" Type="http://schemas.openxmlformats.org/officeDocument/2006/relationships/image" Target="../media/image212.png"/><Relationship Id="rId493" Type="http://schemas.openxmlformats.org/officeDocument/2006/relationships/image" Target="../media/image349.png"/><Relationship Id="rId250" Type="http://schemas.openxmlformats.org/officeDocument/2006/relationships/image" Target="../media/image89.jpg"/><Relationship Id="rId371" Type="http://schemas.openxmlformats.org/officeDocument/2006/relationships/image" Target="../media/image191.png"/><Relationship Id="rId492" Type="http://schemas.openxmlformats.org/officeDocument/2006/relationships/image" Target="../media/image338.png"/><Relationship Id="rId136" Type="http://schemas.openxmlformats.org/officeDocument/2006/relationships/hyperlink" Target="https://youtu.be/woStPHr4GQE" TargetMode="External"/><Relationship Id="rId257" Type="http://schemas.openxmlformats.org/officeDocument/2006/relationships/image" Target="../media/image105.jpg"/><Relationship Id="rId378" Type="http://schemas.openxmlformats.org/officeDocument/2006/relationships/image" Target="../media/image225.jpg"/><Relationship Id="rId499" Type="http://schemas.openxmlformats.org/officeDocument/2006/relationships/image" Target="../media/image320.png"/><Relationship Id="rId135" Type="http://schemas.openxmlformats.org/officeDocument/2006/relationships/hyperlink" Target="https://youtu.be/woStPHr4GQE" TargetMode="External"/><Relationship Id="rId256" Type="http://schemas.openxmlformats.org/officeDocument/2006/relationships/image" Target="../media/image82.jpg"/><Relationship Id="rId377" Type="http://schemas.openxmlformats.org/officeDocument/2006/relationships/image" Target="../media/image282.jpg"/><Relationship Id="rId498" Type="http://schemas.openxmlformats.org/officeDocument/2006/relationships/image" Target="../media/image343.png"/><Relationship Id="rId134" Type="http://schemas.openxmlformats.org/officeDocument/2006/relationships/hyperlink" Target="https://youtu.be/woStPHr4GQE" TargetMode="External"/><Relationship Id="rId255" Type="http://schemas.openxmlformats.org/officeDocument/2006/relationships/image" Target="../media/image106.jpg"/><Relationship Id="rId376" Type="http://schemas.openxmlformats.org/officeDocument/2006/relationships/image" Target="../media/image215.jpg"/><Relationship Id="rId497" Type="http://schemas.openxmlformats.org/officeDocument/2006/relationships/image" Target="../media/image340.png"/><Relationship Id="rId133" Type="http://schemas.openxmlformats.org/officeDocument/2006/relationships/hyperlink" Target="https://youtu.be/woStPHr4GQE" TargetMode="External"/><Relationship Id="rId254" Type="http://schemas.openxmlformats.org/officeDocument/2006/relationships/image" Target="../media/image99.jpg"/><Relationship Id="rId375" Type="http://schemas.openxmlformats.org/officeDocument/2006/relationships/image" Target="../media/image221.jpg"/><Relationship Id="rId496" Type="http://schemas.openxmlformats.org/officeDocument/2006/relationships/image" Target="../media/image352.png"/><Relationship Id="rId172" Type="http://schemas.openxmlformats.org/officeDocument/2006/relationships/hyperlink" Target="#&#1051;&#1080;&#1089;&#1090;1!A7" TargetMode="External"/><Relationship Id="rId293" Type="http://schemas.openxmlformats.org/officeDocument/2006/relationships/image" Target="../media/image121.jpg"/><Relationship Id="rId171" Type="http://schemas.openxmlformats.org/officeDocument/2006/relationships/hyperlink" Target="#&#1064;" TargetMode="External"/><Relationship Id="rId292" Type="http://schemas.openxmlformats.org/officeDocument/2006/relationships/image" Target="../media/image128.jpg"/><Relationship Id="rId170" Type="http://schemas.openxmlformats.org/officeDocument/2006/relationships/hyperlink" Target="#&#1063;" TargetMode="External"/><Relationship Id="rId291" Type="http://schemas.openxmlformats.org/officeDocument/2006/relationships/image" Target="../media/image146.jpg"/><Relationship Id="rId290" Type="http://schemas.openxmlformats.org/officeDocument/2006/relationships/image" Target="../media/image156.jpg"/><Relationship Id="rId165" Type="http://schemas.openxmlformats.org/officeDocument/2006/relationships/hyperlink" Target="#&#1055;" TargetMode="External"/><Relationship Id="rId286" Type="http://schemas.openxmlformats.org/officeDocument/2006/relationships/image" Target="../media/image164.jpg"/><Relationship Id="rId164" Type="http://schemas.openxmlformats.org/officeDocument/2006/relationships/hyperlink" Target="#&#1054;" TargetMode="External"/><Relationship Id="rId285" Type="http://schemas.openxmlformats.org/officeDocument/2006/relationships/image" Target="../media/image112.jpg"/><Relationship Id="rId163" Type="http://schemas.openxmlformats.org/officeDocument/2006/relationships/hyperlink" Target="#&#1053;" TargetMode="External"/><Relationship Id="rId284" Type="http://schemas.openxmlformats.org/officeDocument/2006/relationships/image" Target="../media/image141.png"/><Relationship Id="rId162" Type="http://schemas.openxmlformats.org/officeDocument/2006/relationships/hyperlink" Target="#&#1052;" TargetMode="External"/><Relationship Id="rId283" Type="http://schemas.openxmlformats.org/officeDocument/2006/relationships/image" Target="../media/image122.jpg"/><Relationship Id="rId169" Type="http://schemas.openxmlformats.org/officeDocument/2006/relationships/hyperlink" Target="#&#1062;" TargetMode="External"/><Relationship Id="rId168" Type="http://schemas.openxmlformats.org/officeDocument/2006/relationships/hyperlink" Target="#&#1060;" TargetMode="External"/><Relationship Id="rId289" Type="http://schemas.openxmlformats.org/officeDocument/2006/relationships/image" Target="../media/image126.jpg"/><Relationship Id="rId167" Type="http://schemas.openxmlformats.org/officeDocument/2006/relationships/hyperlink" Target="#&#1057;" TargetMode="External"/><Relationship Id="rId288" Type="http://schemas.openxmlformats.org/officeDocument/2006/relationships/image" Target="../media/image135.png"/><Relationship Id="rId166" Type="http://schemas.openxmlformats.org/officeDocument/2006/relationships/hyperlink" Target="#&#1056;" TargetMode="External"/><Relationship Id="rId287" Type="http://schemas.openxmlformats.org/officeDocument/2006/relationships/image" Target="../media/image120.jpg"/><Relationship Id="rId161" Type="http://schemas.openxmlformats.org/officeDocument/2006/relationships/hyperlink" Target="#&#1051;" TargetMode="External"/><Relationship Id="rId282" Type="http://schemas.openxmlformats.org/officeDocument/2006/relationships/image" Target="../media/image138.jpg"/><Relationship Id="rId160" Type="http://schemas.openxmlformats.org/officeDocument/2006/relationships/hyperlink" Target="#&#1050;" TargetMode="External"/><Relationship Id="rId281" Type="http://schemas.openxmlformats.org/officeDocument/2006/relationships/image" Target="../media/image125.jpg"/><Relationship Id="rId280" Type="http://schemas.openxmlformats.org/officeDocument/2006/relationships/image" Target="../media/image142.jpg"/><Relationship Id="rId159" Type="http://schemas.openxmlformats.org/officeDocument/2006/relationships/hyperlink" Target="#&#1048;" TargetMode="External"/><Relationship Id="rId154" Type="http://schemas.openxmlformats.org/officeDocument/2006/relationships/hyperlink" Target="#&#1041;" TargetMode="External"/><Relationship Id="rId275" Type="http://schemas.openxmlformats.org/officeDocument/2006/relationships/image" Target="../media/image119.jpg"/><Relationship Id="rId396" Type="http://schemas.openxmlformats.org/officeDocument/2006/relationships/image" Target="../media/image249.jpg"/><Relationship Id="rId153" Type="http://schemas.openxmlformats.org/officeDocument/2006/relationships/hyperlink" Target="https://youtu.be/5NmsqZBVFQA" TargetMode="External"/><Relationship Id="rId274" Type="http://schemas.openxmlformats.org/officeDocument/2006/relationships/image" Target="../media/image104.jpg"/><Relationship Id="rId395" Type="http://schemas.openxmlformats.org/officeDocument/2006/relationships/image" Target="../media/image222.jpg"/><Relationship Id="rId152" Type="http://schemas.openxmlformats.org/officeDocument/2006/relationships/hyperlink" Target="https://youtu.be/5NmsqZBVFQA" TargetMode="External"/><Relationship Id="rId273" Type="http://schemas.openxmlformats.org/officeDocument/2006/relationships/image" Target="../media/image109.jpg"/><Relationship Id="rId394" Type="http://schemas.openxmlformats.org/officeDocument/2006/relationships/image" Target="../media/image236.jpg"/><Relationship Id="rId151" Type="http://schemas.openxmlformats.org/officeDocument/2006/relationships/hyperlink" Target="https://youtu.be/5NmsqZBVFQA" TargetMode="External"/><Relationship Id="rId272" Type="http://schemas.openxmlformats.org/officeDocument/2006/relationships/image" Target="../media/image131.jpg"/><Relationship Id="rId393" Type="http://schemas.openxmlformats.org/officeDocument/2006/relationships/image" Target="../media/image233.jpg"/><Relationship Id="rId158" Type="http://schemas.openxmlformats.org/officeDocument/2006/relationships/hyperlink" Target="#&#1047;" TargetMode="External"/><Relationship Id="rId279" Type="http://schemas.openxmlformats.org/officeDocument/2006/relationships/image" Target="../media/image118.jpg"/><Relationship Id="rId157" Type="http://schemas.openxmlformats.org/officeDocument/2006/relationships/hyperlink" Target="#&#1044;" TargetMode="External"/><Relationship Id="rId278" Type="http://schemas.openxmlformats.org/officeDocument/2006/relationships/image" Target="../media/image139.jpg"/><Relationship Id="rId399" Type="http://schemas.openxmlformats.org/officeDocument/2006/relationships/image" Target="../media/image219.jpg"/><Relationship Id="rId156" Type="http://schemas.openxmlformats.org/officeDocument/2006/relationships/hyperlink" Target="#&#1043;" TargetMode="External"/><Relationship Id="rId277" Type="http://schemas.openxmlformats.org/officeDocument/2006/relationships/image" Target="../media/image111.jpg"/><Relationship Id="rId398" Type="http://schemas.openxmlformats.org/officeDocument/2006/relationships/image" Target="../media/image235.jpg"/><Relationship Id="rId155" Type="http://schemas.openxmlformats.org/officeDocument/2006/relationships/hyperlink" Target="#&#1042;" TargetMode="External"/><Relationship Id="rId276" Type="http://schemas.openxmlformats.org/officeDocument/2006/relationships/image" Target="../media/image133.jpg"/><Relationship Id="rId397" Type="http://schemas.openxmlformats.org/officeDocument/2006/relationships/image" Target="../media/image240.jpg"/><Relationship Id="rId40" Type="http://schemas.openxmlformats.org/officeDocument/2006/relationships/hyperlink" Target="https://youtu.be/taFrFfFPhQM" TargetMode="External"/><Relationship Id="rId42" Type="http://schemas.openxmlformats.org/officeDocument/2006/relationships/hyperlink" Target="https://youtu.be/taFrFfFPhQM" TargetMode="External"/><Relationship Id="rId41" Type="http://schemas.openxmlformats.org/officeDocument/2006/relationships/hyperlink" Target="https://youtu.be/taFrFfFPhQM" TargetMode="External"/><Relationship Id="rId44" Type="http://schemas.openxmlformats.org/officeDocument/2006/relationships/hyperlink" Target="https://youtu.be/H9Ndqh37N8o" TargetMode="External"/><Relationship Id="rId43" Type="http://schemas.openxmlformats.org/officeDocument/2006/relationships/hyperlink" Target="https://youtu.be/H9Ndqh37N8o" TargetMode="External"/><Relationship Id="rId46" Type="http://schemas.openxmlformats.org/officeDocument/2006/relationships/hyperlink" Target="https://youtu.be/GMfQCPwfHf0" TargetMode="External"/><Relationship Id="rId45" Type="http://schemas.openxmlformats.org/officeDocument/2006/relationships/hyperlink" Target="https://youtu.be/H9Ndqh37N8o" TargetMode="External"/><Relationship Id="rId509" Type="http://schemas.openxmlformats.org/officeDocument/2006/relationships/image" Target="../media/image336.png"/><Relationship Id="rId508" Type="http://schemas.openxmlformats.org/officeDocument/2006/relationships/image" Target="../media/image325.png"/><Relationship Id="rId503" Type="http://schemas.openxmlformats.org/officeDocument/2006/relationships/image" Target="../media/image342.png"/><Relationship Id="rId502" Type="http://schemas.openxmlformats.org/officeDocument/2006/relationships/image" Target="../media/image350.png"/><Relationship Id="rId501" Type="http://schemas.openxmlformats.org/officeDocument/2006/relationships/image" Target="../media/image351.png"/><Relationship Id="rId500" Type="http://schemas.openxmlformats.org/officeDocument/2006/relationships/image" Target="../media/image356.png"/><Relationship Id="rId507" Type="http://schemas.openxmlformats.org/officeDocument/2006/relationships/image" Target="../media/image344.png"/><Relationship Id="rId506" Type="http://schemas.openxmlformats.org/officeDocument/2006/relationships/image" Target="../media/image327.png"/><Relationship Id="rId505" Type="http://schemas.openxmlformats.org/officeDocument/2006/relationships/image" Target="../media/image337.png"/><Relationship Id="rId504" Type="http://schemas.openxmlformats.org/officeDocument/2006/relationships/image" Target="../media/image329.png"/><Relationship Id="rId48" Type="http://schemas.openxmlformats.org/officeDocument/2006/relationships/hyperlink" Target="https://youtu.be/GMfQCPwfHf0" TargetMode="External"/><Relationship Id="rId47" Type="http://schemas.openxmlformats.org/officeDocument/2006/relationships/hyperlink" Target="https://youtu.be/GMfQCPwfHf0" TargetMode="External"/><Relationship Id="rId49" Type="http://schemas.openxmlformats.org/officeDocument/2006/relationships/hyperlink" Target="https://www.youtube.com/watch?v=T5x_vqPTsvw" TargetMode="External"/><Relationship Id="rId31" Type="http://schemas.openxmlformats.org/officeDocument/2006/relationships/hyperlink" Target="https://youtu.be/GRqKtMFobgE" TargetMode="External"/><Relationship Id="rId30" Type="http://schemas.openxmlformats.org/officeDocument/2006/relationships/hyperlink" Target="https://youtu.be/GRqKtMFobgE" TargetMode="External"/><Relationship Id="rId33" Type="http://schemas.openxmlformats.org/officeDocument/2006/relationships/hyperlink" Target="https://youtu.be/FdiAXPeOevA" TargetMode="External"/><Relationship Id="rId32" Type="http://schemas.openxmlformats.org/officeDocument/2006/relationships/hyperlink" Target="https://youtu.be/GRqKtMFobgE" TargetMode="External"/><Relationship Id="rId35" Type="http://schemas.openxmlformats.org/officeDocument/2006/relationships/hyperlink" Target="https://youtu.be/7_uHqXDpJOs" TargetMode="External"/><Relationship Id="rId34" Type="http://schemas.openxmlformats.org/officeDocument/2006/relationships/hyperlink" Target="https://youtu.be/UxGNLX3Gm4c" TargetMode="External"/><Relationship Id="rId37" Type="http://schemas.openxmlformats.org/officeDocument/2006/relationships/hyperlink" Target="https://youtu.be/7_uHqXDpJOs" TargetMode="External"/><Relationship Id="rId36" Type="http://schemas.openxmlformats.org/officeDocument/2006/relationships/hyperlink" Target="https://youtu.be/7_uHqXDpJOs" TargetMode="External"/><Relationship Id="rId39" Type="http://schemas.openxmlformats.org/officeDocument/2006/relationships/hyperlink" Target="https://youtu.be/taFrFfFPhQM" TargetMode="External"/><Relationship Id="rId38" Type="http://schemas.openxmlformats.org/officeDocument/2006/relationships/hyperlink" Target="https://youtu.be/7_uHqXDpJOs" TargetMode="External"/><Relationship Id="rId20" Type="http://schemas.openxmlformats.org/officeDocument/2006/relationships/hyperlink" Target="https://youtu.be/coQHuxB7hbk" TargetMode="External"/><Relationship Id="rId22" Type="http://schemas.openxmlformats.org/officeDocument/2006/relationships/hyperlink" Target="https://youtu.be/7_uHqXDpJOs" TargetMode="External"/><Relationship Id="rId21" Type="http://schemas.openxmlformats.org/officeDocument/2006/relationships/hyperlink" Target="https://youtu.be/UxGNLX3Gm4c" TargetMode="External"/><Relationship Id="rId24" Type="http://schemas.openxmlformats.org/officeDocument/2006/relationships/hyperlink" Target="https://youtu.be/7_uHqXDpJOs" TargetMode="External"/><Relationship Id="rId23" Type="http://schemas.openxmlformats.org/officeDocument/2006/relationships/hyperlink" Target="https://youtu.be/7_uHqXDpJOs" TargetMode="External"/><Relationship Id="rId409" Type="http://schemas.openxmlformats.org/officeDocument/2006/relationships/image" Target="../media/image241.png"/><Relationship Id="rId404" Type="http://schemas.openxmlformats.org/officeDocument/2006/relationships/image" Target="../media/image248.png"/><Relationship Id="rId403" Type="http://schemas.openxmlformats.org/officeDocument/2006/relationships/image" Target="../media/image242.png"/><Relationship Id="rId402" Type="http://schemas.openxmlformats.org/officeDocument/2006/relationships/image" Target="../media/image246.png"/><Relationship Id="rId401" Type="http://schemas.openxmlformats.org/officeDocument/2006/relationships/image" Target="../media/image263.png"/><Relationship Id="rId408" Type="http://schemas.openxmlformats.org/officeDocument/2006/relationships/image" Target="../media/image229.jpg"/><Relationship Id="rId407" Type="http://schemas.openxmlformats.org/officeDocument/2006/relationships/image" Target="../media/image250.jpg"/><Relationship Id="rId406" Type="http://schemas.openxmlformats.org/officeDocument/2006/relationships/image" Target="../media/image262.png"/><Relationship Id="rId405" Type="http://schemas.openxmlformats.org/officeDocument/2006/relationships/image" Target="../media/image239.png"/><Relationship Id="rId26" Type="http://schemas.openxmlformats.org/officeDocument/2006/relationships/hyperlink" Target="https://youtu.be/HcvxRl_2GOo" TargetMode="External"/><Relationship Id="rId25" Type="http://schemas.openxmlformats.org/officeDocument/2006/relationships/hyperlink" Target="https://youtu.be/HcvxRl_2GOo" TargetMode="External"/><Relationship Id="rId28" Type="http://schemas.openxmlformats.org/officeDocument/2006/relationships/hyperlink" Target="https://youtu.be/GRqKtMFobgE" TargetMode="External"/><Relationship Id="rId27" Type="http://schemas.openxmlformats.org/officeDocument/2006/relationships/hyperlink" Target="https://youtu.be/GRqKtMFobgE" TargetMode="External"/><Relationship Id="rId400" Type="http://schemas.openxmlformats.org/officeDocument/2006/relationships/image" Target="../media/image237.jpg"/><Relationship Id="rId29" Type="http://schemas.openxmlformats.org/officeDocument/2006/relationships/hyperlink" Target="https://youtu.be/GRqKtMFobgE" TargetMode="External"/><Relationship Id="rId11" Type="http://schemas.openxmlformats.org/officeDocument/2006/relationships/hyperlink" Target="https://youtu.be/7C7c3eQHbdA" TargetMode="External"/><Relationship Id="rId10" Type="http://schemas.openxmlformats.org/officeDocument/2006/relationships/hyperlink" Target="https://youtu.be/I44RJv923Po" TargetMode="External"/><Relationship Id="rId13" Type="http://schemas.openxmlformats.org/officeDocument/2006/relationships/hyperlink" Target="https://youtu.be/qo8M7VMrM1g" TargetMode="External"/><Relationship Id="rId12" Type="http://schemas.openxmlformats.org/officeDocument/2006/relationships/hyperlink" Target="https://youtu.be/qo8M7VMrM1g" TargetMode="External"/><Relationship Id="rId514" Type="http://schemas.openxmlformats.org/officeDocument/2006/relationships/image" Target="../media/image354.jpg"/><Relationship Id="rId513" Type="http://schemas.openxmlformats.org/officeDocument/2006/relationships/image" Target="../media/image324.png"/><Relationship Id="rId512" Type="http://schemas.openxmlformats.org/officeDocument/2006/relationships/image" Target="../media/image332.png"/><Relationship Id="rId511" Type="http://schemas.openxmlformats.org/officeDocument/2006/relationships/image" Target="../media/image346.png"/><Relationship Id="rId15" Type="http://schemas.openxmlformats.org/officeDocument/2006/relationships/hyperlink" Target="https://youtu.be/JnA6LQwWL4M" TargetMode="External"/><Relationship Id="rId14" Type="http://schemas.openxmlformats.org/officeDocument/2006/relationships/hyperlink" Target="https://youtu.be/JnA6LQwWL4M" TargetMode="External"/><Relationship Id="rId17" Type="http://schemas.openxmlformats.org/officeDocument/2006/relationships/hyperlink" Target="https://youtu.be/JnA6LQwWL4M" TargetMode="External"/><Relationship Id="rId16" Type="http://schemas.openxmlformats.org/officeDocument/2006/relationships/hyperlink" Target="https://youtu.be/JnA6LQwWL4M" TargetMode="External"/><Relationship Id="rId19" Type="http://schemas.openxmlformats.org/officeDocument/2006/relationships/hyperlink" Target="https://youtu.be/JnA6LQwWL4M" TargetMode="External"/><Relationship Id="rId510" Type="http://schemas.openxmlformats.org/officeDocument/2006/relationships/image" Target="../media/image333.png"/><Relationship Id="rId18" Type="http://schemas.openxmlformats.org/officeDocument/2006/relationships/hyperlink" Target="https://youtu.be/JnA6LQwWL4M" TargetMode="External"/><Relationship Id="rId84" Type="http://schemas.openxmlformats.org/officeDocument/2006/relationships/hyperlink" Target="https://youtu.be/5NmsqZBVFQA" TargetMode="External"/><Relationship Id="rId83" Type="http://schemas.openxmlformats.org/officeDocument/2006/relationships/hyperlink" Target="https://youtu.be/5NmsqZBVFQA" TargetMode="External"/><Relationship Id="rId86" Type="http://schemas.openxmlformats.org/officeDocument/2006/relationships/hyperlink" Target="https://youtu.be/8lyoMzPp5eo" TargetMode="External"/><Relationship Id="rId85" Type="http://schemas.openxmlformats.org/officeDocument/2006/relationships/hyperlink" Target="https://youtu.be/5NmsqZBVFQA" TargetMode="External"/><Relationship Id="rId88" Type="http://schemas.openxmlformats.org/officeDocument/2006/relationships/hyperlink" Target="https://youtu.be/8lyoMzPp5eo" TargetMode="External"/><Relationship Id="rId87" Type="http://schemas.openxmlformats.org/officeDocument/2006/relationships/hyperlink" Target="https://youtu.be/8lyoMzPp5eo" TargetMode="External"/><Relationship Id="rId89" Type="http://schemas.openxmlformats.org/officeDocument/2006/relationships/hyperlink" Target="https://youtu.be/8lyoMzPp5eo" TargetMode="External"/><Relationship Id="rId80" Type="http://schemas.openxmlformats.org/officeDocument/2006/relationships/hyperlink" Target="https://youtu.be/5NmsqZBVFQA" TargetMode="External"/><Relationship Id="rId82" Type="http://schemas.openxmlformats.org/officeDocument/2006/relationships/hyperlink" Target="https://youtu.be/5NmsqZBVFQA" TargetMode="External"/><Relationship Id="rId81" Type="http://schemas.openxmlformats.org/officeDocument/2006/relationships/hyperlink" Target="https://youtu.be/5NmsqZBVFQA" TargetMode="External"/><Relationship Id="rId73" Type="http://schemas.openxmlformats.org/officeDocument/2006/relationships/hyperlink" Target="https://youtu.be/5NmsqZBVFQA" TargetMode="External"/><Relationship Id="rId72" Type="http://schemas.openxmlformats.org/officeDocument/2006/relationships/hyperlink" Target="https://youtu.be/5NmsqZBVFQA" TargetMode="External"/><Relationship Id="rId75" Type="http://schemas.openxmlformats.org/officeDocument/2006/relationships/hyperlink" Target="https://youtu.be/5NmsqZBVFQA" TargetMode="External"/><Relationship Id="rId74" Type="http://schemas.openxmlformats.org/officeDocument/2006/relationships/hyperlink" Target="https://youtu.be/5NmsqZBVFQA" TargetMode="External"/><Relationship Id="rId77" Type="http://schemas.openxmlformats.org/officeDocument/2006/relationships/hyperlink" Target="https://youtu.be/5NmsqZBVFQA" TargetMode="External"/><Relationship Id="rId76" Type="http://schemas.openxmlformats.org/officeDocument/2006/relationships/hyperlink" Target="https://youtu.be/5NmsqZBVFQA" TargetMode="External"/><Relationship Id="rId79" Type="http://schemas.openxmlformats.org/officeDocument/2006/relationships/hyperlink" Target="https://youtu.be/5NmsqZBVFQA" TargetMode="External"/><Relationship Id="rId78" Type="http://schemas.openxmlformats.org/officeDocument/2006/relationships/hyperlink" Target="https://youtu.be/5NmsqZBVFQA" TargetMode="External"/><Relationship Id="rId71" Type="http://schemas.openxmlformats.org/officeDocument/2006/relationships/hyperlink" Target="https://youtu.be/5NmsqZBVFQA" TargetMode="External"/><Relationship Id="rId70" Type="http://schemas.openxmlformats.org/officeDocument/2006/relationships/hyperlink" Target="https://youtu.be/5NmsqZBVFQA" TargetMode="External"/><Relationship Id="rId62" Type="http://schemas.openxmlformats.org/officeDocument/2006/relationships/hyperlink" Target="https://youtu.be/qy15RA930vw" TargetMode="External"/><Relationship Id="rId61" Type="http://schemas.openxmlformats.org/officeDocument/2006/relationships/hyperlink" Target="https://youtu.be/qy15RA930vw" TargetMode="External"/><Relationship Id="rId64" Type="http://schemas.openxmlformats.org/officeDocument/2006/relationships/hyperlink" Target="https://youtu.be/qy15RA930vw" TargetMode="External"/><Relationship Id="rId63" Type="http://schemas.openxmlformats.org/officeDocument/2006/relationships/hyperlink" Target="https://youtu.be/qy15RA930vw" TargetMode="External"/><Relationship Id="rId66" Type="http://schemas.openxmlformats.org/officeDocument/2006/relationships/hyperlink" Target="https://youtu.be/5NmsqZBVFQA" TargetMode="External"/><Relationship Id="rId65" Type="http://schemas.openxmlformats.org/officeDocument/2006/relationships/hyperlink" Target="https://youtu.be/5NmsqZBVFQA" TargetMode="External"/><Relationship Id="rId68" Type="http://schemas.openxmlformats.org/officeDocument/2006/relationships/hyperlink" Target="https://youtu.be/5NmsqZBVFQA" TargetMode="External"/><Relationship Id="rId67" Type="http://schemas.openxmlformats.org/officeDocument/2006/relationships/hyperlink" Target="https://youtu.be/5NmsqZBVFQA" TargetMode="External"/><Relationship Id="rId60" Type="http://schemas.openxmlformats.org/officeDocument/2006/relationships/hyperlink" Target="https://youtu.be/qy15RA930vw" TargetMode="External"/><Relationship Id="rId69" Type="http://schemas.openxmlformats.org/officeDocument/2006/relationships/hyperlink" Target="https://youtu.be/5NmsqZBVFQA" TargetMode="External"/><Relationship Id="rId51" Type="http://schemas.openxmlformats.org/officeDocument/2006/relationships/hyperlink" Target="https://youtu.be/qy15RA930vw" TargetMode="External"/><Relationship Id="rId50" Type="http://schemas.openxmlformats.org/officeDocument/2006/relationships/hyperlink" Target="https://youtu.be/qy15RA930vw" TargetMode="External"/><Relationship Id="rId53" Type="http://schemas.openxmlformats.org/officeDocument/2006/relationships/hyperlink" Target="https://youtu.be/qy15RA930vw" TargetMode="External"/><Relationship Id="rId52" Type="http://schemas.openxmlformats.org/officeDocument/2006/relationships/hyperlink" Target="https://youtu.be/qy15RA930vw" TargetMode="External"/><Relationship Id="rId55" Type="http://schemas.openxmlformats.org/officeDocument/2006/relationships/hyperlink" Target="https://youtu.be/qy15RA930vw" TargetMode="External"/><Relationship Id="rId54" Type="http://schemas.openxmlformats.org/officeDocument/2006/relationships/hyperlink" Target="https://youtu.be/qy15RA930vw" TargetMode="External"/><Relationship Id="rId57" Type="http://schemas.openxmlformats.org/officeDocument/2006/relationships/hyperlink" Target="https://youtu.be/qy15RA930vw" TargetMode="External"/><Relationship Id="rId56" Type="http://schemas.openxmlformats.org/officeDocument/2006/relationships/hyperlink" Target="https://youtu.be/qy15RA930vw" TargetMode="External"/><Relationship Id="rId59" Type="http://schemas.openxmlformats.org/officeDocument/2006/relationships/hyperlink" Target="https://youtu.be/qy15RA930vw" TargetMode="External"/><Relationship Id="rId58" Type="http://schemas.openxmlformats.org/officeDocument/2006/relationships/hyperlink" Target="https://youtu.be/qy15RA930vw" TargetMode="External"/><Relationship Id="rId107" Type="http://schemas.openxmlformats.org/officeDocument/2006/relationships/hyperlink" Target="https://youtu.be/2R-0FPHf5Ug" TargetMode="External"/><Relationship Id="rId228" Type="http://schemas.openxmlformats.org/officeDocument/2006/relationships/hyperlink" Target="#&#1057;&#1042;&#1045;&#1056;&#1051;&#1054;_&#1057;&#1055;&#1048;&#1056;&#1040;&#1051;&#1068;&#1053;&#1054;&#1045;_&#1057;_&#1062;&#1048;&#1051;&#1048;&#1053;&#1044;&#1056;&#1048;&#1063;&#1045;&#1057;&#1050;&#1048;&#1052;_&#1061;&#1042;&#1054;&#1057;&#1058;&#1054;&#1042;&#1048;&#1050;&#1054;&#1052;_&#1057;&#1056;&#1045;&#1044;&#1053;&#1045;&#1049;_&#1057;&#1045;&#1056;&#1048;&#1048;__&#1050;&#1051;&#1040;&#1057;&#1057;_&#1042;__&#1057;&#1058;&#1040;&#1051;&#1068;_&#1056;6&#1052;5__&#1043;&#1054;&#1057;&#1058;_10902_77" TargetMode="External"/><Relationship Id="rId349" Type="http://schemas.openxmlformats.org/officeDocument/2006/relationships/image" Target="../media/image216.jpg"/><Relationship Id="rId106" Type="http://schemas.openxmlformats.org/officeDocument/2006/relationships/hyperlink" Target="https://youtu.be/_T0iyOxg5Ss" TargetMode="External"/><Relationship Id="rId227" Type="http://schemas.openxmlformats.org/officeDocument/2006/relationships/hyperlink" Target="#&#1056;&#1067;&#1061;&#1051;&#1048;&#1058;&#1045;&#1051;&#1068;" TargetMode="External"/><Relationship Id="rId348" Type="http://schemas.openxmlformats.org/officeDocument/2006/relationships/image" Target="../media/image194.jpg"/><Relationship Id="rId469" Type="http://schemas.openxmlformats.org/officeDocument/2006/relationships/image" Target="../media/image314.jpg"/><Relationship Id="rId105" Type="http://schemas.openxmlformats.org/officeDocument/2006/relationships/hyperlink" Target="https://youtu.be/_T0iyOxg5Ss" TargetMode="External"/><Relationship Id="rId226" Type="http://schemas.openxmlformats.org/officeDocument/2006/relationships/hyperlink" Target="#&#1056;&#1059;&#1063;&#1050;&#1048;_&#1050;_&#1053;&#1040;&#1055;&#1048;&#1051;&#1068;&#1053;&#1048;&#1050;&#1040;&#1052;" TargetMode="External"/><Relationship Id="rId347" Type="http://schemas.openxmlformats.org/officeDocument/2006/relationships/image" Target="../media/image186.jpg"/><Relationship Id="rId468" Type="http://schemas.openxmlformats.org/officeDocument/2006/relationships/image" Target="../media/image305.jpg"/><Relationship Id="rId104" Type="http://schemas.openxmlformats.org/officeDocument/2006/relationships/hyperlink" Target="https://youtu.be/_T0iyOxg5Ss" TargetMode="External"/><Relationship Id="rId225" Type="http://schemas.openxmlformats.org/officeDocument/2006/relationships/hyperlink" Target="#&#1056;&#1040;&#1064;&#1055;&#1048;&#1051;&#1048;__&#1057;&#1058;&#1040;&#1051;&#1068;_&#1059;12__&#1043;&#1054;&#1057;&#1058;_6876_79" TargetMode="External"/><Relationship Id="rId346" Type="http://schemas.openxmlformats.org/officeDocument/2006/relationships/image" Target="../media/image217.jpg"/><Relationship Id="rId467" Type="http://schemas.openxmlformats.org/officeDocument/2006/relationships/image" Target="../media/image348.jpg"/><Relationship Id="rId109" Type="http://schemas.openxmlformats.org/officeDocument/2006/relationships/hyperlink" Target="https://youtu.be/BwrnHlKf9Q0" TargetMode="External"/><Relationship Id="rId108" Type="http://schemas.openxmlformats.org/officeDocument/2006/relationships/hyperlink" Target="https://youtu.be/4uTGE3kSovw" TargetMode="External"/><Relationship Id="rId229" Type="http://schemas.openxmlformats.org/officeDocument/2006/relationships/hyperlink" Target="#&#1057;&#1042;&#1045;&#1056;&#1051;&#1054;_&#1055;&#1054;_&#1041;&#1045;&#1058;&#1054;&#1053;&#1059;_&#1057;&#1055;&#1048;&#1056;&#1040;&#1051;&#1068;&#1053;&#1054;&#1045;_&#1057;_&#1058;&#1042;&#1045;&#1056;&#1044;&#1054;&#1057;&#1055;&#1051;&#1040;&#1042;&#1053;&#1054;&#1049;_&#1055;&#1051;&#1040;&#1057;&#1058;&#1048;&#1053;&#1054;&#1049;_&#1042;&#1050;8" TargetMode="External"/><Relationship Id="rId220" Type="http://schemas.openxmlformats.org/officeDocument/2006/relationships/hyperlink" Target="#&#1055;&#1054;&#1044;&#1057;&#1058;&#1040;&#1042;&#1050;&#1040;_&#1055;&#1054;&#1044;_&#1057;&#1042;&#1045;&#1056;&#1051;&#1040;_&#1055;&#1054;_&#1052;&#1045;&#1058;&#1040;&#1051;&#1051;&#1059;_&#1057;_&#1062;&#1048;&#1051;&#1048;&#1053;&#1044;&#1056;&#1048;&#1063;&#1045;&#1057;&#1050;&#1048;&#1052;_&#1061;&#1042;&#1054;&#1057;&#1058;&#1054;&#1042;&#1048;&#1050;&#1054;&#1052;" TargetMode="External"/><Relationship Id="rId341" Type="http://schemas.openxmlformats.org/officeDocument/2006/relationships/image" Target="../media/image193.png"/><Relationship Id="rId462" Type="http://schemas.openxmlformats.org/officeDocument/2006/relationships/image" Target="../media/image300.jpg"/><Relationship Id="rId340" Type="http://schemas.openxmlformats.org/officeDocument/2006/relationships/image" Target="../media/image175.png"/><Relationship Id="rId461" Type="http://schemas.openxmlformats.org/officeDocument/2006/relationships/image" Target="../media/image302.jpg"/><Relationship Id="rId460" Type="http://schemas.openxmlformats.org/officeDocument/2006/relationships/image" Target="../media/image311.jpg"/><Relationship Id="rId103" Type="http://schemas.openxmlformats.org/officeDocument/2006/relationships/hyperlink" Target="https://youtu.be/_T0iyOxg5Ss" TargetMode="External"/><Relationship Id="rId224" Type="http://schemas.openxmlformats.org/officeDocument/2006/relationships/hyperlink" Target="#&#1056;&#1040;&#1047;&#1042;&#1045;&#1056;&#1058;&#1050;&#1040;_&#1056;&#1059;&#1063;&#1053;&#1040;&#1071;_&#1062;&#1048;&#1051;&#1048;&#1053;&#1044;&#1056;&#1048;&#1063;&#1045;&#1057;&#1050;&#1040;&#1071;_&#1057;_&#1055;&#1056;&#1071;&#1052;&#1067;&#1052;&#1048;_&#1050;&#1040;&#1053;&#1040;&#1042;&#1050;&#1040;&#1052;&#1048;__&#1048;&#1057;&#1055;.1__&#1057;&#1058;&#1040;&#1051;&#1068;_9&#1061;&#1057;__&#1043;&#1054;&#1057;&#1058;_7722_77" TargetMode="External"/><Relationship Id="rId345" Type="http://schemas.openxmlformats.org/officeDocument/2006/relationships/image" Target="../media/image183.png"/><Relationship Id="rId466" Type="http://schemas.openxmlformats.org/officeDocument/2006/relationships/image" Target="../media/image310.jpg"/><Relationship Id="rId102" Type="http://schemas.openxmlformats.org/officeDocument/2006/relationships/hyperlink" Target="https://youtu.be/_T0iyOxg5Ss" TargetMode="External"/><Relationship Id="rId223" Type="http://schemas.openxmlformats.org/officeDocument/2006/relationships/hyperlink" Target="#&#1056;&#1045;&#1047;&#1062;&#1067;_&#1058;&#1054;&#1050;&#1040;&#1056;&#1053;&#1067;&#1049;_&#1054;&#1058;&#1056;&#1045;&#1047;&#1053;&#1054;&#1049;__&#1043;&#1054;&#1057;&#1058;_18884_73" TargetMode="External"/><Relationship Id="rId344" Type="http://schemas.openxmlformats.org/officeDocument/2006/relationships/image" Target="../media/image180.png"/><Relationship Id="rId465" Type="http://schemas.openxmlformats.org/officeDocument/2006/relationships/image" Target="../media/image334.jpg"/><Relationship Id="rId101" Type="http://schemas.openxmlformats.org/officeDocument/2006/relationships/hyperlink" Target="https://youtu.be/_T0iyOxg5Ss" TargetMode="External"/><Relationship Id="rId222" Type="http://schemas.openxmlformats.org/officeDocument/2006/relationships/hyperlink" Target="#&#1056;&#1040;&#1052;&#1050;&#1040;_&#1053;&#1054;&#1046;&#1054;&#1042;&#1054;&#1063;&#1053;&#1040;&#1071;" TargetMode="External"/><Relationship Id="rId343" Type="http://schemas.openxmlformats.org/officeDocument/2006/relationships/image" Target="../media/image181.png"/><Relationship Id="rId464" Type="http://schemas.openxmlformats.org/officeDocument/2006/relationships/image" Target="../media/image319.jpg"/><Relationship Id="rId100" Type="http://schemas.openxmlformats.org/officeDocument/2006/relationships/hyperlink" Target="https://youtu.be/_T0iyOxg5Ss" TargetMode="External"/><Relationship Id="rId221" Type="http://schemas.openxmlformats.org/officeDocument/2006/relationships/hyperlink" Target="#&#1056;&#1059;&#1051;&#1045;&#1058;&#1050;&#1040;_&#1048;&#1047;&#1052;&#1045;&#1056;&#1048;&#1058;&#1045;&#1051;&#1068;&#1053;&#1040;&#1071;" TargetMode="External"/><Relationship Id="rId342" Type="http://schemas.openxmlformats.org/officeDocument/2006/relationships/image" Target="../media/image189.png"/><Relationship Id="rId463" Type="http://schemas.openxmlformats.org/officeDocument/2006/relationships/image" Target="../media/image299.jpg"/><Relationship Id="rId217" Type="http://schemas.openxmlformats.org/officeDocument/2006/relationships/hyperlink" Target="#&#1055;&#1051;&#1040;&#1064;&#1050;&#1040;_&#1050;&#1056;&#1059;&#1043;&#1051;&#1040;&#1071;_&#1044;&#1051;&#1071;_&#1052;&#1045;&#1058;&#1056;&#1048;&#1063;&#1045;&#1057;&#1050;&#1054;&#1049;_&#1056;&#1045;&#1047;&#1068;&#1041;&#1067;__&#1050;&#1051;&#1040;&#1057;&#1057;_&#1058;&#1054;&#1063;&#1053;&#1054;&#1057;&#1058;&#1048;_6g__&#1057;&#1058;&#1040;&#1051;&#1068;_9&#1061;&#1057;__&#1043;&#1054;&#1057;&#1058;_9740_71" TargetMode="External"/><Relationship Id="rId338" Type="http://schemas.openxmlformats.org/officeDocument/2006/relationships/image" Target="../media/image166.png"/><Relationship Id="rId459" Type="http://schemas.openxmlformats.org/officeDocument/2006/relationships/image" Target="../media/image307.jpg"/><Relationship Id="rId216" Type="http://schemas.openxmlformats.org/officeDocument/2006/relationships/hyperlink" Target="#&#1055;&#1051;&#1040;&#1057;&#1058;&#1048;&#1053;&#1067;_&#1058;&#1042;&#1045;&#1056;&#1044;&#1054;&#1057;&#1055;&#1051;&#1040;&#1042;&#1053;&#1067;&#1045;_&#1057;&#1052;&#1045;&#1053;&#1053;&#1067;&#1045;__&#1050;&#1047;&#1058;&#1057;__KORLOY__MITSYBISHI" TargetMode="External"/><Relationship Id="rId337" Type="http://schemas.openxmlformats.org/officeDocument/2006/relationships/image" Target="../media/image173.png"/><Relationship Id="rId458" Type="http://schemas.openxmlformats.org/officeDocument/2006/relationships/image" Target="../media/image294.jpg"/><Relationship Id="rId215" Type="http://schemas.openxmlformats.org/officeDocument/2006/relationships/hyperlink" Target="#&#1055;&#1048;&#1051;&#1040;_&#1044;&#1048;&#1057;&#1050;&#1054;&#1042;&#1040;&#1071;_&#1055;&#1054;_&#1044;&#1045;&#1056;&#1045;&#1042;&#1059;" TargetMode="External"/><Relationship Id="rId336" Type="http://schemas.openxmlformats.org/officeDocument/2006/relationships/image" Target="../media/image176.png"/><Relationship Id="rId457" Type="http://schemas.openxmlformats.org/officeDocument/2006/relationships/image" Target="../media/image296.jpg"/><Relationship Id="rId214" Type="http://schemas.openxmlformats.org/officeDocument/2006/relationships/hyperlink" Target="#&#1055;&#1048;&#1050;&#1040;_&#1055;&#1054;_&#1041;&#1045;&#1058;&#1054;&#1053;&#1059;_&#1057;_&#1061;&#1042;&#1054;&#1057;&#1058;&#1054;&#1042;&#1048;&#1050;&#1040;&#1052;&#1048;_SDS_PLUS_&#1048;_SDS_MAX__SCHWERT" TargetMode="External"/><Relationship Id="rId335" Type="http://schemas.openxmlformats.org/officeDocument/2006/relationships/image" Target="../media/image177.png"/><Relationship Id="rId456" Type="http://schemas.openxmlformats.org/officeDocument/2006/relationships/image" Target="../media/image297.jpg"/><Relationship Id="rId219" Type="http://schemas.openxmlformats.org/officeDocument/2006/relationships/hyperlink" Target="#&#1056;&#1040;&#1052;&#1050;&#1040;_&#1053;&#1054;&#1046;&#1054;&#1042;&#1054;&#1063;&#1053;&#1040;&#1071;" TargetMode="External"/><Relationship Id="rId218" Type="http://schemas.openxmlformats.org/officeDocument/2006/relationships/hyperlink" Target="#&#1055;&#1051;&#1054;&#1057;&#1050;&#1054;&#1043;&#1059;&#1041;&#1062;&#1067;_&#1050;&#1054;&#1052;&#1041;&#1048;&#1053;&#1048;&#1056;&#1054;&#1042;&#1040;&#1053;&#1053;&#1067;&#1045;" TargetMode="External"/><Relationship Id="rId339" Type="http://schemas.openxmlformats.org/officeDocument/2006/relationships/image" Target="../media/image169.png"/><Relationship Id="rId330" Type="http://schemas.openxmlformats.org/officeDocument/2006/relationships/image" Target="../media/image163.png"/><Relationship Id="rId451" Type="http://schemas.openxmlformats.org/officeDocument/2006/relationships/image" Target="../media/image286.jpg"/><Relationship Id="rId450" Type="http://schemas.openxmlformats.org/officeDocument/2006/relationships/image" Target="../media/image289.jpg"/><Relationship Id="rId213" Type="http://schemas.openxmlformats.org/officeDocument/2006/relationships/hyperlink" Target="#&#1055;&#1040;&#1058;&#1056;&#1054;&#1053;_&#1057;&#1042;&#1045;&#1056;&#1051;&#1048;&#1051;&#1068;&#1053;&#1067;&#1049;_&#1058;&#1056;&#1045;&#1061;&#1050;&#1059;&#1051;&#1040;&#1063;&#1050;&#1054;&#1042;&#1067;&#1049;_&#1057;_&#1050;&#1051;&#1070;&#1063;&#1054;&#1052;__SCHWERT" TargetMode="External"/><Relationship Id="rId334" Type="http://schemas.openxmlformats.org/officeDocument/2006/relationships/image" Target="../media/image190.png"/><Relationship Id="rId455" Type="http://schemas.openxmlformats.org/officeDocument/2006/relationships/image" Target="../media/image303.jpg"/><Relationship Id="rId212" Type="http://schemas.openxmlformats.org/officeDocument/2006/relationships/hyperlink" Target="#&#1055;&#1054;&#1044;&#1064;&#1048;&#1055;&#1053;&#1048;&#1050;_&#1064;&#1040;&#1056;&#1048;&#1050;&#1054;&#1042;&#1067;&#1049;_&#1054;&#1044;&#1053;&#1054;&#1056;&#1071;&#1044;&#1053;&#1067;&#1049;" TargetMode="External"/><Relationship Id="rId333" Type="http://schemas.openxmlformats.org/officeDocument/2006/relationships/image" Target="../media/image204.jpg"/><Relationship Id="rId454" Type="http://schemas.openxmlformats.org/officeDocument/2006/relationships/image" Target="../media/image301.jpg"/><Relationship Id="rId211" Type="http://schemas.openxmlformats.org/officeDocument/2006/relationships/hyperlink" Target="#&#1054;&#1055;&#1056;&#1040;&#1042;&#1050;&#1040;_&#1057;_&#1050;&#1054;&#1053;&#1059;&#1057;&#1054;&#1052;_&#1052;&#1054;&#1056;&#1047;&#1045;_&#1044;&#1051;&#1071;_&#1057;&#1042;&#1045;&#1056;&#1051;&#1048;&#1051;&#1068;&#1053;&#1067;&#1061;_&#1055;&#1040;&#1058;&#1056;&#1054;&#1053;&#1054;&#1042;_&#1057;_&#1051;&#1040;&#1055;&#1050;&#1054;&#1049;__&#1057;&#1058;&#1040;&#1051;&#1068;_40&#1061;__&#1043;&#1054;&#1057;&#1058;_2682_86" TargetMode="External"/><Relationship Id="rId332" Type="http://schemas.openxmlformats.org/officeDocument/2006/relationships/image" Target="../media/image168.png"/><Relationship Id="rId453" Type="http://schemas.openxmlformats.org/officeDocument/2006/relationships/image" Target="../media/image295.jpg"/><Relationship Id="rId210" Type="http://schemas.openxmlformats.org/officeDocument/2006/relationships/hyperlink" Target="#&#1054;&#1058;&#1042;&#1045;&#1056;&#1058;&#1050;&#1040;_&#1057;_&#1055;&#1056;&#1071;&#1052;&#1067;&#1052;_&#1064;&#1051;&#1048;&#1062;&#1045;&#1052;_&#1042;_&#1048;&#1053;&#1044;&#1048;&#1042;&#1048;&#1044;&#1059;&#1040;&#1051;&#1068;&#1053;&#1054;&#1049;_&#1059;&#1055;&#1040;&#1050;&#1054;&#1042;&#1050;&#1045;" TargetMode="External"/><Relationship Id="rId331" Type="http://schemas.openxmlformats.org/officeDocument/2006/relationships/image" Target="../media/image267.png"/><Relationship Id="rId452" Type="http://schemas.openxmlformats.org/officeDocument/2006/relationships/image" Target="../media/image281.jpg"/><Relationship Id="rId370" Type="http://schemas.openxmlformats.org/officeDocument/2006/relationships/image" Target="../media/image206.png"/><Relationship Id="rId491" Type="http://schemas.openxmlformats.org/officeDocument/2006/relationships/image" Target="../media/image345.png"/><Relationship Id="rId490" Type="http://schemas.openxmlformats.org/officeDocument/2006/relationships/image" Target="../media/image331.png"/><Relationship Id="rId129" Type="http://schemas.openxmlformats.org/officeDocument/2006/relationships/hyperlink" Target="https://youtu.be/Hq3O2KBOcCg" TargetMode="External"/><Relationship Id="rId128" Type="http://schemas.openxmlformats.org/officeDocument/2006/relationships/hyperlink" Target="https://youtu.be/Hq3O2KBOcCg" TargetMode="External"/><Relationship Id="rId249" Type="http://schemas.openxmlformats.org/officeDocument/2006/relationships/image" Target="../media/image68.jpg"/><Relationship Id="rId127" Type="http://schemas.openxmlformats.org/officeDocument/2006/relationships/hyperlink" Target="https://youtu.be/xDRzcjH9ydg" TargetMode="External"/><Relationship Id="rId248" Type="http://schemas.openxmlformats.org/officeDocument/2006/relationships/image" Target="../media/image91.jpg"/><Relationship Id="rId369" Type="http://schemas.openxmlformats.org/officeDocument/2006/relationships/image" Target="../media/image214.png"/><Relationship Id="rId126" Type="http://schemas.openxmlformats.org/officeDocument/2006/relationships/hyperlink" Target="https://youtu.be/xDRzcjH9ydg" TargetMode="External"/><Relationship Id="rId247" Type="http://schemas.openxmlformats.org/officeDocument/2006/relationships/image" Target="../media/image93.png"/><Relationship Id="rId368" Type="http://schemas.openxmlformats.org/officeDocument/2006/relationships/image" Target="../media/image188.png"/><Relationship Id="rId489" Type="http://schemas.openxmlformats.org/officeDocument/2006/relationships/image" Target="../media/image353.png"/><Relationship Id="rId121" Type="http://schemas.openxmlformats.org/officeDocument/2006/relationships/hyperlink" Target="https://youtu.be/ludvAEttYjI" TargetMode="External"/><Relationship Id="rId242" Type="http://schemas.openxmlformats.org/officeDocument/2006/relationships/image" Target="../media/image64.jpg"/><Relationship Id="rId363" Type="http://schemas.openxmlformats.org/officeDocument/2006/relationships/image" Target="../media/image195.jpg"/><Relationship Id="rId484" Type="http://schemas.openxmlformats.org/officeDocument/2006/relationships/image" Target="../media/image316.png"/><Relationship Id="rId120" Type="http://schemas.openxmlformats.org/officeDocument/2006/relationships/hyperlink" Target="https://youtu.be/ludvAEttYjI" TargetMode="External"/><Relationship Id="rId241" Type="http://schemas.openxmlformats.org/officeDocument/2006/relationships/image" Target="../media/image46.png"/><Relationship Id="rId362" Type="http://schemas.openxmlformats.org/officeDocument/2006/relationships/image" Target="../media/image196.png"/><Relationship Id="rId483" Type="http://schemas.openxmlformats.org/officeDocument/2006/relationships/image" Target="../media/image312.jpg"/><Relationship Id="rId240" Type="http://schemas.openxmlformats.org/officeDocument/2006/relationships/hyperlink" Target="#&#1063;&#1040;&#1064;&#1050;&#1040;_&#1040;&#1051;&#1052;&#1040;&#1047;&#1053;&#1040;&#1071;_&#1047;&#1040;&#1063;&#1048;&#1057;&#1058;&#1053;&#1040;&#1071;_&#1054;&#1044;&#1053;&#1054;&#1056;&#1071;&#1044;&#1053;&#1040;&#1071;__KROTEC" TargetMode="External"/><Relationship Id="rId361" Type="http://schemas.openxmlformats.org/officeDocument/2006/relationships/image" Target="../media/image207.png"/><Relationship Id="rId482" Type="http://schemas.openxmlformats.org/officeDocument/2006/relationships/image" Target="../media/image322.jpg"/><Relationship Id="rId360" Type="http://schemas.openxmlformats.org/officeDocument/2006/relationships/image" Target="../media/image199.jpg"/><Relationship Id="rId481" Type="http://schemas.openxmlformats.org/officeDocument/2006/relationships/image" Target="../media/image323.jpg"/><Relationship Id="rId125" Type="http://schemas.openxmlformats.org/officeDocument/2006/relationships/hyperlink" Target="https://youtu.be/xDRzcjH9ydg" TargetMode="External"/><Relationship Id="rId246" Type="http://schemas.openxmlformats.org/officeDocument/2006/relationships/image" Target="../media/image67.jpg"/><Relationship Id="rId367" Type="http://schemas.openxmlformats.org/officeDocument/2006/relationships/image" Target="../media/image209.png"/><Relationship Id="rId488" Type="http://schemas.openxmlformats.org/officeDocument/2006/relationships/image" Target="../media/image318.png"/><Relationship Id="rId124" Type="http://schemas.openxmlformats.org/officeDocument/2006/relationships/hyperlink" Target="https://youtu.be/M5fJe0bQFXc" TargetMode="External"/><Relationship Id="rId245" Type="http://schemas.openxmlformats.org/officeDocument/2006/relationships/image" Target="../media/image79.jpg"/><Relationship Id="rId366" Type="http://schemas.openxmlformats.org/officeDocument/2006/relationships/image" Target="../media/image205.png"/><Relationship Id="rId487" Type="http://schemas.openxmlformats.org/officeDocument/2006/relationships/image" Target="../media/image347.png"/><Relationship Id="rId123" Type="http://schemas.openxmlformats.org/officeDocument/2006/relationships/hyperlink" Target="https://youtu.be/M5fJe0bQFXc" TargetMode="External"/><Relationship Id="rId244" Type="http://schemas.openxmlformats.org/officeDocument/2006/relationships/image" Target="../media/image85.jpg"/><Relationship Id="rId365" Type="http://schemas.openxmlformats.org/officeDocument/2006/relationships/image" Target="../media/image178.png"/><Relationship Id="rId486" Type="http://schemas.openxmlformats.org/officeDocument/2006/relationships/image" Target="../media/image339.png"/><Relationship Id="rId122" Type="http://schemas.openxmlformats.org/officeDocument/2006/relationships/hyperlink" Target="https://youtu.be/M5fJe0bQFXc" TargetMode="External"/><Relationship Id="rId243" Type="http://schemas.openxmlformats.org/officeDocument/2006/relationships/image" Target="../media/image98.jpg"/><Relationship Id="rId364" Type="http://schemas.openxmlformats.org/officeDocument/2006/relationships/image" Target="../media/image201.png"/><Relationship Id="rId485" Type="http://schemas.openxmlformats.org/officeDocument/2006/relationships/image" Target="../media/image335.png"/><Relationship Id="rId95" Type="http://schemas.openxmlformats.org/officeDocument/2006/relationships/hyperlink" Target="https://youtu.be/_T0iyOxg5Ss" TargetMode="External"/><Relationship Id="rId94" Type="http://schemas.openxmlformats.org/officeDocument/2006/relationships/hyperlink" Target="https://youtu.be/_T0iyOxg5Ss" TargetMode="External"/><Relationship Id="rId97" Type="http://schemas.openxmlformats.org/officeDocument/2006/relationships/hyperlink" Target="https://youtu.be/_T0iyOxg5Ss" TargetMode="External"/><Relationship Id="rId96" Type="http://schemas.openxmlformats.org/officeDocument/2006/relationships/hyperlink" Target="https://youtu.be/_T0iyOxg5Ss" TargetMode="External"/><Relationship Id="rId99" Type="http://schemas.openxmlformats.org/officeDocument/2006/relationships/hyperlink" Target="https://youtu.be/_T0iyOxg5Ss" TargetMode="External"/><Relationship Id="rId480" Type="http://schemas.openxmlformats.org/officeDocument/2006/relationships/image" Target="../media/image328.jpg"/><Relationship Id="rId98" Type="http://schemas.openxmlformats.org/officeDocument/2006/relationships/hyperlink" Target="https://youtu.be/_T0iyOxg5Ss" TargetMode="External"/><Relationship Id="rId91" Type="http://schemas.openxmlformats.org/officeDocument/2006/relationships/hyperlink" Target="https://youtu.be/_T0iyOxg5Ss" TargetMode="External"/><Relationship Id="rId90" Type="http://schemas.openxmlformats.org/officeDocument/2006/relationships/hyperlink" Target="https://youtu.be/8lyoMzPp5eo" TargetMode="External"/><Relationship Id="rId93" Type="http://schemas.openxmlformats.org/officeDocument/2006/relationships/hyperlink" Target="https://youtu.be/_T0iyOxg5Ss" TargetMode="External"/><Relationship Id="rId92" Type="http://schemas.openxmlformats.org/officeDocument/2006/relationships/hyperlink" Target="https://youtu.be/5NmsqZBVFQA" TargetMode="External"/><Relationship Id="rId118" Type="http://schemas.openxmlformats.org/officeDocument/2006/relationships/hyperlink" Target="https://youtu.be/8NQ5JkjKc3k" TargetMode="External"/><Relationship Id="rId239" Type="http://schemas.openxmlformats.org/officeDocument/2006/relationships/hyperlink" Target="#&#1062;&#1045;&#1053;&#1058;&#1056;_&#1059;&#1055;&#1054;&#1056;&#1053;&#1067;&#1049;__&#1041;&#1048;&#1045;&#1053;&#1048;&#1045;_0_010_&#1084;&#1084;__&#1050;&#1054;&#1053;&#1059;&#1057;_60_&#1043;&#1056;&#1040;&#1044;&#1059;&#1057;&#1054;&#1042;__&#1043;&#1054;&#1057;&#1058;13214_79" TargetMode="External"/><Relationship Id="rId117" Type="http://schemas.openxmlformats.org/officeDocument/2006/relationships/hyperlink" Target="https://youtu.be/woStPHr4GQE" TargetMode="External"/><Relationship Id="rId238" Type="http://schemas.openxmlformats.org/officeDocument/2006/relationships/hyperlink" Target="#&#1060;&#1056;&#1045;&#1047;&#1040;_&#1044;&#1048;&#1057;&#1050;&#1054;&#1042;&#1040;&#1071;_&#1055;&#1056;&#1054;&#1056;&#1045;&#1047;&#1053;&#1040;&#1071;_&#1048;_&#1054;&#1058;&#1056;&#1045;&#1047;&#1053;&#1040;&#1071;__&#1058;&#1048;&#1055;_1_2__&#1057;&#1058;&#1040;&#1051;&#1068;_&#1056;6&#1052;5__&#1043;&#1054;&#1057;&#1058;_2679_93" TargetMode="External"/><Relationship Id="rId359" Type="http://schemas.openxmlformats.org/officeDocument/2006/relationships/image" Target="../media/image208.jpg"/><Relationship Id="rId116" Type="http://schemas.openxmlformats.org/officeDocument/2006/relationships/hyperlink" Target="https://youtu.be/Z9jaY5TT4aw" TargetMode="External"/><Relationship Id="rId237" Type="http://schemas.openxmlformats.org/officeDocument/2006/relationships/hyperlink" Target="#&#1060;&#1056;&#1045;&#1047;&#1040;_&#1064;&#1055;&#1054;&#1053;&#1054;&#1063;&#1053;&#1040;&#1071;_&#1057;_&#1062;&#1048;&#1051;&#1048;&#1053;&#1044;&#1056;&#1048;&#1063;&#1045;&#1057;&#1050;&#1048;&#1052;_&#1061;&#1042;&#1054;&#1057;&#1058;&#1054;&#1042;&#1048;&#1050;&#1054;&#1052;_&#1057;&#1058;&#1040;&#1051;&#1068;_&#1056;6&#1052;5__&#1043;&#1054;&#1057;&#1058;_9140_78" TargetMode="External"/><Relationship Id="rId358" Type="http://schemas.openxmlformats.org/officeDocument/2006/relationships/image" Target="../media/image184.jpg"/><Relationship Id="rId479" Type="http://schemas.openxmlformats.org/officeDocument/2006/relationships/image" Target="../media/image326.jpg"/><Relationship Id="rId115" Type="http://schemas.openxmlformats.org/officeDocument/2006/relationships/hyperlink" Target="https://youtu.be/Z9jaY5TT4aw" TargetMode="External"/><Relationship Id="rId236" Type="http://schemas.openxmlformats.org/officeDocument/2006/relationships/hyperlink" Target="#&#1060;&#1056;&#1045;&#1047;&#1040;_&#1050;&#1054;&#1053;&#1062;&#1045;&#1042;&#1040;&#1071;_&#1057;_&#1062;&#1048;&#1051;&#1048;&#1053;&#1044;&#1056;&#1048;&#1063;&#1045;&#1057;&#1050;&#1048;&#1052;_&#1061;&#1042;&#1054;&#1057;&#1058;&#1054;&#1042;&#1048;&#1050;&#1054;&#1052;_&#1057;&#1058;&#1040;&#1051;&#1068;_&#1056;6&#1052;5__&#1043;&#1054;&#1057;&#1058;_17025_71" TargetMode="External"/><Relationship Id="rId357" Type="http://schemas.openxmlformats.org/officeDocument/2006/relationships/image" Target="../media/image198.png"/><Relationship Id="rId478" Type="http://schemas.openxmlformats.org/officeDocument/2006/relationships/image" Target="../media/image309.jpg"/><Relationship Id="rId119" Type="http://schemas.openxmlformats.org/officeDocument/2006/relationships/hyperlink" Target="https://youtu.be/M5fJe0bQFXc" TargetMode="External"/><Relationship Id="rId110" Type="http://schemas.openxmlformats.org/officeDocument/2006/relationships/hyperlink" Target="https://youtu.be/eO10a5oQYr4" TargetMode="External"/><Relationship Id="rId231" Type="http://schemas.openxmlformats.org/officeDocument/2006/relationships/hyperlink" Target="#&#1057;&#1042;&#1045;&#1056;&#1051;&#1054;_&#1055;&#1054;_&#1044;&#1045;&#1056;&#1045;&#1042;&#1059;_&#1060;&#1054;&#1056;&#1057;&#1058;&#1053;&#1045;&#1056;&#1040;" TargetMode="External"/><Relationship Id="rId352" Type="http://schemas.openxmlformats.org/officeDocument/2006/relationships/image" Target="../media/image197.png"/><Relationship Id="rId473" Type="http://schemas.openxmlformats.org/officeDocument/2006/relationships/image" Target="../media/image330.jpg"/><Relationship Id="rId230" Type="http://schemas.openxmlformats.org/officeDocument/2006/relationships/hyperlink" Target="#&#1057;&#1042;&#1045;&#1056;&#1051;&#1054;_&#1055;&#1054;_&#1057;&#1058;&#1045;&#1050;&#1051;&#1059;_&#1048;_&#1050;&#1045;&#1056;&#1040;&#1052;&#1048;&#1050;&#1045;" TargetMode="External"/><Relationship Id="rId351" Type="http://schemas.openxmlformats.org/officeDocument/2006/relationships/image" Target="../media/image185.jpg"/><Relationship Id="rId472" Type="http://schemas.openxmlformats.org/officeDocument/2006/relationships/image" Target="../media/image315.jpg"/><Relationship Id="rId350" Type="http://schemas.openxmlformats.org/officeDocument/2006/relationships/image" Target="../media/image192.jpg"/><Relationship Id="rId471" Type="http://schemas.openxmlformats.org/officeDocument/2006/relationships/image" Target="../media/image313.jpg"/><Relationship Id="rId470" Type="http://schemas.openxmlformats.org/officeDocument/2006/relationships/image" Target="../media/image317.jpg"/><Relationship Id="rId114" Type="http://schemas.openxmlformats.org/officeDocument/2006/relationships/hyperlink" Target="https://youtu.be/DcwSBKWayD8" TargetMode="External"/><Relationship Id="rId235" Type="http://schemas.openxmlformats.org/officeDocument/2006/relationships/hyperlink" Target="#&#1057;&#1058;&#1045;&#1055;&#1051;&#1045;&#1056;&#1067;_&#1052;&#1045;&#1061;&#1040;&#1053;&#1048;&#1063;&#1045;&#1057;&#1050;&#1048;&#1045;__&#1057;&#1050;&#1054;&#1041;&#1054;&#1059;&#1044;&#1040;&#1051;&#1048;&#1058;&#1045;&#1051;&#1048;_&#1048;_&#1057;&#1050;&#1054;&#1041;&#1067;_KROTEK" TargetMode="External"/><Relationship Id="rId356" Type="http://schemas.openxmlformats.org/officeDocument/2006/relationships/image" Target="../media/image227.png"/><Relationship Id="rId477" Type="http://schemas.openxmlformats.org/officeDocument/2006/relationships/image" Target="../media/image304.jpg"/><Relationship Id="rId113" Type="http://schemas.openxmlformats.org/officeDocument/2006/relationships/hyperlink" Target="https://youtu.be/JfTm1KG1S2c" TargetMode="External"/><Relationship Id="rId234" Type="http://schemas.openxmlformats.org/officeDocument/2006/relationships/hyperlink" Target="#&#1057;&#1058;&#1045;&#1053;&#1044;&#1067;_&#1044;&#1051;&#1071;_&#1057;&#1042;&#1045;&#1056;&#1051;__&#1041;&#1059;&#1056;&#1054;&#1042;__&#1055;&#1051;&#1040;&#1064;&#1045;&#1050;__&#1052;&#1045;&#1058;&#1063;&#1048;&#1050;&#1054;&#1042;__&#1040;_&#1058;&#1040;&#1050;&#1046;&#1045;_&#1056;&#1059;&#1063;&#1053;&#1054;&#1043;&#1054;_&#1048;&#1053;&#1057;&#1058;&#1056;&#1059;&#1052;&#1045;&#1053;&#1058;&#1040;__&#1055;&#1051;&#1054;&#1057;&#1050;&#1054;&#1043;&#1059;&#1041;&#1062;&#1045;&#1042;__&#1054;&#1058;&#1042;&#1045;&#1056;&#1058;&#1054;&#1050;__&#1053;&#1054;&#1046;&#1053;&#1048;&#1062;__&#1050;&#1059;&#1057;&#1040;&#1063;&#1045;&#1050;__&#1050;&#1051;&#1070;&#1063;&#1045;&#1049;_&#1048;_&#1058;.&#1055;." TargetMode="External"/><Relationship Id="rId355" Type="http://schemas.openxmlformats.org/officeDocument/2006/relationships/image" Target="../media/image223.jpg"/><Relationship Id="rId476" Type="http://schemas.openxmlformats.org/officeDocument/2006/relationships/image" Target="../media/image321.jpg"/><Relationship Id="rId112" Type="http://schemas.openxmlformats.org/officeDocument/2006/relationships/hyperlink" Target="https://youtu.be/z63hYJa2ci4" TargetMode="External"/><Relationship Id="rId233" Type="http://schemas.openxmlformats.org/officeDocument/2006/relationships/hyperlink" Target="#&#1057;&#1058;&#1040;&#1052;&#1045;&#1057;&#1050;&#1040;_&#1055;&#1051;&#1054;&#1057;&#1050;&#1040;&#1071;" TargetMode="External"/><Relationship Id="rId354" Type="http://schemas.openxmlformats.org/officeDocument/2006/relationships/image" Target="../media/image172.jpg"/><Relationship Id="rId475" Type="http://schemas.openxmlformats.org/officeDocument/2006/relationships/image" Target="../media/image357.jpg"/><Relationship Id="rId111" Type="http://schemas.openxmlformats.org/officeDocument/2006/relationships/hyperlink" Target="https://youtu.be/JfTm1KG1S2c" TargetMode="External"/><Relationship Id="rId232" Type="http://schemas.openxmlformats.org/officeDocument/2006/relationships/hyperlink" Target="#&#1057;&#1050;&#1056;&#1045;&#1041;&#1054;&#1050;_&#1044;&#1051;&#1071;_&#1051;&#1068;&#1044;&#1040;" TargetMode="External"/><Relationship Id="rId353" Type="http://schemas.openxmlformats.org/officeDocument/2006/relationships/image" Target="../media/image203.png"/><Relationship Id="rId474" Type="http://schemas.openxmlformats.org/officeDocument/2006/relationships/image" Target="../media/image306.jpg"/><Relationship Id="rId305" Type="http://schemas.openxmlformats.org/officeDocument/2006/relationships/image" Target="../media/image129.png"/><Relationship Id="rId426" Type="http://schemas.openxmlformats.org/officeDocument/2006/relationships/image" Target="../media/image258.jpg"/><Relationship Id="rId304" Type="http://schemas.openxmlformats.org/officeDocument/2006/relationships/image" Target="../media/image124.jpg"/><Relationship Id="rId425" Type="http://schemas.openxmlformats.org/officeDocument/2006/relationships/image" Target="../media/image259.jpg"/><Relationship Id="rId303" Type="http://schemas.openxmlformats.org/officeDocument/2006/relationships/image" Target="../media/image155.jpg"/><Relationship Id="rId424" Type="http://schemas.openxmlformats.org/officeDocument/2006/relationships/image" Target="../media/image261.jpg"/><Relationship Id="rId302" Type="http://schemas.openxmlformats.org/officeDocument/2006/relationships/image" Target="../media/image154.png"/><Relationship Id="rId423" Type="http://schemas.openxmlformats.org/officeDocument/2006/relationships/image" Target="../media/image290.jpg"/><Relationship Id="rId309" Type="http://schemas.openxmlformats.org/officeDocument/2006/relationships/image" Target="../media/image148.jpg"/><Relationship Id="rId308" Type="http://schemas.openxmlformats.org/officeDocument/2006/relationships/image" Target="../media/image137.png"/><Relationship Id="rId429" Type="http://schemas.openxmlformats.org/officeDocument/2006/relationships/image" Target="../media/image269.jpg"/><Relationship Id="rId307" Type="http://schemas.openxmlformats.org/officeDocument/2006/relationships/image" Target="../media/image152.jpg"/><Relationship Id="rId428" Type="http://schemas.openxmlformats.org/officeDocument/2006/relationships/image" Target="../media/image275.jpg"/><Relationship Id="rId306" Type="http://schemas.openxmlformats.org/officeDocument/2006/relationships/image" Target="../media/image136.png"/><Relationship Id="rId427" Type="http://schemas.openxmlformats.org/officeDocument/2006/relationships/image" Target="../media/image284.jpg"/><Relationship Id="rId301" Type="http://schemas.openxmlformats.org/officeDocument/2006/relationships/image" Target="../media/image145.png"/><Relationship Id="rId422" Type="http://schemas.openxmlformats.org/officeDocument/2006/relationships/image" Target="../media/image260.jpg"/><Relationship Id="rId300" Type="http://schemas.openxmlformats.org/officeDocument/2006/relationships/image" Target="../media/image132.png"/><Relationship Id="rId421" Type="http://schemas.openxmlformats.org/officeDocument/2006/relationships/image" Target="../media/image266.jpg"/><Relationship Id="rId420" Type="http://schemas.openxmlformats.org/officeDocument/2006/relationships/image" Target="../media/image256.jpg"/><Relationship Id="rId415" Type="http://schemas.openxmlformats.org/officeDocument/2006/relationships/image" Target="../media/image254.jpg"/><Relationship Id="rId414" Type="http://schemas.openxmlformats.org/officeDocument/2006/relationships/image" Target="../media/image238.png"/><Relationship Id="rId413" Type="http://schemas.openxmlformats.org/officeDocument/2006/relationships/image" Target="../media/image265.png"/><Relationship Id="rId412" Type="http://schemas.openxmlformats.org/officeDocument/2006/relationships/image" Target="../media/image244.png"/><Relationship Id="rId419" Type="http://schemas.openxmlformats.org/officeDocument/2006/relationships/image" Target="../media/image255.jpg"/><Relationship Id="rId418" Type="http://schemas.openxmlformats.org/officeDocument/2006/relationships/image" Target="../media/image251.jpg"/><Relationship Id="rId417" Type="http://schemas.openxmlformats.org/officeDocument/2006/relationships/image" Target="../media/image247.jpg"/><Relationship Id="rId416" Type="http://schemas.openxmlformats.org/officeDocument/2006/relationships/image" Target="../media/image253.jpg"/><Relationship Id="rId411" Type="http://schemas.openxmlformats.org/officeDocument/2006/relationships/image" Target="../media/image245.png"/><Relationship Id="rId410" Type="http://schemas.openxmlformats.org/officeDocument/2006/relationships/image" Target="../media/image272.png"/><Relationship Id="rId206" Type="http://schemas.openxmlformats.org/officeDocument/2006/relationships/hyperlink" Target="#&#1056;&#1059;&#1063;&#1050;&#1048;_&#1050;_&#1053;&#1040;&#1055;&#1048;&#1051;&#1068;&#1053;&#1048;&#1050;&#1040;&#1052;" TargetMode="External"/><Relationship Id="rId327" Type="http://schemas.openxmlformats.org/officeDocument/2006/relationships/image" Target="../media/image187.jpg"/><Relationship Id="rId448" Type="http://schemas.openxmlformats.org/officeDocument/2006/relationships/image" Target="../media/image288.jpg"/><Relationship Id="rId205" Type="http://schemas.openxmlformats.org/officeDocument/2006/relationships/hyperlink" Target="#&#1053;&#1040;&#1041;&#1054;&#1056;&#1067;_&#1041;&#1059;&#1056;&#1054;&#1042;__&#1055;&#1048;&#1050;__&#1047;&#1059;&#1041;&#1048;&#1051;__&#1040;&#1044;&#1040;&#1055;&#1058;&#1045;&#1056;&#1054;&#1042;" TargetMode="External"/><Relationship Id="rId326" Type="http://schemas.openxmlformats.org/officeDocument/2006/relationships/image" Target="../media/image167.jpg"/><Relationship Id="rId447" Type="http://schemas.openxmlformats.org/officeDocument/2006/relationships/image" Target="../media/image291.jpg"/><Relationship Id="rId204" Type="http://schemas.openxmlformats.org/officeDocument/2006/relationships/hyperlink" Target="#&#1052;&#1054;&#1058;&#1067;&#1043;&#1048;" TargetMode="External"/><Relationship Id="rId325" Type="http://schemas.openxmlformats.org/officeDocument/2006/relationships/image" Target="../media/image182.jpg"/><Relationship Id="rId446" Type="http://schemas.openxmlformats.org/officeDocument/2006/relationships/image" Target="../media/image292.jpg"/><Relationship Id="rId203" Type="http://schemas.openxmlformats.org/officeDocument/2006/relationships/hyperlink" Target="#&#1052;&#1054;&#1051;&#1054;&#1058;&#1054;&#1050;_&#1057;&#1051;&#1045;&#1057;&#1040;&#1056;&#1053;&#1067;&#1049;_&#1057;&#1058;&#1040;&#1051;&#1068;&#1053;&#1054;&#1049;__&#1057;&#1058;&#1040;&#1051;&#1068;_50" TargetMode="External"/><Relationship Id="rId324" Type="http://schemas.openxmlformats.org/officeDocument/2006/relationships/image" Target="../media/image159.jpg"/><Relationship Id="rId445" Type="http://schemas.openxmlformats.org/officeDocument/2006/relationships/image" Target="../media/image243.png"/><Relationship Id="rId209" Type="http://schemas.openxmlformats.org/officeDocument/2006/relationships/hyperlink" Target="#&#1053;&#1054;&#1046;&#1054;&#1042;&#1050;&#1040;_&#1055;&#1054;_&#1044;&#1045;&#1056;&#1045;&#1042;&#1059;_KROTEC__&#1063;&#1045;&#1061;&#1048;&#1071;" TargetMode="External"/><Relationship Id="rId208" Type="http://schemas.openxmlformats.org/officeDocument/2006/relationships/hyperlink" Target="#&#1053;&#1054;&#1046;&#1053;&#1048;&#1062;&#1067;_&#1055;&#1054;_&#1052;&#1045;&#1058;&#1040;&#1051;&#1051;&#1059;__&#1051;&#1045;&#1042;&#1067;&#1049;_&#1048;_&#1055;&#1056;&#1040;&#1042;&#1067;&#1049;_&#1056;&#1045;&#1047;" TargetMode="External"/><Relationship Id="rId329" Type="http://schemas.openxmlformats.org/officeDocument/2006/relationships/image" Target="../media/image127.png"/><Relationship Id="rId207" Type="http://schemas.openxmlformats.org/officeDocument/2006/relationships/hyperlink" Target="#&#1059;&#1056;&#1054;&#1042;&#1045;&#1053;&#1068;_&#1059;&#1055;&#1056;&#1054;&#1063;&#1053;&#1045;&#1053;&#1053;&#1067;&#1049;" TargetMode="External"/><Relationship Id="rId328" Type="http://schemas.openxmlformats.org/officeDocument/2006/relationships/image" Target="../media/image170.jpg"/><Relationship Id="rId449" Type="http://schemas.openxmlformats.org/officeDocument/2006/relationships/image" Target="../media/image298.jpg"/><Relationship Id="rId440" Type="http://schemas.openxmlformats.org/officeDocument/2006/relationships/image" Target="../media/image278.jpg"/><Relationship Id="rId202" Type="http://schemas.openxmlformats.org/officeDocument/2006/relationships/hyperlink" Target="#&#1052;&#1045;&#1058;&#1063;&#1048;&#1050;_&#1052;&#1040;&#1064;&#1048;&#1053;&#1053;&#1054;_&#1056;&#1059;&#1063;&#1053;&#1054;&#1049;_&#1044;&#1051;&#1071;_&#1052;&#1045;&#1058;&#1056;&#1048;&#1063;&#1045;&#1057;&#1050;&#1054;&#1049;_&#1056;&#1045;&#1047;&#1068;&#1041;&#1067;_&#1054;&#1044;&#1048;&#1053;&#1040;&#1056;&#1053;&#1067;&#1049;_&#1044;&#1051;&#1071;_&#1057;&#1050;&#1042;&#1054;&#1047;&#1053;&#1067;&#1061;_&#1054;&#1058;&#1042;&#1045;&#1056;&#1057;&#1058;&#1048;&#1049;__&#1057;&#1058;&#1040;&#1051;&#1068;_&#1056;6&#1052;5__&#1043;&#1054;&#1057;&#1058;_3266_81" TargetMode="External"/><Relationship Id="rId323" Type="http://schemas.openxmlformats.org/officeDocument/2006/relationships/image" Target="../media/image165.jpg"/><Relationship Id="rId444" Type="http://schemas.openxmlformats.org/officeDocument/2006/relationships/image" Target="../media/image285.png"/><Relationship Id="rId201" Type="http://schemas.openxmlformats.org/officeDocument/2006/relationships/hyperlink" Target="#&#1051;&#1054;&#1055;&#1040;&#1058;&#1040;_&#1057;&#1040;&#1044;&#1054;&#1042;&#1040;&#1071;_&#1057;&#1054;&#1042;&#1050;&#1054;&#1042;&#1040;&#1071;_&#1055;&#1045;&#1057;&#1054;&#1063;&#1053;&#1040;&#1071;" TargetMode="External"/><Relationship Id="rId322" Type="http://schemas.openxmlformats.org/officeDocument/2006/relationships/image" Target="../media/image162.jpg"/><Relationship Id="rId443" Type="http://schemas.openxmlformats.org/officeDocument/2006/relationships/image" Target="../media/image271.jpg"/><Relationship Id="rId200" Type="http://schemas.openxmlformats.org/officeDocument/2006/relationships/hyperlink" Target="#&#1053;&#1040;&#1041;&#1054;&#1056;&#1067;_&#1044;&#1051;&#1071;_&#1042;&#1067;&#1055;&#1048;&#1051;&#1048;&#1042;&#1040;&#1053;&#1048;&#1071;_&#1051;&#1054;&#1041;&#1047;&#1048;&#1050;&#1054;&#1052;__&#1044;&#1045;&#1051;&#1068;&#1058;&#1040;" TargetMode="External"/><Relationship Id="rId321" Type="http://schemas.openxmlformats.org/officeDocument/2006/relationships/image" Target="../media/image158.jpg"/><Relationship Id="rId442" Type="http://schemas.openxmlformats.org/officeDocument/2006/relationships/image" Target="../media/image274.jpg"/><Relationship Id="rId320" Type="http://schemas.openxmlformats.org/officeDocument/2006/relationships/image" Target="../media/image150.jpg"/><Relationship Id="rId441" Type="http://schemas.openxmlformats.org/officeDocument/2006/relationships/image" Target="../media/image293.jpg"/><Relationship Id="rId316" Type="http://schemas.openxmlformats.org/officeDocument/2006/relationships/image" Target="../media/image161.jpg"/><Relationship Id="rId437" Type="http://schemas.openxmlformats.org/officeDocument/2006/relationships/image" Target="../media/image283.jpg"/><Relationship Id="rId315" Type="http://schemas.openxmlformats.org/officeDocument/2006/relationships/image" Target="../media/image171.jpg"/><Relationship Id="rId436" Type="http://schemas.openxmlformats.org/officeDocument/2006/relationships/image" Target="../media/image268.jpg"/><Relationship Id="rId314" Type="http://schemas.openxmlformats.org/officeDocument/2006/relationships/image" Target="../media/image160.jpg"/><Relationship Id="rId435" Type="http://schemas.openxmlformats.org/officeDocument/2006/relationships/image" Target="../media/image273.jpg"/><Relationship Id="rId313" Type="http://schemas.openxmlformats.org/officeDocument/2006/relationships/image" Target="../media/image149.jpg"/><Relationship Id="rId434" Type="http://schemas.openxmlformats.org/officeDocument/2006/relationships/image" Target="../media/image276.jpg"/><Relationship Id="rId319" Type="http://schemas.openxmlformats.org/officeDocument/2006/relationships/image" Target="../media/image179.jpg"/><Relationship Id="rId318" Type="http://schemas.openxmlformats.org/officeDocument/2006/relationships/image" Target="../media/image147.jpg"/><Relationship Id="rId439" Type="http://schemas.openxmlformats.org/officeDocument/2006/relationships/image" Target="../media/image277.jpg"/><Relationship Id="rId317" Type="http://schemas.openxmlformats.org/officeDocument/2006/relationships/image" Target="../media/image144.jpg"/><Relationship Id="rId438" Type="http://schemas.openxmlformats.org/officeDocument/2006/relationships/image" Target="../media/image287.jpg"/><Relationship Id="rId312" Type="http://schemas.openxmlformats.org/officeDocument/2006/relationships/image" Target="../media/image174.jpg"/><Relationship Id="rId433" Type="http://schemas.openxmlformats.org/officeDocument/2006/relationships/image" Target="../media/image279.jpg"/><Relationship Id="rId311" Type="http://schemas.openxmlformats.org/officeDocument/2006/relationships/image" Target="../media/image130.png"/><Relationship Id="rId432" Type="http://schemas.openxmlformats.org/officeDocument/2006/relationships/image" Target="../media/image270.jpg"/><Relationship Id="rId310" Type="http://schemas.openxmlformats.org/officeDocument/2006/relationships/image" Target="../media/image140.png"/><Relationship Id="rId431" Type="http://schemas.openxmlformats.org/officeDocument/2006/relationships/image" Target="../media/image264.jpg"/><Relationship Id="rId430" Type="http://schemas.openxmlformats.org/officeDocument/2006/relationships/image" Target="../media/image280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wbLV5JZGZdQ" TargetMode="External"/><Relationship Id="rId2" Type="http://schemas.openxmlformats.org/officeDocument/2006/relationships/image" Target="../media/image2.jpg"/><Relationship Id="rId3" Type="http://schemas.openxmlformats.org/officeDocument/2006/relationships/image" Target="../media/image8.jpg"/><Relationship Id="rId4" Type="http://schemas.openxmlformats.org/officeDocument/2006/relationships/image" Target="../media/image12.jpg"/><Relationship Id="rId9" Type="http://schemas.openxmlformats.org/officeDocument/2006/relationships/image" Target="../media/image14.jpg"/><Relationship Id="rId5" Type="http://schemas.openxmlformats.org/officeDocument/2006/relationships/image" Target="../media/image40.jpg"/><Relationship Id="rId6" Type="http://schemas.openxmlformats.org/officeDocument/2006/relationships/image" Target="../media/image35.jpg"/><Relationship Id="rId7" Type="http://schemas.openxmlformats.org/officeDocument/2006/relationships/image" Target="../media/image9.jpg"/><Relationship Id="rId8" Type="http://schemas.openxmlformats.org/officeDocument/2006/relationships/image" Target="../media/image10.jpg"/><Relationship Id="rId40" Type="http://schemas.openxmlformats.org/officeDocument/2006/relationships/image" Target="../media/image16.jpg"/><Relationship Id="rId42" Type="http://schemas.openxmlformats.org/officeDocument/2006/relationships/image" Target="../media/image37.jpg"/><Relationship Id="rId41" Type="http://schemas.openxmlformats.org/officeDocument/2006/relationships/image" Target="../media/image18.png"/><Relationship Id="rId44" Type="http://schemas.openxmlformats.org/officeDocument/2006/relationships/image" Target="../media/image101.jpg"/><Relationship Id="rId43" Type="http://schemas.openxmlformats.org/officeDocument/2006/relationships/image" Target="../media/image63.jpg"/><Relationship Id="rId46" Type="http://schemas.openxmlformats.org/officeDocument/2006/relationships/image" Target="../media/image53.jpg"/><Relationship Id="rId45" Type="http://schemas.openxmlformats.org/officeDocument/2006/relationships/image" Target="../media/image31.jpg"/><Relationship Id="rId48" Type="http://schemas.openxmlformats.org/officeDocument/2006/relationships/image" Target="../media/image29.jpg"/><Relationship Id="rId47" Type="http://schemas.openxmlformats.org/officeDocument/2006/relationships/image" Target="../media/image27.jpg"/><Relationship Id="rId49" Type="http://schemas.openxmlformats.org/officeDocument/2006/relationships/image" Target="../media/image15.jpg"/><Relationship Id="rId31" Type="http://schemas.openxmlformats.org/officeDocument/2006/relationships/image" Target="../media/image23.jpg"/><Relationship Id="rId30" Type="http://schemas.openxmlformats.org/officeDocument/2006/relationships/image" Target="../media/image47.png"/><Relationship Id="rId33" Type="http://schemas.openxmlformats.org/officeDocument/2006/relationships/image" Target="../media/image24.jpg"/><Relationship Id="rId32" Type="http://schemas.openxmlformats.org/officeDocument/2006/relationships/image" Target="../media/image44.jpg"/><Relationship Id="rId35" Type="http://schemas.openxmlformats.org/officeDocument/2006/relationships/image" Target="../media/image6.jpg"/><Relationship Id="rId34" Type="http://schemas.openxmlformats.org/officeDocument/2006/relationships/image" Target="../media/image30.jpg"/><Relationship Id="rId37" Type="http://schemas.openxmlformats.org/officeDocument/2006/relationships/image" Target="../media/image42.jpg"/><Relationship Id="rId36" Type="http://schemas.openxmlformats.org/officeDocument/2006/relationships/image" Target="../media/image43.jpg"/><Relationship Id="rId39" Type="http://schemas.openxmlformats.org/officeDocument/2006/relationships/image" Target="../media/image51.jpg"/><Relationship Id="rId38" Type="http://schemas.openxmlformats.org/officeDocument/2006/relationships/image" Target="../media/image38.jpg"/><Relationship Id="rId20" Type="http://schemas.openxmlformats.org/officeDocument/2006/relationships/image" Target="../media/image39.jpg"/><Relationship Id="rId22" Type="http://schemas.openxmlformats.org/officeDocument/2006/relationships/image" Target="../media/image13.jpg"/><Relationship Id="rId21" Type="http://schemas.openxmlformats.org/officeDocument/2006/relationships/image" Target="../media/image34.jpg"/><Relationship Id="rId24" Type="http://schemas.openxmlformats.org/officeDocument/2006/relationships/image" Target="../media/image25.jpg"/><Relationship Id="rId23" Type="http://schemas.openxmlformats.org/officeDocument/2006/relationships/image" Target="../media/image5.jpg"/><Relationship Id="rId26" Type="http://schemas.openxmlformats.org/officeDocument/2006/relationships/image" Target="../media/image71.jpg"/><Relationship Id="rId25" Type="http://schemas.openxmlformats.org/officeDocument/2006/relationships/image" Target="../media/image41.jpg"/><Relationship Id="rId28" Type="http://schemas.openxmlformats.org/officeDocument/2006/relationships/image" Target="../media/image49.jpg"/><Relationship Id="rId27" Type="http://schemas.openxmlformats.org/officeDocument/2006/relationships/image" Target="../media/image61.jpg"/><Relationship Id="rId29" Type="http://schemas.openxmlformats.org/officeDocument/2006/relationships/image" Target="../media/image19.jpg"/><Relationship Id="rId11" Type="http://schemas.openxmlformats.org/officeDocument/2006/relationships/image" Target="../media/image32.jpg"/><Relationship Id="rId10" Type="http://schemas.openxmlformats.org/officeDocument/2006/relationships/image" Target="../media/image11.jpg"/><Relationship Id="rId13" Type="http://schemas.openxmlformats.org/officeDocument/2006/relationships/image" Target="../media/image21.jpg"/><Relationship Id="rId12" Type="http://schemas.openxmlformats.org/officeDocument/2006/relationships/image" Target="../media/image20.jpg"/><Relationship Id="rId15" Type="http://schemas.openxmlformats.org/officeDocument/2006/relationships/image" Target="../media/image1.jpg"/><Relationship Id="rId14" Type="http://schemas.openxmlformats.org/officeDocument/2006/relationships/image" Target="../media/image22.jpg"/><Relationship Id="rId17" Type="http://schemas.openxmlformats.org/officeDocument/2006/relationships/image" Target="../media/image3.jpg"/><Relationship Id="rId16" Type="http://schemas.openxmlformats.org/officeDocument/2006/relationships/image" Target="../media/image4.jpg"/><Relationship Id="rId19" Type="http://schemas.openxmlformats.org/officeDocument/2006/relationships/image" Target="../media/image17.jpg"/><Relationship Id="rId18" Type="http://schemas.openxmlformats.org/officeDocument/2006/relationships/image" Target="../media/image26.jpg"/><Relationship Id="rId83" Type="http://schemas.openxmlformats.org/officeDocument/2006/relationships/image" Target="../media/image86.jpg"/><Relationship Id="rId80" Type="http://schemas.openxmlformats.org/officeDocument/2006/relationships/image" Target="../media/image107.jpg"/><Relationship Id="rId82" Type="http://schemas.openxmlformats.org/officeDocument/2006/relationships/image" Target="../media/image72.jpg"/><Relationship Id="rId81" Type="http://schemas.openxmlformats.org/officeDocument/2006/relationships/image" Target="../media/image78.png"/><Relationship Id="rId73" Type="http://schemas.openxmlformats.org/officeDocument/2006/relationships/image" Target="../media/image77.jpg"/><Relationship Id="rId72" Type="http://schemas.openxmlformats.org/officeDocument/2006/relationships/image" Target="../media/image81.jpg"/><Relationship Id="rId75" Type="http://schemas.openxmlformats.org/officeDocument/2006/relationships/image" Target="../media/image95.jpg"/><Relationship Id="rId74" Type="http://schemas.openxmlformats.org/officeDocument/2006/relationships/image" Target="../media/image96.jpg"/><Relationship Id="rId77" Type="http://schemas.openxmlformats.org/officeDocument/2006/relationships/image" Target="../media/image103.jpg"/><Relationship Id="rId76" Type="http://schemas.openxmlformats.org/officeDocument/2006/relationships/image" Target="../media/image75.jpg"/><Relationship Id="rId79" Type="http://schemas.openxmlformats.org/officeDocument/2006/relationships/image" Target="../media/image76.jpg"/><Relationship Id="rId78" Type="http://schemas.openxmlformats.org/officeDocument/2006/relationships/image" Target="../media/image74.png"/><Relationship Id="rId71" Type="http://schemas.openxmlformats.org/officeDocument/2006/relationships/image" Target="../media/image66.jpg"/><Relationship Id="rId70" Type="http://schemas.openxmlformats.org/officeDocument/2006/relationships/image" Target="../media/image88.jpg"/><Relationship Id="rId62" Type="http://schemas.openxmlformats.org/officeDocument/2006/relationships/image" Target="../media/image70.jpg"/><Relationship Id="rId61" Type="http://schemas.openxmlformats.org/officeDocument/2006/relationships/image" Target="../media/image54.jpg"/><Relationship Id="rId64" Type="http://schemas.openxmlformats.org/officeDocument/2006/relationships/image" Target="../media/image65.png"/><Relationship Id="rId63" Type="http://schemas.openxmlformats.org/officeDocument/2006/relationships/image" Target="../media/image60.jpg"/><Relationship Id="rId66" Type="http://schemas.openxmlformats.org/officeDocument/2006/relationships/image" Target="../media/image57.png"/><Relationship Id="rId65" Type="http://schemas.openxmlformats.org/officeDocument/2006/relationships/image" Target="../media/image59.png"/><Relationship Id="rId68" Type="http://schemas.openxmlformats.org/officeDocument/2006/relationships/image" Target="../media/image73.jpg"/><Relationship Id="rId67" Type="http://schemas.openxmlformats.org/officeDocument/2006/relationships/image" Target="../media/image52.jpg"/><Relationship Id="rId60" Type="http://schemas.openxmlformats.org/officeDocument/2006/relationships/image" Target="../media/image62.jpg"/><Relationship Id="rId69" Type="http://schemas.openxmlformats.org/officeDocument/2006/relationships/image" Target="../media/image84.jpg"/><Relationship Id="rId51" Type="http://schemas.openxmlformats.org/officeDocument/2006/relationships/image" Target="../media/image55.jpg"/><Relationship Id="rId50" Type="http://schemas.openxmlformats.org/officeDocument/2006/relationships/image" Target="../media/image48.png"/><Relationship Id="rId53" Type="http://schemas.openxmlformats.org/officeDocument/2006/relationships/image" Target="../media/image50.jpg"/><Relationship Id="rId52" Type="http://schemas.openxmlformats.org/officeDocument/2006/relationships/image" Target="../media/image45.png"/><Relationship Id="rId55" Type="http://schemas.openxmlformats.org/officeDocument/2006/relationships/image" Target="../media/image7.jpg"/><Relationship Id="rId54" Type="http://schemas.openxmlformats.org/officeDocument/2006/relationships/image" Target="../media/image56.jpg"/><Relationship Id="rId57" Type="http://schemas.openxmlformats.org/officeDocument/2006/relationships/image" Target="../media/image28.jpg"/><Relationship Id="rId56" Type="http://schemas.openxmlformats.org/officeDocument/2006/relationships/image" Target="../media/image33.jpg"/><Relationship Id="rId59" Type="http://schemas.openxmlformats.org/officeDocument/2006/relationships/image" Target="../media/image58.jpg"/><Relationship Id="rId58" Type="http://schemas.openxmlformats.org/officeDocument/2006/relationships/image" Target="../media/image36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1866900</xdr:colOff>
      <xdr:row>8835</xdr:row>
      <xdr:rowOff>-19050</xdr:rowOff>
    </xdr:from>
    <xdr:ext cx="790575" cy="38100"/>
    <xdr:sp>
      <xdr:nvSpPr>
        <xdr:cNvPr id="5" name="Shape 5">
          <a:hlinkClick r:id="rId1"/>
        </xdr:cNvPr>
        <xdr:cNvSpPr/>
      </xdr:nvSpPr>
      <xdr:spPr>
        <a:xfrm>
          <a:off x="4950713" y="3780000"/>
          <a:ext cx="790575" cy="0"/>
        </a:xfrm>
        <a:prstGeom prst="rect">
          <a:avLst/>
        </a:prstGeom>
        <a:solidFill>
          <a:srgbClr val="0070C0"/>
        </a:solidFill>
        <a:ln cap="flat" cmpd="sng" w="9525">
          <a:solidFill>
            <a:srgbClr val="71884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НОВИНКА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238</xdr:row>
      <xdr:rowOff>752475</xdr:rowOff>
    </xdr:from>
    <xdr:ext cx="581025" cy="171450"/>
    <xdr:sp>
      <xdr:nvSpPr>
        <xdr:cNvPr id="6" name="Shape 6">
          <a:hlinkClick r:id="rId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273</xdr:row>
      <xdr:rowOff>762000</xdr:rowOff>
    </xdr:from>
    <xdr:ext cx="581025" cy="171450"/>
    <xdr:sp>
      <xdr:nvSpPr>
        <xdr:cNvPr id="7" name="Shape 7">
          <a:hlinkClick r:id="rId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488</xdr:row>
      <xdr:rowOff>952500</xdr:rowOff>
    </xdr:from>
    <xdr:ext cx="581025" cy="171450"/>
    <xdr:sp>
      <xdr:nvSpPr>
        <xdr:cNvPr id="8" name="Shape 8">
          <a:hlinkClick r:id="rId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676</xdr:row>
      <xdr:rowOff>762000</xdr:rowOff>
    </xdr:from>
    <xdr:ext cx="581025" cy="171450"/>
    <xdr:sp>
      <xdr:nvSpPr>
        <xdr:cNvPr id="9" name="Shape 9">
          <a:hlinkClick r:id="rId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1122</xdr:row>
      <xdr:rowOff>762000</xdr:rowOff>
    </xdr:from>
    <xdr:ext cx="581025" cy="180975"/>
    <xdr:sp>
      <xdr:nvSpPr>
        <xdr:cNvPr id="10" name="Shape 10">
          <a:hlinkClick r:id="rId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1194</xdr:row>
      <xdr:rowOff>762000</xdr:rowOff>
    </xdr:from>
    <xdr:ext cx="581025" cy="171450"/>
    <xdr:sp>
      <xdr:nvSpPr>
        <xdr:cNvPr id="11" name="Shape 11">
          <a:hlinkClick r:id="rId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1221</xdr:row>
      <xdr:rowOff>571500</xdr:rowOff>
    </xdr:from>
    <xdr:ext cx="581025" cy="171450"/>
    <xdr:sp>
      <xdr:nvSpPr>
        <xdr:cNvPr id="12" name="Shape 12">
          <a:hlinkClick r:id="rId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1243</xdr:row>
      <xdr:rowOff>762000</xdr:rowOff>
    </xdr:from>
    <xdr:ext cx="581025" cy="171450"/>
    <xdr:sp>
      <xdr:nvSpPr>
        <xdr:cNvPr id="13" name="Shape 13">
          <a:hlinkClick r:id="rId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1260</xdr:row>
      <xdr:rowOff>762000</xdr:rowOff>
    </xdr:from>
    <xdr:ext cx="581025" cy="171450"/>
    <xdr:sp>
      <xdr:nvSpPr>
        <xdr:cNvPr id="14" name="Shape 14">
          <a:hlinkClick r:id="rId1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1281</xdr:row>
      <xdr:rowOff>762000</xdr:rowOff>
    </xdr:from>
    <xdr:ext cx="581025" cy="180975"/>
    <xdr:sp>
      <xdr:nvSpPr>
        <xdr:cNvPr id="15" name="Shape 15">
          <a:hlinkClick r:id="rId1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1788</xdr:row>
      <xdr:rowOff>762000</xdr:rowOff>
    </xdr:from>
    <xdr:ext cx="581025" cy="171450"/>
    <xdr:sp>
      <xdr:nvSpPr>
        <xdr:cNvPr id="16" name="Shape 16">
          <a:hlinkClick r:id="rId1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1797</xdr:row>
      <xdr:rowOff>571500</xdr:rowOff>
    </xdr:from>
    <xdr:ext cx="581025" cy="171450"/>
    <xdr:sp>
      <xdr:nvSpPr>
        <xdr:cNvPr id="17" name="Shape 17">
          <a:hlinkClick r:id="rId1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2157</xdr:row>
      <xdr:rowOff>1152525</xdr:rowOff>
    </xdr:from>
    <xdr:ext cx="581025" cy="180975"/>
    <xdr:sp>
      <xdr:nvSpPr>
        <xdr:cNvPr id="18" name="Shape 18">
          <a:hlinkClick r:id="rId1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3000375</xdr:colOff>
      <xdr:row>2118</xdr:row>
      <xdr:rowOff>781050</xdr:rowOff>
    </xdr:from>
    <xdr:ext cx="1295400" cy="381000"/>
    <xdr:sp>
      <xdr:nvSpPr>
        <xdr:cNvPr id="19" name="Shape 19">
          <a:hlinkClick r:id="rId15"/>
        </xdr:cNvPr>
        <xdr:cNvSpPr/>
      </xdr:nvSpPr>
      <xdr:spPr>
        <a:xfrm>
          <a:off x="4703063" y="3594263"/>
          <a:ext cx="1285875" cy="3714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2091</xdr:row>
      <xdr:rowOff>771525</xdr:rowOff>
    </xdr:from>
    <xdr:ext cx="581025" cy="371475"/>
    <xdr:sp>
      <xdr:nvSpPr>
        <xdr:cNvPr id="20" name="Shape 20">
          <a:hlinkClick r:id="rId16"/>
        </xdr:cNvPr>
        <xdr:cNvSpPr/>
      </xdr:nvSpPr>
      <xdr:spPr>
        <a:xfrm>
          <a:off x="5060250" y="3599025"/>
          <a:ext cx="571500" cy="3619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2194</xdr:row>
      <xdr:rowOff>952500</xdr:rowOff>
    </xdr:from>
    <xdr:ext cx="581025" cy="171450"/>
    <xdr:sp>
      <xdr:nvSpPr>
        <xdr:cNvPr id="21" name="Shape 21">
          <a:hlinkClick r:id="rId1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2230</xdr:row>
      <xdr:rowOff>771525</xdr:rowOff>
    </xdr:from>
    <xdr:ext cx="581025" cy="180975"/>
    <xdr:sp>
      <xdr:nvSpPr>
        <xdr:cNvPr id="22" name="Shape 22">
          <a:hlinkClick r:id="rId1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2250</xdr:row>
      <xdr:rowOff>962025</xdr:rowOff>
    </xdr:from>
    <xdr:ext cx="581025" cy="180975"/>
    <xdr:sp>
      <xdr:nvSpPr>
        <xdr:cNvPr id="23" name="Shape 23">
          <a:hlinkClick r:id="rId1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2262</xdr:row>
      <xdr:rowOff>952500</xdr:rowOff>
    </xdr:from>
    <xdr:ext cx="581025" cy="171450"/>
    <xdr:sp>
      <xdr:nvSpPr>
        <xdr:cNvPr id="24" name="Shape 24">
          <a:hlinkClick r:id="rId2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2291</xdr:row>
      <xdr:rowOff>581025</xdr:rowOff>
    </xdr:from>
    <xdr:ext cx="581025" cy="180975"/>
    <xdr:sp>
      <xdr:nvSpPr>
        <xdr:cNvPr id="25" name="Shape 25">
          <a:hlinkClick r:id="rId2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2303</xdr:row>
      <xdr:rowOff>571500</xdr:rowOff>
    </xdr:from>
    <xdr:ext cx="581025" cy="171450"/>
    <xdr:sp>
      <xdr:nvSpPr>
        <xdr:cNvPr id="26" name="Shape 26">
          <a:hlinkClick r:id="rId2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2313</xdr:row>
      <xdr:rowOff>581025</xdr:rowOff>
    </xdr:from>
    <xdr:ext cx="581025" cy="180975"/>
    <xdr:sp>
      <xdr:nvSpPr>
        <xdr:cNvPr id="27" name="Shape 27">
          <a:hlinkClick r:id="rId2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2324</xdr:row>
      <xdr:rowOff>581025</xdr:rowOff>
    </xdr:from>
    <xdr:ext cx="581025" cy="180975"/>
    <xdr:sp>
      <xdr:nvSpPr>
        <xdr:cNvPr id="28" name="Shape 28">
          <a:hlinkClick r:id="rId2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2608</xdr:row>
      <xdr:rowOff>771525</xdr:rowOff>
    </xdr:from>
    <xdr:ext cx="1295400" cy="180975"/>
    <xdr:sp>
      <xdr:nvSpPr>
        <xdr:cNvPr id="29" name="Shape 29">
          <a:hlinkClick r:id="rId25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2822</xdr:row>
      <xdr:rowOff>781050</xdr:rowOff>
    </xdr:from>
    <xdr:ext cx="581025" cy="190500"/>
    <xdr:sp>
      <xdr:nvSpPr>
        <xdr:cNvPr id="30" name="Shape 30">
          <a:hlinkClick r:id="rId26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2988</xdr:row>
      <xdr:rowOff>781050</xdr:rowOff>
    </xdr:from>
    <xdr:ext cx="581025" cy="190500"/>
    <xdr:sp>
      <xdr:nvSpPr>
        <xdr:cNvPr id="31" name="Shape 31">
          <a:hlinkClick r:id="rId27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3054</xdr:row>
      <xdr:rowOff>571500</xdr:rowOff>
    </xdr:from>
    <xdr:ext cx="581025" cy="171450"/>
    <xdr:sp>
      <xdr:nvSpPr>
        <xdr:cNvPr id="32" name="Shape 32">
          <a:hlinkClick r:id="rId2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3058</xdr:row>
      <xdr:rowOff>581025</xdr:rowOff>
    </xdr:from>
    <xdr:ext cx="581025" cy="180975"/>
    <xdr:sp>
      <xdr:nvSpPr>
        <xdr:cNvPr id="33" name="Shape 33">
          <a:hlinkClick r:id="rId2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3064</xdr:row>
      <xdr:rowOff>571500</xdr:rowOff>
    </xdr:from>
    <xdr:ext cx="1295400" cy="171450"/>
    <xdr:sp>
      <xdr:nvSpPr>
        <xdr:cNvPr id="34" name="Shape 34">
          <a:hlinkClick r:id="rId30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3123</xdr:row>
      <xdr:rowOff>571500</xdr:rowOff>
    </xdr:from>
    <xdr:ext cx="581025" cy="180975"/>
    <xdr:sp>
      <xdr:nvSpPr>
        <xdr:cNvPr id="35" name="Shape 35">
          <a:hlinkClick r:id="rId3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3126</xdr:row>
      <xdr:rowOff>581025</xdr:rowOff>
    </xdr:from>
    <xdr:ext cx="581025" cy="180975"/>
    <xdr:sp>
      <xdr:nvSpPr>
        <xdr:cNvPr id="36" name="Shape 36">
          <a:hlinkClick r:id="rId3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3139</xdr:row>
      <xdr:rowOff>571500</xdr:rowOff>
    </xdr:from>
    <xdr:ext cx="581025" cy="180975"/>
    <xdr:sp>
      <xdr:nvSpPr>
        <xdr:cNvPr id="37" name="Shape 37">
          <a:hlinkClick r:id="rId3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3181</xdr:row>
      <xdr:rowOff>571500</xdr:rowOff>
    </xdr:from>
    <xdr:ext cx="581025" cy="171450"/>
    <xdr:sp>
      <xdr:nvSpPr>
        <xdr:cNvPr id="38" name="Shape 38">
          <a:hlinkClick r:id="rId3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3211</xdr:row>
      <xdr:rowOff>581025</xdr:rowOff>
    </xdr:from>
    <xdr:ext cx="581025" cy="180975"/>
    <xdr:sp>
      <xdr:nvSpPr>
        <xdr:cNvPr id="39" name="Shape 39">
          <a:hlinkClick r:id="rId3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3221</xdr:row>
      <xdr:rowOff>571500</xdr:rowOff>
    </xdr:from>
    <xdr:ext cx="581025" cy="180975"/>
    <xdr:sp>
      <xdr:nvSpPr>
        <xdr:cNvPr id="40" name="Shape 40">
          <a:hlinkClick r:id="rId3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3273</xdr:row>
      <xdr:rowOff>571500</xdr:rowOff>
    </xdr:from>
    <xdr:ext cx="581025" cy="171450"/>
    <xdr:sp>
      <xdr:nvSpPr>
        <xdr:cNvPr id="41" name="Shape 41">
          <a:hlinkClick r:id="rId3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3292</xdr:row>
      <xdr:rowOff>581025</xdr:rowOff>
    </xdr:from>
    <xdr:ext cx="581025" cy="180975"/>
    <xdr:sp>
      <xdr:nvSpPr>
        <xdr:cNvPr id="42" name="Shape 42">
          <a:hlinkClick r:id="rId3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4115</xdr:row>
      <xdr:rowOff>571500</xdr:rowOff>
    </xdr:from>
    <xdr:ext cx="581025" cy="180975"/>
    <xdr:sp>
      <xdr:nvSpPr>
        <xdr:cNvPr id="43" name="Shape 43">
          <a:hlinkClick r:id="rId3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4123</xdr:row>
      <xdr:rowOff>581025</xdr:rowOff>
    </xdr:from>
    <xdr:ext cx="581025" cy="180975"/>
    <xdr:sp>
      <xdr:nvSpPr>
        <xdr:cNvPr id="44" name="Shape 44">
          <a:hlinkClick r:id="rId4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4129</xdr:row>
      <xdr:rowOff>571500</xdr:rowOff>
    </xdr:from>
    <xdr:ext cx="581025" cy="171450"/>
    <xdr:sp>
      <xdr:nvSpPr>
        <xdr:cNvPr id="45" name="Shape 45">
          <a:hlinkClick r:id="rId4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4140</xdr:row>
      <xdr:rowOff>571500</xdr:rowOff>
    </xdr:from>
    <xdr:ext cx="581025" cy="171450"/>
    <xdr:sp>
      <xdr:nvSpPr>
        <xdr:cNvPr id="46" name="Shape 46">
          <a:hlinkClick r:id="rId4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4146</xdr:row>
      <xdr:rowOff>571500</xdr:rowOff>
    </xdr:from>
    <xdr:ext cx="581025" cy="171450"/>
    <xdr:sp>
      <xdr:nvSpPr>
        <xdr:cNvPr id="47" name="Shape 47">
          <a:hlinkClick r:id="rId4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4151</xdr:row>
      <xdr:rowOff>571500</xdr:rowOff>
    </xdr:from>
    <xdr:ext cx="581025" cy="171450"/>
    <xdr:sp>
      <xdr:nvSpPr>
        <xdr:cNvPr id="48" name="Shape 48">
          <a:hlinkClick r:id="rId4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4156</xdr:row>
      <xdr:rowOff>581025</xdr:rowOff>
    </xdr:from>
    <xdr:ext cx="581025" cy="180975"/>
    <xdr:sp>
      <xdr:nvSpPr>
        <xdr:cNvPr id="49" name="Shape 49">
          <a:hlinkClick r:id="rId4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4161</xdr:row>
      <xdr:rowOff>581025</xdr:rowOff>
    </xdr:from>
    <xdr:ext cx="581025" cy="180975"/>
    <xdr:sp>
      <xdr:nvSpPr>
        <xdr:cNvPr id="50" name="Shape 50">
          <a:hlinkClick r:id="rId4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2962275</xdr:colOff>
      <xdr:row>4182</xdr:row>
      <xdr:rowOff>571500</xdr:rowOff>
    </xdr:from>
    <xdr:ext cx="581025" cy="171450"/>
    <xdr:sp>
      <xdr:nvSpPr>
        <xdr:cNvPr id="51" name="Shape 51">
          <a:hlinkClick r:id="rId4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4197</xdr:row>
      <xdr:rowOff>571500</xdr:rowOff>
    </xdr:from>
    <xdr:ext cx="581025" cy="180975"/>
    <xdr:sp>
      <xdr:nvSpPr>
        <xdr:cNvPr id="52" name="Shape 52">
          <a:hlinkClick r:id="rId4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4242</xdr:row>
      <xdr:rowOff>571500</xdr:rowOff>
    </xdr:from>
    <xdr:ext cx="581025" cy="171450"/>
    <xdr:sp>
      <xdr:nvSpPr>
        <xdr:cNvPr id="53" name="Shape 53">
          <a:hlinkClick r:id="rId4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6558</xdr:row>
      <xdr:rowOff>571500</xdr:rowOff>
    </xdr:from>
    <xdr:ext cx="581025" cy="171450"/>
    <xdr:sp>
      <xdr:nvSpPr>
        <xdr:cNvPr id="54" name="Shape 54">
          <a:hlinkClick r:id="rId5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6575</xdr:row>
      <xdr:rowOff>581025</xdr:rowOff>
    </xdr:from>
    <xdr:ext cx="581025" cy="180975"/>
    <xdr:sp>
      <xdr:nvSpPr>
        <xdr:cNvPr id="55" name="Shape 55">
          <a:hlinkClick r:id="rId5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6592</xdr:row>
      <xdr:rowOff>571500</xdr:rowOff>
    </xdr:from>
    <xdr:ext cx="581025" cy="171450"/>
    <xdr:sp>
      <xdr:nvSpPr>
        <xdr:cNvPr id="56" name="Shape 56">
          <a:hlinkClick r:id="rId5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6609</xdr:row>
      <xdr:rowOff>571500</xdr:rowOff>
    </xdr:from>
    <xdr:ext cx="581025" cy="171450"/>
    <xdr:sp>
      <xdr:nvSpPr>
        <xdr:cNvPr id="57" name="Shape 57">
          <a:hlinkClick r:id="rId5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6626</xdr:row>
      <xdr:rowOff>571500</xdr:rowOff>
    </xdr:from>
    <xdr:ext cx="581025" cy="171450"/>
    <xdr:sp>
      <xdr:nvSpPr>
        <xdr:cNvPr id="58" name="Shape 58">
          <a:hlinkClick r:id="rId5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6635</xdr:row>
      <xdr:rowOff>561975</xdr:rowOff>
    </xdr:from>
    <xdr:ext cx="581025" cy="180975"/>
    <xdr:sp>
      <xdr:nvSpPr>
        <xdr:cNvPr id="59" name="Shape 59">
          <a:hlinkClick r:id="rId5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6652</xdr:row>
      <xdr:rowOff>561975</xdr:rowOff>
    </xdr:from>
    <xdr:ext cx="581025" cy="171450"/>
    <xdr:sp>
      <xdr:nvSpPr>
        <xdr:cNvPr id="60" name="Shape 60">
          <a:hlinkClick r:id="rId5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6669</xdr:row>
      <xdr:rowOff>571500</xdr:rowOff>
    </xdr:from>
    <xdr:ext cx="581025" cy="180975"/>
    <xdr:sp>
      <xdr:nvSpPr>
        <xdr:cNvPr id="61" name="Shape 61">
          <a:hlinkClick r:id="rId5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6682</xdr:row>
      <xdr:rowOff>561975</xdr:rowOff>
    </xdr:from>
    <xdr:ext cx="581025" cy="180975"/>
    <xdr:sp>
      <xdr:nvSpPr>
        <xdr:cNvPr id="62" name="Shape 62">
          <a:hlinkClick r:id="rId5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6686</xdr:row>
      <xdr:rowOff>581025</xdr:rowOff>
    </xdr:from>
    <xdr:ext cx="581025" cy="190500"/>
    <xdr:sp>
      <xdr:nvSpPr>
        <xdr:cNvPr id="63" name="Shape 63">
          <a:hlinkClick r:id="rId59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6690</xdr:row>
      <xdr:rowOff>561975</xdr:rowOff>
    </xdr:from>
    <xdr:ext cx="581025" cy="171450"/>
    <xdr:sp>
      <xdr:nvSpPr>
        <xdr:cNvPr id="64" name="Shape 64">
          <a:hlinkClick r:id="rId6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6707</xdr:row>
      <xdr:rowOff>571500</xdr:rowOff>
    </xdr:from>
    <xdr:ext cx="581025" cy="171450"/>
    <xdr:sp>
      <xdr:nvSpPr>
        <xdr:cNvPr id="65" name="Shape 65">
          <a:hlinkClick r:id="rId6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6720</xdr:row>
      <xdr:rowOff>561975</xdr:rowOff>
    </xdr:from>
    <xdr:ext cx="581025" cy="171450"/>
    <xdr:sp>
      <xdr:nvSpPr>
        <xdr:cNvPr id="66" name="Shape 66">
          <a:hlinkClick r:id="rId6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6723</xdr:row>
      <xdr:rowOff>571500</xdr:rowOff>
    </xdr:from>
    <xdr:ext cx="581025" cy="180975"/>
    <xdr:sp>
      <xdr:nvSpPr>
        <xdr:cNvPr id="67" name="Shape 67">
          <a:hlinkClick r:id="rId6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2962275</xdr:colOff>
      <xdr:row>6728</xdr:row>
      <xdr:rowOff>571500</xdr:rowOff>
    </xdr:from>
    <xdr:ext cx="581025" cy="180975"/>
    <xdr:sp>
      <xdr:nvSpPr>
        <xdr:cNvPr id="68" name="Shape 68">
          <a:hlinkClick r:id="rId6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1806</xdr:row>
      <xdr:rowOff>381000</xdr:rowOff>
    </xdr:from>
    <xdr:ext cx="581025" cy="180975"/>
    <xdr:sp>
      <xdr:nvSpPr>
        <xdr:cNvPr id="69" name="Shape 69">
          <a:hlinkClick r:id="rId6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1821</xdr:row>
      <xdr:rowOff>390525</xdr:rowOff>
    </xdr:from>
    <xdr:ext cx="581025" cy="190500"/>
    <xdr:sp>
      <xdr:nvSpPr>
        <xdr:cNvPr id="70" name="Shape 70">
          <a:hlinkClick r:id="rId66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1829</xdr:row>
      <xdr:rowOff>381000</xdr:rowOff>
    </xdr:from>
    <xdr:ext cx="581025" cy="171450"/>
    <xdr:sp>
      <xdr:nvSpPr>
        <xdr:cNvPr id="71" name="Shape 71">
          <a:hlinkClick r:id="rId6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1831</xdr:row>
      <xdr:rowOff>390525</xdr:rowOff>
    </xdr:from>
    <xdr:ext cx="581025" cy="180975"/>
    <xdr:sp>
      <xdr:nvSpPr>
        <xdr:cNvPr id="72" name="Shape 72">
          <a:hlinkClick r:id="rId6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1833</xdr:row>
      <xdr:rowOff>400050</xdr:rowOff>
    </xdr:from>
    <xdr:ext cx="581025" cy="190500"/>
    <xdr:sp>
      <xdr:nvSpPr>
        <xdr:cNvPr id="73" name="Shape 73">
          <a:hlinkClick r:id="rId69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1907</xdr:row>
      <xdr:rowOff>381000</xdr:rowOff>
    </xdr:from>
    <xdr:ext cx="581025" cy="171450"/>
    <xdr:sp>
      <xdr:nvSpPr>
        <xdr:cNvPr id="74" name="Shape 74">
          <a:hlinkClick r:id="rId7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1915</xdr:row>
      <xdr:rowOff>381000</xdr:rowOff>
    </xdr:from>
    <xdr:ext cx="581025" cy="171450"/>
    <xdr:sp>
      <xdr:nvSpPr>
        <xdr:cNvPr id="75" name="Shape 75">
          <a:hlinkClick r:id="rId7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1928</xdr:row>
      <xdr:rowOff>390525</xdr:rowOff>
    </xdr:from>
    <xdr:ext cx="581025" cy="180975"/>
    <xdr:sp>
      <xdr:nvSpPr>
        <xdr:cNvPr id="76" name="Shape 76">
          <a:hlinkClick r:id="rId7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1932</xdr:row>
      <xdr:rowOff>381000</xdr:rowOff>
    </xdr:from>
    <xdr:ext cx="581025" cy="171450"/>
    <xdr:sp>
      <xdr:nvSpPr>
        <xdr:cNvPr id="77" name="Shape 77">
          <a:hlinkClick r:id="rId7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1942</xdr:row>
      <xdr:rowOff>381000</xdr:rowOff>
    </xdr:from>
    <xdr:ext cx="581025" cy="171450"/>
    <xdr:sp>
      <xdr:nvSpPr>
        <xdr:cNvPr id="78" name="Shape 78">
          <a:hlinkClick r:id="rId7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1946</xdr:row>
      <xdr:rowOff>371475</xdr:rowOff>
    </xdr:from>
    <xdr:ext cx="581025" cy="171450"/>
    <xdr:sp>
      <xdr:nvSpPr>
        <xdr:cNvPr id="79" name="Shape 79">
          <a:hlinkClick r:id="rId7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1971</xdr:row>
      <xdr:rowOff>381000</xdr:rowOff>
    </xdr:from>
    <xdr:ext cx="581025" cy="171450"/>
    <xdr:sp>
      <xdr:nvSpPr>
        <xdr:cNvPr id="80" name="Shape 80">
          <a:hlinkClick r:id="rId7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1977</xdr:row>
      <xdr:rowOff>381000</xdr:rowOff>
    </xdr:from>
    <xdr:ext cx="581025" cy="171450"/>
    <xdr:sp>
      <xdr:nvSpPr>
        <xdr:cNvPr id="81" name="Shape 81">
          <a:hlinkClick r:id="rId7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1983</xdr:row>
      <xdr:rowOff>190500</xdr:rowOff>
    </xdr:from>
    <xdr:ext cx="581025" cy="171450"/>
    <xdr:sp>
      <xdr:nvSpPr>
        <xdr:cNvPr id="82" name="Shape 82">
          <a:hlinkClick r:id="rId7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1987</xdr:row>
      <xdr:rowOff>390525</xdr:rowOff>
    </xdr:from>
    <xdr:ext cx="581025" cy="180975"/>
    <xdr:sp>
      <xdr:nvSpPr>
        <xdr:cNvPr id="83" name="Shape 83">
          <a:hlinkClick r:id="rId7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2002</xdr:row>
      <xdr:rowOff>390525</xdr:rowOff>
    </xdr:from>
    <xdr:ext cx="581025" cy="180975"/>
    <xdr:sp>
      <xdr:nvSpPr>
        <xdr:cNvPr id="84" name="Shape 84">
          <a:hlinkClick r:id="rId8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2013</xdr:row>
      <xdr:rowOff>390525</xdr:rowOff>
    </xdr:from>
    <xdr:ext cx="581025" cy="190500"/>
    <xdr:sp>
      <xdr:nvSpPr>
        <xdr:cNvPr id="85" name="Shape 85">
          <a:hlinkClick r:id="rId81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2016</xdr:row>
      <xdr:rowOff>771525</xdr:rowOff>
    </xdr:from>
    <xdr:ext cx="581025" cy="180975"/>
    <xdr:sp>
      <xdr:nvSpPr>
        <xdr:cNvPr id="86" name="Shape 86">
          <a:hlinkClick r:id="rId8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2022</xdr:row>
      <xdr:rowOff>762000</xdr:rowOff>
    </xdr:from>
    <xdr:ext cx="1295400" cy="171450"/>
    <xdr:sp>
      <xdr:nvSpPr>
        <xdr:cNvPr id="87" name="Shape 87">
          <a:hlinkClick r:id="rId83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2025</xdr:row>
      <xdr:rowOff>771525</xdr:rowOff>
    </xdr:from>
    <xdr:ext cx="581025" cy="180975"/>
    <xdr:sp>
      <xdr:nvSpPr>
        <xdr:cNvPr id="88" name="Shape 88">
          <a:hlinkClick r:id="rId8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2036</xdr:row>
      <xdr:rowOff>571500</xdr:rowOff>
    </xdr:from>
    <xdr:ext cx="581025" cy="171450"/>
    <xdr:sp>
      <xdr:nvSpPr>
        <xdr:cNvPr id="89" name="Shape 89">
          <a:hlinkClick r:id="rId8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2043</xdr:row>
      <xdr:rowOff>581025</xdr:rowOff>
    </xdr:from>
    <xdr:ext cx="581025" cy="180975"/>
    <xdr:sp>
      <xdr:nvSpPr>
        <xdr:cNvPr id="90" name="Shape 90">
          <a:hlinkClick r:id="rId8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2050</xdr:row>
      <xdr:rowOff>762000</xdr:rowOff>
    </xdr:from>
    <xdr:ext cx="581025" cy="171450"/>
    <xdr:sp>
      <xdr:nvSpPr>
        <xdr:cNvPr id="91" name="Shape 91">
          <a:hlinkClick r:id="rId8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2059</xdr:row>
      <xdr:rowOff>571500</xdr:rowOff>
    </xdr:from>
    <xdr:ext cx="1295400" cy="171450"/>
    <xdr:sp>
      <xdr:nvSpPr>
        <xdr:cNvPr id="92" name="Shape 92">
          <a:hlinkClick r:id="rId88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2063</xdr:row>
      <xdr:rowOff>571500</xdr:rowOff>
    </xdr:from>
    <xdr:ext cx="581025" cy="171450"/>
    <xdr:sp>
      <xdr:nvSpPr>
        <xdr:cNvPr id="93" name="Shape 93">
          <a:hlinkClick r:id="rId8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2068</xdr:row>
      <xdr:rowOff>571500</xdr:rowOff>
    </xdr:from>
    <xdr:ext cx="581025" cy="171450"/>
    <xdr:sp>
      <xdr:nvSpPr>
        <xdr:cNvPr id="94" name="Shape 94">
          <a:hlinkClick r:id="rId9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2329</xdr:row>
      <xdr:rowOff>571500</xdr:rowOff>
    </xdr:from>
    <xdr:ext cx="581025" cy="171450"/>
    <xdr:sp>
      <xdr:nvSpPr>
        <xdr:cNvPr id="95" name="Shape 95">
          <a:hlinkClick r:id="rId9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4321</xdr:row>
      <xdr:rowOff>581025</xdr:rowOff>
    </xdr:from>
    <xdr:ext cx="581025" cy="180975"/>
    <xdr:sp>
      <xdr:nvSpPr>
        <xdr:cNvPr id="96" name="Shape 96">
          <a:hlinkClick r:id="rId9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4396</xdr:row>
      <xdr:rowOff>771525</xdr:rowOff>
    </xdr:from>
    <xdr:ext cx="581025" cy="180975"/>
    <xdr:sp>
      <xdr:nvSpPr>
        <xdr:cNvPr id="97" name="Shape 97">
          <a:hlinkClick r:id="rId9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4577</xdr:row>
      <xdr:rowOff>762000</xdr:rowOff>
    </xdr:from>
    <xdr:ext cx="581025" cy="180975"/>
    <xdr:sp>
      <xdr:nvSpPr>
        <xdr:cNvPr id="98" name="Shape 98">
          <a:hlinkClick r:id="rId9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4758</xdr:row>
      <xdr:rowOff>762000</xdr:rowOff>
    </xdr:from>
    <xdr:ext cx="581025" cy="171450"/>
    <xdr:sp>
      <xdr:nvSpPr>
        <xdr:cNvPr id="99" name="Shape 99">
          <a:hlinkClick r:id="rId9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4879</xdr:row>
      <xdr:rowOff>771525</xdr:rowOff>
    </xdr:from>
    <xdr:ext cx="581025" cy="180975"/>
    <xdr:sp>
      <xdr:nvSpPr>
        <xdr:cNvPr id="100" name="Shape 100">
          <a:hlinkClick r:id="rId9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5027</xdr:row>
      <xdr:rowOff>771525</xdr:rowOff>
    </xdr:from>
    <xdr:ext cx="581025" cy="180975"/>
    <xdr:sp>
      <xdr:nvSpPr>
        <xdr:cNvPr id="101" name="Shape 101">
          <a:hlinkClick r:id="rId9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5346</xdr:row>
      <xdr:rowOff>762000</xdr:rowOff>
    </xdr:from>
    <xdr:ext cx="581025" cy="171450"/>
    <xdr:sp>
      <xdr:nvSpPr>
        <xdr:cNvPr id="102" name="Shape 102">
          <a:hlinkClick r:id="rId9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5403</xdr:row>
      <xdr:rowOff>762000</xdr:rowOff>
    </xdr:from>
    <xdr:ext cx="581025" cy="171450"/>
    <xdr:sp>
      <xdr:nvSpPr>
        <xdr:cNvPr id="103" name="Shape 103">
          <a:hlinkClick r:id="rId9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5420</xdr:row>
      <xdr:rowOff>561975</xdr:rowOff>
    </xdr:from>
    <xdr:ext cx="1295400" cy="171450"/>
    <xdr:sp>
      <xdr:nvSpPr>
        <xdr:cNvPr id="104" name="Shape 104">
          <a:hlinkClick r:id="rId100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5430</xdr:row>
      <xdr:rowOff>571500</xdr:rowOff>
    </xdr:from>
    <xdr:ext cx="581025" cy="171450"/>
    <xdr:sp>
      <xdr:nvSpPr>
        <xdr:cNvPr id="105" name="Shape 105">
          <a:hlinkClick r:id="rId10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5440</xdr:row>
      <xdr:rowOff>762000</xdr:rowOff>
    </xdr:from>
    <xdr:ext cx="581025" cy="180975"/>
    <xdr:sp>
      <xdr:nvSpPr>
        <xdr:cNvPr id="106" name="Shape 106">
          <a:hlinkClick r:id="rId10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5452</xdr:row>
      <xdr:rowOff>762000</xdr:rowOff>
    </xdr:from>
    <xdr:ext cx="581025" cy="171450"/>
    <xdr:sp>
      <xdr:nvSpPr>
        <xdr:cNvPr id="107" name="Shape 107">
          <a:hlinkClick r:id="rId10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5466</xdr:row>
      <xdr:rowOff>561975</xdr:rowOff>
    </xdr:from>
    <xdr:ext cx="581025" cy="171450"/>
    <xdr:sp>
      <xdr:nvSpPr>
        <xdr:cNvPr id="108" name="Shape 108">
          <a:hlinkClick r:id="rId10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5477</xdr:row>
      <xdr:rowOff>571500</xdr:rowOff>
    </xdr:from>
    <xdr:ext cx="581025" cy="171450"/>
    <xdr:sp>
      <xdr:nvSpPr>
        <xdr:cNvPr id="109" name="Shape 109">
          <a:hlinkClick r:id="rId10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5530</xdr:row>
      <xdr:rowOff>371475</xdr:rowOff>
    </xdr:from>
    <xdr:ext cx="581025" cy="171450"/>
    <xdr:sp>
      <xdr:nvSpPr>
        <xdr:cNvPr id="110" name="Shape 110">
          <a:hlinkClick r:id="rId10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7038</xdr:row>
      <xdr:rowOff>561975</xdr:rowOff>
    </xdr:from>
    <xdr:ext cx="581025" cy="171450"/>
    <xdr:sp>
      <xdr:nvSpPr>
        <xdr:cNvPr id="111" name="Shape 111">
          <a:hlinkClick r:id="rId10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7057</xdr:row>
      <xdr:rowOff>561975</xdr:rowOff>
    </xdr:from>
    <xdr:ext cx="581025" cy="171450"/>
    <xdr:sp>
      <xdr:nvSpPr>
        <xdr:cNvPr id="112" name="Shape 112">
          <a:hlinkClick r:id="rId10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7070</xdr:row>
      <xdr:rowOff>571500</xdr:rowOff>
    </xdr:from>
    <xdr:ext cx="581025" cy="171450"/>
    <xdr:sp>
      <xdr:nvSpPr>
        <xdr:cNvPr id="113" name="Shape 113">
          <a:hlinkClick r:id="rId10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2962275</xdr:colOff>
      <xdr:row>7083</xdr:row>
      <xdr:rowOff>571500</xdr:rowOff>
    </xdr:from>
    <xdr:ext cx="581025" cy="171450"/>
    <xdr:sp>
      <xdr:nvSpPr>
        <xdr:cNvPr id="114" name="Shape 114">
          <a:hlinkClick r:id="rId11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7099</xdr:row>
      <xdr:rowOff>561975</xdr:rowOff>
    </xdr:from>
    <xdr:ext cx="581025" cy="180975"/>
    <xdr:sp>
      <xdr:nvSpPr>
        <xdr:cNvPr id="115" name="Shape 115">
          <a:hlinkClick r:id="rId11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7109</xdr:row>
      <xdr:rowOff>561975</xdr:rowOff>
    </xdr:from>
    <xdr:ext cx="581025" cy="180975"/>
    <xdr:sp>
      <xdr:nvSpPr>
        <xdr:cNvPr id="116" name="Shape 116">
          <a:hlinkClick r:id="rId11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7125</xdr:row>
      <xdr:rowOff>561975</xdr:rowOff>
    </xdr:from>
    <xdr:ext cx="581025" cy="171450"/>
    <xdr:sp>
      <xdr:nvSpPr>
        <xdr:cNvPr id="117" name="Shape 117">
          <a:hlinkClick r:id="rId11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7147</xdr:row>
      <xdr:rowOff>581025</xdr:rowOff>
    </xdr:from>
    <xdr:ext cx="581025" cy="190500"/>
    <xdr:sp>
      <xdr:nvSpPr>
        <xdr:cNvPr id="118" name="Shape 118">
          <a:hlinkClick r:id="rId114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7164</xdr:row>
      <xdr:rowOff>561975</xdr:rowOff>
    </xdr:from>
    <xdr:ext cx="581025" cy="180975"/>
    <xdr:sp>
      <xdr:nvSpPr>
        <xdr:cNvPr id="119" name="Shape 119">
          <a:hlinkClick r:id="rId11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7177</xdr:row>
      <xdr:rowOff>581025</xdr:rowOff>
    </xdr:from>
    <xdr:ext cx="581025" cy="180975"/>
    <xdr:sp>
      <xdr:nvSpPr>
        <xdr:cNvPr id="120" name="Shape 120">
          <a:hlinkClick r:id="rId11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2502</xdr:row>
      <xdr:rowOff>581025</xdr:rowOff>
    </xdr:from>
    <xdr:ext cx="581025" cy="180975"/>
    <xdr:sp>
      <xdr:nvSpPr>
        <xdr:cNvPr id="121" name="Shape 121">
          <a:hlinkClick r:id="rId11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2921</xdr:row>
      <xdr:rowOff>781050</xdr:rowOff>
    </xdr:from>
    <xdr:ext cx="581025" cy="190500"/>
    <xdr:sp>
      <xdr:nvSpPr>
        <xdr:cNvPr id="122" name="Shape 122">
          <a:hlinkClick r:id="rId118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3319</xdr:row>
      <xdr:rowOff>581025</xdr:rowOff>
    </xdr:from>
    <xdr:ext cx="581025" cy="180975"/>
    <xdr:sp>
      <xdr:nvSpPr>
        <xdr:cNvPr id="123" name="Shape 123">
          <a:hlinkClick r:id="rId11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3326</xdr:row>
      <xdr:rowOff>762000</xdr:rowOff>
    </xdr:from>
    <xdr:ext cx="581025" cy="180975"/>
    <xdr:sp>
      <xdr:nvSpPr>
        <xdr:cNvPr id="124" name="Shape 124">
          <a:hlinkClick r:id="rId12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2990850</xdr:colOff>
      <xdr:row>3331</xdr:row>
      <xdr:rowOff>771525</xdr:rowOff>
    </xdr:from>
    <xdr:ext cx="1295400" cy="190500"/>
    <xdr:sp>
      <xdr:nvSpPr>
        <xdr:cNvPr id="125" name="Shape 125">
          <a:hlinkClick r:id="rId121"/>
        </xdr:cNvPr>
        <xdr:cNvSpPr/>
      </xdr:nvSpPr>
      <xdr:spPr>
        <a:xfrm>
          <a:off x="4703063" y="3689513"/>
          <a:ext cx="1285875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3364</xdr:row>
      <xdr:rowOff>771525</xdr:rowOff>
    </xdr:from>
    <xdr:ext cx="581025" cy="180975"/>
    <xdr:sp>
      <xdr:nvSpPr>
        <xdr:cNvPr id="126" name="Shape 126">
          <a:hlinkClick r:id="rId12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3434</xdr:row>
      <xdr:rowOff>771525</xdr:rowOff>
    </xdr:from>
    <xdr:ext cx="581025" cy="180975"/>
    <xdr:sp>
      <xdr:nvSpPr>
        <xdr:cNvPr id="127" name="Shape 127">
          <a:hlinkClick r:id="rId12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3515</xdr:row>
      <xdr:rowOff>762000</xdr:rowOff>
    </xdr:from>
    <xdr:ext cx="581025" cy="180975"/>
    <xdr:sp>
      <xdr:nvSpPr>
        <xdr:cNvPr id="128" name="Shape 128">
          <a:hlinkClick r:id="rId12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3632</xdr:row>
      <xdr:rowOff>581025</xdr:rowOff>
    </xdr:from>
    <xdr:ext cx="581025" cy="180975"/>
    <xdr:sp>
      <xdr:nvSpPr>
        <xdr:cNvPr id="129" name="Shape 129">
          <a:hlinkClick r:id="rId12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3738</xdr:row>
      <xdr:rowOff>571500</xdr:rowOff>
    </xdr:from>
    <xdr:ext cx="581025" cy="171450"/>
    <xdr:sp>
      <xdr:nvSpPr>
        <xdr:cNvPr id="130" name="Shape 130">
          <a:hlinkClick r:id="rId12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3759</xdr:row>
      <xdr:rowOff>762000</xdr:rowOff>
    </xdr:from>
    <xdr:ext cx="581025" cy="171450"/>
    <xdr:sp>
      <xdr:nvSpPr>
        <xdr:cNvPr id="131" name="Shape 131">
          <a:hlinkClick r:id="rId12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3828</xdr:row>
      <xdr:rowOff>571500</xdr:rowOff>
    </xdr:from>
    <xdr:ext cx="581025" cy="171450"/>
    <xdr:sp>
      <xdr:nvSpPr>
        <xdr:cNvPr id="132" name="Shape 132">
          <a:hlinkClick r:id="rId12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3867</xdr:row>
      <xdr:rowOff>571500</xdr:rowOff>
    </xdr:from>
    <xdr:ext cx="581025" cy="171450"/>
    <xdr:sp>
      <xdr:nvSpPr>
        <xdr:cNvPr id="133" name="Shape 133">
          <a:hlinkClick r:id="rId12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5538</xdr:row>
      <xdr:rowOff>581025</xdr:rowOff>
    </xdr:from>
    <xdr:ext cx="581025" cy="180975"/>
    <xdr:sp>
      <xdr:nvSpPr>
        <xdr:cNvPr id="134" name="Shape 134">
          <a:hlinkClick r:id="rId13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5667</xdr:row>
      <xdr:rowOff>571500</xdr:rowOff>
    </xdr:from>
    <xdr:ext cx="581025" cy="180975"/>
    <xdr:sp>
      <xdr:nvSpPr>
        <xdr:cNvPr id="135" name="Shape 135">
          <a:hlinkClick r:id="rId13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5770</xdr:row>
      <xdr:rowOff>571500</xdr:rowOff>
    </xdr:from>
    <xdr:ext cx="581025" cy="180975"/>
    <xdr:sp>
      <xdr:nvSpPr>
        <xdr:cNvPr id="136" name="Shape 136">
          <a:hlinkClick r:id="rId13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5830</xdr:row>
      <xdr:rowOff>571500</xdr:rowOff>
    </xdr:from>
    <xdr:ext cx="581025" cy="171450"/>
    <xdr:sp>
      <xdr:nvSpPr>
        <xdr:cNvPr id="137" name="Shape 137">
          <a:hlinkClick r:id="rId13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5840</xdr:row>
      <xdr:rowOff>571500</xdr:rowOff>
    </xdr:from>
    <xdr:ext cx="581025" cy="171450"/>
    <xdr:sp>
      <xdr:nvSpPr>
        <xdr:cNvPr id="138" name="Shape 138">
          <a:hlinkClick r:id="rId13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5850</xdr:row>
      <xdr:rowOff>571500</xdr:rowOff>
    </xdr:from>
    <xdr:ext cx="581025" cy="180975"/>
    <xdr:sp>
      <xdr:nvSpPr>
        <xdr:cNvPr id="139" name="Shape 139">
          <a:hlinkClick r:id="rId13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5873</xdr:row>
      <xdr:rowOff>571500</xdr:rowOff>
    </xdr:from>
    <xdr:ext cx="581025" cy="171450"/>
    <xdr:sp>
      <xdr:nvSpPr>
        <xdr:cNvPr id="140" name="Shape 140">
          <a:hlinkClick r:id="rId13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5887</xdr:row>
      <xdr:rowOff>571500</xdr:rowOff>
    </xdr:from>
    <xdr:ext cx="581025" cy="171450"/>
    <xdr:sp>
      <xdr:nvSpPr>
        <xdr:cNvPr id="141" name="Shape 141">
          <a:hlinkClick r:id="rId13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2981325</xdr:colOff>
      <xdr:row>5902</xdr:row>
      <xdr:rowOff>571500</xdr:rowOff>
    </xdr:from>
    <xdr:ext cx="581025" cy="171450"/>
    <xdr:sp>
      <xdr:nvSpPr>
        <xdr:cNvPr id="142" name="Shape 142">
          <a:hlinkClick r:id="rId13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2990850</xdr:colOff>
      <xdr:row>5912</xdr:row>
      <xdr:rowOff>571500</xdr:rowOff>
    </xdr:from>
    <xdr:ext cx="1295400" cy="180975"/>
    <xdr:sp>
      <xdr:nvSpPr>
        <xdr:cNvPr id="143" name="Shape 143">
          <a:hlinkClick r:id="rId139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5923</xdr:row>
      <xdr:rowOff>381000</xdr:rowOff>
    </xdr:from>
    <xdr:ext cx="581025" cy="171450"/>
    <xdr:sp>
      <xdr:nvSpPr>
        <xdr:cNvPr id="144" name="Shape 144">
          <a:hlinkClick r:id="rId140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b="1" sz="1100"/>
        </a:p>
      </xdr:txBody>
    </xdr:sp>
    <xdr:clientData fLocksWithSheet="0"/>
  </xdr:oneCellAnchor>
  <xdr:oneCellAnchor>
    <xdr:from>
      <xdr:col>1</xdr:col>
      <xdr:colOff>2971800</xdr:colOff>
      <xdr:row>7287</xdr:row>
      <xdr:rowOff>581025</xdr:rowOff>
    </xdr:from>
    <xdr:ext cx="581025" cy="190500"/>
    <xdr:sp>
      <xdr:nvSpPr>
        <xdr:cNvPr id="145" name="Shape 145">
          <a:hlinkClick r:id="rId141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7301</xdr:row>
      <xdr:rowOff>571500</xdr:rowOff>
    </xdr:from>
    <xdr:ext cx="581025" cy="171450"/>
    <xdr:sp>
      <xdr:nvSpPr>
        <xdr:cNvPr id="146" name="Shape 146">
          <a:hlinkClick r:id="rId14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2606</xdr:row>
      <xdr:rowOff>762000</xdr:rowOff>
    </xdr:from>
    <xdr:ext cx="581025" cy="171450"/>
    <xdr:sp>
      <xdr:nvSpPr>
        <xdr:cNvPr id="147" name="Shape 147">
          <a:hlinkClick r:id="rId14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3614</xdr:row>
      <xdr:rowOff>571500</xdr:rowOff>
    </xdr:from>
    <xdr:ext cx="581025" cy="180975"/>
    <xdr:sp>
      <xdr:nvSpPr>
        <xdr:cNvPr id="148" name="Shape 148">
          <a:hlinkClick r:id="rId144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3617</xdr:row>
      <xdr:rowOff>581025</xdr:rowOff>
    </xdr:from>
    <xdr:ext cx="581025" cy="180975"/>
    <xdr:sp>
      <xdr:nvSpPr>
        <xdr:cNvPr id="149" name="Shape 149">
          <a:hlinkClick r:id="rId145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3619</xdr:row>
      <xdr:rowOff>571500</xdr:rowOff>
    </xdr:from>
    <xdr:ext cx="581025" cy="171450"/>
    <xdr:sp>
      <xdr:nvSpPr>
        <xdr:cNvPr id="150" name="Shape 150">
          <a:hlinkClick r:id="rId146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3622</xdr:row>
      <xdr:rowOff>571500</xdr:rowOff>
    </xdr:from>
    <xdr:ext cx="581025" cy="171450"/>
    <xdr:sp>
      <xdr:nvSpPr>
        <xdr:cNvPr id="151" name="Shape 151">
          <a:hlinkClick r:id="rId147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2971800</xdr:colOff>
      <xdr:row>6744</xdr:row>
      <xdr:rowOff>561975</xdr:rowOff>
    </xdr:from>
    <xdr:ext cx="581025" cy="171450"/>
    <xdr:sp>
      <xdr:nvSpPr>
        <xdr:cNvPr id="152" name="Shape 152">
          <a:hlinkClick r:id="rId148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2962275</xdr:colOff>
      <xdr:row>6</xdr:row>
      <xdr:rowOff>752475</xdr:rowOff>
    </xdr:from>
    <xdr:ext cx="581025" cy="171450"/>
    <xdr:sp>
      <xdr:nvSpPr>
        <xdr:cNvPr id="153" name="Shape 153">
          <a:hlinkClick r:id="rId149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1847</xdr:row>
      <xdr:rowOff>581025</xdr:rowOff>
    </xdr:from>
    <xdr:ext cx="581025" cy="190500"/>
    <xdr:sp>
      <xdr:nvSpPr>
        <xdr:cNvPr id="154" name="Shape 154">
          <a:hlinkClick r:id="rId150"/>
        </xdr:cNvPr>
        <xdr:cNvSpPr/>
      </xdr:nvSpPr>
      <xdr:spPr>
        <a:xfrm>
          <a:off x="5060250" y="3689513"/>
          <a:ext cx="571500" cy="180975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2990850</xdr:colOff>
      <xdr:row>1882</xdr:row>
      <xdr:rowOff>390525</xdr:rowOff>
    </xdr:from>
    <xdr:ext cx="1295400" cy="180975"/>
    <xdr:sp>
      <xdr:nvSpPr>
        <xdr:cNvPr id="155" name="Shape 155">
          <a:hlinkClick r:id="rId151"/>
        </xdr:cNvPr>
        <xdr:cNvSpPr/>
      </xdr:nvSpPr>
      <xdr:spPr>
        <a:xfrm>
          <a:off x="4703063" y="3694275"/>
          <a:ext cx="1285875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1897</xdr:row>
      <xdr:rowOff>381000</xdr:rowOff>
    </xdr:from>
    <xdr:ext cx="581025" cy="171450"/>
    <xdr:sp>
      <xdr:nvSpPr>
        <xdr:cNvPr id="156" name="Shape 156">
          <a:hlinkClick r:id="rId152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2981325</xdr:colOff>
      <xdr:row>1861</xdr:row>
      <xdr:rowOff>381000</xdr:rowOff>
    </xdr:from>
    <xdr:ext cx="581025" cy="180975"/>
    <xdr:sp>
      <xdr:nvSpPr>
        <xdr:cNvPr id="157" name="Shape 157">
          <a:hlinkClick r:id="rId153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0</xdr:col>
      <xdr:colOff>57150</xdr:colOff>
      <xdr:row>8423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8452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8459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8480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8522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8525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8548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8669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8670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8692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8713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8714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8715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8716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8717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8738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8757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8767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8770</xdr:row>
      <xdr:rowOff>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8813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8815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8823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8831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8839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8840</xdr:row>
      <xdr:rowOff>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8843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8846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8848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8857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8824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28575</xdr:colOff>
      <xdr:row>2</xdr:row>
      <xdr:rowOff>85725</xdr:rowOff>
    </xdr:from>
    <xdr:ext cx="161925" cy="209550"/>
    <xdr:sp>
      <xdr:nvSpPr>
        <xdr:cNvPr id="159" name="Shape 159"/>
        <xdr:cNvSpPr/>
      </xdr:nvSpPr>
      <xdr:spPr>
        <a:xfrm rot="-5400000">
          <a:off x="5255513" y="3708563"/>
          <a:ext cx="180975" cy="142875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5</xdr:row>
      <xdr:rowOff>161925</xdr:rowOff>
    </xdr:from>
    <xdr:ext cx="238125" cy="238125"/>
    <xdr:sp>
      <xdr:nvSpPr>
        <xdr:cNvPr id="160" name="Shape 160">
          <a:hlinkClick r:id="rId154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Б</a:t>
          </a:r>
          <a:endParaRPr sz="1400"/>
        </a:p>
      </xdr:txBody>
    </xdr:sp>
    <xdr:clientData fLocksWithSheet="0"/>
  </xdr:oneCellAnchor>
  <xdr:oneCellAnchor>
    <xdr:from>
      <xdr:col>0</xdr:col>
      <xdr:colOff>266700</xdr:colOff>
      <xdr:row>5</xdr:row>
      <xdr:rowOff>161925</xdr:rowOff>
    </xdr:from>
    <xdr:ext cx="247650" cy="238125"/>
    <xdr:sp>
      <xdr:nvSpPr>
        <xdr:cNvPr id="161" name="Shape 161">
          <a:hlinkClick r:id="rId155"/>
        </xdr:cNvPr>
        <xdr:cNvSpPr/>
      </xdr:nvSpPr>
      <xdr:spPr>
        <a:xfrm>
          <a:off x="5231700" y="3670463"/>
          <a:ext cx="228600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В</a:t>
          </a:r>
          <a:endParaRPr sz="1400"/>
        </a:p>
      </xdr:txBody>
    </xdr:sp>
    <xdr:clientData fLocksWithSheet="0"/>
  </xdr:oneCellAnchor>
  <xdr:oneCellAnchor>
    <xdr:from>
      <xdr:col>1</xdr:col>
      <xdr:colOff>57150</xdr:colOff>
      <xdr:row>5</xdr:row>
      <xdr:rowOff>161925</xdr:rowOff>
    </xdr:from>
    <xdr:ext cx="238125" cy="238125"/>
    <xdr:sp>
      <xdr:nvSpPr>
        <xdr:cNvPr id="162" name="Shape 162">
          <a:hlinkClick r:id="rId156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Г</a:t>
          </a:r>
          <a:endParaRPr sz="1400"/>
        </a:p>
      </xdr:txBody>
    </xdr:sp>
    <xdr:clientData fLocksWithSheet="0"/>
  </xdr:oneCellAnchor>
  <xdr:oneCellAnchor>
    <xdr:from>
      <xdr:col>1</xdr:col>
      <xdr:colOff>304800</xdr:colOff>
      <xdr:row>5</xdr:row>
      <xdr:rowOff>161925</xdr:rowOff>
    </xdr:from>
    <xdr:ext cx="238125" cy="238125"/>
    <xdr:sp>
      <xdr:nvSpPr>
        <xdr:cNvPr id="163" name="Shape 163">
          <a:hlinkClick r:id="rId157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Д</a:t>
          </a:r>
          <a:endParaRPr sz="1400"/>
        </a:p>
      </xdr:txBody>
    </xdr:sp>
    <xdr:clientData fLocksWithSheet="0"/>
  </xdr:oneCellAnchor>
  <xdr:oneCellAnchor>
    <xdr:from>
      <xdr:col>1</xdr:col>
      <xdr:colOff>552450</xdr:colOff>
      <xdr:row>5</xdr:row>
      <xdr:rowOff>161925</xdr:rowOff>
    </xdr:from>
    <xdr:ext cx="238125" cy="238125"/>
    <xdr:sp>
      <xdr:nvSpPr>
        <xdr:cNvPr id="164" name="Shape 164">
          <a:hlinkClick r:id="rId158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З</a:t>
          </a:r>
          <a:endParaRPr sz="1400"/>
        </a:p>
      </xdr:txBody>
    </xdr:sp>
    <xdr:clientData fLocksWithSheet="0"/>
  </xdr:oneCellAnchor>
  <xdr:oneCellAnchor>
    <xdr:from>
      <xdr:col>1</xdr:col>
      <xdr:colOff>800100</xdr:colOff>
      <xdr:row>5</xdr:row>
      <xdr:rowOff>161925</xdr:rowOff>
    </xdr:from>
    <xdr:ext cx="238125" cy="238125"/>
    <xdr:sp>
      <xdr:nvSpPr>
        <xdr:cNvPr id="165" name="Shape 165">
          <a:hlinkClick r:id="rId159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И</a:t>
          </a:r>
          <a:endParaRPr sz="1400"/>
        </a:p>
      </xdr:txBody>
    </xdr:sp>
    <xdr:clientData fLocksWithSheet="0"/>
  </xdr:oneCellAnchor>
  <xdr:oneCellAnchor>
    <xdr:from>
      <xdr:col>1</xdr:col>
      <xdr:colOff>1047750</xdr:colOff>
      <xdr:row>5</xdr:row>
      <xdr:rowOff>161925</xdr:rowOff>
    </xdr:from>
    <xdr:ext cx="238125" cy="238125"/>
    <xdr:sp>
      <xdr:nvSpPr>
        <xdr:cNvPr id="166" name="Shape 166">
          <a:hlinkClick r:id="rId160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</a:t>
          </a:r>
          <a:endParaRPr sz="1400"/>
        </a:p>
      </xdr:txBody>
    </xdr:sp>
    <xdr:clientData fLocksWithSheet="0"/>
  </xdr:oneCellAnchor>
  <xdr:oneCellAnchor>
    <xdr:from>
      <xdr:col>1</xdr:col>
      <xdr:colOff>1295400</xdr:colOff>
      <xdr:row>5</xdr:row>
      <xdr:rowOff>161925</xdr:rowOff>
    </xdr:from>
    <xdr:ext cx="238125" cy="238125"/>
    <xdr:sp>
      <xdr:nvSpPr>
        <xdr:cNvPr id="167" name="Shape 167">
          <a:hlinkClick r:id="rId161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Л</a:t>
          </a:r>
          <a:endParaRPr sz="1400"/>
        </a:p>
      </xdr:txBody>
    </xdr:sp>
    <xdr:clientData fLocksWithSheet="0"/>
  </xdr:oneCellAnchor>
  <xdr:oneCellAnchor>
    <xdr:from>
      <xdr:col>1</xdr:col>
      <xdr:colOff>1543050</xdr:colOff>
      <xdr:row>5</xdr:row>
      <xdr:rowOff>161925</xdr:rowOff>
    </xdr:from>
    <xdr:ext cx="238125" cy="238125"/>
    <xdr:sp>
      <xdr:nvSpPr>
        <xdr:cNvPr id="168" name="Shape 168">
          <a:hlinkClick r:id="rId162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М</a:t>
          </a:r>
          <a:endParaRPr sz="1400"/>
        </a:p>
      </xdr:txBody>
    </xdr:sp>
    <xdr:clientData fLocksWithSheet="0"/>
  </xdr:oneCellAnchor>
  <xdr:oneCellAnchor>
    <xdr:from>
      <xdr:col>1</xdr:col>
      <xdr:colOff>1790700</xdr:colOff>
      <xdr:row>5</xdr:row>
      <xdr:rowOff>161925</xdr:rowOff>
    </xdr:from>
    <xdr:ext cx="238125" cy="238125"/>
    <xdr:sp>
      <xdr:nvSpPr>
        <xdr:cNvPr id="169" name="Shape 169">
          <a:hlinkClick r:id="rId163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Н</a:t>
          </a:r>
          <a:endParaRPr sz="1400"/>
        </a:p>
      </xdr:txBody>
    </xdr:sp>
    <xdr:clientData fLocksWithSheet="0"/>
  </xdr:oneCellAnchor>
  <xdr:oneCellAnchor>
    <xdr:from>
      <xdr:col>1</xdr:col>
      <xdr:colOff>2038350</xdr:colOff>
      <xdr:row>5</xdr:row>
      <xdr:rowOff>161925</xdr:rowOff>
    </xdr:from>
    <xdr:ext cx="238125" cy="238125"/>
    <xdr:sp>
      <xdr:nvSpPr>
        <xdr:cNvPr id="170" name="Shape 170">
          <a:hlinkClick r:id="rId164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</a:t>
          </a:r>
          <a:endParaRPr sz="1400"/>
        </a:p>
      </xdr:txBody>
    </xdr:sp>
    <xdr:clientData fLocksWithSheet="0"/>
  </xdr:oneCellAnchor>
  <xdr:oneCellAnchor>
    <xdr:from>
      <xdr:col>1</xdr:col>
      <xdr:colOff>2286000</xdr:colOff>
      <xdr:row>5</xdr:row>
      <xdr:rowOff>161925</xdr:rowOff>
    </xdr:from>
    <xdr:ext cx="238125" cy="238125"/>
    <xdr:sp>
      <xdr:nvSpPr>
        <xdr:cNvPr id="171" name="Shape 171">
          <a:hlinkClick r:id="rId165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П</a:t>
          </a:r>
          <a:endParaRPr sz="1400"/>
        </a:p>
      </xdr:txBody>
    </xdr:sp>
    <xdr:clientData fLocksWithSheet="0"/>
  </xdr:oneCellAnchor>
  <xdr:oneCellAnchor>
    <xdr:from>
      <xdr:col>1</xdr:col>
      <xdr:colOff>2533650</xdr:colOff>
      <xdr:row>5</xdr:row>
      <xdr:rowOff>161925</xdr:rowOff>
    </xdr:from>
    <xdr:ext cx="238125" cy="238125"/>
    <xdr:sp>
      <xdr:nvSpPr>
        <xdr:cNvPr id="172" name="Shape 172">
          <a:hlinkClick r:id="rId166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Р</a:t>
          </a:r>
          <a:endParaRPr sz="1400"/>
        </a:p>
      </xdr:txBody>
    </xdr:sp>
    <xdr:clientData fLocksWithSheet="0"/>
  </xdr:oneCellAnchor>
  <xdr:oneCellAnchor>
    <xdr:from>
      <xdr:col>1</xdr:col>
      <xdr:colOff>3028950</xdr:colOff>
      <xdr:row>5</xdr:row>
      <xdr:rowOff>161925</xdr:rowOff>
    </xdr:from>
    <xdr:ext cx="238125" cy="238125"/>
    <xdr:sp>
      <xdr:nvSpPr>
        <xdr:cNvPr id="173" name="Shape 173">
          <a:hlinkClick r:id="rId167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С</a:t>
          </a:r>
          <a:endParaRPr sz="1400"/>
        </a:p>
      </xdr:txBody>
    </xdr:sp>
    <xdr:clientData fLocksWithSheet="0"/>
  </xdr:oneCellAnchor>
  <xdr:oneCellAnchor>
    <xdr:from>
      <xdr:col>1</xdr:col>
      <xdr:colOff>3276600</xdr:colOff>
      <xdr:row>5</xdr:row>
      <xdr:rowOff>161925</xdr:rowOff>
    </xdr:from>
    <xdr:ext cx="238125" cy="238125"/>
    <xdr:sp>
      <xdr:nvSpPr>
        <xdr:cNvPr id="174" name="Shape 174">
          <a:hlinkClick r:id="rId168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Ф</a:t>
          </a:r>
          <a:endParaRPr sz="1400"/>
        </a:p>
      </xdr:txBody>
    </xdr:sp>
    <xdr:clientData fLocksWithSheet="0"/>
  </xdr:oneCellAnchor>
  <xdr:oneCellAnchor>
    <xdr:from>
      <xdr:col>1</xdr:col>
      <xdr:colOff>3524250</xdr:colOff>
      <xdr:row>5</xdr:row>
      <xdr:rowOff>161925</xdr:rowOff>
    </xdr:from>
    <xdr:ext cx="238125" cy="238125"/>
    <xdr:sp>
      <xdr:nvSpPr>
        <xdr:cNvPr id="175" name="Shape 175">
          <a:hlinkClick r:id="rId169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Ц</a:t>
          </a:r>
          <a:endParaRPr sz="1400"/>
        </a:p>
      </xdr:txBody>
    </xdr:sp>
    <xdr:clientData fLocksWithSheet="0"/>
  </xdr:oneCellAnchor>
  <xdr:oneCellAnchor>
    <xdr:from>
      <xdr:col>1</xdr:col>
      <xdr:colOff>3781425</xdr:colOff>
      <xdr:row>5</xdr:row>
      <xdr:rowOff>161925</xdr:rowOff>
    </xdr:from>
    <xdr:ext cx="238125" cy="238125"/>
    <xdr:sp>
      <xdr:nvSpPr>
        <xdr:cNvPr id="176" name="Shape 176">
          <a:hlinkClick r:id="rId170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Ч</a:t>
          </a:r>
          <a:endParaRPr sz="1400"/>
        </a:p>
      </xdr:txBody>
    </xdr:sp>
    <xdr:clientData fLocksWithSheet="0"/>
  </xdr:oneCellAnchor>
  <xdr:oneCellAnchor>
    <xdr:from>
      <xdr:col>1</xdr:col>
      <xdr:colOff>4029075</xdr:colOff>
      <xdr:row>5</xdr:row>
      <xdr:rowOff>161925</xdr:rowOff>
    </xdr:from>
    <xdr:ext cx="238125" cy="238125"/>
    <xdr:sp>
      <xdr:nvSpPr>
        <xdr:cNvPr id="177" name="Shape 177">
          <a:hlinkClick r:id="rId171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Ш</a:t>
          </a:r>
          <a:endParaRPr sz="1400"/>
        </a:p>
      </xdr:txBody>
    </xdr:sp>
    <xdr:clientData fLocksWithSheet="0"/>
  </xdr:oneCellAnchor>
  <xdr:oneCellAnchor>
    <xdr:from>
      <xdr:col>8</xdr:col>
      <xdr:colOff>76200</xdr:colOff>
      <xdr:row>4</xdr:row>
      <xdr:rowOff>28575</xdr:rowOff>
    </xdr:from>
    <xdr:ext cx="1552575" cy="238125"/>
    <xdr:sp>
      <xdr:nvSpPr>
        <xdr:cNvPr id="178" name="Shape 178">
          <a:hlinkClick r:id="rId172"/>
        </xdr:cNvPr>
        <xdr:cNvSpPr/>
      </xdr:nvSpPr>
      <xdr:spPr>
        <a:xfrm>
          <a:off x="4574475" y="3670463"/>
          <a:ext cx="1543050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ПЕРЕЙТИ</a:t>
          </a:r>
          <a:r>
            <a:rPr b="0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В НАЧАЛО</a:t>
          </a:r>
          <a:endParaRPr b="0" sz="10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0</xdr:colOff>
      <xdr:row>5</xdr:row>
      <xdr:rowOff>161925</xdr:rowOff>
    </xdr:from>
    <xdr:ext cx="1847850" cy="238125"/>
    <xdr:sp>
      <xdr:nvSpPr>
        <xdr:cNvPr id="179" name="Shape 179">
          <a:hlinkClick r:id="rId173"/>
        </xdr:cNvPr>
        <xdr:cNvSpPr/>
      </xdr:nvSpPr>
      <xdr:spPr>
        <a:xfrm>
          <a:off x="4431600" y="3670463"/>
          <a:ext cx="1828800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ОТКРЫТЬ СОДЕРЖАНИЕ</a:t>
          </a:r>
          <a:endParaRPr sz="1400"/>
        </a:p>
      </xdr:txBody>
    </xdr:sp>
    <xdr:clientData fLocksWithSheet="0"/>
  </xdr:oneCellAnchor>
  <xdr:oneCellAnchor>
    <xdr:from>
      <xdr:col>0</xdr:col>
      <xdr:colOff>66675</xdr:colOff>
      <xdr:row>8544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76200</xdr:colOff>
      <xdr:row>8546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8478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8481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66675</xdr:colOff>
      <xdr:row>8829</xdr:row>
      <xdr:rowOff>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1457325</xdr:colOff>
      <xdr:row>6</xdr:row>
      <xdr:rowOff>152400</xdr:rowOff>
    </xdr:from>
    <xdr:ext cx="24079200" cy="628650"/>
    <xdr:sp>
      <xdr:nvSpPr>
        <xdr:cNvPr id="180" name="Shape 18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1476375</xdr:colOff>
      <xdr:row>238</xdr:row>
      <xdr:rowOff>190500</xdr:rowOff>
    </xdr:from>
    <xdr:ext cx="24079200" cy="628650"/>
    <xdr:sp>
      <xdr:nvSpPr>
        <xdr:cNvPr id="181" name="Shape 18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4 000 руб</a:t>
          </a:r>
          <a:endParaRPr sz="1100"/>
        </a:p>
      </xdr:txBody>
    </xdr:sp>
    <xdr:clientData fLocksWithSheet="0"/>
  </xdr:oneCellAnchor>
  <xdr:oneCellAnchor>
    <xdr:from>
      <xdr:col>8</xdr:col>
      <xdr:colOff>1466850</xdr:colOff>
      <xdr:row>273</xdr:row>
      <xdr:rowOff>190500</xdr:rowOff>
    </xdr:from>
    <xdr:ext cx="24079200" cy="628650"/>
    <xdr:sp>
      <xdr:nvSpPr>
        <xdr:cNvPr id="182" name="Shape 18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1457325</xdr:colOff>
      <xdr:row>488</xdr:row>
      <xdr:rowOff>276225</xdr:rowOff>
    </xdr:from>
    <xdr:ext cx="24079200" cy="628650"/>
    <xdr:sp>
      <xdr:nvSpPr>
        <xdr:cNvPr id="183" name="Shape 18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1438275</xdr:colOff>
      <xdr:row>665</xdr:row>
      <xdr:rowOff>276225</xdr:rowOff>
    </xdr:from>
    <xdr:ext cx="24079200" cy="628650"/>
    <xdr:sp>
      <xdr:nvSpPr>
        <xdr:cNvPr id="184" name="Shape 18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676</xdr:row>
      <xdr:rowOff>200025</xdr:rowOff>
    </xdr:from>
    <xdr:ext cx="24079200" cy="628650"/>
    <xdr:sp>
      <xdr:nvSpPr>
        <xdr:cNvPr id="185" name="Shape 18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853</xdr:row>
      <xdr:rowOff>285750</xdr:rowOff>
    </xdr:from>
    <xdr:ext cx="24079200" cy="628650"/>
    <xdr:sp>
      <xdr:nvSpPr>
        <xdr:cNvPr id="186" name="Shape 18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872</xdr:row>
      <xdr:rowOff>171450</xdr:rowOff>
    </xdr:from>
    <xdr:ext cx="24079200" cy="628650"/>
    <xdr:sp>
      <xdr:nvSpPr>
        <xdr:cNvPr id="187" name="Shape 18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1005</xdr:row>
      <xdr:rowOff>180975</xdr:rowOff>
    </xdr:from>
    <xdr:ext cx="24079200" cy="628650"/>
    <xdr:sp>
      <xdr:nvSpPr>
        <xdr:cNvPr id="188" name="Shape 18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1495425</xdr:colOff>
      <xdr:row>1122</xdr:row>
      <xdr:rowOff>171450</xdr:rowOff>
    </xdr:from>
    <xdr:ext cx="24079200" cy="628650"/>
    <xdr:sp>
      <xdr:nvSpPr>
        <xdr:cNvPr id="189" name="Shape 18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1159</xdr:row>
      <xdr:rowOff>9525</xdr:rowOff>
    </xdr:from>
    <xdr:ext cx="24079200" cy="895350"/>
    <xdr:sp>
      <xdr:nvSpPr>
        <xdr:cNvPr id="190" name="Shape 190"/>
        <xdr:cNvSpPr/>
      </xdr:nvSpPr>
      <xdr:spPr>
        <a:xfrm>
          <a:off x="0" y="3337088"/>
          <a:ext cx="10692000" cy="885825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1163</xdr:row>
      <xdr:rowOff>190500</xdr:rowOff>
    </xdr:from>
    <xdr:ext cx="24079200" cy="628650"/>
    <xdr:sp>
      <xdr:nvSpPr>
        <xdr:cNvPr id="191" name="Shape 19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1485900</xdr:colOff>
      <xdr:row>1194</xdr:row>
      <xdr:rowOff>180975</xdr:rowOff>
    </xdr:from>
    <xdr:ext cx="24079200" cy="628650"/>
    <xdr:sp>
      <xdr:nvSpPr>
        <xdr:cNvPr id="192" name="Shape 19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1504950</xdr:colOff>
      <xdr:row>1221</xdr:row>
      <xdr:rowOff>76200</xdr:rowOff>
    </xdr:from>
    <xdr:ext cx="24079200" cy="628650"/>
    <xdr:sp>
      <xdr:nvSpPr>
        <xdr:cNvPr id="193" name="Shape 19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1243</xdr:row>
      <xdr:rowOff>180975</xdr:rowOff>
    </xdr:from>
    <xdr:ext cx="24079200" cy="628650"/>
    <xdr:sp>
      <xdr:nvSpPr>
        <xdr:cNvPr id="194" name="Shape 19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1260</xdr:row>
      <xdr:rowOff>171450</xdr:rowOff>
    </xdr:from>
    <xdr:ext cx="24079200" cy="628650"/>
    <xdr:sp>
      <xdr:nvSpPr>
        <xdr:cNvPr id="195" name="Shape 19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1281</xdr:row>
      <xdr:rowOff>190500</xdr:rowOff>
    </xdr:from>
    <xdr:ext cx="24079200" cy="628650"/>
    <xdr:sp>
      <xdr:nvSpPr>
        <xdr:cNvPr id="196" name="Shape 19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1438275</xdr:colOff>
      <xdr:row>1386</xdr:row>
      <xdr:rowOff>95250</xdr:rowOff>
    </xdr:from>
    <xdr:ext cx="24079200" cy="628650"/>
    <xdr:sp>
      <xdr:nvSpPr>
        <xdr:cNvPr id="197" name="Shape 19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1447800</xdr:colOff>
      <xdr:row>1394</xdr:row>
      <xdr:rowOff>142875</xdr:rowOff>
    </xdr:from>
    <xdr:ext cx="24079200" cy="628650"/>
    <xdr:sp>
      <xdr:nvSpPr>
        <xdr:cNvPr id="198" name="Shape 19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1504950</xdr:colOff>
      <xdr:row>1539</xdr:row>
      <xdr:rowOff>180975</xdr:rowOff>
    </xdr:from>
    <xdr:ext cx="24079200" cy="628650"/>
    <xdr:sp>
      <xdr:nvSpPr>
        <xdr:cNvPr id="199" name="Shape 19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1592</xdr:row>
      <xdr:rowOff>180975</xdr:rowOff>
    </xdr:from>
    <xdr:ext cx="24079200" cy="628650"/>
    <xdr:sp>
      <xdr:nvSpPr>
        <xdr:cNvPr id="200" name="Shape 20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1617</xdr:row>
      <xdr:rowOff>161925</xdr:rowOff>
    </xdr:from>
    <xdr:ext cx="24079200" cy="628650"/>
    <xdr:sp>
      <xdr:nvSpPr>
        <xdr:cNvPr id="201" name="Shape 20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1671</xdr:row>
      <xdr:rowOff>180975</xdr:rowOff>
    </xdr:from>
    <xdr:ext cx="24079200" cy="628650"/>
    <xdr:sp>
      <xdr:nvSpPr>
        <xdr:cNvPr id="202" name="Shape 20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1428750</xdr:colOff>
      <xdr:row>1722</xdr:row>
      <xdr:rowOff>85725</xdr:rowOff>
    </xdr:from>
    <xdr:ext cx="24079200" cy="628650"/>
    <xdr:sp>
      <xdr:nvSpPr>
        <xdr:cNvPr id="203" name="Shape 20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30 000 руб</a:t>
          </a:r>
          <a:endParaRPr sz="1100"/>
        </a:p>
      </xdr:txBody>
    </xdr:sp>
    <xdr:clientData fLocksWithSheet="0"/>
  </xdr:oneCellAnchor>
  <xdr:oneCellAnchor>
    <xdr:from>
      <xdr:col>8</xdr:col>
      <xdr:colOff>1495425</xdr:colOff>
      <xdr:row>1788</xdr:row>
      <xdr:rowOff>171450</xdr:rowOff>
    </xdr:from>
    <xdr:ext cx="24079200" cy="628650"/>
    <xdr:sp>
      <xdr:nvSpPr>
        <xdr:cNvPr id="204" name="Shape 20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1797</xdr:row>
      <xdr:rowOff>76200</xdr:rowOff>
    </xdr:from>
    <xdr:ext cx="24079200" cy="628650"/>
    <xdr:sp>
      <xdr:nvSpPr>
        <xdr:cNvPr id="205" name="Shape 20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1806</xdr:row>
      <xdr:rowOff>9525</xdr:rowOff>
    </xdr:from>
    <xdr:ext cx="24079200" cy="638175"/>
    <xdr:sp>
      <xdr:nvSpPr>
        <xdr:cNvPr id="206" name="Shape 20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1821</xdr:row>
      <xdr:rowOff>9525</xdr:rowOff>
    </xdr:from>
    <xdr:ext cx="24079200" cy="638175"/>
    <xdr:sp>
      <xdr:nvSpPr>
        <xdr:cNvPr id="207" name="Shape 20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1833</xdr:row>
      <xdr:rowOff>9525</xdr:rowOff>
    </xdr:from>
    <xdr:ext cx="24079200" cy="638175"/>
    <xdr:sp>
      <xdr:nvSpPr>
        <xdr:cNvPr id="208" name="Shape 20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1847</xdr:row>
      <xdr:rowOff>76200</xdr:rowOff>
    </xdr:from>
    <xdr:ext cx="24079200" cy="628650"/>
    <xdr:sp>
      <xdr:nvSpPr>
        <xdr:cNvPr id="209" name="Shape 20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1861</xdr:row>
      <xdr:rowOff>9525</xdr:rowOff>
    </xdr:from>
    <xdr:ext cx="24079200" cy="638175"/>
    <xdr:sp>
      <xdr:nvSpPr>
        <xdr:cNvPr id="210" name="Shape 21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1882</xdr:row>
      <xdr:rowOff>9525</xdr:rowOff>
    </xdr:from>
    <xdr:ext cx="24079200" cy="638175"/>
    <xdr:sp>
      <xdr:nvSpPr>
        <xdr:cNvPr id="211" name="Shape 21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1897</xdr:row>
      <xdr:rowOff>9525</xdr:rowOff>
    </xdr:from>
    <xdr:ext cx="24079200" cy="638175"/>
    <xdr:sp>
      <xdr:nvSpPr>
        <xdr:cNvPr id="212" name="Shape 21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1907</xdr:row>
      <xdr:rowOff>9525</xdr:rowOff>
    </xdr:from>
    <xdr:ext cx="24079200" cy="638175"/>
    <xdr:sp>
      <xdr:nvSpPr>
        <xdr:cNvPr id="213" name="Shape 21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2091</xdr:row>
      <xdr:rowOff>171450</xdr:rowOff>
    </xdr:from>
    <xdr:ext cx="24079200" cy="628650"/>
    <xdr:sp>
      <xdr:nvSpPr>
        <xdr:cNvPr id="214" name="Shape 21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2118</xdr:row>
      <xdr:rowOff>200025</xdr:rowOff>
    </xdr:from>
    <xdr:ext cx="24079200" cy="628650"/>
    <xdr:sp>
      <xdr:nvSpPr>
        <xdr:cNvPr id="215" name="Shape 21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2157</xdr:row>
      <xdr:rowOff>390525</xdr:rowOff>
    </xdr:from>
    <xdr:ext cx="24079200" cy="628650"/>
    <xdr:sp>
      <xdr:nvSpPr>
        <xdr:cNvPr id="216" name="Shape 21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2194</xdr:row>
      <xdr:rowOff>276225</xdr:rowOff>
    </xdr:from>
    <xdr:ext cx="24079200" cy="628650"/>
    <xdr:sp>
      <xdr:nvSpPr>
        <xdr:cNvPr id="217" name="Shape 21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1495425</xdr:colOff>
      <xdr:row>2230</xdr:row>
      <xdr:rowOff>219075</xdr:rowOff>
    </xdr:from>
    <xdr:ext cx="24079200" cy="628650"/>
    <xdr:sp>
      <xdr:nvSpPr>
        <xdr:cNvPr id="218" name="Shape 21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1495425</xdr:colOff>
      <xdr:row>2250</xdr:row>
      <xdr:rowOff>295275</xdr:rowOff>
    </xdr:from>
    <xdr:ext cx="24079200" cy="628650"/>
    <xdr:sp>
      <xdr:nvSpPr>
        <xdr:cNvPr id="219" name="Shape 21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2262</xdr:row>
      <xdr:rowOff>276225</xdr:rowOff>
    </xdr:from>
    <xdr:ext cx="24079200" cy="628650"/>
    <xdr:sp>
      <xdr:nvSpPr>
        <xdr:cNvPr id="220" name="Shape 22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5530</xdr:row>
      <xdr:rowOff>9525</xdr:rowOff>
    </xdr:from>
    <xdr:ext cx="24079200" cy="638175"/>
    <xdr:sp>
      <xdr:nvSpPr>
        <xdr:cNvPr id="221" name="Shape 22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1504950</xdr:colOff>
      <xdr:row>5538</xdr:row>
      <xdr:rowOff>85725</xdr:rowOff>
    </xdr:from>
    <xdr:ext cx="24079200" cy="628650"/>
    <xdr:sp>
      <xdr:nvSpPr>
        <xdr:cNvPr id="222" name="Shape 22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5667</xdr:row>
      <xdr:rowOff>85725</xdr:rowOff>
    </xdr:from>
    <xdr:ext cx="24079200" cy="628650"/>
    <xdr:sp>
      <xdr:nvSpPr>
        <xdr:cNvPr id="223" name="Shape 22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5770</xdr:row>
      <xdr:rowOff>95250</xdr:rowOff>
    </xdr:from>
    <xdr:ext cx="24079200" cy="628650"/>
    <xdr:sp>
      <xdr:nvSpPr>
        <xdr:cNvPr id="224" name="Shape 22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5830</xdr:row>
      <xdr:rowOff>123825</xdr:rowOff>
    </xdr:from>
    <xdr:ext cx="24079200" cy="638175"/>
    <xdr:sp>
      <xdr:nvSpPr>
        <xdr:cNvPr id="225" name="Shape 22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5840</xdr:row>
      <xdr:rowOff>76200</xdr:rowOff>
    </xdr:from>
    <xdr:ext cx="24079200" cy="628650"/>
    <xdr:sp>
      <xdr:nvSpPr>
        <xdr:cNvPr id="226" name="Shape 22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5850</xdr:row>
      <xdr:rowOff>66675</xdr:rowOff>
    </xdr:from>
    <xdr:ext cx="24079200" cy="628650"/>
    <xdr:sp>
      <xdr:nvSpPr>
        <xdr:cNvPr id="227" name="Shape 22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5923</xdr:row>
      <xdr:rowOff>9525</xdr:rowOff>
    </xdr:from>
    <xdr:ext cx="24079200" cy="638175"/>
    <xdr:sp>
      <xdr:nvSpPr>
        <xdr:cNvPr id="228" name="Shape 22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4396</xdr:row>
      <xdr:rowOff>133350</xdr:rowOff>
    </xdr:from>
    <xdr:ext cx="24079200" cy="628650"/>
    <xdr:sp>
      <xdr:nvSpPr>
        <xdr:cNvPr id="229" name="Shape 22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1485900</xdr:colOff>
      <xdr:row>4577</xdr:row>
      <xdr:rowOff>180975</xdr:rowOff>
    </xdr:from>
    <xdr:ext cx="24079200" cy="628650"/>
    <xdr:sp>
      <xdr:nvSpPr>
        <xdr:cNvPr id="230" name="Shape 23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1428750</xdr:colOff>
      <xdr:row>4758</xdr:row>
      <xdr:rowOff>190500</xdr:rowOff>
    </xdr:from>
    <xdr:ext cx="24079200" cy="628650"/>
    <xdr:sp>
      <xdr:nvSpPr>
        <xdr:cNvPr id="231" name="Shape 23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1390650</xdr:colOff>
      <xdr:row>4879</xdr:row>
      <xdr:rowOff>161925</xdr:rowOff>
    </xdr:from>
    <xdr:ext cx="24107775" cy="628650"/>
    <xdr:sp>
      <xdr:nvSpPr>
        <xdr:cNvPr id="232" name="Shape 23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5346</xdr:row>
      <xdr:rowOff>209550</xdr:rowOff>
    </xdr:from>
    <xdr:ext cx="24079200" cy="628650"/>
    <xdr:sp>
      <xdr:nvSpPr>
        <xdr:cNvPr id="233" name="Shape 23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5403</xdr:row>
      <xdr:rowOff>219075</xdr:rowOff>
    </xdr:from>
    <xdr:ext cx="24079200" cy="628650"/>
    <xdr:sp>
      <xdr:nvSpPr>
        <xdr:cNvPr id="234" name="Shape 23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5420</xdr:row>
      <xdr:rowOff>95250</xdr:rowOff>
    </xdr:from>
    <xdr:ext cx="24079200" cy="628650"/>
    <xdr:sp>
      <xdr:nvSpPr>
        <xdr:cNvPr id="235" name="Shape 23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5430</xdr:row>
      <xdr:rowOff>95250</xdr:rowOff>
    </xdr:from>
    <xdr:ext cx="24079200" cy="628650"/>
    <xdr:sp>
      <xdr:nvSpPr>
        <xdr:cNvPr id="236" name="Shape 23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5440</xdr:row>
      <xdr:rowOff>161925</xdr:rowOff>
    </xdr:from>
    <xdr:ext cx="24079200" cy="628650"/>
    <xdr:sp>
      <xdr:nvSpPr>
        <xdr:cNvPr id="237" name="Shape 23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5452</xdr:row>
      <xdr:rowOff>190500</xdr:rowOff>
    </xdr:from>
    <xdr:ext cx="24079200" cy="628650"/>
    <xdr:sp>
      <xdr:nvSpPr>
        <xdr:cNvPr id="238" name="Shape 23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5466</xdr:row>
      <xdr:rowOff>114300</xdr:rowOff>
    </xdr:from>
    <xdr:ext cx="24079200" cy="628650"/>
    <xdr:sp>
      <xdr:nvSpPr>
        <xdr:cNvPr id="239" name="Shape 23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5477</xdr:row>
      <xdr:rowOff>104775</xdr:rowOff>
    </xdr:from>
    <xdr:ext cx="24079200" cy="628650"/>
    <xdr:sp>
      <xdr:nvSpPr>
        <xdr:cNvPr id="240" name="Shape 24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1915</xdr:row>
      <xdr:rowOff>38100</xdr:rowOff>
    </xdr:from>
    <xdr:ext cx="24079200" cy="638175"/>
    <xdr:sp>
      <xdr:nvSpPr>
        <xdr:cNvPr id="241" name="Shape 24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1928</xdr:row>
      <xdr:rowOff>9525</xdr:rowOff>
    </xdr:from>
    <xdr:ext cx="24079200" cy="638175"/>
    <xdr:sp>
      <xdr:nvSpPr>
        <xdr:cNvPr id="242" name="Shape 24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1932</xdr:row>
      <xdr:rowOff>9525</xdr:rowOff>
    </xdr:from>
    <xdr:ext cx="24079200" cy="638175"/>
    <xdr:sp>
      <xdr:nvSpPr>
        <xdr:cNvPr id="243" name="Shape 24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30 000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1946</xdr:row>
      <xdr:rowOff>9525</xdr:rowOff>
    </xdr:from>
    <xdr:ext cx="24079200" cy="638175"/>
    <xdr:sp>
      <xdr:nvSpPr>
        <xdr:cNvPr id="244" name="Shape 24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50 000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1971</xdr:row>
      <xdr:rowOff>28575</xdr:rowOff>
    </xdr:from>
    <xdr:ext cx="24079200" cy="638175"/>
    <xdr:sp>
      <xdr:nvSpPr>
        <xdr:cNvPr id="245" name="Shape 24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1977</xdr:row>
      <xdr:rowOff>19050</xdr:rowOff>
    </xdr:from>
    <xdr:ext cx="24079200" cy="638175"/>
    <xdr:sp>
      <xdr:nvSpPr>
        <xdr:cNvPr id="246" name="Shape 24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1983</xdr:row>
      <xdr:rowOff>28575</xdr:rowOff>
    </xdr:from>
    <xdr:ext cx="24079200" cy="638175"/>
    <xdr:sp>
      <xdr:nvSpPr>
        <xdr:cNvPr id="247" name="Shape 24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1987</xdr:row>
      <xdr:rowOff>9525</xdr:rowOff>
    </xdr:from>
    <xdr:ext cx="24079200" cy="638175"/>
    <xdr:sp>
      <xdr:nvSpPr>
        <xdr:cNvPr id="248" name="Shape 24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2002</xdr:row>
      <xdr:rowOff>9525</xdr:rowOff>
    </xdr:from>
    <xdr:ext cx="24079200" cy="638175"/>
    <xdr:sp>
      <xdr:nvSpPr>
        <xdr:cNvPr id="249" name="Shape 24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1533525</xdr:colOff>
      <xdr:row>2016</xdr:row>
      <xdr:rowOff>200025</xdr:rowOff>
    </xdr:from>
    <xdr:ext cx="24079200" cy="628650"/>
    <xdr:sp>
      <xdr:nvSpPr>
        <xdr:cNvPr id="250" name="Shape 25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2022</xdr:row>
      <xdr:rowOff>180975</xdr:rowOff>
    </xdr:from>
    <xdr:ext cx="24079200" cy="628650"/>
    <xdr:sp>
      <xdr:nvSpPr>
        <xdr:cNvPr id="251" name="Shape 25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2013</xdr:row>
      <xdr:rowOff>38100</xdr:rowOff>
    </xdr:from>
    <xdr:ext cx="24079200" cy="638175"/>
    <xdr:sp>
      <xdr:nvSpPr>
        <xdr:cNvPr id="252" name="Shape 25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2025</xdr:row>
      <xdr:rowOff>152400</xdr:rowOff>
    </xdr:from>
    <xdr:ext cx="24079200" cy="628650"/>
    <xdr:sp>
      <xdr:nvSpPr>
        <xdr:cNvPr id="253" name="Shape 25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2032</xdr:row>
      <xdr:rowOff>66675</xdr:rowOff>
    </xdr:from>
    <xdr:ext cx="24079200" cy="628650"/>
    <xdr:sp>
      <xdr:nvSpPr>
        <xdr:cNvPr id="254" name="Shape 25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2036</xdr:row>
      <xdr:rowOff>123825</xdr:rowOff>
    </xdr:from>
    <xdr:ext cx="24079200" cy="638175"/>
    <xdr:sp>
      <xdr:nvSpPr>
        <xdr:cNvPr id="255" name="Shape 25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2822</xdr:row>
      <xdr:rowOff>180975</xdr:rowOff>
    </xdr:from>
    <xdr:ext cx="24079200" cy="628650"/>
    <xdr:sp>
      <xdr:nvSpPr>
        <xdr:cNvPr id="256" name="Shape 25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2921</xdr:row>
      <xdr:rowOff>200025</xdr:rowOff>
    </xdr:from>
    <xdr:ext cx="24079200" cy="628650"/>
    <xdr:sp>
      <xdr:nvSpPr>
        <xdr:cNvPr id="257" name="Shape 25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1476375</xdr:colOff>
      <xdr:row>2988</xdr:row>
      <xdr:rowOff>180975</xdr:rowOff>
    </xdr:from>
    <xdr:ext cx="24079200" cy="628650"/>
    <xdr:sp>
      <xdr:nvSpPr>
        <xdr:cNvPr id="258" name="Shape 25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3054</xdr:row>
      <xdr:rowOff>104775</xdr:rowOff>
    </xdr:from>
    <xdr:ext cx="24079200" cy="628650"/>
    <xdr:sp>
      <xdr:nvSpPr>
        <xdr:cNvPr id="259" name="Shape 25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3058</xdr:row>
      <xdr:rowOff>85725</xdr:rowOff>
    </xdr:from>
    <xdr:ext cx="24079200" cy="628650"/>
    <xdr:sp>
      <xdr:nvSpPr>
        <xdr:cNvPr id="260" name="Shape 26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3064</xdr:row>
      <xdr:rowOff>76200</xdr:rowOff>
    </xdr:from>
    <xdr:ext cx="24079200" cy="628650"/>
    <xdr:sp>
      <xdr:nvSpPr>
        <xdr:cNvPr id="261" name="Shape 26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3076</xdr:row>
      <xdr:rowOff>66675</xdr:rowOff>
    </xdr:from>
    <xdr:ext cx="24079200" cy="628650"/>
    <xdr:sp>
      <xdr:nvSpPr>
        <xdr:cNvPr id="262" name="Shape 26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3123</xdr:row>
      <xdr:rowOff>104775</xdr:rowOff>
    </xdr:from>
    <xdr:ext cx="24079200" cy="628650"/>
    <xdr:sp>
      <xdr:nvSpPr>
        <xdr:cNvPr id="263" name="Shape 26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3126</xdr:row>
      <xdr:rowOff>123825</xdr:rowOff>
    </xdr:from>
    <xdr:ext cx="24079200" cy="638175"/>
    <xdr:sp>
      <xdr:nvSpPr>
        <xdr:cNvPr id="264" name="Shape 26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3139</xdr:row>
      <xdr:rowOff>95250</xdr:rowOff>
    </xdr:from>
    <xdr:ext cx="24079200" cy="628650"/>
    <xdr:sp>
      <xdr:nvSpPr>
        <xdr:cNvPr id="265" name="Shape 26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3181</xdr:row>
      <xdr:rowOff>76200</xdr:rowOff>
    </xdr:from>
    <xdr:ext cx="24079200" cy="628650"/>
    <xdr:sp>
      <xdr:nvSpPr>
        <xdr:cNvPr id="266" name="Shape 26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3211</xdr:row>
      <xdr:rowOff>104775</xdr:rowOff>
    </xdr:from>
    <xdr:ext cx="24079200" cy="628650"/>
    <xdr:sp>
      <xdr:nvSpPr>
        <xdr:cNvPr id="267" name="Shape 26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3221</xdr:row>
      <xdr:rowOff>142875</xdr:rowOff>
    </xdr:from>
    <xdr:ext cx="24079200" cy="647700"/>
    <xdr:sp>
      <xdr:nvSpPr>
        <xdr:cNvPr id="268" name="Shape 268"/>
        <xdr:cNvSpPr/>
      </xdr:nvSpPr>
      <xdr:spPr>
        <a:xfrm>
          <a:off x="0" y="3460913"/>
          <a:ext cx="10692000" cy="638175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3273</xdr:row>
      <xdr:rowOff>114300</xdr:rowOff>
    </xdr:from>
    <xdr:ext cx="24079200" cy="628650"/>
    <xdr:sp>
      <xdr:nvSpPr>
        <xdr:cNvPr id="269" name="Shape 26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1524000</xdr:colOff>
      <xdr:row>3292</xdr:row>
      <xdr:rowOff>123825</xdr:rowOff>
    </xdr:from>
    <xdr:ext cx="24079200" cy="638175"/>
    <xdr:sp>
      <xdr:nvSpPr>
        <xdr:cNvPr id="270" name="Shape 27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3319</xdr:row>
      <xdr:rowOff>104775</xdr:rowOff>
    </xdr:from>
    <xdr:ext cx="24079200" cy="628650"/>
    <xdr:sp>
      <xdr:nvSpPr>
        <xdr:cNvPr id="271" name="Shape 27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3326</xdr:row>
      <xdr:rowOff>161925</xdr:rowOff>
    </xdr:from>
    <xdr:ext cx="24079200" cy="628650"/>
    <xdr:sp>
      <xdr:nvSpPr>
        <xdr:cNvPr id="272" name="Shape 27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3331</xdr:row>
      <xdr:rowOff>200025</xdr:rowOff>
    </xdr:from>
    <xdr:ext cx="24079200" cy="628650"/>
    <xdr:sp>
      <xdr:nvSpPr>
        <xdr:cNvPr id="273" name="Shape 27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3336</xdr:row>
      <xdr:rowOff>142875</xdr:rowOff>
    </xdr:from>
    <xdr:ext cx="24079200" cy="628650"/>
    <xdr:sp>
      <xdr:nvSpPr>
        <xdr:cNvPr id="274" name="Shape 27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1514475</xdr:colOff>
      <xdr:row>3364</xdr:row>
      <xdr:rowOff>209550</xdr:rowOff>
    </xdr:from>
    <xdr:ext cx="24079200" cy="628650"/>
    <xdr:sp>
      <xdr:nvSpPr>
        <xdr:cNvPr id="275" name="Shape 27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3434</xdr:row>
      <xdr:rowOff>209550</xdr:rowOff>
    </xdr:from>
    <xdr:ext cx="24079200" cy="628650"/>
    <xdr:sp>
      <xdr:nvSpPr>
        <xdr:cNvPr id="276" name="Shape 27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3515</xdr:row>
      <xdr:rowOff>190500</xdr:rowOff>
    </xdr:from>
    <xdr:ext cx="24079200" cy="628650"/>
    <xdr:sp>
      <xdr:nvSpPr>
        <xdr:cNvPr id="277" name="Shape 27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3563</xdr:row>
      <xdr:rowOff>142875</xdr:rowOff>
    </xdr:from>
    <xdr:ext cx="24079200" cy="628650"/>
    <xdr:sp>
      <xdr:nvSpPr>
        <xdr:cNvPr id="278" name="Shape 27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1476375</xdr:colOff>
      <xdr:row>2608</xdr:row>
      <xdr:rowOff>180975</xdr:rowOff>
    </xdr:from>
    <xdr:ext cx="24079200" cy="628650"/>
    <xdr:sp>
      <xdr:nvSpPr>
        <xdr:cNvPr id="279" name="Shape 27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1628775</xdr:colOff>
      <xdr:row>5942</xdr:row>
      <xdr:rowOff>47625</xdr:rowOff>
    </xdr:from>
    <xdr:ext cx="24079200" cy="638175"/>
    <xdr:sp>
      <xdr:nvSpPr>
        <xdr:cNvPr id="280" name="Shape 28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6036</xdr:row>
      <xdr:rowOff>85725</xdr:rowOff>
    </xdr:from>
    <xdr:ext cx="24079200" cy="638175"/>
    <xdr:sp>
      <xdr:nvSpPr>
        <xdr:cNvPr id="281" name="Shape 28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6059</xdr:row>
      <xdr:rowOff>200025</xdr:rowOff>
    </xdr:from>
    <xdr:ext cx="24079200" cy="638175"/>
    <xdr:sp>
      <xdr:nvSpPr>
        <xdr:cNvPr id="282" name="Shape 28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6111</xdr:row>
      <xdr:rowOff>85725</xdr:rowOff>
    </xdr:from>
    <xdr:ext cx="24079200" cy="638175"/>
    <xdr:sp>
      <xdr:nvSpPr>
        <xdr:cNvPr id="283" name="Shape 28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6133</xdr:row>
      <xdr:rowOff>180975</xdr:rowOff>
    </xdr:from>
    <xdr:ext cx="24079200" cy="638175"/>
    <xdr:sp>
      <xdr:nvSpPr>
        <xdr:cNvPr id="284" name="Shape 28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7 000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6151</xdr:row>
      <xdr:rowOff>76200</xdr:rowOff>
    </xdr:from>
    <xdr:ext cx="24079200" cy="638175"/>
    <xdr:sp>
      <xdr:nvSpPr>
        <xdr:cNvPr id="285" name="Shape 28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6186</xdr:row>
      <xdr:rowOff>76200</xdr:rowOff>
    </xdr:from>
    <xdr:ext cx="24079200" cy="638175"/>
    <xdr:sp>
      <xdr:nvSpPr>
        <xdr:cNvPr id="286" name="Shape 28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1504950</xdr:colOff>
      <xdr:row>6199</xdr:row>
      <xdr:rowOff>57150</xdr:rowOff>
    </xdr:from>
    <xdr:ext cx="24079200" cy="638175"/>
    <xdr:sp>
      <xdr:nvSpPr>
        <xdr:cNvPr id="287" name="Shape 28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6213</xdr:row>
      <xdr:rowOff>180975</xdr:rowOff>
    </xdr:from>
    <xdr:ext cx="24079200" cy="638175"/>
    <xdr:sp>
      <xdr:nvSpPr>
        <xdr:cNvPr id="288" name="Shape 28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6232</xdr:row>
      <xdr:rowOff>161925</xdr:rowOff>
    </xdr:from>
    <xdr:ext cx="24079200" cy="638175"/>
    <xdr:sp>
      <xdr:nvSpPr>
        <xdr:cNvPr id="289" name="Shape 28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6264</xdr:row>
      <xdr:rowOff>76200</xdr:rowOff>
    </xdr:from>
    <xdr:ext cx="24079200" cy="638175"/>
    <xdr:sp>
      <xdr:nvSpPr>
        <xdr:cNvPr id="290" name="Shape 29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20 000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6382</xdr:row>
      <xdr:rowOff>95250</xdr:rowOff>
    </xdr:from>
    <xdr:ext cx="24079200" cy="638175"/>
    <xdr:sp>
      <xdr:nvSpPr>
        <xdr:cNvPr id="291" name="Shape 29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1628775</xdr:colOff>
      <xdr:row>6399</xdr:row>
      <xdr:rowOff>171450</xdr:rowOff>
    </xdr:from>
    <xdr:ext cx="24079200" cy="638175"/>
    <xdr:sp>
      <xdr:nvSpPr>
        <xdr:cNvPr id="292" name="Shape 29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6427</xdr:row>
      <xdr:rowOff>85725</xdr:rowOff>
    </xdr:from>
    <xdr:ext cx="24079200" cy="638175"/>
    <xdr:sp>
      <xdr:nvSpPr>
        <xdr:cNvPr id="293" name="Shape 29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1619250</xdr:colOff>
      <xdr:row>6558</xdr:row>
      <xdr:rowOff>66675</xdr:rowOff>
    </xdr:from>
    <xdr:ext cx="24079200" cy="638175"/>
    <xdr:sp>
      <xdr:nvSpPr>
        <xdr:cNvPr id="294" name="Shape 29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1619250</xdr:colOff>
      <xdr:row>6575</xdr:row>
      <xdr:rowOff>47625</xdr:rowOff>
    </xdr:from>
    <xdr:ext cx="24079200" cy="638175"/>
    <xdr:sp>
      <xdr:nvSpPr>
        <xdr:cNvPr id="295" name="Shape 29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6592</xdr:row>
      <xdr:rowOff>66675</xdr:rowOff>
    </xdr:from>
    <xdr:ext cx="24079200" cy="638175"/>
    <xdr:sp>
      <xdr:nvSpPr>
        <xdr:cNvPr id="296" name="Shape 29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1628775</xdr:colOff>
      <xdr:row>6609</xdr:row>
      <xdr:rowOff>38100</xdr:rowOff>
    </xdr:from>
    <xdr:ext cx="24079200" cy="638175"/>
    <xdr:sp>
      <xdr:nvSpPr>
        <xdr:cNvPr id="297" name="Shape 29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6626</xdr:row>
      <xdr:rowOff>38100</xdr:rowOff>
    </xdr:from>
    <xdr:ext cx="24079200" cy="638175"/>
    <xdr:sp>
      <xdr:nvSpPr>
        <xdr:cNvPr id="298" name="Shape 29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6635</xdr:row>
      <xdr:rowOff>47625</xdr:rowOff>
    </xdr:from>
    <xdr:ext cx="24079200" cy="638175"/>
    <xdr:sp>
      <xdr:nvSpPr>
        <xdr:cNvPr id="299" name="Shape 29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6652</xdr:row>
      <xdr:rowOff>57150</xdr:rowOff>
    </xdr:from>
    <xdr:ext cx="24079200" cy="638175"/>
    <xdr:sp>
      <xdr:nvSpPr>
        <xdr:cNvPr id="300" name="Shape 30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6669</xdr:row>
      <xdr:rowOff>47625</xdr:rowOff>
    </xdr:from>
    <xdr:ext cx="24079200" cy="638175"/>
    <xdr:sp>
      <xdr:nvSpPr>
        <xdr:cNvPr id="301" name="Shape 30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6682</xdr:row>
      <xdr:rowOff>57150</xdr:rowOff>
    </xdr:from>
    <xdr:ext cx="24079200" cy="638175"/>
    <xdr:sp>
      <xdr:nvSpPr>
        <xdr:cNvPr id="302" name="Shape 30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6686</xdr:row>
      <xdr:rowOff>66675</xdr:rowOff>
    </xdr:from>
    <xdr:ext cx="24079200" cy="638175"/>
    <xdr:sp>
      <xdr:nvSpPr>
        <xdr:cNvPr id="303" name="Shape 30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6690</xdr:row>
      <xdr:rowOff>28575</xdr:rowOff>
    </xdr:from>
    <xdr:ext cx="24079200" cy="638175"/>
    <xdr:sp>
      <xdr:nvSpPr>
        <xdr:cNvPr id="304" name="Shape 30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6707</xdr:row>
      <xdr:rowOff>57150</xdr:rowOff>
    </xdr:from>
    <xdr:ext cx="24079200" cy="638175"/>
    <xdr:sp>
      <xdr:nvSpPr>
        <xdr:cNvPr id="305" name="Shape 30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6720</xdr:row>
      <xdr:rowOff>38100</xdr:rowOff>
    </xdr:from>
    <xdr:ext cx="24079200" cy="638175"/>
    <xdr:sp>
      <xdr:nvSpPr>
        <xdr:cNvPr id="306" name="Shape 30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6723</xdr:row>
      <xdr:rowOff>47625</xdr:rowOff>
    </xdr:from>
    <xdr:ext cx="24079200" cy="638175"/>
    <xdr:sp>
      <xdr:nvSpPr>
        <xdr:cNvPr id="307" name="Shape 30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6728</xdr:row>
      <xdr:rowOff>47625</xdr:rowOff>
    </xdr:from>
    <xdr:ext cx="24079200" cy="638175"/>
    <xdr:sp>
      <xdr:nvSpPr>
        <xdr:cNvPr id="308" name="Shape 30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6732</xdr:row>
      <xdr:rowOff>76200</xdr:rowOff>
    </xdr:from>
    <xdr:ext cx="24079200" cy="638175"/>
    <xdr:sp>
      <xdr:nvSpPr>
        <xdr:cNvPr id="309" name="Shape 30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6744</xdr:row>
      <xdr:rowOff>66675</xdr:rowOff>
    </xdr:from>
    <xdr:ext cx="24079200" cy="638175"/>
    <xdr:sp>
      <xdr:nvSpPr>
        <xdr:cNvPr id="310" name="Shape 31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6750</xdr:row>
      <xdr:rowOff>38100</xdr:rowOff>
    </xdr:from>
    <xdr:ext cx="24079200" cy="638175"/>
    <xdr:sp>
      <xdr:nvSpPr>
        <xdr:cNvPr id="311" name="Shape 31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6754</xdr:row>
      <xdr:rowOff>133350</xdr:rowOff>
    </xdr:from>
    <xdr:ext cx="24079200" cy="638175"/>
    <xdr:sp>
      <xdr:nvSpPr>
        <xdr:cNvPr id="312" name="Shape 31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1428750</xdr:colOff>
      <xdr:row>6824</xdr:row>
      <xdr:rowOff>142875</xdr:rowOff>
    </xdr:from>
    <xdr:ext cx="24079200" cy="638175"/>
    <xdr:sp>
      <xdr:nvSpPr>
        <xdr:cNvPr id="313" name="Shape 31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1466850</xdr:colOff>
      <xdr:row>6911</xdr:row>
      <xdr:rowOff>161925</xdr:rowOff>
    </xdr:from>
    <xdr:ext cx="24079200" cy="638175"/>
    <xdr:sp>
      <xdr:nvSpPr>
        <xdr:cNvPr id="314" name="Shape 31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1447800</xdr:colOff>
      <xdr:row>6933</xdr:row>
      <xdr:rowOff>161925</xdr:rowOff>
    </xdr:from>
    <xdr:ext cx="24079200" cy="638175"/>
    <xdr:sp>
      <xdr:nvSpPr>
        <xdr:cNvPr id="315" name="Shape 31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1466850</xdr:colOff>
      <xdr:row>6990</xdr:row>
      <xdr:rowOff>133350</xdr:rowOff>
    </xdr:from>
    <xdr:ext cx="24079200" cy="638175"/>
    <xdr:sp>
      <xdr:nvSpPr>
        <xdr:cNvPr id="316" name="Shape 31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7038</xdr:row>
      <xdr:rowOff>47625</xdr:rowOff>
    </xdr:from>
    <xdr:ext cx="24079200" cy="638175"/>
    <xdr:sp>
      <xdr:nvSpPr>
        <xdr:cNvPr id="317" name="Shape 31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1628775</xdr:colOff>
      <xdr:row>7057</xdr:row>
      <xdr:rowOff>47625</xdr:rowOff>
    </xdr:from>
    <xdr:ext cx="24079200" cy="638175"/>
    <xdr:sp>
      <xdr:nvSpPr>
        <xdr:cNvPr id="318" name="Shape 31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1619250</xdr:colOff>
      <xdr:row>7070</xdr:row>
      <xdr:rowOff>57150</xdr:rowOff>
    </xdr:from>
    <xdr:ext cx="24079200" cy="638175"/>
    <xdr:sp>
      <xdr:nvSpPr>
        <xdr:cNvPr id="319" name="Shape 31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7083</xdr:row>
      <xdr:rowOff>66675</xdr:rowOff>
    </xdr:from>
    <xdr:ext cx="24079200" cy="638175"/>
    <xdr:sp>
      <xdr:nvSpPr>
        <xdr:cNvPr id="320" name="Shape 32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7099</xdr:row>
      <xdr:rowOff>66675</xdr:rowOff>
    </xdr:from>
    <xdr:ext cx="24079200" cy="638175"/>
    <xdr:sp>
      <xdr:nvSpPr>
        <xdr:cNvPr id="321" name="Shape 32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1619250</xdr:colOff>
      <xdr:row>7109</xdr:row>
      <xdr:rowOff>85725</xdr:rowOff>
    </xdr:from>
    <xdr:ext cx="24079200" cy="638175"/>
    <xdr:sp>
      <xdr:nvSpPr>
        <xdr:cNvPr id="322" name="Shape 32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7125</xdr:row>
      <xdr:rowOff>76200</xdr:rowOff>
    </xdr:from>
    <xdr:ext cx="24079200" cy="638175"/>
    <xdr:sp>
      <xdr:nvSpPr>
        <xdr:cNvPr id="323" name="Shape 32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7147</xdr:row>
      <xdr:rowOff>57150</xdr:rowOff>
    </xdr:from>
    <xdr:ext cx="24079200" cy="638175"/>
    <xdr:sp>
      <xdr:nvSpPr>
        <xdr:cNvPr id="324" name="Shape 32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7164</xdr:row>
      <xdr:rowOff>76200</xdr:rowOff>
    </xdr:from>
    <xdr:ext cx="24079200" cy="638175"/>
    <xdr:sp>
      <xdr:nvSpPr>
        <xdr:cNvPr id="325" name="Shape 32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7177</xdr:row>
      <xdr:rowOff>57150</xdr:rowOff>
    </xdr:from>
    <xdr:ext cx="24079200" cy="638175"/>
    <xdr:sp>
      <xdr:nvSpPr>
        <xdr:cNvPr id="326" name="Shape 32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7187</xdr:row>
      <xdr:rowOff>161925</xdr:rowOff>
    </xdr:from>
    <xdr:ext cx="24079200" cy="638175"/>
    <xdr:sp>
      <xdr:nvSpPr>
        <xdr:cNvPr id="327" name="Shape 32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7200</xdr:row>
      <xdr:rowOff>190500</xdr:rowOff>
    </xdr:from>
    <xdr:ext cx="24079200" cy="638175"/>
    <xdr:sp>
      <xdr:nvSpPr>
        <xdr:cNvPr id="328" name="Shape 32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7217</xdr:row>
      <xdr:rowOff>66675</xdr:rowOff>
    </xdr:from>
    <xdr:ext cx="24079200" cy="638175"/>
    <xdr:sp>
      <xdr:nvSpPr>
        <xdr:cNvPr id="329" name="Shape 32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7228</xdr:row>
      <xdr:rowOff>66675</xdr:rowOff>
    </xdr:from>
    <xdr:ext cx="24079200" cy="638175"/>
    <xdr:sp>
      <xdr:nvSpPr>
        <xdr:cNvPr id="330" name="Shape 33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7239</xdr:row>
      <xdr:rowOff>76200</xdr:rowOff>
    </xdr:from>
    <xdr:ext cx="24079200" cy="638175"/>
    <xdr:sp>
      <xdr:nvSpPr>
        <xdr:cNvPr id="331" name="Shape 33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7244</xdr:row>
      <xdr:rowOff>95250</xdr:rowOff>
    </xdr:from>
    <xdr:ext cx="24079200" cy="638175"/>
    <xdr:sp>
      <xdr:nvSpPr>
        <xdr:cNvPr id="332" name="Shape 33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7248</xdr:row>
      <xdr:rowOff>66675</xdr:rowOff>
    </xdr:from>
    <xdr:ext cx="24079200" cy="638175"/>
    <xdr:sp>
      <xdr:nvSpPr>
        <xdr:cNvPr id="333" name="Shape 33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7272</xdr:row>
      <xdr:rowOff>161925</xdr:rowOff>
    </xdr:from>
    <xdr:ext cx="24079200" cy="638175"/>
    <xdr:sp>
      <xdr:nvSpPr>
        <xdr:cNvPr id="334" name="Shape 33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7287</xdr:row>
      <xdr:rowOff>66675</xdr:rowOff>
    </xdr:from>
    <xdr:ext cx="24079200" cy="638175"/>
    <xdr:sp>
      <xdr:nvSpPr>
        <xdr:cNvPr id="335" name="Shape 33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7301</xdr:row>
      <xdr:rowOff>57150</xdr:rowOff>
    </xdr:from>
    <xdr:ext cx="24079200" cy="638175"/>
    <xdr:sp>
      <xdr:nvSpPr>
        <xdr:cNvPr id="336" name="Shape 33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1619250</xdr:colOff>
      <xdr:row>3629</xdr:row>
      <xdr:rowOff>114300</xdr:rowOff>
    </xdr:from>
    <xdr:ext cx="24079200" cy="628650"/>
    <xdr:sp>
      <xdr:nvSpPr>
        <xdr:cNvPr id="337" name="Shape 33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3632</xdr:row>
      <xdr:rowOff>38100</xdr:rowOff>
    </xdr:from>
    <xdr:ext cx="24079200" cy="628650"/>
    <xdr:sp>
      <xdr:nvSpPr>
        <xdr:cNvPr id="338" name="Shape 33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10 000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3738</xdr:row>
      <xdr:rowOff>95250</xdr:rowOff>
    </xdr:from>
    <xdr:ext cx="24079200" cy="628650"/>
    <xdr:sp>
      <xdr:nvSpPr>
        <xdr:cNvPr id="339" name="Shape 33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1552575</xdr:colOff>
      <xdr:row>3759</xdr:row>
      <xdr:rowOff>152400</xdr:rowOff>
    </xdr:from>
    <xdr:ext cx="24079200" cy="628650"/>
    <xdr:sp>
      <xdr:nvSpPr>
        <xdr:cNvPr id="340" name="Shape 34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3828</xdr:row>
      <xdr:rowOff>76200</xdr:rowOff>
    </xdr:from>
    <xdr:ext cx="24079200" cy="628650"/>
    <xdr:sp>
      <xdr:nvSpPr>
        <xdr:cNvPr id="341" name="Shape 34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3867</xdr:row>
      <xdr:rowOff>66675</xdr:rowOff>
    </xdr:from>
    <xdr:ext cx="24079200" cy="628650"/>
    <xdr:sp>
      <xdr:nvSpPr>
        <xdr:cNvPr id="342" name="Shape 34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3873</xdr:row>
      <xdr:rowOff>76200</xdr:rowOff>
    </xdr:from>
    <xdr:ext cx="24079200" cy="628650"/>
    <xdr:sp>
      <xdr:nvSpPr>
        <xdr:cNvPr id="343" name="Shape 34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5 000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3980</xdr:row>
      <xdr:rowOff>57150</xdr:rowOff>
    </xdr:from>
    <xdr:ext cx="24079200" cy="628650"/>
    <xdr:sp>
      <xdr:nvSpPr>
        <xdr:cNvPr id="344" name="Shape 34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1609725</xdr:colOff>
      <xdr:row>4001</xdr:row>
      <xdr:rowOff>85725</xdr:rowOff>
    </xdr:from>
    <xdr:ext cx="24079200" cy="628650"/>
    <xdr:sp>
      <xdr:nvSpPr>
        <xdr:cNvPr id="345" name="Shape 34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4028</xdr:row>
      <xdr:rowOff>47625</xdr:rowOff>
    </xdr:from>
    <xdr:ext cx="24079200" cy="628650"/>
    <xdr:sp>
      <xdr:nvSpPr>
        <xdr:cNvPr id="346" name="Shape 34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1638300</xdr:colOff>
      <xdr:row>4035</xdr:row>
      <xdr:rowOff>9525</xdr:rowOff>
    </xdr:from>
    <xdr:ext cx="24079200" cy="628650"/>
    <xdr:sp>
      <xdr:nvSpPr>
        <xdr:cNvPr id="347" name="Shape 34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4092</xdr:row>
      <xdr:rowOff>76200</xdr:rowOff>
    </xdr:from>
    <xdr:ext cx="24079200" cy="628650"/>
    <xdr:sp>
      <xdr:nvSpPr>
        <xdr:cNvPr id="348" name="Shape 34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4097</xdr:row>
      <xdr:rowOff>66675</xdr:rowOff>
    </xdr:from>
    <xdr:ext cx="24079200" cy="628650"/>
    <xdr:sp>
      <xdr:nvSpPr>
        <xdr:cNvPr id="349" name="Shape 34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4112</xdr:row>
      <xdr:rowOff>57150</xdr:rowOff>
    </xdr:from>
    <xdr:ext cx="24079200" cy="628650"/>
    <xdr:sp>
      <xdr:nvSpPr>
        <xdr:cNvPr id="350" name="Shape 35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1 000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4115</xdr:row>
      <xdr:rowOff>76200</xdr:rowOff>
    </xdr:from>
    <xdr:ext cx="24079200" cy="628650"/>
    <xdr:sp>
      <xdr:nvSpPr>
        <xdr:cNvPr id="351" name="Shape 35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1590675</xdr:colOff>
      <xdr:row>4123</xdr:row>
      <xdr:rowOff>38100</xdr:rowOff>
    </xdr:from>
    <xdr:ext cx="24079200" cy="628650"/>
    <xdr:sp>
      <xdr:nvSpPr>
        <xdr:cNvPr id="352" name="Shape 352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1543050</xdr:colOff>
      <xdr:row>4129</xdr:row>
      <xdr:rowOff>57150</xdr:rowOff>
    </xdr:from>
    <xdr:ext cx="24079200" cy="628650"/>
    <xdr:sp>
      <xdr:nvSpPr>
        <xdr:cNvPr id="353" name="Shape 353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4140</xdr:row>
      <xdr:rowOff>76200</xdr:rowOff>
    </xdr:from>
    <xdr:ext cx="24079200" cy="628650"/>
    <xdr:sp>
      <xdr:nvSpPr>
        <xdr:cNvPr id="354" name="Shape 354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1562100</xdr:colOff>
      <xdr:row>4146</xdr:row>
      <xdr:rowOff>76200</xdr:rowOff>
    </xdr:from>
    <xdr:ext cx="24079200" cy="628650"/>
    <xdr:sp>
      <xdr:nvSpPr>
        <xdr:cNvPr id="355" name="Shape 355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4151</xdr:row>
      <xdr:rowOff>38100</xdr:rowOff>
    </xdr:from>
    <xdr:ext cx="24079200" cy="628650"/>
    <xdr:sp>
      <xdr:nvSpPr>
        <xdr:cNvPr id="356" name="Shape 356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1571625</xdr:colOff>
      <xdr:row>4156</xdr:row>
      <xdr:rowOff>66675</xdr:rowOff>
    </xdr:from>
    <xdr:ext cx="24079200" cy="628650"/>
    <xdr:sp>
      <xdr:nvSpPr>
        <xdr:cNvPr id="357" name="Shape 357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1600200</xdr:colOff>
      <xdr:row>4161</xdr:row>
      <xdr:rowOff>66675</xdr:rowOff>
    </xdr:from>
    <xdr:ext cx="24079200" cy="628650"/>
    <xdr:sp>
      <xdr:nvSpPr>
        <xdr:cNvPr id="358" name="Shape 358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4182</xdr:row>
      <xdr:rowOff>38100</xdr:rowOff>
    </xdr:from>
    <xdr:ext cx="24079200" cy="628650"/>
    <xdr:sp>
      <xdr:nvSpPr>
        <xdr:cNvPr id="359" name="Shape 35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4197</xdr:row>
      <xdr:rowOff>85725</xdr:rowOff>
    </xdr:from>
    <xdr:ext cx="24079200" cy="628650"/>
    <xdr:sp>
      <xdr:nvSpPr>
        <xdr:cNvPr id="360" name="Shape 360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1581150</xdr:colOff>
      <xdr:row>4242</xdr:row>
      <xdr:rowOff>85725</xdr:rowOff>
    </xdr:from>
    <xdr:ext cx="24079200" cy="628650"/>
    <xdr:sp>
      <xdr:nvSpPr>
        <xdr:cNvPr id="361" name="Shape 36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0</xdr:col>
      <xdr:colOff>76200</xdr:colOff>
      <xdr:row>8828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8527</xdr:row>
      <xdr:rowOff>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8528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8529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8530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8531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8532</xdr:row>
      <xdr:rowOff>38100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8533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28575</xdr:colOff>
      <xdr:row>8534</xdr:row>
      <xdr:rowOff>38100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28575</xdr:colOff>
      <xdr:row>8535</xdr:row>
      <xdr:rowOff>47625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28575</xdr:colOff>
      <xdr:row>8536</xdr:row>
      <xdr:rowOff>47625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28575</xdr:colOff>
      <xdr:row>8537</xdr:row>
      <xdr:rowOff>38100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8538</xdr:row>
      <xdr:rowOff>47625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8539</xdr:row>
      <xdr:rowOff>57150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8540</xdr:row>
      <xdr:rowOff>57150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19050</xdr:colOff>
      <xdr:row>8541</xdr:row>
      <xdr:rowOff>38100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8914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8870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8871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8470</xdr:row>
      <xdr:rowOff>38100</xdr:rowOff>
    </xdr:from>
    <xdr:ext cx="361950" cy="161925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38100</xdr:colOff>
      <xdr:row>8865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8727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8858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8</xdr:col>
      <xdr:colOff>95250</xdr:colOff>
      <xdr:row>5</xdr:row>
      <xdr:rowOff>428625</xdr:rowOff>
    </xdr:from>
    <xdr:ext cx="1552575" cy="238125"/>
    <xdr:sp>
      <xdr:nvSpPr>
        <xdr:cNvPr id="362" name="Shape 362">
          <a:hlinkClick r:id="rId174"/>
        </xdr:cNvPr>
        <xdr:cNvSpPr/>
      </xdr:nvSpPr>
      <xdr:spPr>
        <a:xfrm>
          <a:off x="4574475" y="3670463"/>
          <a:ext cx="1543050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0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НОВИНКИ</a:t>
          </a:r>
          <a:endParaRPr sz="1400"/>
        </a:p>
      </xdr:txBody>
    </xdr:sp>
    <xdr:clientData fLocksWithSheet="0"/>
  </xdr:oneCellAnchor>
  <xdr:oneCellAnchor>
    <xdr:from>
      <xdr:col>0</xdr:col>
      <xdr:colOff>57150</xdr:colOff>
      <xdr:row>8462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</xdr:col>
      <xdr:colOff>9525</xdr:colOff>
      <xdr:row>5</xdr:row>
      <xdr:rowOff>161925</xdr:rowOff>
    </xdr:from>
    <xdr:ext cx="238125" cy="238125"/>
    <xdr:sp>
      <xdr:nvSpPr>
        <xdr:cNvPr id="363" name="Shape 363">
          <a:hlinkClick r:id="rId175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Щ</a:t>
          </a:r>
          <a:endParaRPr sz="1400"/>
        </a:p>
      </xdr:txBody>
    </xdr:sp>
    <xdr:clientData fLocksWithSheet="0"/>
  </xdr:oneCellAnchor>
  <xdr:oneCellAnchor>
    <xdr:from>
      <xdr:col>0</xdr:col>
      <xdr:colOff>57150</xdr:colOff>
      <xdr:row>8733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8450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8454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8455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8567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8806</xdr:row>
      <xdr:rowOff>28575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8807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8876</xdr:row>
      <xdr:rowOff>9525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47625</xdr:colOff>
      <xdr:row>8877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2781300</xdr:colOff>
      <xdr:row>5</xdr:row>
      <xdr:rowOff>161925</xdr:rowOff>
    </xdr:from>
    <xdr:ext cx="238125" cy="238125"/>
    <xdr:sp>
      <xdr:nvSpPr>
        <xdr:cNvPr id="364" name="Shape 364">
          <a:hlinkClick r:id="rId176"/>
        </xdr:cNvPr>
        <xdr:cNvSpPr/>
      </xdr:nvSpPr>
      <xdr:spPr>
        <a:xfrm>
          <a:off x="5236463" y="3670463"/>
          <a:ext cx="219075" cy="219075"/>
        </a:xfrm>
        <a:prstGeom prst="octagon">
          <a:avLst>
            <a:gd fmla="val 29289" name="adj"/>
          </a:avLst>
        </a:prstGeom>
        <a:gradFill>
          <a:gsLst>
            <a:gs pos="0">
              <a:srgbClr val="F4F8FB"/>
            </a:gs>
            <a:gs pos="74000">
              <a:srgbClr val="D8D8D8"/>
            </a:gs>
            <a:gs pos="83000">
              <a:srgbClr val="BFBFBF"/>
            </a:gs>
            <a:gs pos="100000">
              <a:srgbClr val="7F7F7F"/>
            </a:gs>
          </a:gsLst>
          <a:lin ang="5400000" scaled="0"/>
        </a:gradFill>
        <a:ln cap="flat" cmpd="sng" w="12700">
          <a:solidFill>
            <a:srgbClr val="D8D8D8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</a:t>
          </a:r>
          <a:endParaRPr sz="1400"/>
        </a:p>
      </xdr:txBody>
    </xdr:sp>
    <xdr:clientData fLocksWithSheet="0"/>
  </xdr:oneCellAnchor>
  <xdr:oneCellAnchor>
    <xdr:from>
      <xdr:col>0</xdr:col>
      <xdr:colOff>47625</xdr:colOff>
      <xdr:row>8885</xdr:row>
      <xdr:rowOff>19050</xdr:rowOff>
    </xdr:from>
    <xdr:ext cx="361950" cy="152400"/>
    <xdr:sp>
      <xdr:nvSpPr>
        <xdr:cNvPr id="158" name="Shape 158"/>
        <xdr:cNvSpPr/>
      </xdr:nvSpPr>
      <xdr:spPr>
        <a:xfrm>
          <a:off x="5174550" y="3713325"/>
          <a:ext cx="342900" cy="133350"/>
        </a:xfrm>
        <a:prstGeom prst="rightArrow">
          <a:avLst>
            <a:gd fmla="val 50000" name="adj1"/>
            <a:gd fmla="val 50000" name="adj2"/>
          </a:avLst>
        </a:prstGeom>
        <a:solidFill>
          <a:srgbClr val="C00000"/>
        </a:solidFill>
        <a:ln cap="flat" cmpd="sng" w="25400">
          <a:solidFill>
            <a:srgbClr val="C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35</xdr:col>
      <xdr:colOff>581025</xdr:colOff>
      <xdr:row>0</xdr:row>
      <xdr:rowOff>38100</xdr:rowOff>
    </xdr:from>
    <xdr:ext cx="981075" cy="161925"/>
    <xdr:sp>
      <xdr:nvSpPr>
        <xdr:cNvPr id="365" name="Shape 365">
          <a:hlinkClick r:id="rId177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БИТЫ</a:t>
          </a:r>
          <a:endParaRPr sz="1400"/>
        </a:p>
      </xdr:txBody>
    </xdr:sp>
    <xdr:clientData fLocksWithSheet="0"/>
  </xdr:oneCellAnchor>
  <xdr:oneCellAnchor>
    <xdr:from>
      <xdr:col>35</xdr:col>
      <xdr:colOff>590550</xdr:colOff>
      <xdr:row>0</xdr:row>
      <xdr:rowOff>266700</xdr:rowOff>
    </xdr:from>
    <xdr:ext cx="981075" cy="171450"/>
    <xdr:sp>
      <xdr:nvSpPr>
        <xdr:cNvPr id="366" name="Shape 366">
          <a:hlinkClick r:id="rId178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БОЛТОРЕЗЫ</a:t>
          </a:r>
          <a:endParaRPr sz="1400"/>
        </a:p>
      </xdr:txBody>
    </xdr:sp>
    <xdr:clientData fLocksWithSheet="0"/>
  </xdr:oneCellAnchor>
  <xdr:oneCellAnchor>
    <xdr:from>
      <xdr:col>35</xdr:col>
      <xdr:colOff>590550</xdr:colOff>
      <xdr:row>1</xdr:row>
      <xdr:rowOff>209550</xdr:rowOff>
    </xdr:from>
    <xdr:ext cx="981075" cy="171450"/>
    <xdr:sp>
      <xdr:nvSpPr>
        <xdr:cNvPr id="367" name="Shape 367">
          <a:hlinkClick r:id="rId179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БУРЫ</a:t>
          </a:r>
          <a:endParaRPr sz="1400"/>
        </a:p>
      </xdr:txBody>
    </xdr:sp>
    <xdr:clientData fLocksWithSheet="0"/>
  </xdr:oneCellAnchor>
  <xdr:oneCellAnchor>
    <xdr:from>
      <xdr:col>36</xdr:col>
      <xdr:colOff>0</xdr:colOff>
      <xdr:row>2</xdr:row>
      <xdr:rowOff>152400</xdr:rowOff>
    </xdr:from>
    <xdr:ext cx="981075" cy="171450"/>
    <xdr:sp>
      <xdr:nvSpPr>
        <xdr:cNvPr id="368" name="Shape 368">
          <a:hlinkClick r:id="rId180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БОРФРЕЗЫ</a:t>
          </a:r>
          <a:endParaRPr sz="1400"/>
        </a:p>
      </xdr:txBody>
    </xdr:sp>
    <xdr:clientData fLocksWithSheet="0"/>
  </xdr:oneCellAnchor>
  <xdr:oneCellAnchor>
    <xdr:from>
      <xdr:col>36</xdr:col>
      <xdr:colOff>0</xdr:colOff>
      <xdr:row>3</xdr:row>
      <xdr:rowOff>133350</xdr:rowOff>
    </xdr:from>
    <xdr:ext cx="981075" cy="171450"/>
    <xdr:sp>
      <xdr:nvSpPr>
        <xdr:cNvPr id="369" name="Shape 369">
          <a:hlinkClick r:id="rId181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ВОРОТКИ</a:t>
          </a:r>
          <a:endParaRPr sz="1400"/>
        </a:p>
      </xdr:txBody>
    </xdr:sp>
    <xdr:clientData fLocksWithSheet="0"/>
  </xdr:oneCellAnchor>
  <xdr:oneCellAnchor>
    <xdr:from>
      <xdr:col>36</xdr:col>
      <xdr:colOff>0</xdr:colOff>
      <xdr:row>5</xdr:row>
      <xdr:rowOff>0</xdr:rowOff>
    </xdr:from>
    <xdr:ext cx="981075" cy="161925"/>
    <xdr:sp>
      <xdr:nvSpPr>
        <xdr:cNvPr id="370" name="Shape 370">
          <a:hlinkClick r:id="rId182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ВТУЛКИ</a:t>
          </a:r>
          <a:endParaRPr sz="1400"/>
        </a:p>
      </xdr:txBody>
    </xdr:sp>
    <xdr:clientData fLocksWithSheet="0"/>
  </xdr:oneCellAnchor>
  <xdr:oneCellAnchor>
    <xdr:from>
      <xdr:col>36</xdr:col>
      <xdr:colOff>0</xdr:colOff>
      <xdr:row>5</xdr:row>
      <xdr:rowOff>219075</xdr:rowOff>
    </xdr:from>
    <xdr:ext cx="981075" cy="161925"/>
    <xdr:sp>
      <xdr:nvSpPr>
        <xdr:cNvPr id="371" name="Shape 371">
          <a:hlinkClick r:id="rId183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ВИЛЫ</a:t>
          </a:r>
          <a:endParaRPr sz="1400"/>
        </a:p>
      </xdr:txBody>
    </xdr:sp>
    <xdr:clientData fLocksWithSheet="0"/>
  </xdr:oneCellAnchor>
  <xdr:oneCellAnchor>
    <xdr:from>
      <xdr:col>36</xdr:col>
      <xdr:colOff>9525</xdr:colOff>
      <xdr:row>5</xdr:row>
      <xdr:rowOff>447675</xdr:rowOff>
    </xdr:from>
    <xdr:ext cx="981075" cy="161925"/>
    <xdr:sp>
      <xdr:nvSpPr>
        <xdr:cNvPr id="372" name="Shape 372">
          <a:hlinkClick r:id="rId184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ГОЛОВКИ</a:t>
          </a:r>
          <a:endParaRPr sz="1400"/>
        </a:p>
      </xdr:txBody>
    </xdr:sp>
    <xdr:clientData fLocksWithSheet="0"/>
  </xdr:oneCellAnchor>
  <xdr:oneCellAnchor>
    <xdr:from>
      <xdr:col>36</xdr:col>
      <xdr:colOff>971550</xdr:colOff>
      <xdr:row>0</xdr:row>
      <xdr:rowOff>38100</xdr:rowOff>
    </xdr:from>
    <xdr:ext cx="3533775" cy="161925"/>
    <xdr:sp>
      <xdr:nvSpPr>
        <xdr:cNvPr id="373" name="Shape 373">
          <a:hlinkClick r:id="rId185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ГРАБЛИ</a:t>
          </a:r>
          <a:endParaRPr sz="1400"/>
        </a:p>
      </xdr:txBody>
    </xdr:sp>
    <xdr:clientData fLocksWithSheet="0"/>
  </xdr:oneCellAnchor>
  <xdr:oneCellAnchor>
    <xdr:from>
      <xdr:col>36</xdr:col>
      <xdr:colOff>981075</xdr:colOff>
      <xdr:row>0</xdr:row>
      <xdr:rowOff>266700</xdr:rowOff>
    </xdr:from>
    <xdr:ext cx="3533775" cy="171450"/>
    <xdr:sp>
      <xdr:nvSpPr>
        <xdr:cNvPr id="374" name="Shape 374">
          <a:hlinkClick r:id="rId186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ДИСКИ</a:t>
          </a:r>
          <a:endParaRPr sz="1400"/>
        </a:p>
      </xdr:txBody>
    </xdr:sp>
    <xdr:clientData fLocksWithSheet="0"/>
  </xdr:oneCellAnchor>
  <xdr:oneCellAnchor>
    <xdr:from>
      <xdr:col>36</xdr:col>
      <xdr:colOff>981075</xdr:colOff>
      <xdr:row>1</xdr:row>
      <xdr:rowOff>209550</xdr:rowOff>
    </xdr:from>
    <xdr:ext cx="3533775" cy="171450"/>
    <xdr:sp>
      <xdr:nvSpPr>
        <xdr:cNvPr id="375" name="Shape 375">
          <a:hlinkClick r:id="rId187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ДЕРЖАВКИ</a:t>
          </a:r>
          <a:endParaRPr sz="1400"/>
        </a:p>
      </xdr:txBody>
    </xdr:sp>
    <xdr:clientData fLocksWithSheet="0"/>
  </xdr:oneCellAnchor>
  <xdr:oneCellAnchor>
    <xdr:from>
      <xdr:col>36</xdr:col>
      <xdr:colOff>990600</xdr:colOff>
      <xdr:row>2</xdr:row>
      <xdr:rowOff>152400</xdr:rowOff>
    </xdr:from>
    <xdr:ext cx="3533775" cy="171450"/>
    <xdr:sp>
      <xdr:nvSpPr>
        <xdr:cNvPr id="376" name="Shape 376">
          <a:hlinkClick r:id="rId188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ЗУБИЛА</a:t>
          </a:r>
          <a:endParaRPr sz="1400"/>
        </a:p>
      </xdr:txBody>
    </xdr:sp>
    <xdr:clientData fLocksWithSheet="0"/>
  </xdr:oneCellAnchor>
  <xdr:oneCellAnchor>
    <xdr:from>
      <xdr:col>36</xdr:col>
      <xdr:colOff>1000125</xdr:colOff>
      <xdr:row>3</xdr:row>
      <xdr:rowOff>133350</xdr:rowOff>
    </xdr:from>
    <xdr:ext cx="3533775" cy="171450"/>
    <xdr:sp>
      <xdr:nvSpPr>
        <xdr:cNvPr id="377" name="Shape 377">
          <a:hlinkClick r:id="rId189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ЗЕНКОВКИ</a:t>
          </a:r>
          <a:endParaRPr sz="1400"/>
        </a:p>
      </xdr:txBody>
    </xdr:sp>
    <xdr:clientData fLocksWithSheet="0"/>
  </xdr:oneCellAnchor>
  <xdr:oneCellAnchor>
    <xdr:from>
      <xdr:col>36</xdr:col>
      <xdr:colOff>990600</xdr:colOff>
      <xdr:row>5</xdr:row>
      <xdr:rowOff>0</xdr:rowOff>
    </xdr:from>
    <xdr:ext cx="3533775" cy="161925"/>
    <xdr:sp>
      <xdr:nvSpPr>
        <xdr:cNvPr id="378" name="Shape 378">
          <a:hlinkClick r:id="rId190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КОРОНКИ</a:t>
          </a:r>
          <a:endParaRPr sz="1400"/>
        </a:p>
      </xdr:txBody>
    </xdr:sp>
    <xdr:clientData fLocksWithSheet="0"/>
  </xdr:oneCellAnchor>
  <xdr:oneCellAnchor>
    <xdr:from>
      <xdr:col>36</xdr:col>
      <xdr:colOff>1000125</xdr:colOff>
      <xdr:row>5</xdr:row>
      <xdr:rowOff>219075</xdr:rowOff>
    </xdr:from>
    <xdr:ext cx="3533775" cy="161925"/>
    <xdr:sp>
      <xdr:nvSpPr>
        <xdr:cNvPr id="379" name="Shape 379">
          <a:hlinkClick r:id="rId191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КЛЮЧИ</a:t>
          </a:r>
          <a:endParaRPr sz="1400"/>
        </a:p>
      </xdr:txBody>
    </xdr:sp>
    <xdr:clientData fLocksWithSheet="0"/>
  </xdr:oneCellAnchor>
  <xdr:oneCellAnchor>
    <xdr:from>
      <xdr:col>36</xdr:col>
      <xdr:colOff>1009650</xdr:colOff>
      <xdr:row>5</xdr:row>
      <xdr:rowOff>447675</xdr:rowOff>
    </xdr:from>
    <xdr:ext cx="3533775" cy="161925"/>
    <xdr:sp>
      <xdr:nvSpPr>
        <xdr:cNvPr id="380" name="Shape 380">
          <a:hlinkClick r:id="rId192"/>
        </xdr:cNvPr>
        <xdr:cNvSpPr/>
      </xdr:nvSpPr>
      <xdr:spPr>
        <a:xfrm>
          <a:off x="3583875" y="3699038"/>
          <a:ext cx="35242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КОРДЩЕТКИ</a:t>
          </a:r>
          <a:endParaRPr sz="1400"/>
        </a:p>
      </xdr:txBody>
    </xdr:sp>
    <xdr:clientData fLocksWithSheet="0"/>
  </xdr:oneCellAnchor>
  <xdr:oneCellAnchor>
    <xdr:from>
      <xdr:col>41</xdr:col>
      <xdr:colOff>200025</xdr:colOff>
      <xdr:row>0</xdr:row>
      <xdr:rowOff>38100</xdr:rowOff>
    </xdr:from>
    <xdr:ext cx="981075" cy="161925"/>
    <xdr:sp>
      <xdr:nvSpPr>
        <xdr:cNvPr id="381" name="Shape 381">
          <a:hlinkClick r:id="rId193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КУСАЧКИ</a:t>
          </a:r>
          <a:endParaRPr sz="1400"/>
        </a:p>
      </xdr:txBody>
    </xdr:sp>
    <xdr:clientData fLocksWithSheet="0"/>
  </xdr:oneCellAnchor>
  <xdr:oneCellAnchor>
    <xdr:from>
      <xdr:col>41</xdr:col>
      <xdr:colOff>209550</xdr:colOff>
      <xdr:row>0</xdr:row>
      <xdr:rowOff>266700</xdr:rowOff>
    </xdr:from>
    <xdr:ext cx="981075" cy="171450"/>
    <xdr:sp>
      <xdr:nvSpPr>
        <xdr:cNvPr id="382" name="Shape 382">
          <a:hlinkClick r:id="rId194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КЛЕЩИ</a:t>
          </a:r>
          <a:endParaRPr sz="1400"/>
        </a:p>
      </xdr:txBody>
    </xdr:sp>
    <xdr:clientData fLocksWithSheet="0"/>
  </xdr:oneCellAnchor>
  <xdr:oneCellAnchor>
    <xdr:from>
      <xdr:col>41</xdr:col>
      <xdr:colOff>209550</xdr:colOff>
      <xdr:row>1</xdr:row>
      <xdr:rowOff>209550</xdr:rowOff>
    </xdr:from>
    <xdr:ext cx="981075" cy="171450"/>
    <xdr:sp>
      <xdr:nvSpPr>
        <xdr:cNvPr id="383" name="Shape 383">
          <a:hlinkClick r:id="rId195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КРУГЛОГУБЦЫ</a:t>
          </a:r>
          <a:endParaRPr sz="1400"/>
        </a:p>
      </xdr:txBody>
    </xdr:sp>
    <xdr:clientData fLocksWithSheet="0"/>
  </xdr:oneCellAnchor>
  <xdr:oneCellAnchor>
    <xdr:from>
      <xdr:col>41</xdr:col>
      <xdr:colOff>219075</xdr:colOff>
      <xdr:row>2</xdr:row>
      <xdr:rowOff>152400</xdr:rowOff>
    </xdr:from>
    <xdr:ext cx="981075" cy="171450"/>
    <xdr:sp>
      <xdr:nvSpPr>
        <xdr:cNvPr id="384" name="Shape 384">
          <a:hlinkClick r:id="rId196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КУВАЛДЫ</a:t>
          </a:r>
          <a:endParaRPr sz="1400"/>
        </a:p>
      </xdr:txBody>
    </xdr:sp>
    <xdr:clientData fLocksWithSheet="0"/>
  </xdr:oneCellAnchor>
  <xdr:oneCellAnchor>
    <xdr:from>
      <xdr:col>41</xdr:col>
      <xdr:colOff>228600</xdr:colOff>
      <xdr:row>3</xdr:row>
      <xdr:rowOff>133350</xdr:rowOff>
    </xdr:from>
    <xdr:ext cx="981075" cy="171450"/>
    <xdr:sp>
      <xdr:nvSpPr>
        <xdr:cNvPr id="385" name="Shape 385">
          <a:hlinkClick r:id="rId197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КРУГИ</a:t>
          </a:r>
          <a:endParaRPr sz="1400"/>
        </a:p>
      </xdr:txBody>
    </xdr:sp>
    <xdr:clientData fLocksWithSheet="0"/>
  </xdr:oneCellAnchor>
  <xdr:oneCellAnchor>
    <xdr:from>
      <xdr:col>41</xdr:col>
      <xdr:colOff>219075</xdr:colOff>
      <xdr:row>5</xdr:row>
      <xdr:rowOff>0</xdr:rowOff>
    </xdr:from>
    <xdr:ext cx="981075" cy="161925"/>
    <xdr:sp>
      <xdr:nvSpPr>
        <xdr:cNvPr id="386" name="Shape 386">
          <a:hlinkClick r:id="rId198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КЛЕЙМЫ</a:t>
          </a:r>
          <a:endParaRPr sz="1400"/>
        </a:p>
      </xdr:txBody>
    </xdr:sp>
    <xdr:clientData fLocksWithSheet="0"/>
  </xdr:oneCellAnchor>
  <xdr:oneCellAnchor>
    <xdr:from>
      <xdr:col>41</xdr:col>
      <xdr:colOff>228600</xdr:colOff>
      <xdr:row>5</xdr:row>
      <xdr:rowOff>219075</xdr:rowOff>
    </xdr:from>
    <xdr:ext cx="981075" cy="161925"/>
    <xdr:sp>
      <xdr:nvSpPr>
        <xdr:cNvPr id="387" name="Shape 387">
          <a:hlinkClick r:id="rId199"/>
        </xdr:cNvPr>
        <xdr:cNvSpPr/>
      </xdr:nvSpPr>
      <xdr:spPr>
        <a:xfrm>
          <a:off x="4860225" y="3699038"/>
          <a:ext cx="97155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ЛИНЕЙКИ</a:t>
          </a:r>
          <a:endParaRPr sz="1400"/>
        </a:p>
      </xdr:txBody>
    </xdr:sp>
    <xdr:clientData fLocksWithSheet="0"/>
  </xdr:oneCellAnchor>
  <xdr:oneCellAnchor>
    <xdr:from>
      <xdr:col>41</xdr:col>
      <xdr:colOff>238125</xdr:colOff>
      <xdr:row>5</xdr:row>
      <xdr:rowOff>447675</xdr:rowOff>
    </xdr:from>
    <xdr:ext cx="962025" cy="161925"/>
    <xdr:sp>
      <xdr:nvSpPr>
        <xdr:cNvPr id="388" name="Shape 388">
          <a:hlinkClick r:id="rId200"/>
        </xdr:cNvPr>
        <xdr:cNvSpPr/>
      </xdr:nvSpPr>
      <xdr:spPr>
        <a:xfrm>
          <a:off x="4869750" y="3699038"/>
          <a:ext cx="952500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ЛОБЗИКИ</a:t>
          </a:r>
          <a:endParaRPr sz="1400"/>
        </a:p>
      </xdr:txBody>
    </xdr:sp>
    <xdr:clientData fLocksWithSheet="0"/>
  </xdr:oneCellAnchor>
  <xdr:oneCellAnchor>
    <xdr:from>
      <xdr:col>42</xdr:col>
      <xdr:colOff>590550</xdr:colOff>
      <xdr:row>0</xdr:row>
      <xdr:rowOff>47625</xdr:rowOff>
    </xdr:from>
    <xdr:ext cx="933450" cy="161925"/>
    <xdr:sp>
      <xdr:nvSpPr>
        <xdr:cNvPr id="389" name="Shape 389">
          <a:hlinkClick r:id="rId201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ЛОПАТЫ</a:t>
          </a:r>
          <a:endParaRPr sz="1400"/>
        </a:p>
      </xdr:txBody>
    </xdr:sp>
    <xdr:clientData fLocksWithSheet="0"/>
  </xdr:oneCellAnchor>
  <xdr:oneCellAnchor>
    <xdr:from>
      <xdr:col>43</xdr:col>
      <xdr:colOff>0</xdr:colOff>
      <xdr:row>1</xdr:row>
      <xdr:rowOff>0</xdr:rowOff>
    </xdr:from>
    <xdr:ext cx="952500" cy="161925"/>
    <xdr:sp>
      <xdr:nvSpPr>
        <xdr:cNvPr id="390" name="Shape 390">
          <a:hlinkClick r:id="rId202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МЕТЧИКИ</a:t>
          </a:r>
          <a:endParaRPr sz="1400"/>
        </a:p>
      </xdr:txBody>
    </xdr:sp>
    <xdr:clientData fLocksWithSheet="0"/>
  </xdr:oneCellAnchor>
  <xdr:oneCellAnchor>
    <xdr:from>
      <xdr:col>43</xdr:col>
      <xdr:colOff>0</xdr:colOff>
      <xdr:row>1</xdr:row>
      <xdr:rowOff>219075</xdr:rowOff>
    </xdr:from>
    <xdr:ext cx="952500" cy="171450"/>
    <xdr:sp>
      <xdr:nvSpPr>
        <xdr:cNvPr id="391" name="Shape 391">
          <a:hlinkClick r:id="rId203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МОЛОТКИ</a:t>
          </a:r>
          <a:endParaRPr sz="1400"/>
        </a:p>
      </xdr:txBody>
    </xdr:sp>
    <xdr:clientData fLocksWithSheet="0"/>
  </xdr:oneCellAnchor>
  <xdr:oneCellAnchor>
    <xdr:from>
      <xdr:col>43</xdr:col>
      <xdr:colOff>0</xdr:colOff>
      <xdr:row>2</xdr:row>
      <xdr:rowOff>161925</xdr:rowOff>
    </xdr:from>
    <xdr:ext cx="952500" cy="171450"/>
    <xdr:sp>
      <xdr:nvSpPr>
        <xdr:cNvPr id="392" name="Shape 392">
          <a:hlinkClick r:id="rId204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МОТЫГИ</a:t>
          </a:r>
          <a:endParaRPr sz="1400"/>
        </a:p>
      </xdr:txBody>
    </xdr:sp>
    <xdr:clientData fLocksWithSheet="0"/>
  </xdr:oneCellAnchor>
  <xdr:oneCellAnchor>
    <xdr:from>
      <xdr:col>43</xdr:col>
      <xdr:colOff>9525</xdr:colOff>
      <xdr:row>3</xdr:row>
      <xdr:rowOff>142875</xdr:rowOff>
    </xdr:from>
    <xdr:ext cx="952500" cy="171450"/>
    <xdr:sp>
      <xdr:nvSpPr>
        <xdr:cNvPr id="393" name="Shape 393">
          <a:hlinkClick r:id="rId205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НАБОРЫ</a:t>
          </a:r>
          <a:endParaRPr sz="1400"/>
        </a:p>
      </xdr:txBody>
    </xdr:sp>
    <xdr:clientData fLocksWithSheet="0"/>
  </xdr:oneCellAnchor>
  <xdr:oneCellAnchor>
    <xdr:from>
      <xdr:col>43</xdr:col>
      <xdr:colOff>0</xdr:colOff>
      <xdr:row>5</xdr:row>
      <xdr:rowOff>0</xdr:rowOff>
    </xdr:from>
    <xdr:ext cx="952500" cy="161925"/>
    <xdr:sp>
      <xdr:nvSpPr>
        <xdr:cNvPr id="394" name="Shape 394">
          <a:hlinkClick r:id="rId206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НАПИЛЬНИКИ</a:t>
          </a:r>
          <a:endParaRPr sz="1400"/>
        </a:p>
      </xdr:txBody>
    </xdr:sp>
    <xdr:clientData fLocksWithSheet="0"/>
  </xdr:oneCellAnchor>
  <xdr:oneCellAnchor>
    <xdr:from>
      <xdr:col>43</xdr:col>
      <xdr:colOff>9525</xdr:colOff>
      <xdr:row>5</xdr:row>
      <xdr:rowOff>228600</xdr:rowOff>
    </xdr:from>
    <xdr:ext cx="952500" cy="161925"/>
    <xdr:sp>
      <xdr:nvSpPr>
        <xdr:cNvPr id="395" name="Shape 395">
          <a:hlinkClick r:id="rId207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НОЖИ</a:t>
          </a:r>
          <a:endParaRPr sz="1400"/>
        </a:p>
      </xdr:txBody>
    </xdr:sp>
    <xdr:clientData fLocksWithSheet="0"/>
  </xdr:oneCellAnchor>
  <xdr:oneCellAnchor>
    <xdr:from>
      <xdr:col>43</xdr:col>
      <xdr:colOff>19050</xdr:colOff>
      <xdr:row>5</xdr:row>
      <xdr:rowOff>457200</xdr:rowOff>
    </xdr:from>
    <xdr:ext cx="952500" cy="161925"/>
    <xdr:sp>
      <xdr:nvSpPr>
        <xdr:cNvPr id="396" name="Shape 396">
          <a:hlinkClick r:id="rId208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НОЖНИЦЫ</a:t>
          </a:r>
          <a:endParaRPr sz="1400"/>
        </a:p>
      </xdr:txBody>
    </xdr:sp>
    <xdr:clientData fLocksWithSheet="0"/>
  </xdr:oneCellAnchor>
  <xdr:oneCellAnchor>
    <xdr:from>
      <xdr:col>44</xdr:col>
      <xdr:colOff>371475</xdr:colOff>
      <xdr:row>0</xdr:row>
      <xdr:rowOff>47625</xdr:rowOff>
    </xdr:from>
    <xdr:ext cx="933450" cy="161925"/>
    <xdr:sp>
      <xdr:nvSpPr>
        <xdr:cNvPr id="397" name="Shape 397">
          <a:hlinkClick r:id="rId209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НОЖОВКИ</a:t>
          </a:r>
          <a:endParaRPr sz="1400"/>
        </a:p>
      </xdr:txBody>
    </xdr:sp>
    <xdr:clientData fLocksWithSheet="0"/>
  </xdr:oneCellAnchor>
  <xdr:oneCellAnchor>
    <xdr:from>
      <xdr:col>44</xdr:col>
      <xdr:colOff>381000</xdr:colOff>
      <xdr:row>1</xdr:row>
      <xdr:rowOff>0</xdr:rowOff>
    </xdr:from>
    <xdr:ext cx="933450" cy="161925"/>
    <xdr:sp>
      <xdr:nvSpPr>
        <xdr:cNvPr id="398" name="Shape 398">
          <a:hlinkClick r:id="rId210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ОТВЕРТКИ</a:t>
          </a:r>
          <a:endParaRPr sz="1400"/>
        </a:p>
      </xdr:txBody>
    </xdr:sp>
    <xdr:clientData fLocksWithSheet="0"/>
  </xdr:oneCellAnchor>
  <xdr:oneCellAnchor>
    <xdr:from>
      <xdr:col>44</xdr:col>
      <xdr:colOff>381000</xdr:colOff>
      <xdr:row>1</xdr:row>
      <xdr:rowOff>219075</xdr:rowOff>
    </xdr:from>
    <xdr:ext cx="933450" cy="171450"/>
    <xdr:sp>
      <xdr:nvSpPr>
        <xdr:cNvPr id="399" name="Shape 399">
          <a:hlinkClick r:id="rId211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ОПРАВКИ</a:t>
          </a:r>
          <a:endParaRPr sz="1400"/>
        </a:p>
      </xdr:txBody>
    </xdr:sp>
    <xdr:clientData fLocksWithSheet="0"/>
  </xdr:oneCellAnchor>
  <xdr:oneCellAnchor>
    <xdr:from>
      <xdr:col>44</xdr:col>
      <xdr:colOff>390525</xdr:colOff>
      <xdr:row>2</xdr:row>
      <xdr:rowOff>161925</xdr:rowOff>
    </xdr:from>
    <xdr:ext cx="933450" cy="171450"/>
    <xdr:sp>
      <xdr:nvSpPr>
        <xdr:cNvPr id="400" name="Shape 400">
          <a:hlinkClick r:id="rId212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ПОДШИПНИКИ</a:t>
          </a:r>
          <a:endParaRPr sz="1400"/>
        </a:p>
      </xdr:txBody>
    </xdr:sp>
    <xdr:clientData fLocksWithSheet="0"/>
  </xdr:oneCellAnchor>
  <xdr:oneCellAnchor>
    <xdr:from>
      <xdr:col>44</xdr:col>
      <xdr:colOff>400050</xdr:colOff>
      <xdr:row>3</xdr:row>
      <xdr:rowOff>142875</xdr:rowOff>
    </xdr:from>
    <xdr:ext cx="933450" cy="171450"/>
    <xdr:sp>
      <xdr:nvSpPr>
        <xdr:cNvPr id="401" name="Shape 401">
          <a:hlinkClick r:id="rId213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ПАТРОНЫ</a:t>
          </a:r>
          <a:endParaRPr sz="1400"/>
        </a:p>
      </xdr:txBody>
    </xdr:sp>
    <xdr:clientData fLocksWithSheet="0"/>
  </xdr:oneCellAnchor>
  <xdr:oneCellAnchor>
    <xdr:from>
      <xdr:col>44</xdr:col>
      <xdr:colOff>390525</xdr:colOff>
      <xdr:row>5</xdr:row>
      <xdr:rowOff>0</xdr:rowOff>
    </xdr:from>
    <xdr:ext cx="933450" cy="161925"/>
    <xdr:sp>
      <xdr:nvSpPr>
        <xdr:cNvPr id="402" name="Shape 402">
          <a:hlinkClick r:id="rId214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ПИКИ</a:t>
          </a:r>
          <a:endParaRPr sz="1400"/>
        </a:p>
      </xdr:txBody>
    </xdr:sp>
    <xdr:clientData fLocksWithSheet="0"/>
  </xdr:oneCellAnchor>
  <xdr:oneCellAnchor>
    <xdr:from>
      <xdr:col>44</xdr:col>
      <xdr:colOff>400050</xdr:colOff>
      <xdr:row>5</xdr:row>
      <xdr:rowOff>228600</xdr:rowOff>
    </xdr:from>
    <xdr:ext cx="933450" cy="161925"/>
    <xdr:sp>
      <xdr:nvSpPr>
        <xdr:cNvPr id="403" name="Shape 403">
          <a:hlinkClick r:id="rId215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ПИЛЫ</a:t>
          </a:r>
          <a:endParaRPr sz="1400"/>
        </a:p>
      </xdr:txBody>
    </xdr:sp>
    <xdr:clientData fLocksWithSheet="0"/>
  </xdr:oneCellAnchor>
  <xdr:oneCellAnchor>
    <xdr:from>
      <xdr:col>44</xdr:col>
      <xdr:colOff>409575</xdr:colOff>
      <xdr:row>5</xdr:row>
      <xdr:rowOff>457200</xdr:rowOff>
    </xdr:from>
    <xdr:ext cx="933450" cy="161925"/>
    <xdr:sp>
      <xdr:nvSpPr>
        <xdr:cNvPr id="404" name="Shape 404">
          <a:hlinkClick r:id="rId216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ПЛАСТИНЫ</a:t>
          </a:r>
          <a:endParaRPr sz="1400"/>
        </a:p>
      </xdr:txBody>
    </xdr:sp>
    <xdr:clientData fLocksWithSheet="0"/>
  </xdr:oneCellAnchor>
  <xdr:oneCellAnchor>
    <xdr:from>
      <xdr:col>46</xdr:col>
      <xdr:colOff>161925</xdr:colOff>
      <xdr:row>0</xdr:row>
      <xdr:rowOff>47625</xdr:rowOff>
    </xdr:from>
    <xdr:ext cx="952500" cy="161925"/>
    <xdr:sp>
      <xdr:nvSpPr>
        <xdr:cNvPr id="405" name="Shape 405">
          <a:hlinkClick r:id="rId217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ПЛАШКИ</a:t>
          </a:r>
          <a:endParaRPr sz="1400"/>
        </a:p>
      </xdr:txBody>
    </xdr:sp>
    <xdr:clientData fLocksWithSheet="0"/>
  </xdr:oneCellAnchor>
  <xdr:oneCellAnchor>
    <xdr:from>
      <xdr:col>46</xdr:col>
      <xdr:colOff>171450</xdr:colOff>
      <xdr:row>1</xdr:row>
      <xdr:rowOff>0</xdr:rowOff>
    </xdr:from>
    <xdr:ext cx="952500" cy="161925"/>
    <xdr:sp>
      <xdr:nvSpPr>
        <xdr:cNvPr id="406" name="Shape 406">
          <a:hlinkClick r:id="rId218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ПЛОСКОГУБЦЫ</a:t>
          </a:r>
          <a:endParaRPr sz="1400"/>
        </a:p>
      </xdr:txBody>
    </xdr:sp>
    <xdr:clientData fLocksWithSheet="0"/>
  </xdr:oneCellAnchor>
  <xdr:oneCellAnchor>
    <xdr:from>
      <xdr:col>46</xdr:col>
      <xdr:colOff>171450</xdr:colOff>
      <xdr:row>1</xdr:row>
      <xdr:rowOff>219075</xdr:rowOff>
    </xdr:from>
    <xdr:ext cx="952500" cy="171450"/>
    <xdr:sp>
      <xdr:nvSpPr>
        <xdr:cNvPr id="407" name="Shape 407">
          <a:hlinkClick r:id="rId219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ПОЛОТНА</a:t>
          </a:r>
          <a:endParaRPr sz="1400"/>
        </a:p>
      </xdr:txBody>
    </xdr:sp>
    <xdr:clientData fLocksWithSheet="0"/>
  </xdr:oneCellAnchor>
  <xdr:oneCellAnchor>
    <xdr:from>
      <xdr:col>46</xdr:col>
      <xdr:colOff>180975</xdr:colOff>
      <xdr:row>2</xdr:row>
      <xdr:rowOff>161925</xdr:rowOff>
    </xdr:from>
    <xdr:ext cx="952500" cy="171450"/>
    <xdr:sp>
      <xdr:nvSpPr>
        <xdr:cNvPr id="408" name="Shape 408">
          <a:hlinkClick r:id="rId220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ПОДСТАВКИ</a:t>
          </a:r>
          <a:endParaRPr sz="1400"/>
        </a:p>
      </xdr:txBody>
    </xdr:sp>
    <xdr:clientData fLocksWithSheet="0"/>
  </xdr:oneCellAnchor>
  <xdr:oneCellAnchor>
    <xdr:from>
      <xdr:col>46</xdr:col>
      <xdr:colOff>190500</xdr:colOff>
      <xdr:row>3</xdr:row>
      <xdr:rowOff>142875</xdr:rowOff>
    </xdr:from>
    <xdr:ext cx="952500" cy="171450"/>
    <xdr:sp>
      <xdr:nvSpPr>
        <xdr:cNvPr id="409" name="Shape 409">
          <a:hlinkClick r:id="rId221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РУЛЕТКИ</a:t>
          </a:r>
          <a:endParaRPr sz="1400"/>
        </a:p>
      </xdr:txBody>
    </xdr:sp>
    <xdr:clientData fLocksWithSheet="0"/>
  </xdr:oneCellAnchor>
  <xdr:oneCellAnchor>
    <xdr:from>
      <xdr:col>46</xdr:col>
      <xdr:colOff>180975</xdr:colOff>
      <xdr:row>5</xdr:row>
      <xdr:rowOff>0</xdr:rowOff>
    </xdr:from>
    <xdr:ext cx="952500" cy="161925"/>
    <xdr:sp>
      <xdr:nvSpPr>
        <xdr:cNvPr id="410" name="Shape 410">
          <a:hlinkClick r:id="rId222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РАМКИ</a:t>
          </a:r>
          <a:endParaRPr sz="1400"/>
        </a:p>
      </xdr:txBody>
    </xdr:sp>
    <xdr:clientData fLocksWithSheet="0"/>
  </xdr:oneCellAnchor>
  <xdr:oneCellAnchor>
    <xdr:from>
      <xdr:col>46</xdr:col>
      <xdr:colOff>190500</xdr:colOff>
      <xdr:row>5</xdr:row>
      <xdr:rowOff>228600</xdr:rowOff>
    </xdr:from>
    <xdr:ext cx="952500" cy="161925"/>
    <xdr:sp>
      <xdr:nvSpPr>
        <xdr:cNvPr id="411" name="Shape 411">
          <a:hlinkClick r:id="rId223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РЕЗЦЫ</a:t>
          </a:r>
          <a:endParaRPr sz="1400"/>
        </a:p>
      </xdr:txBody>
    </xdr:sp>
    <xdr:clientData fLocksWithSheet="0"/>
  </xdr:oneCellAnchor>
  <xdr:oneCellAnchor>
    <xdr:from>
      <xdr:col>46</xdr:col>
      <xdr:colOff>200025</xdr:colOff>
      <xdr:row>5</xdr:row>
      <xdr:rowOff>457200</xdr:rowOff>
    </xdr:from>
    <xdr:ext cx="952500" cy="161925"/>
    <xdr:sp>
      <xdr:nvSpPr>
        <xdr:cNvPr id="412" name="Shape 412">
          <a:hlinkClick r:id="rId224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РАЗВЕРТКИ</a:t>
          </a:r>
          <a:endParaRPr sz="1400"/>
        </a:p>
      </xdr:txBody>
    </xdr:sp>
    <xdr:clientData fLocksWithSheet="0"/>
  </xdr:oneCellAnchor>
  <xdr:oneCellAnchor>
    <xdr:from>
      <xdr:col>47</xdr:col>
      <xdr:colOff>561975</xdr:colOff>
      <xdr:row>0</xdr:row>
      <xdr:rowOff>57150</xdr:rowOff>
    </xdr:from>
    <xdr:ext cx="933450" cy="161925"/>
    <xdr:sp>
      <xdr:nvSpPr>
        <xdr:cNvPr id="413" name="Shape 413">
          <a:hlinkClick r:id="rId225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РАШПИЛИ</a:t>
          </a:r>
          <a:endParaRPr sz="1400"/>
        </a:p>
      </xdr:txBody>
    </xdr:sp>
    <xdr:clientData fLocksWithSheet="0"/>
  </xdr:oneCellAnchor>
  <xdr:oneCellAnchor>
    <xdr:from>
      <xdr:col>47</xdr:col>
      <xdr:colOff>571500</xdr:colOff>
      <xdr:row>1</xdr:row>
      <xdr:rowOff>0</xdr:rowOff>
    </xdr:from>
    <xdr:ext cx="933450" cy="161925"/>
    <xdr:sp>
      <xdr:nvSpPr>
        <xdr:cNvPr id="414" name="Shape 414">
          <a:hlinkClick r:id="rId226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РУЧКИ</a:t>
          </a:r>
          <a:endParaRPr sz="1400"/>
        </a:p>
      </xdr:txBody>
    </xdr:sp>
    <xdr:clientData fLocksWithSheet="0"/>
  </xdr:oneCellAnchor>
  <xdr:oneCellAnchor>
    <xdr:from>
      <xdr:col>47</xdr:col>
      <xdr:colOff>571500</xdr:colOff>
      <xdr:row>1</xdr:row>
      <xdr:rowOff>228600</xdr:rowOff>
    </xdr:from>
    <xdr:ext cx="933450" cy="171450"/>
    <xdr:sp>
      <xdr:nvSpPr>
        <xdr:cNvPr id="415" name="Shape 415">
          <a:hlinkClick r:id="rId227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РЫХЛИТЕЛИ</a:t>
          </a:r>
          <a:endParaRPr sz="1400"/>
        </a:p>
      </xdr:txBody>
    </xdr:sp>
    <xdr:clientData fLocksWithSheet="0"/>
  </xdr:oneCellAnchor>
  <xdr:oneCellAnchor>
    <xdr:from>
      <xdr:col>47</xdr:col>
      <xdr:colOff>581025</xdr:colOff>
      <xdr:row>2</xdr:row>
      <xdr:rowOff>171450</xdr:rowOff>
    </xdr:from>
    <xdr:ext cx="933450" cy="171450"/>
    <xdr:sp>
      <xdr:nvSpPr>
        <xdr:cNvPr id="416" name="Shape 416">
          <a:hlinkClick r:id="rId228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СВЕРЛА МЕТ.</a:t>
          </a:r>
          <a:endParaRPr sz="1400"/>
        </a:p>
      </xdr:txBody>
    </xdr:sp>
    <xdr:clientData fLocksWithSheet="0"/>
  </xdr:oneCellAnchor>
  <xdr:oneCellAnchor>
    <xdr:from>
      <xdr:col>47</xdr:col>
      <xdr:colOff>590550</xdr:colOff>
      <xdr:row>3</xdr:row>
      <xdr:rowOff>152400</xdr:rowOff>
    </xdr:from>
    <xdr:ext cx="933450" cy="171450"/>
    <xdr:sp>
      <xdr:nvSpPr>
        <xdr:cNvPr id="417" name="Shape 417">
          <a:hlinkClick r:id="rId229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СВЕРЛА БЕТ.</a:t>
          </a:r>
          <a:endParaRPr sz="1400"/>
        </a:p>
      </xdr:txBody>
    </xdr:sp>
    <xdr:clientData fLocksWithSheet="0"/>
  </xdr:oneCellAnchor>
  <xdr:oneCellAnchor>
    <xdr:from>
      <xdr:col>47</xdr:col>
      <xdr:colOff>581025</xdr:colOff>
      <xdr:row>5</xdr:row>
      <xdr:rowOff>9525</xdr:rowOff>
    </xdr:from>
    <xdr:ext cx="933450" cy="161925"/>
    <xdr:sp>
      <xdr:nvSpPr>
        <xdr:cNvPr id="418" name="Shape 418">
          <a:hlinkClick r:id="rId230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СВЕРЛА СТЕК.</a:t>
          </a:r>
          <a:endParaRPr sz="1400"/>
        </a:p>
      </xdr:txBody>
    </xdr:sp>
    <xdr:clientData fLocksWithSheet="0"/>
  </xdr:oneCellAnchor>
  <xdr:oneCellAnchor>
    <xdr:from>
      <xdr:col>47</xdr:col>
      <xdr:colOff>590550</xdr:colOff>
      <xdr:row>5</xdr:row>
      <xdr:rowOff>238125</xdr:rowOff>
    </xdr:from>
    <xdr:ext cx="933450" cy="161925"/>
    <xdr:sp>
      <xdr:nvSpPr>
        <xdr:cNvPr id="419" name="Shape 419">
          <a:hlinkClick r:id="rId231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СВЕРЛА ДЕР.</a:t>
          </a:r>
          <a:endParaRPr sz="1400"/>
        </a:p>
      </xdr:txBody>
    </xdr:sp>
    <xdr:clientData fLocksWithSheet="0"/>
  </xdr:oneCellAnchor>
  <xdr:oneCellAnchor>
    <xdr:from>
      <xdr:col>48</xdr:col>
      <xdr:colOff>0</xdr:colOff>
      <xdr:row>5</xdr:row>
      <xdr:rowOff>466725</xdr:rowOff>
    </xdr:from>
    <xdr:ext cx="952500" cy="161925"/>
    <xdr:sp>
      <xdr:nvSpPr>
        <xdr:cNvPr id="420" name="Shape 420">
          <a:hlinkClick r:id="rId232"/>
        </xdr:cNvPr>
        <xdr:cNvSpPr/>
      </xdr:nvSpPr>
      <xdr:spPr>
        <a:xfrm>
          <a:off x="4874513" y="3699038"/>
          <a:ext cx="94297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СКРЕБКИ</a:t>
          </a:r>
          <a:endParaRPr sz="1400"/>
        </a:p>
      </xdr:txBody>
    </xdr:sp>
    <xdr:clientData fLocksWithSheet="0"/>
  </xdr:oneCellAnchor>
  <xdr:oneCellAnchor>
    <xdr:from>
      <xdr:col>49</xdr:col>
      <xdr:colOff>352425</xdr:colOff>
      <xdr:row>0</xdr:row>
      <xdr:rowOff>57150</xdr:rowOff>
    </xdr:from>
    <xdr:ext cx="933450" cy="161925"/>
    <xdr:sp>
      <xdr:nvSpPr>
        <xdr:cNvPr id="421" name="Shape 421">
          <a:hlinkClick r:id="rId233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СТАМЕСКИ</a:t>
          </a:r>
          <a:endParaRPr sz="1400"/>
        </a:p>
      </xdr:txBody>
    </xdr:sp>
    <xdr:clientData fLocksWithSheet="0"/>
  </xdr:oneCellAnchor>
  <xdr:oneCellAnchor>
    <xdr:from>
      <xdr:col>49</xdr:col>
      <xdr:colOff>361950</xdr:colOff>
      <xdr:row>1</xdr:row>
      <xdr:rowOff>0</xdr:rowOff>
    </xdr:from>
    <xdr:ext cx="933450" cy="161925"/>
    <xdr:sp>
      <xdr:nvSpPr>
        <xdr:cNvPr id="422" name="Shape 422">
          <a:hlinkClick r:id="rId234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СТЕНДЫ</a:t>
          </a:r>
          <a:endParaRPr sz="1400"/>
        </a:p>
      </xdr:txBody>
    </xdr:sp>
    <xdr:clientData fLocksWithSheet="0"/>
  </xdr:oneCellAnchor>
  <xdr:oneCellAnchor>
    <xdr:from>
      <xdr:col>49</xdr:col>
      <xdr:colOff>361950</xdr:colOff>
      <xdr:row>1</xdr:row>
      <xdr:rowOff>228600</xdr:rowOff>
    </xdr:from>
    <xdr:ext cx="933450" cy="171450"/>
    <xdr:sp>
      <xdr:nvSpPr>
        <xdr:cNvPr id="423" name="Shape 423">
          <a:hlinkClick r:id="rId235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СТЕПЛЕРЫ</a:t>
          </a:r>
          <a:endParaRPr sz="1400"/>
        </a:p>
      </xdr:txBody>
    </xdr:sp>
    <xdr:clientData fLocksWithSheet="0"/>
  </xdr:oneCellAnchor>
  <xdr:oneCellAnchor>
    <xdr:from>
      <xdr:col>49</xdr:col>
      <xdr:colOff>371475</xdr:colOff>
      <xdr:row>2</xdr:row>
      <xdr:rowOff>171450</xdr:rowOff>
    </xdr:from>
    <xdr:ext cx="933450" cy="171450"/>
    <xdr:sp>
      <xdr:nvSpPr>
        <xdr:cNvPr id="424" name="Shape 424">
          <a:hlinkClick r:id="rId236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ФРЕЗЫ КОНЦ</a:t>
          </a:r>
          <a:endParaRPr sz="1400"/>
        </a:p>
      </xdr:txBody>
    </xdr:sp>
    <xdr:clientData fLocksWithSheet="0"/>
  </xdr:oneCellAnchor>
  <xdr:oneCellAnchor>
    <xdr:from>
      <xdr:col>49</xdr:col>
      <xdr:colOff>381000</xdr:colOff>
      <xdr:row>3</xdr:row>
      <xdr:rowOff>152400</xdr:rowOff>
    </xdr:from>
    <xdr:ext cx="933450" cy="171450"/>
    <xdr:sp>
      <xdr:nvSpPr>
        <xdr:cNvPr id="425" name="Shape 425">
          <a:hlinkClick r:id="rId237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ФРЕЗЫ ШПОН</a:t>
          </a:r>
          <a:endParaRPr sz="1400"/>
        </a:p>
      </xdr:txBody>
    </xdr:sp>
    <xdr:clientData fLocksWithSheet="0"/>
  </xdr:oneCellAnchor>
  <xdr:oneCellAnchor>
    <xdr:from>
      <xdr:col>49</xdr:col>
      <xdr:colOff>371475</xdr:colOff>
      <xdr:row>5</xdr:row>
      <xdr:rowOff>9525</xdr:rowOff>
    </xdr:from>
    <xdr:ext cx="933450" cy="161925"/>
    <xdr:sp>
      <xdr:nvSpPr>
        <xdr:cNvPr id="426" name="Shape 426">
          <a:hlinkClick r:id="rId238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ФРЕЗЫ ДИСК</a:t>
          </a:r>
          <a:endParaRPr sz="1400"/>
        </a:p>
      </xdr:txBody>
    </xdr:sp>
    <xdr:clientData fLocksWithSheet="0"/>
  </xdr:oneCellAnchor>
  <xdr:oneCellAnchor>
    <xdr:from>
      <xdr:col>49</xdr:col>
      <xdr:colOff>381000</xdr:colOff>
      <xdr:row>5</xdr:row>
      <xdr:rowOff>238125</xdr:rowOff>
    </xdr:from>
    <xdr:ext cx="933450" cy="161925"/>
    <xdr:sp>
      <xdr:nvSpPr>
        <xdr:cNvPr id="427" name="Shape 427">
          <a:hlinkClick r:id="rId239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ЦЕНТРЫ</a:t>
          </a:r>
          <a:endParaRPr sz="1400"/>
        </a:p>
      </xdr:txBody>
    </xdr:sp>
    <xdr:clientData fLocksWithSheet="0"/>
  </xdr:oneCellAnchor>
  <xdr:oneCellAnchor>
    <xdr:from>
      <xdr:col>49</xdr:col>
      <xdr:colOff>390525</xdr:colOff>
      <xdr:row>5</xdr:row>
      <xdr:rowOff>466725</xdr:rowOff>
    </xdr:from>
    <xdr:ext cx="933450" cy="161925"/>
    <xdr:sp>
      <xdr:nvSpPr>
        <xdr:cNvPr id="428" name="Shape 428">
          <a:hlinkClick r:id="rId240"/>
        </xdr:cNvPr>
        <xdr:cNvSpPr/>
      </xdr:nvSpPr>
      <xdr:spPr>
        <a:xfrm>
          <a:off x="4884038" y="3699038"/>
          <a:ext cx="923925" cy="161925"/>
        </a:xfrm>
        <a:prstGeom prst="octagon">
          <a:avLst>
            <a:gd fmla="val 29289" name="adj"/>
          </a:avLst>
        </a:prstGeom>
        <a:solidFill>
          <a:schemeClr val="lt1"/>
        </a:solidFill>
        <a:ln cap="flat" cmpd="sng" w="9525">
          <a:solidFill>
            <a:srgbClr val="D8D8D8"/>
          </a:solidFill>
          <a:prstDash val="solid"/>
          <a:round/>
          <a:headEnd len="sm" w="sm" type="none"/>
          <a:tailEnd len="sm" w="sm" type="none"/>
        </a:ln>
        <a:effectLst>
          <a:outerShdw blurRad="50800" rotWithShape="0" algn="tl" dir="2700000" dist="38100">
            <a:srgbClr val="000000">
              <a:alpha val="40000"/>
            </a:srgbClr>
          </a:outerShdw>
        </a:effectLst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ЧАШКИ</a:t>
          </a:r>
          <a:endParaRPr sz="1400"/>
        </a:p>
      </xdr:txBody>
    </xdr:sp>
    <xdr:clientData fLocksWithSheet="0"/>
  </xdr:oneCellAnchor>
  <xdr:oneCellAnchor>
    <xdr:from>
      <xdr:col>8</xdr:col>
      <xdr:colOff>1562100</xdr:colOff>
      <xdr:row>3080</xdr:row>
      <xdr:rowOff>0</xdr:rowOff>
    </xdr:from>
    <xdr:ext cx="24079200" cy="638175"/>
    <xdr:sp>
      <xdr:nvSpPr>
        <xdr:cNvPr id="429" name="Shape 429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1485900</xdr:colOff>
      <xdr:row>1767</xdr:row>
      <xdr:rowOff>123825</xdr:rowOff>
    </xdr:from>
    <xdr:ext cx="24079200" cy="647700"/>
    <xdr:sp>
      <xdr:nvSpPr>
        <xdr:cNvPr id="430" name="Shape 430"/>
        <xdr:cNvSpPr/>
      </xdr:nvSpPr>
      <xdr:spPr>
        <a:xfrm>
          <a:off x="0" y="3460913"/>
          <a:ext cx="10692000" cy="638175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8</xdr:col>
      <xdr:colOff>1390650</xdr:colOff>
      <xdr:row>4977</xdr:row>
      <xdr:rowOff>161925</xdr:rowOff>
    </xdr:from>
    <xdr:ext cx="24107775" cy="628650"/>
    <xdr:sp>
      <xdr:nvSpPr>
        <xdr:cNvPr id="431" name="Shape 431"/>
        <xdr:cNvSpPr/>
      </xdr:nvSpPr>
      <xdr:spPr>
        <a:xfrm>
          <a:off x="0" y="3465675"/>
          <a:ext cx="10692000" cy="628650"/>
        </a:xfrm>
        <a:prstGeom prst="leftArrowCallout">
          <a:avLst>
            <a:gd fmla="val 25000" name="adj1"/>
            <a:gd fmla="val 25000" name="adj2"/>
            <a:gd fmla="val 25000" name="adj3"/>
            <a:gd fmla="val 64977" name="adj4"/>
          </a:avLst>
        </a:prstGeom>
        <a:gradFill>
          <a:gsLst>
            <a:gs pos="0">
              <a:srgbClr val="992D2B"/>
            </a:gs>
            <a:gs pos="80000">
              <a:srgbClr val="C93D39"/>
            </a:gs>
            <a:gs pos="100000">
              <a:srgbClr val="CD3A36"/>
            </a:gs>
          </a:gsLst>
          <a:lin ang="16200000" scaled="0"/>
        </a:gra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АВТОПОДБОРКА</a:t>
          </a: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ПО РЕЙТИНГУ ПРОДАЖ</a:t>
          </a:r>
          <a:b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</a:b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ПОСТАВЬТЕ СУММУ от 3 000 руб</a:t>
          </a:r>
          <a:endParaRPr sz="1100"/>
        </a:p>
      </xdr:txBody>
    </xdr:sp>
    <xdr:clientData fLocksWithSheet="0"/>
  </xdr:oneCellAnchor>
  <xdr:oneCellAnchor>
    <xdr:from>
      <xdr:col>1</xdr:col>
      <xdr:colOff>152400</xdr:colOff>
      <xdr:row>0</xdr:row>
      <xdr:rowOff>95250</xdr:rowOff>
    </xdr:from>
    <xdr:ext cx="4038600" cy="1009650"/>
    <xdr:pic>
      <xdr:nvPicPr>
        <xdr:cNvPr id="0" name="image46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2050</xdr:row>
      <xdr:rowOff>171450</xdr:rowOff>
    </xdr:from>
    <xdr:ext cx="2276475" cy="523875"/>
    <xdr:pic>
      <xdr:nvPicPr>
        <xdr:cNvPr id="0" name="image64.jp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723900</xdr:colOff>
      <xdr:row>2059</xdr:row>
      <xdr:rowOff>123825</xdr:rowOff>
    </xdr:from>
    <xdr:ext cx="1724025" cy="476250"/>
    <xdr:pic>
      <xdr:nvPicPr>
        <xdr:cNvPr id="0" name="image98.jp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2068</xdr:row>
      <xdr:rowOff>190500</xdr:rowOff>
    </xdr:from>
    <xdr:ext cx="1790700" cy="400050"/>
    <xdr:pic>
      <xdr:nvPicPr>
        <xdr:cNvPr id="0" name="image85.jpg"/>
        <xdr:cNvPicPr preferRelativeResize="0"/>
      </xdr:nvPicPr>
      <xdr:blipFill>
        <a:blip cstate="print" r:embed="rId2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419100</xdr:colOff>
      <xdr:row>2043</xdr:row>
      <xdr:rowOff>95250</xdr:rowOff>
    </xdr:from>
    <xdr:ext cx="2305050" cy="571500"/>
    <xdr:pic>
      <xdr:nvPicPr>
        <xdr:cNvPr id="0" name="image79.jpg"/>
        <xdr:cNvPicPr preferRelativeResize="0"/>
      </xdr:nvPicPr>
      <xdr:blipFill>
        <a:blip cstate="print" r:embed="rId2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723900</xdr:colOff>
      <xdr:row>2063</xdr:row>
      <xdr:rowOff>95250</xdr:rowOff>
    </xdr:from>
    <xdr:ext cx="1685925" cy="514350"/>
    <xdr:pic>
      <xdr:nvPicPr>
        <xdr:cNvPr id="0" name="image67.jpg"/>
        <xdr:cNvPicPr preferRelativeResize="0"/>
      </xdr:nvPicPr>
      <xdr:blipFill>
        <a:blip cstate="print" r:embed="rId2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2324</xdr:row>
      <xdr:rowOff>238125</xdr:rowOff>
    </xdr:from>
    <xdr:ext cx="2190750" cy="314325"/>
    <xdr:pic>
      <xdr:nvPicPr>
        <xdr:cNvPr id="0" name="image93.png"/>
        <xdr:cNvPicPr preferRelativeResize="0"/>
      </xdr:nvPicPr>
      <xdr:blipFill>
        <a:blip cstate="print" r:embed="rId2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2276</xdr:row>
      <xdr:rowOff>304800</xdr:rowOff>
    </xdr:from>
    <xdr:ext cx="2171700" cy="323850"/>
    <xdr:pic>
      <xdr:nvPicPr>
        <xdr:cNvPr id="0" name="image91.jpg"/>
        <xdr:cNvPicPr preferRelativeResize="0"/>
      </xdr:nvPicPr>
      <xdr:blipFill>
        <a:blip cstate="print" r:embed="rId2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2291</xdr:row>
      <xdr:rowOff>228600</xdr:rowOff>
    </xdr:from>
    <xdr:ext cx="2181225" cy="314325"/>
    <xdr:pic>
      <xdr:nvPicPr>
        <xdr:cNvPr id="0" name="image68.jpg"/>
        <xdr:cNvPicPr preferRelativeResize="0"/>
      </xdr:nvPicPr>
      <xdr:blipFill>
        <a:blip cstate="print" r:embed="rId2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2303</xdr:row>
      <xdr:rowOff>209550</xdr:rowOff>
    </xdr:from>
    <xdr:ext cx="2171700" cy="342900"/>
    <xdr:pic>
      <xdr:nvPicPr>
        <xdr:cNvPr id="0" name="image89.jpg"/>
        <xdr:cNvPicPr preferRelativeResize="0"/>
      </xdr:nvPicPr>
      <xdr:blipFill>
        <a:blip cstate="print" r:embed="rId2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2313</xdr:row>
      <xdr:rowOff>219075</xdr:rowOff>
    </xdr:from>
    <xdr:ext cx="2171700" cy="342900"/>
    <xdr:pic>
      <xdr:nvPicPr>
        <xdr:cNvPr id="0" name="image87.jpg"/>
        <xdr:cNvPicPr preferRelativeResize="0"/>
      </xdr:nvPicPr>
      <xdr:blipFill>
        <a:blip cstate="print" r:embed="rId2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2157</xdr:row>
      <xdr:rowOff>495300</xdr:rowOff>
    </xdr:from>
    <xdr:ext cx="2486025" cy="295275"/>
    <xdr:pic>
      <xdr:nvPicPr>
        <xdr:cNvPr id="0" name="image69.jpg"/>
        <xdr:cNvPicPr preferRelativeResize="0"/>
      </xdr:nvPicPr>
      <xdr:blipFill>
        <a:blip cstate="print" r:embed="rId2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2194</xdr:row>
      <xdr:rowOff>400050</xdr:rowOff>
    </xdr:from>
    <xdr:ext cx="2486025" cy="295275"/>
    <xdr:pic>
      <xdr:nvPicPr>
        <xdr:cNvPr id="0" name="image102.jpg"/>
        <xdr:cNvPicPr preferRelativeResize="0"/>
      </xdr:nvPicPr>
      <xdr:blipFill>
        <a:blip cstate="print" r:embed="rId2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2606</xdr:row>
      <xdr:rowOff>361950</xdr:rowOff>
    </xdr:from>
    <xdr:ext cx="2600325" cy="238125"/>
    <xdr:pic>
      <xdr:nvPicPr>
        <xdr:cNvPr id="0" name="image99.jpg"/>
        <xdr:cNvPicPr preferRelativeResize="0"/>
      </xdr:nvPicPr>
      <xdr:blipFill>
        <a:blip cstate="print" r:embed="rId2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2329</xdr:row>
      <xdr:rowOff>200025</xdr:rowOff>
    </xdr:from>
    <xdr:ext cx="2152650" cy="361950"/>
    <xdr:pic>
      <xdr:nvPicPr>
        <xdr:cNvPr id="0" name="image106.jpg"/>
        <xdr:cNvPicPr preferRelativeResize="0"/>
      </xdr:nvPicPr>
      <xdr:blipFill>
        <a:blip cstate="print" r:embed="rId2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2502</xdr:row>
      <xdr:rowOff>209550</xdr:rowOff>
    </xdr:from>
    <xdr:ext cx="1847850" cy="352425"/>
    <xdr:pic>
      <xdr:nvPicPr>
        <xdr:cNvPr id="0" name="image82.jpg"/>
        <xdr:cNvPicPr preferRelativeResize="0"/>
      </xdr:nvPicPr>
      <xdr:blipFill>
        <a:blip cstate="print" r:embed="rId2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2608</xdr:row>
      <xdr:rowOff>314325</xdr:rowOff>
    </xdr:from>
    <xdr:ext cx="2562225" cy="314325"/>
    <xdr:pic>
      <xdr:nvPicPr>
        <xdr:cNvPr id="0" name="image105.jpg"/>
        <xdr:cNvPicPr preferRelativeResize="0"/>
      </xdr:nvPicPr>
      <xdr:blipFill>
        <a:blip cstate="print" r:embed="rId2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2822</xdr:row>
      <xdr:rowOff>342900</xdr:rowOff>
    </xdr:from>
    <xdr:ext cx="2676525" cy="285750"/>
    <xdr:pic>
      <xdr:nvPicPr>
        <xdr:cNvPr id="0" name="image83.jp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2988</xdr:row>
      <xdr:rowOff>390525</xdr:rowOff>
    </xdr:from>
    <xdr:ext cx="2638425" cy="209550"/>
    <xdr:pic>
      <xdr:nvPicPr>
        <xdr:cNvPr id="0" name="image90.jpg"/>
        <xdr:cNvPicPr preferRelativeResize="0"/>
      </xdr:nvPicPr>
      <xdr:blipFill>
        <a:blip cstate="print" r:embed="rId2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3058</xdr:row>
      <xdr:rowOff>209550</xdr:rowOff>
    </xdr:from>
    <xdr:ext cx="2581275" cy="352425"/>
    <xdr:pic>
      <xdr:nvPicPr>
        <xdr:cNvPr id="0" name="image92.jpg"/>
        <xdr:cNvPicPr preferRelativeResize="0"/>
      </xdr:nvPicPr>
      <xdr:blipFill>
        <a:blip cstate="print" r:embed="rId2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3064</xdr:row>
      <xdr:rowOff>219075</xdr:rowOff>
    </xdr:from>
    <xdr:ext cx="2247900" cy="333375"/>
    <xdr:pic>
      <xdr:nvPicPr>
        <xdr:cNvPr id="0" name="image115.png"/>
        <xdr:cNvPicPr preferRelativeResize="0"/>
      </xdr:nvPicPr>
      <xdr:blipFill>
        <a:blip cstate="print" r:embed="rId2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3126</xdr:row>
      <xdr:rowOff>219075</xdr:rowOff>
    </xdr:from>
    <xdr:ext cx="2524125" cy="314325"/>
    <xdr:pic>
      <xdr:nvPicPr>
        <xdr:cNvPr id="0" name="image116.jpg"/>
        <xdr:cNvPicPr preferRelativeResize="0"/>
      </xdr:nvPicPr>
      <xdr:blipFill>
        <a:blip cstate="print" r:embed="rId2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3123</xdr:row>
      <xdr:rowOff>219075</xdr:rowOff>
    </xdr:from>
    <xdr:ext cx="2476500" cy="323850"/>
    <xdr:pic>
      <xdr:nvPicPr>
        <xdr:cNvPr id="0" name="image80.jpg"/>
        <xdr:cNvPicPr preferRelativeResize="0"/>
      </xdr:nvPicPr>
      <xdr:blipFill>
        <a:blip cstate="print" r:embed="rId2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3054</xdr:row>
      <xdr:rowOff>238125</xdr:rowOff>
    </xdr:from>
    <xdr:ext cx="2533650" cy="285750"/>
    <xdr:pic>
      <xdr:nvPicPr>
        <xdr:cNvPr id="0" name="image123.jpg"/>
        <xdr:cNvPicPr preferRelativeResize="0"/>
      </xdr:nvPicPr>
      <xdr:blipFill>
        <a:blip cstate="print" r:embed="rId2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3139</xdr:row>
      <xdr:rowOff>285750</xdr:rowOff>
    </xdr:from>
    <xdr:ext cx="2667000" cy="238125"/>
    <xdr:pic>
      <xdr:nvPicPr>
        <xdr:cNvPr id="0" name="image97.png"/>
        <xdr:cNvPicPr preferRelativeResize="0"/>
      </xdr:nvPicPr>
      <xdr:blipFill>
        <a:blip cstate="print" r:embed="rId2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161925</xdr:colOff>
      <xdr:row>3181</xdr:row>
      <xdr:rowOff>238125</xdr:rowOff>
    </xdr:from>
    <xdr:ext cx="2705100" cy="285750"/>
    <xdr:pic>
      <xdr:nvPicPr>
        <xdr:cNvPr id="0" name="image94.jpg"/>
        <xdr:cNvPicPr preferRelativeResize="0"/>
      </xdr:nvPicPr>
      <xdr:blipFill>
        <a:blip cstate="print" r:embed="rId2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3211</xdr:row>
      <xdr:rowOff>238125</xdr:rowOff>
    </xdr:from>
    <xdr:ext cx="2371725" cy="314325"/>
    <xdr:pic>
      <xdr:nvPicPr>
        <xdr:cNvPr id="0" name="image100.jpg"/>
        <xdr:cNvPicPr preferRelativeResize="0"/>
      </xdr:nvPicPr>
      <xdr:blipFill>
        <a:blip cstate="print" r:embed="rId2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3273</xdr:row>
      <xdr:rowOff>295275</xdr:rowOff>
    </xdr:from>
    <xdr:ext cx="2676525" cy="219075"/>
    <xdr:pic>
      <xdr:nvPicPr>
        <xdr:cNvPr id="0" name="image108.jpg"/>
        <xdr:cNvPicPr preferRelativeResize="0"/>
      </xdr:nvPicPr>
      <xdr:blipFill>
        <a:blip cstate="print" r:embed="rId2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3292</xdr:row>
      <xdr:rowOff>257175</xdr:rowOff>
    </xdr:from>
    <xdr:ext cx="2667000" cy="257175"/>
    <xdr:pic>
      <xdr:nvPicPr>
        <xdr:cNvPr id="0" name="image110.jpg"/>
        <xdr:cNvPicPr preferRelativeResize="0"/>
      </xdr:nvPicPr>
      <xdr:blipFill>
        <a:blip cstate="print" r:embed="rId2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3221</xdr:row>
      <xdr:rowOff>276225</xdr:rowOff>
    </xdr:from>
    <xdr:ext cx="2667000" cy="209550"/>
    <xdr:pic>
      <xdr:nvPicPr>
        <xdr:cNvPr id="0" name="image153.jpg"/>
        <xdr:cNvPicPr preferRelativeResize="0"/>
      </xdr:nvPicPr>
      <xdr:blipFill>
        <a:blip cstate="print" r:embed="rId2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3364</xdr:row>
      <xdr:rowOff>352425</xdr:rowOff>
    </xdr:from>
    <xdr:ext cx="2162175" cy="257175"/>
    <xdr:pic>
      <xdr:nvPicPr>
        <xdr:cNvPr id="0" name="image113.jpg"/>
        <xdr:cNvPicPr preferRelativeResize="0"/>
      </xdr:nvPicPr>
      <xdr:blipFill>
        <a:blip cstate="print" r:embed="rId2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352425</xdr:colOff>
      <xdr:row>3434</xdr:row>
      <xdr:rowOff>352425</xdr:rowOff>
    </xdr:from>
    <xdr:ext cx="2276475" cy="285750"/>
    <xdr:pic>
      <xdr:nvPicPr>
        <xdr:cNvPr id="0" name="image131.jpg"/>
        <xdr:cNvPicPr preferRelativeResize="0"/>
      </xdr:nvPicPr>
      <xdr:blipFill>
        <a:blip cstate="print" r:embed="rId2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3515</xdr:row>
      <xdr:rowOff>323850</xdr:rowOff>
    </xdr:from>
    <xdr:ext cx="2352675" cy="314325"/>
    <xdr:pic>
      <xdr:nvPicPr>
        <xdr:cNvPr id="0" name="image109.jpg"/>
        <xdr:cNvPicPr preferRelativeResize="0"/>
      </xdr:nvPicPr>
      <xdr:blipFill>
        <a:blip cstate="print" r:embed="rId2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3331</xdr:row>
      <xdr:rowOff>314325</xdr:rowOff>
    </xdr:from>
    <xdr:ext cx="2095500" cy="352425"/>
    <xdr:pic>
      <xdr:nvPicPr>
        <xdr:cNvPr id="0" name="image104.jpg"/>
        <xdr:cNvPicPr preferRelativeResize="0"/>
      </xdr:nvPicPr>
      <xdr:blipFill>
        <a:blip cstate="print" r:embed="rId2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3319</xdr:row>
      <xdr:rowOff>228600</xdr:rowOff>
    </xdr:from>
    <xdr:ext cx="2105025" cy="333375"/>
    <xdr:pic>
      <xdr:nvPicPr>
        <xdr:cNvPr id="0" name="image119.jpg"/>
        <xdr:cNvPicPr preferRelativeResize="0"/>
      </xdr:nvPicPr>
      <xdr:blipFill>
        <a:blip cstate="print" r:embed="rId2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3326</xdr:row>
      <xdr:rowOff>314325</xdr:rowOff>
    </xdr:from>
    <xdr:ext cx="2066925" cy="352425"/>
    <xdr:pic>
      <xdr:nvPicPr>
        <xdr:cNvPr id="0" name="image133.jpg"/>
        <xdr:cNvPicPr preferRelativeResize="0"/>
      </xdr:nvPicPr>
      <xdr:blipFill>
        <a:blip cstate="print" r:embed="rId2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3614</xdr:row>
      <xdr:rowOff>285750</xdr:rowOff>
    </xdr:from>
    <xdr:ext cx="2628900" cy="209550"/>
    <xdr:pic>
      <xdr:nvPicPr>
        <xdr:cNvPr id="0" name="image111.jpg"/>
        <xdr:cNvPicPr preferRelativeResize="0"/>
      </xdr:nvPicPr>
      <xdr:blipFill>
        <a:blip cstate="print" r:embed="rId2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3617</xdr:row>
      <xdr:rowOff>323850</xdr:rowOff>
    </xdr:from>
    <xdr:ext cx="2600325" cy="161925"/>
    <xdr:pic>
      <xdr:nvPicPr>
        <xdr:cNvPr id="0" name="image139.jpg"/>
        <xdr:cNvPicPr preferRelativeResize="0"/>
      </xdr:nvPicPr>
      <xdr:blipFill>
        <a:blip cstate="print" r:embed="rId2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3619</xdr:row>
      <xdr:rowOff>333375</xdr:rowOff>
    </xdr:from>
    <xdr:ext cx="2552700" cy="133350"/>
    <xdr:pic>
      <xdr:nvPicPr>
        <xdr:cNvPr id="0" name="image118.jpg"/>
        <xdr:cNvPicPr preferRelativeResize="0"/>
      </xdr:nvPicPr>
      <xdr:blipFill>
        <a:blip cstate="print" r:embed="rId2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3622</xdr:row>
      <xdr:rowOff>304800</xdr:rowOff>
    </xdr:from>
    <xdr:ext cx="2657475" cy="190500"/>
    <xdr:pic>
      <xdr:nvPicPr>
        <xdr:cNvPr id="0" name="image142.jpg"/>
        <xdr:cNvPicPr preferRelativeResize="0"/>
      </xdr:nvPicPr>
      <xdr:blipFill>
        <a:blip cstate="print" r:embed="rId2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3584</xdr:row>
      <xdr:rowOff>219075</xdr:rowOff>
    </xdr:from>
    <xdr:ext cx="1724025" cy="342900"/>
    <xdr:pic>
      <xdr:nvPicPr>
        <xdr:cNvPr id="0" name="image125.jpg"/>
        <xdr:cNvPicPr preferRelativeResize="0"/>
      </xdr:nvPicPr>
      <xdr:blipFill>
        <a:blip cstate="print" r:embed="rId2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3629</xdr:row>
      <xdr:rowOff>228600</xdr:rowOff>
    </xdr:from>
    <xdr:ext cx="2352675" cy="304800"/>
    <xdr:pic>
      <xdr:nvPicPr>
        <xdr:cNvPr id="0" name="image138.jpg"/>
        <xdr:cNvPicPr preferRelativeResize="0"/>
      </xdr:nvPicPr>
      <xdr:blipFill>
        <a:blip cstate="print" r:embed="rId2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3632</xdr:row>
      <xdr:rowOff>238125</xdr:rowOff>
    </xdr:from>
    <xdr:ext cx="2581275" cy="276225"/>
    <xdr:pic>
      <xdr:nvPicPr>
        <xdr:cNvPr id="0" name="image122.jpg"/>
        <xdr:cNvPicPr preferRelativeResize="0"/>
      </xdr:nvPicPr>
      <xdr:blipFill>
        <a:blip cstate="print" r:embed="rId2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3738</xdr:row>
      <xdr:rowOff>314325</xdr:rowOff>
    </xdr:from>
    <xdr:ext cx="2657475" cy="152400"/>
    <xdr:pic>
      <xdr:nvPicPr>
        <xdr:cNvPr id="0" name="image141.png"/>
        <xdr:cNvPicPr preferRelativeResize="0"/>
      </xdr:nvPicPr>
      <xdr:blipFill>
        <a:blip cstate="print" r:embed="rId2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581025</xdr:colOff>
      <xdr:row>3759</xdr:row>
      <xdr:rowOff>438150</xdr:rowOff>
    </xdr:from>
    <xdr:ext cx="1885950" cy="57150"/>
    <xdr:pic>
      <xdr:nvPicPr>
        <xdr:cNvPr id="0" name="image112.jpg"/>
        <xdr:cNvPicPr preferRelativeResize="0"/>
      </xdr:nvPicPr>
      <xdr:blipFill>
        <a:blip cstate="print" r:embed="rId2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581025</xdr:colOff>
      <xdr:row>3759</xdr:row>
      <xdr:rowOff>561975</xdr:rowOff>
    </xdr:from>
    <xdr:ext cx="1905000" cy="57150"/>
    <xdr:pic>
      <xdr:nvPicPr>
        <xdr:cNvPr id="0" name="image164.jpg"/>
        <xdr:cNvPicPr preferRelativeResize="0"/>
      </xdr:nvPicPr>
      <xdr:blipFill>
        <a:blip cstate="print" r:embed="rId2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552450</xdr:colOff>
      <xdr:row>3759</xdr:row>
      <xdr:rowOff>314325</xdr:rowOff>
    </xdr:from>
    <xdr:ext cx="1933575" cy="66675"/>
    <xdr:pic>
      <xdr:nvPicPr>
        <xdr:cNvPr id="0" name="image120.jpg"/>
        <xdr:cNvPicPr preferRelativeResize="0"/>
      </xdr:nvPicPr>
      <xdr:blipFill>
        <a:blip cstate="print" r:embed="rId2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3873</xdr:row>
      <xdr:rowOff>228600</xdr:rowOff>
    </xdr:from>
    <xdr:ext cx="2171700" cy="323850"/>
    <xdr:pic>
      <xdr:nvPicPr>
        <xdr:cNvPr id="0" name="image135.png"/>
        <xdr:cNvPicPr preferRelativeResize="0"/>
      </xdr:nvPicPr>
      <xdr:blipFill>
        <a:blip cstate="print" r:embed="rId2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3828</xdr:row>
      <xdr:rowOff>228600</xdr:rowOff>
    </xdr:from>
    <xdr:ext cx="1800225" cy="323850"/>
    <xdr:pic>
      <xdr:nvPicPr>
        <xdr:cNvPr id="0" name="image126.jpg"/>
        <xdr:cNvPicPr preferRelativeResize="0"/>
      </xdr:nvPicPr>
      <xdr:blipFill>
        <a:blip cstate="print" r:embed="rId2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3867</xdr:row>
      <xdr:rowOff>228600</xdr:rowOff>
    </xdr:from>
    <xdr:ext cx="1762125" cy="314325"/>
    <xdr:pic>
      <xdr:nvPicPr>
        <xdr:cNvPr id="0" name="image156.jpg"/>
        <xdr:cNvPicPr preferRelativeResize="0"/>
      </xdr:nvPicPr>
      <xdr:blipFill>
        <a:blip cstate="print" r:embed="rId2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3980</xdr:row>
      <xdr:rowOff>257175</xdr:rowOff>
    </xdr:from>
    <xdr:ext cx="466725" cy="85725"/>
    <xdr:pic>
      <xdr:nvPicPr>
        <xdr:cNvPr id="0" name="image146.jp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3980</xdr:row>
      <xdr:rowOff>419100</xdr:rowOff>
    </xdr:from>
    <xdr:ext cx="466725" cy="85725"/>
    <xdr:pic>
      <xdr:nvPicPr>
        <xdr:cNvPr id="0" name="image128.jp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4028</xdr:row>
      <xdr:rowOff>219075</xdr:rowOff>
    </xdr:from>
    <xdr:ext cx="2562225" cy="304800"/>
    <xdr:pic>
      <xdr:nvPicPr>
        <xdr:cNvPr id="0" name="image121.jpg"/>
        <xdr:cNvPicPr preferRelativeResize="0"/>
      </xdr:nvPicPr>
      <xdr:blipFill>
        <a:blip cstate="print" r:embed="rId2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4112</xdr:row>
      <xdr:rowOff>209550</xdr:rowOff>
    </xdr:from>
    <xdr:ext cx="2181225" cy="323850"/>
    <xdr:pic>
      <xdr:nvPicPr>
        <xdr:cNvPr id="0" name="image143.jpg"/>
        <xdr:cNvPicPr preferRelativeResize="0"/>
      </xdr:nvPicPr>
      <xdr:blipFill>
        <a:blip cstate="print" r:embed="rId2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4097</xdr:row>
      <xdr:rowOff>209550</xdr:rowOff>
    </xdr:from>
    <xdr:ext cx="2419350" cy="323850"/>
    <xdr:pic>
      <xdr:nvPicPr>
        <xdr:cNvPr id="0" name="image117.jpg"/>
        <xdr:cNvPicPr preferRelativeResize="0"/>
      </xdr:nvPicPr>
      <xdr:blipFill>
        <a:blip cstate="print" r:embed="rId2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4035</xdr:row>
      <xdr:rowOff>209550</xdr:rowOff>
    </xdr:from>
    <xdr:ext cx="2381250" cy="333375"/>
    <xdr:pic>
      <xdr:nvPicPr>
        <xdr:cNvPr id="0" name="image134.jpg"/>
        <xdr:cNvPicPr preferRelativeResize="0"/>
      </xdr:nvPicPr>
      <xdr:blipFill>
        <a:blip cstate="print" r:embed="rId2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4001</xdr:row>
      <xdr:rowOff>247650</xdr:rowOff>
    </xdr:from>
    <xdr:ext cx="2209800" cy="304800"/>
    <xdr:pic>
      <xdr:nvPicPr>
        <xdr:cNvPr id="0" name="image157.jpg"/>
        <xdr:cNvPicPr preferRelativeResize="0"/>
      </xdr:nvPicPr>
      <xdr:blipFill>
        <a:blip cstate="print" r:embed="rId2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4092</xdr:row>
      <xdr:rowOff>209550</xdr:rowOff>
    </xdr:from>
    <xdr:ext cx="2524125" cy="333375"/>
    <xdr:pic>
      <xdr:nvPicPr>
        <xdr:cNvPr id="0" name="image151.jpg"/>
        <xdr:cNvPicPr preferRelativeResize="0"/>
      </xdr:nvPicPr>
      <xdr:blipFill>
        <a:blip cstate="print" r:embed="rId2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4290</xdr:row>
      <xdr:rowOff>257175</xdr:rowOff>
    </xdr:from>
    <xdr:ext cx="2352675" cy="285750"/>
    <xdr:pic>
      <xdr:nvPicPr>
        <xdr:cNvPr id="0" name="image114.jpg"/>
        <xdr:cNvPicPr preferRelativeResize="0"/>
      </xdr:nvPicPr>
      <xdr:blipFill>
        <a:blip cstate="print" r:embed="rId2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4316</xdr:row>
      <xdr:rowOff>228600</xdr:rowOff>
    </xdr:from>
    <xdr:ext cx="2009775" cy="295275"/>
    <xdr:pic>
      <xdr:nvPicPr>
        <xdr:cNvPr id="0" name="image132.png"/>
        <xdr:cNvPicPr preferRelativeResize="0"/>
      </xdr:nvPicPr>
      <xdr:blipFill>
        <a:blip cstate="print" r:embed="rId3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4319</xdr:row>
      <xdr:rowOff>209550</xdr:rowOff>
    </xdr:from>
    <xdr:ext cx="2124075" cy="323850"/>
    <xdr:pic>
      <xdr:nvPicPr>
        <xdr:cNvPr id="0" name="image145.png"/>
        <xdr:cNvPicPr preferRelativeResize="0"/>
      </xdr:nvPicPr>
      <xdr:blipFill>
        <a:blip cstate="print" r:embed="rId3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4326</xdr:row>
      <xdr:rowOff>285750</xdr:rowOff>
    </xdr:from>
    <xdr:ext cx="2457450" cy="219075"/>
    <xdr:pic>
      <xdr:nvPicPr>
        <xdr:cNvPr id="0" name="image154.png"/>
        <xdr:cNvPicPr preferRelativeResize="0"/>
      </xdr:nvPicPr>
      <xdr:blipFill>
        <a:blip cstate="print" r:embed="rId3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4321</xdr:row>
      <xdr:rowOff>219075</xdr:rowOff>
    </xdr:from>
    <xdr:ext cx="1114425" cy="352425"/>
    <xdr:pic>
      <xdr:nvPicPr>
        <xdr:cNvPr id="0" name="image155.jpg"/>
        <xdr:cNvPicPr preferRelativeResize="0"/>
      </xdr:nvPicPr>
      <xdr:blipFill>
        <a:blip cstate="print" r:embed="rId3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4321</xdr:row>
      <xdr:rowOff>247650</xdr:rowOff>
    </xdr:from>
    <xdr:ext cx="238125" cy="285750"/>
    <xdr:pic>
      <xdr:nvPicPr>
        <xdr:cNvPr id="0" name="image124.jp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9525</xdr:colOff>
      <xdr:row>4321</xdr:row>
      <xdr:rowOff>228600</xdr:rowOff>
    </xdr:from>
    <xdr:ext cx="295275" cy="314325"/>
    <xdr:pic>
      <xdr:nvPicPr>
        <xdr:cNvPr id="0" name="image129.pn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123825</xdr:colOff>
      <xdr:row>4339</xdr:row>
      <xdr:rowOff>257175</xdr:rowOff>
    </xdr:from>
    <xdr:ext cx="2581275" cy="247650"/>
    <xdr:pic>
      <xdr:nvPicPr>
        <xdr:cNvPr id="0" name="image136.png"/>
        <xdr:cNvPicPr preferRelativeResize="0"/>
      </xdr:nvPicPr>
      <xdr:blipFill>
        <a:blip cstate="print" r:embed="rId3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4352</xdr:row>
      <xdr:rowOff>228600</xdr:rowOff>
    </xdr:from>
    <xdr:ext cx="1847850" cy="314325"/>
    <xdr:pic>
      <xdr:nvPicPr>
        <xdr:cNvPr id="0" name="image152.jpg"/>
        <xdr:cNvPicPr preferRelativeResize="0"/>
      </xdr:nvPicPr>
      <xdr:blipFill>
        <a:blip cstate="print" r:embed="rId3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4359</xdr:row>
      <xdr:rowOff>295275</xdr:rowOff>
    </xdr:from>
    <xdr:ext cx="428625" cy="323850"/>
    <xdr:pic>
      <xdr:nvPicPr>
        <xdr:cNvPr id="0" name="image137.pn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4388</xdr:row>
      <xdr:rowOff>200025</xdr:rowOff>
    </xdr:from>
    <xdr:ext cx="1257300" cy="342900"/>
    <xdr:pic>
      <xdr:nvPicPr>
        <xdr:cNvPr id="0" name="image148.jpg"/>
        <xdr:cNvPicPr preferRelativeResize="0"/>
      </xdr:nvPicPr>
      <xdr:blipFill>
        <a:blip cstate="print" r:embed="rId3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4385</xdr:row>
      <xdr:rowOff>200025</xdr:rowOff>
    </xdr:from>
    <xdr:ext cx="400050" cy="333375"/>
    <xdr:pic>
      <xdr:nvPicPr>
        <xdr:cNvPr id="0" name="image140.pn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4373</xdr:row>
      <xdr:rowOff>219075</xdr:rowOff>
    </xdr:from>
    <xdr:ext cx="1809750" cy="323850"/>
    <xdr:pic>
      <xdr:nvPicPr>
        <xdr:cNvPr id="0" name="image130.png"/>
        <xdr:cNvPicPr preferRelativeResize="0"/>
      </xdr:nvPicPr>
      <xdr:blipFill>
        <a:blip cstate="print" r:embed="rId3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4390</xdr:row>
      <xdr:rowOff>219075</xdr:rowOff>
    </xdr:from>
    <xdr:ext cx="2105025" cy="342900"/>
    <xdr:pic>
      <xdr:nvPicPr>
        <xdr:cNvPr id="0" name="image174.jpg"/>
        <xdr:cNvPicPr preferRelativeResize="0"/>
      </xdr:nvPicPr>
      <xdr:blipFill>
        <a:blip cstate="print" r:embed="rId3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4393</xdr:row>
      <xdr:rowOff>238125</xdr:rowOff>
    </xdr:from>
    <xdr:ext cx="2047875" cy="314325"/>
    <xdr:pic>
      <xdr:nvPicPr>
        <xdr:cNvPr id="0" name="image149.jpg"/>
        <xdr:cNvPicPr preferRelativeResize="0"/>
      </xdr:nvPicPr>
      <xdr:blipFill>
        <a:blip cstate="print" r:embed="rId3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6592</xdr:row>
      <xdr:rowOff>219075</xdr:rowOff>
    </xdr:from>
    <xdr:ext cx="2257425" cy="342900"/>
    <xdr:pic>
      <xdr:nvPicPr>
        <xdr:cNvPr id="0" name="image160.jpg"/>
        <xdr:cNvPicPr preferRelativeResize="0"/>
      </xdr:nvPicPr>
      <xdr:blipFill>
        <a:blip cstate="print" r:embed="rId3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6575</xdr:row>
      <xdr:rowOff>200025</xdr:rowOff>
    </xdr:from>
    <xdr:ext cx="2286000" cy="352425"/>
    <xdr:pic>
      <xdr:nvPicPr>
        <xdr:cNvPr id="0" name="image171.jpg"/>
        <xdr:cNvPicPr preferRelativeResize="0"/>
      </xdr:nvPicPr>
      <xdr:blipFill>
        <a:blip cstate="print" r:embed="rId3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6558</xdr:row>
      <xdr:rowOff>190500</xdr:rowOff>
    </xdr:from>
    <xdr:ext cx="2305050" cy="342900"/>
    <xdr:pic>
      <xdr:nvPicPr>
        <xdr:cNvPr id="0" name="image161.jpg"/>
        <xdr:cNvPicPr preferRelativeResize="0"/>
      </xdr:nvPicPr>
      <xdr:blipFill>
        <a:blip cstate="print" r:embed="rId3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6609</xdr:row>
      <xdr:rowOff>200025</xdr:rowOff>
    </xdr:from>
    <xdr:ext cx="2095500" cy="342900"/>
    <xdr:pic>
      <xdr:nvPicPr>
        <xdr:cNvPr id="0" name="image144.jpg"/>
        <xdr:cNvPicPr preferRelativeResize="0"/>
      </xdr:nvPicPr>
      <xdr:blipFill>
        <a:blip cstate="print" r:embed="rId3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6626</xdr:row>
      <xdr:rowOff>247650</xdr:rowOff>
    </xdr:from>
    <xdr:ext cx="2105025" cy="285750"/>
    <xdr:pic>
      <xdr:nvPicPr>
        <xdr:cNvPr id="0" name="image147.jpg"/>
        <xdr:cNvPicPr preferRelativeResize="0"/>
      </xdr:nvPicPr>
      <xdr:blipFill>
        <a:blip cstate="print" r:embed="rId3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6635</xdr:row>
      <xdr:rowOff>209550</xdr:rowOff>
    </xdr:from>
    <xdr:ext cx="2162175" cy="304800"/>
    <xdr:pic>
      <xdr:nvPicPr>
        <xdr:cNvPr id="0" name="image179.jpg"/>
        <xdr:cNvPicPr preferRelativeResize="0"/>
      </xdr:nvPicPr>
      <xdr:blipFill>
        <a:blip cstate="print" r:embed="rId3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6652</xdr:row>
      <xdr:rowOff>219075</xdr:rowOff>
    </xdr:from>
    <xdr:ext cx="2200275" cy="323850"/>
    <xdr:pic>
      <xdr:nvPicPr>
        <xdr:cNvPr id="0" name="image150.jp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6669</xdr:row>
      <xdr:rowOff>209550</xdr:rowOff>
    </xdr:from>
    <xdr:ext cx="2171700" cy="304800"/>
    <xdr:pic>
      <xdr:nvPicPr>
        <xdr:cNvPr id="0" name="image158.jpg"/>
        <xdr:cNvPicPr preferRelativeResize="0"/>
      </xdr:nvPicPr>
      <xdr:blipFill>
        <a:blip cstate="print" r:embed="rId3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6682</xdr:row>
      <xdr:rowOff>219075</xdr:rowOff>
    </xdr:from>
    <xdr:ext cx="2114550" cy="333375"/>
    <xdr:pic>
      <xdr:nvPicPr>
        <xdr:cNvPr id="0" name="image162.jpg"/>
        <xdr:cNvPicPr preferRelativeResize="0"/>
      </xdr:nvPicPr>
      <xdr:blipFill>
        <a:blip cstate="print" r:embed="rId3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6686</xdr:row>
      <xdr:rowOff>209550</xdr:rowOff>
    </xdr:from>
    <xdr:ext cx="2028825" cy="323850"/>
    <xdr:pic>
      <xdr:nvPicPr>
        <xdr:cNvPr id="0" name="image165.jpg"/>
        <xdr:cNvPicPr preferRelativeResize="0"/>
      </xdr:nvPicPr>
      <xdr:blipFill>
        <a:blip cstate="print" r:embed="rId3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6707</xdr:row>
      <xdr:rowOff>238125</xdr:rowOff>
    </xdr:from>
    <xdr:ext cx="2400300" cy="295275"/>
    <xdr:pic>
      <xdr:nvPicPr>
        <xdr:cNvPr id="0" name="image159.jpg"/>
        <xdr:cNvPicPr preferRelativeResize="0"/>
      </xdr:nvPicPr>
      <xdr:blipFill>
        <a:blip cstate="print" r:embed="rId3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6690</xdr:row>
      <xdr:rowOff>190500</xdr:rowOff>
    </xdr:from>
    <xdr:ext cx="2390775" cy="342900"/>
    <xdr:pic>
      <xdr:nvPicPr>
        <xdr:cNvPr id="0" name="image182.jpg"/>
        <xdr:cNvPicPr preferRelativeResize="0"/>
      </xdr:nvPicPr>
      <xdr:blipFill>
        <a:blip cstate="print" r:embed="rId3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6720</xdr:row>
      <xdr:rowOff>200025</xdr:rowOff>
    </xdr:from>
    <xdr:ext cx="2209800" cy="342900"/>
    <xdr:pic>
      <xdr:nvPicPr>
        <xdr:cNvPr id="0" name="image167.jpg"/>
        <xdr:cNvPicPr preferRelativeResize="0"/>
      </xdr:nvPicPr>
      <xdr:blipFill>
        <a:blip cstate="print" r:embed="rId3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571500</xdr:colOff>
      <xdr:row>6723</xdr:row>
      <xdr:rowOff>219075</xdr:rowOff>
    </xdr:from>
    <xdr:ext cx="1857375" cy="314325"/>
    <xdr:pic>
      <xdr:nvPicPr>
        <xdr:cNvPr id="0" name="image187.jpg"/>
        <xdr:cNvPicPr preferRelativeResize="0"/>
      </xdr:nvPicPr>
      <xdr:blipFill>
        <a:blip cstate="print" r:embed="rId3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6728</xdr:row>
      <xdr:rowOff>238125</xdr:rowOff>
    </xdr:from>
    <xdr:ext cx="1924050" cy="314325"/>
    <xdr:pic>
      <xdr:nvPicPr>
        <xdr:cNvPr id="0" name="image170.jpg"/>
        <xdr:cNvPicPr preferRelativeResize="0"/>
      </xdr:nvPicPr>
      <xdr:blipFill>
        <a:blip cstate="print" r:embed="rId3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6</xdr:row>
      <xdr:rowOff>361950</xdr:rowOff>
    </xdr:from>
    <xdr:ext cx="2628900" cy="152400"/>
    <xdr:pic>
      <xdr:nvPicPr>
        <xdr:cNvPr id="0" name="image127.png"/>
        <xdr:cNvPicPr preferRelativeResize="0"/>
      </xdr:nvPicPr>
      <xdr:blipFill>
        <a:blip cstate="print" r:embed="rId3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238</xdr:row>
      <xdr:rowOff>381000</xdr:rowOff>
    </xdr:from>
    <xdr:ext cx="2590800" cy="133350"/>
    <xdr:pic>
      <xdr:nvPicPr>
        <xdr:cNvPr id="0" name="image163.png"/>
        <xdr:cNvPicPr preferRelativeResize="0"/>
      </xdr:nvPicPr>
      <xdr:blipFill>
        <a:blip cstate="print" r:embed="rId3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273</xdr:row>
      <xdr:rowOff>409575</xdr:rowOff>
    </xdr:from>
    <xdr:ext cx="2619375" cy="171450"/>
    <xdr:pic>
      <xdr:nvPicPr>
        <xdr:cNvPr id="0" name="image267.png"/>
        <xdr:cNvPicPr preferRelativeResize="0"/>
      </xdr:nvPicPr>
      <xdr:blipFill>
        <a:blip cstate="print" r:embed="rId3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488</xdr:row>
      <xdr:rowOff>476250</xdr:rowOff>
    </xdr:from>
    <xdr:ext cx="2638425" cy="152400"/>
    <xdr:pic>
      <xdr:nvPicPr>
        <xdr:cNvPr id="0" name="image168.png"/>
        <xdr:cNvPicPr preferRelativeResize="0"/>
      </xdr:nvPicPr>
      <xdr:blipFill>
        <a:blip cstate="print" r:embed="rId3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676</xdr:row>
      <xdr:rowOff>381000</xdr:rowOff>
    </xdr:from>
    <xdr:ext cx="2705100" cy="171450"/>
    <xdr:pic>
      <xdr:nvPicPr>
        <xdr:cNvPr id="0" name="image204.jpg"/>
        <xdr:cNvPicPr preferRelativeResize="0"/>
      </xdr:nvPicPr>
      <xdr:blipFill>
        <a:blip cstate="print" r:embed="rId3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1194</xdr:row>
      <xdr:rowOff>438150</xdr:rowOff>
    </xdr:from>
    <xdr:ext cx="2638425" cy="142875"/>
    <xdr:pic>
      <xdr:nvPicPr>
        <xdr:cNvPr id="0" name="image190.png"/>
        <xdr:cNvPicPr preferRelativeResize="0"/>
      </xdr:nvPicPr>
      <xdr:blipFill>
        <a:blip cstate="print" r:embed="rId3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1122</xdr:row>
      <xdr:rowOff>409575</xdr:rowOff>
    </xdr:from>
    <xdr:ext cx="2686050" cy="161925"/>
    <xdr:pic>
      <xdr:nvPicPr>
        <xdr:cNvPr id="0" name="image177.png"/>
        <xdr:cNvPicPr preferRelativeResize="0"/>
      </xdr:nvPicPr>
      <xdr:blipFill>
        <a:blip cstate="print" r:embed="rId3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152400</xdr:colOff>
      <xdr:row>1281</xdr:row>
      <xdr:rowOff>438150</xdr:rowOff>
    </xdr:from>
    <xdr:ext cx="2695575" cy="114300"/>
    <xdr:pic>
      <xdr:nvPicPr>
        <xdr:cNvPr id="0" name="image176.png"/>
        <xdr:cNvPicPr preferRelativeResize="0"/>
      </xdr:nvPicPr>
      <xdr:blipFill>
        <a:blip cstate="print" r:embed="rId3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1260</xdr:row>
      <xdr:rowOff>409575</xdr:rowOff>
    </xdr:from>
    <xdr:ext cx="2647950" cy="171450"/>
    <xdr:pic>
      <xdr:nvPicPr>
        <xdr:cNvPr id="0" name="image173.png"/>
        <xdr:cNvPicPr preferRelativeResize="0"/>
      </xdr:nvPicPr>
      <xdr:blipFill>
        <a:blip cstate="print" r:embed="rId3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1243</xdr:row>
      <xdr:rowOff>409575</xdr:rowOff>
    </xdr:from>
    <xdr:ext cx="2647950" cy="152400"/>
    <xdr:pic>
      <xdr:nvPicPr>
        <xdr:cNvPr id="0" name="image166.png"/>
        <xdr:cNvPicPr preferRelativeResize="0"/>
      </xdr:nvPicPr>
      <xdr:blipFill>
        <a:blip cstate="print" r:embed="rId3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1221</xdr:row>
      <xdr:rowOff>238125</xdr:rowOff>
    </xdr:from>
    <xdr:ext cx="2181225" cy="333375"/>
    <xdr:pic>
      <xdr:nvPicPr>
        <xdr:cNvPr id="0" name="image169.png"/>
        <xdr:cNvPicPr preferRelativeResize="0"/>
      </xdr:nvPicPr>
      <xdr:blipFill>
        <a:blip cstate="print" r:embed="rId3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1617</xdr:row>
      <xdr:rowOff>409575</xdr:rowOff>
    </xdr:from>
    <xdr:ext cx="2609850" cy="133350"/>
    <xdr:pic>
      <xdr:nvPicPr>
        <xdr:cNvPr id="0" name="image175.png"/>
        <xdr:cNvPicPr preferRelativeResize="0"/>
      </xdr:nvPicPr>
      <xdr:blipFill>
        <a:blip cstate="print" r:embed="rId3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171450</xdr:colOff>
      <xdr:row>1163</xdr:row>
      <xdr:rowOff>409575</xdr:rowOff>
    </xdr:from>
    <xdr:ext cx="2676525" cy="161925"/>
    <xdr:pic>
      <xdr:nvPicPr>
        <xdr:cNvPr id="0" name="image193.png"/>
        <xdr:cNvPicPr preferRelativeResize="0"/>
      </xdr:nvPicPr>
      <xdr:blipFill>
        <a:blip cstate="print" r:embed="rId3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1394</xdr:row>
      <xdr:rowOff>419100</xdr:rowOff>
    </xdr:from>
    <xdr:ext cx="2619375" cy="142875"/>
    <xdr:pic>
      <xdr:nvPicPr>
        <xdr:cNvPr id="0" name="image189.png"/>
        <xdr:cNvPicPr preferRelativeResize="0"/>
      </xdr:nvPicPr>
      <xdr:blipFill>
        <a:blip cstate="print" r:embed="rId3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1592</xdr:row>
      <xdr:rowOff>400050</xdr:rowOff>
    </xdr:from>
    <xdr:ext cx="2657475" cy="142875"/>
    <xdr:pic>
      <xdr:nvPicPr>
        <xdr:cNvPr id="0" name="image181.png"/>
        <xdr:cNvPicPr preferRelativeResize="0"/>
      </xdr:nvPicPr>
      <xdr:blipFill>
        <a:blip cstate="print" r:embed="rId3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466725</xdr:colOff>
      <xdr:row>1788</xdr:row>
      <xdr:rowOff>333375</xdr:rowOff>
    </xdr:from>
    <xdr:ext cx="2228850" cy="323850"/>
    <xdr:pic>
      <xdr:nvPicPr>
        <xdr:cNvPr id="0" name="image180.png"/>
        <xdr:cNvPicPr preferRelativeResize="0"/>
      </xdr:nvPicPr>
      <xdr:blipFill>
        <a:blip cstate="print" r:embed="rId3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1797</xdr:row>
      <xdr:rowOff>219075</xdr:rowOff>
    </xdr:from>
    <xdr:ext cx="2266950" cy="333375"/>
    <xdr:pic>
      <xdr:nvPicPr>
        <xdr:cNvPr id="0" name="image183.png"/>
        <xdr:cNvPicPr preferRelativeResize="0"/>
      </xdr:nvPicPr>
      <xdr:blipFill>
        <a:blip cstate="print" r:embed="rId3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4396</xdr:row>
      <xdr:rowOff>371475</xdr:rowOff>
    </xdr:from>
    <xdr:ext cx="2505075" cy="219075"/>
    <xdr:pic>
      <xdr:nvPicPr>
        <xdr:cNvPr id="0" name="image217.jpg"/>
        <xdr:cNvPicPr preferRelativeResize="0"/>
      </xdr:nvPicPr>
      <xdr:blipFill>
        <a:blip cstate="print" r:embed="rId3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4577</xdr:row>
      <xdr:rowOff>371475</xdr:rowOff>
    </xdr:from>
    <xdr:ext cx="2514600" cy="219075"/>
    <xdr:pic>
      <xdr:nvPicPr>
        <xdr:cNvPr id="0" name="image186.jpg"/>
        <xdr:cNvPicPr preferRelativeResize="0"/>
      </xdr:nvPicPr>
      <xdr:blipFill>
        <a:blip cstate="print" r:embed="rId3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5346</xdr:row>
      <xdr:rowOff>381000</xdr:rowOff>
    </xdr:from>
    <xdr:ext cx="2514600" cy="180975"/>
    <xdr:pic>
      <xdr:nvPicPr>
        <xdr:cNvPr id="0" name="image194.jpg"/>
        <xdr:cNvPicPr preferRelativeResize="0"/>
      </xdr:nvPicPr>
      <xdr:blipFill>
        <a:blip cstate="print" r:embed="rId3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419100</xdr:colOff>
      <xdr:row>4758</xdr:row>
      <xdr:rowOff>314325</xdr:rowOff>
    </xdr:from>
    <xdr:ext cx="2200275" cy="333375"/>
    <xdr:pic>
      <xdr:nvPicPr>
        <xdr:cNvPr id="0" name="image216.jpg"/>
        <xdr:cNvPicPr preferRelativeResize="0"/>
      </xdr:nvPicPr>
      <xdr:blipFill>
        <a:blip cstate="print" r:embed="rId3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4879</xdr:row>
      <xdr:rowOff>295275</xdr:rowOff>
    </xdr:from>
    <xdr:ext cx="2209800" cy="342900"/>
    <xdr:pic>
      <xdr:nvPicPr>
        <xdr:cNvPr id="0" name="image192.jpg"/>
        <xdr:cNvPicPr preferRelativeResize="0"/>
      </xdr:nvPicPr>
      <xdr:blipFill>
        <a:blip cstate="print" r:embed="rId3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5027</xdr:row>
      <xdr:rowOff>295275</xdr:rowOff>
    </xdr:from>
    <xdr:ext cx="2200275" cy="333375"/>
    <xdr:pic>
      <xdr:nvPicPr>
        <xdr:cNvPr id="0" name="image216.jpg"/>
        <xdr:cNvPicPr preferRelativeResize="0"/>
      </xdr:nvPicPr>
      <xdr:blipFill>
        <a:blip cstate="print" r:embed="rId3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5440</xdr:row>
      <xdr:rowOff>342900</xdr:rowOff>
    </xdr:from>
    <xdr:ext cx="2562225" cy="257175"/>
    <xdr:pic>
      <xdr:nvPicPr>
        <xdr:cNvPr id="0" name="image185.jpg"/>
        <xdr:cNvPicPr preferRelativeResize="0"/>
      </xdr:nvPicPr>
      <xdr:blipFill>
        <a:blip cstate="print" r:embed="rId3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5452</xdr:row>
      <xdr:rowOff>295275</xdr:rowOff>
    </xdr:from>
    <xdr:ext cx="2047875" cy="323850"/>
    <xdr:pic>
      <xdr:nvPicPr>
        <xdr:cNvPr id="0" name="image197.png"/>
        <xdr:cNvPicPr preferRelativeResize="0"/>
      </xdr:nvPicPr>
      <xdr:blipFill>
        <a:blip cstate="print" r:embed="rId3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5466</xdr:row>
      <xdr:rowOff>219075</xdr:rowOff>
    </xdr:from>
    <xdr:ext cx="2057400" cy="323850"/>
    <xdr:pic>
      <xdr:nvPicPr>
        <xdr:cNvPr id="0" name="image203.png"/>
        <xdr:cNvPicPr preferRelativeResize="0"/>
      </xdr:nvPicPr>
      <xdr:blipFill>
        <a:blip cstate="print" r:embed="rId3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352425</xdr:colOff>
      <xdr:row>5420</xdr:row>
      <xdr:rowOff>228600</xdr:rowOff>
    </xdr:from>
    <xdr:ext cx="2371725" cy="304800"/>
    <xdr:pic>
      <xdr:nvPicPr>
        <xdr:cNvPr id="0" name="image172.jpg"/>
        <xdr:cNvPicPr preferRelativeResize="0"/>
      </xdr:nvPicPr>
      <xdr:blipFill>
        <a:blip cstate="print" r:embed="rId3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5430</xdr:row>
      <xdr:rowOff>228600</xdr:rowOff>
    </xdr:from>
    <xdr:ext cx="2505075" cy="323850"/>
    <xdr:pic>
      <xdr:nvPicPr>
        <xdr:cNvPr id="0" name="image223.jpg"/>
        <xdr:cNvPicPr preferRelativeResize="0"/>
      </xdr:nvPicPr>
      <xdr:blipFill>
        <a:blip cstate="print" r:embed="rId3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5477</xdr:row>
      <xdr:rowOff>323850</xdr:rowOff>
    </xdr:from>
    <xdr:ext cx="2657475" cy="123825"/>
    <xdr:pic>
      <xdr:nvPicPr>
        <xdr:cNvPr id="0" name="image227.png"/>
        <xdr:cNvPicPr preferRelativeResize="0"/>
      </xdr:nvPicPr>
      <xdr:blipFill>
        <a:blip cstate="print" r:embed="rId3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5530</xdr:row>
      <xdr:rowOff>171450</xdr:rowOff>
    </xdr:from>
    <xdr:ext cx="2552700" cy="266700"/>
    <xdr:pic>
      <xdr:nvPicPr>
        <xdr:cNvPr id="0" name="image198.png"/>
        <xdr:cNvPicPr preferRelativeResize="0"/>
      </xdr:nvPicPr>
      <xdr:blipFill>
        <a:blip cstate="print" r:embed="rId3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5538</xdr:row>
      <xdr:rowOff>57150</xdr:rowOff>
    </xdr:from>
    <xdr:ext cx="609600" cy="619125"/>
    <xdr:pic>
      <xdr:nvPicPr>
        <xdr:cNvPr id="0" name="image184.jpg"/>
        <xdr:cNvPicPr preferRelativeResize="0"/>
      </xdr:nvPicPr>
      <xdr:blipFill>
        <a:blip cstate="print" r:embed="rId3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5667</xdr:row>
      <xdr:rowOff>152400</xdr:rowOff>
    </xdr:from>
    <xdr:ext cx="685800" cy="619125"/>
    <xdr:pic>
      <xdr:nvPicPr>
        <xdr:cNvPr id="0" name="image208.jpg"/>
        <xdr:cNvPicPr preferRelativeResize="0"/>
      </xdr:nvPicPr>
      <xdr:blipFill>
        <a:blip cstate="print" r:embed="rId3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5770</xdr:row>
      <xdr:rowOff>47625</xdr:rowOff>
    </xdr:from>
    <xdr:ext cx="676275" cy="609600"/>
    <xdr:pic>
      <xdr:nvPicPr>
        <xdr:cNvPr id="0" name="image199.jpg"/>
        <xdr:cNvPicPr preferRelativeResize="0"/>
      </xdr:nvPicPr>
      <xdr:blipFill>
        <a:blip cstate="print" r:embed="rId3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5873</xdr:row>
      <xdr:rowOff>104775</xdr:rowOff>
    </xdr:from>
    <xdr:ext cx="628650" cy="581025"/>
    <xdr:pic>
      <xdr:nvPicPr>
        <xdr:cNvPr id="0" name="image207.png"/>
        <xdr:cNvPicPr preferRelativeResize="0"/>
      </xdr:nvPicPr>
      <xdr:blipFill>
        <a:blip cstate="print" r:embed="rId3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5850</xdr:row>
      <xdr:rowOff>66675</xdr:rowOff>
    </xdr:from>
    <xdr:ext cx="714375" cy="600075"/>
    <xdr:pic>
      <xdr:nvPicPr>
        <xdr:cNvPr id="0" name="image196.png"/>
        <xdr:cNvPicPr preferRelativeResize="0"/>
      </xdr:nvPicPr>
      <xdr:blipFill>
        <a:blip cstate="print" r:embed="rId3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5887</xdr:row>
      <xdr:rowOff>114300</xdr:rowOff>
    </xdr:from>
    <xdr:ext cx="676275" cy="571500"/>
    <xdr:pic>
      <xdr:nvPicPr>
        <xdr:cNvPr id="0" name="image195.jpg"/>
        <xdr:cNvPicPr preferRelativeResize="0"/>
      </xdr:nvPicPr>
      <xdr:blipFill>
        <a:blip cstate="print" r:embed="rId3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5912</xdr:row>
      <xdr:rowOff>66675</xdr:rowOff>
    </xdr:from>
    <xdr:ext cx="600075" cy="590550"/>
    <xdr:pic>
      <xdr:nvPicPr>
        <xdr:cNvPr id="0" name="image201.png"/>
        <xdr:cNvPicPr preferRelativeResize="0"/>
      </xdr:nvPicPr>
      <xdr:blipFill>
        <a:blip cstate="print" r:embed="rId3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352425</xdr:colOff>
      <xdr:row>5923</xdr:row>
      <xdr:rowOff>123825</xdr:rowOff>
    </xdr:from>
    <xdr:ext cx="2400300" cy="323850"/>
    <xdr:pic>
      <xdr:nvPicPr>
        <xdr:cNvPr id="0" name="image178.png"/>
        <xdr:cNvPicPr preferRelativeResize="0"/>
      </xdr:nvPicPr>
      <xdr:blipFill>
        <a:blip cstate="print" r:embed="rId3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5902</xdr:row>
      <xdr:rowOff>66675</xdr:rowOff>
    </xdr:from>
    <xdr:ext cx="676275" cy="590550"/>
    <xdr:pic>
      <xdr:nvPicPr>
        <xdr:cNvPr id="0" name="image205.png"/>
        <xdr:cNvPicPr preferRelativeResize="0"/>
      </xdr:nvPicPr>
      <xdr:blipFill>
        <a:blip cstate="print" r:embed="rId3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5942</xdr:row>
      <xdr:rowOff>304800</xdr:rowOff>
    </xdr:from>
    <xdr:ext cx="2571750" cy="142875"/>
    <xdr:pic>
      <xdr:nvPicPr>
        <xdr:cNvPr id="0" name="image209.png"/>
        <xdr:cNvPicPr preferRelativeResize="0"/>
      </xdr:nvPicPr>
      <xdr:blipFill>
        <a:blip cstate="print" r:embed="rId3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6036</xdr:row>
      <xdr:rowOff>295275</xdr:rowOff>
    </xdr:from>
    <xdr:ext cx="2628900" cy="171450"/>
    <xdr:pic>
      <xdr:nvPicPr>
        <xdr:cNvPr id="0" name="image188.png"/>
        <xdr:cNvPicPr preferRelativeResize="0"/>
      </xdr:nvPicPr>
      <xdr:blipFill>
        <a:blip cstate="print" r:embed="rId3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6059</xdr:row>
      <xdr:rowOff>409575</xdr:rowOff>
    </xdr:from>
    <xdr:ext cx="2552700" cy="142875"/>
    <xdr:pic>
      <xdr:nvPicPr>
        <xdr:cNvPr id="0" name="image214.png"/>
        <xdr:cNvPicPr preferRelativeResize="0"/>
      </xdr:nvPicPr>
      <xdr:blipFill>
        <a:blip cstate="print" r:embed="rId3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6078</xdr:row>
      <xdr:rowOff>323850</xdr:rowOff>
    </xdr:from>
    <xdr:ext cx="2657475" cy="133350"/>
    <xdr:pic>
      <xdr:nvPicPr>
        <xdr:cNvPr id="0" name="image206.png"/>
        <xdr:cNvPicPr preferRelativeResize="0"/>
      </xdr:nvPicPr>
      <xdr:blipFill>
        <a:blip cstate="print" r:embed="rId3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6094</xdr:row>
      <xdr:rowOff>304800</xdr:rowOff>
    </xdr:from>
    <xdr:ext cx="2714625" cy="142875"/>
    <xdr:pic>
      <xdr:nvPicPr>
        <xdr:cNvPr id="0" name="image191.png"/>
        <xdr:cNvPicPr preferRelativeResize="0"/>
      </xdr:nvPicPr>
      <xdr:blipFill>
        <a:blip cstate="print" r:embed="rId3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6111</xdr:row>
      <xdr:rowOff>238125</xdr:rowOff>
    </xdr:from>
    <xdr:ext cx="2276475" cy="304800"/>
    <xdr:pic>
      <xdr:nvPicPr>
        <xdr:cNvPr id="0" name="image212.png"/>
        <xdr:cNvPicPr preferRelativeResize="0"/>
      </xdr:nvPicPr>
      <xdr:blipFill>
        <a:blip cstate="print" r:embed="rId3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6133</xdr:row>
      <xdr:rowOff>342900</xdr:rowOff>
    </xdr:from>
    <xdr:ext cx="2476500" cy="314325"/>
    <xdr:pic>
      <xdr:nvPicPr>
        <xdr:cNvPr id="0" name="image200.png"/>
        <xdr:cNvPicPr preferRelativeResize="0"/>
      </xdr:nvPicPr>
      <xdr:blipFill>
        <a:blip cstate="print" r:embed="rId3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6151</xdr:row>
      <xdr:rowOff>257175</xdr:rowOff>
    </xdr:from>
    <xdr:ext cx="2571750" cy="257175"/>
    <xdr:pic>
      <xdr:nvPicPr>
        <xdr:cNvPr id="0" name="image211.jpg"/>
        <xdr:cNvPicPr preferRelativeResize="0"/>
      </xdr:nvPicPr>
      <xdr:blipFill>
        <a:blip cstate="print" r:embed="rId3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6186</xdr:row>
      <xdr:rowOff>238125</xdr:rowOff>
    </xdr:from>
    <xdr:ext cx="2647950" cy="276225"/>
    <xdr:pic>
      <xdr:nvPicPr>
        <xdr:cNvPr id="0" name="image221.jpg"/>
        <xdr:cNvPicPr preferRelativeResize="0"/>
      </xdr:nvPicPr>
      <xdr:blipFill>
        <a:blip cstate="print" r:embed="rId3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6199</xdr:row>
      <xdr:rowOff>247650</xdr:rowOff>
    </xdr:from>
    <xdr:ext cx="2628900" cy="247650"/>
    <xdr:pic>
      <xdr:nvPicPr>
        <xdr:cNvPr id="0" name="image215.jpg"/>
        <xdr:cNvPicPr preferRelativeResize="0"/>
      </xdr:nvPicPr>
      <xdr:blipFill>
        <a:blip cstate="print" r:embed="rId3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6232</xdr:row>
      <xdr:rowOff>333375</xdr:rowOff>
    </xdr:from>
    <xdr:ext cx="2524125" cy="266700"/>
    <xdr:pic>
      <xdr:nvPicPr>
        <xdr:cNvPr id="0" name="image282.jpg"/>
        <xdr:cNvPicPr preferRelativeResize="0"/>
      </xdr:nvPicPr>
      <xdr:blipFill>
        <a:blip cstate="print" r:embed="rId3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6264</xdr:row>
      <xdr:rowOff>219075</xdr:rowOff>
    </xdr:from>
    <xdr:ext cx="2647950" cy="304800"/>
    <xdr:pic>
      <xdr:nvPicPr>
        <xdr:cNvPr id="0" name="image225.jpg"/>
        <xdr:cNvPicPr preferRelativeResize="0"/>
      </xdr:nvPicPr>
      <xdr:blipFill>
        <a:blip cstate="print" r:embed="rId3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6213</xdr:row>
      <xdr:rowOff>285750</xdr:rowOff>
    </xdr:from>
    <xdr:ext cx="2533650" cy="323850"/>
    <xdr:pic>
      <xdr:nvPicPr>
        <xdr:cNvPr id="0" name="image210.jpg"/>
        <xdr:cNvPicPr preferRelativeResize="0"/>
      </xdr:nvPicPr>
      <xdr:blipFill>
        <a:blip cstate="print" r:embed="rId3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6302</xdr:row>
      <xdr:rowOff>228600</xdr:rowOff>
    </xdr:from>
    <xdr:ext cx="2600325" cy="285750"/>
    <xdr:pic>
      <xdr:nvPicPr>
        <xdr:cNvPr id="0" name="image202.jpg"/>
        <xdr:cNvPicPr preferRelativeResize="0"/>
      </xdr:nvPicPr>
      <xdr:blipFill>
        <a:blip cstate="print" r:embed="rId3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6316</xdr:row>
      <xdr:rowOff>352425</xdr:rowOff>
    </xdr:from>
    <xdr:ext cx="2562225" cy="285750"/>
    <xdr:pic>
      <xdr:nvPicPr>
        <xdr:cNvPr id="0" name="image234.jpg"/>
        <xdr:cNvPicPr preferRelativeResize="0"/>
      </xdr:nvPicPr>
      <xdr:blipFill>
        <a:blip cstate="print" r:embed="rId3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6352</xdr:row>
      <xdr:rowOff>352425</xdr:rowOff>
    </xdr:from>
    <xdr:ext cx="2552700" cy="257175"/>
    <xdr:pic>
      <xdr:nvPicPr>
        <xdr:cNvPr id="0" name="image226.jpg"/>
        <xdr:cNvPicPr preferRelativeResize="0"/>
      </xdr:nvPicPr>
      <xdr:blipFill>
        <a:blip cstate="print" r:embed="rId3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6399</xdr:row>
      <xdr:rowOff>342900</xdr:rowOff>
    </xdr:from>
    <xdr:ext cx="2390775" cy="295275"/>
    <xdr:pic>
      <xdr:nvPicPr>
        <xdr:cNvPr id="0" name="image218.jpg"/>
        <xdr:cNvPicPr preferRelativeResize="0"/>
      </xdr:nvPicPr>
      <xdr:blipFill>
        <a:blip cstate="print" r:embed="rId3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6382</xdr:row>
      <xdr:rowOff>238125</xdr:rowOff>
    </xdr:from>
    <xdr:ext cx="2600325" cy="295275"/>
    <xdr:pic>
      <xdr:nvPicPr>
        <xdr:cNvPr id="0" name="image230.jpg"/>
        <xdr:cNvPicPr preferRelativeResize="0"/>
      </xdr:nvPicPr>
      <xdr:blipFill>
        <a:blip cstate="print" r:embed="rId3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6407</xdr:row>
      <xdr:rowOff>333375</xdr:rowOff>
    </xdr:from>
    <xdr:ext cx="2600325" cy="304800"/>
    <xdr:pic>
      <xdr:nvPicPr>
        <xdr:cNvPr id="0" name="image228.jpg"/>
        <xdr:cNvPicPr preferRelativeResize="0"/>
      </xdr:nvPicPr>
      <xdr:blipFill>
        <a:blip cstate="print" r:embed="rId3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228600</xdr:colOff>
      <xdr:row>6427</xdr:row>
      <xdr:rowOff>238125</xdr:rowOff>
    </xdr:from>
    <xdr:ext cx="2600325" cy="285750"/>
    <xdr:pic>
      <xdr:nvPicPr>
        <xdr:cNvPr id="0" name="image231.jpg"/>
        <xdr:cNvPicPr preferRelativeResize="0"/>
      </xdr:nvPicPr>
      <xdr:blipFill>
        <a:blip cstate="print" r:embed="rId3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6440</xdr:row>
      <xdr:rowOff>352425</xdr:rowOff>
    </xdr:from>
    <xdr:ext cx="2524125" cy="295275"/>
    <xdr:pic>
      <xdr:nvPicPr>
        <xdr:cNvPr id="0" name="image224.jpg"/>
        <xdr:cNvPicPr preferRelativeResize="0"/>
      </xdr:nvPicPr>
      <xdr:blipFill>
        <a:blip cstate="print" r:embed="rId3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6469</xdr:row>
      <xdr:rowOff>47625</xdr:rowOff>
    </xdr:from>
    <xdr:ext cx="676275" cy="676275"/>
    <xdr:pic>
      <xdr:nvPicPr>
        <xdr:cNvPr id="0" name="image220.jpg"/>
        <xdr:cNvPicPr preferRelativeResize="0"/>
      </xdr:nvPicPr>
      <xdr:blipFill>
        <a:blip cstate="print" r:embed="rId3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6732</xdr:row>
      <xdr:rowOff>238125</xdr:rowOff>
    </xdr:from>
    <xdr:ext cx="1828800" cy="314325"/>
    <xdr:pic>
      <xdr:nvPicPr>
        <xdr:cNvPr id="0" name="image232.jpg"/>
        <xdr:cNvPicPr preferRelativeResize="0"/>
      </xdr:nvPicPr>
      <xdr:blipFill>
        <a:blip cstate="print" r:embed="rId3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6739</xdr:row>
      <xdr:rowOff>209550</xdr:rowOff>
    </xdr:from>
    <xdr:ext cx="2057400" cy="342900"/>
    <xdr:pic>
      <xdr:nvPicPr>
        <xdr:cNvPr id="0" name="image257.jpg"/>
        <xdr:cNvPicPr preferRelativeResize="0"/>
      </xdr:nvPicPr>
      <xdr:blipFill>
        <a:blip cstate="print" r:embed="rId3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85725</xdr:colOff>
      <xdr:row>7030</xdr:row>
      <xdr:rowOff>219075</xdr:rowOff>
    </xdr:from>
    <xdr:ext cx="857250" cy="476250"/>
    <xdr:pic>
      <xdr:nvPicPr>
        <xdr:cNvPr id="0" name="image252.jpg"/>
        <xdr:cNvPicPr preferRelativeResize="0"/>
      </xdr:nvPicPr>
      <xdr:blipFill>
        <a:blip cstate="print" r:embed="rId3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7057</xdr:row>
      <xdr:rowOff>219075</xdr:rowOff>
    </xdr:from>
    <xdr:ext cx="2590800" cy="285750"/>
    <xdr:pic>
      <xdr:nvPicPr>
        <xdr:cNvPr descr="1" id="0" name="image213.jpg"/>
        <xdr:cNvPicPr preferRelativeResize="0"/>
      </xdr:nvPicPr>
      <xdr:blipFill>
        <a:blip cstate="print" r:embed="rId3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7070</xdr:row>
      <xdr:rowOff>238125</xdr:rowOff>
    </xdr:from>
    <xdr:ext cx="2609850" cy="295275"/>
    <xdr:pic>
      <xdr:nvPicPr>
        <xdr:cNvPr descr="2" id="0" name="image233.jpg"/>
        <xdr:cNvPicPr preferRelativeResize="0"/>
      </xdr:nvPicPr>
      <xdr:blipFill>
        <a:blip cstate="print" r:embed="rId3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7083</xdr:row>
      <xdr:rowOff>228600</xdr:rowOff>
    </xdr:from>
    <xdr:ext cx="2428875" cy="314325"/>
    <xdr:pic>
      <xdr:nvPicPr>
        <xdr:cNvPr descr="2" id="0" name="image236.jpg"/>
        <xdr:cNvPicPr preferRelativeResize="0"/>
      </xdr:nvPicPr>
      <xdr:blipFill>
        <a:blip cstate="print" r:embed="rId3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7099</xdr:row>
      <xdr:rowOff>209550</xdr:rowOff>
    </xdr:from>
    <xdr:ext cx="2476500" cy="333375"/>
    <xdr:pic>
      <xdr:nvPicPr>
        <xdr:cNvPr descr="3" id="0" name="image222.jpg"/>
        <xdr:cNvPicPr preferRelativeResize="0"/>
      </xdr:nvPicPr>
      <xdr:blipFill>
        <a:blip cstate="print" r:embed="rId3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7125</xdr:row>
      <xdr:rowOff>228600</xdr:rowOff>
    </xdr:from>
    <xdr:ext cx="2362200" cy="323850"/>
    <xdr:pic>
      <xdr:nvPicPr>
        <xdr:cNvPr descr="4" id="0" name="image249.jpg"/>
        <xdr:cNvPicPr preferRelativeResize="0"/>
      </xdr:nvPicPr>
      <xdr:blipFill>
        <a:blip cstate="print" r:embed="rId3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7109</xdr:row>
      <xdr:rowOff>219075</xdr:rowOff>
    </xdr:from>
    <xdr:ext cx="2495550" cy="333375"/>
    <xdr:pic>
      <xdr:nvPicPr>
        <xdr:cNvPr descr="1" id="0" name="image240.jpg"/>
        <xdr:cNvPicPr preferRelativeResize="0"/>
      </xdr:nvPicPr>
      <xdr:blipFill>
        <a:blip cstate="print" r:embed="rId3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7177</xdr:row>
      <xdr:rowOff>200025</xdr:rowOff>
    </xdr:from>
    <xdr:ext cx="2486025" cy="323850"/>
    <xdr:pic>
      <xdr:nvPicPr>
        <xdr:cNvPr descr="Безымянный" id="0" name="image235.jpg"/>
        <xdr:cNvPicPr preferRelativeResize="0"/>
      </xdr:nvPicPr>
      <xdr:blipFill>
        <a:blip cstate="print" r:embed="rId3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7164</xdr:row>
      <xdr:rowOff>247650</xdr:rowOff>
    </xdr:from>
    <xdr:ext cx="2552700" cy="314325"/>
    <xdr:pic>
      <xdr:nvPicPr>
        <xdr:cNvPr descr="5" id="0" name="image219.jpg"/>
        <xdr:cNvPicPr preferRelativeResize="0"/>
      </xdr:nvPicPr>
      <xdr:blipFill>
        <a:blip cstate="print" r:embed="rId3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7147</xdr:row>
      <xdr:rowOff>219075</xdr:rowOff>
    </xdr:from>
    <xdr:ext cx="2343150" cy="323850"/>
    <xdr:pic>
      <xdr:nvPicPr>
        <xdr:cNvPr descr="5" id="0" name="image237.jpg"/>
        <xdr:cNvPicPr preferRelativeResize="0"/>
      </xdr:nvPicPr>
      <xdr:blipFill>
        <a:blip cstate="print" r:embed="rId4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7311</xdr:row>
      <xdr:rowOff>180975</xdr:rowOff>
    </xdr:from>
    <xdr:ext cx="2295525" cy="400050"/>
    <xdr:pic>
      <xdr:nvPicPr>
        <xdr:cNvPr id="0" name="image263.png"/>
        <xdr:cNvPicPr preferRelativeResize="0"/>
      </xdr:nvPicPr>
      <xdr:blipFill>
        <a:blip cstate="print" r:embed="rId4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8064</xdr:row>
      <xdr:rowOff>238125</xdr:rowOff>
    </xdr:from>
    <xdr:ext cx="2105025" cy="295275"/>
    <xdr:pic>
      <xdr:nvPicPr>
        <xdr:cNvPr id="0" name="image246.png"/>
        <xdr:cNvPicPr preferRelativeResize="0"/>
      </xdr:nvPicPr>
      <xdr:blipFill>
        <a:blip cstate="print" r:embed="rId4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7287</xdr:row>
      <xdr:rowOff>209550</xdr:rowOff>
    </xdr:from>
    <xdr:ext cx="876300" cy="342900"/>
    <xdr:pic>
      <xdr:nvPicPr>
        <xdr:cNvPr id="0" name="image242.png"/>
        <xdr:cNvPicPr preferRelativeResize="0"/>
      </xdr:nvPicPr>
      <xdr:blipFill>
        <a:blip cstate="print" r:embed="rId4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7301</xdr:row>
      <xdr:rowOff>200025</xdr:rowOff>
    </xdr:from>
    <xdr:ext cx="838200" cy="323850"/>
    <xdr:pic>
      <xdr:nvPicPr>
        <xdr:cNvPr id="0" name="image248.png"/>
        <xdr:cNvPicPr preferRelativeResize="0"/>
      </xdr:nvPicPr>
      <xdr:blipFill>
        <a:blip cstate="print" r:embed="rId4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790575</xdr:colOff>
      <xdr:row>7307</xdr:row>
      <xdr:rowOff>180975</xdr:rowOff>
    </xdr:from>
    <xdr:ext cx="1724025" cy="514350"/>
    <xdr:pic>
      <xdr:nvPicPr>
        <xdr:cNvPr id="0" name="image239.png"/>
        <xdr:cNvPicPr preferRelativeResize="0"/>
      </xdr:nvPicPr>
      <xdr:blipFill>
        <a:blip cstate="print" r:embed="rId4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419100</xdr:colOff>
      <xdr:row>7187</xdr:row>
      <xdr:rowOff>295275</xdr:rowOff>
    </xdr:from>
    <xdr:ext cx="2257425" cy="314325"/>
    <xdr:pic>
      <xdr:nvPicPr>
        <xdr:cNvPr id="0" name="image262.png"/>
        <xdr:cNvPicPr preferRelativeResize="0"/>
      </xdr:nvPicPr>
      <xdr:blipFill>
        <a:blip cstate="print" r:embed="rId4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7200</xdr:row>
      <xdr:rowOff>323850</xdr:rowOff>
    </xdr:from>
    <xdr:ext cx="2371725" cy="247650"/>
    <xdr:pic>
      <xdr:nvPicPr>
        <xdr:cNvPr id="0" name="image250.jpg"/>
        <xdr:cNvPicPr preferRelativeResize="0"/>
      </xdr:nvPicPr>
      <xdr:blipFill>
        <a:blip cstate="print" r:embed="rId4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7217</xdr:row>
      <xdr:rowOff>238125</xdr:rowOff>
    </xdr:from>
    <xdr:ext cx="2428875" cy="285750"/>
    <xdr:pic>
      <xdr:nvPicPr>
        <xdr:cNvPr id="0" name="image229.jpg"/>
        <xdr:cNvPicPr preferRelativeResize="0"/>
      </xdr:nvPicPr>
      <xdr:blipFill>
        <a:blip cstate="print" r:embed="rId4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7228</xdr:row>
      <xdr:rowOff>238125</xdr:rowOff>
    </xdr:from>
    <xdr:ext cx="2409825" cy="276225"/>
    <xdr:pic>
      <xdr:nvPicPr>
        <xdr:cNvPr id="0" name="image241.png"/>
        <xdr:cNvPicPr preferRelativeResize="0"/>
      </xdr:nvPicPr>
      <xdr:blipFill>
        <a:blip cstate="print" r:embed="rId4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542925</xdr:colOff>
      <xdr:row>7239</xdr:row>
      <xdr:rowOff>209550</xdr:rowOff>
    </xdr:from>
    <xdr:ext cx="1981200" cy="323850"/>
    <xdr:pic>
      <xdr:nvPicPr>
        <xdr:cNvPr id="0" name="image272.png"/>
        <xdr:cNvPicPr preferRelativeResize="0"/>
      </xdr:nvPicPr>
      <xdr:blipFill>
        <a:blip cstate="print" r:embed="rId4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7244</xdr:row>
      <xdr:rowOff>200025</xdr:rowOff>
    </xdr:from>
    <xdr:ext cx="2000250" cy="342900"/>
    <xdr:pic>
      <xdr:nvPicPr>
        <xdr:cNvPr id="0" name="image245.png"/>
        <xdr:cNvPicPr preferRelativeResize="0"/>
      </xdr:nvPicPr>
      <xdr:blipFill>
        <a:blip cstate="print" r:embed="rId4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7248</xdr:row>
      <xdr:rowOff>247650</xdr:rowOff>
    </xdr:from>
    <xdr:ext cx="2486025" cy="228600"/>
    <xdr:pic>
      <xdr:nvPicPr>
        <xdr:cNvPr id="0" name="image244.png"/>
        <xdr:cNvPicPr preferRelativeResize="0"/>
      </xdr:nvPicPr>
      <xdr:blipFill>
        <a:blip cstate="print" r:embed="rId4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257175</xdr:colOff>
      <xdr:row>7272</xdr:row>
      <xdr:rowOff>314325</xdr:rowOff>
    </xdr:from>
    <xdr:ext cx="2438400" cy="304800"/>
    <xdr:pic>
      <xdr:nvPicPr>
        <xdr:cNvPr id="0" name="image265.png"/>
        <xdr:cNvPicPr preferRelativeResize="0"/>
      </xdr:nvPicPr>
      <xdr:blipFill>
        <a:blip cstate="print" r:embed="rId4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5830</xdr:row>
      <xdr:rowOff>66675</xdr:rowOff>
    </xdr:from>
    <xdr:ext cx="676275" cy="600075"/>
    <xdr:pic>
      <xdr:nvPicPr>
        <xdr:cNvPr id="0" name="image238.png"/>
        <xdr:cNvPicPr preferRelativeResize="0"/>
      </xdr:nvPicPr>
      <xdr:blipFill>
        <a:blip cstate="print" r:embed="rId4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5840</xdr:row>
      <xdr:rowOff>66675</xdr:rowOff>
    </xdr:from>
    <xdr:ext cx="609600" cy="581025"/>
    <xdr:pic>
      <xdr:nvPicPr>
        <xdr:cNvPr id="0" name="image254.jpg"/>
        <xdr:cNvPicPr preferRelativeResize="0"/>
      </xdr:nvPicPr>
      <xdr:blipFill>
        <a:blip cstate="print" r:embed="rId4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180975</xdr:colOff>
      <xdr:row>4161</xdr:row>
      <xdr:rowOff>76200</xdr:rowOff>
    </xdr:from>
    <xdr:ext cx="695325" cy="590550"/>
    <xdr:pic>
      <xdr:nvPicPr>
        <xdr:cNvPr id="0" name="image253.jpg"/>
        <xdr:cNvPicPr preferRelativeResize="0"/>
      </xdr:nvPicPr>
      <xdr:blipFill>
        <a:blip cstate="print" r:embed="rId4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4182</xdr:row>
      <xdr:rowOff>76200</xdr:rowOff>
    </xdr:from>
    <xdr:ext cx="828675" cy="581025"/>
    <xdr:pic>
      <xdr:nvPicPr>
        <xdr:cNvPr id="0" name="image247.jpg"/>
        <xdr:cNvPicPr preferRelativeResize="0"/>
      </xdr:nvPicPr>
      <xdr:blipFill>
        <a:blip cstate="print" r:embed="rId4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4197</xdr:row>
      <xdr:rowOff>76200</xdr:rowOff>
    </xdr:from>
    <xdr:ext cx="857250" cy="571500"/>
    <xdr:pic>
      <xdr:nvPicPr>
        <xdr:cNvPr id="0" name="image251.jpg"/>
        <xdr:cNvPicPr preferRelativeResize="0"/>
      </xdr:nvPicPr>
      <xdr:blipFill>
        <a:blip cstate="print" r:embed="rId4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4242</xdr:row>
      <xdr:rowOff>28575</xdr:rowOff>
    </xdr:from>
    <xdr:ext cx="800100" cy="647700"/>
    <xdr:pic>
      <xdr:nvPicPr>
        <xdr:cNvPr id="0" name="image255.jpg"/>
        <xdr:cNvPicPr preferRelativeResize="0"/>
      </xdr:nvPicPr>
      <xdr:blipFill>
        <a:blip cstate="print" r:embed="rId4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4156</xdr:row>
      <xdr:rowOff>9525</xdr:rowOff>
    </xdr:from>
    <xdr:ext cx="742950" cy="752475"/>
    <xdr:pic>
      <xdr:nvPicPr>
        <xdr:cNvPr id="0" name="image256.jpg"/>
        <xdr:cNvPicPr preferRelativeResize="0"/>
      </xdr:nvPicPr>
      <xdr:blipFill>
        <a:blip cstate="print" r:embed="rId4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4146</xdr:row>
      <xdr:rowOff>38100</xdr:rowOff>
    </xdr:from>
    <xdr:ext cx="714375" cy="676275"/>
    <xdr:pic>
      <xdr:nvPicPr>
        <xdr:cNvPr id="0" name="image266.jpg"/>
        <xdr:cNvPicPr preferRelativeResize="0"/>
      </xdr:nvPicPr>
      <xdr:blipFill>
        <a:blip cstate="print" r:embed="rId4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4151</xdr:row>
      <xdr:rowOff>28575</xdr:rowOff>
    </xdr:from>
    <xdr:ext cx="752475" cy="685800"/>
    <xdr:pic>
      <xdr:nvPicPr>
        <xdr:cNvPr id="0" name="image260.jpg"/>
        <xdr:cNvPicPr preferRelativeResize="0"/>
      </xdr:nvPicPr>
      <xdr:blipFill>
        <a:blip cstate="print" r:embed="rId4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4115</xdr:row>
      <xdr:rowOff>19050</xdr:rowOff>
    </xdr:from>
    <xdr:ext cx="695325" cy="695325"/>
    <xdr:pic>
      <xdr:nvPicPr>
        <xdr:cNvPr id="0" name="image290.jpg"/>
        <xdr:cNvPicPr preferRelativeResize="0"/>
      </xdr:nvPicPr>
      <xdr:blipFill>
        <a:blip cstate="print" r:embed="rId4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4140</xdr:row>
      <xdr:rowOff>38100</xdr:rowOff>
    </xdr:from>
    <xdr:ext cx="723900" cy="704850"/>
    <xdr:pic>
      <xdr:nvPicPr>
        <xdr:cNvPr id="0" name="image261.jpg"/>
        <xdr:cNvPicPr preferRelativeResize="0"/>
      </xdr:nvPicPr>
      <xdr:blipFill>
        <a:blip cstate="print" r:embed="rId4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4129</xdr:row>
      <xdr:rowOff>19050</xdr:rowOff>
    </xdr:from>
    <xdr:ext cx="704850" cy="704850"/>
    <xdr:pic>
      <xdr:nvPicPr>
        <xdr:cNvPr id="0" name="image259.jpg"/>
        <xdr:cNvPicPr preferRelativeResize="0"/>
      </xdr:nvPicPr>
      <xdr:blipFill>
        <a:blip cstate="print" r:embed="rId4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4123</xdr:row>
      <xdr:rowOff>9525</xdr:rowOff>
    </xdr:from>
    <xdr:ext cx="685800" cy="695325"/>
    <xdr:pic>
      <xdr:nvPicPr>
        <xdr:cNvPr id="0" name="image258.jpg"/>
        <xdr:cNvPicPr preferRelativeResize="0"/>
      </xdr:nvPicPr>
      <xdr:blipFill>
        <a:blip cstate="print" r:embed="rId4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295275</xdr:colOff>
      <xdr:row>4300</xdr:row>
      <xdr:rowOff>190500</xdr:rowOff>
    </xdr:from>
    <xdr:ext cx="2343150" cy="361950"/>
    <xdr:pic>
      <xdr:nvPicPr>
        <xdr:cNvPr id="0" name="image284.jpg"/>
        <xdr:cNvPicPr preferRelativeResize="0"/>
      </xdr:nvPicPr>
      <xdr:blipFill>
        <a:blip cstate="print" r:embed="rId4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4293</xdr:row>
      <xdr:rowOff>209550</xdr:rowOff>
    </xdr:from>
    <xdr:ext cx="2190750" cy="352425"/>
    <xdr:pic>
      <xdr:nvPicPr>
        <xdr:cNvPr id="0" name="image275.jpg"/>
        <xdr:cNvPicPr preferRelativeResize="0"/>
      </xdr:nvPicPr>
      <xdr:blipFill>
        <a:blip cstate="print" r:embed="rId4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4260</xdr:row>
      <xdr:rowOff>200025</xdr:rowOff>
    </xdr:from>
    <xdr:ext cx="2219325" cy="352425"/>
    <xdr:pic>
      <xdr:nvPicPr>
        <xdr:cNvPr id="0" name="image269.jpg"/>
        <xdr:cNvPicPr preferRelativeResize="0"/>
      </xdr:nvPicPr>
      <xdr:blipFill>
        <a:blip cstate="print" r:embed="rId4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4280</xdr:row>
      <xdr:rowOff>228600</xdr:rowOff>
    </xdr:from>
    <xdr:ext cx="2305050" cy="352425"/>
    <xdr:pic>
      <xdr:nvPicPr>
        <xdr:cNvPr id="0" name="image280.jpg"/>
        <xdr:cNvPicPr preferRelativeResize="0"/>
      </xdr:nvPicPr>
      <xdr:blipFill>
        <a:blip cstate="print" r:embed="rId4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4276</xdr:row>
      <xdr:rowOff>219075</xdr:rowOff>
    </xdr:from>
    <xdr:ext cx="2190750" cy="323850"/>
    <xdr:pic>
      <xdr:nvPicPr>
        <xdr:cNvPr id="0" name="image264.jpg"/>
        <xdr:cNvPicPr preferRelativeResize="0"/>
      </xdr:nvPicPr>
      <xdr:blipFill>
        <a:blip cstate="print" r:embed="rId4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4256</xdr:row>
      <xdr:rowOff>200025</xdr:rowOff>
    </xdr:from>
    <xdr:ext cx="2162175" cy="342900"/>
    <xdr:pic>
      <xdr:nvPicPr>
        <xdr:cNvPr id="0" name="image270.jpg"/>
        <xdr:cNvPicPr preferRelativeResize="0"/>
      </xdr:nvPicPr>
      <xdr:blipFill>
        <a:blip cstate="print" r:embed="rId4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4270</xdr:row>
      <xdr:rowOff>209550</xdr:rowOff>
    </xdr:from>
    <xdr:ext cx="2190750" cy="352425"/>
    <xdr:pic>
      <xdr:nvPicPr>
        <xdr:cNvPr id="0" name="image279.jpg"/>
        <xdr:cNvPicPr preferRelativeResize="0"/>
      </xdr:nvPicPr>
      <xdr:blipFill>
        <a:blip cstate="print" r:embed="rId4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4252</xdr:row>
      <xdr:rowOff>200025</xdr:rowOff>
    </xdr:from>
    <xdr:ext cx="2162175" cy="352425"/>
    <xdr:pic>
      <xdr:nvPicPr>
        <xdr:cNvPr id="0" name="image276.jpg"/>
        <xdr:cNvPicPr preferRelativeResize="0"/>
      </xdr:nvPicPr>
      <xdr:blipFill>
        <a:blip cstate="print" r:embed="rId4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4284</xdr:row>
      <xdr:rowOff>219075</xdr:rowOff>
    </xdr:from>
    <xdr:ext cx="2133600" cy="333375"/>
    <xdr:pic>
      <xdr:nvPicPr>
        <xdr:cNvPr id="0" name="image273.jpg"/>
        <xdr:cNvPicPr preferRelativeResize="0"/>
      </xdr:nvPicPr>
      <xdr:blipFill>
        <a:blip cstate="print" r:embed="rId4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4268</xdr:row>
      <xdr:rowOff>228600</xdr:rowOff>
    </xdr:from>
    <xdr:ext cx="2181225" cy="333375"/>
    <xdr:pic>
      <xdr:nvPicPr>
        <xdr:cNvPr id="0" name="image268.jpg"/>
        <xdr:cNvPicPr preferRelativeResize="0"/>
      </xdr:nvPicPr>
      <xdr:blipFill>
        <a:blip cstate="print" r:embed="rId4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4264</xdr:row>
      <xdr:rowOff>219075</xdr:rowOff>
    </xdr:from>
    <xdr:ext cx="2181225" cy="323850"/>
    <xdr:pic>
      <xdr:nvPicPr>
        <xdr:cNvPr id="0" name="image283.jpg"/>
        <xdr:cNvPicPr preferRelativeResize="0"/>
      </xdr:nvPicPr>
      <xdr:blipFill>
        <a:blip cstate="print" r:embed="rId4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4309</xdr:row>
      <xdr:rowOff>219075</xdr:rowOff>
    </xdr:from>
    <xdr:ext cx="2047875" cy="333375"/>
    <xdr:pic>
      <xdr:nvPicPr>
        <xdr:cNvPr id="0" name="image287.jpg"/>
        <xdr:cNvPicPr preferRelativeResize="0"/>
      </xdr:nvPicPr>
      <xdr:blipFill>
        <a:blip cstate="print" r:embed="rId4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4272</xdr:row>
      <xdr:rowOff>200025</xdr:rowOff>
    </xdr:from>
    <xdr:ext cx="2181225" cy="352425"/>
    <xdr:pic>
      <xdr:nvPicPr>
        <xdr:cNvPr id="0" name="image277.jpg"/>
        <xdr:cNvPicPr preferRelativeResize="0"/>
      </xdr:nvPicPr>
      <xdr:blipFill>
        <a:blip cstate="print" r:embed="rId4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4302</xdr:row>
      <xdr:rowOff>200025</xdr:rowOff>
    </xdr:from>
    <xdr:ext cx="2286000" cy="352425"/>
    <xdr:pic>
      <xdr:nvPicPr>
        <xdr:cNvPr id="0" name="image278.jpg"/>
        <xdr:cNvPicPr preferRelativeResize="0"/>
      </xdr:nvPicPr>
      <xdr:blipFill>
        <a:blip cstate="print" r:embed="rId4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4286</xdr:row>
      <xdr:rowOff>200025</xdr:rowOff>
    </xdr:from>
    <xdr:ext cx="2266950" cy="361950"/>
    <xdr:pic>
      <xdr:nvPicPr>
        <xdr:cNvPr id="0" name="image293.jpg"/>
        <xdr:cNvPicPr preferRelativeResize="0"/>
      </xdr:nvPicPr>
      <xdr:blipFill>
        <a:blip cstate="print" r:embed="rId4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872</xdr:row>
      <xdr:rowOff>390525</xdr:rowOff>
    </xdr:from>
    <xdr:ext cx="2619375" cy="171450"/>
    <xdr:pic>
      <xdr:nvPicPr>
        <xdr:cNvPr id="0" name="image267.png"/>
        <xdr:cNvPicPr preferRelativeResize="0"/>
      </xdr:nvPicPr>
      <xdr:blipFill>
        <a:blip cstate="print" r:embed="rId3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1005</xdr:row>
      <xdr:rowOff>381000</xdr:rowOff>
    </xdr:from>
    <xdr:ext cx="2609850" cy="228600"/>
    <xdr:pic>
      <xdr:nvPicPr>
        <xdr:cNvPr id="0" name="image274.jpg"/>
        <xdr:cNvPicPr preferRelativeResize="0"/>
      </xdr:nvPicPr>
      <xdr:blipFill>
        <a:blip cstate="print" r:embed="rId4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5403</xdr:row>
      <xdr:rowOff>295275</xdr:rowOff>
    </xdr:from>
    <xdr:ext cx="2200275" cy="333375"/>
    <xdr:pic>
      <xdr:nvPicPr>
        <xdr:cNvPr id="0" name="image216.jpg"/>
        <xdr:cNvPicPr preferRelativeResize="0"/>
      </xdr:nvPicPr>
      <xdr:blipFill>
        <a:blip cstate="print" r:embed="rId3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7038</xdr:row>
      <xdr:rowOff>228600</xdr:rowOff>
    </xdr:from>
    <xdr:ext cx="2457450" cy="323850"/>
    <xdr:pic>
      <xdr:nvPicPr>
        <xdr:cNvPr descr="3" id="0" name="image271.jpg"/>
        <xdr:cNvPicPr preferRelativeResize="0"/>
      </xdr:nvPicPr>
      <xdr:blipFill>
        <a:blip cstate="print" r:embed="rId4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142875</xdr:colOff>
      <xdr:row>2921</xdr:row>
      <xdr:rowOff>314325</xdr:rowOff>
    </xdr:from>
    <xdr:ext cx="2676525" cy="285750"/>
    <xdr:pic>
      <xdr:nvPicPr>
        <xdr:cNvPr id="0" name="image83.jp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3580</xdr:row>
      <xdr:rowOff>19050</xdr:rowOff>
    </xdr:from>
    <xdr:ext cx="2200275" cy="1085850"/>
    <xdr:pic>
      <xdr:nvPicPr>
        <xdr:cNvPr id="0" name="image285.png"/>
        <xdr:cNvPicPr preferRelativeResize="0"/>
      </xdr:nvPicPr>
      <xdr:blipFill>
        <a:blip cstate="print" r:embed="rId4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1671</xdr:row>
      <xdr:rowOff>409575</xdr:rowOff>
    </xdr:from>
    <xdr:ext cx="2943225" cy="133350"/>
    <xdr:pic>
      <xdr:nvPicPr>
        <xdr:cNvPr id="0" name="image175.png"/>
        <xdr:cNvPicPr preferRelativeResize="0"/>
      </xdr:nvPicPr>
      <xdr:blipFill>
        <a:blip cstate="print" r:embed="rId3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180975</xdr:colOff>
      <xdr:row>4</xdr:row>
      <xdr:rowOff>0</xdr:rowOff>
    </xdr:from>
    <xdr:ext cx="1371600" cy="323850"/>
    <xdr:pic>
      <xdr:nvPicPr>
        <xdr:cNvPr id="0" name="image243.png"/>
        <xdr:cNvPicPr preferRelativeResize="0"/>
      </xdr:nvPicPr>
      <xdr:blipFill>
        <a:blip cstate="print" r:embed="rId4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628650</xdr:colOff>
      <xdr:row>3563</xdr:row>
      <xdr:rowOff>285750</xdr:rowOff>
    </xdr:from>
    <xdr:ext cx="1695450" cy="342900"/>
    <xdr:pic>
      <xdr:nvPicPr>
        <xdr:cNvPr id="0" name="image292.jpg"/>
        <xdr:cNvPicPr preferRelativeResize="0"/>
      </xdr:nvPicPr>
      <xdr:blipFill>
        <a:blip cstate="print" r:embed="rId4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1539</xdr:row>
      <xdr:rowOff>409575</xdr:rowOff>
    </xdr:from>
    <xdr:ext cx="2619375" cy="142875"/>
    <xdr:pic>
      <xdr:nvPicPr>
        <xdr:cNvPr id="0" name="image189.png"/>
        <xdr:cNvPicPr preferRelativeResize="0"/>
      </xdr:nvPicPr>
      <xdr:blipFill>
        <a:blip cstate="print" r:embed="rId3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3076</xdr:row>
      <xdr:rowOff>190500</xdr:rowOff>
    </xdr:from>
    <xdr:ext cx="1943100" cy="342900"/>
    <xdr:pic>
      <xdr:nvPicPr>
        <xdr:cNvPr id="0" name="image291.jpg"/>
        <xdr:cNvPicPr preferRelativeResize="0"/>
      </xdr:nvPicPr>
      <xdr:blipFill>
        <a:blip cstate="print" r:embed="rId4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190500</xdr:colOff>
      <xdr:row>3336</xdr:row>
      <xdr:rowOff>323850</xdr:rowOff>
    </xdr:from>
    <xdr:ext cx="2752725" cy="295275"/>
    <xdr:pic>
      <xdr:nvPicPr>
        <xdr:cNvPr id="0" name="image288.jpg"/>
        <xdr:cNvPicPr preferRelativeResize="0"/>
      </xdr:nvPicPr>
      <xdr:blipFill>
        <a:blip cstate="print" r:embed="rId4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504825</xdr:colOff>
      <xdr:row>3612</xdr:row>
      <xdr:rowOff>200025</xdr:rowOff>
    </xdr:from>
    <xdr:ext cx="2000250" cy="342900"/>
    <xdr:pic>
      <xdr:nvPicPr>
        <xdr:cNvPr id="0" name="image298.jpg"/>
        <xdr:cNvPicPr preferRelativeResize="0"/>
      </xdr:nvPicPr>
      <xdr:blipFill>
        <a:blip cstate="print" r:embed="rId4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6744</xdr:row>
      <xdr:rowOff>47625</xdr:rowOff>
    </xdr:from>
    <xdr:ext cx="714375" cy="647700"/>
    <xdr:pic>
      <xdr:nvPicPr>
        <xdr:cNvPr id="0" name="image289.jpg"/>
        <xdr:cNvPicPr preferRelativeResize="0"/>
      </xdr:nvPicPr>
      <xdr:blipFill>
        <a:blip cstate="print" r:embed="rId4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561975</xdr:colOff>
      <xdr:row>6750</xdr:row>
      <xdr:rowOff>247650</xdr:rowOff>
    </xdr:from>
    <xdr:ext cx="1962150" cy="238125"/>
    <xdr:pic>
      <xdr:nvPicPr>
        <xdr:cNvPr id="0" name="image286.jpg"/>
        <xdr:cNvPicPr preferRelativeResize="0"/>
      </xdr:nvPicPr>
      <xdr:blipFill>
        <a:blip cstate="print" r:embed="rId4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2250</xdr:row>
      <xdr:rowOff>419100</xdr:rowOff>
    </xdr:from>
    <xdr:ext cx="2667000" cy="304800"/>
    <xdr:pic>
      <xdr:nvPicPr>
        <xdr:cNvPr id="0" name="image281.jpg"/>
        <xdr:cNvPicPr preferRelativeResize="0"/>
      </xdr:nvPicPr>
      <xdr:blipFill>
        <a:blip cstate="print" r:embed="rId4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2230</xdr:row>
      <xdr:rowOff>323850</xdr:rowOff>
    </xdr:from>
    <xdr:ext cx="2752725" cy="314325"/>
    <xdr:pic>
      <xdr:nvPicPr>
        <xdr:cNvPr id="0" name="image295.jpg"/>
        <xdr:cNvPicPr preferRelativeResize="0"/>
      </xdr:nvPicPr>
      <xdr:blipFill>
        <a:blip cstate="print" r:embed="rId4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238125</xdr:colOff>
      <xdr:row>2262</xdr:row>
      <xdr:rowOff>438150</xdr:rowOff>
    </xdr:from>
    <xdr:ext cx="2743200" cy="352425"/>
    <xdr:pic>
      <xdr:nvPicPr>
        <xdr:cNvPr id="0" name="image301.jpg"/>
        <xdr:cNvPicPr preferRelativeResize="0"/>
      </xdr:nvPicPr>
      <xdr:blipFill>
        <a:blip cstate="print" r:embed="rId4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2091</xdr:row>
      <xdr:rowOff>323850</xdr:rowOff>
    </xdr:from>
    <xdr:ext cx="2676525" cy="314325"/>
    <xdr:pic>
      <xdr:nvPicPr>
        <xdr:cNvPr id="0" name="image303.jpg"/>
        <xdr:cNvPicPr preferRelativeResize="0"/>
      </xdr:nvPicPr>
      <xdr:blipFill>
        <a:blip cstate="print" r:embed="rId4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2118</xdr:row>
      <xdr:rowOff>333375</xdr:rowOff>
    </xdr:from>
    <xdr:ext cx="2676525" cy="314325"/>
    <xdr:pic>
      <xdr:nvPicPr>
        <xdr:cNvPr id="0" name="image303.jpg"/>
        <xdr:cNvPicPr preferRelativeResize="0"/>
      </xdr:nvPicPr>
      <xdr:blipFill>
        <a:blip cstate="print" r:embed="rId4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2073</xdr:row>
      <xdr:rowOff>19050</xdr:rowOff>
    </xdr:from>
    <xdr:ext cx="2228850" cy="523875"/>
    <xdr:pic>
      <xdr:nvPicPr>
        <xdr:cNvPr id="0" name="image297.jpg"/>
        <xdr:cNvPicPr preferRelativeResize="0"/>
      </xdr:nvPicPr>
      <xdr:blipFill>
        <a:blip cstate="print" r:embed="rId4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2041</xdr:row>
      <xdr:rowOff>19050</xdr:rowOff>
    </xdr:from>
    <xdr:ext cx="990600" cy="1076325"/>
    <xdr:pic>
      <xdr:nvPicPr>
        <xdr:cNvPr id="0" name="image296.jpg"/>
        <xdr:cNvPicPr preferRelativeResize="0"/>
      </xdr:nvPicPr>
      <xdr:blipFill>
        <a:blip cstate="print" r:embed="rId4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1806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1821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1829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1831</xdr:row>
      <xdr:rowOff>104775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1833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1847</xdr:row>
      <xdr:rowOff>209550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1861</xdr:row>
      <xdr:rowOff>104775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1882</xdr:row>
      <xdr:rowOff>114300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1897</xdr:row>
      <xdr:rowOff>104775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1907</xdr:row>
      <xdr:rowOff>104775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1915</xdr:row>
      <xdr:rowOff>114300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1928</xdr:row>
      <xdr:rowOff>114300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1932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1942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1946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1987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2002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1971</xdr:row>
      <xdr:rowOff>85725</xdr:rowOff>
    </xdr:from>
    <xdr:ext cx="1028700" cy="409575"/>
    <xdr:pic>
      <xdr:nvPicPr>
        <xdr:cNvPr id="0" name="image307.jpg"/>
        <xdr:cNvPicPr preferRelativeResize="0"/>
      </xdr:nvPicPr>
      <xdr:blipFill>
        <a:blip cstate="print" r:embed="rId4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1977</xdr:row>
      <xdr:rowOff>47625</xdr:rowOff>
    </xdr:from>
    <xdr:ext cx="933450" cy="476250"/>
    <xdr:pic>
      <xdr:nvPicPr>
        <xdr:cNvPr id="0" name="image311.jpg"/>
        <xdr:cNvPicPr preferRelativeResize="0"/>
      </xdr:nvPicPr>
      <xdr:blipFill>
        <a:blip cstate="print" r:embed="rId4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1983</xdr:row>
      <xdr:rowOff>114300</xdr:rowOff>
    </xdr:from>
    <xdr:ext cx="1838325" cy="342900"/>
    <xdr:pic>
      <xdr:nvPicPr>
        <xdr:cNvPr id="0" name="image302.jpg"/>
        <xdr:cNvPicPr preferRelativeResize="0"/>
      </xdr:nvPicPr>
      <xdr:blipFill>
        <a:blip cstate="print" r:embed="rId4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2013</xdr:row>
      <xdr:rowOff>85725</xdr:rowOff>
    </xdr:from>
    <xdr:ext cx="857250" cy="361950"/>
    <xdr:pic>
      <xdr:nvPicPr>
        <xdr:cNvPr id="0" name="image300.jpg"/>
        <xdr:cNvPicPr preferRelativeResize="0"/>
      </xdr:nvPicPr>
      <xdr:blipFill>
        <a:blip cstate="print" r:embed="rId4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2016</xdr:row>
      <xdr:rowOff>200025</xdr:rowOff>
    </xdr:from>
    <xdr:ext cx="1057275" cy="552450"/>
    <xdr:pic>
      <xdr:nvPicPr>
        <xdr:cNvPr id="0" name="image299.jpg"/>
        <xdr:cNvPicPr preferRelativeResize="0"/>
      </xdr:nvPicPr>
      <xdr:blipFill>
        <a:blip cstate="print" r:embed="rId4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2025</xdr:row>
      <xdr:rowOff>200025</xdr:rowOff>
    </xdr:from>
    <xdr:ext cx="1057275" cy="552450"/>
    <xdr:pic>
      <xdr:nvPicPr>
        <xdr:cNvPr id="0" name="image299.jpg"/>
        <xdr:cNvPicPr preferRelativeResize="0"/>
      </xdr:nvPicPr>
      <xdr:blipFill>
        <a:blip cstate="print" r:embed="rId4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2022</xdr:row>
      <xdr:rowOff>190500</xdr:rowOff>
    </xdr:from>
    <xdr:ext cx="1019175" cy="552450"/>
    <xdr:pic>
      <xdr:nvPicPr>
        <xdr:cNvPr id="0" name="image319.jpg"/>
        <xdr:cNvPicPr preferRelativeResize="0"/>
      </xdr:nvPicPr>
      <xdr:blipFill>
        <a:blip cstate="print" r:embed="rId4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2030</xdr:row>
      <xdr:rowOff>161925</xdr:rowOff>
    </xdr:from>
    <xdr:ext cx="819150" cy="447675"/>
    <xdr:pic>
      <xdr:nvPicPr>
        <xdr:cNvPr id="0" name="image334.jpg"/>
        <xdr:cNvPicPr preferRelativeResize="0"/>
      </xdr:nvPicPr>
      <xdr:blipFill>
        <a:blip cstate="print" r:embed="rId4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2032</xdr:row>
      <xdr:rowOff>152400</xdr:rowOff>
    </xdr:from>
    <xdr:ext cx="895350" cy="514350"/>
    <xdr:pic>
      <xdr:nvPicPr>
        <xdr:cNvPr id="0" name="image310.jpg"/>
        <xdr:cNvPicPr preferRelativeResize="0"/>
      </xdr:nvPicPr>
      <xdr:blipFill>
        <a:blip cstate="print" r:embed="rId4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2036</xdr:row>
      <xdr:rowOff>142875</xdr:rowOff>
    </xdr:from>
    <xdr:ext cx="933450" cy="495300"/>
    <xdr:pic>
      <xdr:nvPicPr>
        <xdr:cNvPr id="0" name="image348.jpg"/>
        <xdr:cNvPicPr preferRelativeResize="0"/>
      </xdr:nvPicPr>
      <xdr:blipFill>
        <a:blip cstate="print" r:embed="rId4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2039</xdr:row>
      <xdr:rowOff>161925</xdr:rowOff>
    </xdr:from>
    <xdr:ext cx="952500" cy="428625"/>
    <xdr:pic>
      <xdr:nvPicPr>
        <xdr:cNvPr id="0" name="image305.jpg"/>
        <xdr:cNvPicPr preferRelativeResize="0"/>
      </xdr:nvPicPr>
      <xdr:blipFill>
        <a:blip cstate="print" r:embed="rId4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665</xdr:row>
      <xdr:rowOff>523875</xdr:rowOff>
    </xdr:from>
    <xdr:ext cx="2695575" cy="171450"/>
    <xdr:pic>
      <xdr:nvPicPr>
        <xdr:cNvPr id="0" name="image314.jpg"/>
        <xdr:cNvPicPr preferRelativeResize="0"/>
      </xdr:nvPicPr>
      <xdr:blipFill>
        <a:blip cstate="print" r:embed="rId4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853</xdr:row>
      <xdr:rowOff>514350</xdr:rowOff>
    </xdr:from>
    <xdr:ext cx="2705100" cy="161925"/>
    <xdr:pic>
      <xdr:nvPicPr>
        <xdr:cNvPr id="0" name="image317.jpg"/>
        <xdr:cNvPicPr preferRelativeResize="0"/>
      </xdr:nvPicPr>
      <xdr:blipFill>
        <a:blip cstate="print" r:embed="rId4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</xdr:colOff>
      <xdr:row>6754</xdr:row>
      <xdr:rowOff>200025</xdr:rowOff>
    </xdr:from>
    <xdr:ext cx="933450" cy="533400"/>
    <xdr:pic>
      <xdr:nvPicPr>
        <xdr:cNvPr id="0" name="image313.jpg"/>
        <xdr:cNvPicPr preferRelativeResize="0"/>
      </xdr:nvPicPr>
      <xdr:blipFill>
        <a:blip cstate="print" r:embed="rId4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6754</xdr:row>
      <xdr:rowOff>180975</xdr:rowOff>
    </xdr:from>
    <xdr:ext cx="1304925" cy="561975"/>
    <xdr:pic>
      <xdr:nvPicPr>
        <xdr:cNvPr id="0" name="image315.jpg"/>
        <xdr:cNvPicPr preferRelativeResize="0"/>
      </xdr:nvPicPr>
      <xdr:blipFill>
        <a:blip cstate="print" r:embed="rId4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6824</xdr:row>
      <xdr:rowOff>180975</xdr:rowOff>
    </xdr:from>
    <xdr:ext cx="923925" cy="533400"/>
    <xdr:pic>
      <xdr:nvPicPr>
        <xdr:cNvPr id="0" name="image330.jpg"/>
        <xdr:cNvPicPr preferRelativeResize="0"/>
      </xdr:nvPicPr>
      <xdr:blipFill>
        <a:blip cstate="print" r:embed="rId4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6911</xdr:row>
      <xdr:rowOff>219075</xdr:rowOff>
    </xdr:from>
    <xdr:ext cx="885825" cy="504825"/>
    <xdr:pic>
      <xdr:nvPicPr>
        <xdr:cNvPr id="0" name="image306.jpg"/>
        <xdr:cNvPicPr preferRelativeResize="0"/>
      </xdr:nvPicPr>
      <xdr:blipFill>
        <a:blip cstate="print" r:embed="rId4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6933</xdr:row>
      <xdr:rowOff>171450</xdr:rowOff>
    </xdr:from>
    <xdr:ext cx="971550" cy="552450"/>
    <xdr:pic>
      <xdr:nvPicPr>
        <xdr:cNvPr id="0" name="image357.jpg"/>
        <xdr:cNvPicPr preferRelativeResize="0"/>
      </xdr:nvPicPr>
      <xdr:blipFill>
        <a:blip cstate="print" r:embed="rId4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6990</xdr:row>
      <xdr:rowOff>219075</xdr:rowOff>
    </xdr:from>
    <xdr:ext cx="971550" cy="495300"/>
    <xdr:pic>
      <xdr:nvPicPr>
        <xdr:cNvPr id="0" name="image321.jpg"/>
        <xdr:cNvPicPr preferRelativeResize="0"/>
      </xdr:nvPicPr>
      <xdr:blipFill>
        <a:blip cstate="print" r:embed="rId4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609600</xdr:colOff>
      <xdr:row>3100</xdr:row>
      <xdr:rowOff>209550</xdr:rowOff>
    </xdr:from>
    <xdr:ext cx="1981200" cy="523875"/>
    <xdr:pic>
      <xdr:nvPicPr>
        <xdr:cNvPr id="0" name="image304.jpg"/>
        <xdr:cNvPicPr preferRelativeResize="0"/>
      </xdr:nvPicPr>
      <xdr:blipFill>
        <a:blip cstate="print" r:embed="rId4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7020</xdr:row>
      <xdr:rowOff>190500</xdr:rowOff>
    </xdr:from>
    <xdr:ext cx="885825" cy="533400"/>
    <xdr:pic>
      <xdr:nvPicPr>
        <xdr:cNvPr id="0" name="image309.jpg"/>
        <xdr:cNvPicPr preferRelativeResize="0"/>
      </xdr:nvPicPr>
      <xdr:blipFill>
        <a:blip cstate="print" r:embed="rId4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7000</xdr:row>
      <xdr:rowOff>190500</xdr:rowOff>
    </xdr:from>
    <xdr:ext cx="885825" cy="523875"/>
    <xdr:pic>
      <xdr:nvPicPr>
        <xdr:cNvPr id="0" name="image326.jpg"/>
        <xdr:cNvPicPr preferRelativeResize="0"/>
      </xdr:nvPicPr>
      <xdr:blipFill>
        <a:blip cstate="print" r:embed="rId4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1159</xdr:row>
      <xdr:rowOff>180975</xdr:rowOff>
    </xdr:from>
    <xdr:ext cx="2790825" cy="209550"/>
    <xdr:pic>
      <xdr:nvPicPr>
        <xdr:cNvPr id="0" name="image328.jpg"/>
        <xdr:cNvPicPr preferRelativeResize="0"/>
      </xdr:nvPicPr>
      <xdr:blipFill>
        <a:blip cstate="print" r:embed="rId4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1386</xdr:row>
      <xdr:rowOff>333375</xdr:rowOff>
    </xdr:from>
    <xdr:ext cx="2695575" cy="114300"/>
    <xdr:pic>
      <xdr:nvPicPr>
        <xdr:cNvPr id="0" name="image176.png"/>
        <xdr:cNvPicPr preferRelativeResize="0"/>
      </xdr:nvPicPr>
      <xdr:blipFill>
        <a:blip cstate="print" r:embed="rId3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1722</xdr:row>
      <xdr:rowOff>104775</xdr:rowOff>
    </xdr:from>
    <xdr:ext cx="2609850" cy="523875"/>
    <xdr:pic>
      <xdr:nvPicPr>
        <xdr:cNvPr id="0" name="image323.jpg"/>
        <xdr:cNvPicPr preferRelativeResize="0"/>
      </xdr:nvPicPr>
      <xdr:blipFill>
        <a:blip cstate="print" r:embed="rId4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4535</xdr:row>
      <xdr:rowOff>352425</xdr:rowOff>
    </xdr:from>
    <xdr:ext cx="2981325" cy="238125"/>
    <xdr:pic>
      <xdr:nvPicPr>
        <xdr:cNvPr id="0" name="image322.jpg"/>
        <xdr:cNvPicPr preferRelativeResize="0"/>
      </xdr:nvPicPr>
      <xdr:blipFill>
        <a:blip cstate="print" r:embed="rId4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4716</xdr:row>
      <xdr:rowOff>352425</xdr:rowOff>
    </xdr:from>
    <xdr:ext cx="3086100" cy="219075"/>
    <xdr:pic>
      <xdr:nvPicPr>
        <xdr:cNvPr id="0" name="image312.jpg"/>
        <xdr:cNvPicPr preferRelativeResize="0"/>
      </xdr:nvPicPr>
      <xdr:blipFill>
        <a:blip cstate="print" r:embed="rId4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2132</xdr:row>
      <xdr:rowOff>314325</xdr:rowOff>
    </xdr:from>
    <xdr:ext cx="2676525" cy="314325"/>
    <xdr:pic>
      <xdr:nvPicPr>
        <xdr:cNvPr id="0" name="image303.jpg"/>
        <xdr:cNvPicPr preferRelativeResize="0"/>
      </xdr:nvPicPr>
      <xdr:blipFill>
        <a:blip cstate="print" r:embed="rId4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4204</xdr:row>
      <xdr:rowOff>19050</xdr:rowOff>
    </xdr:from>
    <xdr:ext cx="800100" cy="723900"/>
    <xdr:pic>
      <xdr:nvPicPr>
        <xdr:cNvPr id="0" name="image316.png"/>
        <xdr:cNvPicPr preferRelativeResize="0"/>
      </xdr:nvPicPr>
      <xdr:blipFill>
        <a:blip cstate="print" r:embed="rId4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200025</xdr:colOff>
      <xdr:row>3912</xdr:row>
      <xdr:rowOff>19050</xdr:rowOff>
    </xdr:from>
    <xdr:ext cx="1228725" cy="504825"/>
    <xdr:pic>
      <xdr:nvPicPr>
        <xdr:cNvPr id="0" name="image335.png"/>
        <xdr:cNvPicPr preferRelativeResize="0"/>
      </xdr:nvPicPr>
      <xdr:blipFill>
        <a:blip cstate="print" r:embed="rId4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3912</xdr:row>
      <xdr:rowOff>57150</xdr:rowOff>
    </xdr:from>
    <xdr:ext cx="914400" cy="466725"/>
    <xdr:pic>
      <xdr:nvPicPr>
        <xdr:cNvPr id="0" name="image339.png"/>
        <xdr:cNvPicPr preferRelativeResize="0"/>
      </xdr:nvPicPr>
      <xdr:blipFill>
        <a:blip cstate="print" r:embed="rId4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3903</xdr:row>
      <xdr:rowOff>28575</xdr:rowOff>
    </xdr:from>
    <xdr:ext cx="2371725" cy="523875"/>
    <xdr:pic>
      <xdr:nvPicPr>
        <xdr:cNvPr id="0" name="image347.png"/>
        <xdr:cNvPicPr preferRelativeResize="0"/>
      </xdr:nvPicPr>
      <xdr:blipFill>
        <a:blip cstate="print" r:embed="rId4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3908</xdr:row>
      <xdr:rowOff>9525</xdr:rowOff>
    </xdr:from>
    <xdr:ext cx="2428875" cy="533400"/>
    <xdr:pic>
      <xdr:nvPicPr>
        <xdr:cNvPr id="0" name="image318.png"/>
        <xdr:cNvPicPr preferRelativeResize="0"/>
      </xdr:nvPicPr>
      <xdr:blipFill>
        <a:blip cstate="print" r:embed="rId4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152400</xdr:colOff>
      <xdr:row>3912</xdr:row>
      <xdr:rowOff>85725</xdr:rowOff>
    </xdr:from>
    <xdr:ext cx="628650" cy="390525"/>
    <xdr:pic>
      <xdr:nvPicPr>
        <xdr:cNvPr id="0" name="image353.png"/>
        <xdr:cNvPicPr preferRelativeResize="0"/>
      </xdr:nvPicPr>
      <xdr:blipFill>
        <a:blip cstate="print" r:embed="rId4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209550</xdr:colOff>
      <xdr:row>3920</xdr:row>
      <xdr:rowOff>19050</xdr:rowOff>
    </xdr:from>
    <xdr:ext cx="1285875" cy="504825"/>
    <xdr:pic>
      <xdr:nvPicPr>
        <xdr:cNvPr id="0" name="image331.png"/>
        <xdr:cNvPicPr preferRelativeResize="0"/>
      </xdr:nvPicPr>
      <xdr:blipFill>
        <a:blip cstate="print" r:embed="rId4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3920</xdr:row>
      <xdr:rowOff>38100</xdr:rowOff>
    </xdr:from>
    <xdr:ext cx="923925" cy="466725"/>
    <xdr:pic>
      <xdr:nvPicPr>
        <xdr:cNvPr id="0" name="image345.png"/>
        <xdr:cNvPicPr preferRelativeResize="0"/>
      </xdr:nvPicPr>
      <xdr:blipFill>
        <a:blip cstate="print" r:embed="rId4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161925</xdr:colOff>
      <xdr:row>3920</xdr:row>
      <xdr:rowOff>95250</xdr:rowOff>
    </xdr:from>
    <xdr:ext cx="571500" cy="352425"/>
    <xdr:pic>
      <xdr:nvPicPr>
        <xdr:cNvPr id="0" name="image338.png"/>
        <xdr:cNvPicPr preferRelativeResize="0"/>
      </xdr:nvPicPr>
      <xdr:blipFill>
        <a:blip cstate="print" r:embed="rId4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3928</xdr:row>
      <xdr:rowOff>28575</xdr:rowOff>
    </xdr:from>
    <xdr:ext cx="2257425" cy="495300"/>
    <xdr:pic>
      <xdr:nvPicPr>
        <xdr:cNvPr id="0" name="image349.png"/>
        <xdr:cNvPicPr preferRelativeResize="0"/>
      </xdr:nvPicPr>
      <xdr:blipFill>
        <a:blip cstate="print" r:embed="rId4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3936</xdr:row>
      <xdr:rowOff>85725</xdr:rowOff>
    </xdr:from>
    <xdr:ext cx="3038475" cy="333375"/>
    <xdr:pic>
      <xdr:nvPicPr>
        <xdr:cNvPr id="0" name="image341.png"/>
        <xdr:cNvPicPr preferRelativeResize="0"/>
      </xdr:nvPicPr>
      <xdr:blipFill>
        <a:blip cstate="print" r:embed="rId4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466725</xdr:colOff>
      <xdr:row>3939</xdr:row>
      <xdr:rowOff>28575</xdr:rowOff>
    </xdr:from>
    <xdr:ext cx="1133475" cy="514350"/>
    <xdr:pic>
      <xdr:nvPicPr>
        <xdr:cNvPr id="0" name="image355.png"/>
        <xdr:cNvPicPr preferRelativeResize="0"/>
      </xdr:nvPicPr>
      <xdr:blipFill>
        <a:blip cstate="print" r:embed="rId4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3939</xdr:row>
      <xdr:rowOff>38100</xdr:rowOff>
    </xdr:from>
    <xdr:ext cx="1514475" cy="514350"/>
    <xdr:pic>
      <xdr:nvPicPr>
        <xdr:cNvPr id="0" name="image352.png"/>
        <xdr:cNvPicPr preferRelativeResize="0"/>
      </xdr:nvPicPr>
      <xdr:blipFill>
        <a:blip cstate="print" r:embed="rId4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</xdr:colOff>
      <xdr:row>3943</xdr:row>
      <xdr:rowOff>171450</xdr:rowOff>
    </xdr:from>
    <xdr:ext cx="2943225" cy="228600"/>
    <xdr:pic>
      <xdr:nvPicPr>
        <xdr:cNvPr id="0" name="image340.png"/>
        <xdr:cNvPicPr preferRelativeResize="0"/>
      </xdr:nvPicPr>
      <xdr:blipFill>
        <a:blip cstate="print" r:embed="rId4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3945</xdr:row>
      <xdr:rowOff>104775</xdr:rowOff>
    </xdr:from>
    <xdr:ext cx="2981325" cy="361950"/>
    <xdr:pic>
      <xdr:nvPicPr>
        <xdr:cNvPr id="0" name="image343.png"/>
        <xdr:cNvPicPr preferRelativeResize="0"/>
      </xdr:nvPicPr>
      <xdr:blipFill>
        <a:blip cstate="print" r:embed="rId4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95250</xdr:colOff>
      <xdr:row>3948</xdr:row>
      <xdr:rowOff>161925</xdr:rowOff>
    </xdr:from>
    <xdr:ext cx="2943225" cy="247650"/>
    <xdr:pic>
      <xdr:nvPicPr>
        <xdr:cNvPr id="0" name="image320.png"/>
        <xdr:cNvPicPr preferRelativeResize="0"/>
      </xdr:nvPicPr>
      <xdr:blipFill>
        <a:blip cstate="print" r:embed="rId4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3932</xdr:row>
      <xdr:rowOff>171450</xdr:rowOff>
    </xdr:from>
    <xdr:ext cx="3028950" cy="228600"/>
    <xdr:pic>
      <xdr:nvPicPr>
        <xdr:cNvPr id="0" name="image356.png"/>
        <xdr:cNvPicPr preferRelativeResize="0"/>
      </xdr:nvPicPr>
      <xdr:blipFill>
        <a:blip cstate="print" r:embed="rId5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3885</xdr:row>
      <xdr:rowOff>19050</xdr:rowOff>
    </xdr:from>
    <xdr:ext cx="2352675" cy="514350"/>
    <xdr:pic>
      <xdr:nvPicPr>
        <xdr:cNvPr id="0" name="image351.png"/>
        <xdr:cNvPicPr preferRelativeResize="0"/>
      </xdr:nvPicPr>
      <xdr:blipFill>
        <a:blip cstate="print" r:embed="rId5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3890</xdr:row>
      <xdr:rowOff>9525</xdr:rowOff>
    </xdr:from>
    <xdr:ext cx="904875" cy="504825"/>
    <xdr:pic>
      <xdr:nvPicPr>
        <xdr:cNvPr id="0" name="image350.png"/>
        <xdr:cNvPicPr preferRelativeResize="0"/>
      </xdr:nvPicPr>
      <xdr:blipFill>
        <a:blip cstate="print" r:embed="rId5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3894</xdr:row>
      <xdr:rowOff>0</xdr:rowOff>
    </xdr:from>
    <xdr:ext cx="876300" cy="485775"/>
    <xdr:pic>
      <xdr:nvPicPr>
        <xdr:cNvPr id="0" name="image342.png"/>
        <xdr:cNvPicPr preferRelativeResize="0"/>
      </xdr:nvPicPr>
      <xdr:blipFill>
        <a:blip cstate="print" r:embed="rId5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3900</xdr:row>
      <xdr:rowOff>28575</xdr:rowOff>
    </xdr:from>
    <xdr:ext cx="2324100" cy="533400"/>
    <xdr:pic>
      <xdr:nvPicPr>
        <xdr:cNvPr id="0" name="image329.png"/>
        <xdr:cNvPicPr preferRelativeResize="0"/>
      </xdr:nvPicPr>
      <xdr:blipFill>
        <a:blip cstate="print" r:embed="rId5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638175</xdr:colOff>
      <xdr:row>3955</xdr:row>
      <xdr:rowOff>19050</xdr:rowOff>
    </xdr:from>
    <xdr:ext cx="1743075" cy="533400"/>
    <xdr:pic>
      <xdr:nvPicPr>
        <xdr:cNvPr id="0" name="image337.png"/>
        <xdr:cNvPicPr preferRelativeResize="0"/>
      </xdr:nvPicPr>
      <xdr:blipFill>
        <a:blip cstate="print" r:embed="rId5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619125</xdr:colOff>
      <xdr:row>3958</xdr:row>
      <xdr:rowOff>0</xdr:rowOff>
    </xdr:from>
    <xdr:ext cx="1704975" cy="552450"/>
    <xdr:pic>
      <xdr:nvPicPr>
        <xdr:cNvPr id="0" name="image327.png"/>
        <xdr:cNvPicPr preferRelativeResize="0"/>
      </xdr:nvPicPr>
      <xdr:blipFill>
        <a:blip cstate="print" r:embed="rId5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571500</xdr:colOff>
      <xdr:row>3962</xdr:row>
      <xdr:rowOff>9525</xdr:rowOff>
    </xdr:from>
    <xdr:ext cx="1733550" cy="514350"/>
    <xdr:pic>
      <xdr:nvPicPr>
        <xdr:cNvPr id="0" name="image344.png"/>
        <xdr:cNvPicPr preferRelativeResize="0"/>
      </xdr:nvPicPr>
      <xdr:blipFill>
        <a:blip cstate="print" r:embed="rId5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285750</xdr:colOff>
      <xdr:row>3965</xdr:row>
      <xdr:rowOff>66675</xdr:rowOff>
    </xdr:from>
    <xdr:ext cx="2409825" cy="447675"/>
    <xdr:pic>
      <xdr:nvPicPr>
        <xdr:cNvPr id="0" name="image325.png"/>
        <xdr:cNvPicPr preferRelativeResize="0"/>
      </xdr:nvPicPr>
      <xdr:blipFill>
        <a:blip cstate="print" r:embed="rId5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3970</xdr:row>
      <xdr:rowOff>38100</xdr:rowOff>
    </xdr:from>
    <xdr:ext cx="2047875" cy="514350"/>
    <xdr:pic>
      <xdr:nvPicPr>
        <xdr:cNvPr id="0" name="image336.png"/>
        <xdr:cNvPicPr preferRelativeResize="0"/>
      </xdr:nvPicPr>
      <xdr:blipFill>
        <a:blip cstate="print" r:embed="rId5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3973</xdr:row>
      <xdr:rowOff>66675</xdr:rowOff>
    </xdr:from>
    <xdr:ext cx="2371725" cy="428625"/>
    <xdr:pic>
      <xdr:nvPicPr>
        <xdr:cNvPr id="0" name="image333.png"/>
        <xdr:cNvPicPr preferRelativeResize="0"/>
      </xdr:nvPicPr>
      <xdr:blipFill>
        <a:blip cstate="print" r:embed="rId5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3976</xdr:row>
      <xdr:rowOff>57150</xdr:rowOff>
    </xdr:from>
    <xdr:ext cx="2428875" cy="409575"/>
    <xdr:pic>
      <xdr:nvPicPr>
        <xdr:cNvPr id="0" name="image346.png"/>
        <xdr:cNvPicPr preferRelativeResize="0"/>
      </xdr:nvPicPr>
      <xdr:blipFill>
        <a:blip cstate="print" r:embed="rId5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3978</xdr:row>
      <xdr:rowOff>19050</xdr:rowOff>
    </xdr:from>
    <xdr:ext cx="952500" cy="542925"/>
    <xdr:pic>
      <xdr:nvPicPr>
        <xdr:cNvPr id="0" name="image332.png"/>
        <xdr:cNvPicPr preferRelativeResize="0"/>
      </xdr:nvPicPr>
      <xdr:blipFill>
        <a:blip cstate="print" r:embed="rId5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590550</xdr:colOff>
      <xdr:row>3951</xdr:row>
      <xdr:rowOff>38100</xdr:rowOff>
    </xdr:from>
    <xdr:ext cx="1733550" cy="485775"/>
    <xdr:pic>
      <xdr:nvPicPr>
        <xdr:cNvPr id="0" name="image324.png"/>
        <xdr:cNvPicPr preferRelativeResize="0"/>
      </xdr:nvPicPr>
      <xdr:blipFill>
        <a:blip cstate="print" r:embed="rId5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0</xdr:row>
      <xdr:rowOff>95250</xdr:rowOff>
    </xdr:from>
    <xdr:ext cx="4038600" cy="1009650"/>
    <xdr:pic>
      <xdr:nvPicPr>
        <xdr:cNvPr id="0" name="image308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3080</xdr:row>
      <xdr:rowOff>76200</xdr:rowOff>
    </xdr:from>
    <xdr:ext cx="2457450" cy="381000"/>
    <xdr:pic>
      <xdr:nvPicPr>
        <xdr:cNvPr id="0" name="image354.jpg"/>
        <xdr:cNvPicPr preferRelativeResize="0"/>
      </xdr:nvPicPr>
      <xdr:blipFill>
        <a:blip cstate="print" r:embed="rId5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1768</xdr:row>
      <xdr:rowOff>47625</xdr:rowOff>
    </xdr:from>
    <xdr:ext cx="2447925" cy="381000"/>
    <xdr:pic>
      <xdr:nvPicPr>
        <xdr:cNvPr id="0" name="image354.jpg"/>
        <xdr:cNvPicPr preferRelativeResize="0"/>
      </xdr:nvPicPr>
      <xdr:blipFill>
        <a:blip cstate="print" r:embed="rId5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4977</xdr:row>
      <xdr:rowOff>381000</xdr:rowOff>
    </xdr:from>
    <xdr:ext cx="2514600" cy="219075"/>
    <xdr:pic>
      <xdr:nvPicPr>
        <xdr:cNvPr id="0" name="image186.jpg"/>
        <xdr:cNvPicPr preferRelativeResize="0"/>
      </xdr:nvPicPr>
      <xdr:blipFill>
        <a:blip cstate="print" r:embed="rId3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3980</xdr:row>
      <xdr:rowOff>257175</xdr:rowOff>
    </xdr:from>
    <xdr:ext cx="466725" cy="85725"/>
    <xdr:pic>
      <xdr:nvPicPr>
        <xdr:cNvPr id="0" name="image146.jp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3980</xdr:row>
      <xdr:rowOff>419100</xdr:rowOff>
    </xdr:from>
    <xdr:ext cx="466725" cy="85725"/>
    <xdr:pic>
      <xdr:nvPicPr>
        <xdr:cNvPr id="0" name="image128.jp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4321</xdr:row>
      <xdr:rowOff>247650</xdr:rowOff>
    </xdr:from>
    <xdr:ext cx="238125" cy="285750"/>
    <xdr:pic>
      <xdr:nvPicPr>
        <xdr:cNvPr id="0" name="image124.jp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4359</xdr:row>
      <xdr:rowOff>295275</xdr:rowOff>
    </xdr:from>
    <xdr:ext cx="428625" cy="323850"/>
    <xdr:pic>
      <xdr:nvPicPr>
        <xdr:cNvPr id="0" name="image137.pn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4385</xdr:row>
      <xdr:rowOff>200025</xdr:rowOff>
    </xdr:from>
    <xdr:ext cx="400050" cy="333375"/>
    <xdr:pic>
      <xdr:nvPicPr>
        <xdr:cNvPr id="0" name="image140.pn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5538</xdr:row>
      <xdr:rowOff>57150</xdr:rowOff>
    </xdr:from>
    <xdr:ext cx="609600" cy="619125"/>
    <xdr:pic>
      <xdr:nvPicPr>
        <xdr:cNvPr id="0" name="image184.jpg"/>
        <xdr:cNvPicPr preferRelativeResize="0"/>
      </xdr:nvPicPr>
      <xdr:blipFill>
        <a:blip cstate="print" r:embed="rId3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5667</xdr:row>
      <xdr:rowOff>152400</xdr:rowOff>
    </xdr:from>
    <xdr:ext cx="685800" cy="619125"/>
    <xdr:pic>
      <xdr:nvPicPr>
        <xdr:cNvPr id="0" name="image208.jpg"/>
        <xdr:cNvPicPr preferRelativeResize="0"/>
      </xdr:nvPicPr>
      <xdr:blipFill>
        <a:blip cstate="print" r:embed="rId3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5770</xdr:row>
      <xdr:rowOff>47625</xdr:rowOff>
    </xdr:from>
    <xdr:ext cx="676275" cy="609600"/>
    <xdr:pic>
      <xdr:nvPicPr>
        <xdr:cNvPr id="0" name="image199.jpg"/>
        <xdr:cNvPicPr preferRelativeResize="0"/>
      </xdr:nvPicPr>
      <xdr:blipFill>
        <a:blip cstate="print" r:embed="rId3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5873</xdr:row>
      <xdr:rowOff>104775</xdr:rowOff>
    </xdr:from>
    <xdr:ext cx="628650" cy="581025"/>
    <xdr:pic>
      <xdr:nvPicPr>
        <xdr:cNvPr id="0" name="image207.png"/>
        <xdr:cNvPicPr preferRelativeResize="0"/>
      </xdr:nvPicPr>
      <xdr:blipFill>
        <a:blip cstate="print" r:embed="rId3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5850</xdr:row>
      <xdr:rowOff>66675</xdr:rowOff>
    </xdr:from>
    <xdr:ext cx="714375" cy="600075"/>
    <xdr:pic>
      <xdr:nvPicPr>
        <xdr:cNvPr id="0" name="image196.png"/>
        <xdr:cNvPicPr preferRelativeResize="0"/>
      </xdr:nvPicPr>
      <xdr:blipFill>
        <a:blip cstate="print" r:embed="rId3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5887</xdr:row>
      <xdr:rowOff>114300</xdr:rowOff>
    </xdr:from>
    <xdr:ext cx="676275" cy="571500"/>
    <xdr:pic>
      <xdr:nvPicPr>
        <xdr:cNvPr id="0" name="image195.jpg"/>
        <xdr:cNvPicPr preferRelativeResize="0"/>
      </xdr:nvPicPr>
      <xdr:blipFill>
        <a:blip cstate="print" r:embed="rId3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171450</xdr:colOff>
      <xdr:row>5912</xdr:row>
      <xdr:rowOff>66675</xdr:rowOff>
    </xdr:from>
    <xdr:ext cx="600075" cy="590550"/>
    <xdr:pic>
      <xdr:nvPicPr>
        <xdr:cNvPr id="0" name="image201.png"/>
        <xdr:cNvPicPr preferRelativeResize="0"/>
      </xdr:nvPicPr>
      <xdr:blipFill>
        <a:blip cstate="print" r:embed="rId3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5902</xdr:row>
      <xdr:rowOff>66675</xdr:rowOff>
    </xdr:from>
    <xdr:ext cx="676275" cy="590550"/>
    <xdr:pic>
      <xdr:nvPicPr>
        <xdr:cNvPr id="0" name="image205.png"/>
        <xdr:cNvPicPr preferRelativeResize="0"/>
      </xdr:nvPicPr>
      <xdr:blipFill>
        <a:blip cstate="print" r:embed="rId3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6469</xdr:row>
      <xdr:rowOff>47625</xdr:rowOff>
    </xdr:from>
    <xdr:ext cx="676275" cy="676275"/>
    <xdr:pic>
      <xdr:nvPicPr>
        <xdr:cNvPr id="0" name="image220.jpg"/>
        <xdr:cNvPicPr preferRelativeResize="0"/>
      </xdr:nvPicPr>
      <xdr:blipFill>
        <a:blip cstate="print" r:embed="rId3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85725</xdr:colOff>
      <xdr:row>7030</xdr:row>
      <xdr:rowOff>219075</xdr:rowOff>
    </xdr:from>
    <xdr:ext cx="857250" cy="476250"/>
    <xdr:pic>
      <xdr:nvPicPr>
        <xdr:cNvPr id="0" name="image252.jpg"/>
        <xdr:cNvPicPr preferRelativeResize="0"/>
      </xdr:nvPicPr>
      <xdr:blipFill>
        <a:blip cstate="print" r:embed="rId3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7287</xdr:row>
      <xdr:rowOff>209550</xdr:rowOff>
    </xdr:from>
    <xdr:ext cx="876300" cy="342900"/>
    <xdr:pic>
      <xdr:nvPicPr>
        <xdr:cNvPr id="0" name="image242.png"/>
        <xdr:cNvPicPr preferRelativeResize="0"/>
      </xdr:nvPicPr>
      <xdr:blipFill>
        <a:blip cstate="print" r:embed="rId4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7301</xdr:row>
      <xdr:rowOff>200025</xdr:rowOff>
    </xdr:from>
    <xdr:ext cx="838200" cy="323850"/>
    <xdr:pic>
      <xdr:nvPicPr>
        <xdr:cNvPr id="0" name="image248.png"/>
        <xdr:cNvPicPr preferRelativeResize="0"/>
      </xdr:nvPicPr>
      <xdr:blipFill>
        <a:blip cstate="print" r:embed="rId4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5830</xdr:row>
      <xdr:rowOff>66675</xdr:rowOff>
    </xdr:from>
    <xdr:ext cx="676275" cy="600075"/>
    <xdr:pic>
      <xdr:nvPicPr>
        <xdr:cNvPr id="0" name="image238.png"/>
        <xdr:cNvPicPr preferRelativeResize="0"/>
      </xdr:nvPicPr>
      <xdr:blipFill>
        <a:blip cstate="print" r:embed="rId4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5840</xdr:row>
      <xdr:rowOff>66675</xdr:rowOff>
    </xdr:from>
    <xdr:ext cx="609600" cy="581025"/>
    <xdr:pic>
      <xdr:nvPicPr>
        <xdr:cNvPr id="0" name="image254.jpg"/>
        <xdr:cNvPicPr preferRelativeResize="0"/>
      </xdr:nvPicPr>
      <xdr:blipFill>
        <a:blip cstate="print" r:embed="rId4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180975</xdr:colOff>
      <xdr:row>4161</xdr:row>
      <xdr:rowOff>76200</xdr:rowOff>
    </xdr:from>
    <xdr:ext cx="695325" cy="590550"/>
    <xdr:pic>
      <xdr:nvPicPr>
        <xdr:cNvPr id="0" name="image253.jpg"/>
        <xdr:cNvPicPr preferRelativeResize="0"/>
      </xdr:nvPicPr>
      <xdr:blipFill>
        <a:blip cstate="print" r:embed="rId4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4182</xdr:row>
      <xdr:rowOff>76200</xdr:rowOff>
    </xdr:from>
    <xdr:ext cx="828675" cy="581025"/>
    <xdr:pic>
      <xdr:nvPicPr>
        <xdr:cNvPr id="0" name="image247.jpg"/>
        <xdr:cNvPicPr preferRelativeResize="0"/>
      </xdr:nvPicPr>
      <xdr:blipFill>
        <a:blip cstate="print" r:embed="rId4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4197</xdr:row>
      <xdr:rowOff>76200</xdr:rowOff>
    </xdr:from>
    <xdr:ext cx="857250" cy="571500"/>
    <xdr:pic>
      <xdr:nvPicPr>
        <xdr:cNvPr id="0" name="image251.jpg"/>
        <xdr:cNvPicPr preferRelativeResize="0"/>
      </xdr:nvPicPr>
      <xdr:blipFill>
        <a:blip cstate="print" r:embed="rId4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4242</xdr:row>
      <xdr:rowOff>28575</xdr:rowOff>
    </xdr:from>
    <xdr:ext cx="800100" cy="647700"/>
    <xdr:pic>
      <xdr:nvPicPr>
        <xdr:cNvPr id="0" name="image255.jpg"/>
        <xdr:cNvPicPr preferRelativeResize="0"/>
      </xdr:nvPicPr>
      <xdr:blipFill>
        <a:blip cstate="print" r:embed="rId4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4156</xdr:row>
      <xdr:rowOff>9525</xdr:rowOff>
    </xdr:from>
    <xdr:ext cx="742950" cy="752475"/>
    <xdr:pic>
      <xdr:nvPicPr>
        <xdr:cNvPr id="0" name="image256.jpg"/>
        <xdr:cNvPicPr preferRelativeResize="0"/>
      </xdr:nvPicPr>
      <xdr:blipFill>
        <a:blip cstate="print" r:embed="rId4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161925</xdr:colOff>
      <xdr:row>4146</xdr:row>
      <xdr:rowOff>38100</xdr:rowOff>
    </xdr:from>
    <xdr:ext cx="714375" cy="676275"/>
    <xdr:pic>
      <xdr:nvPicPr>
        <xdr:cNvPr id="0" name="image266.jpg"/>
        <xdr:cNvPicPr preferRelativeResize="0"/>
      </xdr:nvPicPr>
      <xdr:blipFill>
        <a:blip cstate="print" r:embed="rId4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4151</xdr:row>
      <xdr:rowOff>28575</xdr:rowOff>
    </xdr:from>
    <xdr:ext cx="752475" cy="685800"/>
    <xdr:pic>
      <xdr:nvPicPr>
        <xdr:cNvPr id="0" name="image260.jpg"/>
        <xdr:cNvPicPr preferRelativeResize="0"/>
      </xdr:nvPicPr>
      <xdr:blipFill>
        <a:blip cstate="print" r:embed="rId4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4115</xdr:row>
      <xdr:rowOff>19050</xdr:rowOff>
    </xdr:from>
    <xdr:ext cx="695325" cy="695325"/>
    <xdr:pic>
      <xdr:nvPicPr>
        <xdr:cNvPr id="0" name="image290.jpg"/>
        <xdr:cNvPicPr preferRelativeResize="0"/>
      </xdr:nvPicPr>
      <xdr:blipFill>
        <a:blip cstate="print" r:embed="rId4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4140</xdr:row>
      <xdr:rowOff>38100</xdr:rowOff>
    </xdr:from>
    <xdr:ext cx="723900" cy="704850"/>
    <xdr:pic>
      <xdr:nvPicPr>
        <xdr:cNvPr id="0" name="image261.jpg"/>
        <xdr:cNvPicPr preferRelativeResize="0"/>
      </xdr:nvPicPr>
      <xdr:blipFill>
        <a:blip cstate="print" r:embed="rId4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152400</xdr:colOff>
      <xdr:row>4129</xdr:row>
      <xdr:rowOff>19050</xdr:rowOff>
    </xdr:from>
    <xdr:ext cx="704850" cy="704850"/>
    <xdr:pic>
      <xdr:nvPicPr>
        <xdr:cNvPr id="0" name="image259.jpg"/>
        <xdr:cNvPicPr preferRelativeResize="0"/>
      </xdr:nvPicPr>
      <xdr:blipFill>
        <a:blip cstate="print" r:embed="rId4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4123</xdr:row>
      <xdr:rowOff>9525</xdr:rowOff>
    </xdr:from>
    <xdr:ext cx="685800" cy="695325"/>
    <xdr:pic>
      <xdr:nvPicPr>
        <xdr:cNvPr id="0" name="image258.jpg"/>
        <xdr:cNvPicPr preferRelativeResize="0"/>
      </xdr:nvPicPr>
      <xdr:blipFill>
        <a:blip cstate="print" r:embed="rId4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6744</xdr:row>
      <xdr:rowOff>47625</xdr:rowOff>
    </xdr:from>
    <xdr:ext cx="714375" cy="647700"/>
    <xdr:pic>
      <xdr:nvPicPr>
        <xdr:cNvPr id="0" name="image289.jpg"/>
        <xdr:cNvPicPr preferRelativeResize="0"/>
      </xdr:nvPicPr>
      <xdr:blipFill>
        <a:blip cstate="print" r:embed="rId4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2041</xdr:row>
      <xdr:rowOff>19050</xdr:rowOff>
    </xdr:from>
    <xdr:ext cx="990600" cy="1076325"/>
    <xdr:pic>
      <xdr:nvPicPr>
        <xdr:cNvPr id="0" name="image296.jpg"/>
        <xdr:cNvPicPr preferRelativeResize="0"/>
      </xdr:nvPicPr>
      <xdr:blipFill>
        <a:blip cstate="print" r:embed="rId4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1806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1821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1829</xdr:row>
      <xdr:rowOff>114300</xdr:rowOff>
    </xdr:from>
    <xdr:ext cx="14954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1831</xdr:row>
      <xdr:rowOff>104775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1833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1847</xdr:row>
      <xdr:rowOff>209550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1861</xdr:row>
      <xdr:rowOff>104775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1882</xdr:row>
      <xdr:rowOff>114300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1897</xdr:row>
      <xdr:rowOff>104775</xdr:rowOff>
    </xdr:from>
    <xdr:ext cx="14954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1907</xdr:row>
      <xdr:rowOff>104775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1915</xdr:row>
      <xdr:rowOff>114300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1928</xdr:row>
      <xdr:rowOff>114300</xdr:rowOff>
    </xdr:from>
    <xdr:ext cx="1000125" cy="352425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1932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1942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1946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1987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2002</xdr:row>
      <xdr:rowOff>114300</xdr:rowOff>
    </xdr:from>
    <xdr:ext cx="1000125" cy="361950"/>
    <xdr:pic>
      <xdr:nvPicPr>
        <xdr:cNvPr id="0" name="image294.jpg"/>
        <xdr:cNvPicPr preferRelativeResize="0"/>
      </xdr:nvPicPr>
      <xdr:blipFill>
        <a:blip cstate="print" r:embed="rId4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1971</xdr:row>
      <xdr:rowOff>85725</xdr:rowOff>
    </xdr:from>
    <xdr:ext cx="1028700" cy="409575"/>
    <xdr:pic>
      <xdr:nvPicPr>
        <xdr:cNvPr id="0" name="image307.jpg"/>
        <xdr:cNvPicPr preferRelativeResize="0"/>
      </xdr:nvPicPr>
      <xdr:blipFill>
        <a:blip cstate="print" r:embed="rId4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1977</xdr:row>
      <xdr:rowOff>47625</xdr:rowOff>
    </xdr:from>
    <xdr:ext cx="933450" cy="476250"/>
    <xdr:pic>
      <xdr:nvPicPr>
        <xdr:cNvPr id="0" name="image311.jpg"/>
        <xdr:cNvPicPr preferRelativeResize="0"/>
      </xdr:nvPicPr>
      <xdr:blipFill>
        <a:blip cstate="print" r:embed="rId4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2013</xdr:row>
      <xdr:rowOff>85725</xdr:rowOff>
    </xdr:from>
    <xdr:ext cx="857250" cy="361950"/>
    <xdr:pic>
      <xdr:nvPicPr>
        <xdr:cNvPr id="0" name="image300.jpg"/>
        <xdr:cNvPicPr preferRelativeResize="0"/>
      </xdr:nvPicPr>
      <xdr:blipFill>
        <a:blip cstate="print" r:embed="rId4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2016</xdr:row>
      <xdr:rowOff>200025</xdr:rowOff>
    </xdr:from>
    <xdr:ext cx="1057275" cy="552450"/>
    <xdr:pic>
      <xdr:nvPicPr>
        <xdr:cNvPr id="0" name="image299.jpg"/>
        <xdr:cNvPicPr preferRelativeResize="0"/>
      </xdr:nvPicPr>
      <xdr:blipFill>
        <a:blip cstate="print" r:embed="rId4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2025</xdr:row>
      <xdr:rowOff>200025</xdr:rowOff>
    </xdr:from>
    <xdr:ext cx="1057275" cy="552450"/>
    <xdr:pic>
      <xdr:nvPicPr>
        <xdr:cNvPr id="0" name="image299.jpg"/>
        <xdr:cNvPicPr preferRelativeResize="0"/>
      </xdr:nvPicPr>
      <xdr:blipFill>
        <a:blip cstate="print" r:embed="rId4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2022</xdr:row>
      <xdr:rowOff>190500</xdr:rowOff>
    </xdr:from>
    <xdr:ext cx="1019175" cy="552450"/>
    <xdr:pic>
      <xdr:nvPicPr>
        <xdr:cNvPr id="0" name="image319.jpg"/>
        <xdr:cNvPicPr preferRelativeResize="0"/>
      </xdr:nvPicPr>
      <xdr:blipFill>
        <a:blip cstate="print" r:embed="rId4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2030</xdr:row>
      <xdr:rowOff>161925</xdr:rowOff>
    </xdr:from>
    <xdr:ext cx="819150" cy="447675"/>
    <xdr:pic>
      <xdr:nvPicPr>
        <xdr:cNvPr id="0" name="image334.jpg"/>
        <xdr:cNvPicPr preferRelativeResize="0"/>
      </xdr:nvPicPr>
      <xdr:blipFill>
        <a:blip cstate="print" r:embed="rId4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2032</xdr:row>
      <xdr:rowOff>152400</xdr:rowOff>
    </xdr:from>
    <xdr:ext cx="895350" cy="514350"/>
    <xdr:pic>
      <xdr:nvPicPr>
        <xdr:cNvPr id="0" name="image310.jpg"/>
        <xdr:cNvPicPr preferRelativeResize="0"/>
      </xdr:nvPicPr>
      <xdr:blipFill>
        <a:blip cstate="print" r:embed="rId4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2036</xdr:row>
      <xdr:rowOff>142875</xdr:rowOff>
    </xdr:from>
    <xdr:ext cx="933450" cy="495300"/>
    <xdr:pic>
      <xdr:nvPicPr>
        <xdr:cNvPr id="0" name="image348.jpg"/>
        <xdr:cNvPicPr preferRelativeResize="0"/>
      </xdr:nvPicPr>
      <xdr:blipFill>
        <a:blip cstate="print" r:embed="rId4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28575</xdr:colOff>
      <xdr:row>2039</xdr:row>
      <xdr:rowOff>161925</xdr:rowOff>
    </xdr:from>
    <xdr:ext cx="952500" cy="428625"/>
    <xdr:pic>
      <xdr:nvPicPr>
        <xdr:cNvPr id="0" name="image305.jpg"/>
        <xdr:cNvPicPr preferRelativeResize="0"/>
      </xdr:nvPicPr>
      <xdr:blipFill>
        <a:blip cstate="print" r:embed="rId4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371475</xdr:colOff>
      <xdr:row>6754</xdr:row>
      <xdr:rowOff>200025</xdr:rowOff>
    </xdr:from>
    <xdr:ext cx="933450" cy="533400"/>
    <xdr:pic>
      <xdr:nvPicPr>
        <xdr:cNvPr id="0" name="image313.jpg"/>
        <xdr:cNvPicPr preferRelativeResize="0"/>
      </xdr:nvPicPr>
      <xdr:blipFill>
        <a:blip cstate="print" r:embed="rId4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6824</xdr:row>
      <xdr:rowOff>180975</xdr:rowOff>
    </xdr:from>
    <xdr:ext cx="923925" cy="533400"/>
    <xdr:pic>
      <xdr:nvPicPr>
        <xdr:cNvPr id="0" name="image330.jpg"/>
        <xdr:cNvPicPr preferRelativeResize="0"/>
      </xdr:nvPicPr>
      <xdr:blipFill>
        <a:blip cstate="print" r:embed="rId4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6911</xdr:row>
      <xdr:rowOff>219075</xdr:rowOff>
    </xdr:from>
    <xdr:ext cx="885825" cy="504825"/>
    <xdr:pic>
      <xdr:nvPicPr>
        <xdr:cNvPr id="0" name="image306.jpg"/>
        <xdr:cNvPicPr preferRelativeResize="0"/>
      </xdr:nvPicPr>
      <xdr:blipFill>
        <a:blip cstate="print" r:embed="rId4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6933</xdr:row>
      <xdr:rowOff>171450</xdr:rowOff>
    </xdr:from>
    <xdr:ext cx="971550" cy="552450"/>
    <xdr:pic>
      <xdr:nvPicPr>
        <xdr:cNvPr id="0" name="image357.jpg"/>
        <xdr:cNvPicPr preferRelativeResize="0"/>
      </xdr:nvPicPr>
      <xdr:blipFill>
        <a:blip cstate="print" r:embed="rId4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66675</xdr:colOff>
      <xdr:row>6990</xdr:row>
      <xdr:rowOff>219075</xdr:rowOff>
    </xdr:from>
    <xdr:ext cx="971550" cy="495300"/>
    <xdr:pic>
      <xdr:nvPicPr>
        <xdr:cNvPr id="0" name="image321.jpg"/>
        <xdr:cNvPicPr preferRelativeResize="0"/>
      </xdr:nvPicPr>
      <xdr:blipFill>
        <a:blip cstate="print" r:embed="rId4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7020</xdr:row>
      <xdr:rowOff>190500</xdr:rowOff>
    </xdr:from>
    <xdr:ext cx="885825" cy="533400"/>
    <xdr:pic>
      <xdr:nvPicPr>
        <xdr:cNvPr id="0" name="image309.jpg"/>
        <xdr:cNvPicPr preferRelativeResize="0"/>
      </xdr:nvPicPr>
      <xdr:blipFill>
        <a:blip cstate="print" r:embed="rId4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</xdr:colOff>
      <xdr:row>7000</xdr:row>
      <xdr:rowOff>190500</xdr:rowOff>
    </xdr:from>
    <xdr:ext cx="885825" cy="523875"/>
    <xdr:pic>
      <xdr:nvPicPr>
        <xdr:cNvPr id="0" name="image326.jpg"/>
        <xdr:cNvPicPr preferRelativeResize="0"/>
      </xdr:nvPicPr>
      <xdr:blipFill>
        <a:blip cstate="print" r:embed="rId4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4204</xdr:row>
      <xdr:rowOff>19050</xdr:rowOff>
    </xdr:from>
    <xdr:ext cx="800100" cy="723900"/>
    <xdr:pic>
      <xdr:nvPicPr>
        <xdr:cNvPr id="0" name="image316.png"/>
        <xdr:cNvPicPr preferRelativeResize="0"/>
      </xdr:nvPicPr>
      <xdr:blipFill>
        <a:blip cstate="print" r:embed="rId4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3912</xdr:row>
      <xdr:rowOff>57150</xdr:rowOff>
    </xdr:from>
    <xdr:ext cx="914400" cy="466725"/>
    <xdr:pic>
      <xdr:nvPicPr>
        <xdr:cNvPr id="0" name="image339.png"/>
        <xdr:cNvPicPr preferRelativeResize="0"/>
      </xdr:nvPicPr>
      <xdr:blipFill>
        <a:blip cstate="print" r:embed="rId4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3920</xdr:row>
      <xdr:rowOff>38100</xdr:rowOff>
    </xdr:from>
    <xdr:ext cx="923925" cy="466725"/>
    <xdr:pic>
      <xdr:nvPicPr>
        <xdr:cNvPr id="0" name="image345.png"/>
        <xdr:cNvPicPr preferRelativeResize="0"/>
      </xdr:nvPicPr>
      <xdr:blipFill>
        <a:blip cstate="print" r:embed="rId4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3890</xdr:row>
      <xdr:rowOff>9525</xdr:rowOff>
    </xdr:from>
    <xdr:ext cx="904875" cy="504825"/>
    <xdr:pic>
      <xdr:nvPicPr>
        <xdr:cNvPr id="0" name="image350.png"/>
        <xdr:cNvPicPr preferRelativeResize="0"/>
      </xdr:nvPicPr>
      <xdr:blipFill>
        <a:blip cstate="print" r:embed="rId5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3894</xdr:row>
      <xdr:rowOff>0</xdr:rowOff>
    </xdr:from>
    <xdr:ext cx="876300" cy="485775"/>
    <xdr:pic>
      <xdr:nvPicPr>
        <xdr:cNvPr id="0" name="image342.png"/>
        <xdr:cNvPicPr preferRelativeResize="0"/>
      </xdr:nvPicPr>
      <xdr:blipFill>
        <a:blip cstate="print" r:embed="rId5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</xdr:colOff>
      <xdr:row>3978</xdr:row>
      <xdr:rowOff>19050</xdr:rowOff>
    </xdr:from>
    <xdr:ext cx="952500" cy="542925"/>
    <xdr:pic>
      <xdr:nvPicPr>
        <xdr:cNvPr id="0" name="image332.png"/>
        <xdr:cNvPicPr preferRelativeResize="0"/>
      </xdr:nvPicPr>
      <xdr:blipFill>
        <a:blip cstate="print" r:embed="rId5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3419475</xdr:colOff>
      <xdr:row>32</xdr:row>
      <xdr:rowOff>638175</xdr:rowOff>
    </xdr:from>
    <xdr:ext cx="581025" cy="171450"/>
    <xdr:sp>
      <xdr:nvSpPr>
        <xdr:cNvPr id="3" name="Shape 3">
          <a:hlinkClick r:id="rId1"/>
        </xdr:cNvPr>
        <xdr:cNvSpPr/>
      </xdr:nvSpPr>
      <xdr:spPr>
        <a:xfrm>
          <a:off x="5060250" y="3694275"/>
          <a:ext cx="571500" cy="171450"/>
        </a:xfrm>
        <a:prstGeom prst="rect">
          <a:avLst/>
        </a:prstGeom>
        <a:gradFill>
          <a:gsLst>
            <a:gs pos="0">
              <a:srgbClr val="FFFFFF"/>
            </a:gs>
            <a:gs pos="43000">
              <a:srgbClr val="FFFFFF"/>
            </a:gs>
            <a:gs pos="81000">
              <a:srgbClr val="FF0000"/>
            </a:gs>
            <a:gs pos="100000">
              <a:srgbClr val="FF0000"/>
            </a:gs>
          </a:gsLst>
          <a:lin ang="2700000" scaled="0"/>
        </a:gradFill>
        <a:ln cap="flat" cmpd="sng" w="9525">
          <a:solidFill>
            <a:srgbClr val="7F7F7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видео</a:t>
          </a:r>
          <a:endParaRPr sz="1400"/>
        </a:p>
      </xdr:txBody>
    </xdr:sp>
    <xdr:clientData fLocksWithSheet="0"/>
  </xdr:oneCellAnchor>
  <xdr:oneCellAnchor>
    <xdr:from>
      <xdr:col>1</xdr:col>
      <xdr:colOff>3105150</xdr:colOff>
      <xdr:row>32</xdr:row>
      <xdr:rowOff>619125</xdr:rowOff>
    </xdr:from>
    <xdr:ext cx="295275" cy="200025"/>
    <xdr:sp>
      <xdr:nvSpPr>
        <xdr:cNvPr id="4" name="Shape 4"/>
        <xdr:cNvSpPr/>
      </xdr:nvSpPr>
      <xdr:spPr>
        <a:xfrm>
          <a:off x="5207888" y="3689513"/>
          <a:ext cx="276225" cy="180975"/>
        </a:xfrm>
        <a:prstGeom prst="rightArrow">
          <a:avLst>
            <a:gd fmla="val 50000" name="adj1"/>
            <a:gd fmla="val 50000" name="adj2"/>
          </a:avLst>
        </a:prstGeom>
        <a:solidFill>
          <a:srgbClr val="0000FF"/>
        </a:solidFill>
        <a:ln cap="flat" cmpd="sng" w="25400">
          <a:solidFill>
            <a:srgbClr val="0000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</xdr:col>
      <xdr:colOff>2600325</xdr:colOff>
      <xdr:row>14</xdr:row>
      <xdr:rowOff>142875</xdr:rowOff>
    </xdr:from>
    <xdr:ext cx="838200" cy="5619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1438275</xdr:colOff>
      <xdr:row>14</xdr:row>
      <xdr:rowOff>123825</xdr:rowOff>
    </xdr:from>
    <xdr:ext cx="904875" cy="657225"/>
    <xdr:pic>
      <xdr:nvPicPr>
        <xdr:cNvPr id="0" name="image8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466725</xdr:colOff>
      <xdr:row>14</xdr:row>
      <xdr:rowOff>57150</xdr:rowOff>
    </xdr:from>
    <xdr:ext cx="695325" cy="762000"/>
    <xdr:pic>
      <xdr:nvPicPr>
        <xdr:cNvPr id="0" name="image1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1543050</xdr:colOff>
      <xdr:row>13</xdr:row>
      <xdr:rowOff>57150</xdr:rowOff>
    </xdr:from>
    <xdr:ext cx="781050" cy="762000"/>
    <xdr:pic>
      <xdr:nvPicPr>
        <xdr:cNvPr id="0" name="image40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2638425</xdr:colOff>
      <xdr:row>13</xdr:row>
      <xdr:rowOff>47625</xdr:rowOff>
    </xdr:from>
    <xdr:ext cx="752475" cy="762000"/>
    <xdr:pic>
      <xdr:nvPicPr>
        <xdr:cNvPr id="0" name="image35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2705100</xdr:colOff>
      <xdr:row>15</xdr:row>
      <xdr:rowOff>47625</xdr:rowOff>
    </xdr:from>
    <xdr:ext cx="742950" cy="762000"/>
    <xdr:pic>
      <xdr:nvPicPr>
        <xdr:cNvPr id="0" name="image9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1562100</xdr:colOff>
      <xdr:row>15</xdr:row>
      <xdr:rowOff>57150</xdr:rowOff>
    </xdr:from>
    <xdr:ext cx="723900" cy="762000"/>
    <xdr:pic>
      <xdr:nvPicPr>
        <xdr:cNvPr id="0" name="image10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16</xdr:row>
      <xdr:rowOff>190500</xdr:rowOff>
    </xdr:from>
    <xdr:ext cx="1123950" cy="409575"/>
    <xdr:pic>
      <xdr:nvPicPr>
        <xdr:cNvPr id="0" name="image1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1285875</xdr:colOff>
      <xdr:row>16</xdr:row>
      <xdr:rowOff>190500</xdr:rowOff>
    </xdr:from>
    <xdr:ext cx="1190625" cy="457200"/>
    <xdr:pic>
      <xdr:nvPicPr>
        <xdr:cNvPr id="0" name="image1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2562225</xdr:colOff>
      <xdr:row>16</xdr:row>
      <xdr:rowOff>247650</xdr:rowOff>
    </xdr:from>
    <xdr:ext cx="1352550" cy="361950"/>
    <xdr:pic>
      <xdr:nvPicPr>
        <xdr:cNvPr id="0" name="image3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1095375</xdr:colOff>
      <xdr:row>17</xdr:row>
      <xdr:rowOff>390525</xdr:rowOff>
    </xdr:from>
    <xdr:ext cx="1314450" cy="400050"/>
    <xdr:pic>
      <xdr:nvPicPr>
        <xdr:cNvPr id="0" name="image2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219075</xdr:colOff>
      <xdr:row>17</xdr:row>
      <xdr:rowOff>104775</xdr:rowOff>
    </xdr:from>
    <xdr:ext cx="1466850" cy="323850"/>
    <xdr:pic>
      <xdr:nvPicPr>
        <xdr:cNvPr id="0" name="image21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2305050</xdr:colOff>
      <xdr:row>17</xdr:row>
      <xdr:rowOff>66675</xdr:rowOff>
    </xdr:from>
    <xdr:ext cx="1295400" cy="276225"/>
    <xdr:pic>
      <xdr:nvPicPr>
        <xdr:cNvPr id="0" name="image2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714375</xdr:colOff>
      <xdr:row>18</xdr:row>
      <xdr:rowOff>85725</xdr:rowOff>
    </xdr:from>
    <xdr:ext cx="2381250" cy="695325"/>
    <xdr:pic>
      <xdr:nvPicPr>
        <xdr:cNvPr id="0" name="image1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752475</xdr:colOff>
      <xdr:row>19</xdr:row>
      <xdr:rowOff>85725</xdr:rowOff>
    </xdr:from>
    <xdr:ext cx="2247900" cy="704850"/>
    <xdr:pic>
      <xdr:nvPicPr>
        <xdr:cNvPr id="0" name="image4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1238250</xdr:colOff>
      <xdr:row>20</xdr:row>
      <xdr:rowOff>57150</xdr:rowOff>
    </xdr:from>
    <xdr:ext cx="1228725" cy="762000"/>
    <xdr:pic>
      <xdr:nvPicPr>
        <xdr:cNvPr id="0" name="image3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866775</xdr:colOff>
      <xdr:row>23</xdr:row>
      <xdr:rowOff>104775</xdr:rowOff>
    </xdr:from>
    <xdr:ext cx="2133600" cy="666750"/>
    <xdr:pic>
      <xdr:nvPicPr>
        <xdr:cNvPr id="0" name="image26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2171700</xdr:colOff>
      <xdr:row>25</xdr:row>
      <xdr:rowOff>47625</xdr:rowOff>
    </xdr:from>
    <xdr:ext cx="1123950" cy="695325"/>
    <xdr:pic>
      <xdr:nvPicPr>
        <xdr:cNvPr id="0" name="image17.jp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323850</xdr:colOff>
      <xdr:row>26</xdr:row>
      <xdr:rowOff>133350</xdr:rowOff>
    </xdr:from>
    <xdr:ext cx="3352800" cy="561975"/>
    <xdr:pic>
      <xdr:nvPicPr>
        <xdr:cNvPr id="0" name="image39.jp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27</xdr:row>
      <xdr:rowOff>171450</xdr:rowOff>
    </xdr:from>
    <xdr:ext cx="3324225" cy="485775"/>
    <xdr:pic>
      <xdr:nvPicPr>
        <xdr:cNvPr id="0" name="image34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28</xdr:row>
      <xdr:rowOff>209550</xdr:rowOff>
    </xdr:from>
    <xdr:ext cx="3409950" cy="447675"/>
    <xdr:pic>
      <xdr:nvPicPr>
        <xdr:cNvPr id="0" name="image13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276225</xdr:colOff>
      <xdr:row>30</xdr:row>
      <xdr:rowOff>190500</xdr:rowOff>
    </xdr:from>
    <xdr:ext cx="3476625" cy="438150"/>
    <xdr:pic>
      <xdr:nvPicPr>
        <xdr:cNvPr id="0" name="image5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600075</xdr:colOff>
      <xdr:row>33</xdr:row>
      <xdr:rowOff>190500</xdr:rowOff>
    </xdr:from>
    <xdr:ext cx="2924175" cy="581025"/>
    <xdr:pic>
      <xdr:nvPicPr>
        <xdr:cNvPr id="0" name="image25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21</xdr:row>
      <xdr:rowOff>171450</xdr:rowOff>
    </xdr:from>
    <xdr:ext cx="2200275" cy="476250"/>
    <xdr:pic>
      <xdr:nvPicPr>
        <xdr:cNvPr id="0" name="image41.jp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2352675</xdr:colOff>
      <xdr:row>21</xdr:row>
      <xdr:rowOff>152400</xdr:rowOff>
    </xdr:from>
    <xdr:ext cx="1390650" cy="552450"/>
    <xdr:pic>
      <xdr:nvPicPr>
        <xdr:cNvPr id="0" name="image71.jp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704850</xdr:colOff>
      <xdr:row>24</xdr:row>
      <xdr:rowOff>38100</xdr:rowOff>
    </xdr:from>
    <xdr:ext cx="1171575" cy="762000"/>
    <xdr:pic>
      <xdr:nvPicPr>
        <xdr:cNvPr id="0" name="image61.jp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2095500</xdr:colOff>
      <xdr:row>24</xdr:row>
      <xdr:rowOff>28575</xdr:rowOff>
    </xdr:from>
    <xdr:ext cx="1038225" cy="762000"/>
    <xdr:pic>
      <xdr:nvPicPr>
        <xdr:cNvPr id="0" name="image49.jp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22</xdr:row>
      <xdr:rowOff>85725</xdr:rowOff>
    </xdr:from>
    <xdr:ext cx="2105025" cy="685800"/>
    <xdr:pic>
      <xdr:nvPicPr>
        <xdr:cNvPr id="0" name="image19.jp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533400</xdr:colOff>
      <xdr:row>4</xdr:row>
      <xdr:rowOff>38100</xdr:rowOff>
    </xdr:from>
    <xdr:ext cx="2819400" cy="752475"/>
    <xdr:pic>
      <xdr:nvPicPr>
        <xdr:cNvPr id="0" name="image47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381000</xdr:colOff>
      <xdr:row>40</xdr:row>
      <xdr:rowOff>123825</xdr:rowOff>
    </xdr:from>
    <xdr:ext cx="1524000" cy="581025"/>
    <xdr:pic>
      <xdr:nvPicPr>
        <xdr:cNvPr id="0" name="image23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2133600</xdr:colOff>
      <xdr:row>40</xdr:row>
      <xdr:rowOff>190500</xdr:rowOff>
    </xdr:from>
    <xdr:ext cx="1524000" cy="390525"/>
    <xdr:pic>
      <xdr:nvPicPr>
        <xdr:cNvPr id="0" name="image44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2200275</xdr:colOff>
      <xdr:row>41</xdr:row>
      <xdr:rowOff>9525</xdr:rowOff>
    </xdr:from>
    <xdr:ext cx="1524000" cy="762000"/>
    <xdr:pic>
      <xdr:nvPicPr>
        <xdr:cNvPr id="0" name="image24.jp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533400</xdr:colOff>
      <xdr:row>41</xdr:row>
      <xdr:rowOff>38100</xdr:rowOff>
    </xdr:from>
    <xdr:ext cx="1524000" cy="762000"/>
    <xdr:pic>
      <xdr:nvPicPr>
        <xdr:cNvPr id="0" name="image30.jp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42</xdr:row>
      <xdr:rowOff>76200</xdr:rowOff>
    </xdr:from>
    <xdr:ext cx="2857500" cy="581025"/>
    <xdr:pic>
      <xdr:nvPicPr>
        <xdr:cNvPr id="0" name="image6.jp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46</xdr:row>
      <xdr:rowOff>104775</xdr:rowOff>
    </xdr:from>
    <xdr:ext cx="1895475" cy="571500"/>
    <xdr:pic>
      <xdr:nvPicPr>
        <xdr:cNvPr id="0" name="image43.jp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45</xdr:row>
      <xdr:rowOff>95250</xdr:rowOff>
    </xdr:from>
    <xdr:ext cx="1933575" cy="628650"/>
    <xdr:pic>
      <xdr:nvPicPr>
        <xdr:cNvPr id="0" name="image42.jp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2000250</xdr:colOff>
      <xdr:row>45</xdr:row>
      <xdr:rowOff>76200</xdr:rowOff>
    </xdr:from>
    <xdr:ext cx="1933575" cy="657225"/>
    <xdr:pic>
      <xdr:nvPicPr>
        <xdr:cNvPr id="0" name="image38.jp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2085975</xdr:colOff>
      <xdr:row>46</xdr:row>
      <xdr:rowOff>28575</xdr:rowOff>
    </xdr:from>
    <xdr:ext cx="1866900" cy="666750"/>
    <xdr:pic>
      <xdr:nvPicPr>
        <xdr:cNvPr id="0" name="image51.jp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466725</xdr:colOff>
      <xdr:row>38</xdr:row>
      <xdr:rowOff>47625</xdr:rowOff>
    </xdr:from>
    <xdr:ext cx="1038225" cy="762000"/>
    <xdr:pic>
      <xdr:nvPicPr>
        <xdr:cNvPr id="0" name="image16.jp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1733550</xdr:colOff>
      <xdr:row>38</xdr:row>
      <xdr:rowOff>180975</xdr:rowOff>
    </xdr:from>
    <xdr:ext cx="1790700" cy="428625"/>
    <xdr:pic>
      <xdr:nvPicPr>
        <xdr:cNvPr id="0" name="image18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31</xdr:row>
      <xdr:rowOff>219075</xdr:rowOff>
    </xdr:from>
    <xdr:ext cx="3790950" cy="466725"/>
    <xdr:pic>
      <xdr:nvPicPr>
        <xdr:cNvPr id="0" name="image37.jp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52</xdr:row>
      <xdr:rowOff>171450</xdr:rowOff>
    </xdr:from>
    <xdr:ext cx="3467100" cy="428625"/>
    <xdr:pic>
      <xdr:nvPicPr>
        <xdr:cNvPr id="0" name="image63.jp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51</xdr:row>
      <xdr:rowOff>200025</xdr:rowOff>
    </xdr:from>
    <xdr:ext cx="2905125" cy="400050"/>
    <xdr:pic>
      <xdr:nvPicPr>
        <xdr:cNvPr id="0" name="image101.jp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50</xdr:row>
      <xdr:rowOff>76200</xdr:rowOff>
    </xdr:from>
    <xdr:ext cx="2314575" cy="704850"/>
    <xdr:pic>
      <xdr:nvPicPr>
        <xdr:cNvPr id="0" name="image31.jp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1981200</xdr:colOff>
      <xdr:row>54</xdr:row>
      <xdr:rowOff>276225</xdr:rowOff>
    </xdr:from>
    <xdr:ext cx="1933575" cy="523875"/>
    <xdr:pic>
      <xdr:nvPicPr>
        <xdr:cNvPr id="0" name="image53.jp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60</xdr:row>
      <xdr:rowOff>76200</xdr:rowOff>
    </xdr:from>
    <xdr:ext cx="885825" cy="762000"/>
    <xdr:pic>
      <xdr:nvPicPr>
        <xdr:cNvPr id="0" name="image27.jp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1333500</xdr:colOff>
      <xdr:row>60</xdr:row>
      <xdr:rowOff>57150</xdr:rowOff>
    </xdr:from>
    <xdr:ext cx="1152525" cy="762000"/>
    <xdr:pic>
      <xdr:nvPicPr>
        <xdr:cNvPr id="0" name="image29.jp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2600325</xdr:colOff>
      <xdr:row>60</xdr:row>
      <xdr:rowOff>57150</xdr:rowOff>
    </xdr:from>
    <xdr:ext cx="933450" cy="762000"/>
    <xdr:pic>
      <xdr:nvPicPr>
        <xdr:cNvPr id="0" name="image15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904875</xdr:colOff>
      <xdr:row>57</xdr:row>
      <xdr:rowOff>47625</xdr:rowOff>
    </xdr:from>
    <xdr:ext cx="1733550" cy="742950"/>
    <xdr:pic>
      <xdr:nvPicPr>
        <xdr:cNvPr id="0" name="image48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466725</xdr:colOff>
      <xdr:row>53</xdr:row>
      <xdr:rowOff>142875</xdr:rowOff>
    </xdr:from>
    <xdr:ext cx="1790700" cy="552450"/>
    <xdr:pic>
      <xdr:nvPicPr>
        <xdr:cNvPr id="0" name="image55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54</xdr:row>
      <xdr:rowOff>85725</xdr:rowOff>
    </xdr:from>
    <xdr:ext cx="2514600" cy="381000"/>
    <xdr:pic>
      <xdr:nvPicPr>
        <xdr:cNvPr id="0" name="image45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6</xdr:row>
      <xdr:rowOff>238125</xdr:rowOff>
    </xdr:from>
    <xdr:ext cx="3362325" cy="400050"/>
    <xdr:pic>
      <xdr:nvPicPr>
        <xdr:cNvPr id="0" name="image50.jp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200025</xdr:colOff>
      <xdr:row>7</xdr:row>
      <xdr:rowOff>285750</xdr:rowOff>
    </xdr:from>
    <xdr:ext cx="3609975" cy="304800"/>
    <xdr:pic>
      <xdr:nvPicPr>
        <xdr:cNvPr id="0" name="image56.jp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1533525</xdr:colOff>
      <xdr:row>10</xdr:row>
      <xdr:rowOff>76200</xdr:rowOff>
    </xdr:from>
    <xdr:ext cx="609600" cy="742950"/>
    <xdr:pic>
      <xdr:nvPicPr>
        <xdr:cNvPr id="0" name="image7.jp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809625</xdr:colOff>
      <xdr:row>10</xdr:row>
      <xdr:rowOff>66675</xdr:rowOff>
    </xdr:from>
    <xdr:ext cx="609600" cy="742950"/>
    <xdr:pic>
      <xdr:nvPicPr>
        <xdr:cNvPr id="0" name="image7.jp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2276475</xdr:colOff>
      <xdr:row>10</xdr:row>
      <xdr:rowOff>85725</xdr:rowOff>
    </xdr:from>
    <xdr:ext cx="609600" cy="742950"/>
    <xdr:pic>
      <xdr:nvPicPr>
        <xdr:cNvPr id="0" name="image7.jp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438150</xdr:colOff>
      <xdr:row>8</xdr:row>
      <xdr:rowOff>114300</xdr:rowOff>
    </xdr:from>
    <xdr:ext cx="3067050" cy="571500"/>
    <xdr:pic>
      <xdr:nvPicPr>
        <xdr:cNvPr id="0" name="image33.jp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819150</xdr:colOff>
      <xdr:row>9</xdr:row>
      <xdr:rowOff>76200</xdr:rowOff>
    </xdr:from>
    <xdr:ext cx="2047875" cy="742950"/>
    <xdr:pic>
      <xdr:nvPicPr>
        <xdr:cNvPr id="0" name="image28.jp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552450</xdr:colOff>
      <xdr:row>59</xdr:row>
      <xdr:rowOff>38100</xdr:rowOff>
    </xdr:from>
    <xdr:ext cx="2828925" cy="428625"/>
    <xdr:pic>
      <xdr:nvPicPr>
        <xdr:cNvPr id="0" name="image36.jp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552450</xdr:colOff>
      <xdr:row>59</xdr:row>
      <xdr:rowOff>409575</xdr:rowOff>
    </xdr:from>
    <xdr:ext cx="2828925" cy="400050"/>
    <xdr:pic>
      <xdr:nvPicPr>
        <xdr:cNvPr id="0" name="image58.jp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790575</xdr:colOff>
      <xdr:row>47</xdr:row>
      <xdr:rowOff>47625</xdr:rowOff>
    </xdr:from>
    <xdr:ext cx="2143125" cy="695325"/>
    <xdr:pic>
      <xdr:nvPicPr>
        <xdr:cNvPr id="0" name="image62.jp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48</xdr:row>
      <xdr:rowOff>47625</xdr:rowOff>
    </xdr:from>
    <xdr:ext cx="2705100" cy="762000"/>
    <xdr:pic>
      <xdr:nvPicPr>
        <xdr:cNvPr id="0" name="image54.jp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2343150</xdr:colOff>
      <xdr:row>43</xdr:row>
      <xdr:rowOff>57150</xdr:rowOff>
    </xdr:from>
    <xdr:ext cx="914400" cy="762000"/>
    <xdr:pic>
      <xdr:nvPicPr>
        <xdr:cNvPr id="0" name="image70.jp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533400</xdr:colOff>
      <xdr:row>43</xdr:row>
      <xdr:rowOff>333375</xdr:rowOff>
    </xdr:from>
    <xdr:ext cx="1524000" cy="333375"/>
    <xdr:pic>
      <xdr:nvPicPr>
        <xdr:cNvPr id="0" name="image60.jp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34</xdr:row>
      <xdr:rowOff>295275</xdr:rowOff>
    </xdr:from>
    <xdr:ext cx="3400425" cy="333375"/>
    <xdr:pic>
      <xdr:nvPicPr>
        <xdr:cNvPr id="0" name="image65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1304925</xdr:colOff>
      <xdr:row>35</xdr:row>
      <xdr:rowOff>171450</xdr:rowOff>
    </xdr:from>
    <xdr:ext cx="2524125" cy="266700"/>
    <xdr:pic>
      <xdr:nvPicPr>
        <xdr:cNvPr id="0" name="image59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228600</xdr:colOff>
      <xdr:row>35</xdr:row>
      <xdr:rowOff>485775</xdr:rowOff>
    </xdr:from>
    <xdr:ext cx="2447925" cy="276225"/>
    <xdr:pic>
      <xdr:nvPicPr>
        <xdr:cNvPr id="0" name="image57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266700</xdr:colOff>
      <xdr:row>29</xdr:row>
      <xdr:rowOff>123825</xdr:rowOff>
    </xdr:from>
    <xdr:ext cx="3495675" cy="628650"/>
    <xdr:pic>
      <xdr:nvPicPr>
        <xdr:cNvPr id="0" name="image52.jp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2247900</xdr:colOff>
      <xdr:row>2</xdr:row>
      <xdr:rowOff>47625</xdr:rowOff>
    </xdr:from>
    <xdr:ext cx="952500" cy="885825"/>
    <xdr:pic>
      <xdr:nvPicPr>
        <xdr:cNvPr id="0" name="image73.jp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962025</xdr:colOff>
      <xdr:row>2</xdr:row>
      <xdr:rowOff>85725</xdr:rowOff>
    </xdr:from>
    <xdr:ext cx="847725" cy="838200"/>
    <xdr:pic>
      <xdr:nvPicPr>
        <xdr:cNvPr id="0" name="image84.jp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1209675</xdr:colOff>
      <xdr:row>1</xdr:row>
      <xdr:rowOff>171450</xdr:rowOff>
    </xdr:from>
    <xdr:ext cx="1695450" cy="514350"/>
    <xdr:pic>
      <xdr:nvPicPr>
        <xdr:cNvPr id="0" name="image2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1</xdr:row>
      <xdr:rowOff>57150</xdr:rowOff>
    </xdr:from>
    <xdr:ext cx="1466850" cy="323850"/>
    <xdr:pic>
      <xdr:nvPicPr>
        <xdr:cNvPr id="0" name="image21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2524125</xdr:colOff>
      <xdr:row>1</xdr:row>
      <xdr:rowOff>495300</xdr:rowOff>
    </xdr:from>
    <xdr:ext cx="1466850" cy="314325"/>
    <xdr:pic>
      <xdr:nvPicPr>
        <xdr:cNvPr id="0" name="image2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695450" cy="847725"/>
    <xdr:pic>
      <xdr:nvPicPr>
        <xdr:cNvPr id="0" name="image88.jp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</xdr:row>
      <xdr:rowOff>0</xdr:rowOff>
    </xdr:from>
    <xdr:ext cx="1695450" cy="847725"/>
    <xdr:pic>
      <xdr:nvPicPr>
        <xdr:cNvPr id="0" name="image66.jp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1638300" cy="847725"/>
    <xdr:pic>
      <xdr:nvPicPr>
        <xdr:cNvPr id="0" name="image81.jp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</xdr:row>
      <xdr:rowOff>0</xdr:rowOff>
    </xdr:from>
    <xdr:ext cx="1666875" cy="838200"/>
    <xdr:pic>
      <xdr:nvPicPr>
        <xdr:cNvPr id="0" name="image77.jp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15</xdr:row>
      <xdr:rowOff>0</xdr:rowOff>
    </xdr:from>
    <xdr:ext cx="1685925" cy="847725"/>
    <xdr:pic>
      <xdr:nvPicPr>
        <xdr:cNvPr id="0" name="image96.jp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25</xdr:row>
      <xdr:rowOff>0</xdr:rowOff>
    </xdr:from>
    <xdr:ext cx="1685925" cy="847725"/>
    <xdr:pic>
      <xdr:nvPicPr>
        <xdr:cNvPr id="0" name="image95.jp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39</xdr:row>
      <xdr:rowOff>0</xdr:rowOff>
    </xdr:from>
    <xdr:ext cx="1409700" cy="847725"/>
    <xdr:pic>
      <xdr:nvPicPr>
        <xdr:cNvPr id="0" name="image75.jp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44</xdr:row>
      <xdr:rowOff>0</xdr:rowOff>
    </xdr:from>
    <xdr:ext cx="1695450" cy="847725"/>
    <xdr:pic>
      <xdr:nvPicPr>
        <xdr:cNvPr id="0" name="image103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49</xdr:row>
      <xdr:rowOff>0</xdr:rowOff>
    </xdr:from>
    <xdr:ext cx="981075" cy="847725"/>
    <xdr:pic>
      <xdr:nvPicPr>
        <xdr:cNvPr id="0" name="image74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53</xdr:row>
      <xdr:rowOff>0</xdr:rowOff>
    </xdr:from>
    <xdr:ext cx="1695450" cy="847725"/>
    <xdr:pic>
      <xdr:nvPicPr>
        <xdr:cNvPr id="0" name="image76.jp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55</xdr:row>
      <xdr:rowOff>0</xdr:rowOff>
    </xdr:from>
    <xdr:ext cx="819150" cy="847725"/>
    <xdr:pic>
      <xdr:nvPicPr>
        <xdr:cNvPr id="0" name="image107.jp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56</xdr:row>
      <xdr:rowOff>0</xdr:rowOff>
    </xdr:from>
    <xdr:ext cx="1181100" cy="847725"/>
    <xdr:pic>
      <xdr:nvPicPr>
        <xdr:cNvPr id="0" name="image78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58</xdr:row>
      <xdr:rowOff>0</xdr:rowOff>
    </xdr:from>
    <xdr:ext cx="1695450" cy="847725"/>
    <xdr:pic>
      <xdr:nvPicPr>
        <xdr:cNvPr id="0" name="image72.jp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61</xdr:row>
      <xdr:rowOff>0</xdr:rowOff>
    </xdr:from>
    <xdr:ext cx="1609725" cy="847725"/>
    <xdr:pic>
      <xdr:nvPicPr>
        <xdr:cNvPr id="0" name="image86.jp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youtu.be/GRqKtMFobgE" TargetMode="External"/><Relationship Id="rId194" Type="http://schemas.openxmlformats.org/officeDocument/2006/relationships/hyperlink" Target="https://youtu.be/Hq3O2KBOcCg" TargetMode="External"/><Relationship Id="rId193" Type="http://schemas.openxmlformats.org/officeDocument/2006/relationships/hyperlink" Target="https://youtu.be/Hq3O2KBOcCg" TargetMode="External"/><Relationship Id="rId192" Type="http://schemas.openxmlformats.org/officeDocument/2006/relationships/hyperlink" Target="https://youtu.be/_T0iyOxg5Ss" TargetMode="External"/><Relationship Id="rId191" Type="http://schemas.openxmlformats.org/officeDocument/2006/relationships/hyperlink" Target="https://youtu.be/GRqKtMFobgE" TargetMode="External"/><Relationship Id="rId187" Type="http://schemas.openxmlformats.org/officeDocument/2006/relationships/hyperlink" Target="https://youtu.be/GRqKtMFobgE" TargetMode="External"/><Relationship Id="rId186" Type="http://schemas.openxmlformats.org/officeDocument/2006/relationships/hyperlink" Target="https://youtu.be/taFrFfFPhQM" TargetMode="External"/><Relationship Id="rId185" Type="http://schemas.openxmlformats.org/officeDocument/2006/relationships/hyperlink" Target="https://youtu.be/woStPHr4GQE" TargetMode="External"/><Relationship Id="rId184" Type="http://schemas.openxmlformats.org/officeDocument/2006/relationships/hyperlink" Target="https://youtu.be/_T0iyOxg5Ss" TargetMode="External"/><Relationship Id="rId189" Type="http://schemas.openxmlformats.org/officeDocument/2006/relationships/hyperlink" Target="https://youtu.be/M5fJe0bQFXc" TargetMode="External"/><Relationship Id="rId188" Type="http://schemas.openxmlformats.org/officeDocument/2006/relationships/hyperlink" Target="https://youtu.be/GRqKtMFobgE" TargetMode="External"/><Relationship Id="rId183" Type="http://schemas.openxmlformats.org/officeDocument/2006/relationships/hyperlink" Target="https://youtu.be/GRqKtMFobgE" TargetMode="External"/><Relationship Id="rId182" Type="http://schemas.openxmlformats.org/officeDocument/2006/relationships/hyperlink" Target="https://youtu.be/8NQ5JkjKc3k" TargetMode="External"/><Relationship Id="rId181" Type="http://schemas.openxmlformats.org/officeDocument/2006/relationships/hyperlink" Target="https://youtu.be/HcvxRl_2GOo" TargetMode="External"/><Relationship Id="rId180" Type="http://schemas.openxmlformats.org/officeDocument/2006/relationships/hyperlink" Target="https://youtu.be/HcvxRl_2GOo" TargetMode="External"/><Relationship Id="rId176" Type="http://schemas.openxmlformats.org/officeDocument/2006/relationships/hyperlink" Target="https://youtu.be/T5x_vqPTsvw" TargetMode="External"/><Relationship Id="rId175" Type="http://schemas.openxmlformats.org/officeDocument/2006/relationships/hyperlink" Target="https://youtu.be/T5x_vqPTsvw" TargetMode="External"/><Relationship Id="rId174" Type="http://schemas.openxmlformats.org/officeDocument/2006/relationships/hyperlink" Target="https://youtu.be/T5x_vqPTsvw" TargetMode="External"/><Relationship Id="rId173" Type="http://schemas.openxmlformats.org/officeDocument/2006/relationships/hyperlink" Target="https://youtu.be/7_uHqXDpJOs" TargetMode="External"/><Relationship Id="rId179" Type="http://schemas.openxmlformats.org/officeDocument/2006/relationships/hyperlink" Target="https://youtu.be/qy15RA930vw" TargetMode="External"/><Relationship Id="rId178" Type="http://schemas.openxmlformats.org/officeDocument/2006/relationships/hyperlink" Target="https://youtu.be/GMfQCPwfHf0" TargetMode="External"/><Relationship Id="rId177" Type="http://schemas.openxmlformats.org/officeDocument/2006/relationships/hyperlink" Target="https://youtu.be/H9Ndqh37N8o" TargetMode="External"/><Relationship Id="rId198" Type="http://schemas.openxmlformats.org/officeDocument/2006/relationships/hyperlink" Target="https://youtu.be/xDRzcjH9ydg" TargetMode="External"/><Relationship Id="rId197" Type="http://schemas.openxmlformats.org/officeDocument/2006/relationships/hyperlink" Target="https://youtu.be/xDRzcjH9ydg" TargetMode="External"/><Relationship Id="rId196" Type="http://schemas.openxmlformats.org/officeDocument/2006/relationships/hyperlink" Target="https://youtu.be/5NmsqZBVFQA" TargetMode="External"/><Relationship Id="rId195" Type="http://schemas.openxmlformats.org/officeDocument/2006/relationships/hyperlink" Target="https://youtu.be/5NmsqZBVFQA" TargetMode="External"/><Relationship Id="rId199" Type="http://schemas.openxmlformats.org/officeDocument/2006/relationships/hyperlink" Target="https://youtu.be/8NQ5JkjKc3k" TargetMode="External"/><Relationship Id="rId150" Type="http://schemas.openxmlformats.org/officeDocument/2006/relationships/hyperlink" Target="https://www.youtube.com/watch?v=xDRzcjH9ydg&amp;t=15s" TargetMode="External"/><Relationship Id="rId1" Type="http://schemas.openxmlformats.org/officeDocument/2006/relationships/hyperlink" Target="https://youtu.be/JnA6LQwWL4M" TargetMode="External"/><Relationship Id="rId2" Type="http://schemas.openxmlformats.org/officeDocument/2006/relationships/hyperlink" Target="https://youtu.be/HcvxRl_2GOo" TargetMode="External"/><Relationship Id="rId3" Type="http://schemas.openxmlformats.org/officeDocument/2006/relationships/hyperlink" Target="https://youtu.be/HcvxRl_2GOo" TargetMode="External"/><Relationship Id="rId149" Type="http://schemas.openxmlformats.org/officeDocument/2006/relationships/hyperlink" Target="https://www.youtube.com/watch?v=xDRzcjH9ydg&amp;t=15s" TargetMode="External"/><Relationship Id="rId4" Type="http://schemas.openxmlformats.org/officeDocument/2006/relationships/hyperlink" Target="https://youtu.be/GMfQCPwfHf0" TargetMode="External"/><Relationship Id="rId148" Type="http://schemas.openxmlformats.org/officeDocument/2006/relationships/hyperlink" Target="https://youtu.be/Z9jaY5TT4aw" TargetMode="External"/><Relationship Id="rId9" Type="http://schemas.openxmlformats.org/officeDocument/2006/relationships/hyperlink" Target="https://youtu.be/M5fJe0bQFXc" TargetMode="External"/><Relationship Id="rId143" Type="http://schemas.openxmlformats.org/officeDocument/2006/relationships/hyperlink" Target="https://youtu.be/JfTm1KG1S2c" TargetMode="External"/><Relationship Id="rId142" Type="http://schemas.openxmlformats.org/officeDocument/2006/relationships/hyperlink" Target="https://youtu.be/z63hYJa2ci4" TargetMode="External"/><Relationship Id="rId141" Type="http://schemas.openxmlformats.org/officeDocument/2006/relationships/hyperlink" Target="https://youtu.be/JfTm1KG1S2c" TargetMode="External"/><Relationship Id="rId140" Type="http://schemas.openxmlformats.org/officeDocument/2006/relationships/hyperlink" Target="https://youtu.be/eO10a5oQYr4" TargetMode="External"/><Relationship Id="rId5" Type="http://schemas.openxmlformats.org/officeDocument/2006/relationships/hyperlink" Target="https://youtu.be/8NQ5JkjKc3k" TargetMode="External"/><Relationship Id="rId147" Type="http://schemas.openxmlformats.org/officeDocument/2006/relationships/hyperlink" Target="https://youtu.be/Z9jaY5TT4aw" TargetMode="External"/><Relationship Id="rId6" Type="http://schemas.openxmlformats.org/officeDocument/2006/relationships/hyperlink" Target="https://youtu.be/H9Ndqh37N8o" TargetMode="External"/><Relationship Id="rId146" Type="http://schemas.openxmlformats.org/officeDocument/2006/relationships/hyperlink" Target="https://youtu.be/BwrnHlKf9Q0" TargetMode="External"/><Relationship Id="rId7" Type="http://schemas.openxmlformats.org/officeDocument/2006/relationships/hyperlink" Target="https://youtu.be/M5fJe0bQFXc" TargetMode="External"/><Relationship Id="rId145" Type="http://schemas.openxmlformats.org/officeDocument/2006/relationships/hyperlink" Target="https://youtu.be/4uTGE3kSovw" TargetMode="External"/><Relationship Id="rId8" Type="http://schemas.openxmlformats.org/officeDocument/2006/relationships/hyperlink" Target="https://youtu.be/M5fJe0bQFXc" TargetMode="External"/><Relationship Id="rId144" Type="http://schemas.openxmlformats.org/officeDocument/2006/relationships/hyperlink" Target="https://youtu.be/DcwSBKWayD8" TargetMode="External"/><Relationship Id="rId139" Type="http://schemas.openxmlformats.org/officeDocument/2006/relationships/hyperlink" Target="https://youtu.be/2R-0FPHf5Ug" TargetMode="External"/><Relationship Id="rId138" Type="http://schemas.openxmlformats.org/officeDocument/2006/relationships/hyperlink" Target="https://youtu.be/8lyoMzPp5eo" TargetMode="External"/><Relationship Id="rId137" Type="http://schemas.openxmlformats.org/officeDocument/2006/relationships/hyperlink" Target="https://youtu.be/8lyoMzPp5eo" TargetMode="External"/><Relationship Id="rId132" Type="http://schemas.openxmlformats.org/officeDocument/2006/relationships/hyperlink" Target="https://youtu.be/5P_K6T-14tM" TargetMode="External"/><Relationship Id="rId131" Type="http://schemas.openxmlformats.org/officeDocument/2006/relationships/hyperlink" Target="https://youtu.be/5P_K6T-14tM" TargetMode="External"/><Relationship Id="rId130" Type="http://schemas.openxmlformats.org/officeDocument/2006/relationships/hyperlink" Target="https://youtu.be/5P_K6T-14tM" TargetMode="External"/><Relationship Id="rId136" Type="http://schemas.openxmlformats.org/officeDocument/2006/relationships/hyperlink" Target="https://youtu.be/8lyoMzPp5eo" TargetMode="External"/><Relationship Id="rId135" Type="http://schemas.openxmlformats.org/officeDocument/2006/relationships/hyperlink" Target="https://youtu.be/8lyoMzPp5eo" TargetMode="External"/><Relationship Id="rId134" Type="http://schemas.openxmlformats.org/officeDocument/2006/relationships/hyperlink" Target="https://youtu.be/8lyoMzPp5eo" TargetMode="External"/><Relationship Id="rId133" Type="http://schemas.openxmlformats.org/officeDocument/2006/relationships/hyperlink" Target="https://youtu.be/5P_K6T-14tM" TargetMode="External"/><Relationship Id="rId172" Type="http://schemas.openxmlformats.org/officeDocument/2006/relationships/hyperlink" Target="https://youtu.be/UxGNLX3Gm4c" TargetMode="External"/><Relationship Id="rId171" Type="http://schemas.openxmlformats.org/officeDocument/2006/relationships/hyperlink" Target="https://youtu.be/UxGNLX3Gm4c" TargetMode="External"/><Relationship Id="rId170" Type="http://schemas.openxmlformats.org/officeDocument/2006/relationships/hyperlink" Target="https://youtu.be/FdiAXPeOevA" TargetMode="External"/><Relationship Id="rId165" Type="http://schemas.openxmlformats.org/officeDocument/2006/relationships/hyperlink" Target="https://youtu.be/coQHuxB7hbk" TargetMode="External"/><Relationship Id="rId164" Type="http://schemas.openxmlformats.org/officeDocument/2006/relationships/hyperlink" Target="https://youtu.be/coQHuxB7hbk" TargetMode="External"/><Relationship Id="rId163" Type="http://schemas.openxmlformats.org/officeDocument/2006/relationships/hyperlink" Target="https://youtu.be/JnA6LQwWL4M" TargetMode="External"/><Relationship Id="rId162" Type="http://schemas.openxmlformats.org/officeDocument/2006/relationships/hyperlink" Target="https://youtu.be/7C7c3eQHbdA" TargetMode="External"/><Relationship Id="rId169" Type="http://schemas.openxmlformats.org/officeDocument/2006/relationships/hyperlink" Target="https://youtu.be/FdiAXPeOevA" TargetMode="External"/><Relationship Id="rId168" Type="http://schemas.openxmlformats.org/officeDocument/2006/relationships/hyperlink" Target="https://youtu.be/qo8M7VMrM1g" TargetMode="External"/><Relationship Id="rId167" Type="http://schemas.openxmlformats.org/officeDocument/2006/relationships/hyperlink" Target="https://youtu.be/qo8M7VMrM1g" TargetMode="External"/><Relationship Id="rId166" Type="http://schemas.openxmlformats.org/officeDocument/2006/relationships/hyperlink" Target="https://youtu.be/bdrgMvXqZMs" TargetMode="External"/><Relationship Id="rId161" Type="http://schemas.openxmlformats.org/officeDocument/2006/relationships/hyperlink" Target="https://youtu.be/I44RJv923Po" TargetMode="External"/><Relationship Id="rId160" Type="http://schemas.openxmlformats.org/officeDocument/2006/relationships/hyperlink" Target="https://youtu.be/rqOK57FuJkQ" TargetMode="External"/><Relationship Id="rId159" Type="http://schemas.openxmlformats.org/officeDocument/2006/relationships/hyperlink" Target="https://youtu.be/_HyL_PJKY80" TargetMode="External"/><Relationship Id="rId154" Type="http://schemas.openxmlformats.org/officeDocument/2006/relationships/hyperlink" Target="https://www.youtube.com/watch?v=xDRzcjH9ydg&amp;t=15s" TargetMode="External"/><Relationship Id="rId153" Type="http://schemas.openxmlformats.org/officeDocument/2006/relationships/hyperlink" Target="https://www.youtube.com/watch?v=xDRzcjH9ydg&amp;t=15s" TargetMode="External"/><Relationship Id="rId152" Type="http://schemas.openxmlformats.org/officeDocument/2006/relationships/hyperlink" Target="https://www.youtube.com/watch?v=xDRzcjH9ydg&amp;t=15s" TargetMode="External"/><Relationship Id="rId151" Type="http://schemas.openxmlformats.org/officeDocument/2006/relationships/hyperlink" Target="https://www.youtube.com/watch?v=xDRzcjH9ydg&amp;t=15s" TargetMode="External"/><Relationship Id="rId158" Type="http://schemas.openxmlformats.org/officeDocument/2006/relationships/hyperlink" Target="https://youtu.be/3zRPOHJ6DsQ" TargetMode="External"/><Relationship Id="rId157" Type="http://schemas.openxmlformats.org/officeDocument/2006/relationships/hyperlink" Target="https://youtu.be/0iwRBOhQ11c" TargetMode="External"/><Relationship Id="rId156" Type="http://schemas.openxmlformats.org/officeDocument/2006/relationships/hyperlink" Target="https://youtu.be/3KpRm9Oz_M8" TargetMode="External"/><Relationship Id="rId155" Type="http://schemas.openxmlformats.org/officeDocument/2006/relationships/hyperlink" Target="https://youtu.be/0WdN53FrNxc" TargetMode="External"/><Relationship Id="rId40" Type="http://schemas.openxmlformats.org/officeDocument/2006/relationships/hyperlink" Target="https://youtu.be/M5fJe0bQFXc" TargetMode="External"/><Relationship Id="rId42" Type="http://schemas.openxmlformats.org/officeDocument/2006/relationships/hyperlink" Target="https://youtu.be/ludvAEttYjI" TargetMode="External"/><Relationship Id="rId41" Type="http://schemas.openxmlformats.org/officeDocument/2006/relationships/hyperlink" Target="https://youtu.be/ludvAEttYjI" TargetMode="External"/><Relationship Id="rId44" Type="http://schemas.openxmlformats.org/officeDocument/2006/relationships/hyperlink" Target="https://youtu.be/M5fJe0bQFXc" TargetMode="External"/><Relationship Id="rId43" Type="http://schemas.openxmlformats.org/officeDocument/2006/relationships/hyperlink" Target="https://youtu.be/M5fJe0bQFXc" TargetMode="External"/><Relationship Id="rId46" Type="http://schemas.openxmlformats.org/officeDocument/2006/relationships/hyperlink" Target="https://youtu.be/GMfQCPwfHf0" TargetMode="External"/><Relationship Id="rId45" Type="http://schemas.openxmlformats.org/officeDocument/2006/relationships/hyperlink" Target="https://youtu.be/M5fJe0bQFXc" TargetMode="External"/><Relationship Id="rId48" Type="http://schemas.openxmlformats.org/officeDocument/2006/relationships/hyperlink" Target="https://youtu.be/_T0iyOxg5Ss" TargetMode="External"/><Relationship Id="rId47" Type="http://schemas.openxmlformats.org/officeDocument/2006/relationships/hyperlink" Target="https://youtu.be/_T0iyOxg5Ss" TargetMode="External"/><Relationship Id="rId49" Type="http://schemas.openxmlformats.org/officeDocument/2006/relationships/hyperlink" Target="https://youtu.be/_T0iyOxg5Ss" TargetMode="External"/><Relationship Id="rId31" Type="http://schemas.openxmlformats.org/officeDocument/2006/relationships/hyperlink" Target="https://youtu.be/qy15RA930vw" TargetMode="External"/><Relationship Id="rId30" Type="http://schemas.openxmlformats.org/officeDocument/2006/relationships/hyperlink" Target="https://youtu.be/qy15RA930vw" TargetMode="External"/><Relationship Id="rId33" Type="http://schemas.openxmlformats.org/officeDocument/2006/relationships/hyperlink" Target="https://youtu.be/_T0iyOxg5Ss" TargetMode="External"/><Relationship Id="rId32" Type="http://schemas.openxmlformats.org/officeDocument/2006/relationships/hyperlink" Target="https://youtu.be/_T0iyOxg5Ss" TargetMode="External"/><Relationship Id="rId35" Type="http://schemas.openxmlformats.org/officeDocument/2006/relationships/hyperlink" Target="https://www.youtube.com/watch?v=woStPHr4GQE&amp;t=23s" TargetMode="External"/><Relationship Id="rId34" Type="http://schemas.openxmlformats.org/officeDocument/2006/relationships/hyperlink" Target="https://www.youtube.com/watch?v=woStPHr4GQE&amp;t=23s" TargetMode="External"/><Relationship Id="rId37" Type="http://schemas.openxmlformats.org/officeDocument/2006/relationships/hyperlink" Target="https://youtu.be/GRqKtMFobgE" TargetMode="External"/><Relationship Id="rId36" Type="http://schemas.openxmlformats.org/officeDocument/2006/relationships/hyperlink" Target="https://youtu.be/taFrFfFPhQM" TargetMode="External"/><Relationship Id="rId39" Type="http://schemas.openxmlformats.org/officeDocument/2006/relationships/hyperlink" Target="https://youtu.be/GRqKtMFobgE" TargetMode="External"/><Relationship Id="rId38" Type="http://schemas.openxmlformats.org/officeDocument/2006/relationships/hyperlink" Target="https://youtu.be/GRqKtMFobgE" TargetMode="External"/><Relationship Id="rId20" Type="http://schemas.openxmlformats.org/officeDocument/2006/relationships/hyperlink" Target="https://youtu.be/qy15RA930vw" TargetMode="External"/><Relationship Id="rId22" Type="http://schemas.openxmlformats.org/officeDocument/2006/relationships/hyperlink" Target="https://youtu.be/qy15RA930vw" TargetMode="External"/><Relationship Id="rId21" Type="http://schemas.openxmlformats.org/officeDocument/2006/relationships/hyperlink" Target="https://youtu.be/qy15RA930vw" TargetMode="External"/><Relationship Id="rId24" Type="http://schemas.openxmlformats.org/officeDocument/2006/relationships/hyperlink" Target="https://youtu.be/qy15RA930vw" TargetMode="External"/><Relationship Id="rId23" Type="http://schemas.openxmlformats.org/officeDocument/2006/relationships/hyperlink" Target="https://youtu.be/qy15RA930vw" TargetMode="External"/><Relationship Id="rId26" Type="http://schemas.openxmlformats.org/officeDocument/2006/relationships/hyperlink" Target="https://youtu.be/qy15RA930vw" TargetMode="External"/><Relationship Id="rId25" Type="http://schemas.openxmlformats.org/officeDocument/2006/relationships/hyperlink" Target="https://youtu.be/qy15RA930vw" TargetMode="External"/><Relationship Id="rId28" Type="http://schemas.openxmlformats.org/officeDocument/2006/relationships/hyperlink" Target="https://youtu.be/qy15RA930vw" TargetMode="External"/><Relationship Id="rId27" Type="http://schemas.openxmlformats.org/officeDocument/2006/relationships/hyperlink" Target="https://youtu.be/qy15RA930vw" TargetMode="External"/><Relationship Id="rId29" Type="http://schemas.openxmlformats.org/officeDocument/2006/relationships/hyperlink" Target="https://youtu.be/qy15RA930vw" TargetMode="External"/><Relationship Id="rId11" Type="http://schemas.openxmlformats.org/officeDocument/2006/relationships/hyperlink" Target="https://youtu.be/taFrFfFPhQM" TargetMode="External"/><Relationship Id="rId10" Type="http://schemas.openxmlformats.org/officeDocument/2006/relationships/hyperlink" Target="https://youtu.be/DjO4sYTLnVs" TargetMode="External"/><Relationship Id="rId13" Type="http://schemas.openxmlformats.org/officeDocument/2006/relationships/hyperlink" Target="https://youtu.be/taFrFfFPhQM" TargetMode="External"/><Relationship Id="rId12" Type="http://schemas.openxmlformats.org/officeDocument/2006/relationships/hyperlink" Target="https://youtu.be/taFrFfFPhQM" TargetMode="External"/><Relationship Id="rId15" Type="http://schemas.openxmlformats.org/officeDocument/2006/relationships/hyperlink" Target="https://youtu.be/HcvxRl_2GOo" TargetMode="External"/><Relationship Id="rId14" Type="http://schemas.openxmlformats.org/officeDocument/2006/relationships/hyperlink" Target="https://youtu.be/HcvxRl_2GOo" TargetMode="External"/><Relationship Id="rId17" Type="http://schemas.openxmlformats.org/officeDocument/2006/relationships/hyperlink" Target="https://youtu.be/qy15RA930vw" TargetMode="External"/><Relationship Id="rId16" Type="http://schemas.openxmlformats.org/officeDocument/2006/relationships/hyperlink" Target="https://youtu.be/GRqKtMFobgE" TargetMode="External"/><Relationship Id="rId19" Type="http://schemas.openxmlformats.org/officeDocument/2006/relationships/hyperlink" Target="https://youtu.be/qy15RA930vw" TargetMode="External"/><Relationship Id="rId18" Type="http://schemas.openxmlformats.org/officeDocument/2006/relationships/hyperlink" Target="https://youtu.be/qy15RA930vw" TargetMode="External"/><Relationship Id="rId84" Type="http://schemas.openxmlformats.org/officeDocument/2006/relationships/hyperlink" Target="https://youtu.be/5NmsqZBVFQA" TargetMode="External"/><Relationship Id="rId83" Type="http://schemas.openxmlformats.org/officeDocument/2006/relationships/hyperlink" Target="https://youtu.be/5NmsqZBVFQA" TargetMode="External"/><Relationship Id="rId86" Type="http://schemas.openxmlformats.org/officeDocument/2006/relationships/hyperlink" Target="https://youtu.be/5NmsqZBVFQA" TargetMode="External"/><Relationship Id="rId85" Type="http://schemas.openxmlformats.org/officeDocument/2006/relationships/hyperlink" Target="https://youtu.be/5NmsqZBVFQA" TargetMode="External"/><Relationship Id="rId88" Type="http://schemas.openxmlformats.org/officeDocument/2006/relationships/hyperlink" Target="https://youtu.be/5NmsqZBVFQA" TargetMode="External"/><Relationship Id="rId87" Type="http://schemas.openxmlformats.org/officeDocument/2006/relationships/hyperlink" Target="https://youtu.be/5NmsqZBVFQA" TargetMode="External"/><Relationship Id="rId89" Type="http://schemas.openxmlformats.org/officeDocument/2006/relationships/hyperlink" Target="https://youtu.be/5NmsqZBVFQA" TargetMode="External"/><Relationship Id="rId80" Type="http://schemas.openxmlformats.org/officeDocument/2006/relationships/hyperlink" Target="https://youtu.be/5NmsqZBVFQA" TargetMode="External"/><Relationship Id="rId82" Type="http://schemas.openxmlformats.org/officeDocument/2006/relationships/hyperlink" Target="https://youtu.be/5NmsqZBVFQA" TargetMode="External"/><Relationship Id="rId81" Type="http://schemas.openxmlformats.org/officeDocument/2006/relationships/hyperlink" Target="https://youtu.be/5NmsqZBVFQA" TargetMode="External"/><Relationship Id="rId73" Type="http://schemas.openxmlformats.org/officeDocument/2006/relationships/hyperlink" Target="https://youtu.be/5NmsqZBVFQA" TargetMode="External"/><Relationship Id="rId72" Type="http://schemas.openxmlformats.org/officeDocument/2006/relationships/hyperlink" Target="https://youtu.be/5NmsqZBVFQA" TargetMode="External"/><Relationship Id="rId75" Type="http://schemas.openxmlformats.org/officeDocument/2006/relationships/hyperlink" Target="https://youtu.be/5NmsqZBVFQA" TargetMode="External"/><Relationship Id="rId74" Type="http://schemas.openxmlformats.org/officeDocument/2006/relationships/hyperlink" Target="https://youtu.be/5NmsqZBVFQA" TargetMode="External"/><Relationship Id="rId77" Type="http://schemas.openxmlformats.org/officeDocument/2006/relationships/hyperlink" Target="https://youtu.be/5NmsqZBVFQA" TargetMode="External"/><Relationship Id="rId76" Type="http://schemas.openxmlformats.org/officeDocument/2006/relationships/hyperlink" Target="https://youtu.be/5NmsqZBVFQA" TargetMode="External"/><Relationship Id="rId79" Type="http://schemas.openxmlformats.org/officeDocument/2006/relationships/hyperlink" Target="https://youtu.be/5NmsqZBVFQA" TargetMode="External"/><Relationship Id="rId78" Type="http://schemas.openxmlformats.org/officeDocument/2006/relationships/hyperlink" Target="https://youtu.be/5NmsqZBVFQA" TargetMode="External"/><Relationship Id="rId71" Type="http://schemas.openxmlformats.org/officeDocument/2006/relationships/hyperlink" Target="https://youtu.be/5NmsqZBVFQA" TargetMode="External"/><Relationship Id="rId70" Type="http://schemas.openxmlformats.org/officeDocument/2006/relationships/hyperlink" Target="https://youtu.be/5NmsqZBVFQA" TargetMode="External"/><Relationship Id="rId62" Type="http://schemas.openxmlformats.org/officeDocument/2006/relationships/hyperlink" Target="https://youtu.be/Hq3O2KBOcCg" TargetMode="External"/><Relationship Id="rId61" Type="http://schemas.openxmlformats.org/officeDocument/2006/relationships/hyperlink" Target="https://youtu.be/Hq3O2KBOcCg" TargetMode="External"/><Relationship Id="rId64" Type="http://schemas.openxmlformats.org/officeDocument/2006/relationships/hyperlink" Target="https://youtu.be/5NmsqZBVFQA" TargetMode="External"/><Relationship Id="rId63" Type="http://schemas.openxmlformats.org/officeDocument/2006/relationships/hyperlink" Target="https://youtu.be/5NmsqZBVFQA" TargetMode="External"/><Relationship Id="rId66" Type="http://schemas.openxmlformats.org/officeDocument/2006/relationships/hyperlink" Target="https://youtu.be/5NmsqZBVFQA" TargetMode="External"/><Relationship Id="rId65" Type="http://schemas.openxmlformats.org/officeDocument/2006/relationships/hyperlink" Target="https://youtu.be/5NmsqZBVFQA" TargetMode="External"/><Relationship Id="rId68" Type="http://schemas.openxmlformats.org/officeDocument/2006/relationships/hyperlink" Target="https://youtu.be/5NmsqZBVFQA" TargetMode="External"/><Relationship Id="rId67" Type="http://schemas.openxmlformats.org/officeDocument/2006/relationships/hyperlink" Target="https://youtu.be/5NmsqZBVFQA" TargetMode="External"/><Relationship Id="rId60" Type="http://schemas.openxmlformats.org/officeDocument/2006/relationships/hyperlink" Target="https://youtu.be/_T0iyOxg5Ss" TargetMode="External"/><Relationship Id="rId69" Type="http://schemas.openxmlformats.org/officeDocument/2006/relationships/hyperlink" Target="https://youtu.be/5NmsqZBVFQA" TargetMode="External"/><Relationship Id="rId51" Type="http://schemas.openxmlformats.org/officeDocument/2006/relationships/hyperlink" Target="https://youtu.be/_T0iyOxg5Ss" TargetMode="External"/><Relationship Id="rId50" Type="http://schemas.openxmlformats.org/officeDocument/2006/relationships/hyperlink" Target="https://youtu.be/_T0iyOxg5Ss" TargetMode="External"/><Relationship Id="rId53" Type="http://schemas.openxmlformats.org/officeDocument/2006/relationships/hyperlink" Target="https://youtu.be/_T0iyOxg5Ss" TargetMode="External"/><Relationship Id="rId52" Type="http://schemas.openxmlformats.org/officeDocument/2006/relationships/hyperlink" Target="https://youtu.be/_T0iyOxg5Ss" TargetMode="External"/><Relationship Id="rId55" Type="http://schemas.openxmlformats.org/officeDocument/2006/relationships/hyperlink" Target="https://youtu.be/_T0iyOxg5Ss" TargetMode="External"/><Relationship Id="rId54" Type="http://schemas.openxmlformats.org/officeDocument/2006/relationships/hyperlink" Target="https://youtu.be/_T0iyOxg5Ss" TargetMode="External"/><Relationship Id="rId57" Type="http://schemas.openxmlformats.org/officeDocument/2006/relationships/hyperlink" Target="https://youtu.be/_T0iyOxg5Ss" TargetMode="External"/><Relationship Id="rId56" Type="http://schemas.openxmlformats.org/officeDocument/2006/relationships/hyperlink" Target="https://youtu.be/_T0iyOxg5Ss" TargetMode="External"/><Relationship Id="rId59" Type="http://schemas.openxmlformats.org/officeDocument/2006/relationships/hyperlink" Target="https://youtu.be/_T0iyOxg5Ss" TargetMode="External"/><Relationship Id="rId58" Type="http://schemas.openxmlformats.org/officeDocument/2006/relationships/hyperlink" Target="https://youtu.be/_T0iyOxg5Ss" TargetMode="External"/><Relationship Id="rId107" Type="http://schemas.openxmlformats.org/officeDocument/2006/relationships/hyperlink" Target="https://www.youtube.com/watch?v=xDRzcjH9ydg&amp;t=15s" TargetMode="External"/><Relationship Id="rId228" Type="http://schemas.openxmlformats.org/officeDocument/2006/relationships/hyperlink" Target="https://youtu.be/3zRPOHJ6DsQ" TargetMode="External"/><Relationship Id="rId106" Type="http://schemas.openxmlformats.org/officeDocument/2006/relationships/hyperlink" Target="https://www.youtube.com/watch?v=xDRzcjH9ydg&amp;t=15s" TargetMode="External"/><Relationship Id="rId227" Type="http://schemas.openxmlformats.org/officeDocument/2006/relationships/hyperlink" Target="https://youtu.be/0iwRBOhQ11c" TargetMode="External"/><Relationship Id="rId105" Type="http://schemas.openxmlformats.org/officeDocument/2006/relationships/hyperlink" Target="https://www.youtube.com/watch?v=xDRzcjH9ydg&amp;t=15s" TargetMode="External"/><Relationship Id="rId226" Type="http://schemas.openxmlformats.org/officeDocument/2006/relationships/hyperlink" Target="https://youtu.be/3KpRm9Oz_M8" TargetMode="External"/><Relationship Id="rId104" Type="http://schemas.openxmlformats.org/officeDocument/2006/relationships/hyperlink" Target="https://www.youtube.com/watch?v=xDRzcjH9ydg&amp;t=15s" TargetMode="External"/><Relationship Id="rId225" Type="http://schemas.openxmlformats.org/officeDocument/2006/relationships/hyperlink" Target="https://youtu.be/0WdN53FrNxc" TargetMode="External"/><Relationship Id="rId109" Type="http://schemas.openxmlformats.org/officeDocument/2006/relationships/hyperlink" Target="https://www.youtube.com/watch?v=xDRzcjH9ydg&amp;t=15s" TargetMode="External"/><Relationship Id="rId108" Type="http://schemas.openxmlformats.org/officeDocument/2006/relationships/hyperlink" Target="https://www.youtube.com/watch?v=xDRzcjH9ydg&amp;t=15s" TargetMode="External"/><Relationship Id="rId229" Type="http://schemas.openxmlformats.org/officeDocument/2006/relationships/hyperlink" Target="https://youtu.be/_HyL_PJKY80" TargetMode="External"/><Relationship Id="rId220" Type="http://schemas.openxmlformats.org/officeDocument/2006/relationships/hyperlink" Target="https://youtu.be/DcwSBKWayD8" TargetMode="External"/><Relationship Id="rId103" Type="http://schemas.openxmlformats.org/officeDocument/2006/relationships/hyperlink" Target="https://youtu.be/5NmsqZBVFQA" TargetMode="External"/><Relationship Id="rId224" Type="http://schemas.openxmlformats.org/officeDocument/2006/relationships/hyperlink" Target="https://youtu.be/wbLV5JZGZdQ" TargetMode="External"/><Relationship Id="rId102" Type="http://schemas.openxmlformats.org/officeDocument/2006/relationships/hyperlink" Target="https://youtu.be/5NmsqZBVFQA" TargetMode="External"/><Relationship Id="rId223" Type="http://schemas.openxmlformats.org/officeDocument/2006/relationships/hyperlink" Target="https://youtu.be/Z9jaY5TT4aw" TargetMode="External"/><Relationship Id="rId101" Type="http://schemas.openxmlformats.org/officeDocument/2006/relationships/hyperlink" Target="https://youtu.be/5NmsqZBVFQA" TargetMode="External"/><Relationship Id="rId222" Type="http://schemas.openxmlformats.org/officeDocument/2006/relationships/hyperlink" Target="https://youtu.be/Z9jaY5TT4aw" TargetMode="External"/><Relationship Id="rId100" Type="http://schemas.openxmlformats.org/officeDocument/2006/relationships/hyperlink" Target="https://youtu.be/5NmsqZBVFQA" TargetMode="External"/><Relationship Id="rId221" Type="http://schemas.openxmlformats.org/officeDocument/2006/relationships/hyperlink" Target="https://youtu.be/2R-0FPHf5Ug" TargetMode="External"/><Relationship Id="rId217" Type="http://schemas.openxmlformats.org/officeDocument/2006/relationships/hyperlink" Target="https://youtu.be/JfTm1KG1S2c" TargetMode="External"/><Relationship Id="rId216" Type="http://schemas.openxmlformats.org/officeDocument/2006/relationships/hyperlink" Target="https://youtu.be/eO10a5oQYr4" TargetMode="External"/><Relationship Id="rId215" Type="http://schemas.openxmlformats.org/officeDocument/2006/relationships/hyperlink" Target="https://youtu.be/BwrnHlKf9Q0" TargetMode="External"/><Relationship Id="rId214" Type="http://schemas.openxmlformats.org/officeDocument/2006/relationships/hyperlink" Target="https://youtu.be/4uTGE3kSovw" TargetMode="External"/><Relationship Id="rId219" Type="http://schemas.openxmlformats.org/officeDocument/2006/relationships/hyperlink" Target="https://youtu.be/JfTm1KG1S2c" TargetMode="External"/><Relationship Id="rId218" Type="http://schemas.openxmlformats.org/officeDocument/2006/relationships/hyperlink" Target="https://youtu.be/z63hYJa2ci4" TargetMode="External"/><Relationship Id="rId213" Type="http://schemas.openxmlformats.org/officeDocument/2006/relationships/hyperlink" Target="https://youtu.be/OzQM6F4bZP4" TargetMode="External"/><Relationship Id="rId212" Type="http://schemas.openxmlformats.org/officeDocument/2006/relationships/hyperlink" Target="https://youtu.be/5P_K6T-14tM" TargetMode="External"/><Relationship Id="rId211" Type="http://schemas.openxmlformats.org/officeDocument/2006/relationships/hyperlink" Target="https://youtu.be/5P_K6T-14tM" TargetMode="External"/><Relationship Id="rId210" Type="http://schemas.openxmlformats.org/officeDocument/2006/relationships/hyperlink" Target="https://youtu.be/woStPHr4GQE" TargetMode="External"/><Relationship Id="rId129" Type="http://schemas.openxmlformats.org/officeDocument/2006/relationships/hyperlink" Target="https://youtu.be/5P_K6T-14tM" TargetMode="External"/><Relationship Id="rId128" Type="http://schemas.openxmlformats.org/officeDocument/2006/relationships/hyperlink" Target="https://www.youtube.com/watch?v=woStPHr4GQE&amp;t=23s" TargetMode="External"/><Relationship Id="rId127" Type="http://schemas.openxmlformats.org/officeDocument/2006/relationships/hyperlink" Target="https://www.youtube.com/watch?v=woStPHr4GQE&amp;t=23s" TargetMode="External"/><Relationship Id="rId126" Type="http://schemas.openxmlformats.org/officeDocument/2006/relationships/hyperlink" Target="https://www.youtube.com/watch?v=woStPHr4GQE&amp;t=23s" TargetMode="External"/><Relationship Id="rId247" Type="http://schemas.openxmlformats.org/officeDocument/2006/relationships/drawing" Target="../drawings/drawing1.xml"/><Relationship Id="rId121" Type="http://schemas.openxmlformats.org/officeDocument/2006/relationships/hyperlink" Target="https://www.youtube.com/watch?v=woStPHr4GQE&amp;t=23s" TargetMode="External"/><Relationship Id="rId242" Type="http://schemas.openxmlformats.org/officeDocument/2006/relationships/hyperlink" Target="https://www.youtube.com/watch?v=T5x_vqPTsvw" TargetMode="External"/><Relationship Id="rId120" Type="http://schemas.openxmlformats.org/officeDocument/2006/relationships/hyperlink" Target="https://www.youtube.com/watch?v=woStPHr4GQE&amp;t=23s" TargetMode="External"/><Relationship Id="rId241" Type="http://schemas.openxmlformats.org/officeDocument/2006/relationships/hyperlink" Target="https://youtu.be/3KpRm9Oz_M8" TargetMode="External"/><Relationship Id="rId240" Type="http://schemas.openxmlformats.org/officeDocument/2006/relationships/hyperlink" Target="https://youtu.be/JnA6LQwWL4M" TargetMode="External"/><Relationship Id="rId125" Type="http://schemas.openxmlformats.org/officeDocument/2006/relationships/hyperlink" Target="https://www.youtube.com/watch?v=woStPHr4GQE&amp;t=23s" TargetMode="External"/><Relationship Id="rId246" Type="http://schemas.openxmlformats.org/officeDocument/2006/relationships/hyperlink" Target="https://youtu.be/GMfQCPwfHf0" TargetMode="External"/><Relationship Id="rId124" Type="http://schemas.openxmlformats.org/officeDocument/2006/relationships/hyperlink" Target="https://www.youtube.com/watch?v=woStPHr4GQE&amp;t=23s" TargetMode="External"/><Relationship Id="rId245" Type="http://schemas.openxmlformats.org/officeDocument/2006/relationships/hyperlink" Target="https://youtu.be/GMfQCPwfHf0" TargetMode="External"/><Relationship Id="rId123" Type="http://schemas.openxmlformats.org/officeDocument/2006/relationships/hyperlink" Target="https://www.youtube.com/watch?v=woStPHr4GQE&amp;t=23s" TargetMode="External"/><Relationship Id="rId244" Type="http://schemas.openxmlformats.org/officeDocument/2006/relationships/hyperlink" Target="https://youtu.be/GMfQCPwfHf0" TargetMode="External"/><Relationship Id="rId122" Type="http://schemas.openxmlformats.org/officeDocument/2006/relationships/hyperlink" Target="https://www.youtube.com/watch?v=woStPHr4GQE&amp;t=23s" TargetMode="External"/><Relationship Id="rId243" Type="http://schemas.openxmlformats.org/officeDocument/2006/relationships/hyperlink" Target="https://youtu.be/H9Ndqh37N8o" TargetMode="External"/><Relationship Id="rId95" Type="http://schemas.openxmlformats.org/officeDocument/2006/relationships/hyperlink" Target="https://youtu.be/5NmsqZBVFQA" TargetMode="External"/><Relationship Id="rId94" Type="http://schemas.openxmlformats.org/officeDocument/2006/relationships/hyperlink" Target="https://youtu.be/5NmsqZBVFQA" TargetMode="External"/><Relationship Id="rId97" Type="http://schemas.openxmlformats.org/officeDocument/2006/relationships/hyperlink" Target="https://youtu.be/5NmsqZBVFQA" TargetMode="External"/><Relationship Id="rId96" Type="http://schemas.openxmlformats.org/officeDocument/2006/relationships/hyperlink" Target="https://youtu.be/5NmsqZBVFQA" TargetMode="External"/><Relationship Id="rId99" Type="http://schemas.openxmlformats.org/officeDocument/2006/relationships/hyperlink" Target="https://youtu.be/5NmsqZBVFQA" TargetMode="External"/><Relationship Id="rId98" Type="http://schemas.openxmlformats.org/officeDocument/2006/relationships/hyperlink" Target="https://youtu.be/5NmsqZBVFQA" TargetMode="External"/><Relationship Id="rId91" Type="http://schemas.openxmlformats.org/officeDocument/2006/relationships/hyperlink" Target="https://youtu.be/5NmsqZBVFQA" TargetMode="External"/><Relationship Id="rId90" Type="http://schemas.openxmlformats.org/officeDocument/2006/relationships/hyperlink" Target="https://youtu.be/5NmsqZBVFQA" TargetMode="External"/><Relationship Id="rId93" Type="http://schemas.openxmlformats.org/officeDocument/2006/relationships/hyperlink" Target="https://youtu.be/5NmsqZBVFQA" TargetMode="External"/><Relationship Id="rId92" Type="http://schemas.openxmlformats.org/officeDocument/2006/relationships/hyperlink" Target="https://youtu.be/5NmsqZBVFQA" TargetMode="External"/><Relationship Id="rId118" Type="http://schemas.openxmlformats.org/officeDocument/2006/relationships/hyperlink" Target="https://www.youtube.com/watch?v=woStPHr4GQE&amp;t=23s" TargetMode="External"/><Relationship Id="rId239" Type="http://schemas.openxmlformats.org/officeDocument/2006/relationships/hyperlink" Target="https://youtu.be/7_uHqXDpJOs" TargetMode="External"/><Relationship Id="rId117" Type="http://schemas.openxmlformats.org/officeDocument/2006/relationships/hyperlink" Target="https://www.youtube.com/watch?v=woStPHr4GQE&amp;t=23s" TargetMode="External"/><Relationship Id="rId238" Type="http://schemas.openxmlformats.org/officeDocument/2006/relationships/hyperlink" Target="https://youtu.be/UxGNLX3Gm4c" TargetMode="External"/><Relationship Id="rId116" Type="http://schemas.openxmlformats.org/officeDocument/2006/relationships/hyperlink" Target="https://youtu.be/GRqKtMFobgE" TargetMode="External"/><Relationship Id="rId237" Type="http://schemas.openxmlformats.org/officeDocument/2006/relationships/hyperlink" Target="https://youtu.be/FdiAXPeOevA" TargetMode="External"/><Relationship Id="rId115" Type="http://schemas.openxmlformats.org/officeDocument/2006/relationships/hyperlink" Target="https://youtu.be/GRqKtMFobgE" TargetMode="External"/><Relationship Id="rId236" Type="http://schemas.openxmlformats.org/officeDocument/2006/relationships/hyperlink" Target="https://youtu.be/qo8M7VMrM1g" TargetMode="External"/><Relationship Id="rId119" Type="http://schemas.openxmlformats.org/officeDocument/2006/relationships/hyperlink" Target="https://www.youtube.com/watch?v=woStPHr4GQE&amp;t=23s" TargetMode="External"/><Relationship Id="rId110" Type="http://schemas.openxmlformats.org/officeDocument/2006/relationships/hyperlink" Target="https://www.youtube.com/watch?v=8OzYI6rTw-s" TargetMode="External"/><Relationship Id="rId231" Type="http://schemas.openxmlformats.org/officeDocument/2006/relationships/hyperlink" Target="https://youtu.be/bdrgMvXqZMs" TargetMode="External"/><Relationship Id="rId230" Type="http://schemas.openxmlformats.org/officeDocument/2006/relationships/hyperlink" Target="https://youtu.be/coQHuxB7hbk" TargetMode="External"/><Relationship Id="rId114" Type="http://schemas.openxmlformats.org/officeDocument/2006/relationships/hyperlink" Target="https://www.youtube.com/watch?v=8OzYI6rTw-s" TargetMode="External"/><Relationship Id="rId235" Type="http://schemas.openxmlformats.org/officeDocument/2006/relationships/hyperlink" Target="https://youtu.be/qo8M7VMrM1g" TargetMode="External"/><Relationship Id="rId113" Type="http://schemas.openxmlformats.org/officeDocument/2006/relationships/hyperlink" Target="https://www.youtube.com/watch?v=8OzYI6rTw-s" TargetMode="External"/><Relationship Id="rId234" Type="http://schemas.openxmlformats.org/officeDocument/2006/relationships/hyperlink" Target="https://youtu.be/7C7c3eQHbdA" TargetMode="External"/><Relationship Id="rId112" Type="http://schemas.openxmlformats.org/officeDocument/2006/relationships/hyperlink" Target="https://www.youtube.com/watch?v=8OzYI6rTw-s" TargetMode="External"/><Relationship Id="rId233" Type="http://schemas.openxmlformats.org/officeDocument/2006/relationships/hyperlink" Target="https://youtu.be/rqOK57FuJkQ" TargetMode="External"/><Relationship Id="rId111" Type="http://schemas.openxmlformats.org/officeDocument/2006/relationships/hyperlink" Target="https://www.youtube.com/watch?v=8OzYI6rTw-s" TargetMode="External"/><Relationship Id="rId232" Type="http://schemas.openxmlformats.org/officeDocument/2006/relationships/hyperlink" Target="https://youtu.be/rqOK57FuJkQ" TargetMode="External"/><Relationship Id="rId206" Type="http://schemas.openxmlformats.org/officeDocument/2006/relationships/hyperlink" Target="https://youtu.be/3KpRm9Oz_M8" TargetMode="External"/><Relationship Id="rId205" Type="http://schemas.openxmlformats.org/officeDocument/2006/relationships/hyperlink" Target="https://youtu.be/bdrgMvXqZMs" TargetMode="External"/><Relationship Id="rId204" Type="http://schemas.openxmlformats.org/officeDocument/2006/relationships/hyperlink" Target="https://youtu.be/wbLV5JZGZdQ" TargetMode="External"/><Relationship Id="rId203" Type="http://schemas.openxmlformats.org/officeDocument/2006/relationships/hyperlink" Target="https://youtu.be/OzQM6F4bZP4" TargetMode="External"/><Relationship Id="rId209" Type="http://schemas.openxmlformats.org/officeDocument/2006/relationships/hyperlink" Target="https://youtu.be/GRqKtMFobgE" TargetMode="External"/><Relationship Id="rId208" Type="http://schemas.openxmlformats.org/officeDocument/2006/relationships/hyperlink" Target="https://youtu.be/GRqKtMFobgE" TargetMode="External"/><Relationship Id="rId207" Type="http://schemas.openxmlformats.org/officeDocument/2006/relationships/hyperlink" Target="https://youtu.be/UxGNLX3Gm4c" TargetMode="External"/><Relationship Id="rId202" Type="http://schemas.openxmlformats.org/officeDocument/2006/relationships/hyperlink" Target="https://youtu.be/_T0iyOxg5Ss" TargetMode="External"/><Relationship Id="rId201" Type="http://schemas.openxmlformats.org/officeDocument/2006/relationships/hyperlink" Target="https://youtu.be/M5fJe0bQFXc" TargetMode="External"/><Relationship Id="rId200" Type="http://schemas.openxmlformats.org/officeDocument/2006/relationships/hyperlink" Target="https://youtu.be/taFrFfFPhQ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channel/UCJ5lL4hAHC92TJffSm2zmDA/videos" TargetMode="External"/><Relationship Id="rId2" Type="http://schemas.openxmlformats.org/officeDocument/2006/relationships/hyperlink" Target="https://youtu.be/KdTpmEzJhJo" TargetMode="External"/><Relationship Id="rId3" Type="http://schemas.openxmlformats.org/officeDocument/2006/relationships/hyperlink" Target="https://youtu.be/ccC921X2DGI" TargetMode="External"/><Relationship Id="rId4" Type="http://schemas.openxmlformats.org/officeDocument/2006/relationships/hyperlink" Target="https://youtu.be/jiTNqEkL0vw" TargetMode="External"/><Relationship Id="rId9" Type="http://schemas.openxmlformats.org/officeDocument/2006/relationships/hyperlink" Target="https://youtu.be/5NmsqZBVFQA" TargetMode="External"/><Relationship Id="rId5" Type="http://schemas.openxmlformats.org/officeDocument/2006/relationships/hyperlink" Target="https://youtu.be/miq4QqbCgm8" TargetMode="External"/><Relationship Id="rId6" Type="http://schemas.openxmlformats.org/officeDocument/2006/relationships/hyperlink" Target="https://youtu.be/WKN7axp32bQ" TargetMode="External"/><Relationship Id="rId7" Type="http://schemas.openxmlformats.org/officeDocument/2006/relationships/hyperlink" Target="https://youtu.be/i_eoDBwedvg" TargetMode="External"/><Relationship Id="rId8" Type="http://schemas.openxmlformats.org/officeDocument/2006/relationships/hyperlink" Target="https://youtu.be/WtCzbQ5gSDw" TargetMode="External"/><Relationship Id="rId40" Type="http://schemas.openxmlformats.org/officeDocument/2006/relationships/hyperlink" Target="https://youtu.be/6FnecH-S8jI" TargetMode="External"/><Relationship Id="rId42" Type="http://schemas.openxmlformats.org/officeDocument/2006/relationships/hyperlink" Target="https://youtu.be/c6RS-bMIGrc" TargetMode="External"/><Relationship Id="rId41" Type="http://schemas.openxmlformats.org/officeDocument/2006/relationships/hyperlink" Target="https://youtu.be/HlQ1hUlxvtk" TargetMode="External"/><Relationship Id="rId44" Type="http://schemas.openxmlformats.org/officeDocument/2006/relationships/hyperlink" Target="https://youtu.be/Y1w_dxZ1fNk" TargetMode="External"/><Relationship Id="rId43" Type="http://schemas.openxmlformats.org/officeDocument/2006/relationships/hyperlink" Target="https://youtu.be/3IVM3Ine9X4" TargetMode="External"/><Relationship Id="rId46" Type="http://schemas.openxmlformats.org/officeDocument/2006/relationships/hyperlink" Target="https://youtu.be/bdrgMvXqZMs" TargetMode="External"/><Relationship Id="rId45" Type="http://schemas.openxmlformats.org/officeDocument/2006/relationships/hyperlink" Target="https://youtu.be/H9Ndqh37N8o" TargetMode="External"/><Relationship Id="rId48" Type="http://schemas.openxmlformats.org/officeDocument/2006/relationships/hyperlink" Target="https://youtu.be/jcMYqBLTg54" TargetMode="External"/><Relationship Id="rId47" Type="http://schemas.openxmlformats.org/officeDocument/2006/relationships/hyperlink" Target="https://youtu.be/7C7c3eQHbdA" TargetMode="External"/><Relationship Id="rId49" Type="http://schemas.openxmlformats.org/officeDocument/2006/relationships/hyperlink" Target="https://youtu.be/rqOK57FuJkQ?list=TLPQMjkwNDIwMjIdYFGSAtz1KA" TargetMode="External"/><Relationship Id="rId31" Type="http://schemas.openxmlformats.org/officeDocument/2006/relationships/hyperlink" Target="https://youtu.be/ZbeUW1L2_hU" TargetMode="External"/><Relationship Id="rId30" Type="http://schemas.openxmlformats.org/officeDocument/2006/relationships/hyperlink" Target="https://youtu.be/HcvxRl_2GOo" TargetMode="External"/><Relationship Id="rId33" Type="http://schemas.openxmlformats.org/officeDocument/2006/relationships/hyperlink" Target="https://youtu.be/FdiAXPeOevA" TargetMode="External"/><Relationship Id="rId32" Type="http://schemas.openxmlformats.org/officeDocument/2006/relationships/hyperlink" Target="https://youtu.be/UxGNLX3Gm4c" TargetMode="External"/><Relationship Id="rId35" Type="http://schemas.openxmlformats.org/officeDocument/2006/relationships/hyperlink" Target="https://youtu.be/Hq3O2KBOcCg" TargetMode="External"/><Relationship Id="rId34" Type="http://schemas.openxmlformats.org/officeDocument/2006/relationships/hyperlink" Target="https://youtu.be/coQHuxB7hbk" TargetMode="External"/><Relationship Id="rId37" Type="http://schemas.openxmlformats.org/officeDocument/2006/relationships/hyperlink" Target="https://youtu.be/xDRzcjH9ydg" TargetMode="External"/><Relationship Id="rId36" Type="http://schemas.openxmlformats.org/officeDocument/2006/relationships/hyperlink" Target="https://youtu.be/wbLV5JZGZdQ" TargetMode="External"/><Relationship Id="rId39" Type="http://schemas.openxmlformats.org/officeDocument/2006/relationships/hyperlink" Target="https://youtu.be/7_uHqXDpJOs" TargetMode="External"/><Relationship Id="rId38" Type="http://schemas.openxmlformats.org/officeDocument/2006/relationships/hyperlink" Target="https://youtu.be/5yop13r-hks" TargetMode="External"/><Relationship Id="rId20" Type="http://schemas.openxmlformats.org/officeDocument/2006/relationships/hyperlink" Target="https://youtu.be/taFrFfFPhQM" TargetMode="External"/><Relationship Id="rId22" Type="http://schemas.openxmlformats.org/officeDocument/2006/relationships/hyperlink" Target="https://youtu.be/T5x_vqPTsvw" TargetMode="External"/><Relationship Id="rId21" Type="http://schemas.openxmlformats.org/officeDocument/2006/relationships/hyperlink" Target="https://youtu.be/GMfQCPwfHf0" TargetMode="External"/><Relationship Id="rId24" Type="http://schemas.openxmlformats.org/officeDocument/2006/relationships/hyperlink" Target="https://youtu.be/ludvAEttYjI" TargetMode="External"/><Relationship Id="rId23" Type="http://schemas.openxmlformats.org/officeDocument/2006/relationships/hyperlink" Target="https://youtu.be/8NQ5JkjKc3k" TargetMode="External"/><Relationship Id="rId26" Type="http://schemas.openxmlformats.org/officeDocument/2006/relationships/hyperlink" Target="https://youtu.be/Mr4z0r3VZNI" TargetMode="External"/><Relationship Id="rId25" Type="http://schemas.openxmlformats.org/officeDocument/2006/relationships/hyperlink" Target="https://youtu.be/0iwRBOhQ11c" TargetMode="External"/><Relationship Id="rId28" Type="http://schemas.openxmlformats.org/officeDocument/2006/relationships/hyperlink" Target="https://youtu.be/GRqKtMFobgE" TargetMode="External"/><Relationship Id="rId27" Type="http://schemas.openxmlformats.org/officeDocument/2006/relationships/hyperlink" Target="https://youtu.be/lyCizuJaFic" TargetMode="External"/><Relationship Id="rId29" Type="http://schemas.openxmlformats.org/officeDocument/2006/relationships/hyperlink" Target="https://youtu.be/DjO4sYTLnVs" TargetMode="External"/><Relationship Id="rId11" Type="http://schemas.openxmlformats.org/officeDocument/2006/relationships/hyperlink" Target="https://youtu.be/8lyoMzPp5eo" TargetMode="External"/><Relationship Id="rId10" Type="http://schemas.openxmlformats.org/officeDocument/2006/relationships/hyperlink" Target="https://youtu.be/9WQ5bIE7_F0" TargetMode="External"/><Relationship Id="rId13" Type="http://schemas.openxmlformats.org/officeDocument/2006/relationships/hyperlink" Target="https://youtu.be/69-Ii5GLMeQ" TargetMode="External"/><Relationship Id="rId12" Type="http://schemas.openxmlformats.org/officeDocument/2006/relationships/hyperlink" Target="https://youtu.be/geC6Ky-fXqw" TargetMode="External"/><Relationship Id="rId15" Type="http://schemas.openxmlformats.org/officeDocument/2006/relationships/hyperlink" Target="https://youtu.be/_T0iyOxg5Ss" TargetMode="External"/><Relationship Id="rId14" Type="http://schemas.openxmlformats.org/officeDocument/2006/relationships/hyperlink" Target="https://youtu.be/8OzYI6rTw-s" TargetMode="External"/><Relationship Id="rId17" Type="http://schemas.openxmlformats.org/officeDocument/2006/relationships/hyperlink" Target="https://youtu.be/sCq9PJ5U57I" TargetMode="External"/><Relationship Id="rId16" Type="http://schemas.openxmlformats.org/officeDocument/2006/relationships/hyperlink" Target="https://youtu.be/woStPHr4GQE" TargetMode="External"/><Relationship Id="rId19" Type="http://schemas.openxmlformats.org/officeDocument/2006/relationships/hyperlink" Target="https://youtu.be/M5fJe0bQFXc" TargetMode="External"/><Relationship Id="rId18" Type="http://schemas.openxmlformats.org/officeDocument/2006/relationships/hyperlink" Target="https://youtu.be/OzQM6F4bZP4" TargetMode="External"/><Relationship Id="rId51" Type="http://schemas.openxmlformats.org/officeDocument/2006/relationships/hyperlink" Target="https://youtu.be/3zRPOHJ6DsQ?list=TLPQMjkwNDIwMjIdYFGSAtz1KA" TargetMode="External"/><Relationship Id="rId50" Type="http://schemas.openxmlformats.org/officeDocument/2006/relationships/hyperlink" Target="https://youtu.be/I44RJv923Po?list=TLPQMjkwNDIwMjIdYFGSAtz1KA" TargetMode="External"/><Relationship Id="rId53" Type="http://schemas.openxmlformats.org/officeDocument/2006/relationships/hyperlink" Target="https://youtu.be/3KpRm9Oz_M8?list=TLPQMjkwNDIwMjIdYFGSAtz1KA" TargetMode="External"/><Relationship Id="rId52" Type="http://schemas.openxmlformats.org/officeDocument/2006/relationships/hyperlink" Target="https://youtu.be/0iwRBOhQ11c?list=TLPQMjkwNDIwMjIdYFGSAtz1KA" TargetMode="External"/><Relationship Id="rId55" Type="http://schemas.openxmlformats.org/officeDocument/2006/relationships/hyperlink" Target="https://youtu.be/kANLua5yeKw" TargetMode="External"/><Relationship Id="rId54" Type="http://schemas.openxmlformats.org/officeDocument/2006/relationships/hyperlink" Target="https://youtu.be/MR--NXi-fco" TargetMode="External"/><Relationship Id="rId56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6.86"/>
    <col customWidth="1" min="2" max="2" width="64.14"/>
    <col customWidth="1" min="3" max="3" width="13.43"/>
    <col customWidth="1" hidden="1" min="4" max="4" width="7.43"/>
    <col customWidth="1" min="5" max="5" width="13.29"/>
    <col customWidth="1" min="6" max="6" width="8.14"/>
    <col customWidth="1" min="7" max="7" width="4.14"/>
    <col customWidth="1" min="8" max="8" width="0.86"/>
    <col customWidth="1" min="9" max="9" width="26.57"/>
    <col customWidth="1" min="10" max="10" width="0.86"/>
    <col customWidth="1" hidden="1" min="11" max="11" width="9.86"/>
    <col customWidth="1" hidden="1" min="12" max="16" width="9.14"/>
    <col customWidth="1" hidden="1" min="17" max="18" width="20.71"/>
    <col customWidth="1" hidden="1" min="19" max="19" width="10.29"/>
    <col customWidth="1" hidden="1" min="20" max="21" width="9.14"/>
    <col customWidth="1" hidden="1" min="22" max="22" width="18.86"/>
    <col customWidth="1" hidden="1" min="23" max="35" width="9.14"/>
    <col customWidth="1" min="36" max="36" width="9.14"/>
    <col customWidth="1" min="37" max="37" width="26.57"/>
    <col customWidth="1" hidden="1" min="38" max="38" width="10.71"/>
    <col customWidth="1" hidden="1" min="39" max="41" width="9.14"/>
    <col customWidth="1" min="42" max="42" width="9.14"/>
    <col customWidth="1" min="43" max="52" width="8.71"/>
  </cols>
  <sheetData>
    <row r="1" ht="22.5" customHeight="1">
      <c r="A1" s="14"/>
      <c r="B1" s="15"/>
      <c r="C1" s="16" t="str">
        <f t="array" ref="C1">INDEX('Лист2'!$C$2:$C$62,MATCH('Лист1'!AQ1,'Лист2'!$A$2:$A$62,0),1)</f>
        <v>НОВИНКИ: ВОЛЖСКИЙ ИНСТРУМЕНТ ЭКСКЛЮЗИВНЫЙ ПРЕДСТАВИТЕЛЬ КЛЮЧЕЙ ГАЕЧНЫХ ТМ BOON (Индия) В РОССИИ. 
ВЫГОДНЫЕ ЦЕНЫ, ОПТИМАЛЬНЫЙ УРОВЕНЬ КАЧЕСТВА. 
СТАЛЬ CrV (ХРОМ-ВАНАДИЙ)</v>
      </c>
      <c r="K1" s="5"/>
      <c r="L1" s="17"/>
      <c r="M1" s="17"/>
      <c r="N1" s="18"/>
      <c r="P1" s="4"/>
      <c r="Q1" s="19"/>
      <c r="R1" s="19"/>
      <c r="S1" s="20"/>
      <c r="T1" s="21"/>
      <c r="V1" s="22"/>
      <c r="Z1" s="23"/>
      <c r="AJ1" s="24"/>
      <c r="AK1" s="25"/>
      <c r="AL1" s="25"/>
      <c r="AM1" s="26"/>
      <c r="AQ1" s="21" t="str">
        <f t="array" ref="AQ1">IFERROR(VLOOKUP(COUNT(C8:C8404),{1,"новинки";3,"новинки2";5,"ножи";7,"рамка";9,"полотно";11,"полотнобиметалл";13,"стекло";15,"ступенчатое";17,"рулетки";19,"линейки";21,"штангеля";23,"диски";25,"кордщетки";27,"чашки";29,"борфрезы";31,"ключигаечные";33,"ключитрубные";35,"ключиразводные";37,"наборыключей";39,"бурыкротеккрест";41,"бурышвертмакс";43,"коронки";45,"наборы";47,"патроны";49,"кобальт";51,"титан";53,"проточка";55,"кобальтпроточка";57,"шестигранник";59,"сверлоутолщ";61,"видео";63,"напильники";65,"бетон";67,"дерево";69,"АВС";71,"подборка";73,"резцы";75,"пластины";77,"оснастка";79,"молотки";81,"отвертки";83,"биты";85,"плоскогубцы";87,"ножницы";89,"кусачки";91,"ножовки";93,"болторез";95,"степлеры";95,"метчикикобальт";97,"сверлакхкобальт";99,"сверлакхудлин";101,"метчикиплашки";103,"воротки";105,"абразив";107,"клейма";109,"шпатель";111,"зенковки";113,"развертки";115,"подставка"},2,1),"виз")</f>
        <v>виз</v>
      </c>
      <c r="AS1" s="27"/>
      <c r="AT1" s="28"/>
      <c r="AU1" s="28"/>
      <c r="AV1" s="28"/>
      <c r="AW1" s="28"/>
    </row>
    <row r="2" ht="22.5" customHeight="1">
      <c r="B2" s="15"/>
      <c r="K2" s="5"/>
      <c r="L2" s="29"/>
      <c r="M2" s="29"/>
      <c r="N2" s="18"/>
      <c r="P2" s="4"/>
      <c r="Q2" s="4"/>
      <c r="R2" s="4"/>
      <c r="S2" s="21"/>
      <c r="T2" s="21"/>
      <c r="V2" s="22"/>
      <c r="Z2" s="23"/>
      <c r="AJ2" s="30"/>
      <c r="AK2" s="30"/>
      <c r="AL2" s="30"/>
      <c r="AQ2" s="21" t="str">
        <f t="array" ref="AQ2">IFERROR(VLOOKUP(COUNT(C8:C8404),{2,"ВИДЕОРОЛИК (НАЖИМАЙТЕ): ПОЧЕМУ ГОРЯТ СВЕРЛА";4,"ВИДЕОРОЛИК (НАЖИМАЙТЕ): ПЯТЬ ОШИБОК ПРИ СВЕРЛЕНИИ";6,"ВИДЕОРОЛИК (НАЖИМАЙТЕ): СВЕРЛА ИЗ Р6М5К5 ПРОТИВ СВЕРЛ из Р18";8,"ВИДЕОРОЛИК (НАЖИМАЙТЕ): СОВЕТЫ ОТ ПРОИЗВОДИТЕЛЯ. КАК ПРАВИЛЬНО ВЫБРАТЬ СВЕРЛО ПОД РЕЗЬБУ";10,"ВИДЕОРОЛИК (НАЖИМАЙТЕ): КАЧЕСТВЕННЫЕ СВЕРЛА";12,"ВИДЕОРОЛИК (НАЖИМАЙТЕ): ОСОБЕННОСТИ ПОКРЫТИЯ НИТРИД ТИТАНА";14,"ВИДЕОРОЛИК (НАЖИМАЙТЕ): ОСНОВНЫЕ ОТЛИЧИЯ МЕТЧИКОВ СКВОЗНЫХ ОТ ГЛУХИХ И ИХ СРАВНЕНИЕ С ЧЕРНОВЫМИ И ЧИСТОВЫМИ";16,"ВИДЕОРОЛИК (НАЖИМАЙТЕ): НАБОРЫ КОМПАНИИ ООО ПО ВОЛЖСКИЙ ИНСТРУМЕНТ";18,"ВИДЕОРОЛИК (НАЖИМАЙТЕ): ОШИБКИ ПРИ СРАВНЕНИИ СВЕРЛ РАЗНЫХ ПРОИЗВОДИТЕЛЕЙ";20,"ВИДЕОРОЛИК (НАЖИМАЙТЕ): ТОРГОВОЕ ОБОРУДОВАНИЕ ВОЛЖСКИЙ ИНСТРУМЕНТ";22,"ВИДЕОРОЛИК (НАЖИМАЙТЕ): СОВЕТЫ ОТ ПРОИЗВОДИТЕЛЯ. КАК ПРАВИЛЬНО ВЫБИРАТЬ СВЕРЛА ПО МЕТАЛЛУ. НА ЧТО ОБРАТИТЬ ВНИМАНИЕ";24,"ВИДЕОРОЛИК (НАЖИМАЙТЕ): НАБОРЫ РЕЗЬБОНАРЕЗНЫЕ ВОЛЖСКИЙ ИНСТРУМЕНТ";26,"ВИДЕОРОЛИК (НАЖИМАЙТЕ): ПАТРОНЫ СВЕРЛИЛЬНЫЕ КОМПАНИИ ООО ПО ВОЛЖСКИЙ ИНСТРУМЕНТ И ОПРАВКИ К НИМ";28,"ВИДЕОРОЛИК (НАЖИМАЙТЕ): МЕТЧИКИ КОМПАНИИ ООО ПО ВОЛЖСКИЙ ИНСТРУМЕНТ";30,"ВИДЕОРОЛИК (НАЖИМАЙТЕ): ПЛАШКИ КОМПАНИИ ООО ПО ВОЛЖСКИЙ ИНСТРУМЕНТ";32,"ВИДЕОРОЛИК (НАЖИМАЙТЕ): ОБУЧЕНИЕ ПРОДАВЦОВ ОСНОВНЫЕ ПАРАМЕТРЫ СВЕРЛ ПО МЕТАЛЛУ";34,"ВИДЕОРОЛИК (НАЖИМАЙТЕ): РУЛЕТКИ ИЗМЕРИТЕЛЬНЫЕ";36,"ВИДЕОРОЛИК (НАЖИМАЙТЕ): КЛЮЧИ КОМПАНИИ ООО ПО ВОЛЖСКИЙ ИНСТРУМЕНТ";38,"ВИДЕОРОЛИК (НАЖИМАЙТЕ): ДИСКИ АЛМАЗНЫЕ ТОРГОВОЙ МАРКИ KROTEC ЧЕХИЯ";40,"ВИДЕОРОЛИК (НАЖИМАЙТЕ): КОРДЩЕТКИ ТОРГОВОЙ МАРКИ SCHWERT ЧЕХИЯ";42,"ВИДЕОРОЛИК (НАЖИМАЙТЕ): АССОРТИМЕНТ ИНСТРУМЕНТА ТОРГОВОЙ МАРКИ KROTEC ЧЕХИЯ";44,"ВИДЕОРОЛИК (НАЖИМАЙТЕ): БУРЫ KROTEC С КРЕСТООБРАЗНОЙ ПЛАСТИНОЙ";46,"ВИДЕОРОЛИК (НАЖИМАЙТЕ): КЛЮЧИ РАЗВОДНЫЕ ВОЛЖСКИЙ ИНСТРУМЕНТ";48,"ВИДЕОРОЛИК (НАЖИМАЙТЕ): СВЕРЛА ПО МЕТАЛЛУ ЦХ СРЕДНЕЙ СЕРИИ С НИТРИД ТИТАНОВЫМ ПОКРЫТИЕМ, СТАЛЬ Р6М5, ГОСТ 10902-77";50,"ВИДЕОРОЛИК (НАЖИМАЙТЕ): СРАВНЕНИЕ СВЕРЛ С ПРОТОЧЕННЫМ ХВОСТОВИКОМ И БЕЗ, СТАЛЬ Р6М5, ГОСТ 10902-77";52,"ВИДЕОРОЛИК (НАЖИМАЙТЕ): КЛЮЧИ ТРУБНЫЕ ВОЛЖСКИЙ ИНСТРУМЕНТ";54,"ВИДЕОРОЛИК (НАЖИМАЙТЕ): БУРЫ, ПИКИ, ЗУБИЛА, КОРОНКИ, ПЕРЕХОДНИКИ SCHWERT И KROTEC";56,"ВИДЕОРОЛИК (НАЖИМАЙТЕ): РУЧНОЙ ИНСТРУМЕНТ ТМ ВОЛЖСКИЙ ИНСТРУМЕНТ";58,"ВИДЕОРОЛИК (НАЖИМАЙТЕ): СРАВНЕНИЕ БУРОВ ТОРГОВОЙ МАРКИ SCHWERT И KROTEC ЧЕХИЯ";60,"ВИДЕОРОЛИК (НАЖИМАЙТЕ): СРАВНЕНИЕ СВЕРЛ С ТИТАНОВЫМ ПОКРЫТИЕМ СО СВЕРЛАМИ С КОБАЛЬТОМ, ГОСТ 10902-77";62,"ВИДЕОРОЛИК (НАЖИМАЙТЕ): СВЕРЛА ПО СТЕКЛУ И КЕРАМИКЕ ВИ";64,"ВИДЕОРОЛИК (НАЖИМАЙТЕ): СВЕРЛА ПО БЕТОНУ С ТВЕРДОСПЛАВНОЙ ПЛАСТИНОЙ ВК8";66,"ВИДЕОРОЛИК (НАЖИМАЙТЕ): СВЕРЛА ПО МЕТАЛЛУ С ШЕСТИГРАННЫМ ХВОСТОВИКОМ, СТАЛЬ Р6М5";68,"ВИДЕОРОЛИК (НАЖИМАЙТЕ): МОЛОТКИ СТАЛЬНЫЕ ПРОИЗВОДСТВА КОМПАНИИ ООО ПО ВОЛЖСКИЙ ИНСТРУМЕНТ";70,"ВИДЕОРОЛИК (НАЖИМАЙТЕ): СВЕРЛА ПО МЕТАЛЛУ ЦХ СРЕДНЕЙ СЕРИИ КЛАССА В, СТАЛЬ Р6М5, ГОСТ 10902-77";72,"ВИДЕОРОЛИК (НАЖИМАЙТЕ): НАПИЛЬНИКИ, РАШПИЛИ, НАДФИЛИ КОМПАНИИ ООО ПО ВОЛЖСКИЙ ИНСТРУМЕНТ";74,"ВИДЕОРОЛИК (НАЖИМАЙТЕ): СРАВНЕНИЕ СВЕРЛ СРЕДНЕЙ СЕРИИ КЛАССА А И КЛАССА В, СТАЛЬ Р6М5, ГОСТ 10902-77";76,"ВИДЕОРОЛИК (НАЖИМАЙТЕ): СВЕРЛА ПО ДЕРЕВУ ВОЛЖСКИЙ ИНСТРУМЕНТ";78,"ВИДЕОРОЛИК (НАЖИМАЙТЕ): ТОРГОВОЕ ОБОРУДОВАНИЕ ВОЛЖСКИЙ ИНСТРУМЕНТ";80,"ВИДЕОРОЛИК (НАЖИМАЙТЕ): О СВЕРЛАХ ПО МЕТАЛЛУ. РАССКАЗ НАЧАЛЬНИКА ОТДЕЛА ПРОДАЖ КОМПАНИИ ВОЛЖСКИЙ ИНСТРУМЕНТ";82,"ВИДЕОРОЛИК (НАЖИМАЙТЕ): КАЧЕСТВЕННЫЕ БОРФРЕЗЫ";84,"ВИДЕОРОЛИК (НАЖИМАЙТЕ): СКОРОСТЬ СВЕРЛЕНИЯ И КАЧЕСТВО";86,"ВИДЕОРОЛИК (НАЖИМАЙТЕ): ПРОВЕРКА КАЧЕСТВА НАПИЛЬНИКОВ";88,"ВИДЕОРОЛИК (НАЖИМАЙТЕ): ЧАШКИ АЛМАЗНЫЕ KROTEC";90,"ВИДЕОРОЛИК (НАЖИМАЙТЕ): СВЕРЛА СТУПЕНЧАТЫЕ";92,"ВИДЕОРОЛИК (НАЖИМАЙТЕ): СВЕРЛА С ЦИЛИНДРИЧЕСКИМ ХВОСТОВИКОМ ДЛИННОЙ СЕРИИ";94,"ВИДЕОРОЛИК (НАЖИМАЙТЕ): СВЕРЛА ЛЕВОГО ВРАЩЕНИЯ";96,"ВИДЕОРОЛИК (НАЖИМАЙТЕ): СВЕРЛА ЦЕЛЬНЫЕ ТВЕРДОСПЛАВНЫЕ";98,"ВИДЕОРОЛИК (НАЖИМАЙТЕ): СВЕРЛА С ТВЕРДОСПЛАВНОЙ ПЛАСТИНОЙ";100,"ВИДЕОРОЛИК (НАЖИМАЙТЕ): СВЕРЛА С 5% КОБАЛЬТОМ (СТАЛЬ Р6М5К5)";102,"ВИДЕОРОЛИК (НАЖИМАЙТЕ): СВЕРЛА С НИТРИД-ТИТАНОВЫМ ПОКРЫТИЕМ ИЗ СТАЛИ Р6М5";104,"ВИДЕОРОЛИК (НАЖИМАЙТЕ): СВЕРЛА ИЗ СТАЛИ Р6М5 КЛАССА А";106,"ВИДЕОРОЛИК (НАЖИМАЙТЕ): СОВЕТЫ ОТ ПРОИЗВОДИТЕЛЯ. ОТЛИЧИЕ МЕТЧИКОВ РУЧНЫХ ОТ МАШИННЫХ.";108,"ВИДЕОРОЛИК (НАЖИМАЙТЕ): РЕЖИМЫ РЕЗАНИЯ ПРИ СВЕРЛЕНИИ"},2,1),"ВИДЕОКАНАЛ (НАЖИМАЙТЕ)")</f>
        <v>ВИДЕОКАНАЛ (НАЖИМАЙТЕ)</v>
      </c>
    </row>
    <row r="3" ht="19.5" customHeight="1">
      <c r="B3" s="15"/>
      <c r="K3" s="5"/>
      <c r="L3" s="31"/>
      <c r="M3" s="31"/>
      <c r="N3" s="18"/>
      <c r="P3" s="4"/>
      <c r="Q3" s="4"/>
      <c r="R3" s="4"/>
      <c r="S3" s="21"/>
      <c r="T3" s="21"/>
      <c r="V3" s="22"/>
      <c r="Z3" s="23"/>
      <c r="AJ3" s="32"/>
      <c r="AK3" s="33"/>
      <c r="AL3" s="34"/>
    </row>
    <row r="4" ht="19.5" customHeight="1">
      <c r="A4" s="35"/>
      <c r="B4" s="36"/>
      <c r="C4" s="37"/>
      <c r="D4" s="37"/>
      <c r="E4" s="38" t="str">
        <f t="array" ref="E4">IF(SUM(C8:C8404)=0,"СУММА ЗАКАЗА",HYPERLINK(IFERROR(VLOOKUP(COUNT(C8:C8404),{1,"#н";3,"#н";5,"#уровень_упрочненный";7,"#рамка_ножовочная";9,"полотно";11,"полотнобиметалл";13,"стекло";15,"ступенчатое";17,"рулетки";19,"линейки";21,"штангеля";23,"диски";25,"кордщетки";27,"чашки";29,"борфрезы";31,"ключигаечные";33,"ключитрубные";35,"ключиразводные";37,"наборыключей";39,"бурыкротеккрест";41,"бурышвертмакс";43,"коронки";45,"наборы";47,"патроны";49,"кобальт";51,"титан";53,"проточка";55,"кобальтпроточка";57,"шестигранник";59,"сверлоутолщ";61,"видео";63,"напильники";65,"бетон";67,"дерево";69,"АВС";71,"подборка";73,"резцы";75,"пластины";77,"оснастка";79,"молотки";81,"отвертки";83,"биты";85,"плоскогубцы";87,"ножницы";89,"кусачки";91,"ножовки";93,"болторез";95,"степлеры";95,"метчикикобальт";97,"сверлакхкобальт";99,"сверлакхудлин";101,"метчикиплашки";103,"воротки";105,"абразив";107,"клейма";109,"шпатель";111,"зенковки";113,"развертки";115,"подставка"},2,1),"виз"),"ПЕРЕХОД К ЭТИМ ПОЗИЦИЯМ"))</f>
        <v>СУММА ЗАКАЗА</v>
      </c>
      <c r="H4" s="39">
        <f>SUMPRODUCT(C8:C8416,F8:F8416)</f>
        <v>0</v>
      </c>
      <c r="I4" s="40">
        <f>SUMPRODUCT(C8:C8416,F8:F8416)</f>
        <v>0</v>
      </c>
      <c r="J4" s="41"/>
      <c r="K4" s="5"/>
      <c r="L4" s="31"/>
      <c r="M4" s="31"/>
      <c r="N4" s="18"/>
      <c r="P4" s="4"/>
      <c r="Q4" s="4"/>
      <c r="R4" s="4"/>
      <c r="S4" s="21"/>
      <c r="T4" s="21"/>
      <c r="V4" s="22"/>
      <c r="Z4" s="23"/>
      <c r="AJ4" s="42"/>
      <c r="AK4" s="33"/>
      <c r="AL4" s="43"/>
    </row>
    <row r="5" ht="9.75" customHeight="1">
      <c r="A5" s="44"/>
      <c r="K5" s="5"/>
      <c r="L5" s="31"/>
      <c r="M5" s="31"/>
      <c r="N5" s="18"/>
      <c r="P5" s="4"/>
      <c r="Q5" s="4"/>
      <c r="R5" s="4"/>
      <c r="S5" s="21"/>
      <c r="T5" s="21"/>
      <c r="V5" s="22"/>
      <c r="Z5" s="23"/>
      <c r="AJ5" s="3"/>
      <c r="AK5" s="3"/>
      <c r="AL5" s="3"/>
      <c r="AM5" s="3"/>
      <c r="AN5" s="3"/>
      <c r="AO5" s="3"/>
      <c r="AP5" s="3"/>
    </row>
    <row r="6" ht="54.75" customHeight="1">
      <c r="A6" s="45" t="s">
        <v>237</v>
      </c>
      <c r="B6" s="46" t="s">
        <v>238</v>
      </c>
      <c r="C6" s="37" t="s">
        <v>239</v>
      </c>
      <c r="D6" s="47"/>
      <c r="E6" s="48" t="s">
        <v>240</v>
      </c>
      <c r="F6" s="48" t="s">
        <v>241</v>
      </c>
      <c r="G6" s="48" t="s">
        <v>100</v>
      </c>
      <c r="H6" s="39"/>
      <c r="I6" s="49"/>
      <c r="J6" s="50"/>
      <c r="K6" s="51"/>
      <c r="L6" s="52"/>
      <c r="M6" s="52"/>
      <c r="N6" s="53"/>
      <c r="O6" s="54"/>
      <c r="P6" s="54"/>
      <c r="Q6" s="54"/>
      <c r="R6" s="54"/>
      <c r="S6" s="55"/>
      <c r="T6" s="55"/>
      <c r="U6" s="54"/>
      <c r="V6" s="56"/>
      <c r="W6" s="54"/>
      <c r="X6" s="54"/>
      <c r="Y6" s="54"/>
      <c r="Z6" s="57"/>
      <c r="AA6" s="54"/>
      <c r="AB6" s="54"/>
      <c r="AC6" s="54"/>
      <c r="AD6" s="54"/>
      <c r="AE6" s="54"/>
      <c r="AF6" s="54"/>
      <c r="AG6" s="54"/>
      <c r="AH6" s="54"/>
      <c r="AI6" s="54"/>
      <c r="AJ6" s="58"/>
      <c r="AK6" s="59"/>
      <c r="AL6" s="59"/>
      <c r="AM6" s="60"/>
      <c r="AN6" s="60"/>
      <c r="AO6" s="60"/>
      <c r="AP6" s="61"/>
      <c r="AQ6" s="60"/>
      <c r="AR6" s="60"/>
      <c r="AS6" s="60"/>
      <c r="AT6" s="60"/>
      <c r="AU6" s="60"/>
      <c r="AV6" s="60"/>
      <c r="AW6" s="60"/>
      <c r="AX6" s="60"/>
      <c r="AY6" s="60"/>
      <c r="AZ6" s="60"/>
    </row>
    <row r="7" ht="75.0" customHeight="1">
      <c r="A7" s="62">
        <v>1.0</v>
      </c>
      <c r="B7" s="63" t="s">
        <v>242</v>
      </c>
      <c r="C7" s="64"/>
      <c r="D7" s="65"/>
      <c r="E7" s="66"/>
      <c r="F7" s="67"/>
      <c r="G7" s="68"/>
      <c r="H7" s="69"/>
      <c r="I7" s="70">
        <v>0.0</v>
      </c>
      <c r="J7" s="71"/>
      <c r="K7" s="71"/>
      <c r="N7" s="18"/>
      <c r="P7" s="4">
        <v>89.0</v>
      </c>
      <c r="Q7" s="4"/>
      <c r="R7" s="5"/>
      <c r="S7" s="21"/>
      <c r="T7" s="21"/>
      <c r="V7" s="72"/>
      <c r="Z7" s="73"/>
      <c r="AA7" s="73"/>
      <c r="AB7" s="4"/>
      <c r="AC7" s="74"/>
      <c r="AD7" s="75"/>
      <c r="AE7" s="75"/>
      <c r="AF7" s="76"/>
      <c r="AJ7" s="77" t="s">
        <v>243</v>
      </c>
      <c r="AK7" s="78"/>
      <c r="AL7" s="75"/>
    </row>
    <row r="8" ht="12.0" customHeight="1">
      <c r="A8" s="79">
        <v>5037001.0</v>
      </c>
      <c r="B8" s="80" t="s">
        <v>244</v>
      </c>
      <c r="C8" s="81"/>
      <c r="D8" s="82">
        <v>27.03</v>
      </c>
      <c r="E8" s="83" t="s">
        <v>245</v>
      </c>
      <c r="F8" s="84">
        <f t="shared" ref="F8:F238" si="1">D8*1.22</f>
        <v>32.9766</v>
      </c>
      <c r="G8" s="85" t="s">
        <v>246</v>
      </c>
      <c r="H8" s="86"/>
      <c r="I8" s="87"/>
      <c r="J8" s="76"/>
      <c r="K8" s="88"/>
      <c r="N8" s="18"/>
      <c r="P8" s="4">
        <v>89.0</v>
      </c>
      <c r="Q8" s="4"/>
      <c r="R8" s="4"/>
      <c r="S8" s="21"/>
      <c r="T8" s="21"/>
      <c r="V8" s="89"/>
      <c r="Z8" s="73"/>
      <c r="AA8" s="73">
        <v>15.0</v>
      </c>
      <c r="AB8" s="4"/>
      <c r="AC8" s="74"/>
      <c r="AD8" s="75"/>
      <c r="AE8" s="75"/>
      <c r="AF8" s="76"/>
      <c r="AJ8" s="90"/>
      <c r="AL8" s="18"/>
      <c r="AP8" s="18"/>
      <c r="AQ8" s="91"/>
      <c r="AT8" s="18"/>
      <c r="AU8" s="91"/>
    </row>
    <row r="9" ht="12.0" customHeight="1">
      <c r="A9" s="79">
        <v>5037002.0</v>
      </c>
      <c r="B9" s="92" t="s">
        <v>247</v>
      </c>
      <c r="C9" s="93"/>
      <c r="D9" s="82">
        <v>27.03</v>
      </c>
      <c r="E9" s="94" t="s">
        <v>245</v>
      </c>
      <c r="F9" s="84">
        <f t="shared" si="1"/>
        <v>32.9766</v>
      </c>
      <c r="G9" s="95" t="s">
        <v>246</v>
      </c>
      <c r="H9" s="86"/>
      <c r="I9" s="96"/>
      <c r="J9" s="76"/>
      <c r="K9" s="88"/>
      <c r="N9" s="18"/>
      <c r="P9" s="4">
        <v>89.0</v>
      </c>
      <c r="Q9" s="4"/>
      <c r="R9" s="4"/>
      <c r="S9" s="21"/>
      <c r="T9" s="21"/>
      <c r="V9" s="89"/>
      <c r="Z9" s="73"/>
      <c r="AA9" s="73">
        <v>15.0</v>
      </c>
      <c r="AB9" s="4"/>
      <c r="AC9" s="74"/>
      <c r="AD9" s="75"/>
      <c r="AE9" s="75"/>
      <c r="AF9" s="76"/>
      <c r="AJ9" s="90"/>
      <c r="AK9" s="18"/>
      <c r="AL9" s="18"/>
      <c r="AT9" s="18"/>
      <c r="AU9" s="91"/>
    </row>
    <row r="10" ht="12.0" customHeight="1">
      <c r="A10" s="79">
        <v>5037003.0</v>
      </c>
      <c r="B10" s="92" t="s">
        <v>248</v>
      </c>
      <c r="C10" s="93"/>
      <c r="D10" s="82">
        <v>27.03</v>
      </c>
      <c r="E10" s="94" t="s">
        <v>245</v>
      </c>
      <c r="F10" s="84">
        <f t="shared" si="1"/>
        <v>32.9766</v>
      </c>
      <c r="G10" s="95" t="s">
        <v>246</v>
      </c>
      <c r="H10" s="86"/>
      <c r="I10" s="96"/>
      <c r="J10" s="76"/>
      <c r="K10" s="88"/>
      <c r="N10" s="18"/>
      <c r="P10" s="4">
        <v>89.0</v>
      </c>
      <c r="Q10" s="4"/>
      <c r="R10" s="4"/>
      <c r="S10" s="21"/>
      <c r="T10" s="21"/>
      <c r="V10" s="89"/>
      <c r="Z10" s="73"/>
      <c r="AA10" s="73">
        <v>15.0</v>
      </c>
      <c r="AB10" s="4"/>
      <c r="AC10" s="74"/>
      <c r="AD10" s="75"/>
      <c r="AE10" s="75"/>
      <c r="AF10" s="76"/>
      <c r="AJ10" s="90"/>
      <c r="AK10" s="18"/>
      <c r="AL10" s="18"/>
      <c r="AT10" s="18"/>
      <c r="AU10" s="91"/>
    </row>
    <row r="11" ht="12.0" customHeight="1">
      <c r="A11" s="79">
        <v>5037004.0</v>
      </c>
      <c r="B11" s="92" t="s">
        <v>249</v>
      </c>
      <c r="C11" s="93"/>
      <c r="D11" s="82">
        <v>27.03</v>
      </c>
      <c r="E11" s="94" t="s">
        <v>245</v>
      </c>
      <c r="F11" s="84">
        <f t="shared" si="1"/>
        <v>32.9766</v>
      </c>
      <c r="G11" s="95" t="s">
        <v>246</v>
      </c>
      <c r="H11" s="86"/>
      <c r="I11" s="96"/>
      <c r="J11" s="76"/>
      <c r="K11" s="88"/>
      <c r="N11" s="18"/>
      <c r="P11" s="4">
        <v>89.0</v>
      </c>
      <c r="Q11" s="4"/>
      <c r="R11" s="4"/>
      <c r="S11" s="21"/>
      <c r="T11" s="21"/>
      <c r="V11" s="89"/>
      <c r="Z11" s="73"/>
      <c r="AA11" s="73">
        <v>15.0</v>
      </c>
      <c r="AB11" s="4"/>
      <c r="AC11" s="74"/>
      <c r="AD11" s="75"/>
      <c r="AE11" s="75"/>
      <c r="AF11" s="76"/>
      <c r="AJ11" s="90"/>
      <c r="AK11" s="18"/>
      <c r="AL11" s="18"/>
      <c r="AT11" s="18"/>
      <c r="AU11" s="91"/>
    </row>
    <row r="12" ht="12.0" customHeight="1">
      <c r="A12" s="79">
        <v>5037005.0</v>
      </c>
      <c r="B12" s="92" t="s">
        <v>250</v>
      </c>
      <c r="C12" s="93"/>
      <c r="D12" s="82">
        <v>27.03</v>
      </c>
      <c r="E12" s="94" t="s">
        <v>245</v>
      </c>
      <c r="F12" s="84">
        <f t="shared" si="1"/>
        <v>32.9766</v>
      </c>
      <c r="G12" s="95" t="s">
        <v>246</v>
      </c>
      <c r="H12" s="86"/>
      <c r="I12" s="96"/>
      <c r="J12" s="76"/>
      <c r="K12" s="88"/>
      <c r="N12" s="18"/>
      <c r="P12" s="4">
        <v>89.0</v>
      </c>
      <c r="Q12" s="4"/>
      <c r="R12" s="4"/>
      <c r="S12" s="21"/>
      <c r="T12" s="21"/>
      <c r="V12" s="89"/>
      <c r="Z12" s="73"/>
      <c r="AA12" s="73">
        <v>15.0</v>
      </c>
      <c r="AB12" s="4"/>
      <c r="AC12" s="74"/>
      <c r="AD12" s="75"/>
      <c r="AE12" s="75"/>
      <c r="AF12" s="76"/>
      <c r="AJ12" s="90"/>
      <c r="AK12" s="18"/>
      <c r="AL12" s="18"/>
      <c r="AT12" s="18"/>
      <c r="AU12" s="91"/>
    </row>
    <row r="13" ht="12.0" customHeight="1">
      <c r="A13" s="79">
        <v>5037006.0</v>
      </c>
      <c r="B13" s="92" t="s">
        <v>251</v>
      </c>
      <c r="C13" s="93"/>
      <c r="D13" s="82">
        <v>27.03</v>
      </c>
      <c r="E13" s="94" t="s">
        <v>245</v>
      </c>
      <c r="F13" s="84">
        <f t="shared" si="1"/>
        <v>32.9766</v>
      </c>
      <c r="G13" s="95" t="s">
        <v>252</v>
      </c>
      <c r="H13" s="86"/>
      <c r="I13" s="96"/>
      <c r="J13" s="76"/>
      <c r="K13" s="88"/>
      <c r="N13" s="18"/>
      <c r="P13" s="4">
        <v>89.0</v>
      </c>
      <c r="Q13" s="4"/>
      <c r="R13" s="4"/>
      <c r="S13" s="21"/>
      <c r="T13" s="21"/>
      <c r="V13" s="89"/>
      <c r="Z13" s="73"/>
      <c r="AA13" s="73">
        <v>15.0</v>
      </c>
      <c r="AB13" s="4"/>
      <c r="AC13" s="74"/>
      <c r="AD13" s="75"/>
      <c r="AE13" s="75"/>
      <c r="AF13" s="76"/>
      <c r="AJ13" s="90"/>
      <c r="AK13" s="18"/>
      <c r="AL13" s="18"/>
      <c r="AT13" s="18"/>
      <c r="AU13" s="91"/>
    </row>
    <row r="14" ht="12.0" customHeight="1">
      <c r="A14" s="79">
        <v>5001001.0</v>
      </c>
      <c r="B14" s="92" t="s">
        <v>253</v>
      </c>
      <c r="C14" s="81" t="str">
        <f t="shared" ref="C14:C199" si="2">IF(MROUND(AL14/(AO14*F14),10)=0,"",MROUND(AL14/(AO14*F14),10))</f>
        <v/>
      </c>
      <c r="D14" s="82">
        <v>6.25</v>
      </c>
      <c r="E14" s="83" t="s">
        <v>245</v>
      </c>
      <c r="F14" s="84">
        <f t="shared" si="1"/>
        <v>7.625</v>
      </c>
      <c r="G14" s="85" t="s">
        <v>246</v>
      </c>
      <c r="H14" s="86"/>
      <c r="I14" s="87"/>
      <c r="J14" s="76"/>
      <c r="K14" s="88"/>
      <c r="N14" s="18"/>
      <c r="P14" s="4">
        <v>89.0</v>
      </c>
      <c r="Q14" s="4"/>
      <c r="R14" s="4"/>
      <c r="S14" s="21"/>
      <c r="T14" s="21"/>
      <c r="V14" s="89"/>
      <c r="Z14" s="73"/>
      <c r="AA14" s="73">
        <v>20.09803921568627</v>
      </c>
      <c r="AB14" s="4"/>
      <c r="AC14" s="74"/>
      <c r="AD14" s="75"/>
      <c r="AE14" s="75"/>
      <c r="AF14" s="76"/>
      <c r="AJ14" s="90">
        <v>1001001.0</v>
      </c>
      <c r="AK14" s="18"/>
      <c r="AL14" s="8">
        <f t="shared" ref="AL14:AL199" si="3">$I$7/186</f>
        <v>0</v>
      </c>
      <c r="AO14" s="8">
        <v>4.883669239959563</v>
      </c>
      <c r="AT14" s="18"/>
      <c r="AU14" s="91"/>
    </row>
    <row r="15" ht="12.0" customHeight="1">
      <c r="A15" s="97">
        <v>5001002.0</v>
      </c>
      <c r="B15" s="92" t="s">
        <v>254</v>
      </c>
      <c r="C15" s="81" t="str">
        <f t="shared" si="2"/>
        <v/>
      </c>
      <c r="D15" s="82">
        <v>6.25</v>
      </c>
      <c r="E15" s="94" t="s">
        <v>245</v>
      </c>
      <c r="F15" s="84">
        <f t="shared" si="1"/>
        <v>7.625</v>
      </c>
      <c r="G15" s="95" t="s">
        <v>246</v>
      </c>
      <c r="H15" s="86"/>
      <c r="I15" s="98" t="s">
        <v>255</v>
      </c>
      <c r="J15" s="76"/>
      <c r="K15" s="88"/>
      <c r="N15" s="18"/>
      <c r="P15" s="4">
        <v>89.0</v>
      </c>
      <c r="Q15" s="4"/>
      <c r="R15" s="4"/>
      <c r="S15" s="21"/>
      <c r="T15" s="21"/>
      <c r="V15" s="89"/>
      <c r="Z15" s="73"/>
      <c r="AA15" s="73">
        <v>20.09803921568627</v>
      </c>
      <c r="AB15" s="4"/>
      <c r="AC15" s="74"/>
      <c r="AD15" s="75"/>
      <c r="AE15" s="75"/>
      <c r="AF15" s="76"/>
      <c r="AJ15" s="90">
        <v>1001002.0</v>
      </c>
      <c r="AK15" s="18"/>
      <c r="AL15" s="8">
        <f t="shared" si="3"/>
        <v>0</v>
      </c>
      <c r="AO15" s="8">
        <v>6.976670342799375</v>
      </c>
      <c r="AT15" s="18"/>
      <c r="AU15" s="91"/>
    </row>
    <row r="16" ht="12.0" customHeight="1">
      <c r="A16" s="97">
        <v>5001003.0</v>
      </c>
      <c r="B16" s="92" t="s">
        <v>256</v>
      </c>
      <c r="C16" s="81" t="str">
        <f t="shared" si="2"/>
        <v/>
      </c>
      <c r="D16" s="82">
        <v>6.25</v>
      </c>
      <c r="E16" s="94" t="s">
        <v>245</v>
      </c>
      <c r="F16" s="84">
        <f t="shared" si="1"/>
        <v>7.625</v>
      </c>
      <c r="G16" s="95" t="s">
        <v>246</v>
      </c>
      <c r="H16" s="86"/>
      <c r="I16" s="99"/>
      <c r="J16" s="76"/>
      <c r="K16" s="88"/>
      <c r="N16" s="18"/>
      <c r="P16" s="4">
        <v>89.0</v>
      </c>
      <c r="Q16" s="4"/>
      <c r="R16" s="4"/>
      <c r="S16" s="21"/>
      <c r="T16" s="21"/>
      <c r="V16" s="89"/>
      <c r="Z16" s="73"/>
      <c r="AA16" s="73">
        <v>20.09803921568627</v>
      </c>
      <c r="AB16" s="4"/>
      <c r="AC16" s="74"/>
      <c r="AD16" s="75"/>
      <c r="AE16" s="75"/>
      <c r="AF16" s="76"/>
      <c r="AJ16" s="90">
        <v>1001003.0</v>
      </c>
      <c r="AK16" s="18"/>
      <c r="AL16" s="8">
        <f t="shared" si="3"/>
        <v>0</v>
      </c>
      <c r="AO16" s="8">
        <v>5.426299155510625</v>
      </c>
      <c r="AT16" s="18"/>
      <c r="AU16" s="91"/>
    </row>
    <row r="17" ht="12.0" customHeight="1">
      <c r="A17" s="97">
        <v>5001004.0</v>
      </c>
      <c r="B17" s="92" t="s">
        <v>257</v>
      </c>
      <c r="C17" s="81" t="str">
        <f t="shared" si="2"/>
        <v/>
      </c>
      <c r="D17" s="82">
        <v>6.25</v>
      </c>
      <c r="E17" s="94" t="s">
        <v>245</v>
      </c>
      <c r="F17" s="84">
        <f t="shared" si="1"/>
        <v>7.625</v>
      </c>
      <c r="G17" s="95" t="s">
        <v>246</v>
      </c>
      <c r="H17" s="86"/>
      <c r="I17" s="76"/>
      <c r="J17" s="76"/>
      <c r="K17" s="88"/>
      <c r="N17" s="18"/>
      <c r="P17" s="4">
        <v>89.0</v>
      </c>
      <c r="Q17" s="4"/>
      <c r="R17" s="4"/>
      <c r="S17" s="21"/>
      <c r="T17" s="21"/>
      <c r="V17" s="89"/>
      <c r="Z17" s="73"/>
      <c r="AA17" s="73">
        <v>20.09803921568627</v>
      </c>
      <c r="AB17" s="4"/>
      <c r="AC17" s="74"/>
      <c r="AD17" s="75"/>
      <c r="AE17" s="75"/>
      <c r="AF17" s="76"/>
      <c r="AJ17" s="90">
        <v>1001004.0</v>
      </c>
      <c r="AK17" s="18"/>
      <c r="AL17" s="8">
        <f t="shared" si="3"/>
        <v>0</v>
      </c>
      <c r="AO17" s="8">
        <v>3.4883351713996875</v>
      </c>
      <c r="AT17" s="18"/>
      <c r="AU17" s="91"/>
    </row>
    <row r="18" ht="12.0" customHeight="1">
      <c r="A18" s="97">
        <v>5001005.0</v>
      </c>
      <c r="B18" s="92" t="s">
        <v>258</v>
      </c>
      <c r="C18" s="81" t="str">
        <f t="shared" si="2"/>
        <v/>
      </c>
      <c r="D18" s="82">
        <v>6.25</v>
      </c>
      <c r="E18" s="94" t="s">
        <v>245</v>
      </c>
      <c r="F18" s="84">
        <f t="shared" si="1"/>
        <v>7.625</v>
      </c>
      <c r="G18" s="95" t="s">
        <v>246</v>
      </c>
      <c r="H18" s="86"/>
      <c r="I18" s="98" t="s">
        <v>259</v>
      </c>
      <c r="J18" s="76"/>
      <c r="K18" s="88"/>
      <c r="N18" s="18"/>
      <c r="P18" s="4">
        <v>89.0</v>
      </c>
      <c r="Q18" s="4"/>
      <c r="R18" s="4"/>
      <c r="S18" s="21"/>
      <c r="T18" s="21"/>
      <c r="V18" s="89"/>
      <c r="Z18" s="73"/>
      <c r="AA18" s="73">
        <v>20.09803921568627</v>
      </c>
      <c r="AB18" s="4"/>
      <c r="AC18" s="74"/>
      <c r="AD18" s="75"/>
      <c r="AE18" s="75"/>
      <c r="AF18" s="76"/>
      <c r="AJ18" s="90">
        <v>1001005.0</v>
      </c>
      <c r="AK18" s="18"/>
      <c r="AL18" s="8">
        <f t="shared" si="3"/>
        <v>0</v>
      </c>
      <c r="AO18" s="8">
        <v>6.976670342799375</v>
      </c>
      <c r="AT18" s="18"/>
      <c r="AU18" s="91"/>
    </row>
    <row r="19" ht="12.0" customHeight="1">
      <c r="A19" s="97">
        <v>5001006.0</v>
      </c>
      <c r="B19" s="92" t="s">
        <v>260</v>
      </c>
      <c r="C19" s="81" t="str">
        <f t="shared" si="2"/>
        <v/>
      </c>
      <c r="D19" s="82">
        <v>6.25</v>
      </c>
      <c r="E19" s="94" t="s">
        <v>245</v>
      </c>
      <c r="F19" s="84">
        <f t="shared" si="1"/>
        <v>7.625</v>
      </c>
      <c r="G19" s="95" t="s">
        <v>252</v>
      </c>
      <c r="H19" s="86"/>
      <c r="I19" s="99"/>
      <c r="J19" s="76"/>
      <c r="K19" s="88"/>
      <c r="N19" s="18"/>
      <c r="P19" s="4">
        <v>89.0</v>
      </c>
      <c r="Q19" s="4"/>
      <c r="R19" s="4"/>
      <c r="S19" s="21"/>
      <c r="T19" s="21"/>
      <c r="V19" s="89"/>
      <c r="Z19" s="73"/>
      <c r="AA19" s="73">
        <v>20.09803921568627</v>
      </c>
      <c r="AB19" s="4"/>
      <c r="AC19" s="74"/>
      <c r="AD19" s="75"/>
      <c r="AE19" s="75"/>
      <c r="AF19" s="76"/>
      <c r="AJ19" s="90">
        <v>1001006.0</v>
      </c>
      <c r="AK19" s="18"/>
      <c r="AL19" s="8">
        <f t="shared" si="3"/>
        <v>0</v>
      </c>
      <c r="AO19" s="8">
        <v>0.4439699309054148</v>
      </c>
      <c r="AT19" s="18"/>
      <c r="AU19" s="91"/>
    </row>
    <row r="20" ht="12.0" customHeight="1">
      <c r="A20" s="97">
        <v>5001007.0</v>
      </c>
      <c r="B20" s="92" t="s">
        <v>261</v>
      </c>
      <c r="C20" s="81" t="str">
        <f t="shared" si="2"/>
        <v/>
      </c>
      <c r="D20" s="82">
        <v>6.25</v>
      </c>
      <c r="E20" s="94" t="s">
        <v>245</v>
      </c>
      <c r="F20" s="84">
        <f t="shared" si="1"/>
        <v>7.625</v>
      </c>
      <c r="G20" s="95" t="s">
        <v>246</v>
      </c>
      <c r="H20" s="86"/>
      <c r="I20" s="76"/>
      <c r="J20" s="76"/>
      <c r="K20" s="88"/>
      <c r="N20" s="18"/>
      <c r="P20" s="4">
        <v>89.0</v>
      </c>
      <c r="Q20" s="4"/>
      <c r="R20" s="4"/>
      <c r="S20" s="21"/>
      <c r="T20" s="21"/>
      <c r="V20" s="89"/>
      <c r="Z20" s="73"/>
      <c r="AA20" s="73">
        <v>20.09803921568627</v>
      </c>
      <c r="AB20" s="4"/>
      <c r="AC20" s="74"/>
      <c r="AD20" s="75"/>
      <c r="AE20" s="75"/>
      <c r="AF20" s="76"/>
      <c r="AJ20" s="90">
        <v>1001007.0</v>
      </c>
      <c r="AK20" s="18"/>
      <c r="AL20" s="8">
        <f t="shared" si="3"/>
        <v>0</v>
      </c>
      <c r="AO20" s="8">
        <v>4.883669239959563</v>
      </c>
      <c r="AT20" s="18"/>
      <c r="AU20" s="91"/>
    </row>
    <row r="21" ht="12.0" customHeight="1">
      <c r="A21" s="97">
        <v>5001008.0</v>
      </c>
      <c r="B21" s="92" t="s">
        <v>262</v>
      </c>
      <c r="C21" s="81" t="str">
        <f t="shared" si="2"/>
        <v/>
      </c>
      <c r="D21" s="82">
        <v>6.25</v>
      </c>
      <c r="E21" s="94" t="s">
        <v>245</v>
      </c>
      <c r="F21" s="84">
        <f t="shared" si="1"/>
        <v>7.625</v>
      </c>
      <c r="G21" s="95" t="s">
        <v>246</v>
      </c>
      <c r="H21" s="86"/>
      <c r="I21" s="98" t="s">
        <v>263</v>
      </c>
      <c r="J21" s="76"/>
      <c r="K21" s="88"/>
      <c r="N21" s="18"/>
      <c r="P21" s="4">
        <v>89.0</v>
      </c>
      <c r="Q21" s="4"/>
      <c r="R21" s="4"/>
      <c r="S21" s="21"/>
      <c r="T21" s="21"/>
      <c r="V21" s="89"/>
      <c r="Z21" s="73"/>
      <c r="AA21" s="73">
        <v>20.09803921568627</v>
      </c>
      <c r="AB21" s="4"/>
      <c r="AC21" s="74"/>
      <c r="AD21" s="75"/>
      <c r="AE21" s="75"/>
      <c r="AF21" s="76"/>
      <c r="AJ21" s="90">
        <v>1001008.0</v>
      </c>
      <c r="AK21" s="18"/>
      <c r="AL21" s="8">
        <f t="shared" si="3"/>
        <v>0</v>
      </c>
      <c r="AO21" s="8">
        <v>1.684023875848125</v>
      </c>
      <c r="AT21" s="18"/>
      <c r="AU21" s="91"/>
    </row>
    <row r="22" ht="12.0" customHeight="1">
      <c r="A22" s="97">
        <v>5001009.0</v>
      </c>
      <c r="B22" s="92" t="s">
        <v>264</v>
      </c>
      <c r="C22" s="81" t="str">
        <f t="shared" si="2"/>
        <v/>
      </c>
      <c r="D22" s="82">
        <v>6.25</v>
      </c>
      <c r="E22" s="94" t="s">
        <v>245</v>
      </c>
      <c r="F22" s="84">
        <f t="shared" si="1"/>
        <v>7.625</v>
      </c>
      <c r="G22" s="95" t="s">
        <v>246</v>
      </c>
      <c r="H22" s="86"/>
      <c r="I22" s="99"/>
      <c r="J22" s="76"/>
      <c r="K22" s="88"/>
      <c r="N22" s="18"/>
      <c r="P22" s="4">
        <v>89.0</v>
      </c>
      <c r="Q22" s="4"/>
      <c r="R22" s="4"/>
      <c r="S22" s="21"/>
      <c r="T22" s="21"/>
      <c r="V22" s="89"/>
      <c r="Z22" s="73"/>
      <c r="AA22" s="73">
        <v>20.09803921568627</v>
      </c>
      <c r="AB22" s="4"/>
      <c r="AC22" s="74"/>
      <c r="AD22" s="75"/>
      <c r="AE22" s="75"/>
      <c r="AF22" s="76"/>
      <c r="AJ22" s="90">
        <v>1001009.0</v>
      </c>
      <c r="AK22" s="18"/>
      <c r="AL22" s="8">
        <f t="shared" si="3"/>
        <v>0</v>
      </c>
      <c r="AO22" s="8">
        <v>4.069724366632969</v>
      </c>
      <c r="AT22" s="18"/>
      <c r="AU22" s="91"/>
    </row>
    <row r="23" ht="12.0" customHeight="1">
      <c r="A23" s="97">
        <v>5001010.0</v>
      </c>
      <c r="B23" s="92" t="s">
        <v>265</v>
      </c>
      <c r="C23" s="81" t="str">
        <f t="shared" si="2"/>
        <v/>
      </c>
      <c r="D23" s="82">
        <v>6.25</v>
      </c>
      <c r="E23" s="94" t="s">
        <v>245</v>
      </c>
      <c r="F23" s="84">
        <f t="shared" si="1"/>
        <v>7.625</v>
      </c>
      <c r="G23" s="95" t="s">
        <v>246</v>
      </c>
      <c r="H23" s="86"/>
      <c r="I23" s="76"/>
      <c r="J23" s="76"/>
      <c r="K23" s="88"/>
      <c r="N23" s="18"/>
      <c r="P23" s="4">
        <v>89.0</v>
      </c>
      <c r="Q23" s="4"/>
      <c r="R23" s="4"/>
      <c r="S23" s="21"/>
      <c r="T23" s="21"/>
      <c r="V23" s="89"/>
      <c r="Z23" s="73"/>
      <c r="AA23" s="73">
        <v>20.09803921568627</v>
      </c>
      <c r="AB23" s="4"/>
      <c r="AC23" s="74"/>
      <c r="AD23" s="75"/>
      <c r="AE23" s="75"/>
      <c r="AF23" s="76"/>
      <c r="AJ23" s="90">
        <v>1001010.0</v>
      </c>
      <c r="AK23" s="18"/>
      <c r="AL23" s="8">
        <f t="shared" si="3"/>
        <v>0</v>
      </c>
      <c r="AO23" s="8">
        <v>5.426299155510625</v>
      </c>
      <c r="AT23" s="18"/>
      <c r="AU23" s="91"/>
    </row>
    <row r="24" ht="12.0" customHeight="1">
      <c r="A24" s="97">
        <v>5001011.0</v>
      </c>
      <c r="B24" s="92" t="s">
        <v>266</v>
      </c>
      <c r="C24" s="81" t="str">
        <f t="shared" si="2"/>
        <v/>
      </c>
      <c r="D24" s="82">
        <v>6.25</v>
      </c>
      <c r="E24" s="94" t="s">
        <v>245</v>
      </c>
      <c r="F24" s="84">
        <f t="shared" si="1"/>
        <v>7.625</v>
      </c>
      <c r="G24" s="95" t="s">
        <v>252</v>
      </c>
      <c r="H24" s="86"/>
      <c r="I24" s="98" t="s">
        <v>267</v>
      </c>
      <c r="J24" s="76"/>
      <c r="K24" s="88"/>
      <c r="N24" s="18"/>
      <c r="P24" s="4">
        <v>89.0</v>
      </c>
      <c r="Q24" s="4"/>
      <c r="R24" s="4"/>
      <c r="S24" s="21"/>
      <c r="T24" s="21"/>
      <c r="V24" s="89"/>
      <c r="Z24" s="73"/>
      <c r="AA24" s="73">
        <v>20.09803921568627</v>
      </c>
      <c r="AB24" s="4"/>
      <c r="AC24" s="74"/>
      <c r="AD24" s="75"/>
      <c r="AE24" s="75"/>
      <c r="AF24" s="76"/>
      <c r="AJ24" s="90">
        <v>1001011.0</v>
      </c>
      <c r="AK24" s="18"/>
      <c r="AL24" s="8">
        <f t="shared" si="3"/>
        <v>0</v>
      </c>
      <c r="AO24" s="8">
        <v>0.3255779493306375</v>
      </c>
      <c r="AT24" s="18"/>
      <c r="AU24" s="91"/>
    </row>
    <row r="25" ht="12.0" customHeight="1">
      <c r="A25" s="97">
        <v>5001012.0</v>
      </c>
      <c r="B25" s="92" t="s">
        <v>268</v>
      </c>
      <c r="C25" s="81" t="str">
        <f t="shared" si="2"/>
        <v/>
      </c>
      <c r="D25" s="82">
        <v>6.25</v>
      </c>
      <c r="E25" s="94" t="s">
        <v>245</v>
      </c>
      <c r="F25" s="84">
        <f t="shared" si="1"/>
        <v>7.625</v>
      </c>
      <c r="G25" s="95" t="s">
        <v>246</v>
      </c>
      <c r="H25" s="86"/>
      <c r="I25" s="99"/>
      <c r="J25" s="76"/>
      <c r="K25" s="88"/>
      <c r="N25" s="18"/>
      <c r="P25" s="4">
        <v>89.0</v>
      </c>
      <c r="Q25" s="4"/>
      <c r="R25" s="4"/>
      <c r="S25" s="21"/>
      <c r="T25" s="21"/>
      <c r="V25" s="89"/>
      <c r="Z25" s="73"/>
      <c r="AA25" s="73">
        <v>20.09803921568627</v>
      </c>
      <c r="AB25" s="4"/>
      <c r="AC25" s="74"/>
      <c r="AD25" s="75"/>
      <c r="AE25" s="75"/>
      <c r="AF25" s="76"/>
      <c r="AJ25" s="90">
        <v>1001012.0</v>
      </c>
      <c r="AK25" s="18"/>
      <c r="AL25" s="8">
        <f t="shared" si="3"/>
        <v>0</v>
      </c>
      <c r="AO25" s="8">
        <v>2.3255567809331255</v>
      </c>
      <c r="AT25" s="18"/>
      <c r="AU25" s="91"/>
    </row>
    <row r="26" ht="12.0" customHeight="1">
      <c r="A26" s="97">
        <v>5001013.0</v>
      </c>
      <c r="B26" s="92" t="s">
        <v>269</v>
      </c>
      <c r="C26" s="81" t="str">
        <f t="shared" si="2"/>
        <v/>
      </c>
      <c r="D26" s="82">
        <v>6.25</v>
      </c>
      <c r="E26" s="94" t="s">
        <v>245</v>
      </c>
      <c r="F26" s="84">
        <f t="shared" si="1"/>
        <v>7.625</v>
      </c>
      <c r="G26" s="95" t="s">
        <v>246</v>
      </c>
      <c r="H26" s="86"/>
      <c r="I26" s="96"/>
      <c r="J26" s="76"/>
      <c r="K26" s="88"/>
      <c r="N26" s="18"/>
      <c r="P26" s="4">
        <v>89.0</v>
      </c>
      <c r="Q26" s="4"/>
      <c r="R26" s="4"/>
      <c r="S26" s="21"/>
      <c r="T26" s="21"/>
      <c r="V26" s="89"/>
      <c r="Z26" s="73"/>
      <c r="AA26" s="73">
        <v>20.09803921568627</v>
      </c>
      <c r="AB26" s="4"/>
      <c r="AC26" s="74"/>
      <c r="AD26" s="75"/>
      <c r="AE26" s="75"/>
      <c r="AF26" s="76"/>
      <c r="AJ26" s="90">
        <v>1001013.0</v>
      </c>
      <c r="AK26" s="18"/>
      <c r="AL26" s="8">
        <f t="shared" si="3"/>
        <v>0</v>
      </c>
      <c r="AO26" s="8">
        <v>6.976670342799375</v>
      </c>
      <c r="AT26" s="18"/>
      <c r="AU26" s="91"/>
    </row>
    <row r="27" ht="12.0" customHeight="1">
      <c r="A27" s="97">
        <v>5001014.0</v>
      </c>
      <c r="B27" s="92" t="s">
        <v>270</v>
      </c>
      <c r="C27" s="81" t="str">
        <f t="shared" si="2"/>
        <v/>
      </c>
      <c r="D27" s="82">
        <v>6.25</v>
      </c>
      <c r="E27" s="94" t="s">
        <v>245</v>
      </c>
      <c r="F27" s="84">
        <f t="shared" si="1"/>
        <v>7.625</v>
      </c>
      <c r="G27" s="95" t="s">
        <v>246</v>
      </c>
      <c r="H27" s="86"/>
      <c r="I27" s="98" t="s">
        <v>271</v>
      </c>
      <c r="J27" s="76"/>
      <c r="K27" s="88"/>
      <c r="N27" s="18"/>
      <c r="P27" s="4">
        <v>89.0</v>
      </c>
      <c r="Q27" s="4"/>
      <c r="R27" s="4"/>
      <c r="S27" s="21"/>
      <c r="T27" s="21"/>
      <c r="V27" s="89"/>
      <c r="Z27" s="73"/>
      <c r="AA27" s="73">
        <v>20.09803921568627</v>
      </c>
      <c r="AB27" s="4"/>
      <c r="AC27" s="74"/>
      <c r="AD27" s="75"/>
      <c r="AE27" s="75"/>
      <c r="AF27" s="76"/>
      <c r="AJ27" s="90">
        <v>1001014.0</v>
      </c>
      <c r="AK27" s="18"/>
      <c r="AL27" s="8">
        <f t="shared" si="3"/>
        <v>0</v>
      </c>
      <c r="AO27" s="8">
        <v>1.8087663851702085</v>
      </c>
      <c r="AT27" s="18"/>
      <c r="AU27" s="91"/>
    </row>
    <row r="28" ht="12.0" customHeight="1">
      <c r="A28" s="97">
        <v>5001015.0</v>
      </c>
      <c r="B28" s="92" t="s">
        <v>272</v>
      </c>
      <c r="C28" s="81" t="str">
        <f t="shared" si="2"/>
        <v/>
      </c>
      <c r="D28" s="82">
        <v>6.25</v>
      </c>
      <c r="E28" s="94" t="s">
        <v>245</v>
      </c>
      <c r="F28" s="84">
        <f t="shared" si="1"/>
        <v>7.625</v>
      </c>
      <c r="G28" s="95" t="s">
        <v>246</v>
      </c>
      <c r="H28" s="86"/>
      <c r="I28" s="99"/>
      <c r="J28" s="76"/>
      <c r="K28" s="88"/>
      <c r="N28" s="18"/>
      <c r="P28" s="4">
        <v>89.0</v>
      </c>
      <c r="Q28" s="4"/>
      <c r="R28" s="4"/>
      <c r="S28" s="21"/>
      <c r="T28" s="21"/>
      <c r="V28" s="89"/>
      <c r="Z28" s="73"/>
      <c r="AA28" s="73">
        <v>20.09803921568627</v>
      </c>
      <c r="AB28" s="4"/>
      <c r="AC28" s="74"/>
      <c r="AD28" s="75"/>
      <c r="AE28" s="75"/>
      <c r="AF28" s="76"/>
      <c r="AJ28" s="90">
        <v>1001015.0</v>
      </c>
      <c r="AK28" s="18"/>
      <c r="AL28" s="8">
        <f t="shared" si="3"/>
        <v>0</v>
      </c>
      <c r="AO28" s="8">
        <v>4.883669239959563</v>
      </c>
      <c r="AT28" s="18"/>
      <c r="AU28" s="91"/>
    </row>
    <row r="29" ht="12.0" customHeight="1">
      <c r="A29" s="97">
        <v>5001016.0</v>
      </c>
      <c r="B29" s="92" t="s">
        <v>273</v>
      </c>
      <c r="C29" s="81" t="str">
        <f t="shared" si="2"/>
        <v/>
      </c>
      <c r="D29" s="82">
        <v>7.33</v>
      </c>
      <c r="E29" s="94" t="s">
        <v>245</v>
      </c>
      <c r="F29" s="84">
        <f t="shared" si="1"/>
        <v>8.9426</v>
      </c>
      <c r="G29" s="95" t="s">
        <v>274</v>
      </c>
      <c r="H29" s="86"/>
      <c r="I29" s="96"/>
      <c r="J29" s="100"/>
      <c r="K29" s="88"/>
      <c r="N29" s="18"/>
      <c r="P29" s="4">
        <v>89.0</v>
      </c>
      <c r="Q29" s="4"/>
      <c r="R29" s="4"/>
      <c r="S29" s="21"/>
      <c r="T29" s="21"/>
      <c r="V29" s="89"/>
      <c r="Z29" s="73"/>
      <c r="AA29" s="73">
        <v>20.041753653444673</v>
      </c>
      <c r="AB29" s="4"/>
      <c r="AC29" s="74"/>
      <c r="AD29" s="75"/>
      <c r="AE29" s="75"/>
      <c r="AF29" s="76"/>
      <c r="AJ29" s="90">
        <v>1001016.0</v>
      </c>
      <c r="AK29" s="18"/>
      <c r="AL29" s="8">
        <f t="shared" si="3"/>
        <v>0</v>
      </c>
      <c r="AO29" s="8">
        <v>0.14873732327032196</v>
      </c>
      <c r="AT29" s="18"/>
      <c r="AU29" s="91"/>
    </row>
    <row r="30" ht="12.0" customHeight="1">
      <c r="A30" s="97">
        <v>5001017.0</v>
      </c>
      <c r="B30" s="92" t="s">
        <v>275</v>
      </c>
      <c r="C30" s="81" t="str">
        <f t="shared" si="2"/>
        <v/>
      </c>
      <c r="D30" s="82">
        <v>7.33</v>
      </c>
      <c r="E30" s="94" t="s">
        <v>245</v>
      </c>
      <c r="F30" s="84">
        <f t="shared" si="1"/>
        <v>8.9426</v>
      </c>
      <c r="G30" s="95" t="s">
        <v>246</v>
      </c>
      <c r="H30" s="86"/>
      <c r="I30" s="98" t="s">
        <v>276</v>
      </c>
      <c r="J30" s="76"/>
      <c r="K30" s="88"/>
      <c r="N30" s="18"/>
      <c r="P30" s="4">
        <v>89.0</v>
      </c>
      <c r="Q30" s="4"/>
      <c r="R30" s="4"/>
      <c r="S30" s="21"/>
      <c r="T30" s="21"/>
      <c r="V30" s="89"/>
      <c r="Z30" s="73"/>
      <c r="AA30" s="73">
        <v>20.041753653444673</v>
      </c>
      <c r="AB30" s="4"/>
      <c r="AC30" s="74"/>
      <c r="AD30" s="75"/>
      <c r="AE30" s="75"/>
      <c r="AF30" s="76"/>
      <c r="AJ30" s="90">
        <v>1001017.0</v>
      </c>
      <c r="AK30" s="18"/>
      <c r="AL30" s="8">
        <f t="shared" si="3"/>
        <v>0</v>
      </c>
      <c r="AO30" s="8">
        <v>2.974746465406439</v>
      </c>
      <c r="AT30" s="18"/>
      <c r="AU30" s="91"/>
    </row>
    <row r="31" ht="12.0" customHeight="1">
      <c r="A31" s="97">
        <v>5001018.0</v>
      </c>
      <c r="B31" s="92" t="s">
        <v>277</v>
      </c>
      <c r="C31" s="81" t="str">
        <f t="shared" si="2"/>
        <v/>
      </c>
      <c r="D31" s="82">
        <v>7.33</v>
      </c>
      <c r="E31" s="94" t="s">
        <v>245</v>
      </c>
      <c r="F31" s="84">
        <f t="shared" si="1"/>
        <v>8.9426</v>
      </c>
      <c r="G31" s="95" t="s">
        <v>246</v>
      </c>
      <c r="H31" s="86"/>
      <c r="I31" s="99"/>
      <c r="J31" s="76"/>
      <c r="K31" s="88"/>
      <c r="N31" s="18"/>
      <c r="P31" s="4">
        <v>89.0</v>
      </c>
      <c r="Q31" s="4"/>
      <c r="R31" s="4"/>
      <c r="S31" s="21"/>
      <c r="T31" s="21"/>
      <c r="V31" s="89"/>
      <c r="Z31" s="73"/>
      <c r="AA31" s="73">
        <v>20.041753653444673</v>
      </c>
      <c r="AB31" s="4"/>
      <c r="AC31" s="74"/>
      <c r="AD31" s="75"/>
      <c r="AE31" s="75"/>
      <c r="AF31" s="76"/>
      <c r="AJ31" s="90">
        <v>1001018.0</v>
      </c>
      <c r="AK31" s="18"/>
      <c r="AL31" s="8">
        <f t="shared" si="3"/>
        <v>0</v>
      </c>
      <c r="AO31" s="8">
        <v>1.4360845005410396</v>
      </c>
      <c r="AT31" s="18"/>
      <c r="AU31" s="91"/>
    </row>
    <row r="32" ht="12.0" customHeight="1">
      <c r="A32" s="97">
        <v>5001019.0</v>
      </c>
      <c r="B32" s="92" t="s">
        <v>278</v>
      </c>
      <c r="C32" s="81" t="str">
        <f t="shared" si="2"/>
        <v/>
      </c>
      <c r="D32" s="82">
        <v>7.47</v>
      </c>
      <c r="E32" s="94" t="s">
        <v>245</v>
      </c>
      <c r="F32" s="84">
        <f t="shared" si="1"/>
        <v>9.1134</v>
      </c>
      <c r="G32" s="95" t="s">
        <v>246</v>
      </c>
      <c r="H32" s="86"/>
      <c r="I32" s="33"/>
      <c r="J32" s="76"/>
      <c r="K32" s="88"/>
      <c r="N32" s="18"/>
      <c r="P32" s="4">
        <v>89.0</v>
      </c>
      <c r="Q32" s="4"/>
      <c r="R32" s="4"/>
      <c r="S32" s="21"/>
      <c r="T32" s="21"/>
      <c r="V32" s="89"/>
      <c r="Z32" s="73"/>
      <c r="AA32" s="73">
        <v>20.08196721311475</v>
      </c>
      <c r="AB32" s="4"/>
      <c r="AC32" s="74"/>
      <c r="AD32" s="75"/>
      <c r="AE32" s="75"/>
      <c r="AF32" s="76"/>
      <c r="AJ32" s="90">
        <v>1001019.0</v>
      </c>
      <c r="AK32" s="18"/>
      <c r="AL32" s="8">
        <f t="shared" si="3"/>
        <v>0</v>
      </c>
      <c r="AO32" s="8">
        <v>2.4042299969505545</v>
      </c>
      <c r="AT32" s="18"/>
      <c r="AU32" s="91"/>
    </row>
    <row r="33" ht="12.0" customHeight="1">
      <c r="A33" s="97">
        <v>5001020.0</v>
      </c>
      <c r="B33" s="92" t="s">
        <v>279</v>
      </c>
      <c r="C33" s="81" t="str">
        <f t="shared" si="2"/>
        <v/>
      </c>
      <c r="D33" s="82">
        <v>7.47</v>
      </c>
      <c r="E33" s="94" t="s">
        <v>245</v>
      </c>
      <c r="F33" s="84">
        <f t="shared" si="1"/>
        <v>9.1134</v>
      </c>
      <c r="G33" s="95" t="s">
        <v>246</v>
      </c>
      <c r="H33" s="86"/>
      <c r="I33" s="98" t="s">
        <v>280</v>
      </c>
      <c r="J33" s="76"/>
      <c r="K33" s="88"/>
      <c r="N33" s="18"/>
      <c r="P33" s="4">
        <v>89.0</v>
      </c>
      <c r="Q33" s="4"/>
      <c r="R33" s="4"/>
      <c r="S33" s="21"/>
      <c r="T33" s="21"/>
      <c r="V33" s="89"/>
      <c r="Z33" s="73"/>
      <c r="AA33" s="73">
        <v>20.08196721311475</v>
      </c>
      <c r="AB33" s="4"/>
      <c r="AC33" s="74"/>
      <c r="AD33" s="75"/>
      <c r="AE33" s="75"/>
      <c r="AF33" s="76"/>
      <c r="AJ33" s="90">
        <v>1001020.0</v>
      </c>
      <c r="AK33" s="18"/>
      <c r="AL33" s="8">
        <f t="shared" si="3"/>
        <v>0</v>
      </c>
      <c r="AO33" s="8">
        <v>2.270661663786635</v>
      </c>
      <c r="AT33" s="18"/>
      <c r="AU33" s="91"/>
    </row>
    <row r="34" ht="12.0" customHeight="1">
      <c r="A34" s="97">
        <v>5001021.0</v>
      </c>
      <c r="B34" s="92" t="s">
        <v>281</v>
      </c>
      <c r="C34" s="81" t="str">
        <f t="shared" si="2"/>
        <v/>
      </c>
      <c r="D34" s="82">
        <v>7.72</v>
      </c>
      <c r="E34" s="94" t="s">
        <v>245</v>
      </c>
      <c r="F34" s="84">
        <f t="shared" si="1"/>
        <v>9.4184</v>
      </c>
      <c r="G34" s="95" t="s">
        <v>274</v>
      </c>
      <c r="H34" s="86"/>
      <c r="I34" s="99"/>
      <c r="J34" s="100"/>
      <c r="K34" s="88"/>
      <c r="N34" s="18"/>
      <c r="P34" s="4">
        <v>89.0</v>
      </c>
      <c r="Q34" s="4"/>
      <c r="R34" s="4"/>
      <c r="S34" s="21"/>
      <c r="T34" s="21"/>
      <c r="V34" s="89"/>
      <c r="Z34" s="73"/>
      <c r="AA34" s="73">
        <v>20.0</v>
      </c>
      <c r="AB34" s="4"/>
      <c r="AC34" s="74"/>
      <c r="AD34" s="75"/>
      <c r="AE34" s="75"/>
      <c r="AF34" s="76"/>
      <c r="AJ34" s="90">
        <v>1001021.0</v>
      </c>
      <c r="AK34" s="18"/>
      <c r="AL34" s="8">
        <f t="shared" si="3"/>
        <v>0</v>
      </c>
      <c r="AO34" s="8">
        <v>0.16464652520610557</v>
      </c>
      <c r="AT34" s="18"/>
      <c r="AU34" s="91"/>
    </row>
    <row r="35" ht="12.0" customHeight="1">
      <c r="A35" s="97">
        <v>5001022.0</v>
      </c>
      <c r="B35" s="92" t="s">
        <v>282</v>
      </c>
      <c r="C35" s="81" t="str">
        <f t="shared" si="2"/>
        <v/>
      </c>
      <c r="D35" s="82">
        <v>7.72</v>
      </c>
      <c r="E35" s="94" t="s">
        <v>245</v>
      </c>
      <c r="F35" s="84">
        <f t="shared" si="1"/>
        <v>9.4184</v>
      </c>
      <c r="G35" s="95" t="s">
        <v>246</v>
      </c>
      <c r="H35" s="86"/>
      <c r="I35" s="3"/>
      <c r="J35" s="76"/>
      <c r="K35" s="88"/>
      <c r="N35" s="18"/>
      <c r="P35" s="4">
        <v>89.0</v>
      </c>
      <c r="Q35" s="4"/>
      <c r="R35" s="4"/>
      <c r="S35" s="21"/>
      <c r="T35" s="21"/>
      <c r="V35" s="89"/>
      <c r="Z35" s="73"/>
      <c r="AA35" s="73">
        <v>20.0</v>
      </c>
      <c r="AB35" s="4"/>
      <c r="AC35" s="74"/>
      <c r="AD35" s="75"/>
      <c r="AE35" s="75"/>
      <c r="AF35" s="76"/>
      <c r="AJ35" s="90">
        <v>1001022.0</v>
      </c>
      <c r="AK35" s="18"/>
      <c r="AL35" s="8">
        <f t="shared" si="3"/>
        <v>0</v>
      </c>
      <c r="AO35" s="8">
        <v>2.3244215323214905</v>
      </c>
      <c r="AT35" s="18"/>
      <c r="AU35" s="91"/>
    </row>
    <row r="36" ht="12.0" customHeight="1">
      <c r="A36" s="97">
        <v>5001023.0</v>
      </c>
      <c r="B36" s="92" t="s">
        <v>283</v>
      </c>
      <c r="C36" s="81" t="str">
        <f t="shared" si="2"/>
        <v/>
      </c>
      <c r="D36" s="82">
        <v>8.06</v>
      </c>
      <c r="E36" s="94" t="s">
        <v>245</v>
      </c>
      <c r="F36" s="84">
        <f t="shared" si="1"/>
        <v>9.8332</v>
      </c>
      <c r="G36" s="95" t="s">
        <v>246</v>
      </c>
      <c r="H36" s="86"/>
      <c r="I36" s="96"/>
      <c r="J36" s="76"/>
      <c r="K36" s="88"/>
      <c r="N36" s="18"/>
      <c r="P36" s="4">
        <v>89.0</v>
      </c>
      <c r="Q36" s="4"/>
      <c r="R36" s="4"/>
      <c r="S36" s="21"/>
      <c r="T36" s="21"/>
      <c r="V36" s="89"/>
      <c r="Z36" s="73"/>
      <c r="AA36" s="73">
        <v>19.961977186311785</v>
      </c>
      <c r="AB36" s="4"/>
      <c r="AC36" s="74"/>
      <c r="AD36" s="75"/>
      <c r="AE36" s="75"/>
      <c r="AF36" s="76"/>
      <c r="AJ36" s="90">
        <v>1001023.0</v>
      </c>
      <c r="AK36" s="18"/>
      <c r="AL36" s="8">
        <f t="shared" si="3"/>
        <v>0</v>
      </c>
      <c r="AO36" s="8">
        <v>1.8945268603291407</v>
      </c>
      <c r="AT36" s="18"/>
      <c r="AU36" s="91"/>
    </row>
    <row r="37" ht="12.0" customHeight="1">
      <c r="A37" s="97">
        <v>5001024.0</v>
      </c>
      <c r="B37" s="92" t="s">
        <v>284</v>
      </c>
      <c r="C37" s="81" t="str">
        <f t="shared" si="2"/>
        <v/>
      </c>
      <c r="D37" s="82">
        <v>8.06</v>
      </c>
      <c r="E37" s="94" t="s">
        <v>245</v>
      </c>
      <c r="F37" s="84">
        <f t="shared" si="1"/>
        <v>9.8332</v>
      </c>
      <c r="G37" s="95" t="s">
        <v>246</v>
      </c>
      <c r="H37" s="86"/>
      <c r="I37" s="19" t="s">
        <v>285</v>
      </c>
      <c r="J37" s="76"/>
      <c r="K37" s="88"/>
      <c r="N37" s="18"/>
      <c r="P37" s="4">
        <v>89.0</v>
      </c>
      <c r="Q37" s="4"/>
      <c r="R37" s="4"/>
      <c r="S37" s="21"/>
      <c r="T37" s="21"/>
      <c r="V37" s="89"/>
      <c r="Z37" s="73"/>
      <c r="AA37" s="73">
        <v>19.961977186311785</v>
      </c>
      <c r="AB37" s="4"/>
      <c r="AC37" s="74"/>
      <c r="AD37" s="75"/>
      <c r="AE37" s="75"/>
      <c r="AF37" s="76"/>
      <c r="AJ37" s="90">
        <v>1001024.0</v>
      </c>
      <c r="AK37" s="18"/>
      <c r="AL37" s="8">
        <f t="shared" si="3"/>
        <v>0</v>
      </c>
      <c r="AO37" s="8">
        <v>0.9472634301645704</v>
      </c>
      <c r="AT37" s="18"/>
      <c r="AU37" s="91"/>
    </row>
    <row r="38" ht="12.0" customHeight="1">
      <c r="A38" s="97">
        <v>5001025.0</v>
      </c>
      <c r="B38" s="92" t="s">
        <v>286</v>
      </c>
      <c r="C38" s="81" t="str">
        <f t="shared" si="2"/>
        <v/>
      </c>
      <c r="D38" s="82">
        <v>8.45</v>
      </c>
      <c r="E38" s="94" t="s">
        <v>245</v>
      </c>
      <c r="F38" s="84">
        <f t="shared" si="1"/>
        <v>10.309</v>
      </c>
      <c r="G38" s="95" t="s">
        <v>246</v>
      </c>
      <c r="H38" s="86"/>
      <c r="J38" s="76"/>
      <c r="K38" s="88"/>
      <c r="N38" s="18"/>
      <c r="P38" s="4">
        <v>89.0</v>
      </c>
      <c r="Q38" s="4"/>
      <c r="R38" s="4"/>
      <c r="S38" s="21"/>
      <c r="T38" s="21"/>
      <c r="V38" s="89"/>
      <c r="Z38" s="73"/>
      <c r="AA38" s="73">
        <v>19.927536231884048</v>
      </c>
      <c r="AB38" s="4"/>
      <c r="AC38" s="74"/>
      <c r="AD38" s="75"/>
      <c r="AE38" s="75"/>
      <c r="AF38" s="76"/>
      <c r="AJ38" s="90">
        <v>1001025.0</v>
      </c>
      <c r="AK38" s="18"/>
      <c r="AL38" s="8">
        <f t="shared" si="3"/>
        <v>0</v>
      </c>
      <c r="AO38" s="8">
        <v>2.4078773749484568</v>
      </c>
      <c r="AT38" s="18"/>
      <c r="AU38" s="91"/>
    </row>
    <row r="39" ht="12.0" customHeight="1">
      <c r="A39" s="97">
        <v>5001026.0</v>
      </c>
      <c r="B39" s="92" t="s">
        <v>287</v>
      </c>
      <c r="C39" s="81" t="str">
        <f t="shared" si="2"/>
        <v/>
      </c>
      <c r="D39" s="82">
        <v>9.29</v>
      </c>
      <c r="E39" s="94" t="s">
        <v>245</v>
      </c>
      <c r="F39" s="84">
        <f t="shared" si="1"/>
        <v>11.3338</v>
      </c>
      <c r="G39" s="95" t="s">
        <v>274</v>
      </c>
      <c r="H39" s="86"/>
      <c r="J39" s="100"/>
      <c r="K39" s="88"/>
      <c r="N39" s="18"/>
      <c r="P39" s="4">
        <v>89.0</v>
      </c>
      <c r="Q39" s="4"/>
      <c r="R39" s="4"/>
      <c r="S39" s="21"/>
      <c r="T39" s="21"/>
      <c r="V39" s="89"/>
      <c r="Z39" s="73"/>
      <c r="AA39" s="73">
        <v>19.934102141680384</v>
      </c>
      <c r="AB39" s="4"/>
      <c r="AC39" s="74"/>
      <c r="AD39" s="75"/>
      <c r="AE39" s="75"/>
      <c r="AF39" s="76"/>
      <c r="AJ39" s="90">
        <v>1001026.0</v>
      </c>
      <c r="AK39" s="18"/>
      <c r="AL39" s="8">
        <f t="shared" si="3"/>
        <v>0</v>
      </c>
      <c r="AO39" s="8">
        <v>0.06575250875434625</v>
      </c>
      <c r="AT39" s="18"/>
      <c r="AU39" s="91"/>
    </row>
    <row r="40" ht="12.0" customHeight="1">
      <c r="A40" s="97">
        <v>5001027.0</v>
      </c>
      <c r="B40" s="92" t="s">
        <v>288</v>
      </c>
      <c r="C40" s="81" t="str">
        <f t="shared" si="2"/>
        <v/>
      </c>
      <c r="D40" s="82">
        <v>9.62</v>
      </c>
      <c r="E40" s="94" t="s">
        <v>245</v>
      </c>
      <c r="F40" s="84">
        <f t="shared" si="1"/>
        <v>11.7364</v>
      </c>
      <c r="G40" s="95" t="s">
        <v>252</v>
      </c>
      <c r="H40" s="86"/>
      <c r="J40" s="76"/>
      <c r="K40" s="88"/>
      <c r="N40" s="18"/>
      <c r="P40" s="4">
        <v>89.0</v>
      </c>
      <c r="Q40" s="4"/>
      <c r="R40" s="4"/>
      <c r="S40" s="21"/>
      <c r="T40" s="21"/>
      <c r="V40" s="89"/>
      <c r="Z40" s="73"/>
      <c r="AA40" s="73">
        <v>20.031796502384736</v>
      </c>
      <c r="AB40" s="4"/>
      <c r="AC40" s="74"/>
      <c r="AD40" s="75"/>
      <c r="AE40" s="75"/>
      <c r="AF40" s="76"/>
      <c r="AJ40" s="90">
        <v>1001027.0</v>
      </c>
      <c r="AK40" s="18"/>
      <c r="AL40" s="8">
        <f t="shared" si="3"/>
        <v>0</v>
      </c>
      <c r="AO40" s="8">
        <v>1.2683447304667455</v>
      </c>
      <c r="AT40" s="18"/>
      <c r="AU40" s="91"/>
    </row>
    <row r="41" ht="12.0" customHeight="1">
      <c r="A41" s="97">
        <v>5001028.0</v>
      </c>
      <c r="B41" s="92" t="s">
        <v>289</v>
      </c>
      <c r="C41" s="81" t="str">
        <f t="shared" si="2"/>
        <v/>
      </c>
      <c r="D41" s="82">
        <v>9.62</v>
      </c>
      <c r="E41" s="94" t="s">
        <v>245</v>
      </c>
      <c r="F41" s="84">
        <f t="shared" si="1"/>
        <v>11.7364</v>
      </c>
      <c r="G41" s="95" t="s">
        <v>274</v>
      </c>
      <c r="H41" s="86"/>
      <c r="J41" s="100"/>
      <c r="K41" s="88"/>
      <c r="N41" s="18"/>
      <c r="P41" s="4">
        <v>89.0</v>
      </c>
      <c r="Q41" s="4"/>
      <c r="R41" s="4"/>
      <c r="S41" s="21"/>
      <c r="T41" s="21"/>
      <c r="V41" s="89"/>
      <c r="Z41" s="73"/>
      <c r="AA41" s="73">
        <v>20.031796502384736</v>
      </c>
      <c r="AB41" s="4"/>
      <c r="AC41" s="74"/>
      <c r="AD41" s="75"/>
      <c r="AE41" s="75"/>
      <c r="AF41" s="76"/>
      <c r="AJ41" s="90">
        <v>1001028.0</v>
      </c>
      <c r="AK41" s="18"/>
      <c r="AL41" s="8">
        <f t="shared" si="3"/>
        <v>0</v>
      </c>
      <c r="AO41" s="8">
        <v>0.21139078841112427</v>
      </c>
      <c r="AT41" s="18"/>
      <c r="AU41" s="91"/>
    </row>
    <row r="42" ht="12.0" customHeight="1">
      <c r="A42" s="97">
        <v>5001029.0</v>
      </c>
      <c r="B42" s="92" t="s">
        <v>290</v>
      </c>
      <c r="C42" s="81" t="str">
        <f t="shared" si="2"/>
        <v/>
      </c>
      <c r="D42" s="82">
        <v>9.62</v>
      </c>
      <c r="E42" s="94" t="s">
        <v>245</v>
      </c>
      <c r="F42" s="84">
        <f t="shared" si="1"/>
        <v>11.7364</v>
      </c>
      <c r="G42" s="95" t="s">
        <v>252</v>
      </c>
      <c r="H42" s="86"/>
      <c r="J42" s="76"/>
      <c r="K42" s="88"/>
      <c r="N42" s="18"/>
      <c r="P42" s="4">
        <v>89.0</v>
      </c>
      <c r="Q42" s="4"/>
      <c r="R42" s="4"/>
      <c r="S42" s="21"/>
      <c r="T42" s="21"/>
      <c r="V42" s="89"/>
      <c r="Z42" s="73"/>
      <c r="AA42" s="73">
        <v>20.031796502384736</v>
      </c>
      <c r="AB42" s="4"/>
      <c r="AC42" s="74"/>
      <c r="AD42" s="75"/>
      <c r="AE42" s="75"/>
      <c r="AF42" s="76"/>
      <c r="AJ42" s="90">
        <v>1001029.0</v>
      </c>
      <c r="AK42" s="18"/>
      <c r="AL42" s="8">
        <f t="shared" si="3"/>
        <v>0</v>
      </c>
      <c r="AO42" s="8">
        <v>0.5284769710278105</v>
      </c>
      <c r="AT42" s="18"/>
      <c r="AU42" s="91"/>
    </row>
    <row r="43" ht="12.0" customHeight="1">
      <c r="A43" s="97">
        <v>5001030.0</v>
      </c>
      <c r="B43" s="92" t="s">
        <v>291</v>
      </c>
      <c r="C43" s="81" t="str">
        <f t="shared" si="2"/>
        <v/>
      </c>
      <c r="D43" s="82">
        <v>9.85</v>
      </c>
      <c r="E43" s="94" t="s">
        <v>245</v>
      </c>
      <c r="F43" s="84">
        <f t="shared" si="1"/>
        <v>12.017</v>
      </c>
      <c r="G43" s="95" t="s">
        <v>252</v>
      </c>
      <c r="H43" s="86"/>
      <c r="J43" s="76"/>
      <c r="K43" s="88"/>
      <c r="N43" s="18"/>
      <c r="P43" s="4">
        <v>89.0</v>
      </c>
      <c r="Q43" s="4"/>
      <c r="R43" s="4"/>
      <c r="S43" s="21"/>
      <c r="T43" s="21"/>
      <c r="V43" s="89"/>
      <c r="Z43" s="73"/>
      <c r="AA43" s="73">
        <v>20.031055900621126</v>
      </c>
      <c r="AB43" s="4"/>
      <c r="AC43" s="74"/>
      <c r="AD43" s="75"/>
      <c r="AE43" s="75"/>
      <c r="AF43" s="76"/>
      <c r="AJ43" s="90">
        <v>1001030.0</v>
      </c>
      <c r="AK43" s="18"/>
      <c r="AL43" s="8">
        <f t="shared" si="3"/>
        <v>0</v>
      </c>
      <c r="AO43" s="8">
        <v>1.5493202306813145</v>
      </c>
      <c r="AT43" s="18"/>
      <c r="AU43" s="91"/>
    </row>
    <row r="44" ht="12.0" customHeight="1">
      <c r="A44" s="97">
        <v>5001031.0</v>
      </c>
      <c r="B44" s="92" t="s">
        <v>292</v>
      </c>
      <c r="C44" s="81" t="str">
        <f t="shared" si="2"/>
        <v/>
      </c>
      <c r="D44" s="82">
        <v>9.85</v>
      </c>
      <c r="E44" s="94" t="s">
        <v>245</v>
      </c>
      <c r="F44" s="84">
        <f t="shared" si="1"/>
        <v>12.017</v>
      </c>
      <c r="G44" s="95" t="s">
        <v>274</v>
      </c>
      <c r="H44" s="86"/>
      <c r="J44" s="100"/>
      <c r="K44" s="88"/>
      <c r="N44" s="18"/>
      <c r="P44" s="4">
        <v>89.0</v>
      </c>
      <c r="Q44" s="4"/>
      <c r="R44" s="4"/>
      <c r="S44" s="21"/>
      <c r="T44" s="21"/>
      <c r="V44" s="89"/>
      <c r="Z44" s="73"/>
      <c r="AA44" s="73">
        <v>20.031055900621126</v>
      </c>
      <c r="AB44" s="4"/>
      <c r="AC44" s="74"/>
      <c r="AD44" s="75"/>
      <c r="AE44" s="75"/>
      <c r="AF44" s="76"/>
      <c r="AJ44" s="90">
        <v>1001031.0</v>
      </c>
      <c r="AK44" s="18"/>
      <c r="AL44" s="8">
        <f t="shared" si="3"/>
        <v>0</v>
      </c>
      <c r="AO44" s="8">
        <v>0.1291100192234429</v>
      </c>
      <c r="AT44" s="18"/>
      <c r="AU44" s="91"/>
    </row>
    <row r="45" ht="12.0" customHeight="1">
      <c r="A45" s="97">
        <v>5001032.0</v>
      </c>
      <c r="B45" s="92" t="s">
        <v>293</v>
      </c>
      <c r="C45" s="81" t="str">
        <f t="shared" si="2"/>
        <v/>
      </c>
      <c r="D45" s="82">
        <v>10.72</v>
      </c>
      <c r="E45" s="94" t="s">
        <v>245</v>
      </c>
      <c r="F45" s="84">
        <f t="shared" si="1"/>
        <v>13.0784</v>
      </c>
      <c r="G45" s="95" t="s">
        <v>252</v>
      </c>
      <c r="H45" s="86"/>
      <c r="J45" s="76"/>
      <c r="K45" s="88"/>
      <c r="N45" s="18"/>
      <c r="P45" s="4">
        <v>89.0</v>
      </c>
      <c r="Q45" s="4"/>
      <c r="R45" s="4"/>
      <c r="S45" s="21"/>
      <c r="T45" s="21"/>
      <c r="V45" s="89"/>
      <c r="Z45" s="73"/>
      <c r="AA45" s="73">
        <v>20.0</v>
      </c>
      <c r="AB45" s="4"/>
      <c r="AC45" s="74"/>
      <c r="AD45" s="75"/>
      <c r="AE45" s="75"/>
      <c r="AF45" s="76"/>
      <c r="AJ45" s="90">
        <v>1001032.0</v>
      </c>
      <c r="AK45" s="18"/>
      <c r="AL45" s="8">
        <f t="shared" si="3"/>
        <v>0</v>
      </c>
      <c r="AO45" s="8">
        <v>1.780250813419955</v>
      </c>
      <c r="AT45" s="18"/>
      <c r="AU45" s="91"/>
    </row>
    <row r="46" ht="12.0" customHeight="1">
      <c r="A46" s="97">
        <v>5001033.0</v>
      </c>
      <c r="B46" s="92" t="s">
        <v>294</v>
      </c>
      <c r="C46" s="81" t="str">
        <f t="shared" si="2"/>
        <v/>
      </c>
      <c r="D46" s="82">
        <v>10.72</v>
      </c>
      <c r="E46" s="94" t="s">
        <v>245</v>
      </c>
      <c r="F46" s="84">
        <f t="shared" si="1"/>
        <v>13.0784</v>
      </c>
      <c r="G46" s="95" t="s">
        <v>252</v>
      </c>
      <c r="H46" s="86"/>
      <c r="J46" s="76"/>
      <c r="K46" s="88"/>
      <c r="N46" s="18"/>
      <c r="P46" s="4">
        <v>89.0</v>
      </c>
      <c r="Q46" s="4"/>
      <c r="R46" s="4"/>
      <c r="S46" s="21"/>
      <c r="T46" s="21"/>
      <c r="V46" s="89"/>
      <c r="Z46" s="73"/>
      <c r="AA46" s="73">
        <v>20.0</v>
      </c>
      <c r="AB46" s="4"/>
      <c r="AC46" s="74"/>
      <c r="AD46" s="75"/>
      <c r="AE46" s="75"/>
      <c r="AF46" s="76"/>
      <c r="AJ46" s="90">
        <v>1001033.0</v>
      </c>
      <c r="AK46" s="18"/>
      <c r="AL46" s="8">
        <f t="shared" si="3"/>
        <v>0</v>
      </c>
      <c r="AO46" s="8">
        <v>2.0345723581942345</v>
      </c>
      <c r="AT46" s="18"/>
      <c r="AU46" s="91"/>
    </row>
    <row r="47" ht="12.0" customHeight="1">
      <c r="A47" s="97">
        <v>5001034.0</v>
      </c>
      <c r="B47" s="92" t="s">
        <v>295</v>
      </c>
      <c r="C47" s="81" t="str">
        <f t="shared" si="2"/>
        <v/>
      </c>
      <c r="D47" s="82">
        <v>10.72</v>
      </c>
      <c r="E47" s="94" t="s">
        <v>245</v>
      </c>
      <c r="F47" s="84">
        <f t="shared" si="1"/>
        <v>13.0784</v>
      </c>
      <c r="G47" s="95" t="s">
        <v>252</v>
      </c>
      <c r="H47" s="86"/>
      <c r="J47" s="76"/>
      <c r="K47" s="88"/>
      <c r="N47" s="18"/>
      <c r="P47" s="4">
        <v>89.0</v>
      </c>
      <c r="Q47" s="4"/>
      <c r="R47" s="4"/>
      <c r="S47" s="21"/>
      <c r="T47" s="21"/>
      <c r="V47" s="89"/>
      <c r="Z47" s="73"/>
      <c r="AA47" s="73">
        <v>20.0</v>
      </c>
      <c r="AB47" s="4"/>
      <c r="AC47" s="74"/>
      <c r="AD47" s="75"/>
      <c r="AE47" s="75"/>
      <c r="AF47" s="76"/>
      <c r="AJ47" s="90">
        <v>1001034.0</v>
      </c>
      <c r="AK47" s="18"/>
      <c r="AL47" s="8">
        <f t="shared" si="3"/>
        <v>0</v>
      </c>
      <c r="AO47" s="8">
        <v>0.6624189073190532</v>
      </c>
      <c r="AT47" s="18"/>
      <c r="AU47" s="91"/>
    </row>
    <row r="48" ht="12.0" customHeight="1">
      <c r="A48" s="97">
        <v>5001035.0</v>
      </c>
      <c r="B48" s="92" t="s">
        <v>296</v>
      </c>
      <c r="C48" s="81" t="str">
        <f t="shared" si="2"/>
        <v/>
      </c>
      <c r="D48" s="82">
        <v>10.72</v>
      </c>
      <c r="E48" s="94" t="s">
        <v>245</v>
      </c>
      <c r="F48" s="84">
        <f t="shared" si="1"/>
        <v>13.0784</v>
      </c>
      <c r="G48" s="95" t="s">
        <v>252</v>
      </c>
      <c r="H48" s="86"/>
      <c r="J48" s="76"/>
      <c r="K48" s="88"/>
      <c r="N48" s="18"/>
      <c r="P48" s="4">
        <v>89.0</v>
      </c>
      <c r="Q48" s="4"/>
      <c r="R48" s="4"/>
      <c r="S48" s="21"/>
      <c r="T48" s="21"/>
      <c r="V48" s="89"/>
      <c r="Z48" s="73"/>
      <c r="AA48" s="73">
        <v>20.0</v>
      </c>
      <c r="AB48" s="4"/>
      <c r="AC48" s="74"/>
      <c r="AD48" s="75"/>
      <c r="AE48" s="75"/>
      <c r="AF48" s="76"/>
      <c r="AJ48" s="90">
        <v>1001035.0</v>
      </c>
      <c r="AK48" s="18"/>
      <c r="AL48" s="8">
        <f t="shared" si="3"/>
        <v>0</v>
      </c>
      <c r="AO48" s="8">
        <v>2.8484013014719283</v>
      </c>
      <c r="AT48" s="18"/>
      <c r="AU48" s="91"/>
    </row>
    <row r="49" ht="12.0" customHeight="1">
      <c r="A49" s="97">
        <v>5001036.0</v>
      </c>
      <c r="B49" s="92" t="s">
        <v>297</v>
      </c>
      <c r="C49" s="81" t="str">
        <f t="shared" si="2"/>
        <v/>
      </c>
      <c r="D49" s="82">
        <v>11.98</v>
      </c>
      <c r="E49" s="94" t="s">
        <v>245</v>
      </c>
      <c r="F49" s="84">
        <f t="shared" si="1"/>
        <v>14.6156</v>
      </c>
      <c r="G49" s="95" t="s">
        <v>274</v>
      </c>
      <c r="H49" s="86"/>
      <c r="J49" s="100"/>
      <c r="K49" s="88"/>
      <c r="N49" s="18"/>
      <c r="P49" s="4">
        <v>89.0</v>
      </c>
      <c r="Q49" s="4"/>
      <c r="R49" s="4"/>
      <c r="S49" s="21"/>
      <c r="T49" s="21"/>
      <c r="V49" s="89"/>
      <c r="Z49" s="73"/>
      <c r="AA49" s="73">
        <v>20.051085568326954</v>
      </c>
      <c r="AB49" s="4"/>
      <c r="AC49" s="74"/>
      <c r="AD49" s="75"/>
      <c r="AE49" s="75"/>
      <c r="AF49" s="76"/>
      <c r="AJ49" s="90">
        <v>1001036.0</v>
      </c>
      <c r="AK49" s="18"/>
      <c r="AL49" s="8">
        <f t="shared" si="3"/>
        <v>0</v>
      </c>
      <c r="AO49" s="8">
        <v>0.06371423963818787</v>
      </c>
      <c r="AT49" s="18"/>
      <c r="AU49" s="91"/>
    </row>
    <row r="50" ht="12.0" customHeight="1">
      <c r="A50" s="97">
        <v>5001037.0</v>
      </c>
      <c r="B50" s="92" t="s">
        <v>298</v>
      </c>
      <c r="C50" s="81" t="str">
        <f t="shared" si="2"/>
        <v/>
      </c>
      <c r="D50" s="82">
        <v>11.98</v>
      </c>
      <c r="E50" s="94" t="s">
        <v>245</v>
      </c>
      <c r="F50" s="84">
        <f t="shared" si="1"/>
        <v>14.6156</v>
      </c>
      <c r="G50" s="95" t="s">
        <v>252</v>
      </c>
      <c r="H50" s="86"/>
      <c r="J50" s="76"/>
      <c r="K50" s="88"/>
      <c r="N50" s="18"/>
      <c r="P50" s="4">
        <v>89.0</v>
      </c>
      <c r="Q50" s="4"/>
      <c r="R50" s="4"/>
      <c r="S50" s="21"/>
      <c r="T50" s="21"/>
      <c r="V50" s="89"/>
      <c r="Z50" s="73"/>
      <c r="AA50" s="73">
        <v>20.051085568326954</v>
      </c>
      <c r="AB50" s="4"/>
      <c r="AC50" s="74"/>
      <c r="AD50" s="75"/>
      <c r="AE50" s="75"/>
      <c r="AF50" s="76"/>
      <c r="AJ50" s="90">
        <v>1001037.0</v>
      </c>
      <c r="AK50" s="18"/>
      <c r="AL50" s="8">
        <f t="shared" si="3"/>
        <v>0</v>
      </c>
      <c r="AO50" s="8">
        <v>0.9102034234026839</v>
      </c>
      <c r="AT50" s="18"/>
      <c r="AU50" s="91"/>
    </row>
    <row r="51" ht="12.0" customHeight="1">
      <c r="A51" s="97">
        <v>5001038.0</v>
      </c>
      <c r="B51" s="92" t="s">
        <v>299</v>
      </c>
      <c r="C51" s="81" t="str">
        <f t="shared" si="2"/>
        <v/>
      </c>
      <c r="D51" s="82">
        <v>12.24</v>
      </c>
      <c r="E51" s="94" t="s">
        <v>245</v>
      </c>
      <c r="F51" s="84">
        <f t="shared" si="1"/>
        <v>14.9328</v>
      </c>
      <c r="G51" s="95" t="s">
        <v>274</v>
      </c>
      <c r="H51" s="86"/>
      <c r="J51" s="100"/>
      <c r="K51" s="88"/>
      <c r="N51" s="18"/>
      <c r="P51" s="4">
        <v>89.0</v>
      </c>
      <c r="Q51" s="4"/>
      <c r="R51" s="4"/>
      <c r="S51" s="21"/>
      <c r="T51" s="21"/>
      <c r="V51" s="89"/>
      <c r="Z51" s="73"/>
      <c r="AA51" s="73">
        <v>20.0</v>
      </c>
      <c r="AB51" s="4"/>
      <c r="AC51" s="74"/>
      <c r="AD51" s="75"/>
      <c r="AE51" s="75"/>
      <c r="AF51" s="76"/>
      <c r="AJ51" s="90">
        <v>1001038.0</v>
      </c>
      <c r="AK51" s="18"/>
      <c r="AL51" s="8">
        <f t="shared" si="3"/>
        <v>0</v>
      </c>
      <c r="AO51" s="8">
        <v>0.22663386525276408</v>
      </c>
      <c r="AT51" s="18"/>
      <c r="AU51" s="91"/>
    </row>
    <row r="52" ht="12.0" customHeight="1">
      <c r="A52" s="97">
        <v>5001039.0</v>
      </c>
      <c r="B52" s="92" t="s">
        <v>300</v>
      </c>
      <c r="C52" s="81" t="str">
        <f t="shared" si="2"/>
        <v/>
      </c>
      <c r="D52" s="82">
        <v>12.24</v>
      </c>
      <c r="E52" s="94" t="s">
        <v>245</v>
      </c>
      <c r="F52" s="84">
        <f t="shared" si="1"/>
        <v>14.9328</v>
      </c>
      <c r="G52" s="95" t="s">
        <v>252</v>
      </c>
      <c r="H52" s="86"/>
      <c r="I52" s="76"/>
      <c r="J52" s="76"/>
      <c r="K52" s="88"/>
      <c r="N52" s="18"/>
      <c r="P52" s="4">
        <v>89.0</v>
      </c>
      <c r="Q52" s="4"/>
      <c r="R52" s="4"/>
      <c r="S52" s="21"/>
      <c r="T52" s="21"/>
      <c r="V52" s="89"/>
      <c r="Z52" s="73"/>
      <c r="AA52" s="73">
        <v>20.0</v>
      </c>
      <c r="AB52" s="4"/>
      <c r="AC52" s="74"/>
      <c r="AD52" s="75"/>
      <c r="AE52" s="75"/>
      <c r="AF52" s="76"/>
      <c r="AJ52" s="90">
        <v>1001039.0</v>
      </c>
      <c r="AK52" s="18"/>
      <c r="AL52" s="8">
        <f t="shared" si="3"/>
        <v>0</v>
      </c>
      <c r="AO52" s="8">
        <v>1.2464862588902024</v>
      </c>
      <c r="AT52" s="18"/>
      <c r="AU52" s="91"/>
    </row>
    <row r="53" ht="12.0" customHeight="1">
      <c r="A53" s="97">
        <v>5001040.0</v>
      </c>
      <c r="B53" s="92" t="s">
        <v>301</v>
      </c>
      <c r="C53" s="81" t="str">
        <f t="shared" si="2"/>
        <v/>
      </c>
      <c r="D53" s="82">
        <v>12.34</v>
      </c>
      <c r="E53" s="94" t="s">
        <v>245</v>
      </c>
      <c r="F53" s="84">
        <f t="shared" si="1"/>
        <v>15.0548</v>
      </c>
      <c r="G53" s="95" t="s">
        <v>252</v>
      </c>
      <c r="H53" s="86"/>
      <c r="I53" s="76"/>
      <c r="J53" s="76"/>
      <c r="K53" s="88"/>
      <c r="N53" s="18"/>
      <c r="P53" s="4">
        <v>89.0</v>
      </c>
      <c r="Q53" s="4"/>
      <c r="R53" s="4"/>
      <c r="S53" s="21"/>
      <c r="T53" s="21"/>
      <c r="V53" s="89"/>
      <c r="Z53" s="73"/>
      <c r="AA53" s="73">
        <v>19.975186104218366</v>
      </c>
      <c r="AB53" s="4"/>
      <c r="AC53" s="74"/>
      <c r="AD53" s="75"/>
      <c r="AE53" s="75"/>
      <c r="AF53" s="76"/>
      <c r="AJ53" s="90">
        <v>1001040.0</v>
      </c>
      <c r="AK53" s="18"/>
      <c r="AL53" s="8">
        <f t="shared" si="3"/>
        <v>0</v>
      </c>
      <c r="AO53" s="8">
        <v>4.947093515803192</v>
      </c>
      <c r="AT53" s="18"/>
      <c r="AU53" s="91"/>
    </row>
    <row r="54" ht="12.0" customHeight="1">
      <c r="A54" s="97">
        <v>5001041.0</v>
      </c>
      <c r="B54" s="92" t="s">
        <v>302</v>
      </c>
      <c r="C54" s="81" t="str">
        <f t="shared" si="2"/>
        <v/>
      </c>
      <c r="D54" s="82">
        <v>12.59</v>
      </c>
      <c r="E54" s="94" t="s">
        <v>245</v>
      </c>
      <c r="F54" s="84">
        <f t="shared" si="1"/>
        <v>15.3598</v>
      </c>
      <c r="G54" s="95" t="s">
        <v>274</v>
      </c>
      <c r="H54" s="86"/>
      <c r="I54" s="87"/>
      <c r="J54" s="100"/>
      <c r="K54" s="88"/>
      <c r="N54" s="18"/>
      <c r="P54" s="4">
        <v>89.0</v>
      </c>
      <c r="Q54" s="4"/>
      <c r="R54" s="4"/>
      <c r="S54" s="21"/>
      <c r="T54" s="21"/>
      <c r="V54" s="89"/>
      <c r="Z54" s="73"/>
      <c r="AA54" s="73">
        <v>20.02427184466019</v>
      </c>
      <c r="AB54" s="4"/>
      <c r="AC54" s="74"/>
      <c r="AD54" s="75"/>
      <c r="AE54" s="75"/>
      <c r="AF54" s="76"/>
      <c r="AJ54" s="90">
        <v>1001041.0</v>
      </c>
      <c r="AK54" s="18"/>
      <c r="AL54" s="8">
        <f t="shared" si="3"/>
        <v>0</v>
      </c>
      <c r="AO54" s="8">
        <v>0.26924385122762645</v>
      </c>
      <c r="AT54" s="18"/>
      <c r="AU54" s="91"/>
    </row>
    <row r="55" ht="12.0" customHeight="1">
      <c r="A55" s="97">
        <v>5001042.0</v>
      </c>
      <c r="B55" s="92" t="s">
        <v>303</v>
      </c>
      <c r="C55" s="81" t="str">
        <f t="shared" si="2"/>
        <v/>
      </c>
      <c r="D55" s="82">
        <v>13.5</v>
      </c>
      <c r="E55" s="94" t="s">
        <v>245</v>
      </c>
      <c r="F55" s="84">
        <f t="shared" si="1"/>
        <v>16.47</v>
      </c>
      <c r="G55" s="95" t="s">
        <v>252</v>
      </c>
      <c r="H55" s="86"/>
      <c r="I55" s="98" t="s">
        <v>304</v>
      </c>
      <c r="J55" s="76"/>
      <c r="K55" s="88"/>
      <c r="N55" s="18"/>
      <c r="P55" s="4">
        <v>89.0</v>
      </c>
      <c r="Q55" s="4"/>
      <c r="R55" s="4"/>
      <c r="S55" s="21"/>
      <c r="T55" s="21"/>
      <c r="V55" s="89"/>
      <c r="Z55" s="73"/>
      <c r="AA55" s="73">
        <v>20.045300113250278</v>
      </c>
      <c r="AB55" s="4"/>
      <c r="AC55" s="74"/>
      <c r="AD55" s="75"/>
      <c r="AE55" s="75"/>
      <c r="AF55" s="76"/>
      <c r="AJ55" s="90">
        <v>1001042.0</v>
      </c>
      <c r="AK55" s="18"/>
      <c r="AL55" s="8">
        <f t="shared" si="3"/>
        <v>0</v>
      </c>
      <c r="AO55" s="8">
        <v>5.65060622107663</v>
      </c>
      <c r="AT55" s="18"/>
      <c r="AU55" s="91"/>
    </row>
    <row r="56" ht="12.0" customHeight="1">
      <c r="A56" s="97">
        <v>5001043.0</v>
      </c>
      <c r="B56" s="92" t="s">
        <v>305</v>
      </c>
      <c r="C56" s="81" t="str">
        <f t="shared" si="2"/>
        <v/>
      </c>
      <c r="D56" s="82">
        <v>13.5</v>
      </c>
      <c r="E56" s="94" t="s">
        <v>245</v>
      </c>
      <c r="F56" s="84">
        <f t="shared" si="1"/>
        <v>16.47</v>
      </c>
      <c r="G56" s="95" t="s">
        <v>252</v>
      </c>
      <c r="H56" s="86"/>
      <c r="I56" s="99"/>
      <c r="J56" s="76"/>
      <c r="K56" s="88"/>
      <c r="N56" s="18"/>
      <c r="P56" s="4">
        <v>89.0</v>
      </c>
      <c r="Q56" s="4"/>
      <c r="R56" s="4"/>
      <c r="S56" s="21"/>
      <c r="T56" s="21"/>
      <c r="V56" s="89"/>
      <c r="Z56" s="73"/>
      <c r="AA56" s="73">
        <v>20.045300113250278</v>
      </c>
      <c r="AB56" s="4"/>
      <c r="AC56" s="74"/>
      <c r="AD56" s="75"/>
      <c r="AE56" s="75"/>
      <c r="AF56" s="76"/>
      <c r="AJ56" s="90">
        <v>1001043.0</v>
      </c>
      <c r="AK56" s="18"/>
      <c r="AL56" s="8">
        <f t="shared" si="3"/>
        <v>0</v>
      </c>
      <c r="AO56" s="8">
        <v>5.65060622107663</v>
      </c>
      <c r="AT56" s="18"/>
      <c r="AU56" s="91"/>
    </row>
    <row r="57" ht="12.0" customHeight="1">
      <c r="A57" s="97">
        <v>5001044.0</v>
      </c>
      <c r="B57" s="92" t="s">
        <v>306</v>
      </c>
      <c r="C57" s="81" t="str">
        <f t="shared" si="2"/>
        <v/>
      </c>
      <c r="D57" s="82">
        <v>13.5</v>
      </c>
      <c r="E57" s="94" t="s">
        <v>245</v>
      </c>
      <c r="F57" s="84">
        <f t="shared" si="1"/>
        <v>16.47</v>
      </c>
      <c r="G57" s="95" t="s">
        <v>252</v>
      </c>
      <c r="H57" s="86"/>
      <c r="I57" s="76"/>
      <c r="J57" s="76"/>
      <c r="K57" s="88"/>
      <c r="N57" s="18"/>
      <c r="P57" s="4">
        <v>89.0</v>
      </c>
      <c r="Q57" s="4"/>
      <c r="R57" s="4"/>
      <c r="S57" s="21"/>
      <c r="T57" s="21"/>
      <c r="V57" s="89"/>
      <c r="Z57" s="73"/>
      <c r="AA57" s="73">
        <v>20.045300113250278</v>
      </c>
      <c r="AB57" s="4"/>
      <c r="AC57" s="74"/>
      <c r="AD57" s="75"/>
      <c r="AE57" s="75"/>
      <c r="AF57" s="76"/>
      <c r="AJ57" s="90">
        <v>1001044.0</v>
      </c>
      <c r="AK57" s="18"/>
      <c r="AL57" s="8">
        <f t="shared" si="3"/>
        <v>0</v>
      </c>
      <c r="AO57" s="8">
        <v>0.8072294601538043</v>
      </c>
      <c r="AT57" s="18"/>
      <c r="AU57" s="91"/>
    </row>
    <row r="58" ht="12.0" customHeight="1">
      <c r="A58" s="97">
        <v>5001045.0</v>
      </c>
      <c r="B58" s="92" t="s">
        <v>307</v>
      </c>
      <c r="C58" s="81" t="str">
        <f t="shared" si="2"/>
        <v/>
      </c>
      <c r="D58" s="82">
        <v>14.03</v>
      </c>
      <c r="E58" s="94" t="s">
        <v>245</v>
      </c>
      <c r="F58" s="84">
        <f t="shared" si="1"/>
        <v>17.1166</v>
      </c>
      <c r="G58" s="95" t="s">
        <v>252</v>
      </c>
      <c r="H58" s="86"/>
      <c r="I58" s="98" t="s">
        <v>308</v>
      </c>
      <c r="J58" s="76"/>
      <c r="K58" s="88"/>
      <c r="N58" s="18"/>
      <c r="P58" s="4">
        <v>89.0</v>
      </c>
      <c r="Q58" s="4"/>
      <c r="R58" s="4"/>
      <c r="S58" s="21"/>
      <c r="T58" s="21"/>
      <c r="V58" s="89"/>
      <c r="Z58" s="73"/>
      <c r="AA58" s="73">
        <v>19.978165938864635</v>
      </c>
      <c r="AB58" s="4"/>
      <c r="AC58" s="74"/>
      <c r="AD58" s="75"/>
      <c r="AE58" s="75"/>
      <c r="AF58" s="76"/>
      <c r="AJ58" s="90">
        <v>1001045.0</v>
      </c>
      <c r="AK58" s="18"/>
      <c r="AL58" s="8">
        <f t="shared" si="3"/>
        <v>0</v>
      </c>
      <c r="AO58" s="8">
        <v>1.8132435296879563</v>
      </c>
      <c r="AT58" s="18"/>
      <c r="AU58" s="91"/>
    </row>
    <row r="59" ht="12.0" customHeight="1">
      <c r="A59" s="97">
        <v>5001046.0</v>
      </c>
      <c r="B59" s="92" t="s">
        <v>309</v>
      </c>
      <c r="C59" s="81" t="str">
        <f t="shared" si="2"/>
        <v/>
      </c>
      <c r="D59" s="82">
        <v>15.08</v>
      </c>
      <c r="E59" s="94" t="s">
        <v>245</v>
      </c>
      <c r="F59" s="84">
        <f t="shared" si="1"/>
        <v>18.3976</v>
      </c>
      <c r="G59" s="95" t="s">
        <v>274</v>
      </c>
      <c r="H59" s="86"/>
      <c r="I59" s="99"/>
      <c r="J59" s="100"/>
      <c r="K59" s="88"/>
      <c r="N59" s="18"/>
      <c r="P59" s="4">
        <v>89.0</v>
      </c>
      <c r="Q59" s="4"/>
      <c r="R59" s="4"/>
      <c r="S59" s="21"/>
      <c r="T59" s="21"/>
      <c r="V59" s="89"/>
      <c r="Z59" s="73"/>
      <c r="AA59" s="73">
        <v>19.97971602434076</v>
      </c>
      <c r="AB59" s="4"/>
      <c r="AC59" s="74"/>
      <c r="AD59" s="75"/>
      <c r="AE59" s="75"/>
      <c r="AF59" s="76"/>
      <c r="AJ59" s="90">
        <v>1001046.0</v>
      </c>
      <c r="AK59" s="18"/>
      <c r="AL59" s="8">
        <f t="shared" si="3"/>
        <v>0</v>
      </c>
      <c r="AO59" s="8">
        <v>0.08609928591936425</v>
      </c>
      <c r="AT59" s="18"/>
      <c r="AU59" s="91"/>
    </row>
    <row r="60" ht="12.0" customHeight="1">
      <c r="A60" s="97">
        <v>5001047.0</v>
      </c>
      <c r="B60" s="92" t="s">
        <v>310</v>
      </c>
      <c r="C60" s="81" t="str">
        <f t="shared" si="2"/>
        <v/>
      </c>
      <c r="D60" s="82">
        <v>16.7</v>
      </c>
      <c r="E60" s="94" t="s">
        <v>245</v>
      </c>
      <c r="F60" s="84">
        <f t="shared" si="1"/>
        <v>20.374</v>
      </c>
      <c r="G60" s="95" t="s">
        <v>246</v>
      </c>
      <c r="H60" s="86"/>
      <c r="I60" s="76"/>
      <c r="J60" s="76"/>
      <c r="K60" s="88"/>
      <c r="N60" s="18"/>
      <c r="P60" s="4">
        <v>89.0</v>
      </c>
      <c r="Q60" s="4"/>
      <c r="R60" s="4"/>
      <c r="S60" s="21"/>
      <c r="T60" s="21"/>
      <c r="V60" s="89"/>
      <c r="Z60" s="73"/>
      <c r="AA60" s="73">
        <v>19.963369963369956</v>
      </c>
      <c r="AB60" s="4"/>
      <c r="AC60" s="74"/>
      <c r="AD60" s="75"/>
      <c r="AE60" s="75"/>
      <c r="AF60" s="76"/>
      <c r="AJ60" s="90">
        <v>1001047.0</v>
      </c>
      <c r="AK60" s="18"/>
      <c r="AL60" s="8">
        <f t="shared" si="3"/>
        <v>0</v>
      </c>
      <c r="AO60" s="8">
        <v>2.2848260599618873</v>
      </c>
      <c r="AT60" s="18"/>
      <c r="AU60" s="91"/>
    </row>
    <row r="61" ht="12.0" customHeight="1">
      <c r="A61" s="97">
        <v>5001048.0</v>
      </c>
      <c r="B61" s="92" t="s">
        <v>311</v>
      </c>
      <c r="C61" s="81" t="str">
        <f t="shared" si="2"/>
        <v/>
      </c>
      <c r="D61" s="82">
        <v>16.7</v>
      </c>
      <c r="E61" s="94" t="s">
        <v>245</v>
      </c>
      <c r="F61" s="84">
        <f t="shared" si="1"/>
        <v>20.374</v>
      </c>
      <c r="G61" s="95" t="s">
        <v>252</v>
      </c>
      <c r="H61" s="86"/>
      <c r="I61" s="98" t="s">
        <v>312</v>
      </c>
      <c r="J61" s="76"/>
      <c r="K61" s="88"/>
      <c r="N61" s="18"/>
      <c r="P61" s="4">
        <v>89.0</v>
      </c>
      <c r="Q61" s="4"/>
      <c r="R61" s="4"/>
      <c r="S61" s="21"/>
      <c r="T61" s="21"/>
      <c r="V61" s="89"/>
      <c r="Z61" s="73"/>
      <c r="AA61" s="73">
        <v>19.963369963369956</v>
      </c>
      <c r="AB61" s="4"/>
      <c r="AC61" s="74"/>
      <c r="AD61" s="75"/>
      <c r="AE61" s="75"/>
      <c r="AF61" s="76"/>
      <c r="AJ61" s="90">
        <v>1001048.0</v>
      </c>
      <c r="AK61" s="18"/>
      <c r="AL61" s="8">
        <f t="shared" si="3"/>
        <v>0</v>
      </c>
      <c r="AO61" s="8">
        <v>0.9620320252471105</v>
      </c>
      <c r="AT61" s="18"/>
      <c r="AU61" s="91"/>
    </row>
    <row r="62" ht="12.0" customHeight="1">
      <c r="A62" s="97">
        <v>5001049.0</v>
      </c>
      <c r="B62" s="92" t="s">
        <v>313</v>
      </c>
      <c r="C62" s="81" t="str">
        <f t="shared" si="2"/>
        <v/>
      </c>
      <c r="D62" s="82">
        <v>16.7</v>
      </c>
      <c r="E62" s="94" t="s">
        <v>245</v>
      </c>
      <c r="F62" s="84">
        <f t="shared" si="1"/>
        <v>20.374</v>
      </c>
      <c r="G62" s="95" t="s">
        <v>246</v>
      </c>
      <c r="H62" s="86"/>
      <c r="I62" s="99"/>
      <c r="J62" s="76"/>
      <c r="K62" s="88"/>
      <c r="N62" s="18"/>
      <c r="P62" s="4">
        <v>89.0</v>
      </c>
      <c r="Q62" s="4"/>
      <c r="R62" s="4"/>
      <c r="S62" s="21"/>
      <c r="T62" s="21"/>
      <c r="V62" s="89"/>
      <c r="Z62" s="73"/>
      <c r="AA62" s="73">
        <v>19.963369963369956</v>
      </c>
      <c r="AB62" s="4"/>
      <c r="AC62" s="74"/>
      <c r="AD62" s="75"/>
      <c r="AE62" s="75"/>
      <c r="AF62" s="76"/>
      <c r="AJ62" s="90">
        <v>1001049.0</v>
      </c>
      <c r="AK62" s="18"/>
      <c r="AL62" s="8">
        <f t="shared" si="3"/>
        <v>0</v>
      </c>
      <c r="AO62" s="8">
        <v>3.65572169593902</v>
      </c>
      <c r="AT62" s="18"/>
      <c r="AU62" s="91"/>
    </row>
    <row r="63" ht="12.0" customHeight="1">
      <c r="A63" s="97">
        <v>5001050.0</v>
      </c>
      <c r="B63" s="92" t="s">
        <v>314</v>
      </c>
      <c r="C63" s="81" t="str">
        <f t="shared" si="2"/>
        <v/>
      </c>
      <c r="D63" s="82">
        <v>16.7</v>
      </c>
      <c r="E63" s="94" t="s">
        <v>245</v>
      </c>
      <c r="F63" s="84">
        <f t="shared" si="1"/>
        <v>20.374</v>
      </c>
      <c r="G63" s="95" t="s">
        <v>246</v>
      </c>
      <c r="H63" s="86"/>
      <c r="I63" s="76"/>
      <c r="J63" s="76"/>
      <c r="K63" s="88"/>
      <c r="N63" s="18"/>
      <c r="P63" s="4">
        <v>89.0</v>
      </c>
      <c r="Q63" s="4"/>
      <c r="R63" s="4"/>
      <c r="S63" s="21"/>
      <c r="T63" s="21"/>
      <c r="V63" s="89"/>
      <c r="Z63" s="73"/>
      <c r="AA63" s="73">
        <v>19.963369963369956</v>
      </c>
      <c r="AB63" s="4"/>
      <c r="AC63" s="74"/>
      <c r="AD63" s="75"/>
      <c r="AE63" s="75"/>
      <c r="AF63" s="76"/>
      <c r="AJ63" s="90">
        <v>1001050.0</v>
      </c>
      <c r="AK63" s="18"/>
      <c r="AL63" s="8">
        <f t="shared" si="3"/>
        <v>0</v>
      </c>
      <c r="AO63" s="8">
        <v>4.5696521199237745</v>
      </c>
      <c r="AT63" s="18"/>
      <c r="AU63" s="91"/>
    </row>
    <row r="64" ht="12.0" customHeight="1">
      <c r="A64" s="97">
        <v>5001051.0</v>
      </c>
      <c r="B64" s="92" t="s">
        <v>315</v>
      </c>
      <c r="C64" s="81" t="str">
        <f t="shared" si="2"/>
        <v/>
      </c>
      <c r="D64" s="82">
        <v>17.66</v>
      </c>
      <c r="E64" s="94" t="s">
        <v>245</v>
      </c>
      <c r="F64" s="84">
        <f t="shared" si="1"/>
        <v>21.5452</v>
      </c>
      <c r="G64" s="95" t="s">
        <v>274</v>
      </c>
      <c r="H64" s="86"/>
      <c r="I64" s="98" t="s">
        <v>316</v>
      </c>
      <c r="J64" s="100"/>
      <c r="K64" s="88"/>
      <c r="N64" s="18"/>
      <c r="P64" s="4">
        <v>89.0</v>
      </c>
      <c r="Q64" s="4"/>
      <c r="R64" s="4"/>
      <c r="S64" s="21"/>
      <c r="T64" s="21"/>
      <c r="V64" s="89"/>
      <c r="Z64" s="73"/>
      <c r="AA64" s="73">
        <v>20.01733102253033</v>
      </c>
      <c r="AB64" s="4"/>
      <c r="AC64" s="74"/>
      <c r="AD64" s="75"/>
      <c r="AE64" s="75"/>
      <c r="AF64" s="76"/>
      <c r="AJ64" s="90">
        <v>1001051.0</v>
      </c>
      <c r="AK64" s="18"/>
      <c r="AL64" s="8">
        <f t="shared" si="3"/>
        <v>0</v>
      </c>
      <c r="AO64" s="8">
        <v>0.4671189982793518</v>
      </c>
      <c r="AT64" s="18"/>
      <c r="AU64" s="91"/>
    </row>
    <row r="65" ht="12.0" customHeight="1">
      <c r="A65" s="97">
        <v>5001052.0</v>
      </c>
      <c r="B65" s="92" t="s">
        <v>317</v>
      </c>
      <c r="C65" s="81" t="str">
        <f t="shared" si="2"/>
        <v/>
      </c>
      <c r="D65" s="82">
        <v>17.66</v>
      </c>
      <c r="E65" s="94" t="s">
        <v>245</v>
      </c>
      <c r="F65" s="84">
        <f t="shared" si="1"/>
        <v>21.5452</v>
      </c>
      <c r="G65" s="95" t="s">
        <v>246</v>
      </c>
      <c r="H65" s="86"/>
      <c r="I65" s="99"/>
      <c r="J65" s="76"/>
      <c r="K65" s="88"/>
      <c r="N65" s="18"/>
      <c r="P65" s="4">
        <v>89.0</v>
      </c>
      <c r="Q65" s="4"/>
      <c r="R65" s="4"/>
      <c r="S65" s="21"/>
      <c r="T65" s="21"/>
      <c r="V65" s="89"/>
      <c r="Z65" s="73"/>
      <c r="AA65" s="73">
        <v>20.01733102253033</v>
      </c>
      <c r="AB65" s="4"/>
      <c r="AC65" s="74"/>
      <c r="AD65" s="75"/>
      <c r="AE65" s="75"/>
      <c r="AF65" s="76"/>
      <c r="AJ65" s="90">
        <v>1001052.0</v>
      </c>
      <c r="AK65" s="18"/>
      <c r="AL65" s="8">
        <f t="shared" si="3"/>
        <v>0</v>
      </c>
      <c r="AO65" s="8">
        <v>17.283402936336017</v>
      </c>
      <c r="AT65" s="18"/>
      <c r="AU65" s="91"/>
    </row>
    <row r="66" ht="12.0" customHeight="1">
      <c r="A66" s="97">
        <v>5001053.0</v>
      </c>
      <c r="B66" s="92" t="s">
        <v>318</v>
      </c>
      <c r="C66" s="81" t="str">
        <f t="shared" si="2"/>
        <v/>
      </c>
      <c r="D66" s="82">
        <v>18.24</v>
      </c>
      <c r="E66" s="94" t="s">
        <v>245</v>
      </c>
      <c r="F66" s="84">
        <f t="shared" si="1"/>
        <v>22.2528</v>
      </c>
      <c r="G66" s="95" t="s">
        <v>246</v>
      </c>
      <c r="H66" s="86"/>
      <c r="I66" s="19" t="s">
        <v>319</v>
      </c>
      <c r="J66" s="76"/>
      <c r="K66" s="88"/>
      <c r="N66" s="18"/>
      <c r="P66" s="4">
        <v>89.0</v>
      </c>
      <c r="Q66" s="4"/>
      <c r="R66" s="4"/>
      <c r="S66" s="21"/>
      <c r="T66" s="21"/>
      <c r="V66" s="89"/>
      <c r="Z66" s="73"/>
      <c r="AA66" s="73">
        <v>20.033528918692383</v>
      </c>
      <c r="AB66" s="4"/>
      <c r="AC66" s="74"/>
      <c r="AD66" s="75"/>
      <c r="AE66" s="75"/>
      <c r="AF66" s="76"/>
      <c r="AJ66" s="90">
        <v>1001053.0</v>
      </c>
      <c r="AK66" s="18"/>
      <c r="AL66" s="8">
        <f t="shared" si="3"/>
        <v>0</v>
      </c>
      <c r="AO66" s="8">
        <v>8.363426537986957</v>
      </c>
      <c r="AT66" s="18"/>
      <c r="AU66" s="91"/>
    </row>
    <row r="67" ht="12.0" customHeight="1">
      <c r="A67" s="97">
        <v>5001054.0</v>
      </c>
      <c r="B67" s="92" t="s">
        <v>320</v>
      </c>
      <c r="C67" s="81" t="str">
        <f t="shared" si="2"/>
        <v/>
      </c>
      <c r="D67" s="82">
        <v>18.24</v>
      </c>
      <c r="E67" s="94" t="s">
        <v>245</v>
      </c>
      <c r="F67" s="84">
        <f t="shared" si="1"/>
        <v>22.2528</v>
      </c>
      <c r="G67" s="95" t="s">
        <v>246</v>
      </c>
      <c r="H67" s="86"/>
      <c r="J67" s="76"/>
      <c r="K67" s="88"/>
      <c r="N67" s="18"/>
      <c r="P67" s="4">
        <v>89.0</v>
      </c>
      <c r="Q67" s="4"/>
      <c r="R67" s="4"/>
      <c r="S67" s="21"/>
      <c r="T67" s="21"/>
      <c r="V67" s="89"/>
      <c r="Z67" s="73"/>
      <c r="AA67" s="73">
        <v>20.033528918692383</v>
      </c>
      <c r="AB67" s="4"/>
      <c r="AC67" s="74"/>
      <c r="AD67" s="75"/>
      <c r="AE67" s="75"/>
      <c r="AF67" s="76"/>
      <c r="AJ67" s="90">
        <v>1001054.0</v>
      </c>
      <c r="AK67" s="18"/>
      <c r="AL67" s="8">
        <f t="shared" si="3"/>
        <v>0</v>
      </c>
      <c r="AO67" s="8">
        <v>8.363426537986957</v>
      </c>
      <c r="AT67" s="18"/>
      <c r="AU67" s="91"/>
    </row>
    <row r="68" ht="12.0" customHeight="1">
      <c r="A68" s="97">
        <v>5001055.0</v>
      </c>
      <c r="B68" s="92" t="s">
        <v>321</v>
      </c>
      <c r="C68" s="81" t="str">
        <f t="shared" si="2"/>
        <v/>
      </c>
      <c r="D68" s="82">
        <v>18.24</v>
      </c>
      <c r="E68" s="94" t="s">
        <v>245</v>
      </c>
      <c r="F68" s="84">
        <f t="shared" si="1"/>
        <v>22.2528</v>
      </c>
      <c r="G68" s="95" t="s">
        <v>246</v>
      </c>
      <c r="H68" s="86"/>
      <c r="J68" s="76"/>
      <c r="K68" s="88"/>
      <c r="N68" s="18"/>
      <c r="P68" s="4">
        <v>89.0</v>
      </c>
      <c r="Q68" s="4"/>
      <c r="R68" s="4"/>
      <c r="S68" s="21"/>
      <c r="T68" s="21"/>
      <c r="V68" s="89"/>
      <c r="Z68" s="73"/>
      <c r="AA68" s="73">
        <v>20.033528918692383</v>
      </c>
      <c r="AB68" s="4"/>
      <c r="AC68" s="74"/>
      <c r="AD68" s="75"/>
      <c r="AE68" s="75"/>
      <c r="AF68" s="76"/>
      <c r="AJ68" s="90">
        <v>1001055.0</v>
      </c>
      <c r="AK68" s="18"/>
      <c r="AL68" s="8">
        <f t="shared" si="3"/>
        <v>0</v>
      </c>
      <c r="AO68" s="8">
        <v>5.575617691991304</v>
      </c>
      <c r="AT68" s="18"/>
      <c r="AU68" s="91"/>
    </row>
    <row r="69" ht="12.0" customHeight="1">
      <c r="A69" s="97">
        <v>5001056.0</v>
      </c>
      <c r="B69" s="92" t="s">
        <v>322</v>
      </c>
      <c r="C69" s="81" t="str">
        <f t="shared" si="2"/>
        <v/>
      </c>
      <c r="D69" s="82">
        <v>20.18</v>
      </c>
      <c r="E69" s="94" t="s">
        <v>245</v>
      </c>
      <c r="F69" s="84">
        <f t="shared" si="1"/>
        <v>24.6196</v>
      </c>
      <c r="G69" s="95" t="s">
        <v>274</v>
      </c>
      <c r="H69" s="86"/>
      <c r="I69" s="19" t="s">
        <v>323</v>
      </c>
      <c r="J69" s="100"/>
      <c r="K69" s="88"/>
      <c r="N69" s="18"/>
      <c r="P69" s="4">
        <v>89.0</v>
      </c>
      <c r="Q69" s="4"/>
      <c r="R69" s="4"/>
      <c r="S69" s="21"/>
      <c r="T69" s="21"/>
      <c r="V69" s="89"/>
      <c r="Z69" s="73"/>
      <c r="AA69" s="73">
        <v>20.01516300227445</v>
      </c>
      <c r="AB69" s="4"/>
      <c r="AC69" s="74"/>
      <c r="AD69" s="75"/>
      <c r="AE69" s="75"/>
      <c r="AF69" s="76"/>
      <c r="AJ69" s="90">
        <v>1001056.0</v>
      </c>
      <c r="AK69" s="18"/>
      <c r="AL69" s="8">
        <f t="shared" si="3"/>
        <v>0</v>
      </c>
      <c r="AO69" s="8">
        <v>0.10082747504416248</v>
      </c>
      <c r="AT69" s="18"/>
      <c r="AU69" s="91"/>
    </row>
    <row r="70" ht="12.0" customHeight="1">
      <c r="A70" s="97">
        <v>5001057.0</v>
      </c>
      <c r="B70" s="92" t="s">
        <v>324</v>
      </c>
      <c r="C70" s="81" t="str">
        <f t="shared" si="2"/>
        <v/>
      </c>
      <c r="D70" s="82">
        <v>22.01</v>
      </c>
      <c r="E70" s="94" t="s">
        <v>245</v>
      </c>
      <c r="F70" s="84">
        <f t="shared" si="1"/>
        <v>26.8522</v>
      </c>
      <c r="G70" s="95" t="s">
        <v>246</v>
      </c>
      <c r="H70" s="86"/>
      <c r="J70" s="76"/>
      <c r="K70" s="88"/>
      <c r="N70" s="18"/>
      <c r="P70" s="4">
        <v>89.0</v>
      </c>
      <c r="Q70" s="4"/>
      <c r="R70" s="4"/>
      <c r="S70" s="21"/>
      <c r="T70" s="21"/>
      <c r="V70" s="89"/>
      <c r="Z70" s="73"/>
      <c r="AA70" s="73">
        <v>20.027816411682892</v>
      </c>
      <c r="AB70" s="4"/>
      <c r="AC70" s="74"/>
      <c r="AD70" s="75"/>
      <c r="AE70" s="75"/>
      <c r="AF70" s="76"/>
      <c r="AJ70" s="90">
        <v>1001057.0</v>
      </c>
      <c r="AK70" s="18"/>
      <c r="AL70" s="8">
        <f t="shared" si="3"/>
        <v>0</v>
      </c>
      <c r="AO70" s="8">
        <v>2.7737344712391683</v>
      </c>
      <c r="AT70" s="18"/>
      <c r="AU70" s="91"/>
    </row>
    <row r="71" ht="12.0" customHeight="1">
      <c r="A71" s="97">
        <v>5001058.0</v>
      </c>
      <c r="B71" s="92" t="s">
        <v>325</v>
      </c>
      <c r="C71" s="81" t="str">
        <f t="shared" si="2"/>
        <v/>
      </c>
      <c r="D71" s="82">
        <v>22.01</v>
      </c>
      <c r="E71" s="94" t="s">
        <v>245</v>
      </c>
      <c r="F71" s="84">
        <f t="shared" si="1"/>
        <v>26.8522</v>
      </c>
      <c r="G71" s="95" t="s">
        <v>246</v>
      </c>
      <c r="H71" s="86"/>
      <c r="J71" s="76"/>
      <c r="K71" s="88"/>
      <c r="N71" s="18"/>
      <c r="P71" s="4">
        <v>89.0</v>
      </c>
      <c r="Q71" s="4"/>
      <c r="R71" s="4"/>
      <c r="S71" s="21"/>
      <c r="T71" s="21"/>
      <c r="V71" s="89"/>
      <c r="Z71" s="73"/>
      <c r="AA71" s="73">
        <v>20.027816411682892</v>
      </c>
      <c r="AB71" s="4"/>
      <c r="AC71" s="74"/>
      <c r="AD71" s="75"/>
      <c r="AE71" s="75"/>
      <c r="AF71" s="76"/>
      <c r="AJ71" s="90">
        <v>1001058.0</v>
      </c>
      <c r="AK71" s="18"/>
      <c r="AL71" s="8">
        <f t="shared" si="3"/>
        <v>0</v>
      </c>
      <c r="AO71" s="8">
        <v>1.7335840445244806</v>
      </c>
      <c r="AT71" s="18"/>
      <c r="AU71" s="91"/>
    </row>
    <row r="72" ht="12.0" customHeight="1">
      <c r="A72" s="97">
        <v>5001059.0</v>
      </c>
      <c r="B72" s="92" t="s">
        <v>326</v>
      </c>
      <c r="C72" s="81" t="str">
        <f t="shared" si="2"/>
        <v/>
      </c>
      <c r="D72" s="82">
        <v>22.01</v>
      </c>
      <c r="E72" s="94" t="s">
        <v>245</v>
      </c>
      <c r="F72" s="84">
        <f t="shared" si="1"/>
        <v>26.8522</v>
      </c>
      <c r="G72" s="95" t="s">
        <v>246</v>
      </c>
      <c r="H72" s="86"/>
      <c r="I72" s="33"/>
      <c r="J72" s="76"/>
      <c r="K72" s="88"/>
      <c r="N72" s="18"/>
      <c r="P72" s="4">
        <v>89.0</v>
      </c>
      <c r="Q72" s="4"/>
      <c r="R72" s="4"/>
      <c r="S72" s="21"/>
      <c r="T72" s="21"/>
      <c r="V72" s="89"/>
      <c r="Z72" s="73"/>
      <c r="AA72" s="73">
        <v>20.027816411682892</v>
      </c>
      <c r="AB72" s="4"/>
      <c r="AC72" s="74"/>
      <c r="AD72" s="75"/>
      <c r="AE72" s="75"/>
      <c r="AF72" s="76"/>
      <c r="AJ72" s="90">
        <v>1001059.0</v>
      </c>
      <c r="AK72" s="18"/>
      <c r="AL72" s="8">
        <f t="shared" si="3"/>
        <v>0</v>
      </c>
      <c r="AO72" s="8">
        <v>4.6228907853986145</v>
      </c>
      <c r="AT72" s="18"/>
      <c r="AU72" s="91"/>
    </row>
    <row r="73" ht="12.0" customHeight="1">
      <c r="A73" s="97">
        <v>5001060.0</v>
      </c>
      <c r="B73" s="92" t="s">
        <v>327</v>
      </c>
      <c r="C73" s="81" t="str">
        <f t="shared" si="2"/>
        <v/>
      </c>
      <c r="D73" s="82">
        <v>25.44</v>
      </c>
      <c r="E73" s="94" t="s">
        <v>245</v>
      </c>
      <c r="F73" s="84">
        <f t="shared" si="1"/>
        <v>31.0368</v>
      </c>
      <c r="G73" s="95" t="s">
        <v>246</v>
      </c>
      <c r="H73" s="86"/>
      <c r="I73" s="87"/>
      <c r="J73" s="76"/>
      <c r="K73" s="88"/>
      <c r="N73" s="18"/>
      <c r="P73" s="4">
        <v>89.0</v>
      </c>
      <c r="Q73" s="4"/>
      <c r="R73" s="4"/>
      <c r="S73" s="21"/>
      <c r="T73" s="21"/>
      <c r="V73" s="89"/>
      <c r="Z73" s="73"/>
      <c r="AA73" s="73">
        <v>20.012019230769226</v>
      </c>
      <c r="AB73" s="4"/>
      <c r="AC73" s="74"/>
      <c r="AD73" s="75"/>
      <c r="AE73" s="75"/>
      <c r="AF73" s="76"/>
      <c r="AJ73" s="90">
        <v>1001060.0</v>
      </c>
      <c r="AK73" s="18"/>
      <c r="AL73" s="8">
        <f t="shared" si="3"/>
        <v>0</v>
      </c>
      <c r="AO73" s="8">
        <v>5.996949003728682</v>
      </c>
      <c r="AT73" s="18"/>
      <c r="AU73" s="91"/>
    </row>
    <row r="74" ht="12.0" customHeight="1">
      <c r="A74" s="97">
        <v>5001061.0</v>
      </c>
      <c r="B74" s="92" t="s">
        <v>328</v>
      </c>
      <c r="C74" s="81" t="str">
        <f t="shared" si="2"/>
        <v/>
      </c>
      <c r="D74" s="82">
        <v>25.44</v>
      </c>
      <c r="E74" s="94" t="s">
        <v>245</v>
      </c>
      <c r="F74" s="84">
        <f t="shared" si="1"/>
        <v>31.0368</v>
      </c>
      <c r="G74" s="95" t="s">
        <v>274</v>
      </c>
      <c r="H74" s="86"/>
      <c r="I74" s="98" t="s">
        <v>329</v>
      </c>
      <c r="J74" s="100"/>
      <c r="K74" s="88"/>
      <c r="N74" s="18"/>
      <c r="P74" s="4">
        <v>89.0</v>
      </c>
      <c r="Q74" s="4"/>
      <c r="R74" s="4"/>
      <c r="S74" s="21"/>
      <c r="T74" s="21"/>
      <c r="V74" s="89"/>
      <c r="Z74" s="73"/>
      <c r="AA74" s="73">
        <v>20.012019230769226</v>
      </c>
      <c r="AB74" s="4"/>
      <c r="AC74" s="74"/>
      <c r="AD74" s="75"/>
      <c r="AE74" s="75"/>
      <c r="AF74" s="76"/>
      <c r="AJ74" s="90">
        <v>1001061.0</v>
      </c>
      <c r="AK74" s="18"/>
      <c r="AL74" s="8">
        <f t="shared" si="3"/>
        <v>0</v>
      </c>
      <c r="AO74" s="8">
        <v>0.4613037695175909</v>
      </c>
      <c r="AT74" s="18"/>
      <c r="AU74" s="91"/>
    </row>
    <row r="75" ht="12.0" customHeight="1">
      <c r="A75" s="97">
        <v>5001062.0</v>
      </c>
      <c r="B75" s="92" t="s">
        <v>330</v>
      </c>
      <c r="C75" s="81" t="str">
        <f t="shared" si="2"/>
        <v/>
      </c>
      <c r="D75" s="82">
        <v>25.44</v>
      </c>
      <c r="E75" s="94" t="s">
        <v>245</v>
      </c>
      <c r="F75" s="84">
        <f t="shared" si="1"/>
        <v>31.0368</v>
      </c>
      <c r="G75" s="95" t="s">
        <v>246</v>
      </c>
      <c r="H75" s="86"/>
      <c r="I75" s="99"/>
      <c r="J75" s="76"/>
      <c r="K75" s="88"/>
      <c r="N75" s="18"/>
      <c r="P75" s="4">
        <v>89.0</v>
      </c>
      <c r="Q75" s="4"/>
      <c r="R75" s="4"/>
      <c r="S75" s="21"/>
      <c r="T75" s="21"/>
      <c r="V75" s="89"/>
      <c r="Z75" s="73"/>
      <c r="AA75" s="73">
        <v>20.012019230769226</v>
      </c>
      <c r="AB75" s="4"/>
      <c r="AC75" s="74"/>
      <c r="AD75" s="75"/>
      <c r="AE75" s="75"/>
      <c r="AF75" s="76"/>
      <c r="AJ75" s="90">
        <v>1001062.0</v>
      </c>
      <c r="AK75" s="18"/>
      <c r="AL75" s="8">
        <f t="shared" si="3"/>
        <v>0</v>
      </c>
      <c r="AO75" s="8">
        <v>11.993898007457364</v>
      </c>
      <c r="AT75" s="18"/>
      <c r="AU75" s="91"/>
    </row>
    <row r="76" ht="12.0" customHeight="1">
      <c r="A76" s="97">
        <v>5001063.0</v>
      </c>
      <c r="B76" s="92" t="s">
        <v>331</v>
      </c>
      <c r="C76" s="81" t="str">
        <f t="shared" si="2"/>
        <v/>
      </c>
      <c r="D76" s="82">
        <v>25.44</v>
      </c>
      <c r="E76" s="94" t="s">
        <v>245</v>
      </c>
      <c r="F76" s="84">
        <f t="shared" si="1"/>
        <v>31.0368</v>
      </c>
      <c r="G76" s="95" t="s">
        <v>252</v>
      </c>
      <c r="H76" s="86"/>
      <c r="I76" s="19" t="s">
        <v>332</v>
      </c>
      <c r="J76" s="76"/>
      <c r="K76" s="88"/>
      <c r="N76" s="18"/>
      <c r="P76" s="4">
        <v>89.0</v>
      </c>
      <c r="Q76" s="4"/>
      <c r="R76" s="4"/>
      <c r="S76" s="21"/>
      <c r="T76" s="21"/>
      <c r="V76" s="89"/>
      <c r="Z76" s="73"/>
      <c r="AA76" s="73">
        <v>20.012019230769226</v>
      </c>
      <c r="AB76" s="4"/>
      <c r="AC76" s="74"/>
      <c r="AD76" s="75"/>
      <c r="AE76" s="75"/>
      <c r="AF76" s="76"/>
      <c r="AJ76" s="90">
        <v>1001063.0</v>
      </c>
      <c r="AK76" s="18"/>
      <c r="AL76" s="8">
        <f t="shared" si="3"/>
        <v>0</v>
      </c>
      <c r="AO76" s="8">
        <v>1.7134140010653378</v>
      </c>
      <c r="AT76" s="18"/>
      <c r="AU76" s="91"/>
    </row>
    <row r="77" ht="12.0" customHeight="1">
      <c r="A77" s="97">
        <v>5001064.0</v>
      </c>
      <c r="B77" s="92" t="s">
        <v>333</v>
      </c>
      <c r="C77" s="81" t="str">
        <f t="shared" si="2"/>
        <v/>
      </c>
      <c r="D77" s="82">
        <v>25.44</v>
      </c>
      <c r="E77" s="94" t="s">
        <v>245</v>
      </c>
      <c r="F77" s="84">
        <f t="shared" si="1"/>
        <v>31.0368</v>
      </c>
      <c r="G77" s="95" t="s">
        <v>246</v>
      </c>
      <c r="H77" s="86"/>
      <c r="J77" s="76"/>
      <c r="K77" s="88"/>
      <c r="N77" s="18"/>
      <c r="P77" s="4">
        <v>89.0</v>
      </c>
      <c r="Q77" s="4"/>
      <c r="R77" s="4"/>
      <c r="S77" s="21"/>
      <c r="T77" s="21"/>
      <c r="V77" s="89"/>
      <c r="Z77" s="73"/>
      <c r="AA77" s="73">
        <v>20.012019230769226</v>
      </c>
      <c r="AB77" s="4"/>
      <c r="AC77" s="74"/>
      <c r="AD77" s="75"/>
      <c r="AE77" s="75"/>
      <c r="AF77" s="76"/>
      <c r="AJ77" s="90">
        <v>1001064.0</v>
      </c>
      <c r="AK77" s="18"/>
      <c r="AL77" s="8">
        <f t="shared" si="3"/>
        <v>0</v>
      </c>
      <c r="AO77" s="8">
        <v>2.398779601491473</v>
      </c>
      <c r="AT77" s="18"/>
      <c r="AU77" s="91"/>
    </row>
    <row r="78" ht="12.0" customHeight="1">
      <c r="A78" s="97">
        <v>5001065.0</v>
      </c>
      <c r="B78" s="92" t="s">
        <v>334</v>
      </c>
      <c r="C78" s="81" t="str">
        <f t="shared" si="2"/>
        <v/>
      </c>
      <c r="D78" s="82">
        <v>25.44</v>
      </c>
      <c r="E78" s="94" t="s">
        <v>245</v>
      </c>
      <c r="F78" s="84">
        <f t="shared" si="1"/>
        <v>31.0368</v>
      </c>
      <c r="G78" s="95" t="s">
        <v>246</v>
      </c>
      <c r="H78" s="86"/>
      <c r="I78" s="98" t="s">
        <v>335</v>
      </c>
      <c r="J78" s="76"/>
      <c r="K78" s="88"/>
      <c r="N78" s="18"/>
      <c r="P78" s="4">
        <v>89.0</v>
      </c>
      <c r="Q78" s="4"/>
      <c r="R78" s="4"/>
      <c r="S78" s="21"/>
      <c r="T78" s="21"/>
      <c r="V78" s="89"/>
      <c r="Z78" s="73"/>
      <c r="AA78" s="73">
        <v>20.012019230769226</v>
      </c>
      <c r="AB78" s="4"/>
      <c r="AC78" s="74"/>
      <c r="AD78" s="75"/>
      <c r="AE78" s="75"/>
      <c r="AF78" s="76"/>
      <c r="AJ78" s="90">
        <v>1001065.0</v>
      </c>
      <c r="AK78" s="18"/>
      <c r="AL78" s="8">
        <f t="shared" si="3"/>
        <v>0</v>
      </c>
      <c r="AO78" s="8">
        <v>11.993898007457364</v>
      </c>
      <c r="AT78" s="18"/>
      <c r="AU78" s="91"/>
    </row>
    <row r="79" ht="12.0" customHeight="1">
      <c r="A79" s="97">
        <v>5001066.0</v>
      </c>
      <c r="B79" s="92" t="s">
        <v>336</v>
      </c>
      <c r="C79" s="81" t="str">
        <f t="shared" si="2"/>
        <v/>
      </c>
      <c r="D79" s="82">
        <v>29.25</v>
      </c>
      <c r="E79" s="94" t="s">
        <v>245</v>
      </c>
      <c r="F79" s="84">
        <f t="shared" si="1"/>
        <v>35.685</v>
      </c>
      <c r="G79" s="95" t="s">
        <v>274</v>
      </c>
      <c r="H79" s="86"/>
      <c r="I79" s="99"/>
      <c r="J79" s="100"/>
      <c r="K79" s="88"/>
      <c r="N79" s="18"/>
      <c r="P79" s="4">
        <v>89.0</v>
      </c>
      <c r="Q79" s="4"/>
      <c r="R79" s="4"/>
      <c r="S79" s="21"/>
      <c r="T79" s="21"/>
      <c r="V79" s="89"/>
      <c r="Z79" s="73"/>
      <c r="AA79" s="73">
        <v>19.97907949790796</v>
      </c>
      <c r="AB79" s="4"/>
      <c r="AC79" s="74"/>
      <c r="AD79" s="75"/>
      <c r="AE79" s="75"/>
      <c r="AF79" s="76"/>
      <c r="AJ79" s="90">
        <v>1001066.0</v>
      </c>
      <c r="AK79" s="18"/>
      <c r="AL79" s="8">
        <f t="shared" si="3"/>
        <v>0</v>
      </c>
      <c r="AO79" s="8">
        <v>0.32607588857929426</v>
      </c>
      <c r="AT79" s="18"/>
      <c r="AU79" s="91"/>
    </row>
    <row r="80" ht="12.0" customHeight="1">
      <c r="A80" s="97">
        <v>5001067.0</v>
      </c>
      <c r="B80" s="92" t="s">
        <v>337</v>
      </c>
      <c r="C80" s="81" t="str">
        <f t="shared" si="2"/>
        <v/>
      </c>
      <c r="D80" s="82">
        <v>29.25</v>
      </c>
      <c r="E80" s="94" t="s">
        <v>245</v>
      </c>
      <c r="F80" s="84">
        <f t="shared" si="1"/>
        <v>35.685</v>
      </c>
      <c r="G80" s="95" t="s">
        <v>246</v>
      </c>
      <c r="H80" s="86"/>
      <c r="I80" s="87"/>
      <c r="J80" s="76"/>
      <c r="K80" s="88"/>
      <c r="N80" s="18"/>
      <c r="P80" s="4">
        <v>89.0</v>
      </c>
      <c r="Q80" s="4"/>
      <c r="R80" s="4"/>
      <c r="S80" s="21"/>
      <c r="T80" s="21"/>
      <c r="V80" s="89"/>
      <c r="Z80" s="73"/>
      <c r="AA80" s="73">
        <v>19.97907949790796</v>
      </c>
      <c r="AB80" s="4"/>
      <c r="AC80" s="74"/>
      <c r="AD80" s="75"/>
      <c r="AE80" s="75"/>
      <c r="AF80" s="76"/>
      <c r="AJ80" s="90">
        <v>1001067.0</v>
      </c>
      <c r="AK80" s="18"/>
      <c r="AL80" s="8">
        <f t="shared" si="3"/>
        <v>0</v>
      </c>
      <c r="AO80" s="8">
        <v>10.434428434537416</v>
      </c>
      <c r="AT80" s="18"/>
      <c r="AU80" s="91"/>
    </row>
    <row r="81" ht="12.0" customHeight="1">
      <c r="A81" s="97">
        <v>5001068.0</v>
      </c>
      <c r="B81" s="92" t="s">
        <v>338</v>
      </c>
      <c r="C81" s="81" t="str">
        <f t="shared" si="2"/>
        <v/>
      </c>
      <c r="D81" s="82">
        <v>29.25</v>
      </c>
      <c r="E81" s="94" t="s">
        <v>245</v>
      </c>
      <c r="F81" s="84">
        <f t="shared" si="1"/>
        <v>35.685</v>
      </c>
      <c r="G81" s="95" t="s">
        <v>246</v>
      </c>
      <c r="H81" s="86"/>
      <c r="I81" s="98" t="s">
        <v>339</v>
      </c>
      <c r="J81" s="76"/>
      <c r="K81" s="88"/>
      <c r="N81" s="18"/>
      <c r="P81" s="4">
        <v>89.0</v>
      </c>
      <c r="Q81" s="4"/>
      <c r="R81" s="4"/>
      <c r="S81" s="21"/>
      <c r="T81" s="21"/>
      <c r="V81" s="89"/>
      <c r="Z81" s="73"/>
      <c r="AA81" s="73">
        <v>19.97907949790796</v>
      </c>
      <c r="AB81" s="4"/>
      <c r="AC81" s="74"/>
      <c r="AD81" s="75"/>
      <c r="AE81" s="75"/>
      <c r="AF81" s="76"/>
      <c r="AJ81" s="90">
        <v>1001068.0</v>
      </c>
      <c r="AK81" s="18"/>
      <c r="AL81" s="8">
        <f t="shared" si="3"/>
        <v>0</v>
      </c>
      <c r="AO81" s="8">
        <v>10.434428434537416</v>
      </c>
      <c r="AT81" s="18"/>
      <c r="AU81" s="91"/>
    </row>
    <row r="82" ht="12.0" customHeight="1">
      <c r="A82" s="97">
        <v>5001069.0</v>
      </c>
      <c r="B82" s="92" t="s">
        <v>340</v>
      </c>
      <c r="C82" s="81" t="str">
        <f t="shared" si="2"/>
        <v/>
      </c>
      <c r="D82" s="82">
        <v>29.25</v>
      </c>
      <c r="E82" s="94" t="s">
        <v>245</v>
      </c>
      <c r="F82" s="84">
        <f t="shared" si="1"/>
        <v>35.685</v>
      </c>
      <c r="G82" s="95" t="s">
        <v>246</v>
      </c>
      <c r="H82" s="86"/>
      <c r="I82" s="99"/>
      <c r="J82" s="76"/>
      <c r="K82" s="88"/>
      <c r="N82" s="18"/>
      <c r="P82" s="4">
        <v>89.0</v>
      </c>
      <c r="Q82" s="4"/>
      <c r="R82" s="4"/>
      <c r="S82" s="21"/>
      <c r="T82" s="21"/>
      <c r="V82" s="89"/>
      <c r="Z82" s="73"/>
      <c r="AA82" s="73">
        <v>19.97907949790796</v>
      </c>
      <c r="AB82" s="4"/>
      <c r="AC82" s="74"/>
      <c r="AD82" s="75"/>
      <c r="AE82" s="75"/>
      <c r="AF82" s="76"/>
      <c r="AJ82" s="90">
        <v>1001069.0</v>
      </c>
      <c r="AK82" s="18"/>
      <c r="AL82" s="8">
        <f t="shared" si="3"/>
        <v>0</v>
      </c>
      <c r="AO82" s="8">
        <v>10.434428434537416</v>
      </c>
      <c r="AT82" s="18"/>
      <c r="AU82" s="91"/>
    </row>
    <row r="83" ht="12.0" customHeight="1">
      <c r="A83" s="97">
        <v>5001070.0</v>
      </c>
      <c r="B83" s="92" t="s">
        <v>341</v>
      </c>
      <c r="C83" s="81" t="str">
        <f t="shared" si="2"/>
        <v/>
      </c>
      <c r="D83" s="82">
        <v>31.04</v>
      </c>
      <c r="E83" s="94" t="s">
        <v>245</v>
      </c>
      <c r="F83" s="84">
        <f t="shared" si="1"/>
        <v>37.8688</v>
      </c>
      <c r="G83" s="95" t="s">
        <v>246</v>
      </c>
      <c r="H83" s="86"/>
      <c r="I83" s="76"/>
      <c r="J83" s="76"/>
      <c r="K83" s="88"/>
      <c r="N83" s="18"/>
      <c r="P83" s="4">
        <v>89.0</v>
      </c>
      <c r="Q83" s="4"/>
      <c r="R83" s="4"/>
      <c r="S83" s="21"/>
      <c r="T83" s="21"/>
      <c r="V83" s="89"/>
      <c r="Z83" s="73"/>
      <c r="AA83" s="73">
        <v>20.009857072449478</v>
      </c>
      <c r="AB83" s="4"/>
      <c r="AC83" s="74"/>
      <c r="AD83" s="75"/>
      <c r="AE83" s="75"/>
      <c r="AF83" s="76"/>
      <c r="AJ83" s="90">
        <v>1001070.0</v>
      </c>
      <c r="AK83" s="18"/>
      <c r="AL83" s="8">
        <f t="shared" si="3"/>
        <v>0</v>
      </c>
      <c r="AO83" s="8">
        <v>9.831199261446468</v>
      </c>
      <c r="AT83" s="18"/>
      <c r="AU83" s="91"/>
    </row>
    <row r="84" ht="12.0" customHeight="1">
      <c r="A84" s="97">
        <v>5001071.0</v>
      </c>
      <c r="B84" s="92" t="s">
        <v>342</v>
      </c>
      <c r="C84" s="81" t="str">
        <f t="shared" si="2"/>
        <v/>
      </c>
      <c r="D84" s="82">
        <v>31.04</v>
      </c>
      <c r="E84" s="94" t="s">
        <v>245</v>
      </c>
      <c r="F84" s="84">
        <f t="shared" si="1"/>
        <v>37.8688</v>
      </c>
      <c r="G84" s="95" t="s">
        <v>274</v>
      </c>
      <c r="H84" s="86"/>
      <c r="I84" s="98" t="s">
        <v>343</v>
      </c>
      <c r="J84" s="100"/>
      <c r="K84" s="88"/>
      <c r="N84" s="18"/>
      <c r="P84" s="4">
        <v>89.0</v>
      </c>
      <c r="Q84" s="4"/>
      <c r="R84" s="4"/>
      <c r="S84" s="21"/>
      <c r="T84" s="21"/>
      <c r="V84" s="89"/>
      <c r="Z84" s="73"/>
      <c r="AA84" s="73">
        <v>20.009857072449478</v>
      </c>
      <c r="AB84" s="4"/>
      <c r="AC84" s="74"/>
      <c r="AD84" s="75"/>
      <c r="AE84" s="75"/>
      <c r="AF84" s="76"/>
      <c r="AJ84" s="90">
        <v>1001071.0</v>
      </c>
      <c r="AK84" s="18"/>
      <c r="AL84" s="8">
        <f t="shared" si="3"/>
        <v>0</v>
      </c>
      <c r="AO84" s="8">
        <v>1.2288999076808085</v>
      </c>
      <c r="AT84" s="18"/>
      <c r="AU84" s="91"/>
    </row>
    <row r="85" ht="12.0" customHeight="1">
      <c r="A85" s="97">
        <v>5001072.0</v>
      </c>
      <c r="B85" s="92" t="s">
        <v>344</v>
      </c>
      <c r="C85" s="81" t="str">
        <f t="shared" si="2"/>
        <v/>
      </c>
      <c r="D85" s="82">
        <v>34.81</v>
      </c>
      <c r="E85" s="94" t="s">
        <v>245</v>
      </c>
      <c r="F85" s="84">
        <f t="shared" si="1"/>
        <v>42.4682</v>
      </c>
      <c r="G85" s="95" t="s">
        <v>246</v>
      </c>
      <c r="H85" s="86"/>
      <c r="I85" s="99"/>
      <c r="J85" s="76"/>
      <c r="K85" s="88"/>
      <c r="N85" s="18"/>
      <c r="P85" s="4">
        <v>89.0</v>
      </c>
      <c r="Q85" s="4"/>
      <c r="R85" s="4"/>
      <c r="S85" s="21"/>
      <c r="T85" s="21"/>
      <c r="V85" s="89"/>
      <c r="Z85" s="73"/>
      <c r="AA85" s="73">
        <v>20.0</v>
      </c>
      <c r="AB85" s="4"/>
      <c r="AC85" s="74"/>
      <c r="AD85" s="75"/>
      <c r="AE85" s="75"/>
      <c r="AF85" s="76"/>
      <c r="AJ85" s="90">
        <v>1001072.0</v>
      </c>
      <c r="AK85" s="18"/>
      <c r="AL85" s="8">
        <f t="shared" si="3"/>
        <v>0</v>
      </c>
      <c r="AO85" s="8">
        <v>8.766328644910535</v>
      </c>
      <c r="AT85" s="18"/>
      <c r="AU85" s="91"/>
    </row>
    <row r="86" ht="12.0" customHeight="1">
      <c r="A86" s="97">
        <v>5001073.0</v>
      </c>
      <c r="B86" s="92" t="s">
        <v>345</v>
      </c>
      <c r="C86" s="81" t="str">
        <f t="shared" si="2"/>
        <v/>
      </c>
      <c r="D86" s="82">
        <v>34.81</v>
      </c>
      <c r="E86" s="94" t="s">
        <v>245</v>
      </c>
      <c r="F86" s="84">
        <f t="shared" si="1"/>
        <v>42.4682</v>
      </c>
      <c r="G86" s="95" t="s">
        <v>246</v>
      </c>
      <c r="H86" s="86"/>
      <c r="I86" s="5"/>
      <c r="J86" s="76"/>
      <c r="K86" s="88"/>
      <c r="N86" s="18"/>
      <c r="P86" s="4">
        <v>89.0</v>
      </c>
      <c r="Q86" s="4"/>
      <c r="R86" s="4"/>
      <c r="S86" s="21"/>
      <c r="T86" s="21"/>
      <c r="V86" s="89"/>
      <c r="Z86" s="73"/>
      <c r="AA86" s="73">
        <v>20.0</v>
      </c>
      <c r="AB86" s="4"/>
      <c r="AC86" s="74"/>
      <c r="AD86" s="75"/>
      <c r="AE86" s="75"/>
      <c r="AF86" s="76"/>
      <c r="AJ86" s="90">
        <v>1001073.0</v>
      </c>
      <c r="AK86" s="18"/>
      <c r="AL86" s="8">
        <f t="shared" si="3"/>
        <v>0</v>
      </c>
      <c r="AO86" s="8">
        <v>8.766328644910535</v>
      </c>
      <c r="AT86" s="18"/>
      <c r="AU86" s="91"/>
    </row>
    <row r="87" ht="12.0" customHeight="1">
      <c r="A87" s="97">
        <v>5001074.0</v>
      </c>
      <c r="B87" s="92" t="s">
        <v>346</v>
      </c>
      <c r="C87" s="81" t="str">
        <f t="shared" si="2"/>
        <v/>
      </c>
      <c r="D87" s="82">
        <v>34.81</v>
      </c>
      <c r="E87" s="94" t="s">
        <v>245</v>
      </c>
      <c r="F87" s="84">
        <f t="shared" si="1"/>
        <v>42.4682</v>
      </c>
      <c r="G87" s="95" t="s">
        <v>246</v>
      </c>
      <c r="H87" s="86"/>
      <c r="I87" s="19" t="s">
        <v>347</v>
      </c>
      <c r="J87" s="76"/>
      <c r="K87" s="88"/>
      <c r="N87" s="18"/>
      <c r="P87" s="4">
        <v>89.0</v>
      </c>
      <c r="Q87" s="4"/>
      <c r="R87" s="4"/>
      <c r="S87" s="21"/>
      <c r="T87" s="21"/>
      <c r="V87" s="89"/>
      <c r="Z87" s="73"/>
      <c r="AA87" s="73">
        <v>20.0</v>
      </c>
      <c r="AB87" s="4"/>
      <c r="AC87" s="74"/>
      <c r="AD87" s="75"/>
      <c r="AE87" s="75"/>
      <c r="AF87" s="76"/>
      <c r="AJ87" s="90">
        <v>1001074.0</v>
      </c>
      <c r="AK87" s="18"/>
      <c r="AL87" s="8">
        <f t="shared" si="3"/>
        <v>0</v>
      </c>
      <c r="AO87" s="8">
        <v>8.766328644910535</v>
      </c>
      <c r="AT87" s="18"/>
      <c r="AU87" s="91"/>
    </row>
    <row r="88" ht="12.0" customHeight="1">
      <c r="A88" s="97">
        <v>5001075.0</v>
      </c>
      <c r="B88" s="92" t="s">
        <v>348</v>
      </c>
      <c r="C88" s="81" t="str">
        <f t="shared" si="2"/>
        <v/>
      </c>
      <c r="D88" s="82">
        <v>34.81</v>
      </c>
      <c r="E88" s="94" t="s">
        <v>245</v>
      </c>
      <c r="F88" s="84">
        <f t="shared" si="1"/>
        <v>42.4682</v>
      </c>
      <c r="G88" s="95" t="s">
        <v>246</v>
      </c>
      <c r="H88" s="86"/>
      <c r="J88" s="76"/>
      <c r="K88" s="88"/>
      <c r="N88" s="18"/>
      <c r="P88" s="4">
        <v>89.0</v>
      </c>
      <c r="Q88" s="4"/>
      <c r="R88" s="4"/>
      <c r="S88" s="21"/>
      <c r="T88" s="21"/>
      <c r="V88" s="89"/>
      <c r="Z88" s="73"/>
      <c r="AA88" s="73">
        <v>20.0</v>
      </c>
      <c r="AB88" s="4"/>
      <c r="AC88" s="74"/>
      <c r="AD88" s="75"/>
      <c r="AE88" s="75"/>
      <c r="AF88" s="76"/>
      <c r="AJ88" s="90">
        <v>1001075.0</v>
      </c>
      <c r="AK88" s="18"/>
      <c r="AL88" s="8">
        <f t="shared" si="3"/>
        <v>0</v>
      </c>
      <c r="AO88" s="8">
        <v>8.766328644910535</v>
      </c>
      <c r="AT88" s="18"/>
      <c r="AU88" s="91"/>
    </row>
    <row r="89" ht="12.0" customHeight="1">
      <c r="A89" s="97">
        <v>5001076.0</v>
      </c>
      <c r="B89" s="92" t="s">
        <v>349</v>
      </c>
      <c r="C89" s="81" t="str">
        <f t="shared" si="2"/>
        <v/>
      </c>
      <c r="D89" s="82">
        <v>39.36</v>
      </c>
      <c r="E89" s="94" t="s">
        <v>245</v>
      </c>
      <c r="F89" s="84">
        <f t="shared" si="1"/>
        <v>48.0192</v>
      </c>
      <c r="G89" s="95" t="s">
        <v>274</v>
      </c>
      <c r="H89" s="86"/>
      <c r="J89" s="100"/>
      <c r="K89" s="88"/>
      <c r="N89" s="18"/>
      <c r="P89" s="4">
        <v>89.0</v>
      </c>
      <c r="Q89" s="4"/>
      <c r="R89" s="4"/>
      <c r="S89" s="21"/>
      <c r="T89" s="21"/>
      <c r="V89" s="89"/>
      <c r="Z89" s="73"/>
      <c r="AA89" s="73">
        <v>20.015546055188494</v>
      </c>
      <c r="AB89" s="4"/>
      <c r="AC89" s="74"/>
      <c r="AD89" s="75"/>
      <c r="AE89" s="75"/>
      <c r="AF89" s="76"/>
      <c r="AJ89" s="90">
        <v>1001076.0</v>
      </c>
      <c r="AK89" s="18"/>
      <c r="AL89" s="8">
        <f t="shared" si="3"/>
        <v>0</v>
      </c>
      <c r="AO89" s="8">
        <v>0.15510024459154959</v>
      </c>
      <c r="AT89" s="18"/>
      <c r="AU89" s="91"/>
    </row>
    <row r="90" ht="12.0" customHeight="1">
      <c r="A90" s="97">
        <v>5001077.0</v>
      </c>
      <c r="B90" s="92" t="s">
        <v>350</v>
      </c>
      <c r="C90" s="81" t="str">
        <f t="shared" si="2"/>
        <v/>
      </c>
      <c r="D90" s="82">
        <v>39.36</v>
      </c>
      <c r="E90" s="94" t="s">
        <v>245</v>
      </c>
      <c r="F90" s="84">
        <f t="shared" si="1"/>
        <v>48.0192</v>
      </c>
      <c r="G90" s="95" t="s">
        <v>246</v>
      </c>
      <c r="H90" s="86"/>
      <c r="J90" s="76"/>
      <c r="K90" s="88"/>
      <c r="N90" s="18"/>
      <c r="P90" s="4">
        <v>89.0</v>
      </c>
      <c r="Q90" s="4"/>
      <c r="R90" s="4"/>
      <c r="S90" s="21"/>
      <c r="T90" s="21"/>
      <c r="V90" s="89"/>
      <c r="Z90" s="73"/>
      <c r="AA90" s="73">
        <v>20.015546055188494</v>
      </c>
      <c r="AB90" s="4"/>
      <c r="AC90" s="74"/>
      <c r="AD90" s="75"/>
      <c r="AE90" s="75"/>
      <c r="AF90" s="76"/>
      <c r="AJ90" s="90">
        <v>1001077.0</v>
      </c>
      <c r="AK90" s="18"/>
      <c r="AL90" s="8">
        <f t="shared" si="3"/>
        <v>0</v>
      </c>
      <c r="AO90" s="8">
        <v>5.170008153051653</v>
      </c>
      <c r="AT90" s="18"/>
      <c r="AU90" s="91"/>
    </row>
    <row r="91" ht="12.0" customHeight="1">
      <c r="A91" s="97">
        <v>5001078.0</v>
      </c>
      <c r="B91" s="92" t="s">
        <v>351</v>
      </c>
      <c r="C91" s="81" t="str">
        <f t="shared" si="2"/>
        <v/>
      </c>
      <c r="D91" s="82">
        <v>39.36</v>
      </c>
      <c r="E91" s="94" t="s">
        <v>245</v>
      </c>
      <c r="F91" s="84">
        <f t="shared" si="1"/>
        <v>48.0192</v>
      </c>
      <c r="G91" s="95" t="s">
        <v>246</v>
      </c>
      <c r="H91" s="86"/>
      <c r="I91" s="5"/>
      <c r="J91" s="76"/>
      <c r="K91" s="88"/>
      <c r="N91" s="18"/>
      <c r="P91" s="4">
        <v>89.0</v>
      </c>
      <c r="Q91" s="4"/>
      <c r="R91" s="4"/>
      <c r="S91" s="21"/>
      <c r="T91" s="21"/>
      <c r="V91" s="89"/>
      <c r="Z91" s="73"/>
      <c r="AA91" s="73">
        <v>20.015546055188494</v>
      </c>
      <c r="AB91" s="4"/>
      <c r="AC91" s="74"/>
      <c r="AD91" s="75"/>
      <c r="AE91" s="75"/>
      <c r="AF91" s="76"/>
      <c r="AJ91" s="90">
        <v>1001078.0</v>
      </c>
      <c r="AK91" s="18"/>
      <c r="AL91" s="8">
        <f t="shared" si="3"/>
        <v>0</v>
      </c>
      <c r="AO91" s="8">
        <v>3.87750611478874</v>
      </c>
      <c r="AT91" s="18"/>
      <c r="AU91" s="91"/>
    </row>
    <row r="92" ht="12.0" customHeight="1">
      <c r="A92" s="97">
        <v>5001079.0</v>
      </c>
      <c r="B92" s="92" t="s">
        <v>352</v>
      </c>
      <c r="C92" s="81" t="str">
        <f t="shared" si="2"/>
        <v/>
      </c>
      <c r="D92" s="82">
        <v>39.36</v>
      </c>
      <c r="E92" s="94" t="s">
        <v>245</v>
      </c>
      <c r="F92" s="84">
        <f t="shared" si="1"/>
        <v>48.0192</v>
      </c>
      <c r="G92" s="95" t="s">
        <v>246</v>
      </c>
      <c r="H92" s="86"/>
      <c r="I92" s="5"/>
      <c r="J92" s="76"/>
      <c r="K92" s="88"/>
      <c r="N92" s="18"/>
      <c r="P92" s="4">
        <v>89.0</v>
      </c>
      <c r="Q92" s="4"/>
      <c r="R92" s="4"/>
      <c r="S92" s="21"/>
      <c r="T92" s="21"/>
      <c r="V92" s="89"/>
      <c r="Z92" s="73"/>
      <c r="AA92" s="73">
        <v>20.015546055188494</v>
      </c>
      <c r="AB92" s="4"/>
      <c r="AC92" s="74"/>
      <c r="AD92" s="75"/>
      <c r="AE92" s="75"/>
      <c r="AF92" s="76"/>
      <c r="AJ92" s="90">
        <v>1001079.0</v>
      </c>
      <c r="AK92" s="18"/>
      <c r="AL92" s="8">
        <f t="shared" si="3"/>
        <v>0</v>
      </c>
      <c r="AO92" s="8">
        <v>15.51002445915496</v>
      </c>
      <c r="AT92" s="18"/>
      <c r="AU92" s="91"/>
    </row>
    <row r="93" ht="12.0" customHeight="1">
      <c r="A93" s="97">
        <v>5001080.0</v>
      </c>
      <c r="B93" s="92" t="s">
        <v>353</v>
      </c>
      <c r="C93" s="81" t="str">
        <f t="shared" si="2"/>
        <v/>
      </c>
      <c r="D93" s="82">
        <v>39.36</v>
      </c>
      <c r="E93" s="94" t="s">
        <v>245</v>
      </c>
      <c r="F93" s="84">
        <f t="shared" si="1"/>
        <v>48.0192</v>
      </c>
      <c r="G93" s="95" t="s">
        <v>246</v>
      </c>
      <c r="H93" s="86"/>
      <c r="I93" s="5"/>
      <c r="J93" s="76"/>
      <c r="K93" s="88"/>
      <c r="N93" s="18"/>
      <c r="P93" s="4">
        <v>89.0</v>
      </c>
      <c r="Q93" s="4"/>
      <c r="R93" s="4"/>
      <c r="S93" s="21"/>
      <c r="T93" s="21"/>
      <c r="V93" s="89"/>
      <c r="Z93" s="73"/>
      <c r="AA93" s="73">
        <v>20.015546055188494</v>
      </c>
      <c r="AB93" s="4"/>
      <c r="AC93" s="74"/>
      <c r="AD93" s="75"/>
      <c r="AE93" s="75"/>
      <c r="AF93" s="76"/>
      <c r="AJ93" s="90">
        <v>1001080.0</v>
      </c>
      <c r="AK93" s="18"/>
      <c r="AL93" s="8">
        <f t="shared" si="3"/>
        <v>0</v>
      </c>
      <c r="AO93" s="8">
        <v>15.51002445915496</v>
      </c>
      <c r="AT93" s="18"/>
      <c r="AU93" s="91"/>
    </row>
    <row r="94" ht="12.0" customHeight="1">
      <c r="A94" s="97">
        <v>5001081.0</v>
      </c>
      <c r="B94" s="92" t="s">
        <v>354</v>
      </c>
      <c r="C94" s="81" t="str">
        <f t="shared" si="2"/>
        <v/>
      </c>
      <c r="D94" s="82">
        <v>41.01</v>
      </c>
      <c r="E94" s="94" t="s">
        <v>245</v>
      </c>
      <c r="F94" s="84">
        <f t="shared" si="1"/>
        <v>50.0322</v>
      </c>
      <c r="G94" s="95" t="s">
        <v>274</v>
      </c>
      <c r="H94" s="86"/>
      <c r="I94" s="5"/>
      <c r="J94" s="100"/>
      <c r="K94" s="88"/>
      <c r="N94" s="18"/>
      <c r="P94" s="4">
        <v>89.0</v>
      </c>
      <c r="Q94" s="4"/>
      <c r="R94" s="4"/>
      <c r="S94" s="21"/>
      <c r="T94" s="21"/>
      <c r="V94" s="89"/>
      <c r="Z94" s="73"/>
      <c r="AA94" s="73">
        <v>20.0</v>
      </c>
      <c r="AB94" s="4"/>
      <c r="AC94" s="74"/>
      <c r="AD94" s="75"/>
      <c r="AE94" s="75"/>
      <c r="AF94" s="76"/>
      <c r="AJ94" s="90">
        <v>1001081.0</v>
      </c>
      <c r="AK94" s="18"/>
      <c r="AL94" s="8">
        <f t="shared" si="3"/>
        <v>0</v>
      </c>
      <c r="AO94" s="8">
        <v>0.6201585711071338</v>
      </c>
      <c r="AT94" s="18"/>
      <c r="AU94" s="91"/>
    </row>
    <row r="95" ht="12.0" customHeight="1">
      <c r="A95" s="97">
        <v>5001082.0</v>
      </c>
      <c r="B95" s="92" t="s">
        <v>355</v>
      </c>
      <c r="C95" s="81" t="str">
        <f t="shared" si="2"/>
        <v/>
      </c>
      <c r="D95" s="82">
        <v>44.84</v>
      </c>
      <c r="E95" s="94" t="s">
        <v>245</v>
      </c>
      <c r="F95" s="84">
        <f t="shared" si="1"/>
        <v>54.7048</v>
      </c>
      <c r="G95" s="95" t="s">
        <v>246</v>
      </c>
      <c r="H95" s="86"/>
      <c r="I95" s="98" t="s">
        <v>356</v>
      </c>
      <c r="J95" s="76"/>
      <c r="K95" s="88"/>
      <c r="N95" s="18"/>
      <c r="P95" s="4">
        <v>89.0</v>
      </c>
      <c r="Q95" s="4"/>
      <c r="R95" s="4"/>
      <c r="S95" s="21"/>
      <c r="T95" s="21"/>
      <c r="V95" s="89"/>
      <c r="Z95" s="73"/>
      <c r="AA95" s="73">
        <v>20.0</v>
      </c>
      <c r="AB95" s="4"/>
      <c r="AC95" s="74"/>
      <c r="AD95" s="75"/>
      <c r="AE95" s="75"/>
      <c r="AF95" s="76"/>
      <c r="AJ95" s="90">
        <v>1001082.0</v>
      </c>
      <c r="AK95" s="18"/>
      <c r="AL95" s="8">
        <f t="shared" si="3"/>
        <v>0</v>
      </c>
      <c r="AO95" s="8">
        <v>13.61423161961565</v>
      </c>
      <c r="AT95" s="18"/>
      <c r="AU95" s="91"/>
    </row>
    <row r="96" ht="12.0" customHeight="1">
      <c r="A96" s="97">
        <v>5001083.0</v>
      </c>
      <c r="B96" s="92" t="s">
        <v>357</v>
      </c>
      <c r="C96" s="81" t="str">
        <f t="shared" si="2"/>
        <v/>
      </c>
      <c r="D96" s="82">
        <v>44.84</v>
      </c>
      <c r="E96" s="94" t="s">
        <v>245</v>
      </c>
      <c r="F96" s="84">
        <f t="shared" si="1"/>
        <v>54.7048</v>
      </c>
      <c r="G96" s="95" t="s">
        <v>246</v>
      </c>
      <c r="H96" s="86"/>
      <c r="I96" s="99"/>
      <c r="J96" s="76"/>
      <c r="K96" s="88"/>
      <c r="N96" s="18"/>
      <c r="P96" s="4">
        <v>89.0</v>
      </c>
      <c r="Q96" s="4"/>
      <c r="R96" s="4"/>
      <c r="S96" s="21"/>
      <c r="T96" s="21"/>
      <c r="V96" s="89"/>
      <c r="Z96" s="73"/>
      <c r="AA96" s="73">
        <v>20.0</v>
      </c>
      <c r="AB96" s="4"/>
      <c r="AC96" s="74"/>
      <c r="AD96" s="75"/>
      <c r="AE96" s="75"/>
      <c r="AF96" s="76"/>
      <c r="AJ96" s="90">
        <v>1001083.0</v>
      </c>
      <c r="AK96" s="18"/>
      <c r="AL96" s="8">
        <f t="shared" si="3"/>
        <v>0</v>
      </c>
      <c r="AO96" s="8">
        <v>6.807115809807825</v>
      </c>
      <c r="AT96" s="18"/>
      <c r="AU96" s="91"/>
    </row>
    <row r="97" ht="12.0" customHeight="1">
      <c r="A97" s="97">
        <v>5001084.0</v>
      </c>
      <c r="B97" s="92" t="s">
        <v>358</v>
      </c>
      <c r="C97" s="81" t="str">
        <f t="shared" si="2"/>
        <v/>
      </c>
      <c r="D97" s="82">
        <v>44.84</v>
      </c>
      <c r="E97" s="94" t="s">
        <v>245</v>
      </c>
      <c r="F97" s="84">
        <f t="shared" si="1"/>
        <v>54.7048</v>
      </c>
      <c r="G97" s="95" t="s">
        <v>246</v>
      </c>
      <c r="H97" s="86"/>
      <c r="I97" s="19" t="s">
        <v>359</v>
      </c>
      <c r="J97" s="76"/>
      <c r="K97" s="88"/>
      <c r="N97" s="18"/>
      <c r="P97" s="4">
        <v>89.0</v>
      </c>
      <c r="Q97" s="4"/>
      <c r="R97" s="4"/>
      <c r="S97" s="21"/>
      <c r="T97" s="21"/>
      <c r="V97" s="89"/>
      <c r="Z97" s="73"/>
      <c r="AA97" s="73">
        <v>20.0</v>
      </c>
      <c r="AB97" s="4"/>
      <c r="AC97" s="74"/>
      <c r="AD97" s="75"/>
      <c r="AE97" s="75"/>
      <c r="AF97" s="76"/>
      <c r="AJ97" s="90">
        <v>1001084.0</v>
      </c>
      <c r="AK97" s="18"/>
      <c r="AL97" s="8">
        <f t="shared" si="3"/>
        <v>0</v>
      </c>
      <c r="AO97" s="8">
        <v>13.61423161961565</v>
      </c>
      <c r="AT97" s="18"/>
      <c r="AU97" s="91"/>
    </row>
    <row r="98" ht="12.0" customHeight="1">
      <c r="A98" s="97">
        <v>5001085.0</v>
      </c>
      <c r="B98" s="92" t="s">
        <v>360</v>
      </c>
      <c r="C98" s="81" t="str">
        <f t="shared" si="2"/>
        <v/>
      </c>
      <c r="D98" s="82">
        <v>44.84</v>
      </c>
      <c r="E98" s="94" t="s">
        <v>245</v>
      </c>
      <c r="F98" s="84">
        <f t="shared" si="1"/>
        <v>54.7048</v>
      </c>
      <c r="G98" s="95" t="s">
        <v>246</v>
      </c>
      <c r="H98" s="86"/>
      <c r="J98" s="76"/>
      <c r="K98" s="88"/>
      <c r="N98" s="18"/>
      <c r="P98" s="4">
        <v>89.0</v>
      </c>
      <c r="Q98" s="4"/>
      <c r="R98" s="4"/>
      <c r="S98" s="21"/>
      <c r="T98" s="21"/>
      <c r="V98" s="89"/>
      <c r="Z98" s="73"/>
      <c r="AA98" s="73">
        <v>20.0</v>
      </c>
      <c r="AB98" s="4"/>
      <c r="AC98" s="74"/>
      <c r="AD98" s="75"/>
      <c r="AE98" s="75"/>
      <c r="AF98" s="76"/>
      <c r="AJ98" s="90">
        <v>1001085.0</v>
      </c>
      <c r="AK98" s="18"/>
      <c r="AL98" s="8">
        <f t="shared" si="3"/>
        <v>0</v>
      </c>
      <c r="AO98" s="8">
        <v>13.61423161961565</v>
      </c>
      <c r="AT98" s="18"/>
      <c r="AU98" s="91"/>
    </row>
    <row r="99" ht="12.0" customHeight="1">
      <c r="A99" s="97">
        <v>5001086.0</v>
      </c>
      <c r="B99" s="92" t="s">
        <v>361</v>
      </c>
      <c r="C99" s="81" t="str">
        <f t="shared" si="2"/>
        <v/>
      </c>
      <c r="D99" s="82">
        <v>47.75</v>
      </c>
      <c r="E99" s="94" t="s">
        <v>245</v>
      </c>
      <c r="F99" s="84">
        <f t="shared" si="1"/>
        <v>58.255</v>
      </c>
      <c r="G99" s="95" t="s">
        <v>274</v>
      </c>
      <c r="H99" s="86"/>
      <c r="J99" s="100"/>
      <c r="K99" s="88"/>
      <c r="N99" s="18"/>
      <c r="P99" s="4">
        <v>89.0</v>
      </c>
      <c r="Q99" s="4"/>
      <c r="R99" s="4"/>
      <c r="S99" s="21"/>
      <c r="T99" s="21"/>
      <c r="V99" s="89"/>
      <c r="Z99" s="73"/>
      <c r="AA99" s="73">
        <v>19.993591797500798</v>
      </c>
      <c r="AB99" s="4"/>
      <c r="AC99" s="74"/>
      <c r="AD99" s="75"/>
      <c r="AE99" s="75"/>
      <c r="AF99" s="76"/>
      <c r="AJ99" s="90">
        <v>1001086.0</v>
      </c>
      <c r="AK99" s="18"/>
      <c r="AL99" s="8">
        <f t="shared" si="3"/>
        <v>0</v>
      </c>
      <c r="AO99" s="8">
        <v>0.511310336532679</v>
      </c>
      <c r="AT99" s="18"/>
      <c r="AU99" s="91"/>
    </row>
    <row r="100" ht="12.0" customHeight="1">
      <c r="A100" s="97">
        <v>5001087.0</v>
      </c>
      <c r="B100" s="92" t="s">
        <v>362</v>
      </c>
      <c r="C100" s="81" t="str">
        <f t="shared" si="2"/>
        <v/>
      </c>
      <c r="D100" s="82">
        <v>47.75</v>
      </c>
      <c r="E100" s="94" t="s">
        <v>245</v>
      </c>
      <c r="F100" s="84">
        <f t="shared" si="1"/>
        <v>58.255</v>
      </c>
      <c r="G100" s="95" t="s">
        <v>246</v>
      </c>
      <c r="H100" s="86"/>
      <c r="J100" s="76"/>
      <c r="K100" s="88"/>
      <c r="N100" s="18"/>
      <c r="P100" s="4">
        <v>89.0</v>
      </c>
      <c r="Q100" s="4"/>
      <c r="R100" s="4"/>
      <c r="S100" s="21"/>
      <c r="T100" s="21"/>
      <c r="V100" s="89"/>
      <c r="Z100" s="73"/>
      <c r="AA100" s="73">
        <v>19.993591797500798</v>
      </c>
      <c r="AB100" s="4"/>
      <c r="AC100" s="74"/>
      <c r="AD100" s="75"/>
      <c r="AE100" s="75"/>
      <c r="AF100" s="76"/>
      <c r="AJ100" s="90">
        <v>1001087.0</v>
      </c>
      <c r="AK100" s="18"/>
      <c r="AL100" s="8">
        <f t="shared" si="3"/>
        <v>0</v>
      </c>
      <c r="AO100" s="8">
        <v>12.782758413316976</v>
      </c>
      <c r="AT100" s="18"/>
      <c r="AU100" s="91"/>
    </row>
    <row r="101" ht="12.0" customHeight="1">
      <c r="A101" s="97">
        <v>5001088.0</v>
      </c>
      <c r="B101" s="92" t="s">
        <v>363</v>
      </c>
      <c r="C101" s="81" t="str">
        <f t="shared" si="2"/>
        <v/>
      </c>
      <c r="D101" s="82">
        <v>47.75</v>
      </c>
      <c r="E101" s="94" t="s">
        <v>245</v>
      </c>
      <c r="F101" s="84">
        <f t="shared" si="1"/>
        <v>58.255</v>
      </c>
      <c r="G101" s="95" t="s">
        <v>246</v>
      </c>
      <c r="H101" s="86"/>
      <c r="I101" s="98" t="s">
        <v>364</v>
      </c>
      <c r="J101" s="76"/>
      <c r="K101" s="88"/>
      <c r="N101" s="18"/>
      <c r="P101" s="4">
        <v>89.0</v>
      </c>
      <c r="Q101" s="4"/>
      <c r="R101" s="4"/>
      <c r="S101" s="21"/>
      <c r="T101" s="21"/>
      <c r="V101" s="89"/>
      <c r="Z101" s="73"/>
      <c r="AA101" s="73">
        <v>19.993591797500798</v>
      </c>
      <c r="AB101" s="4"/>
      <c r="AC101" s="74"/>
      <c r="AD101" s="75"/>
      <c r="AE101" s="75"/>
      <c r="AF101" s="76"/>
      <c r="AJ101" s="90">
        <v>1001088.0</v>
      </c>
      <c r="AK101" s="18"/>
      <c r="AL101" s="8">
        <f t="shared" si="3"/>
        <v>0</v>
      </c>
      <c r="AO101" s="8">
        <v>12.782758413316976</v>
      </c>
      <c r="AT101" s="18"/>
      <c r="AU101" s="91"/>
    </row>
    <row r="102" ht="12.0" customHeight="1">
      <c r="A102" s="97">
        <v>5001089.0</v>
      </c>
      <c r="B102" s="92" t="s">
        <v>365</v>
      </c>
      <c r="C102" s="81" t="str">
        <f t="shared" si="2"/>
        <v/>
      </c>
      <c r="D102" s="82">
        <v>47.75</v>
      </c>
      <c r="E102" s="94" t="s">
        <v>245</v>
      </c>
      <c r="F102" s="84">
        <f t="shared" si="1"/>
        <v>58.255</v>
      </c>
      <c r="G102" s="95" t="s">
        <v>246</v>
      </c>
      <c r="H102" s="86"/>
      <c r="I102" s="99"/>
      <c r="J102" s="76"/>
      <c r="K102" s="88"/>
      <c r="N102" s="18"/>
      <c r="P102" s="4">
        <v>89.0</v>
      </c>
      <c r="Q102" s="4"/>
      <c r="R102" s="4"/>
      <c r="S102" s="21"/>
      <c r="T102" s="21"/>
      <c r="V102" s="89"/>
      <c r="Z102" s="73"/>
      <c r="AA102" s="73">
        <v>19.993591797500798</v>
      </c>
      <c r="AB102" s="4"/>
      <c r="AC102" s="74"/>
      <c r="AD102" s="75"/>
      <c r="AE102" s="75"/>
      <c r="AF102" s="76"/>
      <c r="AJ102" s="90">
        <v>1001089.0</v>
      </c>
      <c r="AK102" s="18"/>
      <c r="AL102" s="8">
        <f t="shared" si="3"/>
        <v>0</v>
      </c>
      <c r="AO102" s="8">
        <v>12.782758413316976</v>
      </c>
      <c r="AT102" s="18"/>
      <c r="AU102" s="91"/>
    </row>
    <row r="103" ht="12.0" customHeight="1">
      <c r="A103" s="97">
        <v>5001090.0</v>
      </c>
      <c r="B103" s="92" t="s">
        <v>366</v>
      </c>
      <c r="C103" s="81" t="str">
        <f t="shared" si="2"/>
        <v/>
      </c>
      <c r="D103" s="82">
        <v>47.75</v>
      </c>
      <c r="E103" s="94" t="s">
        <v>245</v>
      </c>
      <c r="F103" s="84">
        <f t="shared" si="1"/>
        <v>58.255</v>
      </c>
      <c r="G103" s="95" t="s">
        <v>246</v>
      </c>
      <c r="H103" s="86"/>
      <c r="I103" s="3"/>
      <c r="J103" s="76"/>
      <c r="K103" s="88"/>
      <c r="N103" s="18"/>
      <c r="P103" s="4">
        <v>89.0</v>
      </c>
      <c r="Q103" s="4"/>
      <c r="R103" s="4"/>
      <c r="S103" s="21"/>
      <c r="T103" s="21"/>
      <c r="V103" s="89"/>
      <c r="Z103" s="73"/>
      <c r="AA103" s="73">
        <v>19.993591797500798</v>
      </c>
      <c r="AB103" s="4"/>
      <c r="AC103" s="74"/>
      <c r="AD103" s="75"/>
      <c r="AE103" s="75"/>
      <c r="AF103" s="76"/>
      <c r="AJ103" s="90">
        <v>1001090.0</v>
      </c>
      <c r="AK103" s="18"/>
      <c r="AL103" s="8">
        <f t="shared" si="3"/>
        <v>0</v>
      </c>
      <c r="AO103" s="8">
        <v>12.782758413316976</v>
      </c>
      <c r="AT103" s="18"/>
      <c r="AU103" s="91"/>
    </row>
    <row r="104" ht="12.0" customHeight="1">
      <c r="A104" s="97">
        <v>5001091.0</v>
      </c>
      <c r="B104" s="92" t="s">
        <v>367</v>
      </c>
      <c r="C104" s="81" t="str">
        <f t="shared" si="2"/>
        <v/>
      </c>
      <c r="D104" s="82">
        <v>47.75</v>
      </c>
      <c r="E104" s="94" t="s">
        <v>245</v>
      </c>
      <c r="F104" s="84">
        <f t="shared" si="1"/>
        <v>58.255</v>
      </c>
      <c r="G104" s="95" t="s">
        <v>274</v>
      </c>
      <c r="H104" s="86"/>
      <c r="I104" s="98" t="s">
        <v>368</v>
      </c>
      <c r="J104" s="100"/>
      <c r="K104" s="88"/>
      <c r="N104" s="18"/>
      <c r="P104" s="4">
        <v>89.0</v>
      </c>
      <c r="Q104" s="4"/>
      <c r="R104" s="4"/>
      <c r="S104" s="21"/>
      <c r="T104" s="21"/>
      <c r="V104" s="89"/>
      <c r="Z104" s="73"/>
      <c r="AA104" s="73">
        <v>19.993591797500798</v>
      </c>
      <c r="AB104" s="4"/>
      <c r="AC104" s="74"/>
      <c r="AD104" s="75"/>
      <c r="AE104" s="75"/>
      <c r="AF104" s="76"/>
      <c r="AJ104" s="90">
        <v>1001091.0</v>
      </c>
      <c r="AK104" s="18"/>
      <c r="AL104" s="8">
        <f t="shared" si="3"/>
        <v>0</v>
      </c>
      <c r="AO104" s="8">
        <v>2.130459735552829</v>
      </c>
      <c r="AT104" s="18"/>
      <c r="AU104" s="91"/>
    </row>
    <row r="105" ht="12.0" customHeight="1">
      <c r="A105" s="97">
        <v>5001092.0</v>
      </c>
      <c r="B105" s="92" t="s">
        <v>369</v>
      </c>
      <c r="C105" s="81" t="str">
        <f t="shared" si="2"/>
        <v/>
      </c>
      <c r="D105" s="82">
        <v>52.65</v>
      </c>
      <c r="E105" s="94" t="s">
        <v>245</v>
      </c>
      <c r="F105" s="84">
        <f t="shared" si="1"/>
        <v>64.233</v>
      </c>
      <c r="G105" s="95" t="s">
        <v>246</v>
      </c>
      <c r="H105" s="86"/>
      <c r="I105" s="99"/>
      <c r="J105" s="76"/>
      <c r="K105" s="88"/>
      <c r="N105" s="18"/>
      <c r="P105" s="4">
        <v>89.0</v>
      </c>
      <c r="Q105" s="4"/>
      <c r="R105" s="4"/>
      <c r="S105" s="21"/>
      <c r="T105" s="21"/>
      <c r="V105" s="89"/>
      <c r="Z105" s="73"/>
      <c r="AA105" s="73">
        <v>19.99418773612321</v>
      </c>
      <c r="AB105" s="4"/>
      <c r="AC105" s="74"/>
      <c r="AD105" s="75"/>
      <c r="AE105" s="75"/>
      <c r="AF105" s="76"/>
      <c r="AJ105" s="90">
        <v>1001092.0</v>
      </c>
      <c r="AK105" s="18"/>
      <c r="AL105" s="8">
        <f t="shared" si="3"/>
        <v>0</v>
      </c>
      <c r="AO105" s="8">
        <v>11.594750427663735</v>
      </c>
      <c r="AT105" s="18"/>
      <c r="AU105" s="91"/>
    </row>
    <row r="106" ht="12.0" customHeight="1">
      <c r="A106" s="97">
        <v>5001093.0</v>
      </c>
      <c r="B106" s="92" t="s">
        <v>370</v>
      </c>
      <c r="C106" s="81" t="str">
        <f t="shared" si="2"/>
        <v/>
      </c>
      <c r="D106" s="82">
        <v>52.65</v>
      </c>
      <c r="E106" s="94" t="s">
        <v>245</v>
      </c>
      <c r="F106" s="84">
        <f t="shared" si="1"/>
        <v>64.233</v>
      </c>
      <c r="G106" s="95" t="s">
        <v>246</v>
      </c>
      <c r="H106" s="86"/>
      <c r="I106" s="76"/>
      <c r="J106" s="76"/>
      <c r="K106" s="88"/>
      <c r="N106" s="18"/>
      <c r="P106" s="4">
        <v>89.0</v>
      </c>
      <c r="Q106" s="4"/>
      <c r="R106" s="4"/>
      <c r="S106" s="21"/>
      <c r="T106" s="21"/>
      <c r="V106" s="89"/>
      <c r="Z106" s="73"/>
      <c r="AA106" s="73">
        <v>19.99418773612321</v>
      </c>
      <c r="AB106" s="4"/>
      <c r="AC106" s="74"/>
      <c r="AD106" s="75"/>
      <c r="AE106" s="75"/>
      <c r="AF106" s="76"/>
      <c r="AJ106" s="90">
        <v>1001093.0</v>
      </c>
      <c r="AK106" s="18"/>
      <c r="AL106" s="8">
        <f t="shared" si="3"/>
        <v>0</v>
      </c>
      <c r="AO106" s="8">
        <v>11.594750427663735</v>
      </c>
      <c r="AT106" s="18"/>
      <c r="AU106" s="91"/>
    </row>
    <row r="107" ht="12.0" customHeight="1">
      <c r="A107" s="97">
        <v>5001094.0</v>
      </c>
      <c r="B107" s="92" t="s">
        <v>371</v>
      </c>
      <c r="C107" s="81" t="str">
        <f t="shared" si="2"/>
        <v/>
      </c>
      <c r="D107" s="82">
        <v>52.65</v>
      </c>
      <c r="E107" s="94" t="s">
        <v>372</v>
      </c>
      <c r="F107" s="84">
        <f t="shared" si="1"/>
        <v>64.233</v>
      </c>
      <c r="G107" s="95" t="s">
        <v>246</v>
      </c>
      <c r="H107" s="86"/>
      <c r="I107" s="76"/>
      <c r="J107" s="76"/>
      <c r="K107" s="88"/>
      <c r="N107" s="18"/>
      <c r="P107" s="4">
        <v>89.0</v>
      </c>
      <c r="Q107" s="4"/>
      <c r="R107" s="4"/>
      <c r="S107" s="21"/>
      <c r="T107" s="21"/>
      <c r="V107" s="89"/>
      <c r="Z107" s="73"/>
      <c r="AA107" s="73">
        <v>19.99418773612321</v>
      </c>
      <c r="AB107" s="4"/>
      <c r="AC107" s="74"/>
      <c r="AD107" s="75"/>
      <c r="AE107" s="75"/>
      <c r="AF107" s="76"/>
      <c r="AJ107" s="90">
        <v>1001094.0</v>
      </c>
      <c r="AK107" s="18"/>
      <c r="AL107" s="8">
        <f t="shared" si="3"/>
        <v>0</v>
      </c>
      <c r="AO107" s="8">
        <v>11.594750427663735</v>
      </c>
      <c r="AT107" s="18"/>
      <c r="AU107" s="91"/>
    </row>
    <row r="108" ht="12.0" customHeight="1">
      <c r="A108" s="97">
        <v>5001095.0</v>
      </c>
      <c r="B108" s="92" t="s">
        <v>373</v>
      </c>
      <c r="C108" s="81" t="str">
        <f t="shared" si="2"/>
        <v/>
      </c>
      <c r="D108" s="82">
        <v>61.97</v>
      </c>
      <c r="E108" s="94" t="s">
        <v>245</v>
      </c>
      <c r="F108" s="84">
        <f t="shared" si="1"/>
        <v>75.6034</v>
      </c>
      <c r="G108" s="95" t="s">
        <v>246</v>
      </c>
      <c r="H108" s="86"/>
      <c r="I108" s="3"/>
      <c r="J108" s="76"/>
      <c r="K108" s="88"/>
      <c r="N108" s="18"/>
      <c r="P108" s="4">
        <v>89.0</v>
      </c>
      <c r="Q108" s="4"/>
      <c r="R108" s="4"/>
      <c r="S108" s="21"/>
      <c r="T108" s="21"/>
      <c r="V108" s="89"/>
      <c r="Z108" s="73"/>
      <c r="AA108" s="73">
        <v>19.995062947420394</v>
      </c>
      <c r="AB108" s="4"/>
      <c r="AC108" s="74"/>
      <c r="AD108" s="75"/>
      <c r="AE108" s="75"/>
      <c r="AF108" s="76"/>
      <c r="AJ108" s="90">
        <v>1001095.0</v>
      </c>
      <c r="AK108" s="18"/>
      <c r="AL108" s="8">
        <f t="shared" si="3"/>
        <v>0</v>
      </c>
      <c r="AO108" s="8">
        <v>9.849841425189949</v>
      </c>
      <c r="AT108" s="18"/>
      <c r="AU108" s="91"/>
    </row>
    <row r="109" ht="12.0" customHeight="1">
      <c r="A109" s="97">
        <v>5001096.0</v>
      </c>
      <c r="B109" s="92" t="s">
        <v>374</v>
      </c>
      <c r="C109" s="81" t="str">
        <f t="shared" si="2"/>
        <v/>
      </c>
      <c r="D109" s="82">
        <v>61.97</v>
      </c>
      <c r="E109" s="94" t="s">
        <v>245</v>
      </c>
      <c r="F109" s="84">
        <f t="shared" si="1"/>
        <v>75.6034</v>
      </c>
      <c r="G109" s="95" t="s">
        <v>274</v>
      </c>
      <c r="H109" s="86"/>
      <c r="I109" s="87" t="s">
        <v>375</v>
      </c>
      <c r="J109" s="100"/>
      <c r="K109" s="88"/>
      <c r="N109" s="18"/>
      <c r="P109" s="4">
        <v>89.0</v>
      </c>
      <c r="Q109" s="4"/>
      <c r="R109" s="4"/>
      <c r="S109" s="21"/>
      <c r="T109" s="21"/>
      <c r="V109" s="89"/>
      <c r="Z109" s="73"/>
      <c r="AA109" s="73">
        <v>19.995062947420394</v>
      </c>
      <c r="AB109" s="4"/>
      <c r="AC109" s="74"/>
      <c r="AD109" s="75"/>
      <c r="AE109" s="75"/>
      <c r="AF109" s="76"/>
      <c r="AJ109" s="90">
        <v>1001096.0</v>
      </c>
      <c r="AK109" s="18"/>
      <c r="AL109" s="8">
        <f t="shared" si="3"/>
        <v>0</v>
      </c>
      <c r="AO109" s="8">
        <v>0.20520502969145726</v>
      </c>
      <c r="AT109" s="18"/>
      <c r="AU109" s="91"/>
    </row>
    <row r="110" ht="12.0" customHeight="1">
      <c r="A110" s="97">
        <v>5001097.0</v>
      </c>
      <c r="B110" s="92" t="s">
        <v>376</v>
      </c>
      <c r="C110" s="81" t="str">
        <f t="shared" si="2"/>
        <v/>
      </c>
      <c r="D110" s="82">
        <v>69.36</v>
      </c>
      <c r="E110" s="94" t="s">
        <v>245</v>
      </c>
      <c r="F110" s="84">
        <f t="shared" si="1"/>
        <v>84.6192</v>
      </c>
      <c r="G110" s="95" t="s">
        <v>246</v>
      </c>
      <c r="H110" s="86"/>
      <c r="I110" s="98" t="s">
        <v>377</v>
      </c>
      <c r="J110" s="76"/>
      <c r="K110" s="88"/>
      <c r="N110" s="18"/>
      <c r="P110" s="4">
        <v>89.0</v>
      </c>
      <c r="Q110" s="4"/>
      <c r="R110" s="4"/>
      <c r="S110" s="21"/>
      <c r="T110" s="21"/>
      <c r="V110" s="89"/>
      <c r="Z110" s="73"/>
      <c r="AA110" s="73">
        <v>20.00441111601235</v>
      </c>
      <c r="AB110" s="4"/>
      <c r="AC110" s="74"/>
      <c r="AD110" s="75"/>
      <c r="AE110" s="75"/>
      <c r="AF110" s="76"/>
      <c r="AJ110" s="90">
        <v>1001097.0</v>
      </c>
      <c r="AK110" s="18"/>
      <c r="AL110" s="8">
        <f t="shared" si="3"/>
        <v>0</v>
      </c>
      <c r="AO110" s="8">
        <v>8.800081642927287</v>
      </c>
      <c r="AT110" s="18"/>
      <c r="AU110" s="91"/>
    </row>
    <row r="111" ht="12.0" customHeight="1">
      <c r="A111" s="97">
        <v>5001098.0</v>
      </c>
      <c r="B111" s="92" t="s">
        <v>378</v>
      </c>
      <c r="C111" s="81" t="str">
        <f t="shared" si="2"/>
        <v/>
      </c>
      <c r="D111" s="82">
        <v>69.36</v>
      </c>
      <c r="E111" s="94" t="s">
        <v>379</v>
      </c>
      <c r="F111" s="84">
        <f t="shared" si="1"/>
        <v>84.6192</v>
      </c>
      <c r="G111" s="95" t="s">
        <v>246</v>
      </c>
      <c r="H111" s="86"/>
      <c r="I111" s="99"/>
      <c r="J111" s="76"/>
      <c r="K111" s="88"/>
      <c r="N111" s="18"/>
      <c r="P111" s="4">
        <v>89.0</v>
      </c>
      <c r="Q111" s="4"/>
      <c r="R111" s="4"/>
      <c r="S111" s="21"/>
      <c r="T111" s="21"/>
      <c r="V111" s="89"/>
      <c r="Z111" s="73"/>
      <c r="AA111" s="73">
        <v>20.00441111601235</v>
      </c>
      <c r="AB111" s="4"/>
      <c r="AC111" s="74"/>
      <c r="AD111" s="75"/>
      <c r="AE111" s="75"/>
      <c r="AF111" s="76"/>
      <c r="AJ111" s="90">
        <v>1001098.0</v>
      </c>
      <c r="AK111" s="18"/>
      <c r="AL111" s="8">
        <f t="shared" si="3"/>
        <v>0</v>
      </c>
      <c r="AO111" s="8">
        <v>2.9333605476424287</v>
      </c>
      <c r="AT111" s="18"/>
      <c r="AU111" s="91"/>
    </row>
    <row r="112" ht="12.0" customHeight="1">
      <c r="A112" s="97">
        <v>5001099.0</v>
      </c>
      <c r="B112" s="92" t="s">
        <v>380</v>
      </c>
      <c r="C112" s="81" t="str">
        <f t="shared" si="2"/>
        <v/>
      </c>
      <c r="D112" s="82">
        <v>69.36</v>
      </c>
      <c r="E112" s="94" t="s">
        <v>245</v>
      </c>
      <c r="F112" s="84">
        <f t="shared" si="1"/>
        <v>84.6192</v>
      </c>
      <c r="G112" s="95" t="s">
        <v>246</v>
      </c>
      <c r="H112" s="86"/>
      <c r="I112" s="19" t="s">
        <v>381</v>
      </c>
      <c r="J112" s="76"/>
      <c r="K112" s="88"/>
      <c r="N112" s="18"/>
      <c r="P112" s="4">
        <v>89.0</v>
      </c>
      <c r="Q112" s="4"/>
      <c r="R112" s="4"/>
      <c r="S112" s="21"/>
      <c r="T112" s="21"/>
      <c r="V112" s="89"/>
      <c r="Z112" s="73"/>
      <c r="AA112" s="73">
        <v>20.00441111601235</v>
      </c>
      <c r="AB112" s="4"/>
      <c r="AC112" s="74"/>
      <c r="AD112" s="75"/>
      <c r="AE112" s="75"/>
      <c r="AF112" s="76"/>
      <c r="AJ112" s="90">
        <v>1001099.0</v>
      </c>
      <c r="AK112" s="18"/>
      <c r="AL112" s="8">
        <f t="shared" si="3"/>
        <v>0</v>
      </c>
      <c r="AO112" s="8">
        <v>8.800081642927287</v>
      </c>
      <c r="AT112" s="18"/>
      <c r="AU112" s="91"/>
    </row>
    <row r="113" ht="12.0" customHeight="1">
      <c r="A113" s="97">
        <v>5001100.0</v>
      </c>
      <c r="B113" s="92" t="s">
        <v>382</v>
      </c>
      <c r="C113" s="81" t="str">
        <f t="shared" si="2"/>
        <v/>
      </c>
      <c r="D113" s="82">
        <v>69.36</v>
      </c>
      <c r="E113" s="94" t="s">
        <v>245</v>
      </c>
      <c r="F113" s="84">
        <f t="shared" si="1"/>
        <v>84.6192</v>
      </c>
      <c r="G113" s="95" t="s">
        <v>246</v>
      </c>
      <c r="H113" s="86"/>
      <c r="J113" s="76"/>
      <c r="K113" s="88"/>
      <c r="N113" s="18"/>
      <c r="P113" s="4">
        <v>89.0</v>
      </c>
      <c r="Q113" s="4"/>
      <c r="R113" s="4"/>
      <c r="S113" s="21"/>
      <c r="T113" s="21"/>
      <c r="V113" s="89"/>
      <c r="Z113" s="73"/>
      <c r="AA113" s="73">
        <v>20.00441111601235</v>
      </c>
      <c r="AB113" s="4"/>
      <c r="AC113" s="74"/>
      <c r="AD113" s="75"/>
      <c r="AE113" s="75"/>
      <c r="AF113" s="76"/>
      <c r="AJ113" s="90">
        <v>1001100.0</v>
      </c>
      <c r="AK113" s="18"/>
      <c r="AL113" s="8">
        <f t="shared" si="3"/>
        <v>0</v>
      </c>
      <c r="AO113" s="8">
        <v>8.800081642927287</v>
      </c>
      <c r="AT113" s="18"/>
      <c r="AU113" s="91"/>
    </row>
    <row r="114" ht="12.0" customHeight="1">
      <c r="A114" s="97">
        <v>5001101.0</v>
      </c>
      <c r="B114" s="92" t="s">
        <v>383</v>
      </c>
      <c r="C114" s="81" t="str">
        <f t="shared" si="2"/>
        <v/>
      </c>
      <c r="D114" s="82">
        <v>78.17</v>
      </c>
      <c r="E114" s="94" t="s">
        <v>245</v>
      </c>
      <c r="F114" s="84">
        <f t="shared" si="1"/>
        <v>95.3674</v>
      </c>
      <c r="G114" s="95" t="s">
        <v>252</v>
      </c>
      <c r="H114" s="86"/>
      <c r="J114" s="76"/>
      <c r="K114" s="88"/>
      <c r="N114" s="18"/>
      <c r="P114" s="4">
        <v>89.0</v>
      </c>
      <c r="Q114" s="4"/>
      <c r="R114" s="4"/>
      <c r="S114" s="21"/>
      <c r="T114" s="21"/>
      <c r="V114" s="89"/>
      <c r="Z114" s="73"/>
      <c r="AA114" s="73">
        <v>20.003914660403225</v>
      </c>
      <c r="AB114" s="4"/>
      <c r="AC114" s="74"/>
      <c r="AD114" s="75"/>
      <c r="AE114" s="75"/>
      <c r="AF114" s="76"/>
      <c r="AJ114" s="90">
        <v>1001101.0</v>
      </c>
      <c r="AK114" s="18"/>
      <c r="AL114" s="8">
        <f t="shared" si="3"/>
        <v>0</v>
      </c>
      <c r="AO114" s="8">
        <v>1.301510867557899</v>
      </c>
      <c r="AT114" s="18"/>
      <c r="AU114" s="91"/>
    </row>
    <row r="115" ht="12.0" customHeight="1">
      <c r="A115" s="97">
        <v>5001102.0</v>
      </c>
      <c r="B115" s="92" t="s">
        <v>384</v>
      </c>
      <c r="C115" s="81" t="str">
        <f t="shared" si="2"/>
        <v/>
      </c>
      <c r="D115" s="82">
        <v>78.17</v>
      </c>
      <c r="E115" s="94" t="s">
        <v>245</v>
      </c>
      <c r="F115" s="84">
        <f t="shared" si="1"/>
        <v>95.3674</v>
      </c>
      <c r="G115" s="95" t="s">
        <v>246</v>
      </c>
      <c r="H115" s="86"/>
      <c r="I115" s="98" t="s">
        <v>385</v>
      </c>
      <c r="J115" s="76"/>
      <c r="K115" s="88"/>
      <c r="N115" s="18"/>
      <c r="P115" s="4">
        <v>89.0</v>
      </c>
      <c r="Q115" s="4"/>
      <c r="R115" s="4"/>
      <c r="S115" s="21"/>
      <c r="T115" s="21"/>
      <c r="V115" s="89"/>
      <c r="Z115" s="73"/>
      <c r="AA115" s="73">
        <v>20.003914660403225</v>
      </c>
      <c r="AB115" s="4"/>
      <c r="AC115" s="74"/>
      <c r="AD115" s="75"/>
      <c r="AE115" s="75"/>
      <c r="AF115" s="76"/>
      <c r="AJ115" s="90">
        <v>1001102.0</v>
      </c>
      <c r="AK115" s="18"/>
      <c r="AL115" s="8">
        <f t="shared" si="3"/>
        <v>0</v>
      </c>
      <c r="AO115" s="8">
        <v>7.809065205347394</v>
      </c>
      <c r="AT115" s="18"/>
      <c r="AU115" s="91"/>
    </row>
    <row r="116" ht="12.0" customHeight="1">
      <c r="A116" s="97">
        <v>5001103.0</v>
      </c>
      <c r="B116" s="92" t="s">
        <v>386</v>
      </c>
      <c r="C116" s="81" t="str">
        <f t="shared" si="2"/>
        <v/>
      </c>
      <c r="D116" s="82">
        <v>78.17</v>
      </c>
      <c r="E116" s="94" t="s">
        <v>245</v>
      </c>
      <c r="F116" s="84">
        <f t="shared" si="1"/>
        <v>95.3674</v>
      </c>
      <c r="G116" s="95" t="s">
        <v>246</v>
      </c>
      <c r="H116" s="86"/>
      <c r="I116" s="99"/>
      <c r="J116" s="76"/>
      <c r="K116" s="88"/>
      <c r="N116" s="18"/>
      <c r="P116" s="4">
        <v>89.0</v>
      </c>
      <c r="Q116" s="4"/>
      <c r="R116" s="4"/>
      <c r="S116" s="21"/>
      <c r="T116" s="21"/>
      <c r="V116" s="89"/>
      <c r="Z116" s="73"/>
      <c r="AA116" s="73">
        <v>20.003914660403225</v>
      </c>
      <c r="AB116" s="4"/>
      <c r="AC116" s="74"/>
      <c r="AD116" s="75"/>
      <c r="AE116" s="75"/>
      <c r="AF116" s="76"/>
      <c r="AJ116" s="90">
        <v>1001103.0</v>
      </c>
      <c r="AK116" s="18"/>
      <c r="AL116" s="8">
        <f t="shared" si="3"/>
        <v>0</v>
      </c>
      <c r="AO116" s="8">
        <v>7.809065205347394</v>
      </c>
      <c r="AT116" s="18"/>
      <c r="AU116" s="91"/>
    </row>
    <row r="117" ht="12.0" customHeight="1">
      <c r="A117" s="97">
        <v>5001104.0</v>
      </c>
      <c r="B117" s="92" t="s">
        <v>387</v>
      </c>
      <c r="C117" s="81" t="str">
        <f t="shared" si="2"/>
        <v/>
      </c>
      <c r="D117" s="82">
        <v>78.17</v>
      </c>
      <c r="E117" s="94" t="s">
        <v>245</v>
      </c>
      <c r="F117" s="84">
        <f t="shared" si="1"/>
        <v>95.3674</v>
      </c>
      <c r="G117" s="95" t="s">
        <v>246</v>
      </c>
      <c r="H117" s="86"/>
      <c r="I117" s="3"/>
      <c r="J117" s="76"/>
      <c r="K117" s="88"/>
      <c r="N117" s="18"/>
      <c r="P117" s="4">
        <v>89.0</v>
      </c>
      <c r="Q117" s="4"/>
      <c r="R117" s="4"/>
      <c r="S117" s="21"/>
      <c r="T117" s="21"/>
      <c r="V117" s="89"/>
      <c r="Z117" s="73"/>
      <c r="AA117" s="73">
        <v>20.003914660403225</v>
      </c>
      <c r="AB117" s="4"/>
      <c r="AC117" s="74"/>
      <c r="AD117" s="75"/>
      <c r="AE117" s="75"/>
      <c r="AF117" s="76"/>
      <c r="AJ117" s="90">
        <v>1001104.0</v>
      </c>
      <c r="AK117" s="18"/>
      <c r="AL117" s="8">
        <f t="shared" si="3"/>
        <v>0</v>
      </c>
      <c r="AO117" s="8">
        <v>7.809065205347394</v>
      </c>
      <c r="AT117" s="18"/>
      <c r="AU117" s="91"/>
    </row>
    <row r="118" ht="12.0" customHeight="1">
      <c r="A118" s="97">
        <v>5001105.0</v>
      </c>
      <c r="B118" s="92" t="s">
        <v>388</v>
      </c>
      <c r="C118" s="81" t="str">
        <f t="shared" si="2"/>
        <v/>
      </c>
      <c r="D118" s="82">
        <v>86.25</v>
      </c>
      <c r="E118" s="94" t="s">
        <v>245</v>
      </c>
      <c r="F118" s="84">
        <f t="shared" si="1"/>
        <v>105.225</v>
      </c>
      <c r="G118" s="95" t="s">
        <v>246</v>
      </c>
      <c r="H118" s="86"/>
      <c r="I118" s="19"/>
      <c r="J118" s="76"/>
      <c r="K118" s="88"/>
      <c r="N118" s="18"/>
      <c r="P118" s="4">
        <v>89.0</v>
      </c>
      <c r="Q118" s="4"/>
      <c r="R118" s="4"/>
      <c r="S118" s="21"/>
      <c r="T118" s="21"/>
      <c r="V118" s="89"/>
      <c r="Z118" s="73"/>
      <c r="AA118" s="73">
        <v>19.992904026964695</v>
      </c>
      <c r="AB118" s="4"/>
      <c r="AC118" s="74"/>
      <c r="AD118" s="75"/>
      <c r="AE118" s="75"/>
      <c r="AF118" s="76"/>
      <c r="AJ118" s="90">
        <v>1001105.0</v>
      </c>
      <c r="AK118" s="18"/>
      <c r="AL118" s="8">
        <f t="shared" si="3"/>
        <v>0</v>
      </c>
      <c r="AO118" s="8">
        <v>7.077781507187772</v>
      </c>
      <c r="AT118" s="18"/>
      <c r="AU118" s="91"/>
    </row>
    <row r="119" ht="12.0" customHeight="1">
      <c r="A119" s="97">
        <v>5001106.0</v>
      </c>
      <c r="B119" s="92" t="s">
        <v>389</v>
      </c>
      <c r="C119" s="81" t="str">
        <f t="shared" si="2"/>
        <v/>
      </c>
      <c r="D119" s="82">
        <v>86.25</v>
      </c>
      <c r="E119" s="94" t="s">
        <v>245</v>
      </c>
      <c r="F119" s="84">
        <f t="shared" si="1"/>
        <v>105.225</v>
      </c>
      <c r="G119" s="95" t="s">
        <v>274</v>
      </c>
      <c r="H119" s="86"/>
      <c r="I119" s="3"/>
      <c r="J119" s="100"/>
      <c r="K119" s="88"/>
      <c r="N119" s="18"/>
      <c r="P119" s="4">
        <v>89.0</v>
      </c>
      <c r="Q119" s="4"/>
      <c r="R119" s="4"/>
      <c r="S119" s="21"/>
      <c r="T119" s="21"/>
      <c r="V119" s="89"/>
      <c r="Z119" s="73"/>
      <c r="AA119" s="73">
        <v>19.992904026964695</v>
      </c>
      <c r="AB119" s="4"/>
      <c r="AC119" s="74"/>
      <c r="AD119" s="75"/>
      <c r="AE119" s="75"/>
      <c r="AF119" s="76"/>
      <c r="AJ119" s="90">
        <v>1001106.0</v>
      </c>
      <c r="AK119" s="18"/>
      <c r="AL119" s="8">
        <f t="shared" si="3"/>
        <v>0</v>
      </c>
      <c r="AO119" s="8">
        <v>1.0111116438839673</v>
      </c>
      <c r="AT119" s="18"/>
      <c r="AU119" s="91"/>
    </row>
    <row r="120" ht="12.0" customHeight="1">
      <c r="A120" s="97">
        <v>5001107.0</v>
      </c>
      <c r="B120" s="92" t="s">
        <v>390</v>
      </c>
      <c r="C120" s="81" t="str">
        <f t="shared" si="2"/>
        <v/>
      </c>
      <c r="D120" s="82">
        <v>86.25</v>
      </c>
      <c r="E120" s="94" t="s">
        <v>245</v>
      </c>
      <c r="F120" s="84">
        <f t="shared" si="1"/>
        <v>105.225</v>
      </c>
      <c r="G120" s="95" t="s">
        <v>246</v>
      </c>
      <c r="H120" s="86"/>
      <c r="I120" s="3"/>
      <c r="J120" s="76"/>
      <c r="K120" s="88"/>
      <c r="N120" s="18"/>
      <c r="P120" s="4">
        <v>89.0</v>
      </c>
      <c r="Q120" s="4"/>
      <c r="R120" s="4"/>
      <c r="S120" s="21"/>
      <c r="T120" s="21"/>
      <c r="V120" s="89"/>
      <c r="Z120" s="73"/>
      <c r="AA120" s="73">
        <v>19.992904026964695</v>
      </c>
      <c r="AB120" s="4"/>
      <c r="AC120" s="74"/>
      <c r="AD120" s="75"/>
      <c r="AE120" s="75"/>
      <c r="AF120" s="76"/>
      <c r="AJ120" s="90">
        <v>1001107.0</v>
      </c>
      <c r="AK120" s="18"/>
      <c r="AL120" s="8">
        <f t="shared" si="3"/>
        <v>0</v>
      </c>
      <c r="AO120" s="8">
        <v>7.077781507187772</v>
      </c>
      <c r="AT120" s="18"/>
      <c r="AU120" s="91"/>
    </row>
    <row r="121" ht="12.0" customHeight="1">
      <c r="A121" s="97">
        <v>5001108.0</v>
      </c>
      <c r="B121" s="92" t="s">
        <v>391</v>
      </c>
      <c r="C121" s="81" t="str">
        <f t="shared" si="2"/>
        <v/>
      </c>
      <c r="D121" s="82">
        <v>86.25</v>
      </c>
      <c r="E121" s="94" t="s">
        <v>245</v>
      </c>
      <c r="F121" s="84">
        <f t="shared" si="1"/>
        <v>105.225</v>
      </c>
      <c r="G121" s="95" t="s">
        <v>246</v>
      </c>
      <c r="H121" s="86"/>
      <c r="I121" s="3"/>
      <c r="J121" s="76"/>
      <c r="K121" s="88"/>
      <c r="N121" s="18"/>
      <c r="P121" s="4">
        <v>89.0</v>
      </c>
      <c r="Q121" s="4"/>
      <c r="R121" s="4"/>
      <c r="S121" s="21"/>
      <c r="T121" s="21"/>
      <c r="V121" s="89"/>
      <c r="Z121" s="73"/>
      <c r="AA121" s="73">
        <v>19.992904026964695</v>
      </c>
      <c r="AB121" s="4"/>
      <c r="AC121" s="74"/>
      <c r="AD121" s="75"/>
      <c r="AE121" s="75"/>
      <c r="AF121" s="76"/>
      <c r="AJ121" s="90">
        <v>1001108.0</v>
      </c>
      <c r="AK121" s="18"/>
      <c r="AL121" s="8">
        <f t="shared" si="3"/>
        <v>0</v>
      </c>
      <c r="AO121" s="8">
        <v>7.077781507187772</v>
      </c>
      <c r="AT121" s="18"/>
      <c r="AU121" s="91"/>
    </row>
    <row r="122" ht="12.0" customHeight="1">
      <c r="A122" s="97">
        <v>5001109.0</v>
      </c>
      <c r="B122" s="92" t="s">
        <v>392</v>
      </c>
      <c r="C122" s="81" t="str">
        <f t="shared" si="2"/>
        <v/>
      </c>
      <c r="D122" s="82">
        <v>86.25</v>
      </c>
      <c r="E122" s="94" t="s">
        <v>245</v>
      </c>
      <c r="F122" s="84">
        <f t="shared" si="1"/>
        <v>105.225</v>
      </c>
      <c r="G122" s="95" t="s">
        <v>246</v>
      </c>
      <c r="H122" s="86"/>
      <c r="I122" s="3"/>
      <c r="J122" s="76"/>
      <c r="K122" s="88"/>
      <c r="N122" s="18"/>
      <c r="P122" s="4">
        <v>89.0</v>
      </c>
      <c r="Q122" s="4"/>
      <c r="R122" s="4"/>
      <c r="S122" s="21"/>
      <c r="T122" s="21"/>
      <c r="V122" s="89"/>
      <c r="Z122" s="73"/>
      <c r="AA122" s="73">
        <v>19.992904026964695</v>
      </c>
      <c r="AB122" s="4"/>
      <c r="AC122" s="74"/>
      <c r="AD122" s="75"/>
      <c r="AE122" s="75"/>
      <c r="AF122" s="76"/>
      <c r="AJ122" s="90">
        <v>1001109.0</v>
      </c>
      <c r="AK122" s="18"/>
      <c r="AL122" s="8">
        <f t="shared" si="3"/>
        <v>0</v>
      </c>
      <c r="AO122" s="8">
        <v>7.077781507187772</v>
      </c>
      <c r="AT122" s="18"/>
      <c r="AU122" s="91"/>
    </row>
    <row r="123" ht="12.0" customHeight="1">
      <c r="A123" s="97">
        <v>5001110.0</v>
      </c>
      <c r="B123" s="92" t="s">
        <v>393</v>
      </c>
      <c r="C123" s="81" t="str">
        <f t="shared" si="2"/>
        <v/>
      </c>
      <c r="D123" s="82">
        <v>86.25</v>
      </c>
      <c r="E123" s="94" t="s">
        <v>245</v>
      </c>
      <c r="F123" s="84">
        <f t="shared" si="1"/>
        <v>105.225</v>
      </c>
      <c r="G123" s="95" t="s">
        <v>246</v>
      </c>
      <c r="H123" s="86"/>
      <c r="I123" s="3"/>
      <c r="J123" s="76"/>
      <c r="K123" s="88"/>
      <c r="N123" s="18"/>
      <c r="P123" s="4">
        <v>89.0</v>
      </c>
      <c r="Q123" s="4"/>
      <c r="R123" s="4"/>
      <c r="S123" s="21"/>
      <c r="T123" s="21"/>
      <c r="V123" s="89"/>
      <c r="Z123" s="73"/>
      <c r="AA123" s="73">
        <v>19.992904026964695</v>
      </c>
      <c r="AB123" s="4"/>
      <c r="AC123" s="74"/>
      <c r="AD123" s="75"/>
      <c r="AE123" s="75"/>
      <c r="AF123" s="76"/>
      <c r="AJ123" s="90">
        <v>1001110.0</v>
      </c>
      <c r="AK123" s="18"/>
      <c r="AL123" s="8">
        <f t="shared" si="3"/>
        <v>0</v>
      </c>
      <c r="AO123" s="8">
        <v>7.077781507187772</v>
      </c>
      <c r="AT123" s="18"/>
      <c r="AU123" s="91"/>
    </row>
    <row r="124" ht="12.0" customHeight="1">
      <c r="A124" s="97">
        <v>5001111.0</v>
      </c>
      <c r="B124" s="92" t="s">
        <v>394</v>
      </c>
      <c r="C124" s="81" t="str">
        <f t="shared" si="2"/>
        <v/>
      </c>
      <c r="D124" s="82">
        <v>94.85</v>
      </c>
      <c r="E124" s="94" t="s">
        <v>245</v>
      </c>
      <c r="F124" s="84">
        <f t="shared" si="1"/>
        <v>115.717</v>
      </c>
      <c r="G124" s="95" t="s">
        <v>252</v>
      </c>
      <c r="H124" s="86"/>
      <c r="I124" s="3"/>
      <c r="J124" s="76"/>
      <c r="K124" s="88"/>
      <c r="N124" s="18"/>
      <c r="P124" s="4">
        <v>89.0</v>
      </c>
      <c r="Q124" s="4"/>
      <c r="R124" s="4"/>
      <c r="S124" s="21"/>
      <c r="T124" s="21"/>
      <c r="V124" s="89"/>
      <c r="Z124" s="73"/>
      <c r="AA124" s="73">
        <v>20.003226326826905</v>
      </c>
      <c r="AB124" s="4"/>
      <c r="AC124" s="74"/>
      <c r="AD124" s="75"/>
      <c r="AE124" s="75"/>
      <c r="AF124" s="76"/>
      <c r="AJ124" s="90">
        <v>1001111.0</v>
      </c>
      <c r="AK124" s="18"/>
      <c r="AL124" s="8">
        <f t="shared" si="3"/>
        <v>0</v>
      </c>
      <c r="AO124" s="8">
        <v>6.435288895993566</v>
      </c>
      <c r="AT124" s="18"/>
      <c r="AU124" s="91"/>
    </row>
    <row r="125" ht="12.0" customHeight="1">
      <c r="A125" s="97">
        <v>5001112.0</v>
      </c>
      <c r="B125" s="92" t="s">
        <v>395</v>
      </c>
      <c r="C125" s="81" t="str">
        <f t="shared" si="2"/>
        <v/>
      </c>
      <c r="D125" s="82">
        <v>101.76</v>
      </c>
      <c r="E125" s="94" t="s">
        <v>245</v>
      </c>
      <c r="F125" s="84">
        <f t="shared" si="1"/>
        <v>124.1472</v>
      </c>
      <c r="G125" s="95" t="s">
        <v>246</v>
      </c>
      <c r="H125" s="86"/>
      <c r="I125" s="3"/>
      <c r="J125" s="76"/>
      <c r="K125" s="88"/>
      <c r="N125" s="18"/>
      <c r="P125" s="4">
        <v>89.0</v>
      </c>
      <c r="Q125" s="4"/>
      <c r="R125" s="4"/>
      <c r="S125" s="21"/>
      <c r="T125" s="21"/>
      <c r="V125" s="89"/>
      <c r="Z125" s="73"/>
      <c r="AA125" s="73">
        <v>19.996992933393486</v>
      </c>
      <c r="AB125" s="4"/>
      <c r="AC125" s="74"/>
      <c r="AD125" s="75"/>
      <c r="AE125" s="75"/>
      <c r="AF125" s="76"/>
      <c r="AJ125" s="90">
        <v>1001112.0</v>
      </c>
      <c r="AK125" s="18"/>
      <c r="AL125" s="8">
        <f t="shared" si="3"/>
        <v>0</v>
      </c>
      <c r="AO125" s="8">
        <v>5.9982080734334335</v>
      </c>
      <c r="AT125" s="18"/>
      <c r="AU125" s="91"/>
    </row>
    <row r="126" ht="12.0" customHeight="1">
      <c r="A126" s="97">
        <v>5001113.0</v>
      </c>
      <c r="B126" s="92" t="s">
        <v>396</v>
      </c>
      <c r="C126" s="81" t="str">
        <f t="shared" si="2"/>
        <v/>
      </c>
      <c r="D126" s="82">
        <v>101.76</v>
      </c>
      <c r="E126" s="94" t="s">
        <v>245</v>
      </c>
      <c r="F126" s="84">
        <f t="shared" si="1"/>
        <v>124.1472</v>
      </c>
      <c r="G126" s="95" t="s">
        <v>246</v>
      </c>
      <c r="H126" s="86"/>
      <c r="I126" s="3"/>
      <c r="J126" s="76"/>
      <c r="K126" s="88"/>
      <c r="N126" s="18"/>
      <c r="P126" s="4">
        <v>89.0</v>
      </c>
      <c r="Q126" s="4"/>
      <c r="R126" s="4"/>
      <c r="S126" s="21"/>
      <c r="T126" s="21"/>
      <c r="V126" s="89"/>
      <c r="Z126" s="73"/>
      <c r="AA126" s="73">
        <v>19.996992933393486</v>
      </c>
      <c r="AB126" s="4"/>
      <c r="AC126" s="74"/>
      <c r="AD126" s="75"/>
      <c r="AE126" s="75"/>
      <c r="AF126" s="76"/>
      <c r="AJ126" s="90">
        <v>1001113.0</v>
      </c>
      <c r="AK126" s="18"/>
      <c r="AL126" s="8">
        <f t="shared" si="3"/>
        <v>0</v>
      </c>
      <c r="AO126" s="8">
        <v>5.9982080734334335</v>
      </c>
      <c r="AT126" s="18"/>
      <c r="AU126" s="91"/>
    </row>
    <row r="127" ht="12.0" customHeight="1">
      <c r="A127" s="97">
        <v>5001114.0</v>
      </c>
      <c r="B127" s="92" t="s">
        <v>397</v>
      </c>
      <c r="C127" s="81" t="str">
        <f t="shared" si="2"/>
        <v/>
      </c>
      <c r="D127" s="82">
        <v>101.76</v>
      </c>
      <c r="E127" s="94" t="s">
        <v>245</v>
      </c>
      <c r="F127" s="84">
        <f t="shared" si="1"/>
        <v>124.1472</v>
      </c>
      <c r="G127" s="95" t="s">
        <v>246</v>
      </c>
      <c r="H127" s="86"/>
      <c r="I127" s="3"/>
      <c r="J127" s="76"/>
      <c r="K127" s="88"/>
      <c r="N127" s="18"/>
      <c r="P127" s="4">
        <v>89.0</v>
      </c>
      <c r="Q127" s="4"/>
      <c r="R127" s="4"/>
      <c r="S127" s="21"/>
      <c r="T127" s="21"/>
      <c r="V127" s="89"/>
      <c r="Z127" s="73"/>
      <c r="AA127" s="73">
        <v>19.996992933393486</v>
      </c>
      <c r="AB127" s="4"/>
      <c r="AC127" s="74"/>
      <c r="AD127" s="75"/>
      <c r="AE127" s="75"/>
      <c r="AF127" s="76"/>
      <c r="AJ127" s="90">
        <v>1001114.0</v>
      </c>
      <c r="AK127" s="18"/>
      <c r="AL127" s="8">
        <f t="shared" si="3"/>
        <v>0</v>
      </c>
      <c r="AO127" s="8">
        <v>5.9982080734334335</v>
      </c>
      <c r="AT127" s="18"/>
      <c r="AU127" s="91"/>
    </row>
    <row r="128" ht="12.0" customHeight="1">
      <c r="A128" s="97">
        <v>5001115.0</v>
      </c>
      <c r="B128" s="92" t="s">
        <v>398</v>
      </c>
      <c r="C128" s="81" t="str">
        <f t="shared" si="2"/>
        <v/>
      </c>
      <c r="D128" s="82">
        <v>101.76</v>
      </c>
      <c r="E128" s="94" t="s">
        <v>245</v>
      </c>
      <c r="F128" s="84">
        <f t="shared" si="1"/>
        <v>124.1472</v>
      </c>
      <c r="G128" s="95" t="s">
        <v>246</v>
      </c>
      <c r="H128" s="86"/>
      <c r="I128" s="3"/>
      <c r="J128" s="76"/>
      <c r="K128" s="88"/>
      <c r="N128" s="18"/>
      <c r="P128" s="4">
        <v>89.0</v>
      </c>
      <c r="Q128" s="4"/>
      <c r="R128" s="4"/>
      <c r="S128" s="21"/>
      <c r="T128" s="21"/>
      <c r="V128" s="89"/>
      <c r="Z128" s="73"/>
      <c r="AA128" s="73">
        <v>19.996992933393486</v>
      </c>
      <c r="AB128" s="4"/>
      <c r="AC128" s="74"/>
      <c r="AD128" s="75"/>
      <c r="AE128" s="75"/>
      <c r="AF128" s="76"/>
      <c r="AJ128" s="90">
        <v>1001115.0</v>
      </c>
      <c r="AK128" s="18"/>
      <c r="AL128" s="8">
        <f t="shared" si="3"/>
        <v>0</v>
      </c>
      <c r="AO128" s="8">
        <v>5.9982080734334335</v>
      </c>
      <c r="AT128" s="18"/>
      <c r="AU128" s="91"/>
    </row>
    <row r="129" ht="12.0" customHeight="1">
      <c r="A129" s="97">
        <v>5001116.0</v>
      </c>
      <c r="B129" s="92" t="s">
        <v>399</v>
      </c>
      <c r="C129" s="81" t="str">
        <f t="shared" si="2"/>
        <v/>
      </c>
      <c r="D129" s="82">
        <v>121.04</v>
      </c>
      <c r="E129" s="94" t="s">
        <v>245</v>
      </c>
      <c r="F129" s="84">
        <f t="shared" si="1"/>
        <v>147.6688</v>
      </c>
      <c r="G129" s="95" t="s">
        <v>274</v>
      </c>
      <c r="H129" s="86"/>
      <c r="I129" s="19"/>
      <c r="J129" s="100"/>
      <c r="K129" s="88"/>
      <c r="N129" s="18"/>
      <c r="P129" s="4">
        <v>89.0</v>
      </c>
      <c r="Q129" s="4"/>
      <c r="R129" s="4"/>
      <c r="S129" s="21"/>
      <c r="T129" s="21"/>
      <c r="V129" s="89"/>
      <c r="Z129" s="73"/>
      <c r="AA129" s="73">
        <v>19.997471874604983</v>
      </c>
      <c r="AB129" s="4"/>
      <c r="AC129" s="74"/>
      <c r="AD129" s="75"/>
      <c r="AE129" s="75"/>
      <c r="AF129" s="76"/>
      <c r="AJ129" s="90">
        <v>1001116.0</v>
      </c>
      <c r="AK129" s="18"/>
      <c r="AL129" s="8">
        <f t="shared" si="3"/>
        <v>0</v>
      </c>
      <c r="AO129" s="8">
        <v>0.45846850764283786</v>
      </c>
      <c r="AT129" s="18"/>
      <c r="AU129" s="91"/>
    </row>
    <row r="130" ht="12.0" customHeight="1">
      <c r="A130" s="97">
        <v>5001117.0</v>
      </c>
      <c r="B130" s="92" t="s">
        <v>400</v>
      </c>
      <c r="C130" s="81" t="str">
        <f t="shared" si="2"/>
        <v/>
      </c>
      <c r="D130" s="82">
        <v>121.04</v>
      </c>
      <c r="E130" s="94" t="s">
        <v>245</v>
      </c>
      <c r="F130" s="84">
        <f t="shared" si="1"/>
        <v>147.6688</v>
      </c>
      <c r="G130" s="95" t="s">
        <v>246</v>
      </c>
      <c r="H130" s="86"/>
      <c r="I130" s="3"/>
      <c r="J130" s="76"/>
      <c r="K130" s="88"/>
      <c r="N130" s="18"/>
      <c r="P130" s="4">
        <v>89.0</v>
      </c>
      <c r="Q130" s="4"/>
      <c r="R130" s="4"/>
      <c r="S130" s="21"/>
      <c r="T130" s="21"/>
      <c r="V130" s="89"/>
      <c r="Z130" s="73"/>
      <c r="AA130" s="73">
        <v>19.997471874604983</v>
      </c>
      <c r="AB130" s="4"/>
      <c r="AC130" s="74"/>
      <c r="AD130" s="75"/>
      <c r="AE130" s="75"/>
      <c r="AF130" s="76"/>
      <c r="AJ130" s="90">
        <v>1001117.0</v>
      </c>
      <c r="AK130" s="18"/>
      <c r="AL130" s="8">
        <f t="shared" si="3"/>
        <v>0</v>
      </c>
      <c r="AO130" s="8">
        <v>5.0431535840712165</v>
      </c>
      <c r="AT130" s="18"/>
      <c r="AU130" s="91"/>
    </row>
    <row r="131" ht="12.0" customHeight="1">
      <c r="A131" s="97">
        <v>5001118.0</v>
      </c>
      <c r="B131" s="92" t="s">
        <v>401</v>
      </c>
      <c r="C131" s="81" t="str">
        <f t="shared" si="2"/>
        <v/>
      </c>
      <c r="D131" s="82">
        <v>121.04</v>
      </c>
      <c r="E131" s="94" t="s">
        <v>245</v>
      </c>
      <c r="F131" s="84">
        <f t="shared" si="1"/>
        <v>147.6688</v>
      </c>
      <c r="G131" s="95" t="s">
        <v>246</v>
      </c>
      <c r="H131" s="86"/>
      <c r="I131" s="3"/>
      <c r="J131" s="76"/>
      <c r="K131" s="88"/>
      <c r="N131" s="18"/>
      <c r="P131" s="4">
        <v>89.0</v>
      </c>
      <c r="Q131" s="4"/>
      <c r="R131" s="4"/>
      <c r="S131" s="21"/>
      <c r="T131" s="21"/>
      <c r="V131" s="89"/>
      <c r="Z131" s="73"/>
      <c r="AA131" s="73">
        <v>19.997471874604983</v>
      </c>
      <c r="AB131" s="4"/>
      <c r="AC131" s="74"/>
      <c r="AD131" s="75"/>
      <c r="AE131" s="75"/>
      <c r="AF131" s="76"/>
      <c r="AJ131" s="90">
        <v>1001118.0</v>
      </c>
      <c r="AK131" s="18"/>
      <c r="AL131" s="8">
        <f t="shared" si="3"/>
        <v>0</v>
      </c>
      <c r="AO131" s="8">
        <v>5.0431535840712165</v>
      </c>
      <c r="AT131" s="18"/>
      <c r="AU131" s="91"/>
    </row>
    <row r="132" ht="12.0" customHeight="1">
      <c r="A132" s="97">
        <v>5001119.0</v>
      </c>
      <c r="B132" s="92" t="s">
        <v>402</v>
      </c>
      <c r="C132" s="81" t="str">
        <f t="shared" si="2"/>
        <v/>
      </c>
      <c r="D132" s="82">
        <v>121.04</v>
      </c>
      <c r="E132" s="94" t="s">
        <v>245</v>
      </c>
      <c r="F132" s="84">
        <f t="shared" si="1"/>
        <v>147.6688</v>
      </c>
      <c r="G132" s="95" t="s">
        <v>246</v>
      </c>
      <c r="H132" s="86"/>
      <c r="I132" s="3"/>
      <c r="J132" s="76"/>
      <c r="K132" s="88"/>
      <c r="N132" s="18"/>
      <c r="P132" s="4">
        <v>89.0</v>
      </c>
      <c r="Q132" s="4"/>
      <c r="R132" s="4"/>
      <c r="S132" s="21"/>
      <c r="T132" s="21"/>
      <c r="V132" s="89"/>
      <c r="Z132" s="73"/>
      <c r="AA132" s="73">
        <v>19.997471874604983</v>
      </c>
      <c r="AB132" s="4"/>
      <c r="AC132" s="74"/>
      <c r="AD132" s="75"/>
      <c r="AE132" s="75"/>
      <c r="AF132" s="76"/>
      <c r="AJ132" s="90">
        <v>1001119.0</v>
      </c>
      <c r="AK132" s="18"/>
      <c r="AL132" s="8">
        <f t="shared" si="3"/>
        <v>0</v>
      </c>
      <c r="AO132" s="8">
        <v>5.0431535840712165</v>
      </c>
      <c r="AT132" s="18"/>
      <c r="AU132" s="91"/>
    </row>
    <row r="133" ht="12.0" customHeight="1">
      <c r="A133" s="97">
        <v>5001120.0</v>
      </c>
      <c r="B133" s="92" t="s">
        <v>403</v>
      </c>
      <c r="C133" s="81" t="str">
        <f t="shared" si="2"/>
        <v/>
      </c>
      <c r="D133" s="82">
        <v>121.04</v>
      </c>
      <c r="E133" s="94" t="s">
        <v>245</v>
      </c>
      <c r="F133" s="84">
        <f t="shared" si="1"/>
        <v>147.6688</v>
      </c>
      <c r="G133" s="95" t="s">
        <v>246</v>
      </c>
      <c r="H133" s="86"/>
      <c r="I133" s="96"/>
      <c r="J133" s="76"/>
      <c r="K133" s="88"/>
      <c r="N133" s="18"/>
      <c r="P133" s="4">
        <v>89.0</v>
      </c>
      <c r="Q133" s="4"/>
      <c r="R133" s="4"/>
      <c r="S133" s="21"/>
      <c r="T133" s="21"/>
      <c r="V133" s="89"/>
      <c r="Z133" s="73"/>
      <c r="AA133" s="73">
        <v>19.997471874604983</v>
      </c>
      <c r="AB133" s="4"/>
      <c r="AC133" s="74"/>
      <c r="AD133" s="75"/>
      <c r="AE133" s="75"/>
      <c r="AF133" s="76"/>
      <c r="AJ133" s="90">
        <v>1001120.0</v>
      </c>
      <c r="AK133" s="18"/>
      <c r="AL133" s="8">
        <f t="shared" si="3"/>
        <v>0</v>
      </c>
      <c r="AO133" s="8">
        <v>5.0431535840712165</v>
      </c>
      <c r="AT133" s="18"/>
      <c r="AU133" s="91"/>
    </row>
    <row r="134" ht="12.0" customHeight="1">
      <c r="A134" s="97">
        <v>5001121.0</v>
      </c>
      <c r="B134" s="92" t="s">
        <v>404</v>
      </c>
      <c r="C134" s="81" t="str">
        <f t="shared" si="2"/>
        <v/>
      </c>
      <c r="D134" s="82">
        <v>121.04</v>
      </c>
      <c r="E134" s="94" t="s">
        <v>245</v>
      </c>
      <c r="F134" s="84">
        <f t="shared" si="1"/>
        <v>147.6688</v>
      </c>
      <c r="G134" s="95" t="s">
        <v>246</v>
      </c>
      <c r="H134" s="86"/>
      <c r="I134" s="101"/>
      <c r="J134" s="76"/>
      <c r="K134" s="88"/>
      <c r="N134" s="18"/>
      <c r="P134" s="4">
        <v>89.0</v>
      </c>
      <c r="Q134" s="4"/>
      <c r="R134" s="4"/>
      <c r="S134" s="21"/>
      <c r="T134" s="21"/>
      <c r="V134" s="89"/>
      <c r="Z134" s="73"/>
      <c r="AA134" s="73">
        <v>19.997471874604983</v>
      </c>
      <c r="AB134" s="4"/>
      <c r="AC134" s="74"/>
      <c r="AD134" s="75"/>
      <c r="AE134" s="75"/>
      <c r="AF134" s="76"/>
      <c r="AJ134" s="90">
        <v>1001121.0</v>
      </c>
      <c r="AK134" s="18"/>
      <c r="AL134" s="8">
        <f t="shared" si="3"/>
        <v>0</v>
      </c>
      <c r="AO134" s="8">
        <v>2.5215767920356082</v>
      </c>
      <c r="AT134" s="18"/>
      <c r="AU134" s="91"/>
    </row>
    <row r="135" ht="12.0" customHeight="1">
      <c r="A135" s="97">
        <v>5027001.0</v>
      </c>
      <c r="B135" s="92" t="s">
        <v>405</v>
      </c>
      <c r="C135" s="81" t="str">
        <f t="shared" si="2"/>
        <v/>
      </c>
      <c r="D135" s="82">
        <v>141.69</v>
      </c>
      <c r="E135" s="94" t="s">
        <v>245</v>
      </c>
      <c r="F135" s="84">
        <f t="shared" si="1"/>
        <v>172.8618</v>
      </c>
      <c r="G135" s="95" t="s">
        <v>252</v>
      </c>
      <c r="H135" s="86"/>
      <c r="I135" s="87"/>
      <c r="J135" s="76"/>
      <c r="K135" s="88"/>
      <c r="N135" s="18"/>
      <c r="P135" s="4">
        <v>89.0</v>
      </c>
      <c r="Q135" s="4"/>
      <c r="R135" s="4"/>
      <c r="S135" s="21"/>
      <c r="T135" s="21"/>
      <c r="V135" s="89"/>
      <c r="Z135" s="73"/>
      <c r="AA135" s="73">
        <v>15.0</v>
      </c>
      <c r="AB135" s="4"/>
      <c r="AC135" s="74"/>
      <c r="AD135" s="75"/>
      <c r="AE135" s="75"/>
      <c r="AF135" s="76"/>
      <c r="AJ135" s="90">
        <v>1027001.0</v>
      </c>
      <c r="AK135" s="18"/>
      <c r="AL135" s="8">
        <f t="shared" si="3"/>
        <v>0</v>
      </c>
      <c r="AO135" s="8">
        <v>0.8616290448243518</v>
      </c>
      <c r="AT135" s="18"/>
      <c r="AU135" s="91"/>
    </row>
    <row r="136" ht="12.0" customHeight="1">
      <c r="A136" s="97">
        <v>5001122.0</v>
      </c>
      <c r="B136" s="92" t="s">
        <v>406</v>
      </c>
      <c r="C136" s="81" t="str">
        <f t="shared" si="2"/>
        <v/>
      </c>
      <c r="D136" s="82">
        <v>132.26</v>
      </c>
      <c r="E136" s="94" t="s">
        <v>245</v>
      </c>
      <c r="F136" s="84">
        <f t="shared" si="1"/>
        <v>161.3572</v>
      </c>
      <c r="G136" s="95" t="s">
        <v>246</v>
      </c>
      <c r="H136" s="86"/>
      <c r="I136" s="101"/>
      <c r="J136" s="76"/>
      <c r="K136" s="88"/>
      <c r="N136" s="18"/>
      <c r="P136" s="4">
        <v>89.0</v>
      </c>
      <c r="Q136" s="4"/>
      <c r="R136" s="4"/>
      <c r="S136" s="21"/>
      <c r="T136" s="21"/>
      <c r="V136" s="89"/>
      <c r="Z136" s="73"/>
      <c r="AA136" s="73">
        <v>20.00231374363719</v>
      </c>
      <c r="AB136" s="4"/>
      <c r="AC136" s="74"/>
      <c r="AD136" s="75"/>
      <c r="AE136" s="75"/>
      <c r="AF136" s="76"/>
      <c r="AJ136" s="90">
        <v>1001122.0</v>
      </c>
      <c r="AK136" s="18"/>
      <c r="AL136" s="8">
        <f t="shared" si="3"/>
        <v>0</v>
      </c>
      <c r="AO136" s="8">
        <v>4.615422464259037</v>
      </c>
      <c r="AT136" s="18"/>
      <c r="AU136" s="91"/>
    </row>
    <row r="137" ht="12.0" customHeight="1">
      <c r="A137" s="97">
        <v>5001123.0</v>
      </c>
      <c r="B137" s="92" t="s">
        <v>407</v>
      </c>
      <c r="C137" s="81" t="str">
        <f t="shared" si="2"/>
        <v/>
      </c>
      <c r="D137" s="82">
        <v>132.26</v>
      </c>
      <c r="E137" s="94" t="s">
        <v>245</v>
      </c>
      <c r="F137" s="84">
        <f t="shared" si="1"/>
        <v>161.3572</v>
      </c>
      <c r="G137" s="95" t="s">
        <v>246</v>
      </c>
      <c r="H137" s="86"/>
      <c r="I137" s="3"/>
      <c r="J137" s="76"/>
      <c r="K137" s="88"/>
      <c r="N137" s="18"/>
      <c r="P137" s="4">
        <v>89.0</v>
      </c>
      <c r="Q137" s="4"/>
      <c r="R137" s="4"/>
      <c r="S137" s="21"/>
      <c r="T137" s="21"/>
      <c r="V137" s="89"/>
      <c r="Z137" s="73"/>
      <c r="AA137" s="73">
        <v>20.00231374363719</v>
      </c>
      <c r="AB137" s="4"/>
      <c r="AC137" s="74"/>
      <c r="AD137" s="75"/>
      <c r="AE137" s="75"/>
      <c r="AF137" s="76"/>
      <c r="AJ137" s="90">
        <v>1001123.0</v>
      </c>
      <c r="AK137" s="18"/>
      <c r="AL137" s="8">
        <f t="shared" si="3"/>
        <v>0</v>
      </c>
      <c r="AO137" s="8">
        <v>4.615422464259037</v>
      </c>
      <c r="AT137" s="18"/>
      <c r="AU137" s="91"/>
    </row>
    <row r="138" ht="12.0" customHeight="1">
      <c r="A138" s="97">
        <v>5001124.0</v>
      </c>
      <c r="B138" s="92" t="s">
        <v>408</v>
      </c>
      <c r="C138" s="81" t="str">
        <f t="shared" si="2"/>
        <v/>
      </c>
      <c r="D138" s="82">
        <v>132.26</v>
      </c>
      <c r="E138" s="94" t="s">
        <v>245</v>
      </c>
      <c r="F138" s="84">
        <f t="shared" si="1"/>
        <v>161.3572</v>
      </c>
      <c r="G138" s="95" t="s">
        <v>246</v>
      </c>
      <c r="H138" s="86"/>
      <c r="I138" s="3"/>
      <c r="J138" s="76"/>
      <c r="K138" s="88"/>
      <c r="N138" s="18"/>
      <c r="P138" s="4">
        <v>89.0</v>
      </c>
      <c r="Q138" s="4"/>
      <c r="R138" s="4"/>
      <c r="S138" s="21"/>
      <c r="T138" s="21"/>
      <c r="V138" s="89"/>
      <c r="Z138" s="73"/>
      <c r="AA138" s="73">
        <v>20.00231374363719</v>
      </c>
      <c r="AB138" s="4"/>
      <c r="AC138" s="74"/>
      <c r="AD138" s="75"/>
      <c r="AE138" s="75"/>
      <c r="AF138" s="76"/>
      <c r="AJ138" s="90">
        <v>1001124.0</v>
      </c>
      <c r="AK138" s="18"/>
      <c r="AL138" s="8">
        <f t="shared" si="3"/>
        <v>0</v>
      </c>
      <c r="AO138" s="8">
        <v>4.615422464259037</v>
      </c>
      <c r="AT138" s="18"/>
      <c r="AU138" s="91"/>
    </row>
    <row r="139" ht="12.0" customHeight="1">
      <c r="A139" s="97">
        <v>5001125.0</v>
      </c>
      <c r="B139" s="92" t="s">
        <v>409</v>
      </c>
      <c r="C139" s="81" t="str">
        <f t="shared" si="2"/>
        <v/>
      </c>
      <c r="D139" s="82">
        <v>132.26</v>
      </c>
      <c r="E139" s="94" t="s">
        <v>245</v>
      </c>
      <c r="F139" s="84">
        <f t="shared" si="1"/>
        <v>161.3572</v>
      </c>
      <c r="G139" s="95" t="s">
        <v>246</v>
      </c>
      <c r="H139" s="86"/>
      <c r="I139" s="3"/>
      <c r="J139" s="76"/>
      <c r="K139" s="88"/>
      <c r="N139" s="18"/>
      <c r="P139" s="4">
        <v>89.0</v>
      </c>
      <c r="Q139" s="4"/>
      <c r="R139" s="4"/>
      <c r="S139" s="21"/>
      <c r="T139" s="21"/>
      <c r="V139" s="89"/>
      <c r="Z139" s="73"/>
      <c r="AA139" s="73">
        <v>20.00231374363719</v>
      </c>
      <c r="AB139" s="4"/>
      <c r="AC139" s="74"/>
      <c r="AD139" s="75"/>
      <c r="AE139" s="75"/>
      <c r="AF139" s="76"/>
      <c r="AJ139" s="90">
        <v>1001125.0</v>
      </c>
      <c r="AK139" s="18"/>
      <c r="AL139" s="8">
        <f t="shared" si="3"/>
        <v>0</v>
      </c>
      <c r="AO139" s="8">
        <v>4.615422464259037</v>
      </c>
      <c r="AT139" s="18"/>
      <c r="AU139" s="91"/>
    </row>
    <row r="140" ht="12.0" customHeight="1">
      <c r="A140" s="97">
        <v>5001126.0</v>
      </c>
      <c r="B140" s="92" t="s">
        <v>410</v>
      </c>
      <c r="C140" s="81" t="str">
        <f t="shared" si="2"/>
        <v/>
      </c>
      <c r="D140" s="82">
        <v>136.38</v>
      </c>
      <c r="E140" s="94" t="s">
        <v>245</v>
      </c>
      <c r="F140" s="84">
        <f t="shared" si="1"/>
        <v>166.3836</v>
      </c>
      <c r="G140" s="95" t="s">
        <v>246</v>
      </c>
      <c r="H140" s="86"/>
      <c r="I140" s="87"/>
      <c r="J140" s="76"/>
      <c r="K140" s="88"/>
      <c r="N140" s="18"/>
      <c r="P140" s="4">
        <v>89.0</v>
      </c>
      <c r="Q140" s="4"/>
      <c r="R140" s="4"/>
      <c r="S140" s="21"/>
      <c r="T140" s="21"/>
      <c r="V140" s="89"/>
      <c r="Z140" s="73"/>
      <c r="AA140" s="73">
        <v>20.002243661655825</v>
      </c>
      <c r="AB140" s="4"/>
      <c r="AC140" s="74"/>
      <c r="AD140" s="75"/>
      <c r="AE140" s="75"/>
      <c r="AF140" s="76"/>
      <c r="AJ140" s="90">
        <v>1001126.0</v>
      </c>
      <c r="AK140" s="18"/>
      <c r="AL140" s="8">
        <f t="shared" si="3"/>
        <v>0</v>
      </c>
      <c r="AO140" s="8">
        <v>2.2379339694315714</v>
      </c>
      <c r="AT140" s="18"/>
      <c r="AU140" s="91"/>
    </row>
    <row r="141" ht="12.0" customHeight="1">
      <c r="A141" s="97">
        <v>5027002.0</v>
      </c>
      <c r="B141" s="92" t="s">
        <v>411</v>
      </c>
      <c r="C141" s="81" t="str">
        <f t="shared" si="2"/>
        <v/>
      </c>
      <c r="D141" s="82">
        <v>163.79</v>
      </c>
      <c r="E141" s="94" t="s">
        <v>245</v>
      </c>
      <c r="F141" s="84">
        <f t="shared" si="1"/>
        <v>199.8238</v>
      </c>
      <c r="G141" s="95" t="s">
        <v>274</v>
      </c>
      <c r="H141" s="86"/>
      <c r="I141" s="102" t="s">
        <v>412</v>
      </c>
      <c r="J141" s="100"/>
      <c r="K141" s="88"/>
      <c r="N141" s="18"/>
      <c r="P141" s="4">
        <v>89.0</v>
      </c>
      <c r="Q141" s="4"/>
      <c r="R141" s="4"/>
      <c r="S141" s="21"/>
      <c r="T141" s="21"/>
      <c r="V141" s="89"/>
      <c r="Z141" s="73"/>
      <c r="AA141" s="73">
        <v>15.002335357309661</v>
      </c>
      <c r="AB141" s="4"/>
      <c r="AC141" s="74"/>
      <c r="AD141" s="75"/>
      <c r="AE141" s="75"/>
      <c r="AF141" s="76"/>
      <c r="AJ141" s="90">
        <v>1027002.0</v>
      </c>
      <c r="AK141" s="18"/>
      <c r="AL141" s="8">
        <f t="shared" si="3"/>
        <v>0</v>
      </c>
      <c r="AO141" s="8">
        <v>0.37267760310153203</v>
      </c>
      <c r="AT141" s="18"/>
      <c r="AU141" s="91"/>
    </row>
    <row r="142" ht="12.0" customHeight="1">
      <c r="A142" s="97">
        <v>5001127.0</v>
      </c>
      <c r="B142" s="92" t="s">
        <v>413</v>
      </c>
      <c r="C142" s="81" t="str">
        <f t="shared" si="2"/>
        <v/>
      </c>
      <c r="D142" s="82">
        <v>136.38</v>
      </c>
      <c r="E142" s="94" t="s">
        <v>245</v>
      </c>
      <c r="F142" s="84">
        <f t="shared" si="1"/>
        <v>166.3836</v>
      </c>
      <c r="G142" s="95" t="s">
        <v>246</v>
      </c>
      <c r="H142" s="86"/>
      <c r="I142" s="98" t="s">
        <v>414</v>
      </c>
      <c r="J142" s="76"/>
      <c r="K142" s="88"/>
      <c r="N142" s="18"/>
      <c r="P142" s="4">
        <v>89.0</v>
      </c>
      <c r="Q142" s="4"/>
      <c r="R142" s="4"/>
      <c r="S142" s="21"/>
      <c r="T142" s="21"/>
      <c r="V142" s="89"/>
      <c r="Z142" s="73"/>
      <c r="AA142" s="73">
        <v>20.002243661655825</v>
      </c>
      <c r="AB142" s="4"/>
      <c r="AC142" s="74"/>
      <c r="AD142" s="75"/>
      <c r="AE142" s="75"/>
      <c r="AF142" s="76"/>
      <c r="AJ142" s="90">
        <v>1001127.0</v>
      </c>
      <c r="AK142" s="18"/>
      <c r="AL142" s="8">
        <f t="shared" si="3"/>
        <v>0</v>
      </c>
      <c r="AO142" s="8">
        <v>4.475867938863143</v>
      </c>
      <c r="AT142" s="18"/>
      <c r="AU142" s="91"/>
    </row>
    <row r="143" ht="12.0" customHeight="1">
      <c r="A143" s="97">
        <v>5001128.0</v>
      </c>
      <c r="B143" s="92" t="s">
        <v>415</v>
      </c>
      <c r="C143" s="81" t="str">
        <f t="shared" si="2"/>
        <v/>
      </c>
      <c r="D143" s="82">
        <v>136.38</v>
      </c>
      <c r="E143" s="94" t="s">
        <v>245</v>
      </c>
      <c r="F143" s="84">
        <f t="shared" si="1"/>
        <v>166.3836</v>
      </c>
      <c r="G143" s="95" t="s">
        <v>246</v>
      </c>
      <c r="H143" s="86"/>
      <c r="I143" s="99"/>
      <c r="J143" s="76"/>
      <c r="K143" s="88"/>
      <c r="N143" s="18"/>
      <c r="P143" s="4">
        <v>89.0</v>
      </c>
      <c r="Q143" s="4"/>
      <c r="R143" s="4"/>
      <c r="S143" s="21"/>
      <c r="T143" s="21"/>
      <c r="V143" s="89"/>
      <c r="Z143" s="73"/>
      <c r="AA143" s="73">
        <v>20.002243661655825</v>
      </c>
      <c r="AB143" s="4"/>
      <c r="AC143" s="74"/>
      <c r="AD143" s="75"/>
      <c r="AE143" s="75"/>
      <c r="AF143" s="76"/>
      <c r="AJ143" s="90">
        <v>1001128.0</v>
      </c>
      <c r="AK143" s="18"/>
      <c r="AL143" s="8">
        <f t="shared" si="3"/>
        <v>0</v>
      </c>
      <c r="AO143" s="8">
        <v>4.475867938863143</v>
      </c>
      <c r="AT143" s="18"/>
      <c r="AU143" s="91"/>
    </row>
    <row r="144" ht="12.0" customHeight="1">
      <c r="A144" s="97">
        <v>5001129.0</v>
      </c>
      <c r="B144" s="92" t="s">
        <v>416</v>
      </c>
      <c r="C144" s="81" t="str">
        <f t="shared" si="2"/>
        <v/>
      </c>
      <c r="D144" s="82">
        <v>136.38</v>
      </c>
      <c r="E144" s="94" t="s">
        <v>245</v>
      </c>
      <c r="F144" s="84">
        <f t="shared" si="1"/>
        <v>166.3836</v>
      </c>
      <c r="G144" s="95" t="s">
        <v>246</v>
      </c>
      <c r="H144" s="86"/>
      <c r="I144" s="19" t="s">
        <v>417</v>
      </c>
      <c r="J144" s="76"/>
      <c r="K144" s="88"/>
      <c r="N144" s="18"/>
      <c r="P144" s="4">
        <v>89.0</v>
      </c>
      <c r="Q144" s="4"/>
      <c r="R144" s="4"/>
      <c r="S144" s="21"/>
      <c r="T144" s="21"/>
      <c r="V144" s="89"/>
      <c r="Z144" s="73"/>
      <c r="AA144" s="73">
        <v>20.002243661655825</v>
      </c>
      <c r="AB144" s="4"/>
      <c r="AC144" s="74"/>
      <c r="AD144" s="75"/>
      <c r="AE144" s="75"/>
      <c r="AF144" s="76"/>
      <c r="AJ144" s="90">
        <v>1001129.0</v>
      </c>
      <c r="AK144" s="18"/>
      <c r="AL144" s="8">
        <f t="shared" si="3"/>
        <v>0</v>
      </c>
      <c r="AO144" s="8">
        <v>4.475867938863143</v>
      </c>
      <c r="AT144" s="18"/>
      <c r="AU144" s="91"/>
    </row>
    <row r="145" ht="12.0" customHeight="1">
      <c r="A145" s="97">
        <v>5001130.0</v>
      </c>
      <c r="B145" s="92" t="s">
        <v>418</v>
      </c>
      <c r="C145" s="81" t="str">
        <f t="shared" si="2"/>
        <v/>
      </c>
      <c r="D145" s="82">
        <v>136.38</v>
      </c>
      <c r="E145" s="94" t="s">
        <v>245</v>
      </c>
      <c r="F145" s="84">
        <f t="shared" si="1"/>
        <v>166.3836</v>
      </c>
      <c r="G145" s="95" t="s">
        <v>246</v>
      </c>
      <c r="H145" s="86"/>
      <c r="J145" s="76"/>
      <c r="K145" s="88"/>
      <c r="N145" s="18"/>
      <c r="P145" s="4">
        <v>89.0</v>
      </c>
      <c r="Q145" s="4"/>
      <c r="R145" s="4"/>
      <c r="S145" s="21"/>
      <c r="T145" s="21"/>
      <c r="V145" s="89"/>
      <c r="Z145" s="73"/>
      <c r="AA145" s="73">
        <v>20.002243661655825</v>
      </c>
      <c r="AB145" s="4"/>
      <c r="AC145" s="74"/>
      <c r="AD145" s="75"/>
      <c r="AE145" s="75"/>
      <c r="AF145" s="76"/>
      <c r="AJ145" s="90">
        <v>1001130.0</v>
      </c>
      <c r="AK145" s="18"/>
      <c r="AL145" s="8">
        <f t="shared" si="3"/>
        <v>0</v>
      </c>
      <c r="AO145" s="8">
        <v>4.475867938863143</v>
      </c>
      <c r="AT145" s="18"/>
      <c r="AU145" s="91"/>
    </row>
    <row r="146" ht="12.0" customHeight="1">
      <c r="A146" s="97">
        <v>5001131.0</v>
      </c>
      <c r="B146" s="92" t="s">
        <v>419</v>
      </c>
      <c r="C146" s="81" t="str">
        <f t="shared" si="2"/>
        <v/>
      </c>
      <c r="D146" s="82">
        <v>150.25</v>
      </c>
      <c r="E146" s="94" t="s">
        <v>245</v>
      </c>
      <c r="F146" s="84">
        <f t="shared" si="1"/>
        <v>183.305</v>
      </c>
      <c r="G146" s="95" t="s">
        <v>246</v>
      </c>
      <c r="H146" s="86"/>
      <c r="J146" s="76"/>
      <c r="K146" s="88"/>
      <c r="N146" s="18"/>
      <c r="P146" s="4">
        <v>89.0</v>
      </c>
      <c r="Q146" s="4"/>
      <c r="R146" s="4"/>
      <c r="S146" s="21"/>
      <c r="T146" s="21"/>
      <c r="V146" s="89"/>
      <c r="Z146" s="73"/>
      <c r="AA146" s="73">
        <v>20.0</v>
      </c>
      <c r="AB146" s="4"/>
      <c r="AC146" s="74"/>
      <c r="AD146" s="75"/>
      <c r="AE146" s="75"/>
      <c r="AF146" s="76"/>
      <c r="AJ146" s="90">
        <v>1001131.0</v>
      </c>
      <c r="AK146" s="18"/>
      <c r="AL146" s="8">
        <f t="shared" si="3"/>
        <v>0</v>
      </c>
      <c r="AO146" s="8">
        <v>2.0313897222528046</v>
      </c>
      <c r="AT146" s="18"/>
      <c r="AU146" s="91"/>
    </row>
    <row r="147" ht="12.0" customHeight="1">
      <c r="A147" s="97">
        <v>5027003.0</v>
      </c>
      <c r="B147" s="92" t="s">
        <v>420</v>
      </c>
      <c r="C147" s="81" t="str">
        <f t="shared" si="2"/>
        <v/>
      </c>
      <c r="D147" s="82">
        <v>177.88</v>
      </c>
      <c r="E147" s="94" t="s">
        <v>245</v>
      </c>
      <c r="F147" s="84">
        <f t="shared" si="1"/>
        <v>217.0136</v>
      </c>
      <c r="G147" s="95" t="s">
        <v>246</v>
      </c>
      <c r="H147" s="86"/>
      <c r="I147" s="98" t="s">
        <v>421</v>
      </c>
      <c r="J147" s="76"/>
      <c r="K147" s="88"/>
      <c r="N147" s="18"/>
      <c r="P147" s="4">
        <v>89.0</v>
      </c>
      <c r="Q147" s="4"/>
      <c r="R147" s="4"/>
      <c r="S147" s="21"/>
      <c r="T147" s="21"/>
      <c r="V147" s="89"/>
      <c r="Z147" s="73"/>
      <c r="AA147" s="73">
        <v>15.002150537634407</v>
      </c>
      <c r="AB147" s="4"/>
      <c r="AC147" s="74"/>
      <c r="AD147" s="75"/>
      <c r="AE147" s="75"/>
      <c r="AF147" s="76"/>
      <c r="AJ147" s="90">
        <v>1027003.0</v>
      </c>
      <c r="AK147" s="18"/>
      <c r="AL147" s="8">
        <f t="shared" si="3"/>
        <v>0</v>
      </c>
      <c r="AO147" s="8">
        <v>0.6863535148051277</v>
      </c>
      <c r="AT147" s="18"/>
      <c r="AU147" s="91"/>
    </row>
    <row r="148" ht="12.0" customHeight="1">
      <c r="A148" s="97">
        <v>5001132.0</v>
      </c>
      <c r="B148" s="92" t="s">
        <v>422</v>
      </c>
      <c r="C148" s="81" t="str">
        <f t="shared" si="2"/>
        <v/>
      </c>
      <c r="D148" s="82">
        <v>163.33</v>
      </c>
      <c r="E148" s="94" t="s">
        <v>245</v>
      </c>
      <c r="F148" s="84">
        <f t="shared" si="1"/>
        <v>199.2626</v>
      </c>
      <c r="G148" s="95" t="s">
        <v>246</v>
      </c>
      <c r="H148" s="86"/>
      <c r="I148" s="99"/>
      <c r="J148" s="76"/>
      <c r="K148" s="88"/>
      <c r="N148" s="18"/>
      <c r="P148" s="4">
        <v>89.0</v>
      </c>
      <c r="Q148" s="4"/>
      <c r="R148" s="4"/>
      <c r="S148" s="21"/>
      <c r="T148" s="21"/>
      <c r="V148" s="89"/>
      <c r="Z148" s="73"/>
      <c r="AA148" s="73">
        <v>20.0</v>
      </c>
      <c r="AB148" s="4"/>
      <c r="AC148" s="74"/>
      <c r="AD148" s="75"/>
      <c r="AE148" s="75"/>
      <c r="AF148" s="76"/>
      <c r="AJ148" s="90">
        <v>1001132.0</v>
      </c>
      <c r="AK148" s="18"/>
      <c r="AL148" s="8">
        <f t="shared" si="3"/>
        <v>0</v>
      </c>
      <c r="AO148" s="8">
        <v>3.737257512428994</v>
      </c>
      <c r="AT148" s="18"/>
      <c r="AU148" s="91"/>
    </row>
    <row r="149" ht="12.0" customHeight="1">
      <c r="A149" s="97">
        <v>5001133.0</v>
      </c>
      <c r="B149" s="92" t="s">
        <v>423</v>
      </c>
      <c r="C149" s="81" t="str">
        <f t="shared" si="2"/>
        <v/>
      </c>
      <c r="D149" s="82">
        <v>163.33</v>
      </c>
      <c r="E149" s="94" t="s">
        <v>245</v>
      </c>
      <c r="F149" s="84">
        <f t="shared" si="1"/>
        <v>199.2626</v>
      </c>
      <c r="G149" s="95" t="s">
        <v>246</v>
      </c>
      <c r="H149" s="86"/>
      <c r="I149" s="3"/>
      <c r="J149" s="76"/>
      <c r="K149" s="88"/>
      <c r="N149" s="18"/>
      <c r="P149" s="4">
        <v>89.0</v>
      </c>
      <c r="Q149" s="4"/>
      <c r="R149" s="4"/>
      <c r="S149" s="21"/>
      <c r="T149" s="21"/>
      <c r="V149" s="89"/>
      <c r="Z149" s="73"/>
      <c r="AA149" s="73">
        <v>20.0</v>
      </c>
      <c r="AB149" s="4"/>
      <c r="AC149" s="74"/>
      <c r="AD149" s="75"/>
      <c r="AE149" s="75"/>
      <c r="AF149" s="76"/>
      <c r="AJ149" s="90">
        <v>1001133.0</v>
      </c>
      <c r="AK149" s="18"/>
      <c r="AL149" s="8">
        <f t="shared" si="3"/>
        <v>0</v>
      </c>
      <c r="AO149" s="8">
        <v>3.737257512428994</v>
      </c>
      <c r="AT149" s="18"/>
      <c r="AU149" s="91"/>
    </row>
    <row r="150" ht="12.0" customHeight="1">
      <c r="A150" s="97">
        <v>5001134.0</v>
      </c>
      <c r="B150" s="92" t="s">
        <v>424</v>
      </c>
      <c r="C150" s="81" t="str">
        <f t="shared" si="2"/>
        <v/>
      </c>
      <c r="D150" s="82">
        <v>163.33</v>
      </c>
      <c r="E150" s="94" t="s">
        <v>245</v>
      </c>
      <c r="F150" s="84">
        <f t="shared" si="1"/>
        <v>199.2626</v>
      </c>
      <c r="G150" s="95" t="s">
        <v>246</v>
      </c>
      <c r="H150" s="86"/>
      <c r="I150" s="3"/>
      <c r="J150" s="76"/>
      <c r="K150" s="88"/>
      <c r="N150" s="18"/>
      <c r="P150" s="4">
        <v>89.0</v>
      </c>
      <c r="Q150" s="4"/>
      <c r="R150" s="4"/>
      <c r="S150" s="21"/>
      <c r="T150" s="21"/>
      <c r="V150" s="89"/>
      <c r="Z150" s="73"/>
      <c r="AA150" s="73">
        <v>20.0</v>
      </c>
      <c r="AB150" s="4"/>
      <c r="AC150" s="74"/>
      <c r="AD150" s="75"/>
      <c r="AE150" s="75"/>
      <c r="AF150" s="76"/>
      <c r="AJ150" s="90">
        <v>1001134.0</v>
      </c>
      <c r="AK150" s="18"/>
      <c r="AL150" s="8">
        <f t="shared" si="3"/>
        <v>0</v>
      </c>
      <c r="AO150" s="8">
        <v>3.737257512428994</v>
      </c>
      <c r="AT150" s="18"/>
      <c r="AU150" s="91"/>
    </row>
    <row r="151" ht="12.0" customHeight="1">
      <c r="A151" s="97">
        <v>1027004.0</v>
      </c>
      <c r="B151" s="92" t="s">
        <v>425</v>
      </c>
      <c r="C151" s="81" t="str">
        <f t="shared" si="2"/>
        <v/>
      </c>
      <c r="D151" s="82">
        <v>85.38</v>
      </c>
      <c r="E151" s="94" t="s">
        <v>245</v>
      </c>
      <c r="F151" s="84">
        <f t="shared" si="1"/>
        <v>104.1636</v>
      </c>
      <c r="G151" s="95" t="s">
        <v>246</v>
      </c>
      <c r="H151" s="86"/>
      <c r="I151" s="3"/>
      <c r="J151" s="76"/>
      <c r="K151" s="88"/>
      <c r="N151" s="18"/>
      <c r="P151" s="4">
        <v>89.0</v>
      </c>
      <c r="Q151" s="4"/>
      <c r="R151" s="4"/>
      <c r="S151" s="21"/>
      <c r="T151" s="21"/>
      <c r="V151" s="89"/>
      <c r="Z151" s="73"/>
      <c r="AA151" s="73">
        <v>0.0</v>
      </c>
      <c r="AB151" s="4"/>
      <c r="AC151" s="74"/>
      <c r="AD151" s="75"/>
      <c r="AE151" s="75"/>
      <c r="AF151" s="76"/>
      <c r="AJ151" s="90"/>
      <c r="AK151" s="18"/>
      <c r="AL151" s="8">
        <f t="shared" si="3"/>
        <v>0</v>
      </c>
      <c r="AO151" s="8">
        <v>6.6923085157562525</v>
      </c>
      <c r="AT151" s="18"/>
      <c r="AU151" s="91"/>
    </row>
    <row r="152" ht="12.0" customHeight="1">
      <c r="A152" s="97">
        <v>5001135.0</v>
      </c>
      <c r="B152" s="92" t="s">
        <v>426</v>
      </c>
      <c r="C152" s="81" t="str">
        <f t="shared" si="2"/>
        <v/>
      </c>
      <c r="D152" s="82">
        <v>163.33</v>
      </c>
      <c r="E152" s="94" t="s">
        <v>245</v>
      </c>
      <c r="F152" s="84">
        <f t="shared" si="1"/>
        <v>199.2626</v>
      </c>
      <c r="G152" s="95" t="s">
        <v>246</v>
      </c>
      <c r="H152" s="86"/>
      <c r="I152" s="3"/>
      <c r="J152" s="76"/>
      <c r="K152" s="88"/>
      <c r="N152" s="18"/>
      <c r="P152" s="4">
        <v>89.0</v>
      </c>
      <c r="Q152" s="4"/>
      <c r="R152" s="4"/>
      <c r="S152" s="21"/>
      <c r="T152" s="21"/>
      <c r="V152" s="89"/>
      <c r="Z152" s="73"/>
      <c r="AA152" s="73">
        <v>20.0</v>
      </c>
      <c r="AB152" s="4"/>
      <c r="AC152" s="74"/>
      <c r="AD152" s="75"/>
      <c r="AE152" s="75"/>
      <c r="AF152" s="76"/>
      <c r="AJ152" s="90">
        <v>1001135.0</v>
      </c>
      <c r="AK152" s="18"/>
      <c r="AL152" s="8">
        <f t="shared" si="3"/>
        <v>0</v>
      </c>
      <c r="AO152" s="8">
        <v>3.737257512428994</v>
      </c>
      <c r="AT152" s="18"/>
      <c r="AU152" s="91"/>
    </row>
    <row r="153" ht="12.0" customHeight="1">
      <c r="A153" s="97">
        <v>5001136.0</v>
      </c>
      <c r="B153" s="92" t="s">
        <v>427</v>
      </c>
      <c r="C153" s="81" t="str">
        <f t="shared" si="2"/>
        <v/>
      </c>
      <c r="D153" s="82">
        <v>163.33</v>
      </c>
      <c r="E153" s="94" t="s">
        <v>245</v>
      </c>
      <c r="F153" s="84">
        <f t="shared" si="1"/>
        <v>199.2626</v>
      </c>
      <c r="G153" s="95" t="s">
        <v>246</v>
      </c>
      <c r="H153" s="86"/>
      <c r="I153" s="19"/>
      <c r="J153" s="76"/>
      <c r="K153" s="88"/>
      <c r="N153" s="18"/>
      <c r="P153" s="4">
        <v>89.0</v>
      </c>
      <c r="Q153" s="4"/>
      <c r="R153" s="4"/>
      <c r="S153" s="21"/>
      <c r="T153" s="21"/>
      <c r="V153" s="89"/>
      <c r="Z153" s="73"/>
      <c r="AA153" s="73">
        <v>20.0</v>
      </c>
      <c r="AB153" s="4"/>
      <c r="AC153" s="74"/>
      <c r="AD153" s="75"/>
      <c r="AE153" s="75"/>
      <c r="AF153" s="76"/>
      <c r="AJ153" s="90">
        <v>1001136.0</v>
      </c>
      <c r="AK153" s="18"/>
      <c r="AL153" s="8">
        <f t="shared" si="3"/>
        <v>0</v>
      </c>
      <c r="AO153" s="8">
        <v>1.868628756214497</v>
      </c>
      <c r="AT153" s="18"/>
      <c r="AU153" s="91"/>
    </row>
    <row r="154" ht="12.0" customHeight="1">
      <c r="A154" s="97">
        <v>5027005.0</v>
      </c>
      <c r="B154" s="92" t="s">
        <v>428</v>
      </c>
      <c r="C154" s="81" t="str">
        <f t="shared" si="2"/>
        <v/>
      </c>
      <c r="D154" s="82">
        <v>195.03</v>
      </c>
      <c r="E154" s="94" t="s">
        <v>245</v>
      </c>
      <c r="F154" s="84">
        <f t="shared" si="1"/>
        <v>237.9366</v>
      </c>
      <c r="G154" s="95" t="s">
        <v>274</v>
      </c>
      <c r="H154" s="86"/>
      <c r="I154" s="19"/>
      <c r="J154" s="100"/>
      <c r="K154" s="88"/>
      <c r="N154" s="18"/>
      <c r="P154" s="4">
        <v>89.0</v>
      </c>
      <c r="Q154" s="4"/>
      <c r="R154" s="4"/>
      <c r="S154" s="21"/>
      <c r="T154" s="21"/>
      <c r="V154" s="89"/>
      <c r="Z154" s="73"/>
      <c r="AA154" s="73">
        <v>14.999607750843339</v>
      </c>
      <c r="AB154" s="4"/>
      <c r="AC154" s="74"/>
      <c r="AD154" s="75"/>
      <c r="AE154" s="75"/>
      <c r="AF154" s="76"/>
      <c r="AJ154" s="90">
        <v>1027005.0</v>
      </c>
      <c r="AK154" s="18"/>
      <c r="AL154" s="8">
        <f t="shared" si="3"/>
        <v>0</v>
      </c>
      <c r="AO154" s="8">
        <v>0.31298712810871426</v>
      </c>
      <c r="AT154" s="18"/>
      <c r="AU154" s="91"/>
    </row>
    <row r="155" ht="12.0" customHeight="1">
      <c r="A155" s="97">
        <v>5001137.0</v>
      </c>
      <c r="B155" s="92" t="s">
        <v>429</v>
      </c>
      <c r="C155" s="81" t="str">
        <f t="shared" si="2"/>
        <v/>
      </c>
      <c r="D155" s="82">
        <v>174.08</v>
      </c>
      <c r="E155" s="94" t="s">
        <v>245</v>
      </c>
      <c r="F155" s="84">
        <f t="shared" si="1"/>
        <v>212.3776</v>
      </c>
      <c r="G155" s="95" t="s">
        <v>246</v>
      </c>
      <c r="H155" s="86"/>
      <c r="I155" s="3"/>
      <c r="J155" s="76"/>
      <c r="K155" s="88"/>
      <c r="N155" s="18"/>
      <c r="P155" s="4">
        <v>89.0</v>
      </c>
      <c r="Q155" s="4"/>
      <c r="R155" s="4"/>
      <c r="S155" s="21"/>
      <c r="T155" s="21"/>
      <c r="V155" s="89"/>
      <c r="Z155" s="73"/>
      <c r="AA155" s="73">
        <v>19.996484134657635</v>
      </c>
      <c r="AB155" s="4"/>
      <c r="AC155" s="74"/>
      <c r="AD155" s="75"/>
      <c r="AE155" s="75"/>
      <c r="AF155" s="76"/>
      <c r="AJ155" s="90">
        <v>1001137.0</v>
      </c>
      <c r="AK155" s="18"/>
      <c r="AL155" s="8">
        <f t="shared" si="3"/>
        <v>0</v>
      </c>
      <c r="AO155" s="8">
        <v>3.5065314579642153</v>
      </c>
      <c r="AT155" s="18"/>
      <c r="AU155" s="91"/>
    </row>
    <row r="156" ht="12.0" customHeight="1">
      <c r="A156" s="97">
        <v>5001138.0</v>
      </c>
      <c r="B156" s="92" t="s">
        <v>430</v>
      </c>
      <c r="C156" s="81" t="str">
        <f t="shared" si="2"/>
        <v/>
      </c>
      <c r="D156" s="82">
        <v>174.08</v>
      </c>
      <c r="E156" s="94" t="s">
        <v>245</v>
      </c>
      <c r="F156" s="84">
        <f t="shared" si="1"/>
        <v>212.3776</v>
      </c>
      <c r="G156" s="95" t="s">
        <v>246</v>
      </c>
      <c r="H156" s="86"/>
      <c r="I156" s="3"/>
      <c r="J156" s="76"/>
      <c r="K156" s="88"/>
      <c r="N156" s="18"/>
      <c r="P156" s="4">
        <v>89.0</v>
      </c>
      <c r="Q156" s="4"/>
      <c r="R156" s="4"/>
      <c r="S156" s="21"/>
      <c r="T156" s="21"/>
      <c r="V156" s="89"/>
      <c r="Z156" s="73"/>
      <c r="AA156" s="73">
        <v>19.996484134657635</v>
      </c>
      <c r="AB156" s="4"/>
      <c r="AC156" s="74"/>
      <c r="AD156" s="75"/>
      <c r="AE156" s="75"/>
      <c r="AF156" s="76"/>
      <c r="AJ156" s="90">
        <v>1001138.0</v>
      </c>
      <c r="AK156" s="18"/>
      <c r="AL156" s="8">
        <f t="shared" si="3"/>
        <v>0</v>
      </c>
      <c r="AO156" s="8">
        <v>3.5065314579642153</v>
      </c>
      <c r="AT156" s="18"/>
      <c r="AU156" s="91"/>
    </row>
    <row r="157" ht="12.0" customHeight="1">
      <c r="A157" s="97">
        <v>5001139.0</v>
      </c>
      <c r="B157" s="92" t="s">
        <v>431</v>
      </c>
      <c r="C157" s="81" t="str">
        <f t="shared" si="2"/>
        <v/>
      </c>
      <c r="D157" s="82">
        <v>174.08</v>
      </c>
      <c r="E157" s="94" t="s">
        <v>245</v>
      </c>
      <c r="F157" s="84">
        <f t="shared" si="1"/>
        <v>212.3776</v>
      </c>
      <c r="G157" s="95" t="s">
        <v>246</v>
      </c>
      <c r="H157" s="86"/>
      <c r="I157" s="3"/>
      <c r="J157" s="76"/>
      <c r="K157" s="88"/>
      <c r="N157" s="18"/>
      <c r="P157" s="4">
        <v>89.0</v>
      </c>
      <c r="Q157" s="4"/>
      <c r="R157" s="4"/>
      <c r="S157" s="21"/>
      <c r="T157" s="21"/>
      <c r="V157" s="89"/>
      <c r="Z157" s="73"/>
      <c r="AA157" s="73">
        <v>19.996484134657635</v>
      </c>
      <c r="AB157" s="4"/>
      <c r="AC157" s="74"/>
      <c r="AD157" s="75"/>
      <c r="AE157" s="75"/>
      <c r="AF157" s="76"/>
      <c r="AJ157" s="90">
        <v>1001139.0</v>
      </c>
      <c r="AK157" s="18"/>
      <c r="AL157" s="8">
        <f t="shared" si="3"/>
        <v>0</v>
      </c>
      <c r="AO157" s="8">
        <v>3.5065314579642153</v>
      </c>
      <c r="AT157" s="18"/>
      <c r="AU157" s="91"/>
    </row>
    <row r="158" ht="12.0" customHeight="1">
      <c r="A158" s="97">
        <v>5001140.0</v>
      </c>
      <c r="B158" s="92" t="s">
        <v>432</v>
      </c>
      <c r="C158" s="81" t="str">
        <f t="shared" si="2"/>
        <v/>
      </c>
      <c r="D158" s="82">
        <v>174.08</v>
      </c>
      <c r="E158" s="94" t="s">
        <v>245</v>
      </c>
      <c r="F158" s="84">
        <f t="shared" si="1"/>
        <v>212.3776</v>
      </c>
      <c r="G158" s="95" t="s">
        <v>246</v>
      </c>
      <c r="H158" s="86"/>
      <c r="I158" s="3"/>
      <c r="J158" s="76"/>
      <c r="K158" s="88"/>
      <c r="N158" s="18"/>
      <c r="P158" s="4">
        <v>89.0</v>
      </c>
      <c r="Q158" s="4"/>
      <c r="R158" s="4"/>
      <c r="S158" s="21"/>
      <c r="T158" s="21"/>
      <c r="V158" s="89"/>
      <c r="Z158" s="73"/>
      <c r="AA158" s="73">
        <v>19.996484134657635</v>
      </c>
      <c r="AB158" s="4"/>
      <c r="AC158" s="74"/>
      <c r="AD158" s="75"/>
      <c r="AE158" s="75"/>
      <c r="AF158" s="76"/>
      <c r="AJ158" s="90">
        <v>1001140.0</v>
      </c>
      <c r="AK158" s="18"/>
      <c r="AL158" s="8">
        <f t="shared" si="3"/>
        <v>0</v>
      </c>
      <c r="AO158" s="8">
        <v>3.5065314579642153</v>
      </c>
      <c r="AT158" s="18"/>
      <c r="AU158" s="91"/>
    </row>
    <row r="159" ht="12.0" customHeight="1">
      <c r="A159" s="97">
        <v>5001141.0</v>
      </c>
      <c r="B159" s="92" t="s">
        <v>433</v>
      </c>
      <c r="C159" s="81" t="str">
        <f t="shared" si="2"/>
        <v/>
      </c>
      <c r="D159" s="82">
        <v>174.23</v>
      </c>
      <c r="E159" s="94" t="s">
        <v>245</v>
      </c>
      <c r="F159" s="84">
        <f t="shared" si="1"/>
        <v>212.5606</v>
      </c>
      <c r="G159" s="95" t="s">
        <v>246</v>
      </c>
      <c r="H159" s="86"/>
      <c r="I159" s="3"/>
      <c r="J159" s="76"/>
      <c r="K159" s="88"/>
      <c r="N159" s="18"/>
      <c r="P159" s="4">
        <v>89.0</v>
      </c>
      <c r="Q159" s="4"/>
      <c r="R159" s="4"/>
      <c r="S159" s="21"/>
      <c r="T159" s="21"/>
      <c r="V159" s="89"/>
      <c r="Z159" s="73"/>
      <c r="AA159" s="73">
        <v>19.996487222271014</v>
      </c>
      <c r="AB159" s="4"/>
      <c r="AC159" s="74"/>
      <c r="AD159" s="75"/>
      <c r="AE159" s="75"/>
      <c r="AF159" s="76"/>
      <c r="AJ159" s="90">
        <v>1001141.0</v>
      </c>
      <c r="AK159" s="18"/>
      <c r="AL159" s="8">
        <f t="shared" si="3"/>
        <v>0</v>
      </c>
      <c r="AO159" s="8">
        <v>3.5035213751626024</v>
      </c>
      <c r="AT159" s="18"/>
      <c r="AU159" s="91"/>
    </row>
    <row r="160" ht="12.0" customHeight="1">
      <c r="A160" s="97">
        <v>5027007.0</v>
      </c>
      <c r="B160" s="92" t="s">
        <v>434</v>
      </c>
      <c r="C160" s="81" t="str">
        <f t="shared" si="2"/>
        <v/>
      </c>
      <c r="D160" s="82">
        <v>208.53</v>
      </c>
      <c r="E160" s="94" t="s">
        <v>245</v>
      </c>
      <c r="F160" s="84">
        <f t="shared" si="1"/>
        <v>254.4066</v>
      </c>
      <c r="G160" s="95" t="s">
        <v>252</v>
      </c>
      <c r="H160" s="86"/>
      <c r="I160" s="3"/>
      <c r="J160" s="76"/>
      <c r="K160" s="88"/>
      <c r="N160" s="18"/>
      <c r="P160" s="4">
        <v>89.0</v>
      </c>
      <c r="Q160" s="4"/>
      <c r="R160" s="4"/>
      <c r="S160" s="21"/>
      <c r="T160" s="21"/>
      <c r="V160" s="89"/>
      <c r="Z160" s="73"/>
      <c r="AA160" s="73">
        <v>14.997431946584484</v>
      </c>
      <c r="AB160" s="4"/>
      <c r="AC160" s="74"/>
      <c r="AD160" s="75"/>
      <c r="AE160" s="75"/>
      <c r="AF160" s="76"/>
      <c r="AJ160" s="90">
        <v>1027007.0</v>
      </c>
      <c r="AK160" s="18"/>
      <c r="AL160" s="8">
        <f t="shared" si="3"/>
        <v>0</v>
      </c>
      <c r="AO160" s="8">
        <v>0.585439857659087</v>
      </c>
      <c r="AT160" s="18"/>
      <c r="AU160" s="91"/>
    </row>
    <row r="161" ht="12.0" customHeight="1">
      <c r="A161" s="97">
        <v>1001142.0</v>
      </c>
      <c r="B161" s="92" t="s">
        <v>435</v>
      </c>
      <c r="C161" s="81" t="str">
        <f t="shared" si="2"/>
        <v/>
      </c>
      <c r="D161" s="82">
        <v>93.19</v>
      </c>
      <c r="E161" s="94" t="s">
        <v>245</v>
      </c>
      <c r="F161" s="84">
        <f t="shared" si="1"/>
        <v>113.6918</v>
      </c>
      <c r="G161" s="95" t="s">
        <v>246</v>
      </c>
      <c r="H161" s="86"/>
      <c r="I161" s="3"/>
      <c r="J161" s="76"/>
      <c r="K161" s="88"/>
      <c r="N161" s="18"/>
      <c r="P161" s="4">
        <v>89.0</v>
      </c>
      <c r="Q161" s="4"/>
      <c r="R161" s="4"/>
      <c r="S161" s="21"/>
      <c r="T161" s="21"/>
      <c r="V161" s="89"/>
      <c r="Z161" s="73"/>
      <c r="AA161" s="73">
        <v>0.0</v>
      </c>
      <c r="AB161" s="4"/>
      <c r="AC161" s="74"/>
      <c r="AD161" s="75"/>
      <c r="AE161" s="75"/>
      <c r="AF161" s="76"/>
      <c r="AJ161" s="90"/>
      <c r="AK161" s="18"/>
      <c r="AL161" s="8">
        <f t="shared" si="3"/>
        <v>0</v>
      </c>
      <c r="AO161" s="8">
        <v>6.131444372521395</v>
      </c>
      <c r="AT161" s="18"/>
      <c r="AU161" s="91"/>
    </row>
    <row r="162" ht="12.0" customHeight="1">
      <c r="A162" s="97">
        <v>5001143.0</v>
      </c>
      <c r="B162" s="92" t="s">
        <v>436</v>
      </c>
      <c r="C162" s="81" t="str">
        <f t="shared" si="2"/>
        <v/>
      </c>
      <c r="D162" s="82">
        <v>174.23</v>
      </c>
      <c r="E162" s="94" t="s">
        <v>245</v>
      </c>
      <c r="F162" s="84">
        <f t="shared" si="1"/>
        <v>212.5606</v>
      </c>
      <c r="G162" s="95" t="s">
        <v>246</v>
      </c>
      <c r="H162" s="86"/>
      <c r="I162" s="3"/>
      <c r="J162" s="76"/>
      <c r="K162" s="88"/>
      <c r="N162" s="18"/>
      <c r="P162" s="4">
        <v>89.0</v>
      </c>
      <c r="Q162" s="4"/>
      <c r="R162" s="4"/>
      <c r="S162" s="21"/>
      <c r="T162" s="21"/>
      <c r="V162" s="89"/>
      <c r="Z162" s="73"/>
      <c r="AA162" s="73">
        <v>19.996487222271014</v>
      </c>
      <c r="AB162" s="4"/>
      <c r="AC162" s="74"/>
      <c r="AD162" s="75"/>
      <c r="AE162" s="75"/>
      <c r="AF162" s="76"/>
      <c r="AJ162" s="90">
        <v>1001143.0</v>
      </c>
      <c r="AK162" s="18"/>
      <c r="AL162" s="8">
        <f t="shared" si="3"/>
        <v>0</v>
      </c>
      <c r="AO162" s="8">
        <v>3.5035213751626024</v>
      </c>
      <c r="AT162" s="18"/>
      <c r="AU162" s="91"/>
    </row>
    <row r="163" ht="12.0" customHeight="1">
      <c r="A163" s="97">
        <v>5001144.0</v>
      </c>
      <c r="B163" s="92" t="s">
        <v>437</v>
      </c>
      <c r="C163" s="81" t="str">
        <f t="shared" si="2"/>
        <v/>
      </c>
      <c r="D163" s="82">
        <v>174.23</v>
      </c>
      <c r="E163" s="94" t="s">
        <v>245</v>
      </c>
      <c r="F163" s="84">
        <f t="shared" si="1"/>
        <v>212.5606</v>
      </c>
      <c r="G163" s="95" t="s">
        <v>246</v>
      </c>
      <c r="H163" s="86"/>
      <c r="I163" s="3"/>
      <c r="J163" s="76"/>
      <c r="K163" s="88"/>
      <c r="N163" s="18"/>
      <c r="P163" s="4">
        <v>89.0</v>
      </c>
      <c r="Q163" s="4"/>
      <c r="R163" s="4"/>
      <c r="S163" s="21"/>
      <c r="T163" s="21"/>
      <c r="V163" s="89"/>
      <c r="Z163" s="73"/>
      <c r="AA163" s="73">
        <v>19.996487222271014</v>
      </c>
      <c r="AB163" s="4"/>
      <c r="AC163" s="74"/>
      <c r="AD163" s="75"/>
      <c r="AE163" s="75"/>
      <c r="AF163" s="76"/>
      <c r="AJ163" s="90">
        <v>1001144.0</v>
      </c>
      <c r="AK163" s="18"/>
      <c r="AL163" s="8">
        <f t="shared" si="3"/>
        <v>0</v>
      </c>
      <c r="AO163" s="8">
        <v>3.5035213751626024</v>
      </c>
      <c r="AT163" s="18"/>
      <c r="AU163" s="91"/>
    </row>
    <row r="164" ht="12.0" customHeight="1">
      <c r="A164" s="97">
        <v>5001145.0</v>
      </c>
      <c r="B164" s="92" t="s">
        <v>438</v>
      </c>
      <c r="C164" s="81" t="str">
        <f t="shared" si="2"/>
        <v/>
      </c>
      <c r="D164" s="82">
        <v>174.23</v>
      </c>
      <c r="E164" s="94" t="s">
        <v>245</v>
      </c>
      <c r="F164" s="84">
        <f t="shared" si="1"/>
        <v>212.5606</v>
      </c>
      <c r="G164" s="95" t="s">
        <v>246</v>
      </c>
      <c r="H164" s="86"/>
      <c r="I164" s="3"/>
      <c r="J164" s="76"/>
      <c r="K164" s="88"/>
      <c r="N164" s="18"/>
      <c r="P164" s="4">
        <v>89.0</v>
      </c>
      <c r="Q164" s="4"/>
      <c r="R164" s="4"/>
      <c r="S164" s="21"/>
      <c r="T164" s="21"/>
      <c r="V164" s="89"/>
      <c r="Z164" s="73"/>
      <c r="AA164" s="73">
        <v>19.996487222271014</v>
      </c>
      <c r="AB164" s="4"/>
      <c r="AC164" s="74"/>
      <c r="AD164" s="75"/>
      <c r="AE164" s="75"/>
      <c r="AF164" s="76"/>
      <c r="AJ164" s="90">
        <v>1001145.0</v>
      </c>
      <c r="AK164" s="18"/>
      <c r="AL164" s="8">
        <f t="shared" si="3"/>
        <v>0</v>
      </c>
      <c r="AO164" s="8">
        <v>3.5035213751626024</v>
      </c>
      <c r="AT164" s="18"/>
      <c r="AU164" s="91"/>
    </row>
    <row r="165" ht="12.0" customHeight="1">
      <c r="A165" s="97">
        <v>5001146.0</v>
      </c>
      <c r="B165" s="92" t="s">
        <v>439</v>
      </c>
      <c r="C165" s="81" t="str">
        <f t="shared" si="2"/>
        <v/>
      </c>
      <c r="D165" s="82">
        <v>191.55</v>
      </c>
      <c r="E165" s="94" t="s">
        <v>245</v>
      </c>
      <c r="F165" s="84">
        <f t="shared" si="1"/>
        <v>233.691</v>
      </c>
      <c r="G165" s="95" t="s">
        <v>246</v>
      </c>
      <c r="H165" s="86"/>
      <c r="I165" s="103"/>
      <c r="J165" s="76"/>
      <c r="K165" s="88"/>
      <c r="N165" s="18"/>
      <c r="P165" s="4">
        <v>89.0</v>
      </c>
      <c r="Q165" s="4"/>
      <c r="R165" s="4"/>
      <c r="S165" s="21"/>
      <c r="T165" s="21"/>
      <c r="V165" s="89"/>
      <c r="Z165" s="73"/>
      <c r="AA165" s="73">
        <v>20.001597571691022</v>
      </c>
      <c r="AB165" s="4"/>
      <c r="AC165" s="74"/>
      <c r="AD165" s="75"/>
      <c r="AE165" s="75"/>
      <c r="AF165" s="76"/>
      <c r="AJ165" s="90">
        <v>1001146.0</v>
      </c>
      <c r="AK165" s="18"/>
      <c r="AL165" s="8">
        <f t="shared" si="3"/>
        <v>0</v>
      </c>
      <c r="AO165" s="8">
        <v>3.1867780316523637</v>
      </c>
      <c r="AT165" s="18"/>
      <c r="AU165" s="91"/>
    </row>
    <row r="166" ht="12.0" customHeight="1">
      <c r="A166" s="97">
        <v>5027008.0</v>
      </c>
      <c r="B166" s="92" t="s">
        <v>440</v>
      </c>
      <c r="C166" s="81" t="str">
        <f t="shared" si="2"/>
        <v/>
      </c>
      <c r="D166" s="82">
        <v>223.65</v>
      </c>
      <c r="E166" s="94" t="s">
        <v>245</v>
      </c>
      <c r="F166" s="84">
        <f t="shared" si="1"/>
        <v>272.853</v>
      </c>
      <c r="G166" s="95" t="s">
        <v>274</v>
      </c>
      <c r="H166" s="86"/>
      <c r="I166" s="76"/>
      <c r="J166" s="100"/>
      <c r="K166" s="88"/>
      <c r="N166" s="18"/>
      <c r="P166" s="4">
        <v>89.0</v>
      </c>
      <c r="Q166" s="4"/>
      <c r="R166" s="4"/>
      <c r="S166" s="21"/>
      <c r="T166" s="21"/>
      <c r="V166" s="89"/>
      <c r="Z166" s="73"/>
      <c r="AA166" s="73">
        <v>15.003078607101315</v>
      </c>
      <c r="AB166" s="4"/>
      <c r="AC166" s="74"/>
      <c r="AD166" s="75"/>
      <c r="AE166" s="75"/>
      <c r="AF166" s="76"/>
      <c r="AJ166" s="90">
        <v>1027008.0</v>
      </c>
      <c r="AK166" s="18"/>
      <c r="AL166" s="8">
        <f t="shared" si="3"/>
        <v>0</v>
      </c>
      <c r="AO166" s="8">
        <v>0.2729349419991731</v>
      </c>
      <c r="AT166" s="18"/>
      <c r="AU166" s="91"/>
    </row>
    <row r="167" ht="12.0" customHeight="1">
      <c r="A167" s="97">
        <v>5001147.0</v>
      </c>
      <c r="B167" s="92" t="s">
        <v>441</v>
      </c>
      <c r="C167" s="81" t="str">
        <f t="shared" si="2"/>
        <v/>
      </c>
      <c r="D167" s="82">
        <v>191.55</v>
      </c>
      <c r="E167" s="94" t="s">
        <v>245</v>
      </c>
      <c r="F167" s="84">
        <f t="shared" si="1"/>
        <v>233.691</v>
      </c>
      <c r="G167" s="95" t="s">
        <v>246</v>
      </c>
      <c r="H167" s="86"/>
      <c r="I167" s="104"/>
      <c r="J167" s="76"/>
      <c r="K167" s="88"/>
      <c r="N167" s="18"/>
      <c r="P167" s="4">
        <v>89.0</v>
      </c>
      <c r="Q167" s="4"/>
      <c r="R167" s="4"/>
      <c r="S167" s="21"/>
      <c r="T167" s="21"/>
      <c r="V167" s="89"/>
      <c r="Z167" s="73"/>
      <c r="AA167" s="73">
        <v>20.001597571691022</v>
      </c>
      <c r="AB167" s="4"/>
      <c r="AC167" s="74"/>
      <c r="AD167" s="75"/>
      <c r="AE167" s="75"/>
      <c r="AF167" s="76"/>
      <c r="AJ167" s="90">
        <v>1001147.0</v>
      </c>
      <c r="AK167" s="18"/>
      <c r="AL167" s="8">
        <f t="shared" si="3"/>
        <v>0</v>
      </c>
      <c r="AO167" s="8">
        <v>3.1867780316523637</v>
      </c>
      <c r="AT167" s="18"/>
      <c r="AU167" s="91"/>
    </row>
    <row r="168" ht="12.0" customHeight="1">
      <c r="A168" s="97">
        <v>5001148.0</v>
      </c>
      <c r="B168" s="92" t="s">
        <v>442</v>
      </c>
      <c r="C168" s="81" t="str">
        <f t="shared" si="2"/>
        <v/>
      </c>
      <c r="D168" s="82">
        <v>191.55</v>
      </c>
      <c r="E168" s="94" t="s">
        <v>245</v>
      </c>
      <c r="F168" s="84">
        <f t="shared" si="1"/>
        <v>233.691</v>
      </c>
      <c r="G168" s="95" t="s">
        <v>246</v>
      </c>
      <c r="H168" s="86"/>
      <c r="I168" s="104"/>
      <c r="J168" s="76"/>
      <c r="K168" s="88"/>
      <c r="N168" s="18"/>
      <c r="P168" s="4">
        <v>89.0</v>
      </c>
      <c r="Q168" s="4"/>
      <c r="R168" s="4"/>
      <c r="S168" s="21"/>
      <c r="T168" s="21"/>
      <c r="V168" s="89"/>
      <c r="Z168" s="73"/>
      <c r="AA168" s="73">
        <v>20.001597571691022</v>
      </c>
      <c r="AB168" s="4"/>
      <c r="AC168" s="74"/>
      <c r="AD168" s="75"/>
      <c r="AE168" s="75"/>
      <c r="AF168" s="76"/>
      <c r="AJ168" s="90">
        <v>1001148.0</v>
      </c>
      <c r="AK168" s="18"/>
      <c r="AL168" s="8">
        <f t="shared" si="3"/>
        <v>0</v>
      </c>
      <c r="AO168" s="8">
        <v>3.1867780316523637</v>
      </c>
      <c r="AT168" s="18"/>
      <c r="AU168" s="91"/>
    </row>
    <row r="169" ht="12.0" customHeight="1">
      <c r="A169" s="97">
        <v>5001149.0</v>
      </c>
      <c r="B169" s="92" t="s">
        <v>443</v>
      </c>
      <c r="C169" s="81" t="str">
        <f t="shared" si="2"/>
        <v/>
      </c>
      <c r="D169" s="82">
        <v>191.55</v>
      </c>
      <c r="E169" s="94" t="s">
        <v>245</v>
      </c>
      <c r="F169" s="84">
        <f t="shared" si="1"/>
        <v>233.691</v>
      </c>
      <c r="G169" s="95" t="s">
        <v>246</v>
      </c>
      <c r="H169" s="86"/>
      <c r="I169" s="104"/>
      <c r="J169" s="76"/>
      <c r="K169" s="88"/>
      <c r="N169" s="18"/>
      <c r="P169" s="4">
        <v>89.0</v>
      </c>
      <c r="Q169" s="4"/>
      <c r="R169" s="4"/>
      <c r="S169" s="21"/>
      <c r="T169" s="21"/>
      <c r="V169" s="89"/>
      <c r="Z169" s="73"/>
      <c r="AA169" s="73">
        <v>20.001597571691022</v>
      </c>
      <c r="AB169" s="4"/>
      <c r="AC169" s="74"/>
      <c r="AD169" s="75"/>
      <c r="AE169" s="75"/>
      <c r="AF169" s="76"/>
      <c r="AJ169" s="90">
        <v>1001149.0</v>
      </c>
      <c r="AK169" s="18"/>
      <c r="AL169" s="8">
        <f t="shared" si="3"/>
        <v>0</v>
      </c>
      <c r="AO169" s="8">
        <v>3.1867780316523637</v>
      </c>
      <c r="AT169" s="18"/>
      <c r="AU169" s="91"/>
    </row>
    <row r="170" ht="12.0" customHeight="1">
      <c r="A170" s="97">
        <v>5001150.0</v>
      </c>
      <c r="B170" s="92" t="s">
        <v>444</v>
      </c>
      <c r="C170" s="81" t="str">
        <f t="shared" si="2"/>
        <v/>
      </c>
      <c r="D170" s="82">
        <v>191.55</v>
      </c>
      <c r="E170" s="94" t="s">
        <v>245</v>
      </c>
      <c r="F170" s="84">
        <f t="shared" si="1"/>
        <v>233.691</v>
      </c>
      <c r="G170" s="95" t="s">
        <v>246</v>
      </c>
      <c r="H170" s="86"/>
      <c r="I170" s="104"/>
      <c r="J170" s="76"/>
      <c r="K170" s="88"/>
      <c r="N170" s="18"/>
      <c r="P170" s="4">
        <v>89.0</v>
      </c>
      <c r="Q170" s="4"/>
      <c r="R170" s="4"/>
      <c r="S170" s="21"/>
      <c r="T170" s="21"/>
      <c r="V170" s="89"/>
      <c r="Z170" s="73"/>
      <c r="AA170" s="73">
        <v>20.001597571691022</v>
      </c>
      <c r="AB170" s="4"/>
      <c r="AC170" s="74"/>
      <c r="AD170" s="75"/>
      <c r="AE170" s="75"/>
      <c r="AF170" s="76"/>
      <c r="AJ170" s="90">
        <v>1001150.0</v>
      </c>
      <c r="AK170" s="18"/>
      <c r="AL170" s="8">
        <f t="shared" si="3"/>
        <v>0</v>
      </c>
      <c r="AO170" s="8">
        <v>3.1867780316523637</v>
      </c>
      <c r="AT170" s="18"/>
      <c r="AU170" s="91"/>
    </row>
    <row r="171" ht="12.0" customHeight="1">
      <c r="A171" s="97">
        <v>5001151.0</v>
      </c>
      <c r="B171" s="92" t="s">
        <v>445</v>
      </c>
      <c r="C171" s="81" t="str">
        <f t="shared" si="2"/>
        <v/>
      </c>
      <c r="D171" s="82">
        <v>211.55</v>
      </c>
      <c r="E171" s="94" t="s">
        <v>245</v>
      </c>
      <c r="F171" s="84">
        <f t="shared" si="1"/>
        <v>258.091</v>
      </c>
      <c r="G171" s="95" t="s">
        <v>246</v>
      </c>
      <c r="H171" s="86"/>
      <c r="I171" s="104"/>
      <c r="J171" s="76"/>
      <c r="K171" s="88"/>
      <c r="N171" s="18"/>
      <c r="P171" s="4">
        <v>89.0</v>
      </c>
      <c r="Q171" s="4"/>
      <c r="R171" s="4"/>
      <c r="S171" s="21"/>
      <c r="T171" s="21"/>
      <c r="V171" s="89"/>
      <c r="Z171" s="73"/>
      <c r="AA171" s="73">
        <v>19.99855345002169</v>
      </c>
      <c r="AB171" s="4"/>
      <c r="AC171" s="74"/>
      <c r="AD171" s="75"/>
      <c r="AE171" s="75"/>
      <c r="AF171" s="76"/>
      <c r="AJ171" s="90">
        <v>1001151.0</v>
      </c>
      <c r="AK171" s="18"/>
      <c r="AL171" s="8">
        <f t="shared" si="3"/>
        <v>0</v>
      </c>
      <c r="AO171" s="8">
        <v>2.8855130849170227</v>
      </c>
      <c r="AT171" s="18"/>
      <c r="AU171" s="91"/>
    </row>
    <row r="172" ht="12.0" customHeight="1">
      <c r="A172" s="97">
        <v>5027009.0</v>
      </c>
      <c r="B172" s="92" t="s">
        <v>446</v>
      </c>
      <c r="C172" s="81" t="str">
        <f t="shared" si="2"/>
        <v/>
      </c>
      <c r="D172" s="82">
        <v>243.24</v>
      </c>
      <c r="E172" s="94" t="s">
        <v>245</v>
      </c>
      <c r="F172" s="84">
        <f t="shared" si="1"/>
        <v>296.7528</v>
      </c>
      <c r="G172" s="95" t="s">
        <v>252</v>
      </c>
      <c r="H172" s="86"/>
      <c r="I172" s="76"/>
      <c r="J172" s="76"/>
      <c r="K172" s="88"/>
      <c r="N172" s="18"/>
      <c r="P172" s="4">
        <v>89.0</v>
      </c>
      <c r="Q172" s="4"/>
      <c r="R172" s="4"/>
      <c r="S172" s="21"/>
      <c r="T172" s="21"/>
      <c r="V172" s="89"/>
      <c r="Z172" s="73"/>
      <c r="AA172" s="73">
        <v>15.001887029815066</v>
      </c>
      <c r="AB172" s="4"/>
      <c r="AC172" s="74"/>
      <c r="AD172" s="75"/>
      <c r="AE172" s="75"/>
      <c r="AF172" s="76"/>
      <c r="AJ172" s="90">
        <v>1027009.0</v>
      </c>
      <c r="AK172" s="18"/>
      <c r="AL172" s="8">
        <f t="shared" si="3"/>
        <v>0</v>
      </c>
      <c r="AO172" s="8">
        <v>0.5019010945366672</v>
      </c>
      <c r="AT172" s="18"/>
      <c r="AU172" s="91"/>
    </row>
    <row r="173" ht="12.0" customHeight="1">
      <c r="A173" s="97">
        <v>5001152.0</v>
      </c>
      <c r="B173" s="92" t="s">
        <v>447</v>
      </c>
      <c r="C173" s="81" t="str">
        <f t="shared" si="2"/>
        <v/>
      </c>
      <c r="D173" s="82">
        <v>211.55</v>
      </c>
      <c r="E173" s="94" t="s">
        <v>245</v>
      </c>
      <c r="F173" s="84">
        <f t="shared" si="1"/>
        <v>258.091</v>
      </c>
      <c r="G173" s="95" t="s">
        <v>246</v>
      </c>
      <c r="H173" s="86"/>
      <c r="I173" s="104"/>
      <c r="J173" s="76"/>
      <c r="K173" s="88"/>
      <c r="N173" s="18"/>
      <c r="P173" s="4">
        <v>89.0</v>
      </c>
      <c r="Q173" s="4"/>
      <c r="R173" s="4"/>
      <c r="S173" s="21"/>
      <c r="T173" s="21"/>
      <c r="V173" s="89"/>
      <c r="Z173" s="73"/>
      <c r="AA173" s="73">
        <v>19.99855345002169</v>
      </c>
      <c r="AB173" s="4"/>
      <c r="AC173" s="74"/>
      <c r="AD173" s="75"/>
      <c r="AE173" s="75"/>
      <c r="AF173" s="76"/>
      <c r="AJ173" s="90">
        <v>1001152.0</v>
      </c>
      <c r="AK173" s="18"/>
      <c r="AL173" s="8">
        <f t="shared" si="3"/>
        <v>0</v>
      </c>
      <c r="AO173" s="8">
        <v>2.8855130849170227</v>
      </c>
      <c r="AT173" s="18"/>
      <c r="AU173" s="91"/>
    </row>
    <row r="174" ht="12.0" customHeight="1">
      <c r="A174" s="97">
        <v>5001153.0</v>
      </c>
      <c r="B174" s="92" t="s">
        <v>448</v>
      </c>
      <c r="C174" s="81" t="str">
        <f t="shared" si="2"/>
        <v/>
      </c>
      <c r="D174" s="82">
        <v>211.55</v>
      </c>
      <c r="E174" s="94" t="s">
        <v>245</v>
      </c>
      <c r="F174" s="84">
        <f t="shared" si="1"/>
        <v>258.091</v>
      </c>
      <c r="G174" s="95" t="s">
        <v>246</v>
      </c>
      <c r="H174" s="86"/>
      <c r="I174" s="104"/>
      <c r="J174" s="76"/>
      <c r="K174" s="88"/>
      <c r="N174" s="18"/>
      <c r="P174" s="4">
        <v>89.0</v>
      </c>
      <c r="Q174" s="4"/>
      <c r="R174" s="4"/>
      <c r="S174" s="21"/>
      <c r="T174" s="21"/>
      <c r="V174" s="89"/>
      <c r="Z174" s="73"/>
      <c r="AA174" s="73">
        <v>19.99855345002169</v>
      </c>
      <c r="AB174" s="4"/>
      <c r="AC174" s="74"/>
      <c r="AD174" s="75"/>
      <c r="AE174" s="75"/>
      <c r="AF174" s="76"/>
      <c r="AJ174" s="90">
        <v>1001153.0</v>
      </c>
      <c r="AK174" s="18"/>
      <c r="AL174" s="8">
        <f t="shared" si="3"/>
        <v>0</v>
      </c>
      <c r="AO174" s="8">
        <v>2.8855130849170227</v>
      </c>
      <c r="AT174" s="18"/>
      <c r="AU174" s="91"/>
    </row>
    <row r="175" ht="12.0" customHeight="1">
      <c r="A175" s="97">
        <v>5001154.0</v>
      </c>
      <c r="B175" s="92" t="s">
        <v>449</v>
      </c>
      <c r="C175" s="81" t="str">
        <f t="shared" si="2"/>
        <v/>
      </c>
      <c r="D175" s="82">
        <v>211.55</v>
      </c>
      <c r="E175" s="94" t="s">
        <v>245</v>
      </c>
      <c r="F175" s="84">
        <f t="shared" si="1"/>
        <v>258.091</v>
      </c>
      <c r="G175" s="95" t="s">
        <v>246</v>
      </c>
      <c r="H175" s="86"/>
      <c r="I175" s="104"/>
      <c r="J175" s="76"/>
      <c r="K175" s="88"/>
      <c r="N175" s="18"/>
      <c r="P175" s="4">
        <v>89.0</v>
      </c>
      <c r="Q175" s="4"/>
      <c r="R175" s="4"/>
      <c r="S175" s="21"/>
      <c r="T175" s="21"/>
      <c r="V175" s="89"/>
      <c r="Z175" s="73"/>
      <c r="AA175" s="73">
        <v>19.99855345002169</v>
      </c>
      <c r="AB175" s="4"/>
      <c r="AC175" s="74"/>
      <c r="AD175" s="75"/>
      <c r="AE175" s="75"/>
      <c r="AF175" s="76"/>
      <c r="AJ175" s="90">
        <v>1001154.0</v>
      </c>
      <c r="AK175" s="18"/>
      <c r="AL175" s="8">
        <f t="shared" si="3"/>
        <v>0</v>
      </c>
      <c r="AO175" s="8">
        <v>2.8855130849170227</v>
      </c>
      <c r="AT175" s="18"/>
      <c r="AU175" s="91"/>
    </row>
    <row r="176" ht="12.0" customHeight="1">
      <c r="A176" s="97">
        <v>5001155.0</v>
      </c>
      <c r="B176" s="92" t="s">
        <v>450</v>
      </c>
      <c r="C176" s="81" t="str">
        <f t="shared" si="2"/>
        <v/>
      </c>
      <c r="D176" s="82">
        <v>211.55</v>
      </c>
      <c r="E176" s="94" t="s">
        <v>245</v>
      </c>
      <c r="F176" s="84">
        <f t="shared" si="1"/>
        <v>258.091</v>
      </c>
      <c r="G176" s="95" t="s">
        <v>246</v>
      </c>
      <c r="H176" s="86"/>
      <c r="I176" s="104"/>
      <c r="J176" s="76"/>
      <c r="K176" s="88"/>
      <c r="N176" s="18"/>
      <c r="P176" s="4">
        <v>89.0</v>
      </c>
      <c r="Q176" s="4"/>
      <c r="R176" s="4"/>
      <c r="S176" s="21"/>
      <c r="T176" s="21"/>
      <c r="V176" s="89"/>
      <c r="Z176" s="73"/>
      <c r="AA176" s="73">
        <v>19.99855345002169</v>
      </c>
      <c r="AB176" s="4"/>
      <c r="AC176" s="74"/>
      <c r="AD176" s="75"/>
      <c r="AE176" s="75"/>
      <c r="AF176" s="76"/>
      <c r="AJ176" s="90">
        <v>1001155.0</v>
      </c>
      <c r="AK176" s="18"/>
      <c r="AL176" s="8">
        <f t="shared" si="3"/>
        <v>0</v>
      </c>
      <c r="AO176" s="8">
        <v>2.8855130849170227</v>
      </c>
      <c r="AT176" s="18"/>
      <c r="AU176" s="91"/>
    </row>
    <row r="177" ht="12.0" customHeight="1">
      <c r="A177" s="97">
        <v>5001156.0</v>
      </c>
      <c r="B177" s="92" t="s">
        <v>451</v>
      </c>
      <c r="C177" s="81" t="str">
        <f t="shared" si="2"/>
        <v/>
      </c>
      <c r="D177" s="82">
        <v>211.55</v>
      </c>
      <c r="E177" s="94" t="s">
        <v>245</v>
      </c>
      <c r="F177" s="84">
        <f t="shared" si="1"/>
        <v>258.091</v>
      </c>
      <c r="G177" s="95" t="s">
        <v>246</v>
      </c>
      <c r="H177" s="86"/>
      <c r="I177" s="103"/>
      <c r="J177" s="76"/>
      <c r="K177" s="88"/>
      <c r="N177" s="18"/>
      <c r="P177" s="4">
        <v>89.0</v>
      </c>
      <c r="Q177" s="4"/>
      <c r="R177" s="4"/>
      <c r="S177" s="21"/>
      <c r="T177" s="21"/>
      <c r="V177" s="89"/>
      <c r="Z177" s="73"/>
      <c r="AA177" s="73">
        <v>19.99855345002169</v>
      </c>
      <c r="AB177" s="4"/>
      <c r="AC177" s="74"/>
      <c r="AD177" s="75"/>
      <c r="AE177" s="75"/>
      <c r="AF177" s="76"/>
      <c r="AJ177" s="90">
        <v>1001156.0</v>
      </c>
      <c r="AK177" s="18"/>
      <c r="AL177" s="8">
        <f t="shared" si="3"/>
        <v>0</v>
      </c>
      <c r="AO177" s="8">
        <v>2.8855130849170227</v>
      </c>
      <c r="AT177" s="18"/>
      <c r="AU177" s="91"/>
    </row>
    <row r="178" ht="12.0" customHeight="1">
      <c r="A178" s="97">
        <v>5027010.0</v>
      </c>
      <c r="B178" s="92" t="s">
        <v>452</v>
      </c>
      <c r="C178" s="81" t="str">
        <f t="shared" si="2"/>
        <v/>
      </c>
      <c r="D178" s="82">
        <v>256.0</v>
      </c>
      <c r="E178" s="94" t="s">
        <v>245</v>
      </c>
      <c r="F178" s="84">
        <f t="shared" si="1"/>
        <v>312.32</v>
      </c>
      <c r="G178" s="95" t="s">
        <v>274</v>
      </c>
      <c r="H178" s="86"/>
      <c r="I178" s="76"/>
      <c r="J178" s="100"/>
      <c r="K178" s="88"/>
      <c r="N178" s="18"/>
      <c r="P178" s="4">
        <v>89.0</v>
      </c>
      <c r="Q178" s="4"/>
      <c r="R178" s="4"/>
      <c r="S178" s="21"/>
      <c r="T178" s="21"/>
      <c r="V178" s="89"/>
      <c r="Z178" s="73"/>
      <c r="AA178" s="73">
        <v>15.001195314367678</v>
      </c>
      <c r="AB178" s="4"/>
      <c r="AC178" s="74"/>
      <c r="AD178" s="75"/>
      <c r="AE178" s="75"/>
      <c r="AF178" s="76"/>
      <c r="AJ178" s="90">
        <v>1027010.0</v>
      </c>
      <c r="AK178" s="18"/>
      <c r="AL178" s="8">
        <f t="shared" si="3"/>
        <v>0</v>
      </c>
      <c r="AO178" s="8">
        <v>0.238446480438705</v>
      </c>
      <c r="AT178" s="18"/>
      <c r="AU178" s="91"/>
    </row>
    <row r="179" ht="12.0" customHeight="1">
      <c r="A179" s="97">
        <v>5001157.0</v>
      </c>
      <c r="B179" s="92" t="s">
        <v>453</v>
      </c>
      <c r="C179" s="81" t="str">
        <f t="shared" si="2"/>
        <v/>
      </c>
      <c r="D179" s="82">
        <v>211.55</v>
      </c>
      <c r="E179" s="94" t="s">
        <v>245</v>
      </c>
      <c r="F179" s="84">
        <f t="shared" si="1"/>
        <v>258.091</v>
      </c>
      <c r="G179" s="95" t="s">
        <v>246</v>
      </c>
      <c r="H179" s="86"/>
      <c r="I179" s="104"/>
      <c r="J179" s="76"/>
      <c r="K179" s="88"/>
      <c r="N179" s="18"/>
      <c r="P179" s="4">
        <v>89.0</v>
      </c>
      <c r="Q179" s="4"/>
      <c r="R179" s="4"/>
      <c r="S179" s="21"/>
      <c r="T179" s="21"/>
      <c r="V179" s="89"/>
      <c r="Z179" s="73"/>
      <c r="AA179" s="73">
        <v>19.99855345002169</v>
      </c>
      <c r="AB179" s="4"/>
      <c r="AC179" s="74"/>
      <c r="AD179" s="75"/>
      <c r="AE179" s="75"/>
      <c r="AF179" s="76"/>
      <c r="AJ179" s="90">
        <v>1001157.0</v>
      </c>
      <c r="AK179" s="18"/>
      <c r="AL179" s="8">
        <f t="shared" si="3"/>
        <v>0</v>
      </c>
      <c r="AO179" s="8">
        <v>2.8855130849170227</v>
      </c>
      <c r="AT179" s="18"/>
      <c r="AU179" s="91"/>
    </row>
    <row r="180" ht="12.0" customHeight="1">
      <c r="A180" s="97">
        <v>5001158.0</v>
      </c>
      <c r="B180" s="92" t="s">
        <v>454</v>
      </c>
      <c r="C180" s="81" t="str">
        <f t="shared" si="2"/>
        <v/>
      </c>
      <c r="D180" s="82">
        <v>230.72</v>
      </c>
      <c r="E180" s="94" t="s">
        <v>245</v>
      </c>
      <c r="F180" s="84">
        <f t="shared" si="1"/>
        <v>281.4784</v>
      </c>
      <c r="G180" s="95" t="s">
        <v>246</v>
      </c>
      <c r="H180" s="86"/>
      <c r="I180" s="104"/>
      <c r="J180" s="76"/>
      <c r="K180" s="88"/>
      <c r="N180" s="18"/>
      <c r="P180" s="4">
        <v>89.0</v>
      </c>
      <c r="Q180" s="4"/>
      <c r="R180" s="4"/>
      <c r="S180" s="21"/>
      <c r="T180" s="21"/>
      <c r="V180" s="89"/>
      <c r="Z180" s="73"/>
      <c r="AA180" s="73">
        <v>20.0</v>
      </c>
      <c r="AB180" s="4"/>
      <c r="AC180" s="74"/>
      <c r="AD180" s="75"/>
      <c r="AE180" s="75"/>
      <c r="AF180" s="76"/>
      <c r="AJ180" s="90">
        <v>1001158.0</v>
      </c>
      <c r="AK180" s="18"/>
      <c r="AL180" s="8">
        <f t="shared" si="3"/>
        <v>0</v>
      </c>
      <c r="AO180" s="8">
        <v>2.645688295019071</v>
      </c>
      <c r="AT180" s="18"/>
      <c r="AU180" s="91"/>
    </row>
    <row r="181" ht="12.0" customHeight="1">
      <c r="A181" s="97">
        <v>5027011.0</v>
      </c>
      <c r="B181" s="92" t="s">
        <v>455</v>
      </c>
      <c r="C181" s="81" t="str">
        <f t="shared" si="2"/>
        <v/>
      </c>
      <c r="D181" s="82">
        <v>270.91</v>
      </c>
      <c r="E181" s="94" t="s">
        <v>245</v>
      </c>
      <c r="F181" s="84">
        <f t="shared" si="1"/>
        <v>330.5102</v>
      </c>
      <c r="G181" s="95" t="s">
        <v>252</v>
      </c>
      <c r="H181" s="86"/>
      <c r="I181" s="87"/>
      <c r="J181" s="76"/>
      <c r="K181" s="88"/>
      <c r="N181" s="18"/>
      <c r="P181" s="4">
        <v>89.0</v>
      </c>
      <c r="Q181" s="4"/>
      <c r="R181" s="4"/>
      <c r="S181" s="21"/>
      <c r="T181" s="21"/>
      <c r="V181" s="89"/>
      <c r="Z181" s="73"/>
      <c r="AA181" s="73">
        <v>15.000564780300465</v>
      </c>
      <c r="AB181" s="4"/>
      <c r="AC181" s="74"/>
      <c r="AD181" s="75"/>
      <c r="AE181" s="75"/>
      <c r="AF181" s="76"/>
      <c r="AJ181" s="90">
        <v>1027011.0</v>
      </c>
      <c r="AK181" s="18"/>
      <c r="AL181" s="8">
        <f t="shared" si="3"/>
        <v>0</v>
      </c>
      <c r="AO181" s="8">
        <v>2.2532012345726127</v>
      </c>
      <c r="AT181" s="18"/>
      <c r="AU181" s="91"/>
    </row>
    <row r="182" ht="12.0" customHeight="1">
      <c r="A182" s="97">
        <v>5001159.0</v>
      </c>
      <c r="B182" s="92" t="s">
        <v>456</v>
      </c>
      <c r="C182" s="81" t="str">
        <f t="shared" si="2"/>
        <v/>
      </c>
      <c r="D182" s="82">
        <v>230.72</v>
      </c>
      <c r="E182" s="94" t="s">
        <v>245</v>
      </c>
      <c r="F182" s="84">
        <f t="shared" si="1"/>
        <v>281.4784</v>
      </c>
      <c r="G182" s="95" t="s">
        <v>246</v>
      </c>
      <c r="H182" s="86"/>
      <c r="I182" s="104"/>
      <c r="J182" s="76"/>
      <c r="K182" s="88"/>
      <c r="N182" s="18"/>
      <c r="P182" s="4">
        <v>89.0</v>
      </c>
      <c r="Q182" s="4"/>
      <c r="R182" s="4"/>
      <c r="S182" s="21"/>
      <c r="T182" s="21"/>
      <c r="V182" s="89"/>
      <c r="Z182" s="73"/>
      <c r="AA182" s="73">
        <v>20.0</v>
      </c>
      <c r="AB182" s="4"/>
      <c r="AC182" s="74"/>
      <c r="AD182" s="75"/>
      <c r="AE182" s="75"/>
      <c r="AF182" s="76"/>
      <c r="AJ182" s="90">
        <v>1001159.0</v>
      </c>
      <c r="AK182" s="18"/>
      <c r="AL182" s="8">
        <f t="shared" si="3"/>
        <v>0</v>
      </c>
      <c r="AO182" s="8">
        <v>2.645688295019071</v>
      </c>
      <c r="AT182" s="18"/>
      <c r="AU182" s="91"/>
    </row>
    <row r="183" ht="12.0" customHeight="1">
      <c r="A183" s="97">
        <v>5027012.0</v>
      </c>
      <c r="B183" s="92" t="s">
        <v>457</v>
      </c>
      <c r="C183" s="81" t="str">
        <f t="shared" si="2"/>
        <v/>
      </c>
      <c r="D183" s="82">
        <v>277.83</v>
      </c>
      <c r="E183" s="94" t="s">
        <v>458</v>
      </c>
      <c r="F183" s="84">
        <f t="shared" si="1"/>
        <v>338.9526</v>
      </c>
      <c r="G183" s="95" t="s">
        <v>252</v>
      </c>
      <c r="H183" s="86"/>
      <c r="I183" s="105" t="s">
        <v>459</v>
      </c>
      <c r="J183" s="76"/>
      <c r="K183" s="88"/>
      <c r="N183" s="18"/>
      <c r="P183" s="4">
        <v>89.0</v>
      </c>
      <c r="Q183" s="4"/>
      <c r="R183" s="4"/>
      <c r="S183" s="21"/>
      <c r="T183" s="21"/>
      <c r="V183" s="89"/>
      <c r="Z183" s="73"/>
      <c r="AA183" s="73">
        <v>15.000826036676031</v>
      </c>
      <c r="AB183" s="4"/>
      <c r="AC183" s="74"/>
      <c r="AD183" s="75"/>
      <c r="AE183" s="75"/>
      <c r="AF183" s="76"/>
      <c r="AJ183" s="90">
        <v>1027012.0</v>
      </c>
      <c r="AK183" s="18"/>
      <c r="AL183" s="8">
        <f t="shared" si="3"/>
        <v>0</v>
      </c>
      <c r="AO183" s="8">
        <v>0.43941192838487236</v>
      </c>
      <c r="AT183" s="18"/>
      <c r="AU183" s="91"/>
    </row>
    <row r="184" ht="12.0" customHeight="1">
      <c r="A184" s="97">
        <v>5001160.0</v>
      </c>
      <c r="B184" s="92" t="s">
        <v>460</v>
      </c>
      <c r="C184" s="81" t="str">
        <f t="shared" si="2"/>
        <v/>
      </c>
      <c r="D184" s="82">
        <v>254.27</v>
      </c>
      <c r="E184" s="94" t="s">
        <v>245</v>
      </c>
      <c r="F184" s="84">
        <f t="shared" si="1"/>
        <v>310.2094</v>
      </c>
      <c r="G184" s="95" t="s">
        <v>246</v>
      </c>
      <c r="H184" s="86"/>
      <c r="I184" s="104"/>
      <c r="J184" s="76"/>
      <c r="K184" s="88"/>
      <c r="N184" s="18"/>
      <c r="P184" s="4">
        <v>89.0</v>
      </c>
      <c r="Q184" s="4"/>
      <c r="R184" s="4"/>
      <c r="S184" s="21"/>
      <c r="T184" s="21"/>
      <c r="V184" s="89"/>
      <c r="Z184" s="73"/>
      <c r="AA184" s="73">
        <v>20.001203441843685</v>
      </c>
      <c r="AB184" s="4"/>
      <c r="AC184" s="74"/>
      <c r="AD184" s="75"/>
      <c r="AE184" s="75"/>
      <c r="AF184" s="76"/>
      <c r="AJ184" s="90">
        <v>1001160.0</v>
      </c>
      <c r="AK184" s="18"/>
      <c r="AL184" s="8">
        <f t="shared" si="3"/>
        <v>0</v>
      </c>
      <c r="AO184" s="8">
        <v>2.4006945131518376</v>
      </c>
      <c r="AT184" s="18"/>
      <c r="AU184" s="91"/>
    </row>
    <row r="185" ht="12.0" customHeight="1">
      <c r="A185" s="97">
        <v>5027013.0</v>
      </c>
      <c r="B185" s="92" t="s">
        <v>461</v>
      </c>
      <c r="C185" s="81" t="str">
        <f t="shared" si="2"/>
        <v/>
      </c>
      <c r="D185" s="82">
        <v>298.4</v>
      </c>
      <c r="E185" s="94" t="s">
        <v>245</v>
      </c>
      <c r="F185" s="84">
        <f t="shared" si="1"/>
        <v>364.048</v>
      </c>
      <c r="G185" s="95" t="s">
        <v>246</v>
      </c>
      <c r="H185" s="86"/>
      <c r="I185" s="105" t="s">
        <v>459</v>
      </c>
      <c r="J185" s="76"/>
      <c r="K185" s="88"/>
      <c r="N185" s="18"/>
      <c r="P185" s="4">
        <v>89.0</v>
      </c>
      <c r="Q185" s="4"/>
      <c r="R185" s="4"/>
      <c r="S185" s="21"/>
      <c r="T185" s="21"/>
      <c r="V185" s="89"/>
      <c r="Z185" s="73"/>
      <c r="AA185" s="73">
        <v>15.002050861361766</v>
      </c>
      <c r="AB185" s="4"/>
      <c r="AC185" s="74"/>
      <c r="AD185" s="75"/>
      <c r="AE185" s="75"/>
      <c r="AF185" s="76"/>
      <c r="AJ185" s="90">
        <v>1027013.0</v>
      </c>
      <c r="AK185" s="18"/>
      <c r="AL185" s="8">
        <f t="shared" si="3"/>
        <v>0</v>
      </c>
      <c r="AO185" s="8">
        <v>2.0455708340502947</v>
      </c>
      <c r="AT185" s="18"/>
      <c r="AU185" s="91"/>
    </row>
    <row r="186" ht="12.0" customHeight="1">
      <c r="A186" s="97">
        <v>5001161.0</v>
      </c>
      <c r="B186" s="92" t="s">
        <v>462</v>
      </c>
      <c r="C186" s="81" t="str">
        <f t="shared" si="2"/>
        <v/>
      </c>
      <c r="D186" s="82">
        <v>278.16</v>
      </c>
      <c r="E186" s="94" t="s">
        <v>245</v>
      </c>
      <c r="F186" s="84">
        <f t="shared" si="1"/>
        <v>339.3552</v>
      </c>
      <c r="G186" s="95" t="s">
        <v>246</v>
      </c>
      <c r="H186" s="86"/>
      <c r="I186" s="104"/>
      <c r="J186" s="76"/>
      <c r="K186" s="88"/>
      <c r="N186" s="18"/>
      <c r="P186" s="4">
        <v>89.0</v>
      </c>
      <c r="Q186" s="4"/>
      <c r="R186" s="4"/>
      <c r="S186" s="21"/>
      <c r="T186" s="21"/>
      <c r="V186" s="89"/>
      <c r="Z186" s="73"/>
      <c r="AA186" s="73">
        <v>20.0</v>
      </c>
      <c r="AB186" s="4"/>
      <c r="AC186" s="74"/>
      <c r="AD186" s="75"/>
      <c r="AE186" s="75"/>
      <c r="AF186" s="76"/>
      <c r="AJ186" s="90">
        <v>1001161.0</v>
      </c>
      <c r="AK186" s="18"/>
      <c r="AL186" s="8">
        <f t="shared" si="3"/>
        <v>0</v>
      </c>
      <c r="AO186" s="8">
        <v>2.1944438938292836</v>
      </c>
      <c r="AT186" s="18"/>
      <c r="AU186" s="91"/>
    </row>
    <row r="187" ht="12.0" customHeight="1">
      <c r="A187" s="97">
        <v>5027014.0</v>
      </c>
      <c r="B187" s="92" t="s">
        <v>463</v>
      </c>
      <c r="C187" s="81" t="str">
        <f t="shared" si="2"/>
        <v/>
      </c>
      <c r="D187" s="82">
        <v>312.59</v>
      </c>
      <c r="E187" s="94" t="s">
        <v>245</v>
      </c>
      <c r="F187" s="84">
        <f t="shared" si="1"/>
        <v>381.3598</v>
      </c>
      <c r="G187" s="95" t="s">
        <v>252</v>
      </c>
      <c r="H187" s="86"/>
      <c r="I187" s="104"/>
      <c r="J187" s="76"/>
      <c r="K187" s="88"/>
      <c r="N187" s="18"/>
      <c r="P187" s="4">
        <v>89.0</v>
      </c>
      <c r="Q187" s="4"/>
      <c r="R187" s="4"/>
      <c r="S187" s="21"/>
      <c r="T187" s="21"/>
      <c r="V187" s="89"/>
      <c r="Z187" s="73"/>
      <c r="AA187" s="73">
        <v>14.997552618697995</v>
      </c>
      <c r="AB187" s="4"/>
      <c r="AC187" s="74"/>
      <c r="AD187" s="75"/>
      <c r="AE187" s="75"/>
      <c r="AF187" s="76"/>
      <c r="AJ187" s="90">
        <v>1027014.0</v>
      </c>
      <c r="AK187" s="18"/>
      <c r="AL187" s="8">
        <f t="shared" si="3"/>
        <v>0</v>
      </c>
      <c r="AO187" s="8">
        <v>0.39056001440551524</v>
      </c>
      <c r="AT187" s="18"/>
      <c r="AU187" s="91"/>
    </row>
    <row r="188" ht="12.0" customHeight="1">
      <c r="A188" s="97">
        <v>5001162.0</v>
      </c>
      <c r="B188" s="92" t="s">
        <v>464</v>
      </c>
      <c r="C188" s="81" t="str">
        <f t="shared" si="2"/>
        <v/>
      </c>
      <c r="D188" s="82">
        <v>299.01</v>
      </c>
      <c r="E188" s="94" t="s">
        <v>245</v>
      </c>
      <c r="F188" s="84">
        <f t="shared" si="1"/>
        <v>364.7922</v>
      </c>
      <c r="G188" s="95" t="s">
        <v>246</v>
      </c>
      <c r="H188" s="86"/>
      <c r="I188" s="104"/>
      <c r="J188" s="76"/>
      <c r="K188" s="88"/>
      <c r="N188" s="18"/>
      <c r="P188" s="4">
        <v>89.0</v>
      </c>
      <c r="Q188" s="4"/>
      <c r="R188" s="4"/>
      <c r="S188" s="21"/>
      <c r="T188" s="21"/>
      <c r="V188" s="89"/>
      <c r="Z188" s="73"/>
      <c r="AA188" s="73">
        <v>20.002046768663973</v>
      </c>
      <c r="AB188" s="4"/>
      <c r="AC188" s="74"/>
      <c r="AD188" s="75"/>
      <c r="AE188" s="75"/>
      <c r="AF188" s="76"/>
      <c r="AJ188" s="90">
        <v>1001162.0</v>
      </c>
      <c r="AK188" s="18"/>
      <c r="AL188" s="8">
        <f t="shared" si="3"/>
        <v>0</v>
      </c>
      <c r="AO188" s="8">
        <v>2.0414780845163056</v>
      </c>
      <c r="AT188" s="18"/>
      <c r="AU188" s="91"/>
    </row>
    <row r="189" ht="12.0" customHeight="1">
      <c r="A189" s="97">
        <v>5027015.0</v>
      </c>
      <c r="B189" s="92" t="s">
        <v>465</v>
      </c>
      <c r="C189" s="81" t="str">
        <f t="shared" si="2"/>
        <v/>
      </c>
      <c r="D189" s="82">
        <v>336.47</v>
      </c>
      <c r="E189" s="94" t="s">
        <v>245</v>
      </c>
      <c r="F189" s="84">
        <f t="shared" si="1"/>
        <v>410.4934</v>
      </c>
      <c r="G189" s="95" t="s">
        <v>246</v>
      </c>
      <c r="H189" s="86"/>
      <c r="I189" s="104"/>
      <c r="J189" s="76"/>
      <c r="K189" s="88"/>
      <c r="N189" s="18"/>
      <c r="P189" s="4">
        <v>89.0</v>
      </c>
      <c r="Q189" s="4"/>
      <c r="R189" s="4"/>
      <c r="S189" s="21"/>
      <c r="T189" s="21"/>
      <c r="V189" s="89"/>
      <c r="Z189" s="73"/>
      <c r="AA189" s="73">
        <v>15.001591560183712</v>
      </c>
      <c r="AB189" s="4"/>
      <c r="AC189" s="74"/>
      <c r="AD189" s="75"/>
      <c r="AE189" s="75"/>
      <c r="AF189" s="76"/>
      <c r="AJ189" s="90">
        <v>1027015.0</v>
      </c>
      <c r="AK189" s="18"/>
      <c r="AL189" s="8">
        <f t="shared" si="3"/>
        <v>0</v>
      </c>
      <c r="AO189" s="8">
        <v>1.8141646592432972</v>
      </c>
      <c r="AT189" s="18"/>
      <c r="AU189" s="91"/>
    </row>
    <row r="190" ht="12.0" customHeight="1">
      <c r="A190" s="97">
        <v>5001163.0</v>
      </c>
      <c r="B190" s="92" t="s">
        <v>466</v>
      </c>
      <c r="C190" s="81" t="str">
        <f t="shared" si="2"/>
        <v/>
      </c>
      <c r="D190" s="82">
        <v>323.62</v>
      </c>
      <c r="E190" s="94" t="s">
        <v>245</v>
      </c>
      <c r="F190" s="84">
        <f t="shared" si="1"/>
        <v>394.8164</v>
      </c>
      <c r="G190" s="95" t="s">
        <v>246</v>
      </c>
      <c r="H190" s="86"/>
      <c r="I190" s="104"/>
      <c r="J190" s="76"/>
      <c r="K190" s="88"/>
      <c r="N190" s="18"/>
      <c r="P190" s="4">
        <v>89.0</v>
      </c>
      <c r="Q190" s="4"/>
      <c r="R190" s="4"/>
      <c r="S190" s="21"/>
      <c r="T190" s="21"/>
      <c r="V190" s="89"/>
      <c r="Z190" s="73"/>
      <c r="AA190" s="73">
        <v>19.999054418230813</v>
      </c>
      <c r="AB190" s="4"/>
      <c r="AC190" s="74"/>
      <c r="AD190" s="75"/>
      <c r="AE190" s="75"/>
      <c r="AF190" s="76"/>
      <c r="AJ190" s="90">
        <v>1001163.0</v>
      </c>
      <c r="AK190" s="18"/>
      <c r="AL190" s="8">
        <f t="shared" si="3"/>
        <v>0</v>
      </c>
      <c r="AO190" s="8">
        <v>1.8862090287368989</v>
      </c>
      <c r="AT190" s="18"/>
      <c r="AU190" s="91"/>
    </row>
    <row r="191" ht="12.0" customHeight="1">
      <c r="A191" s="97">
        <v>5027016.0</v>
      </c>
      <c r="B191" s="92" t="s">
        <v>467</v>
      </c>
      <c r="C191" s="81" t="str">
        <f t="shared" si="2"/>
        <v/>
      </c>
      <c r="D191" s="82">
        <v>364.9</v>
      </c>
      <c r="E191" s="94" t="s">
        <v>245</v>
      </c>
      <c r="F191" s="84">
        <f t="shared" si="1"/>
        <v>445.178</v>
      </c>
      <c r="G191" s="95" t="s">
        <v>252</v>
      </c>
      <c r="H191" s="86"/>
      <c r="I191" s="104"/>
      <c r="J191" s="76"/>
      <c r="K191" s="88"/>
      <c r="N191" s="18"/>
      <c r="P191" s="4">
        <v>89.0</v>
      </c>
      <c r="Q191" s="4"/>
      <c r="R191" s="4"/>
      <c r="S191" s="21"/>
      <c r="T191" s="21"/>
      <c r="V191" s="89"/>
      <c r="Z191" s="73"/>
      <c r="AA191" s="73">
        <v>14.99853243322572</v>
      </c>
      <c r="AB191" s="4"/>
      <c r="AC191" s="74"/>
      <c r="AD191" s="75"/>
      <c r="AE191" s="75"/>
      <c r="AF191" s="76"/>
      <c r="AJ191" s="90">
        <v>1027016.0</v>
      </c>
      <c r="AK191" s="18"/>
      <c r="AL191" s="8">
        <f t="shared" si="3"/>
        <v>0</v>
      </c>
      <c r="AO191" s="8">
        <v>0.33456644381840844</v>
      </c>
      <c r="AT191" s="18"/>
      <c r="AU191" s="91"/>
    </row>
    <row r="192" ht="12.0" customHeight="1">
      <c r="A192" s="97">
        <v>5001164.0</v>
      </c>
      <c r="B192" s="92" t="s">
        <v>468</v>
      </c>
      <c r="C192" s="81" t="str">
        <f t="shared" si="2"/>
        <v/>
      </c>
      <c r="D192" s="82">
        <v>330.17</v>
      </c>
      <c r="E192" s="94" t="s">
        <v>245</v>
      </c>
      <c r="F192" s="84">
        <f t="shared" si="1"/>
        <v>402.8074</v>
      </c>
      <c r="G192" s="95" t="s">
        <v>246</v>
      </c>
      <c r="H192" s="86"/>
      <c r="I192" s="104"/>
      <c r="J192" s="76"/>
      <c r="K192" s="88"/>
      <c r="N192" s="18"/>
      <c r="P192" s="4">
        <v>89.0</v>
      </c>
      <c r="Q192" s="4"/>
      <c r="R192" s="4"/>
      <c r="S192" s="21"/>
      <c r="T192" s="21"/>
      <c r="V192" s="89"/>
      <c r="Z192" s="73"/>
      <c r="AA192" s="73">
        <v>20.00092682700773</v>
      </c>
      <c r="AB192" s="4"/>
      <c r="AC192" s="74"/>
      <c r="AD192" s="75"/>
      <c r="AE192" s="75"/>
      <c r="AF192" s="76"/>
      <c r="AJ192" s="90">
        <v>1001164.0</v>
      </c>
      <c r="AK192" s="18"/>
      <c r="AL192" s="8">
        <f t="shared" si="3"/>
        <v>0</v>
      </c>
      <c r="AO192" s="8">
        <v>1.84879732438772</v>
      </c>
      <c r="AT192" s="18"/>
      <c r="AU192" s="91"/>
    </row>
    <row r="193" ht="12.0" customHeight="1">
      <c r="A193" s="97">
        <v>5001165.0</v>
      </c>
      <c r="B193" s="92" t="s">
        <v>469</v>
      </c>
      <c r="C193" s="81" t="str">
        <f t="shared" si="2"/>
        <v/>
      </c>
      <c r="D193" s="82">
        <v>339.11</v>
      </c>
      <c r="E193" s="94" t="s">
        <v>245</v>
      </c>
      <c r="F193" s="84">
        <f t="shared" si="1"/>
        <v>413.7142</v>
      </c>
      <c r="G193" s="95" t="s">
        <v>246</v>
      </c>
      <c r="H193" s="86"/>
      <c r="I193" s="104"/>
      <c r="J193" s="76"/>
      <c r="K193" s="88"/>
      <c r="N193" s="18"/>
      <c r="P193" s="4">
        <v>89.0</v>
      </c>
      <c r="Q193" s="4"/>
      <c r="R193" s="4"/>
      <c r="S193" s="21"/>
      <c r="T193" s="21"/>
      <c r="V193" s="89"/>
      <c r="Z193" s="73"/>
      <c r="AA193" s="73">
        <v>20.00090236419419</v>
      </c>
      <c r="AB193" s="4"/>
      <c r="AC193" s="74"/>
      <c r="AD193" s="75"/>
      <c r="AE193" s="75"/>
      <c r="AF193" s="76"/>
      <c r="AJ193" s="90">
        <v>1001165.0</v>
      </c>
      <c r="AK193" s="18"/>
      <c r="AL193" s="8">
        <f t="shared" si="3"/>
        <v>0</v>
      </c>
      <c r="AO193" s="8">
        <v>1.8000482029904823</v>
      </c>
      <c r="AT193" s="18"/>
      <c r="AU193" s="91"/>
    </row>
    <row r="194" ht="12.0" customHeight="1">
      <c r="A194" s="97">
        <v>5027017.0</v>
      </c>
      <c r="B194" s="92" t="s">
        <v>470</v>
      </c>
      <c r="C194" s="81" t="str">
        <f t="shared" si="2"/>
        <v/>
      </c>
      <c r="D194" s="82">
        <v>385.04</v>
      </c>
      <c r="E194" s="94" t="s">
        <v>245</v>
      </c>
      <c r="F194" s="84">
        <f t="shared" si="1"/>
        <v>469.7488</v>
      </c>
      <c r="G194" s="95" t="s">
        <v>252</v>
      </c>
      <c r="H194" s="86"/>
      <c r="I194" s="76"/>
      <c r="J194" s="76"/>
      <c r="K194" s="88"/>
      <c r="N194" s="18"/>
      <c r="P194" s="4">
        <v>89.0</v>
      </c>
      <c r="Q194" s="4"/>
      <c r="R194" s="4"/>
      <c r="S194" s="21"/>
      <c r="T194" s="21"/>
      <c r="V194" s="89"/>
      <c r="Z194" s="73"/>
      <c r="AA194" s="73">
        <v>15.000993443274396</v>
      </c>
      <c r="AB194" s="4"/>
      <c r="AC194" s="74"/>
      <c r="AD194" s="75"/>
      <c r="AE194" s="75"/>
      <c r="AF194" s="76"/>
      <c r="AJ194" s="90">
        <v>1027017.0</v>
      </c>
      <c r="AK194" s="18"/>
      <c r="AL194" s="8">
        <f t="shared" si="3"/>
        <v>0</v>
      </c>
      <c r="AO194" s="8">
        <v>0.317068587245585</v>
      </c>
      <c r="AT194" s="18"/>
      <c r="AU194" s="91"/>
    </row>
    <row r="195" ht="12.0" customHeight="1">
      <c r="A195" s="97">
        <v>5027018.0</v>
      </c>
      <c r="B195" s="92" t="s">
        <v>471</v>
      </c>
      <c r="C195" s="81" t="str">
        <f t="shared" si="2"/>
        <v/>
      </c>
      <c r="D195" s="82">
        <v>415.5</v>
      </c>
      <c r="E195" s="94" t="s">
        <v>245</v>
      </c>
      <c r="F195" s="84">
        <f t="shared" si="1"/>
        <v>506.91</v>
      </c>
      <c r="G195" s="95" t="s">
        <v>252</v>
      </c>
      <c r="H195" s="86"/>
      <c r="I195" s="76"/>
      <c r="J195" s="76"/>
      <c r="K195" s="88"/>
      <c r="N195" s="18"/>
      <c r="P195" s="4">
        <v>89.0</v>
      </c>
      <c r="Q195" s="4"/>
      <c r="R195" s="4"/>
      <c r="S195" s="21"/>
      <c r="T195" s="21"/>
      <c r="V195" s="89"/>
      <c r="Z195" s="73"/>
      <c r="AA195" s="73">
        <v>15.000993443274396</v>
      </c>
      <c r="AB195" s="4"/>
      <c r="AC195" s="74"/>
      <c r="AD195" s="75"/>
      <c r="AE195" s="75"/>
      <c r="AF195" s="76"/>
      <c r="AJ195" s="90">
        <v>1027017.0</v>
      </c>
      <c r="AK195" s="18"/>
      <c r="AL195" s="8">
        <f t="shared" si="3"/>
        <v>0</v>
      </c>
      <c r="AO195" s="8">
        <v>1.4690936933081422</v>
      </c>
      <c r="AT195" s="18"/>
      <c r="AU195" s="91"/>
    </row>
    <row r="196" ht="12.0" customHeight="1">
      <c r="A196" s="97">
        <v>5027019.0</v>
      </c>
      <c r="B196" s="92" t="s">
        <v>472</v>
      </c>
      <c r="C196" s="81" t="str">
        <f t="shared" si="2"/>
        <v/>
      </c>
      <c r="D196" s="82">
        <v>447.01</v>
      </c>
      <c r="E196" s="94" t="s">
        <v>372</v>
      </c>
      <c r="F196" s="84">
        <f t="shared" si="1"/>
        <v>545.3522</v>
      </c>
      <c r="G196" s="95" t="s">
        <v>252</v>
      </c>
      <c r="H196" s="86"/>
      <c r="I196" s="76"/>
      <c r="J196" s="76"/>
      <c r="K196" s="88"/>
      <c r="N196" s="18"/>
      <c r="P196" s="4">
        <v>89.0</v>
      </c>
      <c r="Q196" s="4"/>
      <c r="R196" s="4"/>
      <c r="S196" s="21"/>
      <c r="T196" s="21"/>
      <c r="V196" s="89"/>
      <c r="Z196" s="73"/>
      <c r="AA196" s="73">
        <v>15.000993443274396</v>
      </c>
      <c r="AB196" s="4"/>
      <c r="AC196" s="74"/>
      <c r="AD196" s="75"/>
      <c r="AE196" s="75"/>
      <c r="AF196" s="76"/>
      <c r="AJ196" s="90">
        <v>1027017.0</v>
      </c>
      <c r="AK196" s="18"/>
      <c r="AL196" s="8">
        <f t="shared" si="3"/>
        <v>0</v>
      </c>
      <c r="AO196" s="8">
        <v>1.3655552925824364</v>
      </c>
      <c r="AT196" s="18"/>
      <c r="AU196" s="91"/>
    </row>
    <row r="197" ht="12.0" customHeight="1">
      <c r="A197" s="97">
        <v>5027020.0</v>
      </c>
      <c r="B197" s="92" t="s">
        <v>473</v>
      </c>
      <c r="C197" s="81" t="str">
        <f t="shared" si="2"/>
        <v/>
      </c>
      <c r="D197" s="82">
        <v>499.36</v>
      </c>
      <c r="E197" s="94" t="s">
        <v>245</v>
      </c>
      <c r="F197" s="84">
        <f t="shared" si="1"/>
        <v>609.2192</v>
      </c>
      <c r="G197" s="95" t="s">
        <v>252</v>
      </c>
      <c r="H197" s="86"/>
      <c r="I197" s="76"/>
      <c r="J197" s="76"/>
      <c r="K197" s="88"/>
      <c r="N197" s="18"/>
      <c r="P197" s="4">
        <v>89.0</v>
      </c>
      <c r="Q197" s="4"/>
      <c r="R197" s="4"/>
      <c r="S197" s="21"/>
      <c r="T197" s="21"/>
      <c r="V197" s="89"/>
      <c r="Z197" s="73"/>
      <c r="AA197" s="73">
        <v>15.000993443274396</v>
      </c>
      <c r="AB197" s="4"/>
      <c r="AC197" s="74"/>
      <c r="AD197" s="75"/>
      <c r="AE197" s="75"/>
      <c r="AF197" s="76"/>
      <c r="AJ197" s="90">
        <v>1027017.0</v>
      </c>
      <c r="AK197" s="18"/>
      <c r="AL197" s="8">
        <f t="shared" si="3"/>
        <v>0</v>
      </c>
      <c r="AO197" s="8">
        <v>1.222406137978454</v>
      </c>
      <c r="AT197" s="18"/>
      <c r="AU197" s="91"/>
    </row>
    <row r="198" ht="12.0" customHeight="1">
      <c r="A198" s="97">
        <v>5027021.0</v>
      </c>
      <c r="B198" s="92" t="s">
        <v>474</v>
      </c>
      <c r="C198" s="81" t="str">
        <f t="shared" si="2"/>
        <v/>
      </c>
      <c r="D198" s="82">
        <v>556.56</v>
      </c>
      <c r="E198" s="94" t="s">
        <v>245</v>
      </c>
      <c r="F198" s="84">
        <f t="shared" si="1"/>
        <v>679.0032</v>
      </c>
      <c r="G198" s="95" t="s">
        <v>252</v>
      </c>
      <c r="H198" s="86"/>
      <c r="I198" s="76"/>
      <c r="J198" s="76"/>
      <c r="K198" s="88"/>
      <c r="N198" s="18"/>
      <c r="P198" s="4">
        <v>89.0</v>
      </c>
      <c r="Q198" s="4"/>
      <c r="R198" s="4"/>
      <c r="S198" s="21"/>
      <c r="T198" s="21"/>
      <c r="V198" s="89"/>
      <c r="Z198" s="73"/>
      <c r="AA198" s="73">
        <v>15.000993443274396</v>
      </c>
      <c r="AB198" s="4"/>
      <c r="AC198" s="74"/>
      <c r="AD198" s="75"/>
      <c r="AE198" s="75"/>
      <c r="AF198" s="76"/>
      <c r="AJ198" s="90">
        <v>1027017.0</v>
      </c>
      <c r="AK198" s="18"/>
      <c r="AL198" s="8">
        <f t="shared" si="3"/>
        <v>0</v>
      </c>
      <c r="AO198" s="8">
        <v>1.0967586108397036</v>
      </c>
      <c r="AT198" s="18"/>
      <c r="AU198" s="91"/>
    </row>
    <row r="199" ht="12.0" customHeight="1">
      <c r="A199" s="97">
        <v>5027022.0</v>
      </c>
      <c r="B199" s="92" t="s">
        <v>475</v>
      </c>
      <c r="C199" s="81" t="str">
        <f t="shared" si="2"/>
        <v/>
      </c>
      <c r="D199" s="82">
        <v>604.98</v>
      </c>
      <c r="E199" s="94" t="s">
        <v>458</v>
      </c>
      <c r="F199" s="84">
        <f t="shared" si="1"/>
        <v>738.0756</v>
      </c>
      <c r="G199" s="95" t="s">
        <v>252</v>
      </c>
      <c r="H199" s="86"/>
      <c r="I199" s="76"/>
      <c r="J199" s="76"/>
      <c r="K199" s="88"/>
      <c r="N199" s="18"/>
      <c r="P199" s="4">
        <v>89.0</v>
      </c>
      <c r="Q199" s="4"/>
      <c r="R199" s="4"/>
      <c r="S199" s="21"/>
      <c r="T199" s="21"/>
      <c r="V199" s="89"/>
      <c r="Z199" s="73"/>
      <c r="AA199" s="73">
        <v>15.000993443274396</v>
      </c>
      <c r="AB199" s="4"/>
      <c r="AC199" s="74"/>
      <c r="AD199" s="75"/>
      <c r="AE199" s="75"/>
      <c r="AF199" s="76"/>
      <c r="AJ199" s="90">
        <v>1027017.0</v>
      </c>
      <c r="AK199" s="18"/>
      <c r="AL199" s="8">
        <f t="shared" si="3"/>
        <v>0</v>
      </c>
      <c r="AO199" s="8">
        <v>1.0089869346199345</v>
      </c>
      <c r="AT199" s="18"/>
      <c r="AU199" s="91"/>
    </row>
    <row r="200" ht="12.0" customHeight="1">
      <c r="A200" s="97">
        <v>3701025.0</v>
      </c>
      <c r="B200" s="92" t="s">
        <v>476</v>
      </c>
      <c r="C200" s="93"/>
      <c r="D200" s="82">
        <v>21.85</v>
      </c>
      <c r="E200" s="106" t="s">
        <v>245</v>
      </c>
      <c r="F200" s="84">
        <f t="shared" si="1"/>
        <v>26.657</v>
      </c>
      <c r="G200" s="95" t="s">
        <v>252</v>
      </c>
      <c r="H200" s="86"/>
      <c r="I200" s="107"/>
      <c r="J200" s="76"/>
      <c r="K200" s="88"/>
      <c r="N200" s="18"/>
      <c r="P200" s="4">
        <v>89.0</v>
      </c>
      <c r="Q200" s="4"/>
      <c r="R200" s="4"/>
      <c r="S200" s="21"/>
      <c r="T200" s="21"/>
      <c r="V200" s="89"/>
      <c r="Z200" s="73"/>
      <c r="AA200" s="73">
        <v>14.999999999999986</v>
      </c>
      <c r="AB200" s="4"/>
      <c r="AC200" s="74"/>
      <c r="AD200" s="75"/>
      <c r="AE200" s="75"/>
      <c r="AF200" s="76"/>
      <c r="AJ200" s="90"/>
      <c r="AK200" s="18"/>
      <c r="AL200" s="18"/>
      <c r="AT200" s="18"/>
      <c r="AU200" s="91"/>
    </row>
    <row r="201" ht="12.0" customHeight="1">
      <c r="A201" s="97">
        <v>3701026.0</v>
      </c>
      <c r="B201" s="92" t="s">
        <v>477</v>
      </c>
      <c r="C201" s="93"/>
      <c r="D201" s="82">
        <v>22.65</v>
      </c>
      <c r="E201" s="106" t="s">
        <v>245</v>
      </c>
      <c r="F201" s="84">
        <f t="shared" si="1"/>
        <v>27.633</v>
      </c>
      <c r="G201" s="95" t="s">
        <v>252</v>
      </c>
      <c r="H201" s="86"/>
      <c r="I201" s="107"/>
      <c r="J201" s="76"/>
      <c r="K201" s="88"/>
      <c r="N201" s="18"/>
      <c r="P201" s="4">
        <v>89.0</v>
      </c>
      <c r="Q201" s="4"/>
      <c r="R201" s="4"/>
      <c r="S201" s="21"/>
      <c r="T201" s="21"/>
      <c r="V201" s="89"/>
      <c r="Z201" s="73"/>
      <c r="AA201" s="73">
        <v>14.999999999999986</v>
      </c>
      <c r="AB201" s="4"/>
      <c r="AC201" s="74"/>
      <c r="AD201" s="75"/>
      <c r="AE201" s="75"/>
      <c r="AF201" s="76"/>
      <c r="AJ201" s="90"/>
      <c r="AK201" s="18"/>
      <c r="AL201" s="18"/>
      <c r="AT201" s="18"/>
      <c r="AU201" s="91"/>
    </row>
    <row r="202" ht="12.0" customHeight="1">
      <c r="A202" s="97">
        <v>3701001.0</v>
      </c>
      <c r="B202" s="92" t="s">
        <v>478</v>
      </c>
      <c r="C202" s="93"/>
      <c r="D202" s="82">
        <v>25.95</v>
      </c>
      <c r="E202" s="106" t="s">
        <v>372</v>
      </c>
      <c r="F202" s="84">
        <f t="shared" si="1"/>
        <v>31.659</v>
      </c>
      <c r="G202" s="95" t="s">
        <v>274</v>
      </c>
      <c r="H202" s="86"/>
      <c r="I202" s="98" t="s">
        <v>479</v>
      </c>
      <c r="J202" s="100"/>
      <c r="K202" s="88"/>
      <c r="N202" s="18"/>
      <c r="P202" s="4">
        <v>89.0</v>
      </c>
      <c r="Q202" s="4"/>
      <c r="R202" s="4"/>
      <c r="S202" s="21"/>
      <c r="T202" s="21"/>
      <c r="V202" s="89"/>
      <c r="Z202" s="73"/>
      <c r="AA202" s="73">
        <v>14.985250737463119</v>
      </c>
      <c r="AB202" s="4"/>
      <c r="AC202" s="74"/>
      <c r="AD202" s="75"/>
      <c r="AE202" s="75"/>
      <c r="AF202" s="76"/>
      <c r="AJ202" s="90"/>
      <c r="AK202" s="18"/>
      <c r="AL202" s="18"/>
      <c r="AT202" s="18"/>
      <c r="AU202" s="91"/>
    </row>
    <row r="203" ht="12.0" customHeight="1">
      <c r="A203" s="97">
        <v>3701002.0</v>
      </c>
      <c r="B203" s="92" t="s">
        <v>480</v>
      </c>
      <c r="C203" s="93"/>
      <c r="D203" s="82">
        <v>26.61</v>
      </c>
      <c r="E203" s="106" t="s">
        <v>372</v>
      </c>
      <c r="F203" s="84">
        <f t="shared" si="1"/>
        <v>32.4642</v>
      </c>
      <c r="G203" s="95" t="s">
        <v>252</v>
      </c>
      <c r="H203" s="86"/>
      <c r="I203" s="99"/>
      <c r="J203" s="76"/>
      <c r="K203" s="88"/>
      <c r="N203" s="18"/>
      <c r="P203" s="4">
        <v>89.0</v>
      </c>
      <c r="Q203" s="4"/>
      <c r="R203" s="4"/>
      <c r="S203" s="21"/>
      <c r="T203" s="21"/>
      <c r="V203" s="89"/>
      <c r="Z203" s="73"/>
      <c r="AA203" s="73">
        <v>15.00862564692352</v>
      </c>
      <c r="AB203" s="4"/>
      <c r="AC203" s="74"/>
      <c r="AD203" s="75"/>
      <c r="AE203" s="75"/>
      <c r="AF203" s="76"/>
      <c r="AJ203" s="90"/>
      <c r="AK203" s="18"/>
      <c r="AL203" s="18"/>
      <c r="AT203" s="18"/>
      <c r="AU203" s="91"/>
    </row>
    <row r="204" ht="12.0" customHeight="1">
      <c r="A204" s="97">
        <v>3701003.0</v>
      </c>
      <c r="B204" s="92" t="s">
        <v>481</v>
      </c>
      <c r="C204" s="93"/>
      <c r="D204" s="82">
        <v>26.61</v>
      </c>
      <c r="E204" s="106" t="s">
        <v>372</v>
      </c>
      <c r="F204" s="84">
        <f t="shared" si="1"/>
        <v>32.4642</v>
      </c>
      <c r="G204" s="95" t="s">
        <v>252</v>
      </c>
      <c r="H204" s="86"/>
      <c r="I204" s="107"/>
      <c r="J204" s="76"/>
      <c r="K204" s="88"/>
      <c r="N204" s="18"/>
      <c r="P204" s="4">
        <v>89.0</v>
      </c>
      <c r="Q204" s="4"/>
      <c r="R204" s="4"/>
      <c r="S204" s="21"/>
      <c r="T204" s="21"/>
      <c r="V204" s="89"/>
      <c r="Z204" s="73"/>
      <c r="AA204" s="73">
        <v>15.00862564692352</v>
      </c>
      <c r="AB204" s="4"/>
      <c r="AC204" s="74"/>
      <c r="AD204" s="75"/>
      <c r="AE204" s="75"/>
      <c r="AF204" s="76"/>
      <c r="AJ204" s="90"/>
      <c r="AK204" s="18"/>
      <c r="AL204" s="18"/>
      <c r="AT204" s="18"/>
      <c r="AU204" s="91"/>
    </row>
    <row r="205" ht="12.0" customHeight="1">
      <c r="A205" s="97">
        <v>3701004.0</v>
      </c>
      <c r="B205" s="92" t="s">
        <v>482</v>
      </c>
      <c r="C205" s="93"/>
      <c r="D205" s="82">
        <v>27.07</v>
      </c>
      <c r="E205" s="106" t="s">
        <v>372</v>
      </c>
      <c r="F205" s="84">
        <f t="shared" si="1"/>
        <v>33.0254</v>
      </c>
      <c r="G205" s="95" t="s">
        <v>274</v>
      </c>
      <c r="H205" s="86"/>
      <c r="I205" s="98" t="s">
        <v>368</v>
      </c>
      <c r="J205" s="100"/>
      <c r="K205" s="88"/>
      <c r="N205" s="18"/>
      <c r="P205" s="4">
        <v>89.0</v>
      </c>
      <c r="Q205" s="4"/>
      <c r="R205" s="4"/>
      <c r="S205" s="21"/>
      <c r="T205" s="21"/>
      <c r="V205" s="89"/>
      <c r="Z205" s="73"/>
      <c r="AA205" s="73">
        <v>14.980214810627473</v>
      </c>
      <c r="AB205" s="4"/>
      <c r="AC205" s="74"/>
      <c r="AD205" s="75"/>
      <c r="AE205" s="75"/>
      <c r="AF205" s="76"/>
      <c r="AJ205" s="90"/>
      <c r="AK205" s="18"/>
      <c r="AL205" s="18"/>
      <c r="AT205" s="18"/>
      <c r="AU205" s="91"/>
    </row>
    <row r="206" ht="12.0" customHeight="1">
      <c r="A206" s="97">
        <v>3701005.0</v>
      </c>
      <c r="B206" s="92" t="s">
        <v>483</v>
      </c>
      <c r="C206" s="93"/>
      <c r="D206" s="82">
        <v>29.08</v>
      </c>
      <c r="E206" s="106" t="s">
        <v>245</v>
      </c>
      <c r="F206" s="84">
        <f t="shared" si="1"/>
        <v>35.4776</v>
      </c>
      <c r="G206" s="95" t="s">
        <v>246</v>
      </c>
      <c r="H206" s="86"/>
      <c r="I206" s="99"/>
      <c r="J206" s="76"/>
      <c r="K206" s="88"/>
      <c r="N206" s="18"/>
      <c r="P206" s="4">
        <v>89.0</v>
      </c>
      <c r="Q206" s="4"/>
      <c r="R206" s="4"/>
      <c r="S206" s="21"/>
      <c r="T206" s="21"/>
      <c r="V206" s="89"/>
      <c r="Z206" s="73"/>
      <c r="AA206" s="73">
        <v>15.000000000000014</v>
      </c>
      <c r="AB206" s="4"/>
      <c r="AC206" s="74"/>
      <c r="AD206" s="75"/>
      <c r="AE206" s="75"/>
      <c r="AF206" s="76"/>
      <c r="AJ206" s="90"/>
      <c r="AK206" s="18"/>
      <c r="AL206" s="18"/>
      <c r="AT206" s="18"/>
      <c r="AU206" s="91"/>
    </row>
    <row r="207" ht="12.0" customHeight="1">
      <c r="A207" s="97">
        <v>3701006.0</v>
      </c>
      <c r="B207" s="92" t="s">
        <v>484</v>
      </c>
      <c r="C207" s="93"/>
      <c r="D207" s="82">
        <v>31.63</v>
      </c>
      <c r="E207" s="106" t="s">
        <v>372</v>
      </c>
      <c r="F207" s="84">
        <f t="shared" si="1"/>
        <v>38.5886</v>
      </c>
      <c r="G207" s="95" t="s">
        <v>274</v>
      </c>
      <c r="H207" s="86"/>
      <c r="I207" s="107"/>
      <c r="J207" s="100"/>
      <c r="K207" s="88"/>
      <c r="N207" s="18"/>
      <c r="P207" s="4">
        <v>89.0</v>
      </c>
      <c r="Q207" s="4"/>
      <c r="R207" s="4"/>
      <c r="S207" s="21"/>
      <c r="T207" s="21"/>
      <c r="V207" s="89"/>
      <c r="Z207" s="73"/>
      <c r="AA207" s="73">
        <v>15.004840271055187</v>
      </c>
      <c r="AB207" s="4"/>
      <c r="AC207" s="74"/>
      <c r="AD207" s="75"/>
      <c r="AE207" s="75"/>
      <c r="AF207" s="76"/>
      <c r="AJ207" s="90"/>
      <c r="AK207" s="18"/>
      <c r="AL207" s="18"/>
      <c r="AT207" s="18"/>
      <c r="AU207" s="91"/>
    </row>
    <row r="208" ht="12.0" customHeight="1">
      <c r="A208" s="97">
        <v>3701007.0</v>
      </c>
      <c r="B208" s="92" t="s">
        <v>485</v>
      </c>
      <c r="C208" s="93"/>
      <c r="D208" s="82">
        <v>32.12</v>
      </c>
      <c r="E208" s="106" t="s">
        <v>372</v>
      </c>
      <c r="F208" s="84">
        <f t="shared" si="1"/>
        <v>39.1864</v>
      </c>
      <c r="G208" s="95" t="s">
        <v>252</v>
      </c>
      <c r="H208" s="86"/>
      <c r="I208" s="107"/>
      <c r="J208" s="76"/>
      <c r="K208" s="88"/>
      <c r="N208" s="18"/>
      <c r="P208" s="4">
        <v>89.0</v>
      </c>
      <c r="Q208" s="4"/>
      <c r="R208" s="4"/>
      <c r="S208" s="21"/>
      <c r="T208" s="21"/>
      <c r="V208" s="89"/>
      <c r="Z208" s="73"/>
      <c r="AA208" s="73">
        <v>14.999999999999986</v>
      </c>
      <c r="AB208" s="4"/>
      <c r="AC208" s="74"/>
      <c r="AD208" s="75"/>
      <c r="AE208" s="75"/>
      <c r="AF208" s="76"/>
      <c r="AJ208" s="90"/>
      <c r="AK208" s="18"/>
      <c r="AL208" s="18"/>
      <c r="AT208" s="18"/>
      <c r="AU208" s="91"/>
    </row>
    <row r="209" ht="12.0" customHeight="1">
      <c r="A209" s="97">
        <v>3701008.0</v>
      </c>
      <c r="B209" s="92" t="s">
        <v>486</v>
      </c>
      <c r="C209" s="93"/>
      <c r="D209" s="82">
        <v>32.87</v>
      </c>
      <c r="E209" s="106" t="s">
        <v>372</v>
      </c>
      <c r="F209" s="84">
        <f t="shared" si="1"/>
        <v>40.1014</v>
      </c>
      <c r="G209" s="95" t="s">
        <v>274</v>
      </c>
      <c r="H209" s="86"/>
      <c r="I209" s="107"/>
      <c r="J209" s="100"/>
      <c r="K209" s="88"/>
      <c r="N209" s="18"/>
      <c r="P209" s="4">
        <v>89.0</v>
      </c>
      <c r="Q209" s="4"/>
      <c r="R209" s="4"/>
      <c r="S209" s="21"/>
      <c r="T209" s="21"/>
      <c r="V209" s="89"/>
      <c r="Z209" s="73"/>
      <c r="AA209" s="73">
        <v>14.990689013035379</v>
      </c>
      <c r="AB209" s="4"/>
      <c r="AC209" s="74"/>
      <c r="AD209" s="75"/>
      <c r="AE209" s="75"/>
      <c r="AF209" s="76"/>
      <c r="AJ209" s="90"/>
      <c r="AK209" s="18"/>
      <c r="AL209" s="18"/>
      <c r="AT209" s="18"/>
      <c r="AU209" s="91"/>
    </row>
    <row r="210" ht="12.0" customHeight="1">
      <c r="A210" s="97">
        <v>3701009.0</v>
      </c>
      <c r="B210" s="92" t="s">
        <v>487</v>
      </c>
      <c r="C210" s="93"/>
      <c r="D210" s="82">
        <v>22.73</v>
      </c>
      <c r="E210" s="106" t="s">
        <v>372</v>
      </c>
      <c r="F210" s="84">
        <f t="shared" si="1"/>
        <v>27.7306</v>
      </c>
      <c r="G210" s="95" t="s">
        <v>274</v>
      </c>
      <c r="H210" s="86"/>
      <c r="I210" s="107"/>
      <c r="J210" s="100"/>
      <c r="K210" s="88"/>
      <c r="N210" s="18"/>
      <c r="P210" s="4">
        <v>89.0</v>
      </c>
      <c r="Q210" s="4"/>
      <c r="R210" s="4"/>
      <c r="S210" s="21"/>
      <c r="T210" s="21"/>
      <c r="V210" s="89"/>
      <c r="Z210" s="73"/>
      <c r="AA210" s="73">
        <v>15.00672947510094</v>
      </c>
      <c r="AB210" s="4"/>
      <c r="AC210" s="74"/>
      <c r="AD210" s="75"/>
      <c r="AE210" s="75"/>
      <c r="AF210" s="76"/>
      <c r="AJ210" s="90"/>
      <c r="AK210" s="18"/>
      <c r="AL210" s="18"/>
      <c r="AT210" s="18"/>
      <c r="AU210" s="91"/>
    </row>
    <row r="211" ht="12.0" customHeight="1">
      <c r="A211" s="97">
        <v>3701010.0</v>
      </c>
      <c r="B211" s="92" t="s">
        <v>488</v>
      </c>
      <c r="C211" s="93"/>
      <c r="D211" s="82">
        <v>25.31</v>
      </c>
      <c r="E211" s="106" t="s">
        <v>372</v>
      </c>
      <c r="F211" s="84">
        <f t="shared" si="1"/>
        <v>30.8782</v>
      </c>
      <c r="G211" s="95" t="s">
        <v>246</v>
      </c>
      <c r="H211" s="86"/>
      <c r="I211" s="107"/>
      <c r="J211" s="76"/>
      <c r="K211" s="88"/>
      <c r="N211" s="18"/>
      <c r="P211" s="4">
        <v>89.0</v>
      </c>
      <c r="Q211" s="4"/>
      <c r="R211" s="4"/>
      <c r="S211" s="21"/>
      <c r="T211" s="21"/>
      <c r="V211" s="89"/>
      <c r="Z211" s="73"/>
      <c r="AA211" s="73">
        <v>14.993954050785973</v>
      </c>
      <c r="AB211" s="4"/>
      <c r="AC211" s="74"/>
      <c r="AD211" s="75"/>
      <c r="AE211" s="75"/>
      <c r="AF211" s="76"/>
      <c r="AJ211" s="90"/>
      <c r="AK211" s="18"/>
      <c r="AL211" s="18"/>
      <c r="AT211" s="18"/>
      <c r="AU211" s="91"/>
    </row>
    <row r="212" ht="12.0" customHeight="1">
      <c r="A212" s="97">
        <v>3701011.0</v>
      </c>
      <c r="B212" s="92" t="s">
        <v>489</v>
      </c>
      <c r="C212" s="93"/>
      <c r="D212" s="82">
        <v>27.83</v>
      </c>
      <c r="E212" s="106" t="s">
        <v>372</v>
      </c>
      <c r="F212" s="84">
        <f t="shared" si="1"/>
        <v>33.9526</v>
      </c>
      <c r="G212" s="95" t="s">
        <v>252</v>
      </c>
      <c r="H212" s="86"/>
      <c r="I212" s="107"/>
      <c r="J212" s="76"/>
      <c r="K212" s="88"/>
      <c r="N212" s="18"/>
      <c r="P212" s="4">
        <v>89.0</v>
      </c>
      <c r="Q212" s="4"/>
      <c r="R212" s="4"/>
      <c r="S212" s="21"/>
      <c r="T212" s="21"/>
      <c r="V212" s="89"/>
      <c r="Z212" s="73"/>
      <c r="AA212" s="73">
        <v>15.008246289169875</v>
      </c>
      <c r="AB212" s="4"/>
      <c r="AC212" s="74"/>
      <c r="AD212" s="75"/>
      <c r="AE212" s="75"/>
      <c r="AF212" s="76"/>
      <c r="AJ212" s="90"/>
      <c r="AK212" s="18"/>
      <c r="AL212" s="18"/>
      <c r="AT212" s="18"/>
      <c r="AU212" s="91"/>
    </row>
    <row r="213" ht="12.0" customHeight="1">
      <c r="A213" s="97">
        <v>3701012.0</v>
      </c>
      <c r="B213" s="92" t="s">
        <v>490</v>
      </c>
      <c r="C213" s="93"/>
      <c r="D213" s="82">
        <v>33.4</v>
      </c>
      <c r="E213" s="106" t="s">
        <v>372</v>
      </c>
      <c r="F213" s="84">
        <f t="shared" si="1"/>
        <v>40.748</v>
      </c>
      <c r="G213" s="95" t="s">
        <v>246</v>
      </c>
      <c r="H213" s="86"/>
      <c r="I213" s="19"/>
      <c r="J213" s="76"/>
      <c r="K213" s="88"/>
      <c r="N213" s="18"/>
      <c r="P213" s="4">
        <v>89.0</v>
      </c>
      <c r="Q213" s="4"/>
      <c r="R213" s="4"/>
      <c r="S213" s="21"/>
      <c r="T213" s="21"/>
      <c r="V213" s="89"/>
      <c r="Z213" s="73"/>
      <c r="AA213" s="73">
        <v>14.979386165826853</v>
      </c>
      <c r="AB213" s="4"/>
      <c r="AC213" s="74"/>
      <c r="AD213" s="75"/>
      <c r="AE213" s="75"/>
      <c r="AF213" s="76"/>
      <c r="AJ213" s="90"/>
      <c r="AK213" s="18"/>
      <c r="AL213" s="18"/>
      <c r="AT213" s="18"/>
      <c r="AU213" s="91"/>
    </row>
    <row r="214" ht="12.0" customHeight="1">
      <c r="A214" s="97">
        <v>3701013.0</v>
      </c>
      <c r="B214" s="92" t="s">
        <v>491</v>
      </c>
      <c r="C214" s="93"/>
      <c r="D214" s="82">
        <v>33.4</v>
      </c>
      <c r="E214" s="106" t="s">
        <v>245</v>
      </c>
      <c r="F214" s="84">
        <f t="shared" si="1"/>
        <v>40.748</v>
      </c>
      <c r="G214" s="95" t="s">
        <v>246</v>
      </c>
      <c r="H214" s="86"/>
      <c r="I214" s="71"/>
      <c r="J214" s="76"/>
      <c r="K214" s="88"/>
      <c r="N214" s="18"/>
      <c r="P214" s="4">
        <v>89.0</v>
      </c>
      <c r="Q214" s="4"/>
      <c r="R214" s="4"/>
      <c r="S214" s="21"/>
      <c r="T214" s="21"/>
      <c r="V214" s="89"/>
      <c r="Z214" s="73"/>
      <c r="AA214" s="73">
        <v>14.979386165826853</v>
      </c>
      <c r="AB214" s="4"/>
      <c r="AC214" s="74"/>
      <c r="AD214" s="75"/>
      <c r="AE214" s="75"/>
      <c r="AF214" s="76"/>
      <c r="AJ214" s="90"/>
      <c r="AK214" s="18"/>
      <c r="AL214" s="18"/>
      <c r="AT214" s="18"/>
      <c r="AU214" s="91"/>
    </row>
    <row r="215" ht="12.0" customHeight="1">
      <c r="A215" s="97">
        <v>3701014.0</v>
      </c>
      <c r="B215" s="92" t="s">
        <v>492</v>
      </c>
      <c r="C215" s="93"/>
      <c r="D215" s="82">
        <v>37.2</v>
      </c>
      <c r="E215" s="106" t="s">
        <v>372</v>
      </c>
      <c r="F215" s="84">
        <f t="shared" si="1"/>
        <v>45.384</v>
      </c>
      <c r="G215" s="95" t="s">
        <v>252</v>
      </c>
      <c r="H215" s="86"/>
      <c r="I215" s="71"/>
      <c r="J215" s="76"/>
      <c r="K215" s="88"/>
      <c r="N215" s="18"/>
      <c r="P215" s="4">
        <v>89.0</v>
      </c>
      <c r="Q215" s="4"/>
      <c r="R215" s="4"/>
      <c r="S215" s="21"/>
      <c r="T215" s="21"/>
      <c r="V215" s="89"/>
      <c r="Z215" s="73"/>
      <c r="AA215" s="73">
        <v>15.014397367338546</v>
      </c>
      <c r="AB215" s="4"/>
      <c r="AC215" s="74"/>
      <c r="AD215" s="75"/>
      <c r="AE215" s="75"/>
      <c r="AF215" s="76"/>
      <c r="AJ215" s="90"/>
      <c r="AK215" s="18"/>
      <c r="AL215" s="18"/>
      <c r="AT215" s="18"/>
      <c r="AU215" s="91"/>
    </row>
    <row r="216" ht="12.0" customHeight="1">
      <c r="A216" s="97">
        <v>3701015.0</v>
      </c>
      <c r="B216" s="92" t="s">
        <v>493</v>
      </c>
      <c r="C216" s="93"/>
      <c r="D216" s="82">
        <v>39.0</v>
      </c>
      <c r="E216" s="106" t="s">
        <v>372</v>
      </c>
      <c r="F216" s="84">
        <f t="shared" si="1"/>
        <v>47.58</v>
      </c>
      <c r="G216" s="95" t="s">
        <v>246</v>
      </c>
      <c r="H216" s="86"/>
      <c r="I216" s="71"/>
      <c r="J216" s="76"/>
      <c r="K216" s="88"/>
      <c r="N216" s="18"/>
      <c r="P216" s="4">
        <v>89.0</v>
      </c>
      <c r="Q216" s="4"/>
      <c r="R216" s="4"/>
      <c r="S216" s="21"/>
      <c r="T216" s="21"/>
      <c r="V216" s="89"/>
      <c r="Z216" s="73"/>
      <c r="AA216" s="73">
        <v>14.99215070643642</v>
      </c>
      <c r="AB216" s="4"/>
      <c r="AC216" s="74"/>
      <c r="AD216" s="75"/>
      <c r="AE216" s="75"/>
      <c r="AF216" s="76"/>
      <c r="AJ216" s="90"/>
      <c r="AK216" s="18"/>
      <c r="AL216" s="18"/>
      <c r="AT216" s="18"/>
      <c r="AU216" s="91"/>
    </row>
    <row r="217" ht="12.0" customHeight="1">
      <c r="A217" s="97">
        <v>3701016.0</v>
      </c>
      <c r="B217" s="92" t="s">
        <v>494</v>
      </c>
      <c r="C217" s="93"/>
      <c r="D217" s="82">
        <v>47.3</v>
      </c>
      <c r="E217" s="106" t="s">
        <v>372</v>
      </c>
      <c r="F217" s="84">
        <f t="shared" si="1"/>
        <v>57.706</v>
      </c>
      <c r="G217" s="95" t="s">
        <v>252</v>
      </c>
      <c r="H217" s="86"/>
      <c r="I217" s="71"/>
      <c r="J217" s="76"/>
      <c r="K217" s="88"/>
      <c r="N217" s="18"/>
      <c r="P217" s="4">
        <v>89.0</v>
      </c>
      <c r="Q217" s="4"/>
      <c r="R217" s="4"/>
      <c r="S217" s="21"/>
      <c r="T217" s="21"/>
      <c r="V217" s="89"/>
      <c r="Z217" s="73"/>
      <c r="AA217" s="73">
        <v>15.006468305304011</v>
      </c>
      <c r="AB217" s="4"/>
      <c r="AC217" s="74"/>
      <c r="AD217" s="75"/>
      <c r="AE217" s="75"/>
      <c r="AF217" s="76"/>
      <c r="AJ217" s="90"/>
      <c r="AK217" s="18"/>
      <c r="AL217" s="18"/>
      <c r="AT217" s="18"/>
      <c r="AU217" s="91"/>
    </row>
    <row r="218" ht="12.0" customHeight="1">
      <c r="A218" s="97">
        <v>3701017.0</v>
      </c>
      <c r="B218" s="92" t="s">
        <v>495</v>
      </c>
      <c r="C218" s="93"/>
      <c r="D218" s="82">
        <v>48.95</v>
      </c>
      <c r="E218" s="106" t="s">
        <v>372</v>
      </c>
      <c r="F218" s="84">
        <f t="shared" si="1"/>
        <v>59.719</v>
      </c>
      <c r="G218" s="95" t="s">
        <v>246</v>
      </c>
      <c r="H218" s="86"/>
      <c r="I218" s="71"/>
      <c r="J218" s="76"/>
      <c r="K218" s="88"/>
      <c r="N218" s="18"/>
      <c r="P218" s="4">
        <v>89.0</v>
      </c>
      <c r="Q218" s="4"/>
      <c r="R218" s="4"/>
      <c r="S218" s="21"/>
      <c r="T218" s="21"/>
      <c r="V218" s="89"/>
      <c r="Z218" s="73"/>
      <c r="AA218" s="73">
        <v>15.004688965301654</v>
      </c>
      <c r="AB218" s="4"/>
      <c r="AC218" s="74"/>
      <c r="AD218" s="75"/>
      <c r="AE218" s="75"/>
      <c r="AF218" s="76"/>
      <c r="AJ218" s="90"/>
      <c r="AK218" s="18"/>
      <c r="AL218" s="18"/>
      <c r="AT218" s="18"/>
      <c r="AU218" s="91"/>
    </row>
    <row r="219" ht="12.0" customHeight="1">
      <c r="A219" s="97">
        <v>3701018.0</v>
      </c>
      <c r="B219" s="92" t="s">
        <v>496</v>
      </c>
      <c r="C219" s="93"/>
      <c r="D219" s="82">
        <v>55.69</v>
      </c>
      <c r="E219" s="106" t="s">
        <v>497</v>
      </c>
      <c r="F219" s="84">
        <f t="shared" si="1"/>
        <v>67.9418</v>
      </c>
      <c r="G219" s="95" t="s">
        <v>246</v>
      </c>
      <c r="H219" s="86"/>
      <c r="I219" s="71"/>
      <c r="J219" s="76"/>
      <c r="K219" s="88"/>
      <c r="N219" s="18"/>
      <c r="P219" s="4">
        <v>89.0</v>
      </c>
      <c r="Q219" s="4"/>
      <c r="R219" s="4"/>
      <c r="S219" s="21"/>
      <c r="T219" s="21"/>
      <c r="V219" s="89"/>
      <c r="Z219" s="73"/>
      <c r="AA219" s="73">
        <v>15.0</v>
      </c>
      <c r="AB219" s="4"/>
      <c r="AC219" s="74"/>
      <c r="AD219" s="75"/>
      <c r="AE219" s="75"/>
      <c r="AF219" s="76"/>
      <c r="AJ219" s="90"/>
      <c r="AK219" s="18"/>
      <c r="AL219" s="18"/>
      <c r="AT219" s="18"/>
      <c r="AU219" s="91"/>
    </row>
    <row r="220" ht="12.0" customHeight="1">
      <c r="A220" s="97">
        <v>3701019.0</v>
      </c>
      <c r="B220" s="92" t="s">
        <v>498</v>
      </c>
      <c r="C220" s="93"/>
      <c r="D220" s="82">
        <v>55.69</v>
      </c>
      <c r="E220" s="106" t="s">
        <v>372</v>
      </c>
      <c r="F220" s="84">
        <f t="shared" si="1"/>
        <v>67.9418</v>
      </c>
      <c r="G220" s="95" t="s">
        <v>246</v>
      </c>
      <c r="H220" s="86"/>
      <c r="I220" s="71"/>
      <c r="J220" s="76"/>
      <c r="K220" s="88"/>
      <c r="N220" s="18"/>
      <c r="P220" s="4">
        <v>89.0</v>
      </c>
      <c r="Q220" s="4"/>
      <c r="R220" s="4"/>
      <c r="S220" s="21"/>
      <c r="T220" s="21"/>
      <c r="V220" s="89"/>
      <c r="Z220" s="73"/>
      <c r="AA220" s="73">
        <v>15.0</v>
      </c>
      <c r="AB220" s="4"/>
      <c r="AC220" s="74"/>
      <c r="AD220" s="75"/>
      <c r="AE220" s="75"/>
      <c r="AF220" s="76"/>
      <c r="AJ220" s="90"/>
      <c r="AK220" s="18"/>
      <c r="AL220" s="18"/>
      <c r="AT220" s="18"/>
      <c r="AU220" s="91"/>
    </row>
    <row r="221" ht="12.0" customHeight="1">
      <c r="A221" s="97">
        <v>3701020.0</v>
      </c>
      <c r="B221" s="92" t="s">
        <v>499</v>
      </c>
      <c r="C221" s="93"/>
      <c r="D221" s="82">
        <v>70.95</v>
      </c>
      <c r="E221" s="106" t="s">
        <v>372</v>
      </c>
      <c r="F221" s="84">
        <f t="shared" si="1"/>
        <v>86.559</v>
      </c>
      <c r="G221" s="95" t="s">
        <v>252</v>
      </c>
      <c r="H221" s="86"/>
      <c r="I221" s="71"/>
      <c r="J221" s="76"/>
      <c r="K221" s="88"/>
      <c r="N221" s="18"/>
      <c r="P221" s="4">
        <v>89.0</v>
      </c>
      <c r="Q221" s="4"/>
      <c r="R221" s="4"/>
      <c r="S221" s="21"/>
      <c r="T221" s="21"/>
      <c r="V221" s="89"/>
      <c r="Z221" s="73"/>
      <c r="AA221" s="73">
        <v>15.009704550355835</v>
      </c>
      <c r="AB221" s="4"/>
      <c r="AC221" s="74"/>
      <c r="AD221" s="75"/>
      <c r="AE221" s="75"/>
      <c r="AF221" s="76"/>
      <c r="AJ221" s="90"/>
      <c r="AK221" s="18"/>
      <c r="AL221" s="18"/>
      <c r="AT221" s="18"/>
      <c r="AU221" s="91"/>
    </row>
    <row r="222" ht="12.0" customHeight="1">
      <c r="A222" s="97">
        <v>3701021.0</v>
      </c>
      <c r="B222" s="92" t="s">
        <v>500</v>
      </c>
      <c r="C222" s="93"/>
      <c r="D222" s="82">
        <v>78.34</v>
      </c>
      <c r="E222" s="106" t="s">
        <v>372</v>
      </c>
      <c r="F222" s="84">
        <f t="shared" si="1"/>
        <v>95.5748</v>
      </c>
      <c r="G222" s="95" t="s">
        <v>246</v>
      </c>
      <c r="H222" s="86"/>
      <c r="I222" s="71"/>
      <c r="J222" s="76"/>
      <c r="K222" s="88"/>
      <c r="N222" s="18"/>
      <c r="P222" s="4">
        <v>89.0</v>
      </c>
      <c r="Q222" s="4"/>
      <c r="R222" s="4"/>
      <c r="S222" s="21"/>
      <c r="T222" s="21"/>
      <c r="V222" s="89"/>
      <c r="Z222" s="73"/>
      <c r="AA222" s="73">
        <v>15.0</v>
      </c>
      <c r="AB222" s="4"/>
      <c r="AC222" s="74"/>
      <c r="AD222" s="75"/>
      <c r="AE222" s="75"/>
      <c r="AF222" s="76"/>
      <c r="AJ222" s="90"/>
      <c r="AK222" s="18"/>
      <c r="AL222" s="18"/>
      <c r="AT222" s="18"/>
      <c r="AU222" s="91"/>
    </row>
    <row r="223" ht="12.0" customHeight="1">
      <c r="A223" s="97">
        <v>3701022.0</v>
      </c>
      <c r="B223" s="92" t="s">
        <v>501</v>
      </c>
      <c r="C223" s="93"/>
      <c r="D223" s="82">
        <v>87.14</v>
      </c>
      <c r="E223" s="106" t="s">
        <v>372</v>
      </c>
      <c r="F223" s="84">
        <f t="shared" si="1"/>
        <v>106.3108</v>
      </c>
      <c r="G223" s="95" t="s">
        <v>246</v>
      </c>
      <c r="H223" s="86"/>
      <c r="I223" s="71"/>
      <c r="J223" s="76"/>
      <c r="K223" s="88"/>
      <c r="N223" s="18"/>
      <c r="P223" s="4">
        <v>89.0</v>
      </c>
      <c r="Q223" s="4"/>
      <c r="R223" s="4"/>
      <c r="S223" s="21"/>
      <c r="T223" s="21"/>
      <c r="V223" s="89"/>
      <c r="Z223" s="73"/>
      <c r="AA223" s="73">
        <v>14.995610184372254</v>
      </c>
      <c r="AB223" s="4"/>
      <c r="AC223" s="74"/>
      <c r="AD223" s="75"/>
      <c r="AE223" s="75"/>
      <c r="AF223" s="76"/>
      <c r="AJ223" s="90"/>
      <c r="AK223" s="18"/>
      <c r="AL223" s="18"/>
      <c r="AT223" s="18"/>
      <c r="AU223" s="91"/>
    </row>
    <row r="224" ht="12.0" customHeight="1">
      <c r="A224" s="97">
        <v>3701023.0</v>
      </c>
      <c r="B224" s="92" t="s">
        <v>502</v>
      </c>
      <c r="C224" s="93"/>
      <c r="D224" s="82">
        <v>95.21</v>
      </c>
      <c r="E224" s="106" t="s">
        <v>372</v>
      </c>
      <c r="F224" s="84">
        <f t="shared" si="1"/>
        <v>116.1562</v>
      </c>
      <c r="G224" s="95" t="s">
        <v>246</v>
      </c>
      <c r="H224" s="86"/>
      <c r="I224" s="71"/>
      <c r="J224" s="76"/>
      <c r="K224" s="88"/>
      <c r="N224" s="18"/>
      <c r="P224" s="4">
        <v>89.0</v>
      </c>
      <c r="Q224" s="4"/>
      <c r="R224" s="4"/>
      <c r="S224" s="21"/>
      <c r="T224" s="21"/>
      <c r="V224" s="89"/>
      <c r="Z224" s="73"/>
      <c r="AA224" s="73">
        <v>14.992768761047728</v>
      </c>
      <c r="AB224" s="4"/>
      <c r="AC224" s="74"/>
      <c r="AD224" s="75"/>
      <c r="AE224" s="75"/>
      <c r="AF224" s="76"/>
      <c r="AJ224" s="90"/>
      <c r="AK224" s="18"/>
      <c r="AL224" s="18"/>
      <c r="AT224" s="18"/>
      <c r="AU224" s="91"/>
    </row>
    <row r="225" ht="12.0" customHeight="1">
      <c r="A225" s="97">
        <v>3701024.0</v>
      </c>
      <c r="B225" s="92" t="s">
        <v>503</v>
      </c>
      <c r="C225" s="93"/>
      <c r="D225" s="82">
        <v>130.01</v>
      </c>
      <c r="E225" s="106" t="s">
        <v>372</v>
      </c>
      <c r="F225" s="84">
        <f t="shared" si="1"/>
        <v>158.6122</v>
      </c>
      <c r="G225" s="95" t="s">
        <v>246</v>
      </c>
      <c r="H225" s="86"/>
      <c r="I225" s="71"/>
      <c r="J225" s="76"/>
      <c r="K225" s="88"/>
      <c r="N225" s="18"/>
      <c r="P225" s="4">
        <v>89.0</v>
      </c>
      <c r="Q225" s="4"/>
      <c r="R225" s="4"/>
      <c r="S225" s="21"/>
      <c r="T225" s="21"/>
      <c r="V225" s="89"/>
      <c r="Z225" s="73"/>
      <c r="AA225" s="73">
        <v>15.00529598681888</v>
      </c>
      <c r="AB225" s="4"/>
      <c r="AC225" s="74"/>
      <c r="AD225" s="75"/>
      <c r="AE225" s="75"/>
      <c r="AF225" s="76"/>
      <c r="AJ225" s="90"/>
      <c r="AK225" s="18"/>
      <c r="AL225" s="18"/>
      <c r="AT225" s="18"/>
      <c r="AU225" s="91"/>
    </row>
    <row r="226" ht="12.0" customHeight="1">
      <c r="A226" s="97">
        <v>3707001.0</v>
      </c>
      <c r="B226" s="92" t="s">
        <v>504</v>
      </c>
      <c r="C226" s="93"/>
      <c r="D226" s="82">
        <v>150.59</v>
      </c>
      <c r="E226" s="106" t="s">
        <v>245</v>
      </c>
      <c r="F226" s="84">
        <f t="shared" si="1"/>
        <v>183.7198</v>
      </c>
      <c r="G226" s="95" t="s">
        <v>252</v>
      </c>
      <c r="H226" s="86"/>
      <c r="I226" s="76"/>
      <c r="J226" s="108"/>
      <c r="K226" s="88"/>
      <c r="N226" s="18"/>
      <c r="P226" s="4">
        <v>89.0</v>
      </c>
      <c r="Q226" s="4"/>
      <c r="R226" s="4"/>
      <c r="S226" s="21"/>
      <c r="T226" s="21"/>
      <c r="V226" s="89"/>
      <c r="Z226" s="73"/>
      <c r="AA226" s="73">
        <v>10.0</v>
      </c>
      <c r="AB226" s="4"/>
      <c r="AC226" s="74"/>
      <c r="AD226" s="75"/>
      <c r="AE226" s="75"/>
      <c r="AF226" s="76"/>
      <c r="AJ226" s="90"/>
      <c r="AK226" s="18"/>
      <c r="AL226" s="18"/>
      <c r="AT226" s="18"/>
      <c r="AU226" s="91"/>
    </row>
    <row r="227" ht="12.0" customHeight="1">
      <c r="A227" s="97">
        <v>3707002.0</v>
      </c>
      <c r="B227" s="92" t="s">
        <v>505</v>
      </c>
      <c r="C227" s="93"/>
      <c r="D227" s="82">
        <v>172.71</v>
      </c>
      <c r="E227" s="106" t="s">
        <v>372</v>
      </c>
      <c r="F227" s="84">
        <f t="shared" si="1"/>
        <v>210.7062</v>
      </c>
      <c r="G227" s="95" t="s">
        <v>274</v>
      </c>
      <c r="H227" s="86"/>
      <c r="I227" s="76"/>
      <c r="J227" s="108"/>
      <c r="K227" s="88"/>
      <c r="N227" s="18"/>
      <c r="P227" s="4">
        <v>89.0</v>
      </c>
      <c r="Q227" s="4"/>
      <c r="R227" s="4"/>
      <c r="S227" s="21"/>
      <c r="T227" s="21"/>
      <c r="V227" s="89"/>
      <c r="Z227" s="73"/>
      <c r="AA227" s="73">
        <v>10.0</v>
      </c>
      <c r="AB227" s="4"/>
      <c r="AC227" s="74"/>
      <c r="AD227" s="75"/>
      <c r="AE227" s="75"/>
      <c r="AF227" s="76"/>
      <c r="AJ227" s="90"/>
      <c r="AK227" s="18"/>
      <c r="AL227" s="18"/>
      <c r="AT227" s="18"/>
      <c r="AU227" s="91"/>
    </row>
    <row r="228" ht="12.0" customHeight="1">
      <c r="A228" s="97">
        <v>3707003.0</v>
      </c>
      <c r="B228" s="92" t="s">
        <v>506</v>
      </c>
      <c r="C228" s="93"/>
      <c r="D228" s="82">
        <v>186.8</v>
      </c>
      <c r="E228" s="106" t="s">
        <v>507</v>
      </c>
      <c r="F228" s="84">
        <f t="shared" si="1"/>
        <v>227.896</v>
      </c>
      <c r="G228" s="95" t="s">
        <v>252</v>
      </c>
      <c r="H228" s="86"/>
      <c r="I228" s="76"/>
      <c r="J228" s="108"/>
      <c r="K228" s="88"/>
      <c r="N228" s="18"/>
      <c r="P228" s="4">
        <v>89.0</v>
      </c>
      <c r="Q228" s="4"/>
      <c r="R228" s="4"/>
      <c r="S228" s="21"/>
      <c r="T228" s="21"/>
      <c r="V228" s="89"/>
      <c r="Z228" s="73"/>
      <c r="AA228" s="73">
        <v>10.0</v>
      </c>
      <c r="AB228" s="4"/>
      <c r="AC228" s="74"/>
      <c r="AD228" s="75"/>
      <c r="AE228" s="75"/>
      <c r="AF228" s="76"/>
      <c r="AJ228" s="90"/>
      <c r="AK228" s="18"/>
      <c r="AL228" s="18"/>
      <c r="AT228" s="18"/>
      <c r="AU228" s="91"/>
    </row>
    <row r="229" ht="12.0" customHeight="1">
      <c r="A229" s="97">
        <v>3707004.0</v>
      </c>
      <c r="B229" s="92" t="s">
        <v>508</v>
      </c>
      <c r="C229" s="93"/>
      <c r="D229" s="82">
        <v>203.95</v>
      </c>
      <c r="E229" s="106" t="s">
        <v>372</v>
      </c>
      <c r="F229" s="84">
        <f t="shared" si="1"/>
        <v>248.819</v>
      </c>
      <c r="G229" s="95" t="s">
        <v>274</v>
      </c>
      <c r="H229" s="86"/>
      <c r="I229" s="76"/>
      <c r="J229" s="108"/>
      <c r="K229" s="88"/>
      <c r="N229" s="18"/>
      <c r="P229" s="4">
        <v>89.0</v>
      </c>
      <c r="Q229" s="4"/>
      <c r="R229" s="4"/>
      <c r="S229" s="21"/>
      <c r="T229" s="21"/>
      <c r="V229" s="89"/>
      <c r="Z229" s="73"/>
      <c r="AA229" s="73">
        <v>10.0</v>
      </c>
      <c r="AB229" s="4"/>
      <c r="AC229" s="74"/>
      <c r="AD229" s="75"/>
      <c r="AE229" s="75"/>
      <c r="AF229" s="76"/>
      <c r="AJ229" s="90"/>
      <c r="AK229" s="18"/>
      <c r="AL229" s="18"/>
      <c r="AT229" s="18"/>
      <c r="AU229" s="91"/>
    </row>
    <row r="230" ht="12.0" customHeight="1">
      <c r="A230" s="97">
        <v>3707005.0</v>
      </c>
      <c r="B230" s="92" t="s">
        <v>509</v>
      </c>
      <c r="C230" s="93"/>
      <c r="D230" s="82">
        <v>218.91</v>
      </c>
      <c r="E230" s="106" t="s">
        <v>372</v>
      </c>
      <c r="F230" s="84">
        <f t="shared" si="1"/>
        <v>267.0702</v>
      </c>
      <c r="G230" s="95" t="s">
        <v>252</v>
      </c>
      <c r="H230" s="86"/>
      <c r="I230" s="76"/>
      <c r="J230" s="108"/>
      <c r="K230" s="88"/>
      <c r="N230" s="18"/>
      <c r="P230" s="4">
        <v>89.0</v>
      </c>
      <c r="Q230" s="4"/>
      <c r="R230" s="4"/>
      <c r="S230" s="21"/>
      <c r="T230" s="21"/>
      <c r="V230" s="89"/>
      <c r="Z230" s="73"/>
      <c r="AA230" s="73">
        <v>10.0</v>
      </c>
      <c r="AB230" s="4"/>
      <c r="AC230" s="74"/>
      <c r="AD230" s="75"/>
      <c r="AE230" s="75"/>
      <c r="AF230" s="76"/>
      <c r="AJ230" s="90"/>
      <c r="AK230" s="18"/>
      <c r="AL230" s="18"/>
      <c r="AT230" s="18"/>
      <c r="AU230" s="91"/>
    </row>
    <row r="231" ht="12.0" customHeight="1">
      <c r="A231" s="97">
        <v>3707006.0</v>
      </c>
      <c r="B231" s="92" t="s">
        <v>510</v>
      </c>
      <c r="C231" s="93"/>
      <c r="D231" s="82">
        <v>234.02</v>
      </c>
      <c r="E231" s="106" t="s">
        <v>372</v>
      </c>
      <c r="F231" s="84">
        <f t="shared" si="1"/>
        <v>285.5044</v>
      </c>
      <c r="G231" s="95" t="s">
        <v>274</v>
      </c>
      <c r="H231" s="86"/>
      <c r="I231" s="76"/>
      <c r="J231" s="108"/>
      <c r="K231" s="88"/>
      <c r="N231" s="18"/>
      <c r="P231" s="4">
        <v>89.0</v>
      </c>
      <c r="Q231" s="4"/>
      <c r="R231" s="4"/>
      <c r="S231" s="21"/>
      <c r="T231" s="21"/>
      <c r="V231" s="89"/>
      <c r="Z231" s="73"/>
      <c r="AA231" s="73">
        <v>10.0</v>
      </c>
      <c r="AB231" s="4"/>
      <c r="AC231" s="74"/>
      <c r="AD231" s="75"/>
      <c r="AE231" s="75"/>
      <c r="AF231" s="76"/>
      <c r="AJ231" s="90"/>
      <c r="AK231" s="18"/>
      <c r="AL231" s="18"/>
      <c r="AT231" s="18"/>
      <c r="AU231" s="91"/>
    </row>
    <row r="232" ht="12.0" customHeight="1">
      <c r="A232" s="97">
        <v>3707007.0</v>
      </c>
      <c r="B232" s="92" t="s">
        <v>511</v>
      </c>
      <c r="C232" s="93"/>
      <c r="D232" s="82">
        <v>253.63</v>
      </c>
      <c r="E232" s="106" t="s">
        <v>245</v>
      </c>
      <c r="F232" s="84">
        <f t="shared" si="1"/>
        <v>309.4286</v>
      </c>
      <c r="G232" s="95" t="s">
        <v>252</v>
      </c>
      <c r="H232" s="86"/>
      <c r="I232" s="76"/>
      <c r="J232" s="108"/>
      <c r="K232" s="88"/>
      <c r="N232" s="18"/>
      <c r="P232" s="4">
        <v>89.0</v>
      </c>
      <c r="Q232" s="4"/>
      <c r="R232" s="4"/>
      <c r="S232" s="21"/>
      <c r="T232" s="21"/>
      <c r="V232" s="89"/>
      <c r="Z232" s="73"/>
      <c r="AA232" s="73">
        <v>10.0</v>
      </c>
      <c r="AB232" s="4"/>
      <c r="AC232" s="74"/>
      <c r="AD232" s="75"/>
      <c r="AE232" s="75"/>
      <c r="AF232" s="76"/>
      <c r="AJ232" s="90"/>
      <c r="AK232" s="18"/>
      <c r="AL232" s="18"/>
      <c r="AT232" s="18"/>
      <c r="AU232" s="91"/>
    </row>
    <row r="233" ht="12.0" customHeight="1">
      <c r="A233" s="97">
        <v>3707008.0</v>
      </c>
      <c r="B233" s="92" t="s">
        <v>512</v>
      </c>
      <c r="C233" s="93"/>
      <c r="D233" s="82">
        <v>266.37</v>
      </c>
      <c r="E233" s="106" t="s">
        <v>372</v>
      </c>
      <c r="F233" s="84">
        <f t="shared" si="1"/>
        <v>324.9714</v>
      </c>
      <c r="G233" s="95" t="s">
        <v>274</v>
      </c>
      <c r="H233" s="86"/>
      <c r="I233" s="76"/>
      <c r="J233" s="108"/>
      <c r="K233" s="88"/>
      <c r="N233" s="18"/>
      <c r="P233" s="4">
        <v>89.0</v>
      </c>
      <c r="Q233" s="4"/>
      <c r="R233" s="4"/>
      <c r="S233" s="21"/>
      <c r="T233" s="21"/>
      <c r="V233" s="89"/>
      <c r="Z233" s="73"/>
      <c r="AA233" s="73">
        <v>10.0</v>
      </c>
      <c r="AB233" s="4"/>
      <c r="AC233" s="74"/>
      <c r="AD233" s="75"/>
      <c r="AE233" s="75"/>
      <c r="AF233" s="76"/>
      <c r="AJ233" s="90"/>
      <c r="AK233" s="18"/>
      <c r="AL233" s="18"/>
      <c r="AT233" s="18"/>
      <c r="AU233" s="91"/>
    </row>
    <row r="234" ht="12.0" customHeight="1">
      <c r="A234" s="97">
        <v>3707009.0</v>
      </c>
      <c r="B234" s="92" t="s">
        <v>513</v>
      </c>
      <c r="C234" s="93"/>
      <c r="D234" s="82">
        <v>281.28</v>
      </c>
      <c r="E234" s="106" t="s">
        <v>507</v>
      </c>
      <c r="F234" s="84">
        <f t="shared" si="1"/>
        <v>343.1616</v>
      </c>
      <c r="G234" s="95" t="s">
        <v>252</v>
      </c>
      <c r="H234" s="86"/>
      <c r="I234" s="76"/>
      <c r="J234" s="108"/>
      <c r="K234" s="88"/>
      <c r="N234" s="18"/>
      <c r="P234" s="4">
        <v>89.0</v>
      </c>
      <c r="Q234" s="4"/>
      <c r="R234" s="4"/>
      <c r="S234" s="21"/>
      <c r="T234" s="21"/>
      <c r="V234" s="89"/>
      <c r="Z234" s="73"/>
      <c r="AA234" s="73">
        <v>10.0</v>
      </c>
      <c r="AB234" s="4"/>
      <c r="AC234" s="74"/>
      <c r="AD234" s="75"/>
      <c r="AE234" s="75"/>
      <c r="AF234" s="76"/>
      <c r="AJ234" s="90"/>
      <c r="AK234" s="18"/>
      <c r="AL234" s="18"/>
      <c r="AT234" s="18"/>
      <c r="AU234" s="91"/>
    </row>
    <row r="235" ht="12.0" customHeight="1">
      <c r="A235" s="97">
        <v>3707010.0</v>
      </c>
      <c r="B235" s="92" t="s">
        <v>514</v>
      </c>
      <c r="C235" s="93"/>
      <c r="D235" s="82">
        <v>288.22</v>
      </c>
      <c r="E235" s="106" t="s">
        <v>372</v>
      </c>
      <c r="F235" s="84">
        <f t="shared" si="1"/>
        <v>351.6284</v>
      </c>
      <c r="G235" s="95" t="s">
        <v>252</v>
      </c>
      <c r="H235" s="86"/>
      <c r="I235" s="76"/>
      <c r="J235" s="108"/>
      <c r="K235" s="88"/>
      <c r="N235" s="18"/>
      <c r="P235" s="4">
        <v>89.0</v>
      </c>
      <c r="Q235" s="4"/>
      <c r="R235" s="4"/>
      <c r="S235" s="21"/>
      <c r="T235" s="21"/>
      <c r="V235" s="89"/>
      <c r="Z235" s="73"/>
      <c r="AA235" s="73">
        <v>10.0</v>
      </c>
      <c r="AB235" s="4"/>
      <c r="AC235" s="74"/>
      <c r="AD235" s="75"/>
      <c r="AE235" s="75"/>
      <c r="AF235" s="76"/>
      <c r="AJ235" s="90"/>
      <c r="AK235" s="18"/>
      <c r="AL235" s="18"/>
      <c r="AT235" s="18"/>
      <c r="AU235" s="91"/>
    </row>
    <row r="236" ht="12.0" customHeight="1">
      <c r="A236" s="97">
        <v>3707011.0</v>
      </c>
      <c r="B236" s="92" t="s">
        <v>515</v>
      </c>
      <c r="C236" s="93"/>
      <c r="D236" s="82">
        <v>322.97</v>
      </c>
      <c r="E236" s="106" t="s">
        <v>372</v>
      </c>
      <c r="F236" s="84">
        <f t="shared" si="1"/>
        <v>394.0234</v>
      </c>
      <c r="G236" s="95" t="s">
        <v>252</v>
      </c>
      <c r="H236" s="86"/>
      <c r="I236" s="76"/>
      <c r="J236" s="108"/>
      <c r="K236" s="88"/>
      <c r="N236" s="18"/>
      <c r="P236" s="4">
        <v>89.0</v>
      </c>
      <c r="Q236" s="4"/>
      <c r="R236" s="4"/>
      <c r="S236" s="21"/>
      <c r="T236" s="21"/>
      <c r="V236" s="89"/>
      <c r="Z236" s="73"/>
      <c r="AA236" s="73">
        <v>10.0</v>
      </c>
      <c r="AB236" s="4"/>
      <c r="AC236" s="74"/>
      <c r="AD236" s="75"/>
      <c r="AE236" s="75"/>
      <c r="AF236" s="76"/>
      <c r="AJ236" s="90"/>
      <c r="AK236" s="18"/>
      <c r="AL236" s="18"/>
      <c r="AT236" s="18"/>
      <c r="AU236" s="91"/>
    </row>
    <row r="237" ht="12.0" customHeight="1">
      <c r="A237" s="97">
        <v>3707012.0</v>
      </c>
      <c r="B237" s="92" t="s">
        <v>516</v>
      </c>
      <c r="C237" s="93"/>
      <c r="D237" s="82">
        <v>375.27</v>
      </c>
      <c r="E237" s="106" t="s">
        <v>507</v>
      </c>
      <c r="F237" s="84">
        <f t="shared" si="1"/>
        <v>457.8294</v>
      </c>
      <c r="G237" s="95" t="s">
        <v>252</v>
      </c>
      <c r="H237" s="86"/>
      <c r="I237" s="76"/>
      <c r="J237" s="108"/>
      <c r="K237" s="88"/>
      <c r="N237" s="18"/>
      <c r="P237" s="4">
        <v>89.0</v>
      </c>
      <c r="Q237" s="4"/>
      <c r="R237" s="4"/>
      <c r="S237" s="21"/>
      <c r="T237" s="21"/>
      <c r="V237" s="89"/>
      <c r="Z237" s="73"/>
      <c r="AA237" s="73">
        <v>10.0</v>
      </c>
      <c r="AB237" s="4"/>
      <c r="AC237" s="74"/>
      <c r="AD237" s="75"/>
      <c r="AE237" s="75"/>
      <c r="AF237" s="76"/>
      <c r="AJ237" s="90"/>
      <c r="AK237" s="18"/>
      <c r="AL237" s="18"/>
      <c r="AT237" s="18"/>
      <c r="AU237" s="91"/>
    </row>
    <row r="238" ht="12.0" customHeight="1">
      <c r="A238" s="109">
        <v>3707013.0</v>
      </c>
      <c r="B238" s="110" t="s">
        <v>517</v>
      </c>
      <c r="C238" s="111"/>
      <c r="D238" s="82">
        <v>395.39</v>
      </c>
      <c r="E238" s="106" t="s">
        <v>372</v>
      </c>
      <c r="F238" s="84">
        <f t="shared" si="1"/>
        <v>482.3758</v>
      </c>
      <c r="G238" s="112" t="s">
        <v>252</v>
      </c>
      <c r="H238" s="86"/>
      <c r="I238" s="76"/>
      <c r="J238" s="108"/>
      <c r="K238" s="88"/>
      <c r="N238" s="18"/>
      <c r="P238" s="4">
        <v>89.0</v>
      </c>
      <c r="Q238" s="4"/>
      <c r="R238" s="4"/>
      <c r="S238" s="21"/>
      <c r="T238" s="21"/>
      <c r="V238" s="89"/>
      <c r="Z238" s="73"/>
      <c r="AA238" s="73">
        <v>10.0</v>
      </c>
      <c r="AB238" s="4"/>
      <c r="AC238" s="74"/>
      <c r="AD238" s="75"/>
      <c r="AE238" s="75"/>
      <c r="AF238" s="76"/>
      <c r="AJ238" s="90"/>
      <c r="AK238" s="18"/>
      <c r="AL238" s="18"/>
      <c r="AT238" s="18"/>
      <c r="AU238" s="91"/>
    </row>
    <row r="239" ht="90.0" customHeight="1">
      <c r="A239" s="62">
        <v>2.0</v>
      </c>
      <c r="B239" s="113" t="s">
        <v>518</v>
      </c>
      <c r="C239" s="66"/>
      <c r="D239" s="82"/>
      <c r="E239" s="66"/>
      <c r="F239" s="114"/>
      <c r="G239" s="68"/>
      <c r="H239" s="69"/>
      <c r="I239" s="70">
        <v>0.0</v>
      </c>
      <c r="J239" s="71"/>
      <c r="K239" s="71"/>
      <c r="N239" s="18"/>
      <c r="P239" s="4">
        <v>90.0</v>
      </c>
      <c r="Q239" s="4"/>
      <c r="R239" s="5"/>
      <c r="S239" s="21"/>
      <c r="T239" s="21"/>
      <c r="V239" s="72"/>
      <c r="Z239" s="73"/>
      <c r="AA239" s="73"/>
      <c r="AB239" s="4"/>
      <c r="AC239" s="74"/>
      <c r="AD239" s="75"/>
      <c r="AE239" s="75"/>
      <c r="AF239" s="76"/>
      <c r="AJ239" s="90"/>
      <c r="AK239" s="18"/>
      <c r="AL239" s="18"/>
      <c r="AT239" s="18"/>
      <c r="AU239" s="91"/>
    </row>
    <row r="240" ht="12.0" customHeight="1">
      <c r="A240" s="79">
        <v>5027001.0</v>
      </c>
      <c r="B240" s="80" t="s">
        <v>519</v>
      </c>
      <c r="C240" s="81" t="str">
        <f t="shared" ref="C240:C255" si="4">IF(MROUND(AL240/(AO240*F240),5)=0,"",MROUND(AL240/(AO240*F240),5))</f>
        <v/>
      </c>
      <c r="D240" s="82">
        <v>141.69</v>
      </c>
      <c r="E240" s="83" t="s">
        <v>245</v>
      </c>
      <c r="F240" s="84">
        <f t="shared" ref="F240:F273" si="5">D240*1.22</f>
        <v>172.8618</v>
      </c>
      <c r="G240" s="85" t="s">
        <v>252</v>
      </c>
      <c r="H240" s="86"/>
      <c r="I240" s="87" t="s">
        <v>520</v>
      </c>
      <c r="J240" s="76"/>
      <c r="K240" s="88"/>
      <c r="N240" s="18"/>
      <c r="P240" s="4">
        <v>90.0</v>
      </c>
      <c r="Q240" s="4"/>
      <c r="R240" s="4"/>
      <c r="S240" s="21"/>
      <c r="T240" s="21"/>
      <c r="V240" s="89"/>
      <c r="Z240" s="73"/>
      <c r="AA240" s="73">
        <v>15.0</v>
      </c>
      <c r="AB240" s="4"/>
      <c r="AC240" s="74"/>
      <c r="AD240" s="75"/>
      <c r="AE240" s="75"/>
      <c r="AF240" s="76"/>
      <c r="AJ240" s="90">
        <v>1027001.0</v>
      </c>
      <c r="AK240" s="18"/>
      <c r="AL240" s="8">
        <f t="shared" ref="AL240:AL260" si="6">$I$239/22</f>
        <v>0</v>
      </c>
      <c r="AO240" s="8">
        <v>1.1423897422540263</v>
      </c>
      <c r="AT240" s="18"/>
      <c r="AU240" s="91"/>
    </row>
    <row r="241" ht="12.0" customHeight="1">
      <c r="A241" s="97">
        <v>5027002.0</v>
      </c>
      <c r="B241" s="92" t="s">
        <v>521</v>
      </c>
      <c r="C241" s="81" t="str">
        <f t="shared" si="4"/>
        <v/>
      </c>
      <c r="D241" s="82">
        <v>163.79</v>
      </c>
      <c r="E241" s="94" t="s">
        <v>245</v>
      </c>
      <c r="F241" s="84">
        <f t="shared" si="5"/>
        <v>199.8238</v>
      </c>
      <c r="G241" s="95" t="s">
        <v>274</v>
      </c>
      <c r="H241" s="86"/>
      <c r="I241" s="98" t="s">
        <v>339</v>
      </c>
      <c r="J241" s="100"/>
      <c r="K241" s="88"/>
      <c r="N241" s="18"/>
      <c r="P241" s="4">
        <v>90.0</v>
      </c>
      <c r="Q241" s="4"/>
      <c r="R241" s="4"/>
      <c r="S241" s="21"/>
      <c r="T241" s="21"/>
      <c r="V241" s="89"/>
      <c r="Z241" s="73"/>
      <c r="AA241" s="73">
        <v>15.002335357309661</v>
      </c>
      <c r="AB241" s="4"/>
      <c r="AC241" s="74"/>
      <c r="AD241" s="75"/>
      <c r="AE241" s="75"/>
      <c r="AF241" s="76"/>
      <c r="AJ241" s="90">
        <v>1027002.0</v>
      </c>
      <c r="AK241" s="18"/>
      <c r="AL241" s="8">
        <f t="shared" si="6"/>
        <v>0</v>
      </c>
      <c r="AO241" s="8">
        <v>0.32940940845976063</v>
      </c>
      <c r="AT241" s="18"/>
      <c r="AU241" s="91"/>
    </row>
    <row r="242" ht="12.0" customHeight="1">
      <c r="A242" s="97">
        <v>5027003.0</v>
      </c>
      <c r="B242" s="92" t="s">
        <v>522</v>
      </c>
      <c r="C242" s="81" t="str">
        <f t="shared" si="4"/>
        <v/>
      </c>
      <c r="D242" s="82">
        <v>177.88</v>
      </c>
      <c r="E242" s="94" t="s">
        <v>245</v>
      </c>
      <c r="F242" s="84">
        <f t="shared" si="5"/>
        <v>217.0136</v>
      </c>
      <c r="G242" s="95" t="s">
        <v>246</v>
      </c>
      <c r="H242" s="86"/>
      <c r="I242" s="99"/>
      <c r="J242" s="76"/>
      <c r="K242" s="88"/>
      <c r="N242" s="18"/>
      <c r="P242" s="4">
        <v>90.0</v>
      </c>
      <c r="Q242" s="4"/>
      <c r="R242" s="4"/>
      <c r="S242" s="21"/>
      <c r="T242" s="21"/>
      <c r="V242" s="89"/>
      <c r="Z242" s="73"/>
      <c r="AA242" s="73">
        <v>15.002150537634407</v>
      </c>
      <c r="AB242" s="4"/>
      <c r="AC242" s="74"/>
      <c r="AD242" s="75"/>
      <c r="AE242" s="75"/>
      <c r="AF242" s="76"/>
      <c r="AJ242" s="90">
        <v>1027003.0</v>
      </c>
      <c r="AK242" s="18"/>
      <c r="AL242" s="8">
        <f t="shared" si="6"/>
        <v>0</v>
      </c>
      <c r="AO242" s="8">
        <v>0.9100009100009099</v>
      </c>
      <c r="AT242" s="18"/>
      <c r="AU242" s="91"/>
    </row>
    <row r="243" ht="12.0" customHeight="1">
      <c r="A243" s="97">
        <v>1027004.0</v>
      </c>
      <c r="B243" s="92" t="s">
        <v>523</v>
      </c>
      <c r="C243" s="81" t="str">
        <f t="shared" si="4"/>
        <v/>
      </c>
      <c r="D243" s="82">
        <v>85.38</v>
      </c>
      <c r="E243" s="94" t="s">
        <v>245</v>
      </c>
      <c r="F243" s="84">
        <f t="shared" si="5"/>
        <v>104.1636</v>
      </c>
      <c r="G243" s="95" t="s">
        <v>246</v>
      </c>
      <c r="H243" s="86"/>
      <c r="I243" s="19"/>
      <c r="J243" s="76"/>
      <c r="K243" s="88"/>
      <c r="N243" s="18"/>
      <c r="P243" s="4">
        <v>90.0</v>
      </c>
      <c r="Q243" s="4"/>
      <c r="R243" s="4"/>
      <c r="S243" s="21"/>
      <c r="T243" s="21"/>
      <c r="V243" s="89"/>
      <c r="Z243" s="73"/>
      <c r="AA243" s="73">
        <v>0.0</v>
      </c>
      <c r="AB243" s="4"/>
      <c r="AC243" s="74"/>
      <c r="AD243" s="75"/>
      <c r="AE243" s="75"/>
      <c r="AF243" s="76"/>
      <c r="AJ243" s="90"/>
      <c r="AK243" s="18"/>
      <c r="AL243" s="8">
        <f t="shared" si="6"/>
        <v>0</v>
      </c>
      <c r="AO243" s="8">
        <v>17.74597698701704</v>
      </c>
      <c r="AT243" s="18"/>
      <c r="AU243" s="91"/>
    </row>
    <row r="244" ht="12.0" customHeight="1">
      <c r="A244" s="97">
        <v>5027005.0</v>
      </c>
      <c r="B244" s="92" t="s">
        <v>524</v>
      </c>
      <c r="C244" s="81" t="str">
        <f t="shared" si="4"/>
        <v/>
      </c>
      <c r="D244" s="82">
        <v>195.03</v>
      </c>
      <c r="E244" s="94" t="s">
        <v>245</v>
      </c>
      <c r="F244" s="84">
        <f t="shared" si="5"/>
        <v>237.9366</v>
      </c>
      <c r="G244" s="95" t="s">
        <v>274</v>
      </c>
      <c r="H244" s="86"/>
      <c r="J244" s="100"/>
      <c r="K244" s="88"/>
      <c r="N244" s="18"/>
      <c r="P244" s="4">
        <v>90.0</v>
      </c>
      <c r="Q244" s="4"/>
      <c r="R244" s="4"/>
      <c r="S244" s="21"/>
      <c r="T244" s="21"/>
      <c r="V244" s="89"/>
      <c r="Z244" s="73"/>
      <c r="AA244" s="73">
        <v>14.999607750843339</v>
      </c>
      <c r="AB244" s="4"/>
      <c r="AC244" s="74"/>
      <c r="AD244" s="75"/>
      <c r="AE244" s="75"/>
      <c r="AF244" s="76"/>
      <c r="AJ244" s="90">
        <v>1027005.0</v>
      </c>
      <c r="AK244" s="18"/>
      <c r="AL244" s="8">
        <f t="shared" si="6"/>
        <v>0</v>
      </c>
      <c r="AO244" s="8">
        <v>0.27664904965518455</v>
      </c>
      <c r="AT244" s="18"/>
      <c r="AU244" s="91"/>
    </row>
    <row r="245" ht="12.0" customHeight="1">
      <c r="A245" s="97">
        <v>5027007.0</v>
      </c>
      <c r="B245" s="92" t="s">
        <v>525</v>
      </c>
      <c r="C245" s="81" t="str">
        <f t="shared" si="4"/>
        <v/>
      </c>
      <c r="D245" s="82">
        <v>208.53</v>
      </c>
      <c r="E245" s="94" t="s">
        <v>245</v>
      </c>
      <c r="F245" s="84">
        <f t="shared" si="5"/>
        <v>254.4066</v>
      </c>
      <c r="G245" s="95" t="s">
        <v>252</v>
      </c>
      <c r="H245" s="86"/>
      <c r="I245" s="98" t="s">
        <v>421</v>
      </c>
      <c r="J245" s="76"/>
      <c r="K245" s="88"/>
      <c r="N245" s="18"/>
      <c r="P245" s="4">
        <v>90.0</v>
      </c>
      <c r="Q245" s="4"/>
      <c r="R245" s="4"/>
      <c r="S245" s="21"/>
      <c r="T245" s="21"/>
      <c r="V245" s="89"/>
      <c r="Z245" s="73"/>
      <c r="AA245" s="73">
        <v>14.997431946584484</v>
      </c>
      <c r="AB245" s="4"/>
      <c r="AC245" s="74"/>
      <c r="AD245" s="75"/>
      <c r="AE245" s="75"/>
      <c r="AF245" s="76"/>
      <c r="AJ245" s="90">
        <v>1027007.0</v>
      </c>
      <c r="AK245" s="18"/>
      <c r="AL245" s="8">
        <f t="shared" si="6"/>
        <v>0</v>
      </c>
      <c r="AO245" s="8">
        <v>1.2936744494121541</v>
      </c>
      <c r="AT245" s="18"/>
      <c r="AU245" s="91"/>
    </row>
    <row r="246" ht="12.0" customHeight="1">
      <c r="A246" s="97">
        <v>5027008.0</v>
      </c>
      <c r="B246" s="92" t="s">
        <v>526</v>
      </c>
      <c r="C246" s="81" t="str">
        <f t="shared" si="4"/>
        <v/>
      </c>
      <c r="D246" s="82">
        <v>223.65</v>
      </c>
      <c r="E246" s="94" t="s">
        <v>245</v>
      </c>
      <c r="F246" s="84">
        <f t="shared" si="5"/>
        <v>272.853</v>
      </c>
      <c r="G246" s="95" t="s">
        <v>274</v>
      </c>
      <c r="H246" s="86"/>
      <c r="I246" s="99"/>
      <c r="J246" s="100"/>
      <c r="K246" s="88"/>
      <c r="N246" s="18"/>
      <c r="P246" s="4">
        <v>90.0</v>
      </c>
      <c r="Q246" s="4"/>
      <c r="R246" s="4"/>
      <c r="S246" s="21"/>
      <c r="T246" s="21"/>
      <c r="V246" s="89"/>
      <c r="Z246" s="73"/>
      <c r="AA246" s="73">
        <v>15.003078607101315</v>
      </c>
      <c r="AB246" s="4"/>
      <c r="AC246" s="74"/>
      <c r="AD246" s="75"/>
      <c r="AE246" s="75"/>
      <c r="AF246" s="76"/>
      <c r="AJ246" s="90">
        <v>1027008.0</v>
      </c>
      <c r="AK246" s="18"/>
      <c r="AL246" s="8">
        <f t="shared" si="6"/>
        <v>0</v>
      </c>
      <c r="AO246" s="8">
        <v>0.3618704359091271</v>
      </c>
      <c r="AT246" s="18"/>
      <c r="AU246" s="91"/>
    </row>
    <row r="247" ht="12.0" customHeight="1">
      <c r="A247" s="97">
        <v>5027009.0</v>
      </c>
      <c r="B247" s="92" t="s">
        <v>527</v>
      </c>
      <c r="C247" s="81" t="str">
        <f t="shared" si="4"/>
        <v/>
      </c>
      <c r="D247" s="82">
        <v>243.24</v>
      </c>
      <c r="E247" s="94" t="s">
        <v>245</v>
      </c>
      <c r="F247" s="84">
        <f t="shared" si="5"/>
        <v>296.7528</v>
      </c>
      <c r="G247" s="95" t="s">
        <v>252</v>
      </c>
      <c r="H247" s="86"/>
      <c r="I247" s="76"/>
      <c r="J247" s="76"/>
      <c r="K247" s="88"/>
      <c r="N247" s="18"/>
      <c r="P247" s="4">
        <v>90.0</v>
      </c>
      <c r="Q247" s="4"/>
      <c r="R247" s="4"/>
      <c r="S247" s="21"/>
      <c r="T247" s="21"/>
      <c r="V247" s="89"/>
      <c r="Z247" s="73"/>
      <c r="AA247" s="73">
        <v>15.001887029815066</v>
      </c>
      <c r="AB247" s="4"/>
      <c r="AC247" s="74"/>
      <c r="AD247" s="75"/>
      <c r="AE247" s="75"/>
      <c r="AF247" s="76"/>
      <c r="AJ247" s="90">
        <v>1027009.0</v>
      </c>
      <c r="AK247" s="18"/>
      <c r="AL247" s="8">
        <f t="shared" si="6"/>
        <v>0</v>
      </c>
      <c r="AO247" s="8">
        <v>3.327224549061256</v>
      </c>
      <c r="AT247" s="18"/>
      <c r="AU247" s="91"/>
    </row>
    <row r="248" ht="12.0" customHeight="1">
      <c r="A248" s="97">
        <v>5027010.0</v>
      </c>
      <c r="B248" s="92" t="s">
        <v>528</v>
      </c>
      <c r="C248" s="81" t="str">
        <f t="shared" si="4"/>
        <v/>
      </c>
      <c r="D248" s="82">
        <v>256.0</v>
      </c>
      <c r="E248" s="94" t="s">
        <v>245</v>
      </c>
      <c r="F248" s="84">
        <f t="shared" si="5"/>
        <v>312.32</v>
      </c>
      <c r="G248" s="95" t="s">
        <v>274</v>
      </c>
      <c r="H248" s="86"/>
      <c r="I248" s="76"/>
      <c r="J248" s="100"/>
      <c r="K248" s="88"/>
      <c r="N248" s="18"/>
      <c r="P248" s="4">
        <v>90.0</v>
      </c>
      <c r="Q248" s="4"/>
      <c r="R248" s="4"/>
      <c r="S248" s="21"/>
      <c r="T248" s="21"/>
      <c r="V248" s="89"/>
      <c r="Z248" s="73"/>
      <c r="AA248" s="73">
        <v>15.001195314367678</v>
      </c>
      <c r="AB248" s="4"/>
      <c r="AC248" s="74"/>
      <c r="AD248" s="75"/>
      <c r="AE248" s="75"/>
      <c r="AF248" s="76"/>
      <c r="AJ248" s="90">
        <v>1027010.0</v>
      </c>
      <c r="AK248" s="18"/>
      <c r="AL248" s="8">
        <f t="shared" si="6"/>
        <v>0</v>
      </c>
      <c r="AO248" s="8">
        <v>0.31614395425270525</v>
      </c>
      <c r="AT248" s="18"/>
      <c r="AU248" s="91"/>
    </row>
    <row r="249" ht="12.0" customHeight="1">
      <c r="A249" s="97">
        <v>5027011.0</v>
      </c>
      <c r="B249" s="92" t="s">
        <v>529</v>
      </c>
      <c r="C249" s="81" t="str">
        <f t="shared" si="4"/>
        <v/>
      </c>
      <c r="D249" s="82">
        <v>270.91</v>
      </c>
      <c r="E249" s="94" t="s">
        <v>245</v>
      </c>
      <c r="F249" s="84">
        <f t="shared" si="5"/>
        <v>330.5102</v>
      </c>
      <c r="G249" s="95" t="s">
        <v>252</v>
      </c>
      <c r="H249" s="86"/>
      <c r="I249" s="87" t="s">
        <v>375</v>
      </c>
      <c r="J249" s="76"/>
      <c r="K249" s="88"/>
      <c r="N249" s="18"/>
      <c r="P249" s="4">
        <v>90.0</v>
      </c>
      <c r="Q249" s="4"/>
      <c r="R249" s="4"/>
      <c r="S249" s="21"/>
      <c r="T249" s="21"/>
      <c r="V249" s="89"/>
      <c r="Z249" s="73"/>
      <c r="AA249" s="73">
        <v>15.000564780300465</v>
      </c>
      <c r="AB249" s="4"/>
      <c r="AC249" s="74"/>
      <c r="AD249" s="75"/>
      <c r="AE249" s="75"/>
      <c r="AF249" s="76"/>
      <c r="AJ249" s="90">
        <v>1027011.0</v>
      </c>
      <c r="AK249" s="18"/>
      <c r="AL249" s="8">
        <f t="shared" si="6"/>
        <v>0</v>
      </c>
      <c r="AO249" s="8">
        <v>5.974807820306459</v>
      </c>
      <c r="AT249" s="18"/>
      <c r="AU249" s="91"/>
    </row>
    <row r="250" ht="12.0" customHeight="1">
      <c r="A250" s="97">
        <v>5027012.0</v>
      </c>
      <c r="B250" s="92" t="s">
        <v>530</v>
      </c>
      <c r="C250" s="81" t="str">
        <f t="shared" si="4"/>
        <v/>
      </c>
      <c r="D250" s="82">
        <v>277.83</v>
      </c>
      <c r="E250" s="94" t="s">
        <v>458</v>
      </c>
      <c r="F250" s="84">
        <f t="shared" si="5"/>
        <v>338.9526</v>
      </c>
      <c r="G250" s="95" t="s">
        <v>252</v>
      </c>
      <c r="H250" s="86"/>
      <c r="I250" s="98" t="s">
        <v>377</v>
      </c>
      <c r="J250" s="76"/>
      <c r="K250" s="88"/>
      <c r="N250" s="18"/>
      <c r="P250" s="4">
        <v>90.0</v>
      </c>
      <c r="Q250" s="4"/>
      <c r="R250" s="4"/>
      <c r="S250" s="21"/>
      <c r="T250" s="21"/>
      <c r="V250" s="89"/>
      <c r="Z250" s="73"/>
      <c r="AA250" s="73">
        <v>15.000826036676031</v>
      </c>
      <c r="AB250" s="4"/>
      <c r="AC250" s="74"/>
      <c r="AD250" s="75"/>
      <c r="AE250" s="75"/>
      <c r="AF250" s="76"/>
      <c r="AJ250" s="90">
        <v>1027012.0</v>
      </c>
      <c r="AK250" s="18"/>
      <c r="AL250" s="8">
        <f t="shared" si="6"/>
        <v>0</v>
      </c>
      <c r="AO250" s="8">
        <v>0.9709895509872438</v>
      </c>
      <c r="AT250" s="18"/>
      <c r="AU250" s="91"/>
    </row>
    <row r="251" ht="12.0" customHeight="1">
      <c r="A251" s="97">
        <v>5027013.0</v>
      </c>
      <c r="B251" s="92" t="s">
        <v>531</v>
      </c>
      <c r="C251" s="81" t="str">
        <f t="shared" si="4"/>
        <v/>
      </c>
      <c r="D251" s="82">
        <v>298.4</v>
      </c>
      <c r="E251" s="94" t="s">
        <v>245</v>
      </c>
      <c r="F251" s="84">
        <f t="shared" si="5"/>
        <v>364.048</v>
      </c>
      <c r="G251" s="95" t="s">
        <v>246</v>
      </c>
      <c r="H251" s="86"/>
      <c r="I251" s="99"/>
      <c r="J251" s="76"/>
      <c r="K251" s="88"/>
      <c r="N251" s="18"/>
      <c r="P251" s="4">
        <v>90.0</v>
      </c>
      <c r="Q251" s="4"/>
      <c r="R251" s="4"/>
      <c r="S251" s="21"/>
      <c r="T251" s="21"/>
      <c r="V251" s="89"/>
      <c r="Z251" s="73"/>
      <c r="AA251" s="73">
        <v>15.002050861361766</v>
      </c>
      <c r="AB251" s="4"/>
      <c r="AC251" s="74"/>
      <c r="AD251" s="75"/>
      <c r="AE251" s="75"/>
      <c r="AF251" s="76"/>
      <c r="AJ251" s="90">
        <v>1027013.0</v>
      </c>
      <c r="AK251" s="18"/>
      <c r="AL251" s="8">
        <f t="shared" si="6"/>
        <v>0</v>
      </c>
      <c r="AO251" s="8">
        <v>5.424234830313662</v>
      </c>
      <c r="AT251" s="18"/>
      <c r="AU251" s="91"/>
    </row>
    <row r="252" ht="12.0" customHeight="1">
      <c r="A252" s="97">
        <v>5027014.0</v>
      </c>
      <c r="B252" s="92" t="s">
        <v>532</v>
      </c>
      <c r="C252" s="81" t="str">
        <f t="shared" si="4"/>
        <v/>
      </c>
      <c r="D252" s="82">
        <v>312.59</v>
      </c>
      <c r="E252" s="94" t="s">
        <v>245</v>
      </c>
      <c r="F252" s="84">
        <f t="shared" si="5"/>
        <v>381.3598</v>
      </c>
      <c r="G252" s="95" t="s">
        <v>252</v>
      </c>
      <c r="H252" s="86"/>
      <c r="I252" s="19" t="s">
        <v>381</v>
      </c>
      <c r="J252" s="76"/>
      <c r="K252" s="88"/>
      <c r="N252" s="18"/>
      <c r="P252" s="4">
        <v>90.0</v>
      </c>
      <c r="Q252" s="4"/>
      <c r="R252" s="4"/>
      <c r="S252" s="21"/>
      <c r="T252" s="21"/>
      <c r="V252" s="89"/>
      <c r="Z252" s="73"/>
      <c r="AA252" s="73">
        <v>14.997552618697995</v>
      </c>
      <c r="AB252" s="4"/>
      <c r="AC252" s="74"/>
      <c r="AD252" s="75"/>
      <c r="AE252" s="75"/>
      <c r="AF252" s="76"/>
      <c r="AJ252" s="90">
        <v>1027014.0</v>
      </c>
      <c r="AK252" s="18"/>
      <c r="AL252" s="8">
        <f t="shared" si="6"/>
        <v>0</v>
      </c>
      <c r="AO252" s="8">
        <v>0.8630391405511022</v>
      </c>
      <c r="AT252" s="18"/>
      <c r="AU252" s="91"/>
    </row>
    <row r="253" ht="12.0" customHeight="1">
      <c r="A253" s="97">
        <v>5027015.0</v>
      </c>
      <c r="B253" s="92" t="s">
        <v>533</v>
      </c>
      <c r="C253" s="81" t="str">
        <f t="shared" si="4"/>
        <v/>
      </c>
      <c r="D253" s="82">
        <v>336.47</v>
      </c>
      <c r="E253" s="94" t="s">
        <v>245</v>
      </c>
      <c r="F253" s="84">
        <f t="shared" si="5"/>
        <v>410.4934</v>
      </c>
      <c r="G253" s="95" t="s">
        <v>246</v>
      </c>
      <c r="H253" s="86"/>
      <c r="J253" s="76"/>
      <c r="K253" s="88"/>
      <c r="N253" s="18"/>
      <c r="P253" s="4">
        <v>90.0</v>
      </c>
      <c r="Q253" s="4"/>
      <c r="R253" s="4"/>
      <c r="S253" s="21"/>
      <c r="T253" s="21"/>
      <c r="V253" s="89"/>
      <c r="Z253" s="73"/>
      <c r="AA253" s="73">
        <v>15.001591560183712</v>
      </c>
      <c r="AB253" s="4"/>
      <c r="AC253" s="74"/>
      <c r="AD253" s="75"/>
      <c r="AE253" s="75"/>
      <c r="AF253" s="76"/>
      <c r="AJ253" s="90">
        <v>1027015.0</v>
      </c>
      <c r="AK253" s="18"/>
      <c r="AL253" s="8">
        <f t="shared" si="6"/>
        <v>0</v>
      </c>
      <c r="AO253" s="8">
        <v>4.810615681837424</v>
      </c>
      <c r="AT253" s="18"/>
      <c r="AU253" s="91"/>
    </row>
    <row r="254" ht="12.0" customHeight="1">
      <c r="A254" s="97">
        <v>5027016.0</v>
      </c>
      <c r="B254" s="92" t="s">
        <v>534</v>
      </c>
      <c r="C254" s="81" t="str">
        <f t="shared" si="4"/>
        <v/>
      </c>
      <c r="D254" s="82">
        <v>364.9</v>
      </c>
      <c r="E254" s="94" t="s">
        <v>245</v>
      </c>
      <c r="F254" s="84">
        <f t="shared" si="5"/>
        <v>445.178</v>
      </c>
      <c r="G254" s="95" t="s">
        <v>252</v>
      </c>
      <c r="H254" s="86"/>
      <c r="J254" s="76"/>
      <c r="K254" s="88"/>
      <c r="N254" s="18"/>
      <c r="P254" s="4">
        <v>90.0</v>
      </c>
      <c r="Q254" s="4"/>
      <c r="R254" s="4"/>
      <c r="S254" s="21"/>
      <c r="T254" s="21"/>
      <c r="V254" s="89"/>
      <c r="Z254" s="73"/>
      <c r="AA254" s="73">
        <v>14.99853243322572</v>
      </c>
      <c r="AB254" s="4"/>
      <c r="AC254" s="74"/>
      <c r="AD254" s="75"/>
      <c r="AE254" s="75"/>
      <c r="AF254" s="76"/>
      <c r="AJ254" s="90">
        <v>1027016.0</v>
      </c>
      <c r="AK254" s="18"/>
      <c r="AL254" s="8">
        <f t="shared" si="6"/>
        <v>0</v>
      </c>
      <c r="AO254" s="8">
        <v>1.1089612049883737</v>
      </c>
      <c r="AT254" s="18"/>
      <c r="AU254" s="91"/>
    </row>
    <row r="255" ht="12.0" customHeight="1">
      <c r="A255" s="97">
        <v>5027017.0</v>
      </c>
      <c r="B255" s="92" t="s">
        <v>470</v>
      </c>
      <c r="C255" s="81" t="str">
        <f t="shared" si="4"/>
        <v/>
      </c>
      <c r="D255" s="82">
        <v>385.04</v>
      </c>
      <c r="E255" s="94" t="s">
        <v>245</v>
      </c>
      <c r="F255" s="84">
        <f t="shared" si="5"/>
        <v>469.7488</v>
      </c>
      <c r="G255" s="95" t="s">
        <v>252</v>
      </c>
      <c r="H255" s="86"/>
      <c r="I255" s="76"/>
      <c r="J255" s="76"/>
      <c r="K255" s="88"/>
      <c r="N255" s="18"/>
      <c r="P255" s="4">
        <v>90.0</v>
      </c>
      <c r="Q255" s="4"/>
      <c r="R255" s="4"/>
      <c r="S255" s="21"/>
      <c r="T255" s="21"/>
      <c r="V255" s="89"/>
      <c r="Z255" s="73"/>
      <c r="AA255" s="73">
        <v>15.000993443274396</v>
      </c>
      <c r="AB255" s="4"/>
      <c r="AC255" s="74"/>
      <c r="AD255" s="75"/>
      <c r="AE255" s="75"/>
      <c r="AF255" s="76"/>
      <c r="AJ255" s="90">
        <v>1027017.0</v>
      </c>
      <c r="AK255" s="18"/>
      <c r="AL255" s="8">
        <f t="shared" si="6"/>
        <v>0</v>
      </c>
      <c r="AO255" s="8">
        <v>0.7006416195695369</v>
      </c>
      <c r="AT255" s="18"/>
      <c r="AU255" s="91"/>
    </row>
    <row r="256" ht="12.0" customHeight="1">
      <c r="A256" s="97">
        <v>5027018.0</v>
      </c>
      <c r="B256" s="92" t="s">
        <v>471</v>
      </c>
      <c r="C256" s="81" t="str">
        <f t="shared" ref="C256:C260" si="7">IF(MROUND(AL256/(AO256*F256),1)=0,"",MROUND(AL256/(AO256*F256),1))</f>
        <v/>
      </c>
      <c r="D256" s="82">
        <v>415.5</v>
      </c>
      <c r="E256" s="94" t="s">
        <v>245</v>
      </c>
      <c r="F256" s="84">
        <f t="shared" si="5"/>
        <v>506.91</v>
      </c>
      <c r="G256" s="95" t="s">
        <v>252</v>
      </c>
      <c r="H256" s="86"/>
      <c r="I256" s="76"/>
      <c r="J256" s="76"/>
      <c r="K256" s="88"/>
      <c r="N256" s="18"/>
      <c r="P256" s="4">
        <v>90.0</v>
      </c>
      <c r="Q256" s="4"/>
      <c r="R256" s="4"/>
      <c r="S256" s="21"/>
      <c r="T256" s="21"/>
      <c r="V256" s="89"/>
      <c r="Z256" s="73"/>
      <c r="AA256" s="73">
        <v>15.000993443274396</v>
      </c>
      <c r="AB256" s="4"/>
      <c r="AC256" s="74"/>
      <c r="AD256" s="75"/>
      <c r="AE256" s="75"/>
      <c r="AF256" s="76"/>
      <c r="AJ256" s="90">
        <v>1027017.0</v>
      </c>
      <c r="AK256" s="18"/>
      <c r="AL256" s="8">
        <f t="shared" si="6"/>
        <v>0</v>
      </c>
      <c r="AO256" s="8">
        <v>9.738979760062703</v>
      </c>
      <c r="AT256" s="18"/>
      <c r="AU256" s="91"/>
    </row>
    <row r="257" ht="12.0" customHeight="1">
      <c r="A257" s="97">
        <v>5027019.0</v>
      </c>
      <c r="B257" s="92" t="s">
        <v>472</v>
      </c>
      <c r="C257" s="81" t="str">
        <f t="shared" si="7"/>
        <v/>
      </c>
      <c r="D257" s="82">
        <v>447.01</v>
      </c>
      <c r="E257" s="94" t="s">
        <v>372</v>
      </c>
      <c r="F257" s="84">
        <f t="shared" si="5"/>
        <v>545.3522</v>
      </c>
      <c r="G257" s="95" t="s">
        <v>252</v>
      </c>
      <c r="H257" s="86"/>
      <c r="I257" s="76"/>
      <c r="J257" s="76"/>
      <c r="K257" s="88"/>
      <c r="N257" s="18"/>
      <c r="P257" s="4">
        <v>90.0</v>
      </c>
      <c r="Q257" s="4"/>
      <c r="R257" s="4"/>
      <c r="S257" s="21"/>
      <c r="T257" s="21"/>
      <c r="V257" s="89"/>
      <c r="Z257" s="73"/>
      <c r="AA257" s="73">
        <v>15.000993443274396</v>
      </c>
      <c r="AB257" s="4"/>
      <c r="AC257" s="74"/>
      <c r="AD257" s="75"/>
      <c r="AE257" s="75"/>
      <c r="AF257" s="76"/>
      <c r="AJ257" s="90">
        <v>1027017.0</v>
      </c>
      <c r="AK257" s="18"/>
      <c r="AL257" s="8">
        <f t="shared" si="6"/>
        <v>0</v>
      </c>
      <c r="AO257" s="8">
        <v>9.052598494082135</v>
      </c>
      <c r="AT257" s="18"/>
      <c r="AU257" s="91"/>
    </row>
    <row r="258" ht="12.0" customHeight="1">
      <c r="A258" s="97">
        <v>5027020.0</v>
      </c>
      <c r="B258" s="92" t="s">
        <v>473</v>
      </c>
      <c r="C258" s="81" t="str">
        <f t="shared" si="7"/>
        <v/>
      </c>
      <c r="D258" s="82">
        <v>499.36</v>
      </c>
      <c r="E258" s="94" t="s">
        <v>245</v>
      </c>
      <c r="F258" s="84">
        <f t="shared" si="5"/>
        <v>609.2192</v>
      </c>
      <c r="G258" s="95" t="s">
        <v>246</v>
      </c>
      <c r="H258" s="86"/>
      <c r="I258" s="76"/>
      <c r="J258" s="76"/>
      <c r="K258" s="88"/>
      <c r="N258" s="18"/>
      <c r="P258" s="4">
        <v>90.0</v>
      </c>
      <c r="Q258" s="4"/>
      <c r="R258" s="4"/>
      <c r="S258" s="21"/>
      <c r="T258" s="21"/>
      <c r="V258" s="89"/>
      <c r="Z258" s="73"/>
      <c r="AA258" s="73">
        <v>15.000993443274396</v>
      </c>
      <c r="AB258" s="4"/>
      <c r="AC258" s="74"/>
      <c r="AD258" s="75"/>
      <c r="AE258" s="75"/>
      <c r="AF258" s="76"/>
      <c r="AJ258" s="90">
        <v>1027017.0</v>
      </c>
      <c r="AK258" s="18"/>
      <c r="AL258" s="8">
        <f t="shared" si="6"/>
        <v>0</v>
      </c>
      <c r="AO258" s="8">
        <v>8.103627896965937</v>
      </c>
      <c r="AT258" s="18"/>
      <c r="AU258" s="91"/>
    </row>
    <row r="259" ht="12.0" customHeight="1">
      <c r="A259" s="97">
        <v>5027021.0</v>
      </c>
      <c r="B259" s="92" t="s">
        <v>474</v>
      </c>
      <c r="C259" s="81" t="str">
        <f t="shared" si="7"/>
        <v/>
      </c>
      <c r="D259" s="82">
        <v>556.56</v>
      </c>
      <c r="E259" s="94" t="s">
        <v>245</v>
      </c>
      <c r="F259" s="84">
        <f t="shared" si="5"/>
        <v>679.0032</v>
      </c>
      <c r="G259" s="95" t="s">
        <v>246</v>
      </c>
      <c r="H259" s="86"/>
      <c r="I259" s="76"/>
      <c r="J259" s="76"/>
      <c r="K259" s="88"/>
      <c r="N259" s="18"/>
      <c r="P259" s="4">
        <v>90.0</v>
      </c>
      <c r="Q259" s="4"/>
      <c r="R259" s="4"/>
      <c r="S259" s="21"/>
      <c r="T259" s="21"/>
      <c r="V259" s="89"/>
      <c r="Z259" s="73"/>
      <c r="AA259" s="73">
        <v>15.000993443274396</v>
      </c>
      <c r="AB259" s="4"/>
      <c r="AC259" s="74"/>
      <c r="AD259" s="75"/>
      <c r="AE259" s="75"/>
      <c r="AF259" s="76"/>
      <c r="AJ259" s="90">
        <v>1027017.0</v>
      </c>
      <c r="AK259" s="18"/>
      <c r="AL259" s="8">
        <f t="shared" si="6"/>
        <v>0</v>
      </c>
      <c r="AO259" s="8">
        <v>7.270679849281714</v>
      </c>
      <c r="AT259" s="18"/>
      <c r="AU259" s="91"/>
    </row>
    <row r="260" ht="12.0" customHeight="1">
      <c r="A260" s="97">
        <v>5027022.0</v>
      </c>
      <c r="B260" s="92" t="s">
        <v>475</v>
      </c>
      <c r="C260" s="81" t="str">
        <f t="shared" si="7"/>
        <v/>
      </c>
      <c r="D260" s="82">
        <v>604.98</v>
      </c>
      <c r="E260" s="94" t="s">
        <v>458</v>
      </c>
      <c r="F260" s="84">
        <f t="shared" si="5"/>
        <v>738.0756</v>
      </c>
      <c r="G260" s="95" t="s">
        <v>246</v>
      </c>
      <c r="H260" s="86"/>
      <c r="I260" s="76"/>
      <c r="J260" s="76"/>
      <c r="K260" s="88"/>
      <c r="N260" s="18"/>
      <c r="P260" s="4">
        <v>90.0</v>
      </c>
      <c r="Q260" s="4"/>
      <c r="R260" s="4"/>
      <c r="S260" s="21"/>
      <c r="T260" s="21"/>
      <c r="V260" s="89"/>
      <c r="Z260" s="73"/>
      <c r="AA260" s="73">
        <v>15.000993443274396</v>
      </c>
      <c r="AB260" s="4"/>
      <c r="AC260" s="74"/>
      <c r="AD260" s="75"/>
      <c r="AE260" s="75"/>
      <c r="AF260" s="76"/>
      <c r="AJ260" s="90">
        <v>1027017.0</v>
      </c>
      <c r="AK260" s="18"/>
      <c r="AL260" s="8">
        <f t="shared" si="6"/>
        <v>0</v>
      </c>
      <c r="AO260" s="8">
        <v>6.688820038634624</v>
      </c>
      <c r="AT260" s="18"/>
      <c r="AU260" s="91"/>
    </row>
    <row r="261" ht="12.0" customHeight="1">
      <c r="A261" s="97">
        <v>3707001.0</v>
      </c>
      <c r="B261" s="92" t="s">
        <v>504</v>
      </c>
      <c r="C261" s="93"/>
      <c r="D261" s="82">
        <v>150.59</v>
      </c>
      <c r="E261" s="106" t="s">
        <v>245</v>
      </c>
      <c r="F261" s="84">
        <f t="shared" si="5"/>
        <v>183.7198</v>
      </c>
      <c r="G261" s="95" t="s">
        <v>252</v>
      </c>
      <c r="H261" s="86"/>
      <c r="I261" s="98" t="s">
        <v>535</v>
      </c>
      <c r="J261" s="108"/>
      <c r="K261" s="88"/>
      <c r="N261" s="18"/>
      <c r="P261" s="4">
        <v>90.0</v>
      </c>
      <c r="Q261" s="4"/>
      <c r="R261" s="4"/>
      <c r="S261" s="21"/>
      <c r="T261" s="21"/>
      <c r="V261" s="89"/>
      <c r="Z261" s="73"/>
      <c r="AA261" s="73">
        <v>10.0</v>
      </c>
      <c r="AB261" s="4"/>
      <c r="AC261" s="74"/>
      <c r="AD261" s="75"/>
      <c r="AE261" s="75"/>
      <c r="AF261" s="76"/>
      <c r="AJ261" s="90"/>
      <c r="AK261" s="18"/>
      <c r="AL261" s="18"/>
      <c r="AT261" s="18"/>
      <c r="AU261" s="91"/>
    </row>
    <row r="262" ht="12.0" customHeight="1">
      <c r="A262" s="97">
        <v>3707002.0</v>
      </c>
      <c r="B262" s="92" t="s">
        <v>505</v>
      </c>
      <c r="C262" s="93"/>
      <c r="D262" s="82">
        <v>172.71</v>
      </c>
      <c r="E262" s="106" t="s">
        <v>372</v>
      </c>
      <c r="F262" s="84">
        <f t="shared" si="5"/>
        <v>210.7062</v>
      </c>
      <c r="G262" s="95" t="s">
        <v>274</v>
      </c>
      <c r="H262" s="86"/>
      <c r="I262" s="99"/>
      <c r="J262" s="108"/>
      <c r="K262" s="88"/>
      <c r="N262" s="18"/>
      <c r="P262" s="4">
        <v>90.0</v>
      </c>
      <c r="Q262" s="4"/>
      <c r="R262" s="4"/>
      <c r="S262" s="21"/>
      <c r="T262" s="21"/>
      <c r="V262" s="89"/>
      <c r="Z262" s="73"/>
      <c r="AA262" s="73">
        <v>10.0</v>
      </c>
      <c r="AB262" s="4"/>
      <c r="AC262" s="74"/>
      <c r="AD262" s="75"/>
      <c r="AE262" s="75"/>
      <c r="AF262" s="76"/>
      <c r="AJ262" s="90"/>
      <c r="AK262" s="18"/>
      <c r="AL262" s="18"/>
      <c r="AT262" s="18"/>
      <c r="AU262" s="91"/>
    </row>
    <row r="263" ht="12.0" customHeight="1">
      <c r="A263" s="97">
        <v>3707003.0</v>
      </c>
      <c r="B263" s="92" t="s">
        <v>506</v>
      </c>
      <c r="C263" s="93"/>
      <c r="D263" s="82">
        <v>186.8</v>
      </c>
      <c r="E263" s="106" t="s">
        <v>507</v>
      </c>
      <c r="F263" s="84">
        <f t="shared" si="5"/>
        <v>227.896</v>
      </c>
      <c r="G263" s="95" t="s">
        <v>252</v>
      </c>
      <c r="H263" s="86"/>
      <c r="I263" s="76"/>
      <c r="J263" s="108"/>
      <c r="K263" s="88"/>
      <c r="N263" s="18"/>
      <c r="P263" s="4">
        <v>90.0</v>
      </c>
      <c r="Q263" s="4"/>
      <c r="R263" s="4"/>
      <c r="S263" s="21"/>
      <c r="T263" s="21"/>
      <c r="V263" s="89"/>
      <c r="Z263" s="73"/>
      <c r="AA263" s="73">
        <v>10.0</v>
      </c>
      <c r="AB263" s="4"/>
      <c r="AC263" s="74"/>
      <c r="AD263" s="75"/>
      <c r="AE263" s="75"/>
      <c r="AF263" s="76"/>
      <c r="AJ263" s="90"/>
      <c r="AK263" s="18"/>
      <c r="AL263" s="18"/>
      <c r="AT263" s="18"/>
      <c r="AU263" s="91"/>
    </row>
    <row r="264" ht="12.0" customHeight="1">
      <c r="A264" s="97">
        <v>3707004.0</v>
      </c>
      <c r="B264" s="92" t="s">
        <v>508</v>
      </c>
      <c r="C264" s="93"/>
      <c r="D264" s="82">
        <v>203.95</v>
      </c>
      <c r="E264" s="106" t="s">
        <v>372</v>
      </c>
      <c r="F264" s="84">
        <f t="shared" si="5"/>
        <v>248.819</v>
      </c>
      <c r="G264" s="95" t="s">
        <v>274</v>
      </c>
      <c r="H264" s="86"/>
      <c r="I264" s="76"/>
      <c r="J264" s="108"/>
      <c r="K264" s="88"/>
      <c r="N264" s="18"/>
      <c r="P264" s="4">
        <v>90.0</v>
      </c>
      <c r="Q264" s="4"/>
      <c r="R264" s="4"/>
      <c r="S264" s="21"/>
      <c r="T264" s="21"/>
      <c r="V264" s="89"/>
      <c r="Z264" s="73"/>
      <c r="AA264" s="73">
        <v>10.0</v>
      </c>
      <c r="AB264" s="4"/>
      <c r="AC264" s="74"/>
      <c r="AD264" s="75"/>
      <c r="AE264" s="75"/>
      <c r="AF264" s="76"/>
      <c r="AJ264" s="90"/>
      <c r="AK264" s="18"/>
      <c r="AL264" s="18"/>
      <c r="AT264" s="18"/>
      <c r="AU264" s="91"/>
    </row>
    <row r="265" ht="12.0" customHeight="1">
      <c r="A265" s="97">
        <v>3707005.0</v>
      </c>
      <c r="B265" s="92" t="s">
        <v>509</v>
      </c>
      <c r="C265" s="93"/>
      <c r="D265" s="82">
        <v>218.91</v>
      </c>
      <c r="E265" s="106" t="s">
        <v>372</v>
      </c>
      <c r="F265" s="84">
        <f t="shared" si="5"/>
        <v>267.0702</v>
      </c>
      <c r="G265" s="95" t="s">
        <v>252</v>
      </c>
      <c r="H265" s="86"/>
      <c r="I265" s="76"/>
      <c r="J265" s="108"/>
      <c r="K265" s="88"/>
      <c r="N265" s="18"/>
      <c r="P265" s="4">
        <v>90.0</v>
      </c>
      <c r="Q265" s="4"/>
      <c r="R265" s="4"/>
      <c r="S265" s="21"/>
      <c r="T265" s="21"/>
      <c r="V265" s="89"/>
      <c r="Z265" s="73"/>
      <c r="AA265" s="73">
        <v>10.0</v>
      </c>
      <c r="AB265" s="4"/>
      <c r="AC265" s="74"/>
      <c r="AD265" s="75"/>
      <c r="AE265" s="75"/>
      <c r="AF265" s="76"/>
      <c r="AJ265" s="90"/>
      <c r="AK265" s="18"/>
      <c r="AL265" s="18"/>
      <c r="AT265" s="18"/>
      <c r="AU265" s="91"/>
    </row>
    <row r="266" ht="12.0" customHeight="1">
      <c r="A266" s="97">
        <v>3707006.0</v>
      </c>
      <c r="B266" s="92" t="s">
        <v>510</v>
      </c>
      <c r="C266" s="93"/>
      <c r="D266" s="82">
        <v>234.02</v>
      </c>
      <c r="E266" s="106" t="s">
        <v>372</v>
      </c>
      <c r="F266" s="84">
        <f t="shared" si="5"/>
        <v>285.5044</v>
      </c>
      <c r="G266" s="95" t="s">
        <v>274</v>
      </c>
      <c r="H266" s="86"/>
      <c r="I266" s="76"/>
      <c r="J266" s="108"/>
      <c r="K266" s="88"/>
      <c r="N266" s="18"/>
      <c r="P266" s="4">
        <v>90.0</v>
      </c>
      <c r="Q266" s="4"/>
      <c r="R266" s="4"/>
      <c r="S266" s="21"/>
      <c r="T266" s="21"/>
      <c r="V266" s="89"/>
      <c r="Z266" s="73"/>
      <c r="AA266" s="73">
        <v>10.0</v>
      </c>
      <c r="AB266" s="4"/>
      <c r="AC266" s="74"/>
      <c r="AD266" s="75"/>
      <c r="AE266" s="75"/>
      <c r="AF266" s="76"/>
      <c r="AJ266" s="90"/>
      <c r="AK266" s="18"/>
      <c r="AL266" s="18"/>
      <c r="AT266" s="18"/>
      <c r="AU266" s="91"/>
    </row>
    <row r="267" ht="12.0" customHeight="1">
      <c r="A267" s="97">
        <v>3707007.0</v>
      </c>
      <c r="B267" s="92" t="s">
        <v>511</v>
      </c>
      <c r="C267" s="93"/>
      <c r="D267" s="82">
        <v>253.63</v>
      </c>
      <c r="E267" s="106" t="s">
        <v>245</v>
      </c>
      <c r="F267" s="84">
        <f t="shared" si="5"/>
        <v>309.4286</v>
      </c>
      <c r="G267" s="95" t="s">
        <v>252</v>
      </c>
      <c r="H267" s="86"/>
      <c r="I267" s="76"/>
      <c r="J267" s="108"/>
      <c r="K267" s="88"/>
      <c r="N267" s="18"/>
      <c r="P267" s="4">
        <v>90.0</v>
      </c>
      <c r="Q267" s="4"/>
      <c r="R267" s="4"/>
      <c r="S267" s="21"/>
      <c r="T267" s="21"/>
      <c r="V267" s="89"/>
      <c r="Z267" s="73"/>
      <c r="AA267" s="73">
        <v>10.0</v>
      </c>
      <c r="AB267" s="4"/>
      <c r="AC267" s="74"/>
      <c r="AD267" s="75"/>
      <c r="AE267" s="75"/>
      <c r="AF267" s="76"/>
      <c r="AJ267" s="90"/>
      <c r="AK267" s="18"/>
      <c r="AL267" s="18"/>
      <c r="AT267" s="18"/>
      <c r="AU267" s="91"/>
    </row>
    <row r="268" ht="12.0" customHeight="1">
      <c r="A268" s="97">
        <v>3707008.0</v>
      </c>
      <c r="B268" s="92" t="s">
        <v>512</v>
      </c>
      <c r="C268" s="93"/>
      <c r="D268" s="82">
        <v>266.37</v>
      </c>
      <c r="E268" s="106" t="s">
        <v>372</v>
      </c>
      <c r="F268" s="84">
        <f t="shared" si="5"/>
        <v>324.9714</v>
      </c>
      <c r="G268" s="95" t="s">
        <v>274</v>
      </c>
      <c r="H268" s="86"/>
      <c r="I268" s="76"/>
      <c r="J268" s="108"/>
      <c r="K268" s="88"/>
      <c r="N268" s="18"/>
      <c r="P268" s="4">
        <v>90.0</v>
      </c>
      <c r="Q268" s="4"/>
      <c r="R268" s="4"/>
      <c r="S268" s="21"/>
      <c r="T268" s="21"/>
      <c r="V268" s="89"/>
      <c r="Z268" s="73"/>
      <c r="AA268" s="73">
        <v>10.0</v>
      </c>
      <c r="AB268" s="4"/>
      <c r="AC268" s="74"/>
      <c r="AD268" s="75"/>
      <c r="AE268" s="75"/>
      <c r="AF268" s="76"/>
      <c r="AJ268" s="90"/>
      <c r="AK268" s="18"/>
      <c r="AL268" s="18"/>
      <c r="AT268" s="18"/>
      <c r="AU268" s="91"/>
    </row>
    <row r="269" ht="12.0" customHeight="1">
      <c r="A269" s="97">
        <v>3707009.0</v>
      </c>
      <c r="B269" s="92" t="s">
        <v>513</v>
      </c>
      <c r="C269" s="93"/>
      <c r="D269" s="82">
        <v>281.28</v>
      </c>
      <c r="E269" s="106" t="s">
        <v>507</v>
      </c>
      <c r="F269" s="84">
        <f t="shared" si="5"/>
        <v>343.1616</v>
      </c>
      <c r="G269" s="95" t="s">
        <v>252</v>
      </c>
      <c r="H269" s="86"/>
      <c r="I269" s="76"/>
      <c r="J269" s="108"/>
      <c r="K269" s="88"/>
      <c r="N269" s="18"/>
      <c r="P269" s="4">
        <v>90.0</v>
      </c>
      <c r="Q269" s="4"/>
      <c r="R269" s="4"/>
      <c r="S269" s="21"/>
      <c r="T269" s="21"/>
      <c r="V269" s="89"/>
      <c r="Z269" s="73"/>
      <c r="AA269" s="73">
        <v>10.0</v>
      </c>
      <c r="AB269" s="4"/>
      <c r="AC269" s="74"/>
      <c r="AD269" s="75"/>
      <c r="AE269" s="75"/>
      <c r="AF269" s="76"/>
      <c r="AJ269" s="90"/>
      <c r="AK269" s="18"/>
      <c r="AL269" s="18"/>
      <c r="AT269" s="18"/>
      <c r="AU269" s="91"/>
    </row>
    <row r="270" ht="12.0" customHeight="1">
      <c r="A270" s="97">
        <v>3707010.0</v>
      </c>
      <c r="B270" s="92" t="s">
        <v>514</v>
      </c>
      <c r="C270" s="93"/>
      <c r="D270" s="82">
        <v>288.22</v>
      </c>
      <c r="E270" s="106" t="s">
        <v>372</v>
      </c>
      <c r="F270" s="84">
        <f t="shared" si="5"/>
        <v>351.6284</v>
      </c>
      <c r="G270" s="95" t="s">
        <v>252</v>
      </c>
      <c r="H270" s="86"/>
      <c r="I270" s="76"/>
      <c r="J270" s="108"/>
      <c r="K270" s="88"/>
      <c r="N270" s="18"/>
      <c r="P270" s="4">
        <v>90.0</v>
      </c>
      <c r="Q270" s="4"/>
      <c r="R270" s="4"/>
      <c r="S270" s="21"/>
      <c r="T270" s="21"/>
      <c r="V270" s="89"/>
      <c r="Z270" s="73"/>
      <c r="AA270" s="73">
        <v>10.0</v>
      </c>
      <c r="AB270" s="4"/>
      <c r="AC270" s="74"/>
      <c r="AD270" s="75"/>
      <c r="AE270" s="75"/>
      <c r="AF270" s="76"/>
      <c r="AJ270" s="90"/>
      <c r="AK270" s="18"/>
      <c r="AL270" s="18"/>
      <c r="AT270" s="18"/>
      <c r="AU270" s="91"/>
    </row>
    <row r="271" ht="12.0" customHeight="1">
      <c r="A271" s="97">
        <v>3707011.0</v>
      </c>
      <c r="B271" s="92" t="s">
        <v>515</v>
      </c>
      <c r="C271" s="93"/>
      <c r="D271" s="82">
        <v>322.97</v>
      </c>
      <c r="E271" s="106" t="s">
        <v>372</v>
      </c>
      <c r="F271" s="84">
        <f t="shared" si="5"/>
        <v>394.0234</v>
      </c>
      <c r="G271" s="95" t="s">
        <v>252</v>
      </c>
      <c r="H271" s="86"/>
      <c r="I271" s="76"/>
      <c r="J271" s="108"/>
      <c r="K271" s="88"/>
      <c r="N271" s="18"/>
      <c r="P271" s="4">
        <v>90.0</v>
      </c>
      <c r="Q271" s="4"/>
      <c r="R271" s="4"/>
      <c r="S271" s="21"/>
      <c r="T271" s="21"/>
      <c r="V271" s="89"/>
      <c r="Z271" s="73"/>
      <c r="AA271" s="73">
        <v>10.0</v>
      </c>
      <c r="AB271" s="4"/>
      <c r="AC271" s="74"/>
      <c r="AD271" s="75"/>
      <c r="AE271" s="75"/>
      <c r="AF271" s="76"/>
      <c r="AJ271" s="90"/>
      <c r="AK271" s="18"/>
      <c r="AL271" s="18"/>
      <c r="AT271" s="18"/>
      <c r="AU271" s="91"/>
    </row>
    <row r="272" ht="12.0" customHeight="1">
      <c r="A272" s="97">
        <v>3707012.0</v>
      </c>
      <c r="B272" s="92" t="s">
        <v>516</v>
      </c>
      <c r="C272" s="93"/>
      <c r="D272" s="82">
        <v>375.27</v>
      </c>
      <c r="E272" s="106" t="s">
        <v>507</v>
      </c>
      <c r="F272" s="84">
        <f t="shared" si="5"/>
        <v>457.8294</v>
      </c>
      <c r="G272" s="95" t="s">
        <v>252</v>
      </c>
      <c r="H272" s="86"/>
      <c r="I272" s="76"/>
      <c r="J272" s="108"/>
      <c r="K272" s="88"/>
      <c r="N272" s="18"/>
      <c r="P272" s="4">
        <v>90.0</v>
      </c>
      <c r="Q272" s="4"/>
      <c r="R272" s="4"/>
      <c r="S272" s="21"/>
      <c r="T272" s="21"/>
      <c r="V272" s="89"/>
      <c r="Z272" s="73"/>
      <c r="AA272" s="73">
        <v>10.0</v>
      </c>
      <c r="AB272" s="4"/>
      <c r="AC272" s="74"/>
      <c r="AD272" s="75"/>
      <c r="AE272" s="75"/>
      <c r="AF272" s="76"/>
      <c r="AJ272" s="90"/>
      <c r="AK272" s="18"/>
      <c r="AL272" s="18"/>
      <c r="AT272" s="18"/>
      <c r="AU272" s="91"/>
    </row>
    <row r="273" ht="12.0" customHeight="1">
      <c r="A273" s="109">
        <v>3707013.0</v>
      </c>
      <c r="B273" s="110" t="s">
        <v>517</v>
      </c>
      <c r="C273" s="111"/>
      <c r="D273" s="82">
        <v>395.39</v>
      </c>
      <c r="E273" s="106" t="s">
        <v>372</v>
      </c>
      <c r="F273" s="84">
        <f t="shared" si="5"/>
        <v>482.3758</v>
      </c>
      <c r="G273" s="112" t="s">
        <v>252</v>
      </c>
      <c r="H273" s="86"/>
      <c r="I273" s="76"/>
      <c r="J273" s="108"/>
      <c r="K273" s="88"/>
      <c r="N273" s="18"/>
      <c r="P273" s="4">
        <v>90.0</v>
      </c>
      <c r="Q273" s="4"/>
      <c r="R273" s="4"/>
      <c r="S273" s="21"/>
      <c r="T273" s="21"/>
      <c r="V273" s="89"/>
      <c r="Z273" s="73"/>
      <c r="AA273" s="73">
        <v>10.0</v>
      </c>
      <c r="AB273" s="4"/>
      <c r="AC273" s="74"/>
      <c r="AD273" s="75"/>
      <c r="AE273" s="75"/>
      <c r="AF273" s="76"/>
      <c r="AJ273" s="90"/>
      <c r="AK273" s="18"/>
      <c r="AL273" s="18"/>
      <c r="AT273" s="18"/>
      <c r="AU273" s="91"/>
    </row>
    <row r="274" ht="75.0" customHeight="1">
      <c r="A274" s="62">
        <v>3.0</v>
      </c>
      <c r="B274" s="113" t="s">
        <v>536</v>
      </c>
      <c r="C274" s="66"/>
      <c r="D274" s="82"/>
      <c r="E274" s="66"/>
      <c r="F274" s="114"/>
      <c r="G274" s="68"/>
      <c r="H274" s="69"/>
      <c r="I274" s="70">
        <v>0.0</v>
      </c>
      <c r="J274" s="71"/>
      <c r="K274" s="71"/>
      <c r="N274" s="18"/>
      <c r="P274" s="4">
        <v>91.0</v>
      </c>
      <c r="Q274" s="4"/>
      <c r="R274" s="5"/>
      <c r="S274" s="21"/>
      <c r="T274" s="21"/>
      <c r="V274" s="72"/>
      <c r="Z274" s="73"/>
      <c r="AA274" s="73"/>
      <c r="AB274" s="4"/>
      <c r="AC274" s="74"/>
      <c r="AD274" s="75"/>
      <c r="AE274" s="75"/>
      <c r="AF274" s="76"/>
      <c r="AJ274" s="90"/>
      <c r="AK274" s="18"/>
      <c r="AL274" s="18"/>
      <c r="AT274" s="18"/>
      <c r="AU274" s="91"/>
    </row>
    <row r="275" ht="12.0" customHeight="1">
      <c r="A275" s="79">
        <v>5003001.0</v>
      </c>
      <c r="B275" s="80" t="s">
        <v>537</v>
      </c>
      <c r="C275" s="81" t="str">
        <f t="shared" ref="C275:C378" si="8">IF(MROUND(AL275/(AO275*F275),10)=0,"",MROUND(AL275/(AO275*F275),10))</f>
        <v/>
      </c>
      <c r="D275" s="82">
        <v>7.83</v>
      </c>
      <c r="E275" s="83" t="s">
        <v>372</v>
      </c>
      <c r="F275" s="84">
        <f t="shared" ref="F275:F488" si="9">D275*1.22</f>
        <v>9.5526</v>
      </c>
      <c r="G275" s="85" t="s">
        <v>246</v>
      </c>
      <c r="H275" s="86"/>
      <c r="I275" s="87" t="s">
        <v>538</v>
      </c>
      <c r="J275" s="76"/>
      <c r="K275" s="88"/>
      <c r="N275" s="18"/>
      <c r="P275" s="4">
        <v>91.0</v>
      </c>
      <c r="Q275" s="4"/>
      <c r="R275" s="4"/>
      <c r="S275" s="21"/>
      <c r="T275" s="21"/>
      <c r="V275" s="89"/>
      <c r="Z275" s="73"/>
      <c r="AA275" s="73">
        <v>15.039062500000014</v>
      </c>
      <c r="AB275" s="4"/>
      <c r="AC275" s="74"/>
      <c r="AD275" s="75"/>
      <c r="AE275" s="75"/>
      <c r="AF275" s="76"/>
      <c r="AJ275" s="90">
        <v>1003001.0</v>
      </c>
      <c r="AK275" s="18"/>
      <c r="AL275" s="8">
        <f t="shared" ref="AL275:AL464" si="10">$I$274/190</f>
        <v>0</v>
      </c>
      <c r="AO275" s="8">
        <v>5.520774993418061</v>
      </c>
      <c r="AT275" s="18"/>
      <c r="AU275" s="91"/>
    </row>
    <row r="276" ht="12.0" customHeight="1">
      <c r="A276" s="115">
        <v>1003002.0</v>
      </c>
      <c r="B276" s="92" t="s">
        <v>539</v>
      </c>
      <c r="C276" s="81" t="str">
        <f t="shared" si="8"/>
        <v/>
      </c>
      <c r="D276" s="82">
        <v>3.86</v>
      </c>
      <c r="E276" s="94" t="s">
        <v>245</v>
      </c>
      <c r="F276" s="84">
        <f t="shared" si="9"/>
        <v>4.7092</v>
      </c>
      <c r="G276" s="95" t="s">
        <v>246</v>
      </c>
      <c r="H276" s="86"/>
      <c r="I276" s="98" t="s">
        <v>540</v>
      </c>
      <c r="J276" s="76"/>
      <c r="K276" s="88"/>
      <c r="N276" s="18"/>
      <c r="P276" s="4">
        <v>91.0</v>
      </c>
      <c r="Q276" s="4"/>
      <c r="R276" s="4"/>
      <c r="S276" s="21"/>
      <c r="T276" s="21"/>
      <c r="V276" s="89"/>
      <c r="Z276" s="73"/>
      <c r="AA276" s="73">
        <v>0.0</v>
      </c>
      <c r="AB276" s="4"/>
      <c r="AC276" s="74"/>
      <c r="AD276" s="75"/>
      <c r="AE276" s="75"/>
      <c r="AF276" s="76"/>
      <c r="AJ276" s="90"/>
      <c r="AK276" s="18"/>
      <c r="AL276" s="8">
        <f t="shared" si="10"/>
        <v>0</v>
      </c>
      <c r="AO276" s="8">
        <v>209.67502954276887</v>
      </c>
      <c r="AT276" s="18"/>
      <c r="AU276" s="91"/>
    </row>
    <row r="277" ht="12.0" customHeight="1">
      <c r="A277" s="97">
        <v>5003003.0</v>
      </c>
      <c r="B277" s="92" t="s">
        <v>541</v>
      </c>
      <c r="C277" s="81" t="str">
        <f t="shared" si="8"/>
        <v/>
      </c>
      <c r="D277" s="82">
        <v>7.83</v>
      </c>
      <c r="E277" s="94" t="s">
        <v>245</v>
      </c>
      <c r="F277" s="84">
        <f t="shared" si="9"/>
        <v>9.5526</v>
      </c>
      <c r="G277" s="95" t="s">
        <v>246</v>
      </c>
      <c r="H277" s="86"/>
      <c r="I277" s="99"/>
      <c r="J277" s="76"/>
      <c r="K277" s="88"/>
      <c r="N277" s="18"/>
      <c r="P277" s="4">
        <v>91.0</v>
      </c>
      <c r="Q277" s="4"/>
      <c r="R277" s="4"/>
      <c r="S277" s="21"/>
      <c r="T277" s="21"/>
      <c r="V277" s="89"/>
      <c r="Z277" s="73"/>
      <c r="AA277" s="73">
        <v>15.039062500000014</v>
      </c>
      <c r="AB277" s="4"/>
      <c r="AC277" s="74"/>
      <c r="AD277" s="75"/>
      <c r="AE277" s="75"/>
      <c r="AF277" s="76"/>
      <c r="AJ277" s="90">
        <v>1003003.0</v>
      </c>
      <c r="AK277" s="18"/>
      <c r="AL277" s="8">
        <f t="shared" si="10"/>
        <v>0</v>
      </c>
      <c r="AO277" s="8">
        <v>7.886821419168659</v>
      </c>
      <c r="AT277" s="18"/>
      <c r="AU277" s="91"/>
    </row>
    <row r="278" ht="12.0" customHeight="1">
      <c r="A278" s="97">
        <v>5003004.0</v>
      </c>
      <c r="B278" s="92" t="s">
        <v>542</v>
      </c>
      <c r="C278" s="81" t="str">
        <f t="shared" si="8"/>
        <v/>
      </c>
      <c r="D278" s="82">
        <v>7.83</v>
      </c>
      <c r="E278" s="94" t="s">
        <v>245</v>
      </c>
      <c r="F278" s="84">
        <f t="shared" si="9"/>
        <v>9.5526</v>
      </c>
      <c r="G278" s="95" t="s">
        <v>246</v>
      </c>
      <c r="H278" s="86"/>
      <c r="I278" s="76"/>
      <c r="J278" s="76"/>
      <c r="K278" s="88"/>
      <c r="N278" s="18"/>
      <c r="P278" s="4">
        <v>91.0</v>
      </c>
      <c r="Q278" s="4"/>
      <c r="R278" s="4"/>
      <c r="S278" s="21"/>
      <c r="T278" s="21"/>
      <c r="V278" s="89"/>
      <c r="Z278" s="73"/>
      <c r="AA278" s="73">
        <v>15.039062500000014</v>
      </c>
      <c r="AB278" s="4"/>
      <c r="AC278" s="74"/>
      <c r="AD278" s="75"/>
      <c r="AE278" s="75"/>
      <c r="AF278" s="76"/>
      <c r="AJ278" s="90">
        <v>1003004.0</v>
      </c>
      <c r="AK278" s="18"/>
      <c r="AL278" s="8">
        <f t="shared" si="10"/>
        <v>0</v>
      </c>
      <c r="AO278" s="8">
        <v>110.41549986836122</v>
      </c>
      <c r="AT278" s="18"/>
      <c r="AU278" s="91"/>
    </row>
    <row r="279" ht="12.0" customHeight="1">
      <c r="A279" s="97">
        <v>5003005.0</v>
      </c>
      <c r="B279" s="92" t="s">
        <v>543</v>
      </c>
      <c r="C279" s="81" t="str">
        <f t="shared" si="8"/>
        <v/>
      </c>
      <c r="D279" s="82">
        <v>7.83</v>
      </c>
      <c r="E279" s="94" t="s">
        <v>245</v>
      </c>
      <c r="F279" s="84">
        <f t="shared" si="9"/>
        <v>9.5526</v>
      </c>
      <c r="G279" s="95" t="s">
        <v>246</v>
      </c>
      <c r="H279" s="86"/>
      <c r="I279" s="98" t="s">
        <v>544</v>
      </c>
      <c r="J279" s="76"/>
      <c r="K279" s="88"/>
      <c r="N279" s="18"/>
      <c r="P279" s="4">
        <v>91.0</v>
      </c>
      <c r="Q279" s="4"/>
      <c r="R279" s="4"/>
      <c r="S279" s="21"/>
      <c r="T279" s="21"/>
      <c r="V279" s="89"/>
      <c r="Z279" s="73"/>
      <c r="AA279" s="73">
        <v>15.039062500000014</v>
      </c>
      <c r="AB279" s="4"/>
      <c r="AC279" s="74"/>
      <c r="AD279" s="75"/>
      <c r="AE279" s="75"/>
      <c r="AF279" s="76"/>
      <c r="AJ279" s="90">
        <v>1003005.0</v>
      </c>
      <c r="AK279" s="18"/>
      <c r="AL279" s="8">
        <f t="shared" si="10"/>
        <v>0</v>
      </c>
      <c r="AO279" s="8">
        <v>6.134194437131178</v>
      </c>
      <c r="AT279" s="18"/>
      <c r="AU279" s="91"/>
    </row>
    <row r="280" ht="12.0" customHeight="1">
      <c r="A280" s="97">
        <v>5003006.0</v>
      </c>
      <c r="B280" s="92" t="s">
        <v>545</v>
      </c>
      <c r="C280" s="81" t="str">
        <f t="shared" si="8"/>
        <v/>
      </c>
      <c r="D280" s="82">
        <v>7.83</v>
      </c>
      <c r="E280" s="94" t="s">
        <v>245</v>
      </c>
      <c r="F280" s="84">
        <f t="shared" si="9"/>
        <v>9.5526</v>
      </c>
      <c r="G280" s="95" t="s">
        <v>246</v>
      </c>
      <c r="H280" s="86"/>
      <c r="I280" s="99"/>
      <c r="J280" s="76"/>
      <c r="K280" s="88"/>
      <c r="N280" s="18"/>
      <c r="P280" s="4">
        <v>91.0</v>
      </c>
      <c r="Q280" s="4"/>
      <c r="R280" s="4"/>
      <c r="S280" s="21"/>
      <c r="T280" s="21"/>
      <c r="V280" s="89"/>
      <c r="Z280" s="73"/>
      <c r="AA280" s="73">
        <v>15.039062500000014</v>
      </c>
      <c r="AB280" s="4"/>
      <c r="AC280" s="74"/>
      <c r="AD280" s="75"/>
      <c r="AE280" s="75"/>
      <c r="AF280" s="76"/>
      <c r="AJ280" s="90">
        <v>1003006.0</v>
      </c>
      <c r="AK280" s="18"/>
      <c r="AL280" s="8">
        <f t="shared" si="10"/>
        <v>0</v>
      </c>
      <c r="AO280" s="8">
        <v>110.41549986836122</v>
      </c>
      <c r="AT280" s="18"/>
      <c r="AU280" s="91"/>
    </row>
    <row r="281" ht="12.0" customHeight="1">
      <c r="A281" s="97">
        <v>5003007.0</v>
      </c>
      <c r="B281" s="92" t="s">
        <v>546</v>
      </c>
      <c r="C281" s="81" t="str">
        <f t="shared" si="8"/>
        <v/>
      </c>
      <c r="D281" s="82">
        <v>7.83</v>
      </c>
      <c r="E281" s="94" t="s">
        <v>245</v>
      </c>
      <c r="F281" s="84">
        <f t="shared" si="9"/>
        <v>9.5526</v>
      </c>
      <c r="G281" s="95" t="s">
        <v>246</v>
      </c>
      <c r="H281" s="86"/>
      <c r="I281" s="76"/>
      <c r="J281" s="76"/>
      <c r="K281" s="88"/>
      <c r="N281" s="18"/>
      <c r="P281" s="4">
        <v>91.0</v>
      </c>
      <c r="Q281" s="4"/>
      <c r="R281" s="4"/>
      <c r="S281" s="21"/>
      <c r="T281" s="21"/>
      <c r="V281" s="89"/>
      <c r="Z281" s="73"/>
      <c r="AA281" s="73">
        <v>15.039062500000014</v>
      </c>
      <c r="AB281" s="4"/>
      <c r="AC281" s="74"/>
      <c r="AD281" s="75"/>
      <c r="AE281" s="75"/>
      <c r="AF281" s="76"/>
      <c r="AJ281" s="90">
        <v>1003007.0</v>
      </c>
      <c r="AK281" s="18"/>
      <c r="AL281" s="8">
        <f t="shared" si="10"/>
        <v>0</v>
      </c>
      <c r="AO281" s="8">
        <v>3.9434107095843296</v>
      </c>
      <c r="AT281" s="18"/>
      <c r="AU281" s="91"/>
    </row>
    <row r="282" ht="12.0" customHeight="1">
      <c r="A282" s="97">
        <v>5003008.0</v>
      </c>
      <c r="B282" s="92" t="s">
        <v>547</v>
      </c>
      <c r="C282" s="81" t="str">
        <f t="shared" si="8"/>
        <v/>
      </c>
      <c r="D282" s="82">
        <v>7.83</v>
      </c>
      <c r="E282" s="94" t="s">
        <v>245</v>
      </c>
      <c r="F282" s="84">
        <f t="shared" si="9"/>
        <v>9.5526</v>
      </c>
      <c r="G282" s="95" t="s">
        <v>246</v>
      </c>
      <c r="H282" s="86"/>
      <c r="I282" s="98" t="s">
        <v>548</v>
      </c>
      <c r="J282" s="76"/>
      <c r="K282" s="88"/>
      <c r="N282" s="18"/>
      <c r="P282" s="4">
        <v>91.0</v>
      </c>
      <c r="Q282" s="4"/>
      <c r="R282" s="4"/>
      <c r="S282" s="21"/>
      <c r="T282" s="21"/>
      <c r="V282" s="89"/>
      <c r="Z282" s="73"/>
      <c r="AA282" s="73">
        <v>15.039062500000014</v>
      </c>
      <c r="AB282" s="4"/>
      <c r="AC282" s="74"/>
      <c r="AD282" s="75"/>
      <c r="AE282" s="75"/>
      <c r="AF282" s="76"/>
      <c r="AJ282" s="90">
        <v>1003008.0</v>
      </c>
      <c r="AK282" s="18"/>
      <c r="AL282" s="8">
        <f t="shared" si="10"/>
        <v>0</v>
      </c>
      <c r="AO282" s="8">
        <v>110.41549986836122</v>
      </c>
      <c r="AT282" s="18"/>
      <c r="AU282" s="91"/>
    </row>
    <row r="283" ht="12.0" customHeight="1">
      <c r="A283" s="97">
        <v>5003009.0</v>
      </c>
      <c r="B283" s="92" t="s">
        <v>549</v>
      </c>
      <c r="C283" s="81" t="str">
        <f t="shared" si="8"/>
        <v/>
      </c>
      <c r="D283" s="82">
        <v>7.83</v>
      </c>
      <c r="E283" s="94" t="s">
        <v>245</v>
      </c>
      <c r="F283" s="84">
        <f t="shared" si="9"/>
        <v>9.5526</v>
      </c>
      <c r="G283" s="95" t="s">
        <v>246</v>
      </c>
      <c r="H283" s="86"/>
      <c r="I283" s="99"/>
      <c r="J283" s="76"/>
      <c r="K283" s="88"/>
      <c r="N283" s="18"/>
      <c r="P283" s="4">
        <v>91.0</v>
      </c>
      <c r="Q283" s="4"/>
      <c r="R283" s="4"/>
      <c r="S283" s="21"/>
      <c r="T283" s="21"/>
      <c r="V283" s="89"/>
      <c r="Z283" s="73"/>
      <c r="AA283" s="73">
        <v>15.039062500000014</v>
      </c>
      <c r="AB283" s="4"/>
      <c r="AC283" s="74"/>
      <c r="AD283" s="75"/>
      <c r="AE283" s="75"/>
      <c r="AF283" s="76"/>
      <c r="AJ283" s="90">
        <v>1003009.0</v>
      </c>
      <c r="AK283" s="18"/>
      <c r="AL283" s="8">
        <f t="shared" si="10"/>
        <v>0</v>
      </c>
      <c r="AO283" s="8">
        <v>7.886821419168659</v>
      </c>
      <c r="AT283" s="18"/>
      <c r="AU283" s="91"/>
    </row>
    <row r="284" ht="12.0" customHeight="1">
      <c r="A284" s="115">
        <v>1003010.0</v>
      </c>
      <c r="B284" s="92" t="s">
        <v>550</v>
      </c>
      <c r="C284" s="81" t="str">
        <f t="shared" si="8"/>
        <v/>
      </c>
      <c r="D284" s="82">
        <v>5.46</v>
      </c>
      <c r="E284" s="94" t="s">
        <v>245</v>
      </c>
      <c r="F284" s="84">
        <f t="shared" si="9"/>
        <v>6.6612</v>
      </c>
      <c r="G284" s="95" t="s">
        <v>246</v>
      </c>
      <c r="H284" s="86"/>
      <c r="I284" s="76"/>
      <c r="J284" s="76"/>
      <c r="K284" s="88"/>
      <c r="N284" s="18"/>
      <c r="P284" s="4">
        <v>91.0</v>
      </c>
      <c r="Q284" s="4"/>
      <c r="R284" s="4"/>
      <c r="S284" s="21"/>
      <c r="T284" s="21"/>
      <c r="V284" s="89"/>
      <c r="Z284" s="73"/>
      <c r="AA284" s="73">
        <v>15.0</v>
      </c>
      <c r="AB284" s="4"/>
      <c r="AC284" s="74"/>
      <c r="AD284" s="75"/>
      <c r="AE284" s="75"/>
      <c r="AF284" s="76"/>
      <c r="AJ284" s="90"/>
      <c r="AK284" s="18"/>
      <c r="AL284" s="8">
        <f t="shared" si="10"/>
        <v>0</v>
      </c>
      <c r="AO284" s="8">
        <v>148.23179744232377</v>
      </c>
      <c r="AT284" s="18"/>
      <c r="AU284" s="91"/>
    </row>
    <row r="285" ht="12.0" customHeight="1">
      <c r="A285" s="97">
        <v>5003011.0</v>
      </c>
      <c r="B285" s="92" t="s">
        <v>551</v>
      </c>
      <c r="C285" s="81" t="str">
        <f t="shared" si="8"/>
        <v/>
      </c>
      <c r="D285" s="82">
        <v>7.64</v>
      </c>
      <c r="E285" s="94" t="s">
        <v>245</v>
      </c>
      <c r="F285" s="84">
        <f t="shared" si="9"/>
        <v>9.3208</v>
      </c>
      <c r="G285" s="95" t="s">
        <v>252</v>
      </c>
      <c r="H285" s="86"/>
      <c r="I285" s="98" t="s">
        <v>552</v>
      </c>
      <c r="J285" s="76"/>
      <c r="K285" s="88"/>
      <c r="N285" s="18"/>
      <c r="P285" s="4">
        <v>91.0</v>
      </c>
      <c r="Q285" s="4"/>
      <c r="R285" s="4"/>
      <c r="S285" s="21"/>
      <c r="T285" s="21"/>
      <c r="V285" s="89"/>
      <c r="Z285" s="73"/>
      <c r="AA285" s="73">
        <v>15.030060120240478</v>
      </c>
      <c r="AB285" s="4"/>
      <c r="AC285" s="74"/>
      <c r="AD285" s="75"/>
      <c r="AE285" s="75"/>
      <c r="AF285" s="76"/>
      <c r="AJ285" s="90">
        <v>1003011.0</v>
      </c>
      <c r="AK285" s="18"/>
      <c r="AL285" s="8">
        <f t="shared" si="10"/>
        <v>0</v>
      </c>
      <c r="AO285" s="8">
        <v>0.5145235944279006</v>
      </c>
      <c r="AT285" s="18"/>
      <c r="AU285" s="91"/>
    </row>
    <row r="286" ht="12.0" customHeight="1">
      <c r="A286" s="97">
        <v>5003012.0</v>
      </c>
      <c r="B286" s="92" t="s">
        <v>553</v>
      </c>
      <c r="C286" s="81" t="str">
        <f t="shared" si="8"/>
        <v/>
      </c>
      <c r="D286" s="82">
        <v>7.64</v>
      </c>
      <c r="E286" s="94" t="s">
        <v>245</v>
      </c>
      <c r="F286" s="84">
        <f t="shared" si="9"/>
        <v>9.3208</v>
      </c>
      <c r="G286" s="95" t="s">
        <v>246</v>
      </c>
      <c r="H286" s="86"/>
      <c r="I286" s="99"/>
      <c r="J286" s="76"/>
      <c r="K286" s="88"/>
      <c r="N286" s="18"/>
      <c r="P286" s="4">
        <v>91.0</v>
      </c>
      <c r="Q286" s="4"/>
      <c r="R286" s="4"/>
      <c r="S286" s="21"/>
      <c r="T286" s="21"/>
      <c r="V286" s="89"/>
      <c r="Z286" s="73"/>
      <c r="AA286" s="73">
        <v>15.030060120240478</v>
      </c>
      <c r="AB286" s="4"/>
      <c r="AC286" s="74"/>
      <c r="AD286" s="75"/>
      <c r="AE286" s="75"/>
      <c r="AF286" s="76"/>
      <c r="AJ286" s="90">
        <v>1003012.0</v>
      </c>
      <c r="AK286" s="18"/>
      <c r="AL286" s="8">
        <f t="shared" si="10"/>
        <v>0</v>
      </c>
      <c r="AO286" s="8">
        <v>113.19519077413814</v>
      </c>
      <c r="AT286" s="18"/>
      <c r="AU286" s="91"/>
    </row>
    <row r="287" ht="12.0" customHeight="1">
      <c r="A287" s="97">
        <v>5003013.0</v>
      </c>
      <c r="B287" s="92" t="s">
        <v>554</v>
      </c>
      <c r="C287" s="81" t="str">
        <f t="shared" si="8"/>
        <v/>
      </c>
      <c r="D287" s="82">
        <v>7.64</v>
      </c>
      <c r="E287" s="94" t="s">
        <v>245</v>
      </c>
      <c r="F287" s="84">
        <f t="shared" si="9"/>
        <v>9.3208</v>
      </c>
      <c r="G287" s="95" t="s">
        <v>246</v>
      </c>
      <c r="H287" s="86"/>
      <c r="I287" s="116" t="s">
        <v>319</v>
      </c>
      <c r="J287" s="76"/>
      <c r="K287" s="88"/>
      <c r="N287" s="18"/>
      <c r="P287" s="4">
        <v>91.0</v>
      </c>
      <c r="Q287" s="4"/>
      <c r="R287" s="4"/>
      <c r="S287" s="21"/>
      <c r="T287" s="21"/>
      <c r="V287" s="89"/>
      <c r="Z287" s="73"/>
      <c r="AA287" s="73">
        <v>15.030060120240478</v>
      </c>
      <c r="AB287" s="4"/>
      <c r="AC287" s="74"/>
      <c r="AD287" s="75"/>
      <c r="AE287" s="75"/>
      <c r="AF287" s="76"/>
      <c r="AJ287" s="90">
        <v>1003013.0</v>
      </c>
      <c r="AK287" s="18"/>
      <c r="AL287" s="8">
        <f t="shared" si="10"/>
        <v>0</v>
      </c>
      <c r="AO287" s="8">
        <v>5.659759538706907</v>
      </c>
      <c r="AT287" s="18"/>
      <c r="AU287" s="91"/>
    </row>
    <row r="288" ht="12.0" customHeight="1">
      <c r="A288" s="97">
        <v>5003014.0</v>
      </c>
      <c r="B288" s="92" t="s">
        <v>555</v>
      </c>
      <c r="C288" s="81" t="str">
        <f t="shared" si="8"/>
        <v/>
      </c>
      <c r="D288" s="82">
        <v>3.94</v>
      </c>
      <c r="E288" s="94" t="s">
        <v>245</v>
      </c>
      <c r="F288" s="84">
        <f t="shared" si="9"/>
        <v>4.8068</v>
      </c>
      <c r="G288" s="95" t="s">
        <v>246</v>
      </c>
      <c r="H288" s="86"/>
      <c r="J288" s="76"/>
      <c r="K288" s="88"/>
      <c r="N288" s="18"/>
      <c r="P288" s="4">
        <v>91.0</v>
      </c>
      <c r="Q288" s="4"/>
      <c r="R288" s="4"/>
      <c r="S288" s="21"/>
      <c r="T288" s="21"/>
      <c r="V288" s="89"/>
      <c r="Z288" s="73"/>
      <c r="AA288" s="73">
        <v>0.0</v>
      </c>
      <c r="AB288" s="4"/>
      <c r="AC288" s="74"/>
      <c r="AD288" s="75"/>
      <c r="AE288" s="75"/>
      <c r="AF288" s="76"/>
      <c r="AJ288" s="90">
        <v>1003014.0</v>
      </c>
      <c r="AK288" s="18"/>
      <c r="AL288" s="8">
        <f t="shared" si="10"/>
        <v>0</v>
      </c>
      <c r="AO288" s="8">
        <v>219.3348547520563</v>
      </c>
      <c r="AT288" s="18"/>
      <c r="AU288" s="91"/>
    </row>
    <row r="289" ht="12.0" customHeight="1">
      <c r="A289" s="97">
        <v>5003015.0</v>
      </c>
      <c r="B289" s="92" t="s">
        <v>556</v>
      </c>
      <c r="C289" s="81" t="str">
        <f t="shared" si="8"/>
        <v/>
      </c>
      <c r="D289" s="82">
        <v>7.64</v>
      </c>
      <c r="E289" s="94" t="s">
        <v>245</v>
      </c>
      <c r="F289" s="84">
        <f t="shared" si="9"/>
        <v>9.3208</v>
      </c>
      <c r="G289" s="95" t="s">
        <v>246</v>
      </c>
      <c r="H289" s="86"/>
      <c r="J289" s="76"/>
      <c r="K289" s="88"/>
      <c r="N289" s="18"/>
      <c r="P289" s="4">
        <v>91.0</v>
      </c>
      <c r="Q289" s="4"/>
      <c r="R289" s="4"/>
      <c r="S289" s="21"/>
      <c r="T289" s="21"/>
      <c r="V289" s="89"/>
      <c r="Z289" s="73"/>
      <c r="AA289" s="73">
        <v>15.030060120240478</v>
      </c>
      <c r="AB289" s="4"/>
      <c r="AC289" s="74"/>
      <c r="AD289" s="75"/>
      <c r="AE289" s="75"/>
      <c r="AF289" s="76"/>
      <c r="AJ289" s="90">
        <v>1003015.0</v>
      </c>
      <c r="AK289" s="18"/>
      <c r="AL289" s="8">
        <f t="shared" si="10"/>
        <v>0</v>
      </c>
      <c r="AO289" s="8">
        <v>1.9516412202437612</v>
      </c>
      <c r="AT289" s="18"/>
      <c r="AU289" s="91"/>
    </row>
    <row r="290" ht="12.0" customHeight="1">
      <c r="A290" s="97">
        <v>5003016.0</v>
      </c>
      <c r="B290" s="92" t="s">
        <v>557</v>
      </c>
      <c r="C290" s="81" t="str">
        <f t="shared" si="8"/>
        <v/>
      </c>
      <c r="D290" s="82">
        <v>7.64</v>
      </c>
      <c r="E290" s="94" t="s">
        <v>245</v>
      </c>
      <c r="F290" s="84">
        <f t="shared" si="9"/>
        <v>9.3208</v>
      </c>
      <c r="G290" s="95" t="s">
        <v>246</v>
      </c>
      <c r="H290" s="86"/>
      <c r="I290" s="19" t="s">
        <v>323</v>
      </c>
      <c r="J290" s="76"/>
      <c r="K290" s="88"/>
      <c r="N290" s="18"/>
      <c r="P290" s="4">
        <v>91.0</v>
      </c>
      <c r="Q290" s="4"/>
      <c r="R290" s="4"/>
      <c r="S290" s="21"/>
      <c r="T290" s="21"/>
      <c r="V290" s="89"/>
      <c r="Z290" s="73"/>
      <c r="AA290" s="73">
        <v>15.030060120240478</v>
      </c>
      <c r="AB290" s="4"/>
      <c r="AC290" s="74"/>
      <c r="AD290" s="75"/>
      <c r="AE290" s="75"/>
      <c r="AF290" s="76"/>
      <c r="AJ290" s="90">
        <v>1003016.0</v>
      </c>
      <c r="AK290" s="18"/>
      <c r="AL290" s="8">
        <f t="shared" si="10"/>
        <v>0</v>
      </c>
      <c r="AO290" s="8">
        <v>113.19519077413814</v>
      </c>
      <c r="AT290" s="18"/>
      <c r="AU290" s="91"/>
    </row>
    <row r="291" ht="12.0" customHeight="1">
      <c r="A291" s="97">
        <v>5003017.0</v>
      </c>
      <c r="B291" s="92" t="s">
        <v>558</v>
      </c>
      <c r="C291" s="81" t="str">
        <f t="shared" si="8"/>
        <v/>
      </c>
      <c r="D291" s="82">
        <v>7.64</v>
      </c>
      <c r="E291" s="94" t="s">
        <v>245</v>
      </c>
      <c r="F291" s="84">
        <f t="shared" si="9"/>
        <v>9.3208</v>
      </c>
      <c r="G291" s="95" t="s">
        <v>246</v>
      </c>
      <c r="H291" s="86"/>
      <c r="J291" s="76"/>
      <c r="K291" s="88"/>
      <c r="N291" s="18"/>
      <c r="P291" s="4">
        <v>91.0</v>
      </c>
      <c r="Q291" s="4"/>
      <c r="R291" s="4"/>
      <c r="S291" s="21"/>
      <c r="T291" s="21"/>
      <c r="V291" s="89"/>
      <c r="Z291" s="73"/>
      <c r="AA291" s="73">
        <v>15.030060120240478</v>
      </c>
      <c r="AB291" s="4"/>
      <c r="AC291" s="74"/>
      <c r="AD291" s="75"/>
      <c r="AE291" s="75"/>
      <c r="AF291" s="76"/>
      <c r="AJ291" s="90">
        <v>1003017.0</v>
      </c>
      <c r="AK291" s="18"/>
      <c r="AL291" s="8">
        <f t="shared" si="10"/>
        <v>0</v>
      </c>
      <c r="AO291" s="8">
        <v>4.716466282255756</v>
      </c>
      <c r="AT291" s="18"/>
      <c r="AU291" s="91"/>
    </row>
    <row r="292" ht="12.0" customHeight="1">
      <c r="A292" s="97">
        <v>5003018.0</v>
      </c>
      <c r="B292" s="92" t="s">
        <v>559</v>
      </c>
      <c r="C292" s="81" t="str">
        <f t="shared" si="8"/>
        <v/>
      </c>
      <c r="D292" s="82">
        <v>7.64</v>
      </c>
      <c r="E292" s="94" t="s">
        <v>245</v>
      </c>
      <c r="F292" s="84">
        <f t="shared" si="9"/>
        <v>9.3208</v>
      </c>
      <c r="G292" s="95" t="s">
        <v>246</v>
      </c>
      <c r="H292" s="86"/>
      <c r="J292" s="76"/>
      <c r="K292" s="88"/>
      <c r="N292" s="18"/>
      <c r="P292" s="4">
        <v>91.0</v>
      </c>
      <c r="Q292" s="4"/>
      <c r="R292" s="4"/>
      <c r="S292" s="21"/>
      <c r="T292" s="21"/>
      <c r="V292" s="89"/>
      <c r="Z292" s="73"/>
      <c r="AA292" s="73">
        <v>15.030060120240478</v>
      </c>
      <c r="AB292" s="4"/>
      <c r="AC292" s="74"/>
      <c r="AD292" s="75"/>
      <c r="AE292" s="75"/>
      <c r="AF292" s="76"/>
      <c r="AJ292" s="90">
        <v>1003018.0</v>
      </c>
      <c r="AK292" s="18"/>
      <c r="AL292" s="8">
        <f t="shared" si="10"/>
        <v>0</v>
      </c>
      <c r="AO292" s="8">
        <v>113.19519077413814</v>
      </c>
      <c r="AT292" s="18"/>
      <c r="AU292" s="91"/>
    </row>
    <row r="293" ht="12.0" customHeight="1">
      <c r="A293" s="97">
        <v>5003019.0</v>
      </c>
      <c r="B293" s="92" t="s">
        <v>560</v>
      </c>
      <c r="C293" s="81" t="str">
        <f t="shared" si="8"/>
        <v/>
      </c>
      <c r="D293" s="82">
        <v>7.64</v>
      </c>
      <c r="E293" s="94" t="s">
        <v>245</v>
      </c>
      <c r="F293" s="84">
        <f t="shared" si="9"/>
        <v>9.3208</v>
      </c>
      <c r="G293" s="95" t="s">
        <v>246</v>
      </c>
      <c r="H293" s="86"/>
      <c r="I293" s="33"/>
      <c r="J293" s="76"/>
      <c r="K293" s="88"/>
      <c r="N293" s="18"/>
      <c r="P293" s="4">
        <v>91.0</v>
      </c>
      <c r="Q293" s="4"/>
      <c r="R293" s="4"/>
      <c r="S293" s="21"/>
      <c r="T293" s="21"/>
      <c r="V293" s="89"/>
      <c r="Z293" s="73"/>
      <c r="AA293" s="73">
        <v>15.030060120240478</v>
      </c>
      <c r="AB293" s="4"/>
      <c r="AC293" s="74"/>
      <c r="AD293" s="75"/>
      <c r="AE293" s="75"/>
      <c r="AF293" s="76"/>
      <c r="AJ293" s="90">
        <v>1003019.0</v>
      </c>
      <c r="AK293" s="18"/>
      <c r="AL293" s="8">
        <f t="shared" si="10"/>
        <v>0</v>
      </c>
      <c r="AO293" s="8">
        <v>6.288621709674341</v>
      </c>
      <c r="AT293" s="18"/>
      <c r="AU293" s="91"/>
    </row>
    <row r="294" ht="12.0" customHeight="1">
      <c r="A294" s="115">
        <v>1003020.0</v>
      </c>
      <c r="B294" s="92" t="s">
        <v>561</v>
      </c>
      <c r="C294" s="81" t="str">
        <f t="shared" si="8"/>
        <v/>
      </c>
      <c r="D294" s="82">
        <v>3.51</v>
      </c>
      <c r="E294" s="94" t="s">
        <v>245</v>
      </c>
      <c r="F294" s="84">
        <f t="shared" si="9"/>
        <v>4.2822</v>
      </c>
      <c r="G294" s="95" t="s">
        <v>246</v>
      </c>
      <c r="H294" s="86"/>
      <c r="I294" s="87" t="s">
        <v>538</v>
      </c>
      <c r="J294" s="76"/>
      <c r="K294" s="88"/>
      <c r="N294" s="18"/>
      <c r="P294" s="4">
        <v>91.0</v>
      </c>
      <c r="Q294" s="4"/>
      <c r="R294" s="4"/>
      <c r="S294" s="21"/>
      <c r="T294" s="21"/>
      <c r="V294" s="89"/>
      <c r="Z294" s="73"/>
      <c r="AA294" s="73">
        <v>0.0</v>
      </c>
      <c r="AB294" s="4"/>
      <c r="AC294" s="74"/>
      <c r="AD294" s="75"/>
      <c r="AE294" s="75"/>
      <c r="AF294" s="76"/>
      <c r="AJ294" s="90"/>
      <c r="AK294" s="18"/>
      <c r="AL294" s="8">
        <f t="shared" si="10"/>
        <v>0</v>
      </c>
      <c r="AO294" s="8">
        <v>230.5827960213925</v>
      </c>
      <c r="AT294" s="18"/>
      <c r="AU294" s="91"/>
    </row>
    <row r="295" ht="12.0" customHeight="1">
      <c r="A295" s="97">
        <v>5003021.0</v>
      </c>
      <c r="B295" s="92" t="s">
        <v>562</v>
      </c>
      <c r="C295" s="81" t="str">
        <f t="shared" si="8"/>
        <v/>
      </c>
      <c r="D295" s="82">
        <v>8.99</v>
      </c>
      <c r="E295" s="94" t="s">
        <v>245</v>
      </c>
      <c r="F295" s="84">
        <f t="shared" si="9"/>
        <v>10.9678</v>
      </c>
      <c r="G295" s="95" t="s">
        <v>252</v>
      </c>
      <c r="H295" s="86"/>
      <c r="I295" s="98" t="s">
        <v>563</v>
      </c>
      <c r="J295" s="76"/>
      <c r="K295" s="88"/>
      <c r="N295" s="18"/>
      <c r="P295" s="4">
        <v>91.0</v>
      </c>
      <c r="Q295" s="4"/>
      <c r="R295" s="4"/>
      <c r="S295" s="21"/>
      <c r="T295" s="21"/>
      <c r="V295" s="89"/>
      <c r="Z295" s="73"/>
      <c r="AA295" s="73">
        <v>14.965986394557817</v>
      </c>
      <c r="AB295" s="4"/>
      <c r="AC295" s="74"/>
      <c r="AD295" s="75"/>
      <c r="AE295" s="75"/>
      <c r="AF295" s="76"/>
      <c r="AJ295" s="90">
        <v>1003021.0</v>
      </c>
      <c r="AK295" s="18"/>
      <c r="AL295" s="8">
        <f t="shared" si="10"/>
        <v>0</v>
      </c>
      <c r="AO295" s="8">
        <v>0.32040602297509413</v>
      </c>
      <c r="AT295" s="18"/>
      <c r="AU295" s="91"/>
    </row>
    <row r="296" ht="12.0" customHeight="1">
      <c r="A296" s="97">
        <v>5003022.0</v>
      </c>
      <c r="B296" s="92" t="s">
        <v>564</v>
      </c>
      <c r="C296" s="81" t="str">
        <f t="shared" si="8"/>
        <v/>
      </c>
      <c r="D296" s="82">
        <v>8.99</v>
      </c>
      <c r="E296" s="94" t="s">
        <v>245</v>
      </c>
      <c r="F296" s="84">
        <f t="shared" si="9"/>
        <v>10.9678</v>
      </c>
      <c r="G296" s="95" t="s">
        <v>246</v>
      </c>
      <c r="H296" s="86"/>
      <c r="I296" s="99"/>
      <c r="J296" s="76"/>
      <c r="K296" s="88"/>
      <c r="N296" s="18"/>
      <c r="P296" s="4">
        <v>91.0</v>
      </c>
      <c r="Q296" s="4"/>
      <c r="R296" s="4"/>
      <c r="S296" s="21"/>
      <c r="T296" s="21"/>
      <c r="V296" s="89"/>
      <c r="Z296" s="73"/>
      <c r="AA296" s="73">
        <v>14.965986394557817</v>
      </c>
      <c r="AB296" s="4"/>
      <c r="AC296" s="74"/>
      <c r="AD296" s="75"/>
      <c r="AE296" s="75"/>
      <c r="AF296" s="76"/>
      <c r="AJ296" s="90">
        <v>1003022.0</v>
      </c>
      <c r="AK296" s="18"/>
      <c r="AL296" s="8">
        <f t="shared" si="10"/>
        <v>0</v>
      </c>
      <c r="AO296" s="8">
        <v>96.12180689252824</v>
      </c>
      <c r="AT296" s="18"/>
      <c r="AU296" s="91"/>
    </row>
    <row r="297" ht="12.0" customHeight="1">
      <c r="A297" s="97">
        <v>5003023.0</v>
      </c>
      <c r="B297" s="92" t="s">
        <v>565</v>
      </c>
      <c r="C297" s="81" t="str">
        <f t="shared" si="8"/>
        <v/>
      </c>
      <c r="D297" s="82">
        <v>8.99</v>
      </c>
      <c r="E297" s="94" t="s">
        <v>245</v>
      </c>
      <c r="F297" s="84">
        <f t="shared" si="9"/>
        <v>10.9678</v>
      </c>
      <c r="G297" s="95" t="s">
        <v>246</v>
      </c>
      <c r="H297" s="86"/>
      <c r="I297" s="116" t="s">
        <v>332</v>
      </c>
      <c r="J297" s="76"/>
      <c r="K297" s="88"/>
      <c r="N297" s="18"/>
      <c r="P297" s="4">
        <v>91.0</v>
      </c>
      <c r="Q297" s="4"/>
      <c r="R297" s="4"/>
      <c r="S297" s="21"/>
      <c r="T297" s="21"/>
      <c r="V297" s="89"/>
      <c r="Z297" s="73"/>
      <c r="AA297" s="73">
        <v>14.965986394557817</v>
      </c>
      <c r="AB297" s="4"/>
      <c r="AC297" s="74"/>
      <c r="AD297" s="75"/>
      <c r="AE297" s="75"/>
      <c r="AF297" s="76"/>
      <c r="AJ297" s="90">
        <v>1003023.0</v>
      </c>
      <c r="AK297" s="18"/>
      <c r="AL297" s="8">
        <f t="shared" si="10"/>
        <v>0</v>
      </c>
      <c r="AO297" s="8">
        <v>2.288614449822101</v>
      </c>
      <c r="AT297" s="18"/>
      <c r="AU297" s="91"/>
    </row>
    <row r="298" ht="12.0" customHeight="1">
      <c r="A298" s="97">
        <v>5003024.0</v>
      </c>
      <c r="B298" s="92" t="s">
        <v>566</v>
      </c>
      <c r="C298" s="81" t="str">
        <f t="shared" si="8"/>
        <v/>
      </c>
      <c r="D298" s="82">
        <v>8.99</v>
      </c>
      <c r="E298" s="94" t="s">
        <v>245</v>
      </c>
      <c r="F298" s="84">
        <f t="shared" si="9"/>
        <v>10.9678</v>
      </c>
      <c r="G298" s="95" t="s">
        <v>246</v>
      </c>
      <c r="H298" s="86"/>
      <c r="I298" s="117"/>
      <c r="J298" s="76"/>
      <c r="K298" s="88"/>
      <c r="N298" s="18"/>
      <c r="P298" s="4">
        <v>91.0</v>
      </c>
      <c r="Q298" s="4"/>
      <c r="R298" s="4"/>
      <c r="S298" s="21"/>
      <c r="T298" s="21"/>
      <c r="V298" s="89"/>
      <c r="Z298" s="73"/>
      <c r="AA298" s="73">
        <v>14.965986394557817</v>
      </c>
      <c r="AB298" s="4"/>
      <c r="AC298" s="74"/>
      <c r="AD298" s="75"/>
      <c r="AE298" s="75"/>
      <c r="AF298" s="76"/>
      <c r="AJ298" s="90">
        <v>1003024.0</v>
      </c>
      <c r="AK298" s="18"/>
      <c r="AL298" s="8">
        <f t="shared" si="10"/>
        <v>0</v>
      </c>
      <c r="AO298" s="8">
        <v>96.12180689252824</v>
      </c>
      <c r="AT298" s="18"/>
      <c r="AU298" s="91"/>
    </row>
    <row r="299" ht="12.0" customHeight="1">
      <c r="A299" s="97">
        <v>5003025.0</v>
      </c>
      <c r="B299" s="92" t="s">
        <v>567</v>
      </c>
      <c r="C299" s="81" t="str">
        <f t="shared" si="8"/>
        <v/>
      </c>
      <c r="D299" s="82">
        <v>8.99</v>
      </c>
      <c r="E299" s="94" t="s">
        <v>245</v>
      </c>
      <c r="F299" s="84">
        <f t="shared" si="9"/>
        <v>10.9678</v>
      </c>
      <c r="G299" s="95" t="s">
        <v>246</v>
      </c>
      <c r="H299" s="86"/>
      <c r="I299" s="98" t="s">
        <v>568</v>
      </c>
      <c r="J299" s="76"/>
      <c r="K299" s="88"/>
      <c r="N299" s="18"/>
      <c r="P299" s="4">
        <v>91.0</v>
      </c>
      <c r="Q299" s="4"/>
      <c r="R299" s="4"/>
      <c r="S299" s="21"/>
      <c r="T299" s="21"/>
      <c r="V299" s="89"/>
      <c r="Z299" s="73"/>
      <c r="AA299" s="73">
        <v>14.965986394557817</v>
      </c>
      <c r="AB299" s="4"/>
      <c r="AC299" s="74"/>
      <c r="AD299" s="75"/>
      <c r="AE299" s="75"/>
      <c r="AF299" s="76"/>
      <c r="AJ299" s="90">
        <v>1003025.0</v>
      </c>
      <c r="AK299" s="18"/>
      <c r="AL299" s="8">
        <f t="shared" si="10"/>
        <v>0</v>
      </c>
      <c r="AO299" s="8">
        <v>6.865843349466302</v>
      </c>
      <c r="AT299" s="18"/>
      <c r="AU299" s="91"/>
    </row>
    <row r="300" ht="12.0" customHeight="1">
      <c r="A300" s="97">
        <v>5003026.0</v>
      </c>
      <c r="B300" s="92" t="s">
        <v>569</v>
      </c>
      <c r="C300" s="81" t="str">
        <f t="shared" si="8"/>
        <v/>
      </c>
      <c r="D300" s="82">
        <v>8.99</v>
      </c>
      <c r="E300" s="94" t="s">
        <v>245</v>
      </c>
      <c r="F300" s="84">
        <f t="shared" si="9"/>
        <v>10.9678</v>
      </c>
      <c r="G300" s="95" t="s">
        <v>246</v>
      </c>
      <c r="H300" s="86"/>
      <c r="I300" s="99"/>
      <c r="J300" s="76"/>
      <c r="K300" s="88"/>
      <c r="N300" s="18"/>
      <c r="P300" s="4">
        <v>91.0</v>
      </c>
      <c r="Q300" s="4"/>
      <c r="R300" s="4"/>
      <c r="S300" s="21"/>
      <c r="T300" s="21"/>
      <c r="V300" s="89"/>
      <c r="Z300" s="73"/>
      <c r="AA300" s="73">
        <v>14.965986394557817</v>
      </c>
      <c r="AB300" s="4"/>
      <c r="AC300" s="74"/>
      <c r="AD300" s="75"/>
      <c r="AE300" s="75"/>
      <c r="AF300" s="76"/>
      <c r="AJ300" s="90">
        <v>1003026.0</v>
      </c>
      <c r="AK300" s="18"/>
      <c r="AL300" s="8">
        <f t="shared" si="10"/>
        <v>0</v>
      </c>
      <c r="AO300" s="8">
        <v>1.780033460972745</v>
      </c>
      <c r="AT300" s="18"/>
      <c r="AU300" s="91"/>
    </row>
    <row r="301" ht="12.0" customHeight="1">
      <c r="A301" s="97">
        <v>5003027.0</v>
      </c>
      <c r="B301" s="92" t="s">
        <v>570</v>
      </c>
      <c r="C301" s="81" t="str">
        <f t="shared" si="8"/>
        <v/>
      </c>
      <c r="D301" s="82">
        <v>7.24</v>
      </c>
      <c r="E301" s="94" t="s">
        <v>245</v>
      </c>
      <c r="F301" s="84">
        <f t="shared" si="9"/>
        <v>8.8328</v>
      </c>
      <c r="G301" s="95" t="s">
        <v>246</v>
      </c>
      <c r="H301" s="86"/>
      <c r="I301" s="118"/>
      <c r="J301" s="76"/>
      <c r="K301" s="88"/>
      <c r="N301" s="18"/>
      <c r="P301" s="4">
        <v>91.0</v>
      </c>
      <c r="Q301" s="4"/>
      <c r="R301" s="4"/>
      <c r="S301" s="21"/>
      <c r="T301" s="21"/>
      <c r="V301" s="89"/>
      <c r="Z301" s="73"/>
      <c r="AA301" s="73">
        <v>15.010570824524336</v>
      </c>
      <c r="AB301" s="4"/>
      <c r="AC301" s="74"/>
      <c r="AD301" s="75"/>
      <c r="AE301" s="75"/>
      <c r="AF301" s="76"/>
      <c r="AJ301" s="90">
        <v>1003027.0</v>
      </c>
      <c r="AK301" s="18"/>
      <c r="AL301" s="8">
        <f t="shared" si="10"/>
        <v>0</v>
      </c>
      <c r="AO301" s="8">
        <v>119.54883516027886</v>
      </c>
      <c r="AT301" s="18"/>
      <c r="AU301" s="91"/>
    </row>
    <row r="302" ht="12.0" customHeight="1">
      <c r="A302" s="97">
        <v>5003028.0</v>
      </c>
      <c r="B302" s="92" t="s">
        <v>571</v>
      </c>
      <c r="C302" s="81" t="str">
        <f t="shared" si="8"/>
        <v/>
      </c>
      <c r="D302" s="82">
        <v>8.99</v>
      </c>
      <c r="E302" s="94" t="s">
        <v>245</v>
      </c>
      <c r="F302" s="84">
        <f t="shared" si="9"/>
        <v>10.9678</v>
      </c>
      <c r="G302" s="95" t="s">
        <v>246</v>
      </c>
      <c r="H302" s="86"/>
      <c r="I302" s="98" t="s">
        <v>572</v>
      </c>
      <c r="J302" s="76"/>
      <c r="K302" s="88"/>
      <c r="N302" s="18"/>
      <c r="P302" s="4">
        <v>91.0</v>
      </c>
      <c r="Q302" s="4"/>
      <c r="R302" s="4"/>
      <c r="S302" s="21"/>
      <c r="T302" s="21"/>
      <c r="V302" s="89"/>
      <c r="Z302" s="73"/>
      <c r="AA302" s="73">
        <v>14.965986394557817</v>
      </c>
      <c r="AB302" s="4"/>
      <c r="AC302" s="74"/>
      <c r="AD302" s="75"/>
      <c r="AE302" s="75"/>
      <c r="AF302" s="76"/>
      <c r="AJ302" s="90">
        <v>1003028.0</v>
      </c>
      <c r="AK302" s="18"/>
      <c r="AL302" s="8">
        <f t="shared" si="10"/>
        <v>0</v>
      </c>
      <c r="AO302" s="8">
        <v>4.806090344626412</v>
      </c>
      <c r="AT302" s="18"/>
      <c r="AU302" s="91"/>
    </row>
    <row r="303" ht="12.0" customHeight="1">
      <c r="A303" s="97">
        <v>5003029.0</v>
      </c>
      <c r="B303" s="92" t="s">
        <v>573</v>
      </c>
      <c r="C303" s="81" t="str">
        <f t="shared" si="8"/>
        <v/>
      </c>
      <c r="D303" s="82">
        <v>8.99</v>
      </c>
      <c r="E303" s="94" t="s">
        <v>245</v>
      </c>
      <c r="F303" s="84">
        <f t="shared" si="9"/>
        <v>10.9678</v>
      </c>
      <c r="G303" s="95" t="s">
        <v>246</v>
      </c>
      <c r="H303" s="86"/>
      <c r="I303" s="99"/>
      <c r="J303" s="76"/>
      <c r="K303" s="88"/>
      <c r="N303" s="18"/>
      <c r="P303" s="4">
        <v>91.0</v>
      </c>
      <c r="Q303" s="4"/>
      <c r="R303" s="4"/>
      <c r="S303" s="21"/>
      <c r="T303" s="21"/>
      <c r="V303" s="89"/>
      <c r="Z303" s="73"/>
      <c r="AA303" s="73">
        <v>14.965986394557817</v>
      </c>
      <c r="AB303" s="4"/>
      <c r="AC303" s="74"/>
      <c r="AD303" s="75"/>
      <c r="AE303" s="75"/>
      <c r="AF303" s="76"/>
      <c r="AJ303" s="90">
        <v>1003029.0</v>
      </c>
      <c r="AK303" s="18"/>
      <c r="AL303" s="8">
        <f t="shared" si="10"/>
        <v>0</v>
      </c>
      <c r="AO303" s="8">
        <v>96.12180689252824</v>
      </c>
      <c r="AT303" s="18"/>
      <c r="AU303" s="91"/>
    </row>
    <row r="304" ht="12.0" customHeight="1">
      <c r="A304" s="97">
        <v>5003030.0</v>
      </c>
      <c r="B304" s="92" t="s">
        <v>574</v>
      </c>
      <c r="C304" s="81" t="str">
        <f t="shared" si="8"/>
        <v/>
      </c>
      <c r="D304" s="82">
        <v>8.99</v>
      </c>
      <c r="E304" s="94" t="s">
        <v>245</v>
      </c>
      <c r="F304" s="84">
        <f t="shared" si="9"/>
        <v>10.9678</v>
      </c>
      <c r="G304" s="95" t="s">
        <v>274</v>
      </c>
      <c r="H304" s="86"/>
      <c r="I304" s="76"/>
      <c r="J304" s="100"/>
      <c r="K304" s="88"/>
      <c r="N304" s="18"/>
      <c r="P304" s="4">
        <v>91.0</v>
      </c>
      <c r="Q304" s="4"/>
      <c r="R304" s="4"/>
      <c r="S304" s="21"/>
      <c r="T304" s="21"/>
      <c r="V304" s="89"/>
      <c r="Z304" s="73"/>
      <c r="AA304" s="73">
        <v>14.965986394557817</v>
      </c>
      <c r="AB304" s="4"/>
      <c r="AC304" s="74"/>
      <c r="AD304" s="75"/>
      <c r="AE304" s="75"/>
      <c r="AF304" s="76"/>
      <c r="AJ304" s="90">
        <v>1003030.0</v>
      </c>
      <c r="AK304" s="18"/>
      <c r="AL304" s="8">
        <f t="shared" si="10"/>
        <v>0</v>
      </c>
      <c r="AO304" s="8">
        <v>0.17164608373665757</v>
      </c>
      <c r="AT304" s="18"/>
      <c r="AU304" s="91"/>
    </row>
    <row r="305" ht="12.0" customHeight="1">
      <c r="A305" s="97">
        <v>5003031.0</v>
      </c>
      <c r="B305" s="92" t="s">
        <v>575</v>
      </c>
      <c r="C305" s="81" t="str">
        <f t="shared" si="8"/>
        <v/>
      </c>
      <c r="D305" s="82">
        <v>11.28</v>
      </c>
      <c r="E305" s="94" t="s">
        <v>245</v>
      </c>
      <c r="F305" s="84">
        <f t="shared" si="9"/>
        <v>13.7616</v>
      </c>
      <c r="G305" s="95" t="s">
        <v>246</v>
      </c>
      <c r="H305" s="86"/>
      <c r="I305" s="98" t="s">
        <v>263</v>
      </c>
      <c r="J305" s="76"/>
      <c r="K305" s="88"/>
      <c r="N305" s="18"/>
      <c r="P305" s="4">
        <v>91.0</v>
      </c>
      <c r="Q305" s="4"/>
      <c r="R305" s="4"/>
      <c r="S305" s="21"/>
      <c r="T305" s="21"/>
      <c r="V305" s="89"/>
      <c r="Z305" s="73"/>
      <c r="AA305" s="73">
        <v>15.06105834464043</v>
      </c>
      <c r="AB305" s="4"/>
      <c r="AC305" s="74"/>
      <c r="AD305" s="75"/>
      <c r="AE305" s="75"/>
      <c r="AF305" s="76"/>
      <c r="AJ305" s="90">
        <v>1003031.0</v>
      </c>
      <c r="AK305" s="18"/>
      <c r="AL305" s="8">
        <f t="shared" si="10"/>
        <v>0</v>
      </c>
      <c r="AO305" s="8">
        <v>76.64257708665603</v>
      </c>
      <c r="AT305" s="18"/>
      <c r="AU305" s="91"/>
    </row>
    <row r="306" ht="12.0" customHeight="1">
      <c r="A306" s="97">
        <v>5003032.0</v>
      </c>
      <c r="B306" s="92" t="s">
        <v>576</v>
      </c>
      <c r="C306" s="81" t="str">
        <f t="shared" si="8"/>
        <v/>
      </c>
      <c r="D306" s="82">
        <v>11.28</v>
      </c>
      <c r="E306" s="94" t="s">
        <v>458</v>
      </c>
      <c r="F306" s="84">
        <f t="shared" si="9"/>
        <v>13.7616</v>
      </c>
      <c r="G306" s="95" t="s">
        <v>246</v>
      </c>
      <c r="H306" s="86"/>
      <c r="I306" s="99"/>
      <c r="J306" s="76"/>
      <c r="K306" s="88"/>
      <c r="N306" s="18"/>
      <c r="P306" s="4">
        <v>91.0</v>
      </c>
      <c r="Q306" s="4"/>
      <c r="R306" s="4"/>
      <c r="S306" s="21"/>
      <c r="T306" s="21"/>
      <c r="V306" s="89"/>
      <c r="Z306" s="73"/>
      <c r="AA306" s="73">
        <v>15.06105834464043</v>
      </c>
      <c r="AB306" s="4"/>
      <c r="AC306" s="74"/>
      <c r="AD306" s="75"/>
      <c r="AE306" s="75"/>
      <c r="AF306" s="76"/>
      <c r="AJ306" s="90">
        <v>1003032.0</v>
      </c>
      <c r="AK306" s="18"/>
      <c r="AL306" s="8">
        <f t="shared" si="10"/>
        <v>0</v>
      </c>
      <c r="AO306" s="8">
        <v>2.737234895952001</v>
      </c>
      <c r="AT306" s="18"/>
      <c r="AU306" s="91"/>
    </row>
    <row r="307" ht="12.0" customHeight="1">
      <c r="A307" s="115">
        <v>1003033.0</v>
      </c>
      <c r="B307" s="92" t="s">
        <v>577</v>
      </c>
      <c r="C307" s="81" t="str">
        <f t="shared" si="8"/>
        <v/>
      </c>
      <c r="D307" s="82">
        <v>10.06</v>
      </c>
      <c r="E307" s="94"/>
      <c r="F307" s="84">
        <f t="shared" si="9"/>
        <v>12.2732</v>
      </c>
      <c r="G307" s="95" t="s">
        <v>246</v>
      </c>
      <c r="H307" s="86"/>
      <c r="I307" s="76"/>
      <c r="J307" s="76"/>
      <c r="K307" s="88"/>
      <c r="N307" s="18"/>
      <c r="P307" s="4">
        <v>91.0</v>
      </c>
      <c r="Q307" s="4"/>
      <c r="R307" s="4"/>
      <c r="S307" s="21"/>
      <c r="T307" s="21"/>
      <c r="V307" s="89"/>
      <c r="Z307" s="73"/>
      <c r="AA307" s="73">
        <v>15.06105834464043</v>
      </c>
      <c r="AB307" s="4"/>
      <c r="AC307" s="74"/>
      <c r="AD307" s="75"/>
      <c r="AE307" s="75"/>
      <c r="AF307" s="76"/>
      <c r="AJ307" s="90"/>
      <c r="AK307" s="18"/>
      <c r="AL307" s="8">
        <f t="shared" si="10"/>
        <v>0</v>
      </c>
      <c r="AO307" s="8">
        <v>80.45185030169857</v>
      </c>
      <c r="AT307" s="18"/>
      <c r="AU307" s="91"/>
    </row>
    <row r="308" ht="12.0" customHeight="1">
      <c r="A308" s="97">
        <v>5003034.0</v>
      </c>
      <c r="B308" s="92" t="s">
        <v>578</v>
      </c>
      <c r="C308" s="81" t="str">
        <f t="shared" si="8"/>
        <v/>
      </c>
      <c r="D308" s="82">
        <v>11.28</v>
      </c>
      <c r="E308" s="94" t="s">
        <v>245</v>
      </c>
      <c r="F308" s="84">
        <f t="shared" si="9"/>
        <v>13.7616</v>
      </c>
      <c r="G308" s="95" t="s">
        <v>246</v>
      </c>
      <c r="H308" s="86"/>
      <c r="I308" s="98" t="s">
        <v>579</v>
      </c>
      <c r="J308" s="76"/>
      <c r="K308" s="88"/>
      <c r="N308" s="18"/>
      <c r="P308" s="4">
        <v>91.0</v>
      </c>
      <c r="Q308" s="4"/>
      <c r="R308" s="4"/>
      <c r="S308" s="21"/>
      <c r="T308" s="21"/>
      <c r="V308" s="89"/>
      <c r="Z308" s="73"/>
      <c r="AA308" s="73">
        <v>15.06105834464043</v>
      </c>
      <c r="AB308" s="4"/>
      <c r="AC308" s="74"/>
      <c r="AD308" s="75"/>
      <c r="AE308" s="75"/>
      <c r="AF308" s="76"/>
      <c r="AJ308" s="90">
        <v>1003034.0</v>
      </c>
      <c r="AK308" s="18"/>
      <c r="AL308" s="8">
        <f t="shared" si="10"/>
        <v>0</v>
      </c>
      <c r="AO308" s="8">
        <v>1.3214237428733797</v>
      </c>
      <c r="AT308" s="18"/>
      <c r="AU308" s="91"/>
    </row>
    <row r="309" ht="12.0" customHeight="1">
      <c r="A309" s="115">
        <v>1003035.0</v>
      </c>
      <c r="B309" s="92" t="s">
        <v>580</v>
      </c>
      <c r="C309" s="81" t="str">
        <f t="shared" si="8"/>
        <v/>
      </c>
      <c r="D309" s="82">
        <v>10.06</v>
      </c>
      <c r="E309" s="94" t="s">
        <v>245</v>
      </c>
      <c r="F309" s="84">
        <f t="shared" si="9"/>
        <v>12.2732</v>
      </c>
      <c r="G309" s="95" t="s">
        <v>246</v>
      </c>
      <c r="H309" s="86"/>
      <c r="I309" s="99"/>
      <c r="J309" s="76"/>
      <c r="K309" s="88"/>
      <c r="N309" s="18"/>
      <c r="P309" s="4">
        <v>91.0</v>
      </c>
      <c r="Q309" s="4"/>
      <c r="R309" s="4"/>
      <c r="S309" s="21"/>
      <c r="T309" s="21"/>
      <c r="V309" s="89"/>
      <c r="Z309" s="73"/>
      <c r="AA309" s="73">
        <v>15.06105834464043</v>
      </c>
      <c r="AB309" s="4"/>
      <c r="AC309" s="74"/>
      <c r="AD309" s="75"/>
      <c r="AE309" s="75"/>
      <c r="AF309" s="76"/>
      <c r="AJ309" s="90"/>
      <c r="AK309" s="18"/>
      <c r="AL309" s="8">
        <f t="shared" si="10"/>
        <v>0</v>
      </c>
      <c r="AO309" s="8">
        <v>80.45185030169857</v>
      </c>
      <c r="AT309" s="18"/>
      <c r="AU309" s="91"/>
    </row>
    <row r="310" ht="12.0" customHeight="1">
      <c r="A310" s="97">
        <v>5003036.0</v>
      </c>
      <c r="B310" s="92" t="s">
        <v>581</v>
      </c>
      <c r="C310" s="81" t="str">
        <f t="shared" si="8"/>
        <v/>
      </c>
      <c r="D310" s="82">
        <v>11.28</v>
      </c>
      <c r="E310" s="94" t="s">
        <v>245</v>
      </c>
      <c r="F310" s="84">
        <f t="shared" si="9"/>
        <v>13.7616</v>
      </c>
      <c r="G310" s="95" t="s">
        <v>246</v>
      </c>
      <c r="H310" s="86"/>
      <c r="I310" s="96"/>
      <c r="J310" s="76"/>
      <c r="K310" s="88"/>
      <c r="N310" s="18"/>
      <c r="P310" s="4">
        <v>91.0</v>
      </c>
      <c r="Q310" s="4"/>
      <c r="R310" s="4"/>
      <c r="S310" s="21"/>
      <c r="T310" s="21"/>
      <c r="V310" s="89"/>
      <c r="Z310" s="73"/>
      <c r="AA310" s="73">
        <v>15.06105834464043</v>
      </c>
      <c r="AB310" s="4"/>
      <c r="AC310" s="74"/>
      <c r="AD310" s="75"/>
      <c r="AE310" s="75"/>
      <c r="AF310" s="76"/>
      <c r="AJ310" s="90">
        <v>1003036.0</v>
      </c>
      <c r="AK310" s="18"/>
      <c r="AL310" s="8">
        <f t="shared" si="10"/>
        <v>0</v>
      </c>
      <c r="AO310" s="8">
        <v>2.254193443725177</v>
      </c>
      <c r="AT310" s="18"/>
      <c r="AU310" s="91"/>
    </row>
    <row r="311" ht="12.0" customHeight="1">
      <c r="A311" s="97">
        <v>5003037.0</v>
      </c>
      <c r="B311" s="92" t="s">
        <v>582</v>
      </c>
      <c r="C311" s="81" t="str">
        <f t="shared" si="8"/>
        <v/>
      </c>
      <c r="D311" s="82">
        <v>11.28</v>
      </c>
      <c r="E311" s="94" t="s">
        <v>245</v>
      </c>
      <c r="F311" s="84">
        <f t="shared" si="9"/>
        <v>13.7616</v>
      </c>
      <c r="G311" s="95" t="s">
        <v>246</v>
      </c>
      <c r="H311" s="86"/>
      <c r="I311" s="98" t="s">
        <v>583</v>
      </c>
      <c r="J311" s="76"/>
      <c r="K311" s="88"/>
      <c r="N311" s="18"/>
      <c r="P311" s="4">
        <v>91.0</v>
      </c>
      <c r="Q311" s="4"/>
      <c r="R311" s="4"/>
      <c r="S311" s="21"/>
      <c r="T311" s="21"/>
      <c r="V311" s="89"/>
      <c r="Z311" s="73"/>
      <c r="AA311" s="73">
        <v>15.06105834464043</v>
      </c>
      <c r="AB311" s="4"/>
      <c r="AC311" s="74"/>
      <c r="AD311" s="75"/>
      <c r="AE311" s="75"/>
      <c r="AF311" s="76"/>
      <c r="AJ311" s="90">
        <v>1003037.0</v>
      </c>
      <c r="AK311" s="18"/>
      <c r="AL311" s="8">
        <f t="shared" si="10"/>
        <v>0</v>
      </c>
      <c r="AO311" s="8">
        <v>76.64257708665603</v>
      </c>
      <c r="AT311" s="18"/>
      <c r="AU311" s="91"/>
    </row>
    <row r="312" ht="12.0" customHeight="1">
      <c r="A312" s="97">
        <v>5003038.0</v>
      </c>
      <c r="B312" s="92" t="s">
        <v>584</v>
      </c>
      <c r="C312" s="81" t="str">
        <f t="shared" si="8"/>
        <v/>
      </c>
      <c r="D312" s="82">
        <v>11.38</v>
      </c>
      <c r="E312" s="94" t="s">
        <v>245</v>
      </c>
      <c r="F312" s="84">
        <f t="shared" si="9"/>
        <v>13.8836</v>
      </c>
      <c r="G312" s="95" t="s">
        <v>246</v>
      </c>
      <c r="H312" s="86"/>
      <c r="I312" s="99"/>
      <c r="J312" s="76"/>
      <c r="K312" s="88"/>
      <c r="N312" s="18"/>
      <c r="P312" s="4">
        <v>91.0</v>
      </c>
      <c r="Q312" s="4"/>
      <c r="R312" s="4"/>
      <c r="S312" s="21"/>
      <c r="T312" s="21"/>
      <c r="V312" s="89"/>
      <c r="Z312" s="73"/>
      <c r="AA312" s="73">
        <v>15.053763440860223</v>
      </c>
      <c r="AB312" s="4"/>
      <c r="AC312" s="74"/>
      <c r="AD312" s="75"/>
      <c r="AE312" s="75"/>
      <c r="AF312" s="76"/>
      <c r="AJ312" s="90">
        <v>1003038.0</v>
      </c>
      <c r="AK312" s="18"/>
      <c r="AL312" s="8">
        <f t="shared" si="10"/>
        <v>0</v>
      </c>
      <c r="AO312" s="8">
        <v>2.1109692593507763</v>
      </c>
      <c r="AT312" s="18"/>
      <c r="AU312" s="91"/>
    </row>
    <row r="313" ht="12.0" customHeight="1">
      <c r="A313" s="97">
        <v>5003039.0</v>
      </c>
      <c r="B313" s="92" t="s">
        <v>585</v>
      </c>
      <c r="C313" s="81" t="str">
        <f t="shared" si="8"/>
        <v/>
      </c>
      <c r="D313" s="82">
        <v>9.2</v>
      </c>
      <c r="E313" s="94" t="s">
        <v>245</v>
      </c>
      <c r="F313" s="84">
        <f t="shared" si="9"/>
        <v>11.224</v>
      </c>
      <c r="G313" s="95" t="s">
        <v>246</v>
      </c>
      <c r="H313" s="86"/>
      <c r="I313" s="96"/>
      <c r="J313" s="76"/>
      <c r="K313" s="88"/>
      <c r="N313" s="18"/>
      <c r="P313" s="4">
        <v>91.0</v>
      </c>
      <c r="Q313" s="4"/>
      <c r="R313" s="4"/>
      <c r="S313" s="21"/>
      <c r="T313" s="21"/>
      <c r="V313" s="89"/>
      <c r="Z313" s="73"/>
      <c r="AA313" s="73">
        <v>14.975041597337764</v>
      </c>
      <c r="AB313" s="4"/>
      <c r="AC313" s="74"/>
      <c r="AD313" s="75"/>
      <c r="AE313" s="75"/>
      <c r="AF313" s="76"/>
      <c r="AJ313" s="90">
        <v>1003039.0</v>
      </c>
      <c r="AK313" s="18"/>
      <c r="AL313" s="8">
        <f t="shared" si="10"/>
        <v>0</v>
      </c>
      <c r="AO313" s="8">
        <v>94.00065203659555</v>
      </c>
      <c r="AT313" s="18"/>
      <c r="AU313" s="91"/>
    </row>
    <row r="314" ht="12.0" customHeight="1">
      <c r="A314" s="97">
        <v>5003040.0</v>
      </c>
      <c r="B314" s="92" t="s">
        <v>586</v>
      </c>
      <c r="C314" s="81" t="str">
        <f t="shared" si="8"/>
        <v/>
      </c>
      <c r="D314" s="82">
        <v>13.29</v>
      </c>
      <c r="E314" s="94" t="s">
        <v>245</v>
      </c>
      <c r="F314" s="84">
        <f t="shared" si="9"/>
        <v>16.2138</v>
      </c>
      <c r="G314" s="95" t="s">
        <v>274</v>
      </c>
      <c r="H314" s="86"/>
      <c r="I314" s="98" t="s">
        <v>587</v>
      </c>
      <c r="J314" s="100"/>
      <c r="K314" s="88"/>
      <c r="N314" s="18"/>
      <c r="P314" s="4">
        <v>91.0</v>
      </c>
      <c r="Q314" s="4"/>
      <c r="R314" s="4"/>
      <c r="S314" s="21"/>
      <c r="T314" s="21"/>
      <c r="V314" s="89"/>
      <c r="Z314" s="73"/>
      <c r="AA314" s="73">
        <v>14.959723820483305</v>
      </c>
      <c r="AB314" s="4"/>
      <c r="AC314" s="74"/>
      <c r="AD314" s="75"/>
      <c r="AE314" s="75"/>
      <c r="AF314" s="76"/>
      <c r="AJ314" s="90">
        <v>1003040.0</v>
      </c>
      <c r="AK314" s="18"/>
      <c r="AL314" s="8">
        <f t="shared" si="10"/>
        <v>0</v>
      </c>
      <c r="AO314" s="8">
        <v>0.13554153504071004</v>
      </c>
      <c r="AT314" s="18"/>
      <c r="AU314" s="91"/>
    </row>
    <row r="315" ht="12.0" customHeight="1">
      <c r="A315" s="97">
        <v>5003041.0</v>
      </c>
      <c r="B315" s="92" t="s">
        <v>588</v>
      </c>
      <c r="C315" s="81" t="str">
        <f t="shared" si="8"/>
        <v/>
      </c>
      <c r="D315" s="82">
        <v>13.29</v>
      </c>
      <c r="E315" s="94" t="s">
        <v>245</v>
      </c>
      <c r="F315" s="84">
        <f t="shared" si="9"/>
        <v>16.2138</v>
      </c>
      <c r="G315" s="95" t="s">
        <v>246</v>
      </c>
      <c r="H315" s="86"/>
      <c r="I315" s="99"/>
      <c r="J315" s="76"/>
      <c r="K315" s="88"/>
      <c r="N315" s="18"/>
      <c r="P315" s="4">
        <v>91.0</v>
      </c>
      <c r="Q315" s="4"/>
      <c r="R315" s="4"/>
      <c r="S315" s="21"/>
      <c r="T315" s="21"/>
      <c r="V315" s="89"/>
      <c r="Z315" s="73"/>
      <c r="AA315" s="73">
        <v>14.959723820483305</v>
      </c>
      <c r="AB315" s="4"/>
      <c r="AC315" s="74"/>
      <c r="AD315" s="75"/>
      <c r="AE315" s="75"/>
      <c r="AF315" s="76"/>
      <c r="AJ315" s="90">
        <v>1003041.0</v>
      </c>
      <c r="AK315" s="18"/>
      <c r="AL315" s="8">
        <f t="shared" si="10"/>
        <v>0</v>
      </c>
      <c r="AO315" s="8">
        <v>65.05993681954081</v>
      </c>
      <c r="AT315" s="18"/>
      <c r="AU315" s="91"/>
    </row>
    <row r="316" ht="12.0" customHeight="1">
      <c r="A316" s="97">
        <v>5003042.0</v>
      </c>
      <c r="B316" s="92" t="s">
        <v>589</v>
      </c>
      <c r="C316" s="81" t="str">
        <f t="shared" si="8"/>
        <v/>
      </c>
      <c r="D316" s="82">
        <v>13.29</v>
      </c>
      <c r="E316" s="94" t="s">
        <v>245</v>
      </c>
      <c r="F316" s="84">
        <f t="shared" si="9"/>
        <v>16.2138</v>
      </c>
      <c r="G316" s="95" t="s">
        <v>246</v>
      </c>
      <c r="H316" s="86"/>
      <c r="I316" s="33"/>
      <c r="J316" s="76"/>
      <c r="K316" s="88"/>
      <c r="N316" s="18"/>
      <c r="P316" s="4">
        <v>91.0</v>
      </c>
      <c r="Q316" s="4"/>
      <c r="R316" s="4"/>
      <c r="S316" s="21"/>
      <c r="T316" s="21"/>
      <c r="V316" s="89"/>
      <c r="Z316" s="73"/>
      <c r="AA316" s="73">
        <v>14.959723820483305</v>
      </c>
      <c r="AB316" s="4"/>
      <c r="AC316" s="74"/>
      <c r="AD316" s="75"/>
      <c r="AE316" s="75"/>
      <c r="AF316" s="76"/>
      <c r="AJ316" s="90">
        <v>1003042.0</v>
      </c>
      <c r="AK316" s="18"/>
      <c r="AL316" s="8">
        <f t="shared" si="10"/>
        <v>0</v>
      </c>
      <c r="AO316" s="8">
        <v>1.9135275535159064</v>
      </c>
      <c r="AT316" s="18"/>
      <c r="AU316" s="91"/>
    </row>
    <row r="317" ht="12.0" customHeight="1">
      <c r="A317" s="97">
        <v>5003043.0</v>
      </c>
      <c r="B317" s="92" t="s">
        <v>590</v>
      </c>
      <c r="C317" s="81" t="str">
        <f t="shared" si="8"/>
        <v/>
      </c>
      <c r="D317" s="82">
        <v>13.29</v>
      </c>
      <c r="E317" s="94" t="s">
        <v>245</v>
      </c>
      <c r="F317" s="84">
        <f t="shared" si="9"/>
        <v>16.2138</v>
      </c>
      <c r="G317" s="95" t="s">
        <v>246</v>
      </c>
      <c r="H317" s="86"/>
      <c r="I317" s="98" t="s">
        <v>591</v>
      </c>
      <c r="J317" s="76"/>
      <c r="K317" s="88"/>
      <c r="N317" s="18"/>
      <c r="P317" s="4">
        <v>91.0</v>
      </c>
      <c r="Q317" s="4"/>
      <c r="R317" s="4"/>
      <c r="S317" s="21"/>
      <c r="T317" s="21"/>
      <c r="V317" s="89"/>
      <c r="Z317" s="73"/>
      <c r="AA317" s="73">
        <v>14.959723820483305</v>
      </c>
      <c r="AB317" s="4"/>
      <c r="AC317" s="74"/>
      <c r="AD317" s="75"/>
      <c r="AE317" s="75"/>
      <c r="AF317" s="76"/>
      <c r="AJ317" s="90">
        <v>1003043.0</v>
      </c>
      <c r="AK317" s="18"/>
      <c r="AL317" s="8">
        <f t="shared" si="10"/>
        <v>0</v>
      </c>
      <c r="AO317" s="8">
        <v>65.05993681954081</v>
      </c>
      <c r="AT317" s="18"/>
      <c r="AU317" s="91"/>
    </row>
    <row r="318" ht="12.0" customHeight="1">
      <c r="A318" s="97">
        <v>5003044.0</v>
      </c>
      <c r="B318" s="92" t="s">
        <v>592</v>
      </c>
      <c r="C318" s="81" t="str">
        <f t="shared" si="8"/>
        <v/>
      </c>
      <c r="D318" s="82">
        <v>13.52</v>
      </c>
      <c r="E318" s="94" t="s">
        <v>245</v>
      </c>
      <c r="F318" s="84">
        <f t="shared" si="9"/>
        <v>16.4944</v>
      </c>
      <c r="G318" s="95" t="s">
        <v>246</v>
      </c>
      <c r="H318" s="86"/>
      <c r="I318" s="99"/>
      <c r="J318" s="76"/>
      <c r="K318" s="88"/>
      <c r="N318" s="18"/>
      <c r="P318" s="4">
        <v>91.0</v>
      </c>
      <c r="Q318" s="4"/>
      <c r="R318" s="4"/>
      <c r="S318" s="21"/>
      <c r="T318" s="21"/>
      <c r="V318" s="89"/>
      <c r="Z318" s="73"/>
      <c r="AA318" s="73">
        <v>15.045248868778273</v>
      </c>
      <c r="AB318" s="4"/>
      <c r="AC318" s="74"/>
      <c r="AD318" s="75"/>
      <c r="AE318" s="75"/>
      <c r="AF318" s="76"/>
      <c r="AJ318" s="90">
        <v>1003044.0</v>
      </c>
      <c r="AK318" s="18"/>
      <c r="AL318" s="8">
        <f t="shared" si="10"/>
        <v>0</v>
      </c>
      <c r="AO318" s="8">
        <v>1.5994972609389084</v>
      </c>
      <c r="AT318" s="18"/>
      <c r="AU318" s="91"/>
    </row>
    <row r="319" ht="12.0" customHeight="1">
      <c r="A319" s="97">
        <v>5003045.0</v>
      </c>
      <c r="B319" s="92" t="s">
        <v>593</v>
      </c>
      <c r="C319" s="81" t="str">
        <f t="shared" si="8"/>
        <v/>
      </c>
      <c r="D319" s="82">
        <v>13.52</v>
      </c>
      <c r="E319" s="94" t="s">
        <v>245</v>
      </c>
      <c r="F319" s="84">
        <f t="shared" si="9"/>
        <v>16.4944</v>
      </c>
      <c r="G319" s="95" t="s">
        <v>246</v>
      </c>
      <c r="H319" s="86"/>
      <c r="I319" s="5"/>
      <c r="J319" s="76"/>
      <c r="K319" s="88"/>
      <c r="N319" s="18"/>
      <c r="P319" s="4">
        <v>91.0</v>
      </c>
      <c r="Q319" s="4"/>
      <c r="R319" s="4"/>
      <c r="S319" s="21"/>
      <c r="T319" s="21"/>
      <c r="V319" s="89"/>
      <c r="Z319" s="73"/>
      <c r="AA319" s="73">
        <v>15.045248868778273</v>
      </c>
      <c r="AB319" s="4"/>
      <c r="AC319" s="74"/>
      <c r="AD319" s="75"/>
      <c r="AE319" s="75"/>
      <c r="AF319" s="76"/>
      <c r="AJ319" s="90">
        <v>1003045.0</v>
      </c>
      <c r="AK319" s="18"/>
      <c r="AL319" s="8">
        <f t="shared" si="10"/>
        <v>0</v>
      </c>
      <c r="AO319" s="8">
        <v>63.979890437556335</v>
      </c>
      <c r="AT319" s="18"/>
      <c r="AU319" s="91"/>
    </row>
    <row r="320" ht="12.0" customHeight="1">
      <c r="A320" s="97">
        <v>5003046.0</v>
      </c>
      <c r="B320" s="92" t="s">
        <v>594</v>
      </c>
      <c r="C320" s="81" t="str">
        <f t="shared" si="8"/>
        <v/>
      </c>
      <c r="D320" s="82">
        <v>13.52</v>
      </c>
      <c r="E320" s="94" t="s">
        <v>245</v>
      </c>
      <c r="F320" s="84">
        <f t="shared" si="9"/>
        <v>16.4944</v>
      </c>
      <c r="G320" s="95" t="s">
        <v>246</v>
      </c>
      <c r="H320" s="86"/>
      <c r="I320" s="98" t="s">
        <v>595</v>
      </c>
      <c r="J320" s="76"/>
      <c r="K320" s="88"/>
      <c r="N320" s="18"/>
      <c r="P320" s="4">
        <v>91.0</v>
      </c>
      <c r="Q320" s="4"/>
      <c r="R320" s="4"/>
      <c r="S320" s="21"/>
      <c r="T320" s="21"/>
      <c r="V320" s="89"/>
      <c r="Z320" s="73"/>
      <c r="AA320" s="73">
        <v>15.045248868778273</v>
      </c>
      <c r="AB320" s="4"/>
      <c r="AC320" s="74"/>
      <c r="AD320" s="75"/>
      <c r="AE320" s="75"/>
      <c r="AF320" s="76"/>
      <c r="AJ320" s="90">
        <v>1003046.0</v>
      </c>
      <c r="AK320" s="18"/>
      <c r="AL320" s="8">
        <f t="shared" si="10"/>
        <v>0</v>
      </c>
      <c r="AO320" s="8">
        <v>0.7997486304694542</v>
      </c>
      <c r="AT320" s="18"/>
      <c r="AU320" s="91"/>
    </row>
    <row r="321" ht="12.0" customHeight="1">
      <c r="A321" s="115">
        <v>1003047.0</v>
      </c>
      <c r="B321" s="92" t="s">
        <v>596</v>
      </c>
      <c r="C321" s="81" t="str">
        <f t="shared" si="8"/>
        <v/>
      </c>
      <c r="D321" s="82">
        <v>9.5</v>
      </c>
      <c r="E321" s="94" t="s">
        <v>245</v>
      </c>
      <c r="F321" s="84">
        <f t="shared" si="9"/>
        <v>11.59</v>
      </c>
      <c r="G321" s="95" t="s">
        <v>246</v>
      </c>
      <c r="H321" s="86"/>
      <c r="I321" s="99"/>
      <c r="J321" s="76"/>
      <c r="K321" s="88"/>
      <c r="N321" s="18"/>
      <c r="P321" s="4">
        <v>91.0</v>
      </c>
      <c r="Q321" s="4"/>
      <c r="R321" s="4"/>
      <c r="S321" s="21"/>
      <c r="T321" s="21"/>
      <c r="V321" s="89"/>
      <c r="Z321" s="73"/>
      <c r="AA321" s="73">
        <v>14.94252873563218</v>
      </c>
      <c r="AB321" s="4"/>
      <c r="AC321" s="74"/>
      <c r="AD321" s="75"/>
      <c r="AE321" s="75"/>
      <c r="AF321" s="76"/>
      <c r="AJ321" s="90"/>
      <c r="AK321" s="18"/>
      <c r="AL321" s="8">
        <f t="shared" si="10"/>
        <v>0</v>
      </c>
      <c r="AO321" s="8">
        <v>85.19427516158818</v>
      </c>
      <c r="AT321" s="18"/>
      <c r="AU321" s="91"/>
    </row>
    <row r="322" ht="12.0" customHeight="1">
      <c r="A322" s="97">
        <v>5003048.0</v>
      </c>
      <c r="B322" s="92" t="s">
        <v>597</v>
      </c>
      <c r="C322" s="81" t="str">
        <f t="shared" si="8"/>
        <v/>
      </c>
      <c r="D322" s="82">
        <v>13.14</v>
      </c>
      <c r="E322" s="94" t="s">
        <v>245</v>
      </c>
      <c r="F322" s="84">
        <f t="shared" si="9"/>
        <v>16.0308</v>
      </c>
      <c r="G322" s="95" t="s">
        <v>246</v>
      </c>
      <c r="H322" s="86"/>
      <c r="I322" s="19"/>
      <c r="J322" s="76"/>
      <c r="K322" s="88"/>
      <c r="N322" s="18"/>
      <c r="P322" s="4">
        <v>91.0</v>
      </c>
      <c r="Q322" s="4"/>
      <c r="R322" s="4"/>
      <c r="S322" s="21"/>
      <c r="T322" s="21"/>
      <c r="V322" s="89"/>
      <c r="Z322" s="73"/>
      <c r="AA322" s="73">
        <v>15.03496503496504</v>
      </c>
      <c r="AB322" s="4"/>
      <c r="AC322" s="74"/>
      <c r="AD322" s="75"/>
      <c r="AE322" s="75"/>
      <c r="AF322" s="76"/>
      <c r="AJ322" s="90">
        <v>1003048.0</v>
      </c>
      <c r="AK322" s="18"/>
      <c r="AL322" s="8">
        <f t="shared" si="10"/>
        <v>0</v>
      </c>
      <c r="AO322" s="8">
        <v>2.193348547520563</v>
      </c>
      <c r="AT322" s="18"/>
      <c r="AU322" s="91"/>
    </row>
    <row r="323" ht="12.0" customHeight="1">
      <c r="A323" s="97">
        <v>5003049.0</v>
      </c>
      <c r="B323" s="92" t="s">
        <v>598</v>
      </c>
      <c r="C323" s="81" t="str">
        <f t="shared" si="8"/>
        <v/>
      </c>
      <c r="D323" s="82">
        <v>13.14</v>
      </c>
      <c r="E323" s="94" t="s">
        <v>245</v>
      </c>
      <c r="F323" s="84">
        <f t="shared" si="9"/>
        <v>16.0308</v>
      </c>
      <c r="G323" s="95" t="s">
        <v>246</v>
      </c>
      <c r="H323" s="86"/>
      <c r="I323" s="5"/>
      <c r="J323" s="76"/>
      <c r="K323" s="88"/>
      <c r="N323" s="18"/>
      <c r="P323" s="4">
        <v>91.0</v>
      </c>
      <c r="Q323" s="4"/>
      <c r="R323" s="4"/>
      <c r="S323" s="21"/>
      <c r="T323" s="21"/>
      <c r="V323" s="89"/>
      <c r="Z323" s="73"/>
      <c r="AA323" s="73">
        <v>15.03496503496504</v>
      </c>
      <c r="AB323" s="4"/>
      <c r="AC323" s="74"/>
      <c r="AD323" s="75"/>
      <c r="AE323" s="75"/>
      <c r="AF323" s="76"/>
      <c r="AJ323" s="90">
        <v>1003049.0</v>
      </c>
      <c r="AK323" s="18"/>
      <c r="AL323" s="8">
        <f t="shared" si="10"/>
        <v>0</v>
      </c>
      <c r="AO323" s="8">
        <v>65.80045642561689</v>
      </c>
      <c r="AT323" s="18"/>
      <c r="AU323" s="91"/>
    </row>
    <row r="324" ht="12.0" customHeight="1">
      <c r="A324" s="97">
        <v>5003050.0</v>
      </c>
      <c r="B324" s="92" t="s">
        <v>599</v>
      </c>
      <c r="C324" s="81" t="str">
        <f t="shared" si="8"/>
        <v/>
      </c>
      <c r="D324" s="82">
        <v>13.14</v>
      </c>
      <c r="E324" s="94" t="s">
        <v>245</v>
      </c>
      <c r="F324" s="84">
        <f t="shared" si="9"/>
        <v>16.0308</v>
      </c>
      <c r="G324" s="95" t="s">
        <v>274</v>
      </c>
      <c r="H324" s="86"/>
      <c r="I324" s="98" t="s">
        <v>600</v>
      </c>
      <c r="J324" s="100"/>
      <c r="K324" s="88"/>
      <c r="N324" s="18"/>
      <c r="P324" s="4">
        <v>91.0</v>
      </c>
      <c r="Q324" s="4"/>
      <c r="R324" s="4"/>
      <c r="S324" s="21"/>
      <c r="T324" s="21"/>
      <c r="V324" s="89"/>
      <c r="Z324" s="73"/>
      <c r="AA324" s="73">
        <v>15.03496503496504</v>
      </c>
      <c r="AB324" s="4"/>
      <c r="AC324" s="74"/>
      <c r="AD324" s="75"/>
      <c r="AE324" s="75"/>
      <c r="AF324" s="76"/>
      <c r="AJ324" s="90">
        <v>1003050.0</v>
      </c>
      <c r="AK324" s="18"/>
      <c r="AL324" s="8">
        <f t="shared" si="10"/>
        <v>0</v>
      </c>
      <c r="AO324" s="8">
        <v>0.06580045642561688</v>
      </c>
      <c r="AT324" s="18"/>
      <c r="AU324" s="91"/>
    </row>
    <row r="325" ht="12.0" customHeight="1">
      <c r="A325" s="97">
        <v>5003051.0</v>
      </c>
      <c r="B325" s="92" t="s">
        <v>601</v>
      </c>
      <c r="C325" s="81" t="str">
        <f t="shared" si="8"/>
        <v/>
      </c>
      <c r="D325" s="82">
        <v>14.63</v>
      </c>
      <c r="E325" s="94" t="s">
        <v>245</v>
      </c>
      <c r="F325" s="84">
        <f t="shared" si="9"/>
        <v>17.8486</v>
      </c>
      <c r="G325" s="95" t="s">
        <v>252</v>
      </c>
      <c r="H325" s="86"/>
      <c r="I325" s="99"/>
      <c r="J325" s="76"/>
      <c r="K325" s="88"/>
      <c r="N325" s="18"/>
      <c r="P325" s="4">
        <v>91.0</v>
      </c>
      <c r="Q325" s="4"/>
      <c r="R325" s="4"/>
      <c r="S325" s="21"/>
      <c r="T325" s="21"/>
      <c r="V325" s="89"/>
      <c r="Z325" s="73"/>
      <c r="AA325" s="73">
        <v>14.958158995815893</v>
      </c>
      <c r="AB325" s="4"/>
      <c r="AC325" s="74"/>
      <c r="AD325" s="75"/>
      <c r="AE325" s="75"/>
      <c r="AF325" s="76"/>
      <c r="AJ325" s="90">
        <v>1003051.0</v>
      </c>
      <c r="AK325" s="18"/>
      <c r="AL325" s="8">
        <f t="shared" si="10"/>
        <v>0</v>
      </c>
      <c r="AO325" s="8">
        <v>1.182389501877411</v>
      </c>
      <c r="AT325" s="18"/>
      <c r="AU325" s="91"/>
    </row>
    <row r="326" ht="12.0" customHeight="1">
      <c r="A326" s="115">
        <v>1003052.0</v>
      </c>
      <c r="B326" s="92" t="s">
        <v>602</v>
      </c>
      <c r="C326" s="81" t="str">
        <f t="shared" si="8"/>
        <v/>
      </c>
      <c r="D326" s="82">
        <v>10.33</v>
      </c>
      <c r="E326" s="94" t="s">
        <v>245</v>
      </c>
      <c r="F326" s="84">
        <f t="shared" si="9"/>
        <v>12.6026</v>
      </c>
      <c r="G326" s="95" t="s">
        <v>246</v>
      </c>
      <c r="H326" s="86"/>
      <c r="I326" s="5"/>
      <c r="J326" s="76"/>
      <c r="K326" s="88"/>
      <c r="N326" s="18"/>
      <c r="P326" s="4">
        <v>91.0</v>
      </c>
      <c r="Q326" s="4"/>
      <c r="R326" s="4"/>
      <c r="S326" s="21"/>
      <c r="T326" s="21"/>
      <c r="V326" s="89"/>
      <c r="Z326" s="73"/>
      <c r="AA326" s="73">
        <v>15.059445178335537</v>
      </c>
      <c r="AB326" s="4"/>
      <c r="AC326" s="74"/>
      <c r="AD326" s="75"/>
      <c r="AE326" s="75"/>
      <c r="AF326" s="76"/>
      <c r="AJ326" s="90"/>
      <c r="AK326" s="18"/>
      <c r="AL326" s="8">
        <f t="shared" si="10"/>
        <v>0</v>
      </c>
      <c r="AO326" s="8">
        <v>78.34904298500365</v>
      </c>
      <c r="AT326" s="18"/>
      <c r="AU326" s="91"/>
    </row>
    <row r="327" ht="12.0" customHeight="1">
      <c r="A327" s="97">
        <v>5003053.0</v>
      </c>
      <c r="B327" s="92" t="s">
        <v>603</v>
      </c>
      <c r="C327" s="81" t="str">
        <f t="shared" si="8"/>
        <v/>
      </c>
      <c r="D327" s="82">
        <v>14.63</v>
      </c>
      <c r="E327" s="94" t="s">
        <v>245</v>
      </c>
      <c r="F327" s="84">
        <f t="shared" si="9"/>
        <v>17.8486</v>
      </c>
      <c r="G327" s="95" t="s">
        <v>274</v>
      </c>
      <c r="H327" s="86"/>
      <c r="I327" s="98" t="s">
        <v>335</v>
      </c>
      <c r="J327" s="100"/>
      <c r="K327" s="88"/>
      <c r="N327" s="18"/>
      <c r="P327" s="4">
        <v>91.0</v>
      </c>
      <c r="Q327" s="4"/>
      <c r="R327" s="4"/>
      <c r="S327" s="21"/>
      <c r="T327" s="21"/>
      <c r="V327" s="89"/>
      <c r="Z327" s="73"/>
      <c r="AA327" s="73">
        <v>14.958158995815893</v>
      </c>
      <c r="AB327" s="4"/>
      <c r="AC327" s="74"/>
      <c r="AD327" s="75"/>
      <c r="AE327" s="75"/>
      <c r="AF327" s="76"/>
      <c r="AJ327" s="90">
        <v>1003053.0</v>
      </c>
      <c r="AK327" s="18"/>
      <c r="AL327" s="8">
        <f t="shared" si="10"/>
        <v>0</v>
      </c>
      <c r="AO327" s="8">
        <v>0.1970649169795685</v>
      </c>
      <c r="AT327" s="18"/>
      <c r="AU327" s="91"/>
    </row>
    <row r="328" ht="12.0" customHeight="1">
      <c r="A328" s="97">
        <v>5003054.0</v>
      </c>
      <c r="B328" s="92" t="s">
        <v>604</v>
      </c>
      <c r="C328" s="81" t="str">
        <f t="shared" si="8"/>
        <v/>
      </c>
      <c r="D328" s="82">
        <v>14.63</v>
      </c>
      <c r="E328" s="94" t="s">
        <v>245</v>
      </c>
      <c r="F328" s="84">
        <f t="shared" si="9"/>
        <v>17.8486</v>
      </c>
      <c r="G328" s="95" t="s">
        <v>252</v>
      </c>
      <c r="H328" s="86"/>
      <c r="I328" s="99"/>
      <c r="J328" s="76"/>
      <c r="K328" s="88"/>
      <c r="N328" s="18"/>
      <c r="P328" s="4">
        <v>91.0</v>
      </c>
      <c r="Q328" s="4"/>
      <c r="R328" s="4"/>
      <c r="S328" s="21"/>
      <c r="T328" s="21"/>
      <c r="V328" s="89"/>
      <c r="Z328" s="73"/>
      <c r="AA328" s="73">
        <v>14.958158995815893</v>
      </c>
      <c r="AB328" s="4"/>
      <c r="AC328" s="74"/>
      <c r="AD328" s="75"/>
      <c r="AE328" s="75"/>
      <c r="AF328" s="76"/>
      <c r="AJ328" s="90">
        <v>1003054.0</v>
      </c>
      <c r="AK328" s="18"/>
      <c r="AL328" s="8">
        <f t="shared" si="10"/>
        <v>0</v>
      </c>
      <c r="AO328" s="8">
        <v>0.4926622924489212</v>
      </c>
      <c r="AT328" s="18"/>
      <c r="AU328" s="91"/>
    </row>
    <row r="329" ht="12.0" customHeight="1">
      <c r="A329" s="97">
        <v>5003055.0</v>
      </c>
      <c r="B329" s="92" t="s">
        <v>605</v>
      </c>
      <c r="C329" s="81" t="str">
        <f t="shared" si="8"/>
        <v/>
      </c>
      <c r="D329" s="82">
        <v>14.63</v>
      </c>
      <c r="E329" s="94" t="s">
        <v>245</v>
      </c>
      <c r="F329" s="84">
        <f t="shared" si="9"/>
        <v>17.8486</v>
      </c>
      <c r="G329" s="95" t="s">
        <v>246</v>
      </c>
      <c r="H329" s="86"/>
      <c r="I329" s="5"/>
      <c r="J329" s="76"/>
      <c r="K329" s="88"/>
      <c r="N329" s="18"/>
      <c r="P329" s="4">
        <v>91.0</v>
      </c>
      <c r="Q329" s="4"/>
      <c r="R329" s="4"/>
      <c r="S329" s="21"/>
      <c r="T329" s="21"/>
      <c r="V329" s="89"/>
      <c r="Z329" s="73"/>
      <c r="AA329" s="73">
        <v>14.958158995815893</v>
      </c>
      <c r="AB329" s="4"/>
      <c r="AC329" s="74"/>
      <c r="AD329" s="75"/>
      <c r="AE329" s="75"/>
      <c r="AF329" s="76"/>
      <c r="AJ329" s="90">
        <v>1003055.0</v>
      </c>
      <c r="AK329" s="18"/>
      <c r="AL329" s="8">
        <f t="shared" si="10"/>
        <v>0</v>
      </c>
      <c r="AO329" s="8">
        <v>59.11947509387055</v>
      </c>
      <c r="AT329" s="18"/>
      <c r="AU329" s="91"/>
    </row>
    <row r="330" ht="12.0" customHeight="1">
      <c r="A330" s="97">
        <v>5003056.0</v>
      </c>
      <c r="B330" s="92" t="s">
        <v>606</v>
      </c>
      <c r="C330" s="81" t="str">
        <f t="shared" si="8"/>
        <v/>
      </c>
      <c r="D330" s="82">
        <v>15.95</v>
      </c>
      <c r="E330" s="94" t="s">
        <v>245</v>
      </c>
      <c r="F330" s="84">
        <f t="shared" si="9"/>
        <v>19.459</v>
      </c>
      <c r="G330" s="95" t="s">
        <v>252</v>
      </c>
      <c r="H330" s="86"/>
      <c r="I330" s="98" t="s">
        <v>607</v>
      </c>
      <c r="J330" s="76"/>
      <c r="K330" s="88"/>
      <c r="N330" s="18"/>
      <c r="P330" s="4">
        <v>91.0</v>
      </c>
      <c r="Q330" s="4"/>
      <c r="R330" s="4"/>
      <c r="S330" s="21"/>
      <c r="T330" s="21"/>
      <c r="V330" s="89"/>
      <c r="Z330" s="73"/>
      <c r="AA330" s="73">
        <v>14.956855225311614</v>
      </c>
      <c r="AB330" s="4"/>
      <c r="AC330" s="74"/>
      <c r="AD330" s="75"/>
      <c r="AE330" s="75"/>
      <c r="AF330" s="76"/>
      <c r="AJ330" s="90">
        <v>1003056.0</v>
      </c>
      <c r="AK330" s="18"/>
      <c r="AL330" s="8">
        <f t="shared" si="10"/>
        <v>0</v>
      </c>
      <c r="AO330" s="8">
        <v>1.3552337810366504</v>
      </c>
      <c r="AT330" s="18"/>
      <c r="AU330" s="91"/>
    </row>
    <row r="331" ht="12.0" customHeight="1">
      <c r="A331" s="97">
        <v>5003057.0</v>
      </c>
      <c r="B331" s="92" t="s">
        <v>608</v>
      </c>
      <c r="C331" s="81" t="str">
        <f t="shared" si="8"/>
        <v/>
      </c>
      <c r="D331" s="82">
        <v>15.95</v>
      </c>
      <c r="E331" s="94" t="s">
        <v>245</v>
      </c>
      <c r="F331" s="84">
        <f t="shared" si="9"/>
        <v>19.459</v>
      </c>
      <c r="G331" s="95" t="s">
        <v>274</v>
      </c>
      <c r="H331" s="86"/>
      <c r="I331" s="99"/>
      <c r="J331" s="100"/>
      <c r="K331" s="88"/>
      <c r="N331" s="18"/>
      <c r="P331" s="4">
        <v>91.0</v>
      </c>
      <c r="Q331" s="4"/>
      <c r="R331" s="4"/>
      <c r="S331" s="21"/>
      <c r="T331" s="21"/>
      <c r="V331" s="89"/>
      <c r="Z331" s="73"/>
      <c r="AA331" s="73">
        <v>14.956855225311614</v>
      </c>
      <c r="AB331" s="4"/>
      <c r="AC331" s="74"/>
      <c r="AD331" s="75"/>
      <c r="AE331" s="75"/>
      <c r="AF331" s="76"/>
      <c r="AJ331" s="90">
        <v>1003057.0</v>
      </c>
      <c r="AK331" s="18"/>
      <c r="AL331" s="8">
        <f t="shared" si="10"/>
        <v>0</v>
      </c>
      <c r="AO331" s="8">
        <v>0.11293614841972087</v>
      </c>
      <c r="AT331" s="18"/>
      <c r="AU331" s="91"/>
    </row>
    <row r="332" ht="12.0" customHeight="1">
      <c r="A332" s="97">
        <v>5003058.0</v>
      </c>
      <c r="B332" s="92" t="s">
        <v>609</v>
      </c>
      <c r="C332" s="81" t="str">
        <f t="shared" si="8"/>
        <v/>
      </c>
      <c r="D332" s="82">
        <v>15.95</v>
      </c>
      <c r="E332" s="94" t="s">
        <v>245</v>
      </c>
      <c r="F332" s="84">
        <f t="shared" si="9"/>
        <v>19.459</v>
      </c>
      <c r="G332" s="95" t="s">
        <v>252</v>
      </c>
      <c r="H332" s="86"/>
      <c r="I332" s="3"/>
      <c r="J332" s="76"/>
      <c r="K332" s="88"/>
      <c r="N332" s="18"/>
      <c r="P332" s="4">
        <v>91.0</v>
      </c>
      <c r="Q332" s="4"/>
      <c r="R332" s="4"/>
      <c r="S332" s="21"/>
      <c r="T332" s="21"/>
      <c r="V332" s="89"/>
      <c r="Z332" s="73"/>
      <c r="AA332" s="73">
        <v>14.956855225311614</v>
      </c>
      <c r="AB332" s="4"/>
      <c r="AC332" s="74"/>
      <c r="AD332" s="75"/>
      <c r="AE332" s="75"/>
      <c r="AF332" s="76"/>
      <c r="AJ332" s="90">
        <v>1003058.0</v>
      </c>
      <c r="AK332" s="18"/>
      <c r="AL332" s="8">
        <f t="shared" si="10"/>
        <v>0</v>
      </c>
      <c r="AO332" s="8">
        <v>1.6940422262958132</v>
      </c>
      <c r="AT332" s="18"/>
      <c r="AU332" s="91"/>
    </row>
    <row r="333" ht="12.0" customHeight="1">
      <c r="A333" s="97">
        <v>5003059.0</v>
      </c>
      <c r="B333" s="92" t="s">
        <v>610</v>
      </c>
      <c r="C333" s="81" t="str">
        <f t="shared" si="8"/>
        <v/>
      </c>
      <c r="D333" s="82">
        <v>18.7</v>
      </c>
      <c r="E333" s="94" t="s">
        <v>245</v>
      </c>
      <c r="F333" s="84">
        <f t="shared" si="9"/>
        <v>22.814</v>
      </c>
      <c r="G333" s="95" t="s">
        <v>252</v>
      </c>
      <c r="H333" s="86"/>
      <c r="I333" s="98" t="s">
        <v>611</v>
      </c>
      <c r="J333" s="76"/>
      <c r="K333" s="88"/>
      <c r="N333" s="18"/>
      <c r="P333" s="4">
        <v>91.0</v>
      </c>
      <c r="Q333" s="4"/>
      <c r="R333" s="4"/>
      <c r="S333" s="21"/>
      <c r="T333" s="21"/>
      <c r="V333" s="89"/>
      <c r="Z333" s="73"/>
      <c r="AA333" s="73">
        <v>14.963205233033534</v>
      </c>
      <c r="AB333" s="4"/>
      <c r="AC333" s="74"/>
      <c r="AD333" s="75"/>
      <c r="AE333" s="75"/>
      <c r="AF333" s="76"/>
      <c r="AJ333" s="90">
        <v>1003059.0</v>
      </c>
      <c r="AK333" s="18"/>
      <c r="AL333" s="8">
        <f t="shared" si="10"/>
        <v>0</v>
      </c>
      <c r="AO333" s="8">
        <v>1.650782438678077</v>
      </c>
      <c r="AT333" s="18"/>
      <c r="AU333" s="91"/>
    </row>
    <row r="334" ht="12.0" customHeight="1">
      <c r="A334" s="97">
        <v>5003060.0</v>
      </c>
      <c r="B334" s="92" t="s">
        <v>612</v>
      </c>
      <c r="C334" s="81" t="str">
        <f t="shared" si="8"/>
        <v/>
      </c>
      <c r="D334" s="82">
        <v>18.7</v>
      </c>
      <c r="E334" s="94" t="s">
        <v>245</v>
      </c>
      <c r="F334" s="84">
        <f t="shared" si="9"/>
        <v>22.814</v>
      </c>
      <c r="G334" s="95" t="s">
        <v>252</v>
      </c>
      <c r="H334" s="86"/>
      <c r="I334" s="99"/>
      <c r="J334" s="76"/>
      <c r="K334" s="88"/>
      <c r="N334" s="18"/>
      <c r="P334" s="4">
        <v>91.0</v>
      </c>
      <c r="Q334" s="4"/>
      <c r="R334" s="4"/>
      <c r="S334" s="21"/>
      <c r="T334" s="21"/>
      <c r="V334" s="89"/>
      <c r="Z334" s="73"/>
      <c r="AA334" s="73">
        <v>14.963205233033534</v>
      </c>
      <c r="AB334" s="4"/>
      <c r="AC334" s="74"/>
      <c r="AD334" s="75"/>
      <c r="AE334" s="75"/>
      <c r="AF334" s="76"/>
      <c r="AJ334" s="90">
        <v>1003060.0</v>
      </c>
      <c r="AK334" s="18"/>
      <c r="AL334" s="8">
        <f t="shared" si="10"/>
        <v>0</v>
      </c>
      <c r="AO334" s="8">
        <v>0.5374640498021647</v>
      </c>
      <c r="AT334" s="18"/>
      <c r="AU334" s="91"/>
    </row>
    <row r="335" ht="12.0" customHeight="1">
      <c r="A335" s="97">
        <v>5003061.0</v>
      </c>
      <c r="B335" s="92" t="s">
        <v>613</v>
      </c>
      <c r="C335" s="81" t="str">
        <f t="shared" si="8"/>
        <v/>
      </c>
      <c r="D335" s="82">
        <v>18.7</v>
      </c>
      <c r="E335" s="94" t="s">
        <v>245</v>
      </c>
      <c r="F335" s="84">
        <f t="shared" si="9"/>
        <v>22.814</v>
      </c>
      <c r="G335" s="95" t="s">
        <v>252</v>
      </c>
      <c r="H335" s="86"/>
      <c r="I335" s="3"/>
      <c r="J335" s="76"/>
      <c r="K335" s="88"/>
      <c r="N335" s="18"/>
      <c r="P335" s="4">
        <v>91.0</v>
      </c>
      <c r="Q335" s="4"/>
      <c r="R335" s="4"/>
      <c r="S335" s="21"/>
      <c r="T335" s="21"/>
      <c r="V335" s="89"/>
      <c r="Z335" s="73"/>
      <c r="AA335" s="73">
        <v>14.963205233033534</v>
      </c>
      <c r="AB335" s="4"/>
      <c r="AC335" s="74"/>
      <c r="AD335" s="75"/>
      <c r="AE335" s="75"/>
      <c r="AF335" s="76"/>
      <c r="AJ335" s="90">
        <v>1003061.0</v>
      </c>
      <c r="AK335" s="18"/>
      <c r="AL335" s="8">
        <f t="shared" si="10"/>
        <v>0</v>
      </c>
      <c r="AO335" s="8">
        <v>2.311095414149308</v>
      </c>
      <c r="AT335" s="18"/>
      <c r="AU335" s="91"/>
    </row>
    <row r="336" ht="12.0" customHeight="1">
      <c r="A336" s="97">
        <v>5003062.0</v>
      </c>
      <c r="B336" s="92" t="s">
        <v>614</v>
      </c>
      <c r="C336" s="81" t="str">
        <f t="shared" si="8"/>
        <v/>
      </c>
      <c r="D336" s="82">
        <v>20.91</v>
      </c>
      <c r="E336" s="94" t="s">
        <v>245</v>
      </c>
      <c r="F336" s="84">
        <f t="shared" si="9"/>
        <v>25.5102</v>
      </c>
      <c r="G336" s="95" t="s">
        <v>274</v>
      </c>
      <c r="H336" s="86"/>
      <c r="I336" s="98" t="s">
        <v>615</v>
      </c>
      <c r="J336" s="100"/>
      <c r="K336" s="88"/>
      <c r="N336" s="18"/>
      <c r="P336" s="4">
        <v>91.0</v>
      </c>
      <c r="Q336" s="4"/>
      <c r="R336" s="4"/>
      <c r="S336" s="21"/>
      <c r="T336" s="21"/>
      <c r="V336" s="89"/>
      <c r="Z336" s="73"/>
      <c r="AA336" s="73">
        <v>15.00732064421669</v>
      </c>
      <c r="AB336" s="4"/>
      <c r="AC336" s="74"/>
      <c r="AD336" s="75"/>
      <c r="AE336" s="75"/>
      <c r="AF336" s="76"/>
      <c r="AJ336" s="90">
        <v>1003062.0</v>
      </c>
      <c r="AK336" s="18"/>
      <c r="AL336" s="8">
        <f t="shared" si="10"/>
        <v>0</v>
      </c>
      <c r="AO336" s="8">
        <v>0.05169555531649768</v>
      </c>
      <c r="AT336" s="18"/>
      <c r="AU336" s="91"/>
    </row>
    <row r="337" ht="12.0" customHeight="1">
      <c r="A337" s="97">
        <v>5003063.0</v>
      </c>
      <c r="B337" s="92" t="s">
        <v>616</v>
      </c>
      <c r="C337" s="81" t="str">
        <f t="shared" si="8"/>
        <v/>
      </c>
      <c r="D337" s="82">
        <v>20.91</v>
      </c>
      <c r="E337" s="94" t="s">
        <v>245</v>
      </c>
      <c r="F337" s="84">
        <f t="shared" si="9"/>
        <v>25.5102</v>
      </c>
      <c r="G337" s="95" t="s">
        <v>252</v>
      </c>
      <c r="H337" s="86"/>
      <c r="I337" s="99"/>
      <c r="J337" s="76"/>
      <c r="K337" s="88"/>
      <c r="N337" s="18"/>
      <c r="P337" s="4">
        <v>91.0</v>
      </c>
      <c r="Q337" s="4"/>
      <c r="R337" s="4"/>
      <c r="S337" s="21"/>
      <c r="T337" s="21"/>
      <c r="V337" s="89"/>
      <c r="Z337" s="73"/>
      <c r="AA337" s="73">
        <v>15.00732064421669</v>
      </c>
      <c r="AB337" s="4"/>
      <c r="AC337" s="74"/>
      <c r="AD337" s="75"/>
      <c r="AE337" s="75"/>
      <c r="AF337" s="76"/>
      <c r="AJ337" s="90">
        <v>1003063.0</v>
      </c>
      <c r="AK337" s="18"/>
      <c r="AL337" s="8">
        <f t="shared" si="10"/>
        <v>0</v>
      </c>
      <c r="AO337" s="8">
        <v>0.738507933092824</v>
      </c>
      <c r="AT337" s="18"/>
      <c r="AU337" s="91"/>
    </row>
    <row r="338" ht="12.0" customHeight="1">
      <c r="A338" s="97">
        <v>5003064.0</v>
      </c>
      <c r="B338" s="92" t="s">
        <v>617</v>
      </c>
      <c r="C338" s="81" t="str">
        <f t="shared" si="8"/>
        <v/>
      </c>
      <c r="D338" s="82">
        <v>22.96</v>
      </c>
      <c r="E338" s="94" t="s">
        <v>245</v>
      </c>
      <c r="F338" s="84">
        <f t="shared" si="9"/>
        <v>28.0112</v>
      </c>
      <c r="G338" s="95" t="s">
        <v>274</v>
      </c>
      <c r="H338" s="86"/>
      <c r="I338" s="5"/>
      <c r="J338" s="100"/>
      <c r="K338" s="88"/>
      <c r="N338" s="18"/>
      <c r="P338" s="4">
        <v>91.0</v>
      </c>
      <c r="Q338" s="4"/>
      <c r="R338" s="4"/>
      <c r="S338" s="21"/>
      <c r="T338" s="21"/>
      <c r="V338" s="89"/>
      <c r="Z338" s="73"/>
      <c r="AA338" s="73">
        <v>14.990006662225184</v>
      </c>
      <c r="AB338" s="4"/>
      <c r="AC338" s="74"/>
      <c r="AD338" s="75"/>
      <c r="AE338" s="75"/>
      <c r="AF338" s="76"/>
      <c r="AJ338" s="90">
        <v>1003064.0</v>
      </c>
      <c r="AK338" s="18"/>
      <c r="AL338" s="8">
        <f t="shared" si="10"/>
        <v>0</v>
      </c>
      <c r="AO338" s="8">
        <v>0.1711886319292457</v>
      </c>
      <c r="AT338" s="18"/>
      <c r="AU338" s="91"/>
    </row>
    <row r="339" ht="12.0" customHeight="1">
      <c r="A339" s="115">
        <v>1003065.0</v>
      </c>
      <c r="B339" s="92" t="s">
        <v>618</v>
      </c>
      <c r="C339" s="81" t="str">
        <f t="shared" si="8"/>
        <v/>
      </c>
      <c r="D339" s="82">
        <v>20.47</v>
      </c>
      <c r="E339" s="94" t="s">
        <v>245</v>
      </c>
      <c r="F339" s="84">
        <f t="shared" si="9"/>
        <v>24.9734</v>
      </c>
      <c r="G339" s="95" t="s">
        <v>246</v>
      </c>
      <c r="H339" s="86"/>
      <c r="I339" s="98" t="s">
        <v>619</v>
      </c>
      <c r="J339" s="76"/>
      <c r="K339" s="88"/>
      <c r="N339" s="18"/>
      <c r="P339" s="4">
        <v>91.0</v>
      </c>
      <c r="Q339" s="4"/>
      <c r="R339" s="4"/>
      <c r="S339" s="21"/>
      <c r="T339" s="21"/>
      <c r="V339" s="89"/>
      <c r="Z339" s="73"/>
      <c r="AA339" s="73">
        <v>14.990006662225184</v>
      </c>
      <c r="AB339" s="4"/>
      <c r="AC339" s="74"/>
      <c r="AD339" s="75"/>
      <c r="AE339" s="75"/>
      <c r="AF339" s="76"/>
      <c r="AJ339" s="90"/>
      <c r="AK339" s="18"/>
      <c r="AL339" s="8">
        <f t="shared" si="10"/>
        <v>0</v>
      </c>
      <c r="AO339" s="8">
        <v>39.53813454006291</v>
      </c>
      <c r="AT339" s="18"/>
      <c r="AU339" s="91"/>
    </row>
    <row r="340" ht="12.0" customHeight="1">
      <c r="A340" s="97">
        <v>5003066.0</v>
      </c>
      <c r="B340" s="92" t="s">
        <v>620</v>
      </c>
      <c r="C340" s="81" t="str">
        <f t="shared" si="8"/>
        <v/>
      </c>
      <c r="D340" s="82">
        <v>22.96</v>
      </c>
      <c r="E340" s="94" t="s">
        <v>245</v>
      </c>
      <c r="F340" s="84">
        <f t="shared" si="9"/>
        <v>28.0112</v>
      </c>
      <c r="G340" s="95" t="s">
        <v>252</v>
      </c>
      <c r="H340" s="86"/>
      <c r="I340" s="99"/>
      <c r="J340" s="76"/>
      <c r="K340" s="88"/>
      <c r="N340" s="18"/>
      <c r="P340" s="4">
        <v>91.0</v>
      </c>
      <c r="Q340" s="4"/>
      <c r="R340" s="4"/>
      <c r="S340" s="21"/>
      <c r="T340" s="21"/>
      <c r="V340" s="89"/>
      <c r="Z340" s="73"/>
      <c r="AA340" s="73">
        <v>14.990006662225184</v>
      </c>
      <c r="AB340" s="4"/>
      <c r="AC340" s="74"/>
      <c r="AD340" s="75"/>
      <c r="AE340" s="75"/>
      <c r="AF340" s="76"/>
      <c r="AJ340" s="90">
        <v>1003066.0</v>
      </c>
      <c r="AK340" s="18"/>
      <c r="AL340" s="8">
        <f t="shared" si="10"/>
        <v>0</v>
      </c>
      <c r="AO340" s="8">
        <v>0.9415374756108513</v>
      </c>
      <c r="AT340" s="18"/>
      <c r="AU340" s="91"/>
    </row>
    <row r="341" ht="12.0" customHeight="1">
      <c r="A341" s="97">
        <v>5003067.0</v>
      </c>
      <c r="B341" s="92" t="s">
        <v>621</v>
      </c>
      <c r="C341" s="81" t="str">
        <f t="shared" si="8"/>
        <v/>
      </c>
      <c r="D341" s="82">
        <v>25.67</v>
      </c>
      <c r="E341" s="94" t="s">
        <v>245</v>
      </c>
      <c r="F341" s="84">
        <f t="shared" si="9"/>
        <v>31.3174</v>
      </c>
      <c r="G341" s="95" t="s">
        <v>252</v>
      </c>
      <c r="H341" s="86"/>
      <c r="I341" s="5"/>
      <c r="J341" s="76"/>
      <c r="K341" s="88"/>
      <c r="N341" s="18"/>
      <c r="P341" s="4">
        <v>91.0</v>
      </c>
      <c r="Q341" s="4"/>
      <c r="R341" s="4"/>
      <c r="S341" s="21"/>
      <c r="T341" s="21"/>
      <c r="V341" s="89"/>
      <c r="Z341" s="73"/>
      <c r="AA341" s="73">
        <v>15.01787842669846</v>
      </c>
      <c r="AB341" s="4"/>
      <c r="AC341" s="74"/>
      <c r="AD341" s="75"/>
      <c r="AE341" s="75"/>
      <c r="AF341" s="76"/>
      <c r="AJ341" s="90">
        <v>1003067.0</v>
      </c>
      <c r="AK341" s="18"/>
      <c r="AL341" s="8">
        <f t="shared" si="10"/>
        <v>0</v>
      </c>
      <c r="AO341" s="8">
        <v>3.3680633126720254</v>
      </c>
      <c r="AT341" s="18"/>
      <c r="AU341" s="91"/>
    </row>
    <row r="342" ht="12.0" customHeight="1">
      <c r="A342" s="97">
        <v>5003068.0</v>
      </c>
      <c r="B342" s="92" t="s">
        <v>622</v>
      </c>
      <c r="C342" s="81" t="str">
        <f t="shared" si="8"/>
        <v/>
      </c>
      <c r="D342" s="82">
        <v>25.67</v>
      </c>
      <c r="E342" s="94" t="s">
        <v>245</v>
      </c>
      <c r="F342" s="84">
        <f t="shared" si="9"/>
        <v>31.3174</v>
      </c>
      <c r="G342" s="95" t="s">
        <v>274</v>
      </c>
      <c r="H342" s="86"/>
      <c r="I342" s="5"/>
      <c r="J342" s="100"/>
      <c r="K342" s="88"/>
      <c r="N342" s="18"/>
      <c r="P342" s="4">
        <v>91.0</v>
      </c>
      <c r="Q342" s="4"/>
      <c r="R342" s="4"/>
      <c r="S342" s="21"/>
      <c r="T342" s="21"/>
      <c r="V342" s="89"/>
      <c r="Z342" s="73"/>
      <c r="AA342" s="73">
        <v>15.01787842669846</v>
      </c>
      <c r="AB342" s="4"/>
      <c r="AC342" s="74"/>
      <c r="AD342" s="75"/>
      <c r="AE342" s="75"/>
      <c r="AF342" s="76"/>
      <c r="AJ342" s="90">
        <v>1003068.0</v>
      </c>
      <c r="AK342" s="18"/>
      <c r="AL342" s="8">
        <f t="shared" si="10"/>
        <v>0</v>
      </c>
      <c r="AO342" s="8">
        <v>0.1871146284817792</v>
      </c>
      <c r="AT342" s="18"/>
      <c r="AU342" s="91"/>
    </row>
    <row r="343" ht="12.0" customHeight="1">
      <c r="A343" s="97">
        <v>5003069.0</v>
      </c>
      <c r="B343" s="92" t="s">
        <v>623</v>
      </c>
      <c r="C343" s="81" t="str">
        <f t="shared" si="8"/>
        <v/>
      </c>
      <c r="D343" s="82">
        <v>25.67</v>
      </c>
      <c r="E343" s="94" t="s">
        <v>245</v>
      </c>
      <c r="F343" s="84">
        <f t="shared" si="9"/>
        <v>31.3174</v>
      </c>
      <c r="G343" s="95" t="s">
        <v>252</v>
      </c>
      <c r="H343" s="86"/>
      <c r="I343" s="5"/>
      <c r="J343" s="76"/>
      <c r="K343" s="88"/>
      <c r="N343" s="18"/>
      <c r="P343" s="4">
        <v>91.0</v>
      </c>
      <c r="Q343" s="4"/>
      <c r="R343" s="4"/>
      <c r="S343" s="21"/>
      <c r="T343" s="21"/>
      <c r="V343" s="89"/>
      <c r="Z343" s="73"/>
      <c r="AA343" s="73">
        <v>15.01787842669846</v>
      </c>
      <c r="AB343" s="4"/>
      <c r="AC343" s="74"/>
      <c r="AD343" s="75"/>
      <c r="AE343" s="75"/>
      <c r="AF343" s="76"/>
      <c r="AJ343" s="90">
        <v>1003069.0</v>
      </c>
      <c r="AK343" s="18"/>
      <c r="AL343" s="8">
        <f t="shared" si="10"/>
        <v>0</v>
      </c>
      <c r="AO343" s="8">
        <v>4.2100791408400315</v>
      </c>
      <c r="AT343" s="18"/>
      <c r="AU343" s="91"/>
    </row>
    <row r="344" ht="12.0" customHeight="1">
      <c r="A344" s="97">
        <v>5003070.0</v>
      </c>
      <c r="B344" s="92" t="s">
        <v>624</v>
      </c>
      <c r="C344" s="81" t="str">
        <f t="shared" si="8"/>
        <v/>
      </c>
      <c r="D344" s="82">
        <v>25.67</v>
      </c>
      <c r="E344" s="94" t="s">
        <v>245</v>
      </c>
      <c r="F344" s="84">
        <f t="shared" si="9"/>
        <v>31.3174</v>
      </c>
      <c r="G344" s="95" t="s">
        <v>252</v>
      </c>
      <c r="H344" s="86"/>
      <c r="I344" s="5"/>
      <c r="J344" s="76"/>
      <c r="K344" s="88"/>
      <c r="N344" s="18"/>
      <c r="P344" s="4">
        <v>91.0</v>
      </c>
      <c r="Q344" s="4"/>
      <c r="R344" s="4"/>
      <c r="S344" s="21"/>
      <c r="T344" s="21"/>
      <c r="V344" s="89"/>
      <c r="Z344" s="73"/>
      <c r="AA344" s="73">
        <v>15.01787842669846</v>
      </c>
      <c r="AB344" s="4"/>
      <c r="AC344" s="74"/>
      <c r="AD344" s="75"/>
      <c r="AE344" s="75"/>
      <c r="AF344" s="76"/>
      <c r="AJ344" s="90">
        <v>1003070.0</v>
      </c>
      <c r="AK344" s="18"/>
      <c r="AL344" s="8">
        <f t="shared" si="10"/>
        <v>0</v>
      </c>
      <c r="AO344" s="8">
        <v>4.2100791408400315</v>
      </c>
      <c r="AT344" s="18"/>
      <c r="AU344" s="91"/>
    </row>
    <row r="345" ht="12.0" customHeight="1">
      <c r="A345" s="97">
        <v>5003071.0</v>
      </c>
      <c r="B345" s="92" t="s">
        <v>625</v>
      </c>
      <c r="C345" s="81" t="str">
        <f t="shared" si="8"/>
        <v/>
      </c>
      <c r="D345" s="82">
        <v>25.67</v>
      </c>
      <c r="E345" s="94" t="s">
        <v>245</v>
      </c>
      <c r="F345" s="84">
        <f t="shared" si="9"/>
        <v>31.3174</v>
      </c>
      <c r="G345" s="95" t="s">
        <v>252</v>
      </c>
      <c r="H345" s="86"/>
      <c r="I345" s="5"/>
      <c r="J345" s="76"/>
      <c r="K345" s="88"/>
      <c r="N345" s="18"/>
      <c r="P345" s="4">
        <v>91.0</v>
      </c>
      <c r="Q345" s="4"/>
      <c r="R345" s="4"/>
      <c r="S345" s="21"/>
      <c r="T345" s="21"/>
      <c r="V345" s="89"/>
      <c r="Z345" s="73"/>
      <c r="AA345" s="73">
        <v>15.01787842669846</v>
      </c>
      <c r="AB345" s="4"/>
      <c r="AC345" s="74"/>
      <c r="AD345" s="75"/>
      <c r="AE345" s="75"/>
      <c r="AF345" s="76"/>
      <c r="AJ345" s="90">
        <v>1003071.0</v>
      </c>
      <c r="AK345" s="18"/>
      <c r="AL345" s="8">
        <f t="shared" si="10"/>
        <v>0</v>
      </c>
      <c r="AO345" s="8">
        <v>0.6014398772628616</v>
      </c>
      <c r="AT345" s="18"/>
      <c r="AU345" s="91"/>
    </row>
    <row r="346" ht="12.0" customHeight="1">
      <c r="A346" s="97">
        <v>5003072.0</v>
      </c>
      <c r="B346" s="92" t="s">
        <v>626</v>
      </c>
      <c r="C346" s="81" t="str">
        <f t="shared" si="8"/>
        <v/>
      </c>
      <c r="D346" s="82">
        <v>25.67</v>
      </c>
      <c r="E346" s="94" t="s">
        <v>245</v>
      </c>
      <c r="F346" s="84">
        <f t="shared" si="9"/>
        <v>31.3174</v>
      </c>
      <c r="G346" s="95" t="s">
        <v>252</v>
      </c>
      <c r="H346" s="86"/>
      <c r="I346" s="5"/>
      <c r="J346" s="76"/>
      <c r="K346" s="88"/>
      <c r="N346" s="18"/>
      <c r="P346" s="4">
        <v>91.0</v>
      </c>
      <c r="Q346" s="4"/>
      <c r="R346" s="4"/>
      <c r="S346" s="21"/>
      <c r="T346" s="21"/>
      <c r="V346" s="89"/>
      <c r="Z346" s="73"/>
      <c r="AA346" s="73">
        <v>15.01787842669846</v>
      </c>
      <c r="AB346" s="4"/>
      <c r="AC346" s="74"/>
      <c r="AD346" s="75"/>
      <c r="AE346" s="75"/>
      <c r="AF346" s="76"/>
      <c r="AJ346" s="90">
        <v>1003072.0</v>
      </c>
      <c r="AK346" s="18"/>
      <c r="AL346" s="8">
        <f t="shared" si="10"/>
        <v>0</v>
      </c>
      <c r="AO346" s="8">
        <v>1.403359713613344</v>
      </c>
      <c r="AT346" s="18"/>
      <c r="AU346" s="91"/>
    </row>
    <row r="347" ht="12.0" customHeight="1">
      <c r="A347" s="97">
        <v>5003073.0</v>
      </c>
      <c r="B347" s="92" t="s">
        <v>627</v>
      </c>
      <c r="C347" s="81" t="str">
        <f t="shared" si="8"/>
        <v/>
      </c>
      <c r="D347" s="82">
        <v>27.76</v>
      </c>
      <c r="E347" s="94" t="s">
        <v>245</v>
      </c>
      <c r="F347" s="84">
        <f t="shared" si="9"/>
        <v>33.8672</v>
      </c>
      <c r="G347" s="95" t="s">
        <v>274</v>
      </c>
      <c r="H347" s="86"/>
      <c r="I347" s="19" t="s">
        <v>285</v>
      </c>
      <c r="J347" s="100"/>
      <c r="K347" s="88"/>
      <c r="N347" s="18"/>
      <c r="P347" s="4">
        <v>91.0</v>
      </c>
      <c r="Q347" s="4"/>
      <c r="R347" s="4"/>
      <c r="S347" s="21"/>
      <c r="T347" s="21"/>
      <c r="V347" s="89"/>
      <c r="Z347" s="73"/>
      <c r="AA347" s="73">
        <v>14.994487320837933</v>
      </c>
      <c r="AB347" s="4"/>
      <c r="AC347" s="74"/>
      <c r="AD347" s="75"/>
      <c r="AE347" s="75"/>
      <c r="AF347" s="76"/>
      <c r="AJ347" s="90">
        <v>1003073.0</v>
      </c>
      <c r="AK347" s="18"/>
      <c r="AL347" s="8">
        <f t="shared" si="10"/>
        <v>0</v>
      </c>
      <c r="AO347" s="8">
        <v>0.06628221496364534</v>
      </c>
      <c r="AT347" s="18"/>
      <c r="AU347" s="91"/>
    </row>
    <row r="348" ht="12.0" customHeight="1">
      <c r="A348" s="97">
        <v>5003074.0</v>
      </c>
      <c r="B348" s="92" t="s">
        <v>628</v>
      </c>
      <c r="C348" s="81" t="str">
        <f t="shared" si="8"/>
        <v/>
      </c>
      <c r="D348" s="82">
        <v>32.47</v>
      </c>
      <c r="E348" s="94" t="s">
        <v>245</v>
      </c>
      <c r="F348" s="84">
        <f t="shared" si="9"/>
        <v>39.6134</v>
      </c>
      <c r="G348" s="95" t="s">
        <v>246</v>
      </c>
      <c r="H348" s="86"/>
      <c r="J348" s="76"/>
      <c r="K348" s="88"/>
      <c r="N348" s="18"/>
      <c r="P348" s="4">
        <v>91.0</v>
      </c>
      <c r="Q348" s="4"/>
      <c r="R348" s="4"/>
      <c r="S348" s="21"/>
      <c r="T348" s="21"/>
      <c r="V348" s="89"/>
      <c r="Z348" s="73"/>
      <c r="AA348" s="73">
        <v>14.978803579839848</v>
      </c>
      <c r="AB348" s="4"/>
      <c r="AC348" s="74"/>
      <c r="AD348" s="75"/>
      <c r="AE348" s="75"/>
      <c r="AF348" s="76"/>
      <c r="AJ348" s="90">
        <v>1003074.0</v>
      </c>
      <c r="AK348" s="18"/>
      <c r="AL348" s="8">
        <f t="shared" si="10"/>
        <v>0</v>
      </c>
      <c r="AO348" s="8">
        <v>1.6639506867497693</v>
      </c>
      <c r="AT348" s="18"/>
      <c r="AU348" s="91"/>
    </row>
    <row r="349" ht="12.0" customHeight="1">
      <c r="A349" s="97">
        <v>5003075.0</v>
      </c>
      <c r="B349" s="92" t="s">
        <v>629</v>
      </c>
      <c r="C349" s="81" t="str">
        <f t="shared" si="8"/>
        <v/>
      </c>
      <c r="D349" s="82">
        <v>32.47</v>
      </c>
      <c r="E349" s="94" t="s">
        <v>245</v>
      </c>
      <c r="F349" s="84">
        <f t="shared" si="9"/>
        <v>39.6134</v>
      </c>
      <c r="G349" s="95" t="s">
        <v>252</v>
      </c>
      <c r="H349" s="86"/>
      <c r="J349" s="76"/>
      <c r="K349" s="88"/>
      <c r="N349" s="18"/>
      <c r="P349" s="4">
        <v>91.0</v>
      </c>
      <c r="Q349" s="4"/>
      <c r="R349" s="4"/>
      <c r="S349" s="21"/>
      <c r="T349" s="21"/>
      <c r="V349" s="89"/>
      <c r="Z349" s="73"/>
      <c r="AA349" s="73">
        <v>14.978803579839848</v>
      </c>
      <c r="AB349" s="4"/>
      <c r="AC349" s="74"/>
      <c r="AD349" s="75"/>
      <c r="AE349" s="75"/>
      <c r="AF349" s="76"/>
      <c r="AJ349" s="90">
        <v>1003075.0</v>
      </c>
      <c r="AK349" s="18"/>
      <c r="AL349" s="8">
        <f t="shared" si="10"/>
        <v>0</v>
      </c>
      <c r="AO349" s="8">
        <v>0.7006108154735871</v>
      </c>
      <c r="AT349" s="18"/>
      <c r="AU349" s="91"/>
    </row>
    <row r="350" ht="12.0" customHeight="1">
      <c r="A350" s="97">
        <v>5003076.0</v>
      </c>
      <c r="B350" s="92" t="s">
        <v>630</v>
      </c>
      <c r="C350" s="81" t="str">
        <f t="shared" si="8"/>
        <v/>
      </c>
      <c r="D350" s="82">
        <v>32.47</v>
      </c>
      <c r="E350" s="94" t="s">
        <v>245</v>
      </c>
      <c r="F350" s="84">
        <f t="shared" si="9"/>
        <v>39.6134</v>
      </c>
      <c r="G350" s="95" t="s">
        <v>246</v>
      </c>
      <c r="H350" s="86"/>
      <c r="J350" s="76"/>
      <c r="K350" s="88"/>
      <c r="N350" s="18"/>
      <c r="P350" s="4">
        <v>91.0</v>
      </c>
      <c r="Q350" s="4"/>
      <c r="R350" s="4"/>
      <c r="S350" s="21"/>
      <c r="T350" s="21"/>
      <c r="V350" s="89"/>
      <c r="Z350" s="73"/>
      <c r="AA350" s="73">
        <v>14.978803579839848</v>
      </c>
      <c r="AB350" s="4"/>
      <c r="AC350" s="74"/>
      <c r="AD350" s="75"/>
      <c r="AE350" s="75"/>
      <c r="AF350" s="76"/>
      <c r="AJ350" s="90">
        <v>1003076.0</v>
      </c>
      <c r="AK350" s="18"/>
      <c r="AL350" s="8">
        <f t="shared" si="10"/>
        <v>0</v>
      </c>
      <c r="AO350" s="8">
        <v>2.662321098799631</v>
      </c>
      <c r="AT350" s="18"/>
      <c r="AU350" s="91"/>
    </row>
    <row r="351" ht="12.0" customHeight="1">
      <c r="A351" s="97">
        <v>5003077.0</v>
      </c>
      <c r="B351" s="92" t="s">
        <v>631</v>
      </c>
      <c r="C351" s="81" t="str">
        <f t="shared" si="8"/>
        <v/>
      </c>
      <c r="D351" s="82">
        <v>32.47</v>
      </c>
      <c r="E351" s="94" t="s">
        <v>245</v>
      </c>
      <c r="F351" s="84">
        <f t="shared" si="9"/>
        <v>39.6134</v>
      </c>
      <c r="G351" s="95" t="s">
        <v>246</v>
      </c>
      <c r="H351" s="86"/>
      <c r="J351" s="76"/>
      <c r="K351" s="88"/>
      <c r="N351" s="18"/>
      <c r="P351" s="4">
        <v>91.0</v>
      </c>
      <c r="Q351" s="4"/>
      <c r="R351" s="4"/>
      <c r="S351" s="21"/>
      <c r="T351" s="21"/>
      <c r="V351" s="89"/>
      <c r="Z351" s="73"/>
      <c r="AA351" s="73">
        <v>14.978803579839848</v>
      </c>
      <c r="AB351" s="4"/>
      <c r="AC351" s="74"/>
      <c r="AD351" s="75"/>
      <c r="AE351" s="75"/>
      <c r="AF351" s="76"/>
      <c r="AJ351" s="90">
        <v>1003077.0</v>
      </c>
      <c r="AK351" s="18"/>
      <c r="AL351" s="8">
        <f t="shared" si="10"/>
        <v>0</v>
      </c>
      <c r="AO351" s="8">
        <v>3.3279013734995386</v>
      </c>
      <c r="AT351" s="18"/>
      <c r="AU351" s="91"/>
    </row>
    <row r="352" ht="12.0" customHeight="1">
      <c r="A352" s="97">
        <v>5003078.0</v>
      </c>
      <c r="B352" s="92" t="s">
        <v>632</v>
      </c>
      <c r="C352" s="81" t="str">
        <f t="shared" si="8"/>
        <v/>
      </c>
      <c r="D352" s="82">
        <v>37.13</v>
      </c>
      <c r="E352" s="94" t="s">
        <v>245</v>
      </c>
      <c r="F352" s="84">
        <f t="shared" si="9"/>
        <v>45.2986</v>
      </c>
      <c r="G352" s="95" t="s">
        <v>274</v>
      </c>
      <c r="H352" s="86"/>
      <c r="J352" s="100"/>
      <c r="K352" s="88"/>
      <c r="N352" s="18"/>
      <c r="P352" s="4">
        <v>91.0</v>
      </c>
      <c r="Q352" s="4"/>
      <c r="R352" s="4"/>
      <c r="S352" s="21"/>
      <c r="T352" s="21"/>
      <c r="V352" s="89"/>
      <c r="Z352" s="73"/>
      <c r="AA352" s="73">
        <v>15.00412201154164</v>
      </c>
      <c r="AB352" s="4"/>
      <c r="AC352" s="74"/>
      <c r="AD352" s="75"/>
      <c r="AE352" s="75"/>
      <c r="AF352" s="76"/>
      <c r="AJ352" s="90">
        <v>1003078.0</v>
      </c>
      <c r="AK352" s="18"/>
      <c r="AL352" s="8">
        <f t="shared" si="10"/>
        <v>0</v>
      </c>
      <c r="AO352" s="8">
        <v>0.31464622820385646</v>
      </c>
      <c r="AT352" s="18"/>
      <c r="AU352" s="91"/>
    </row>
    <row r="353" ht="12.0" customHeight="1">
      <c r="A353" s="97">
        <v>5003079.0</v>
      </c>
      <c r="B353" s="92" t="s">
        <v>633</v>
      </c>
      <c r="C353" s="81" t="str">
        <f t="shared" si="8"/>
        <v/>
      </c>
      <c r="D353" s="82">
        <v>37.13</v>
      </c>
      <c r="E353" s="94" t="s">
        <v>245</v>
      </c>
      <c r="F353" s="84">
        <f t="shared" si="9"/>
        <v>45.2986</v>
      </c>
      <c r="G353" s="95" t="s">
        <v>246</v>
      </c>
      <c r="H353" s="86"/>
      <c r="J353" s="76"/>
      <c r="K353" s="88"/>
      <c r="N353" s="18"/>
      <c r="P353" s="4">
        <v>91.0</v>
      </c>
      <c r="Q353" s="4"/>
      <c r="R353" s="4"/>
      <c r="S353" s="21"/>
      <c r="T353" s="21"/>
      <c r="V353" s="89"/>
      <c r="Z353" s="73"/>
      <c r="AA353" s="73">
        <v>15.00412201154164</v>
      </c>
      <c r="AB353" s="4"/>
      <c r="AC353" s="74"/>
      <c r="AD353" s="75"/>
      <c r="AE353" s="75"/>
      <c r="AF353" s="76"/>
      <c r="AJ353" s="90">
        <v>1003079.0</v>
      </c>
      <c r="AK353" s="18"/>
      <c r="AL353" s="8">
        <f t="shared" si="10"/>
        <v>0</v>
      </c>
      <c r="AO353" s="8">
        <v>11.64191044354269</v>
      </c>
      <c r="AT353" s="18"/>
      <c r="AU353" s="91"/>
    </row>
    <row r="354" ht="12.0" customHeight="1">
      <c r="A354" s="97">
        <v>5003080.0</v>
      </c>
      <c r="B354" s="92" t="s">
        <v>634</v>
      </c>
      <c r="C354" s="81" t="str">
        <f t="shared" si="8"/>
        <v/>
      </c>
      <c r="D354" s="82">
        <v>37.13</v>
      </c>
      <c r="E354" s="94" t="s">
        <v>245</v>
      </c>
      <c r="F354" s="84">
        <f t="shared" si="9"/>
        <v>45.2986</v>
      </c>
      <c r="G354" s="95" t="s">
        <v>246</v>
      </c>
      <c r="H354" s="86"/>
      <c r="J354" s="76"/>
      <c r="K354" s="88"/>
      <c r="N354" s="18"/>
      <c r="P354" s="4">
        <v>91.0</v>
      </c>
      <c r="Q354" s="4"/>
      <c r="R354" s="4"/>
      <c r="S354" s="21"/>
      <c r="T354" s="21"/>
      <c r="V354" s="89"/>
      <c r="Z354" s="73"/>
      <c r="AA354" s="73">
        <v>15.00412201154164</v>
      </c>
      <c r="AB354" s="4"/>
      <c r="AC354" s="74"/>
      <c r="AD354" s="75"/>
      <c r="AE354" s="75"/>
      <c r="AF354" s="76"/>
      <c r="AJ354" s="90">
        <v>1003080.0</v>
      </c>
      <c r="AK354" s="18"/>
      <c r="AL354" s="8">
        <f t="shared" si="10"/>
        <v>0</v>
      </c>
      <c r="AO354" s="8">
        <v>5.820955221771345</v>
      </c>
      <c r="AT354" s="18"/>
      <c r="AU354" s="91"/>
    </row>
    <row r="355" ht="12.0" customHeight="1">
      <c r="A355" s="97">
        <v>5003081.0</v>
      </c>
      <c r="B355" s="92" t="s">
        <v>635</v>
      </c>
      <c r="C355" s="81" t="str">
        <f t="shared" si="8"/>
        <v/>
      </c>
      <c r="D355" s="82">
        <v>37.13</v>
      </c>
      <c r="E355" s="94" t="s">
        <v>245</v>
      </c>
      <c r="F355" s="84">
        <f t="shared" si="9"/>
        <v>45.2986</v>
      </c>
      <c r="G355" s="95" t="s">
        <v>246</v>
      </c>
      <c r="H355" s="86"/>
      <c r="J355" s="76"/>
      <c r="K355" s="88"/>
      <c r="N355" s="18"/>
      <c r="P355" s="4">
        <v>91.0</v>
      </c>
      <c r="Q355" s="4"/>
      <c r="R355" s="4"/>
      <c r="S355" s="21"/>
      <c r="T355" s="21"/>
      <c r="V355" s="89"/>
      <c r="Z355" s="73"/>
      <c r="AA355" s="73">
        <v>15.00412201154164</v>
      </c>
      <c r="AB355" s="4"/>
      <c r="AC355" s="74"/>
      <c r="AD355" s="75"/>
      <c r="AE355" s="75"/>
      <c r="AF355" s="76"/>
      <c r="AJ355" s="90">
        <v>1003081.0</v>
      </c>
      <c r="AK355" s="18"/>
      <c r="AL355" s="8">
        <f t="shared" si="10"/>
        <v>0</v>
      </c>
      <c r="AO355" s="8">
        <v>5.820955221771345</v>
      </c>
      <c r="AT355" s="18"/>
      <c r="AU355" s="91"/>
    </row>
    <row r="356" ht="12.0" customHeight="1">
      <c r="A356" s="97">
        <v>5003082.0</v>
      </c>
      <c r="B356" s="92" t="s">
        <v>636</v>
      </c>
      <c r="C356" s="81" t="str">
        <f t="shared" si="8"/>
        <v/>
      </c>
      <c r="D356" s="82">
        <v>37.13</v>
      </c>
      <c r="E356" s="94" t="s">
        <v>245</v>
      </c>
      <c r="F356" s="84">
        <f t="shared" si="9"/>
        <v>45.2986</v>
      </c>
      <c r="G356" s="95" t="s">
        <v>246</v>
      </c>
      <c r="H356" s="86"/>
      <c r="J356" s="76"/>
      <c r="K356" s="88"/>
      <c r="N356" s="18"/>
      <c r="P356" s="4">
        <v>91.0</v>
      </c>
      <c r="Q356" s="4"/>
      <c r="R356" s="4"/>
      <c r="S356" s="21"/>
      <c r="T356" s="21"/>
      <c r="V356" s="89"/>
      <c r="Z356" s="73"/>
      <c r="AA356" s="73">
        <v>15.00412201154164</v>
      </c>
      <c r="AB356" s="4"/>
      <c r="AC356" s="74"/>
      <c r="AD356" s="75"/>
      <c r="AE356" s="75"/>
      <c r="AF356" s="76"/>
      <c r="AJ356" s="90">
        <v>1003082.0</v>
      </c>
      <c r="AK356" s="18"/>
      <c r="AL356" s="8">
        <f t="shared" si="10"/>
        <v>0</v>
      </c>
      <c r="AO356" s="8">
        <v>3.88063681451423</v>
      </c>
      <c r="AT356" s="18"/>
      <c r="AU356" s="91"/>
    </row>
    <row r="357" ht="12.0" customHeight="1">
      <c r="A357" s="97">
        <v>5003083.0</v>
      </c>
      <c r="B357" s="92" t="s">
        <v>637</v>
      </c>
      <c r="C357" s="81" t="str">
        <f t="shared" si="8"/>
        <v/>
      </c>
      <c r="D357" s="82">
        <v>44.86</v>
      </c>
      <c r="E357" s="94" t="s">
        <v>245</v>
      </c>
      <c r="F357" s="84">
        <f t="shared" si="9"/>
        <v>54.7292</v>
      </c>
      <c r="G357" s="95" t="s">
        <v>274</v>
      </c>
      <c r="H357" s="86"/>
      <c r="J357" s="100"/>
      <c r="K357" s="88"/>
      <c r="N357" s="18"/>
      <c r="P357" s="4">
        <v>91.0</v>
      </c>
      <c r="Q357" s="4"/>
      <c r="R357" s="4"/>
      <c r="S357" s="21"/>
      <c r="T357" s="21"/>
      <c r="V357" s="89"/>
      <c r="Z357" s="73"/>
      <c r="AA357" s="73">
        <v>15.006821282401091</v>
      </c>
      <c r="AB357" s="4"/>
      <c r="AC357" s="74"/>
      <c r="AD357" s="75"/>
      <c r="AE357" s="75"/>
      <c r="AF357" s="76"/>
      <c r="AJ357" s="90">
        <v>1003083.0</v>
      </c>
      <c r="AK357" s="18"/>
      <c r="AL357" s="8">
        <f t="shared" si="10"/>
        <v>0</v>
      </c>
      <c r="AO357" s="8">
        <v>0.06424907629079048</v>
      </c>
      <c r="AT357" s="18"/>
      <c r="AU357" s="91"/>
    </row>
    <row r="358" ht="12.0" customHeight="1">
      <c r="A358" s="97">
        <v>5003084.0</v>
      </c>
      <c r="B358" s="92" t="s">
        <v>638</v>
      </c>
      <c r="C358" s="81" t="str">
        <f t="shared" si="8"/>
        <v/>
      </c>
      <c r="D358" s="82">
        <v>44.86</v>
      </c>
      <c r="E358" s="94" t="s">
        <v>245</v>
      </c>
      <c r="F358" s="84">
        <f t="shared" si="9"/>
        <v>54.7292</v>
      </c>
      <c r="G358" s="95" t="s">
        <v>246</v>
      </c>
      <c r="H358" s="86"/>
      <c r="J358" s="76"/>
      <c r="K358" s="88"/>
      <c r="N358" s="18"/>
      <c r="P358" s="4">
        <v>91.0</v>
      </c>
      <c r="Q358" s="4"/>
      <c r="R358" s="4"/>
      <c r="S358" s="21"/>
      <c r="T358" s="21"/>
      <c r="V358" s="89"/>
      <c r="Z358" s="73"/>
      <c r="AA358" s="73">
        <v>15.006821282401091</v>
      </c>
      <c r="AB358" s="4"/>
      <c r="AC358" s="74"/>
      <c r="AD358" s="75"/>
      <c r="AE358" s="75"/>
      <c r="AF358" s="76"/>
      <c r="AJ358" s="90">
        <v>1003084.0</v>
      </c>
      <c r="AK358" s="18"/>
      <c r="AL358" s="8">
        <f t="shared" si="10"/>
        <v>0</v>
      </c>
      <c r="AO358" s="8">
        <v>1.9274722887237143</v>
      </c>
      <c r="AT358" s="18"/>
      <c r="AU358" s="91"/>
    </row>
    <row r="359" ht="12.0" customHeight="1">
      <c r="A359" s="97">
        <v>5003085.0</v>
      </c>
      <c r="B359" s="92" t="s">
        <v>639</v>
      </c>
      <c r="C359" s="81" t="str">
        <f t="shared" si="8"/>
        <v/>
      </c>
      <c r="D359" s="82">
        <v>44.86</v>
      </c>
      <c r="E359" s="94" t="s">
        <v>245</v>
      </c>
      <c r="F359" s="84">
        <f t="shared" si="9"/>
        <v>54.7292</v>
      </c>
      <c r="G359" s="95" t="s">
        <v>246</v>
      </c>
      <c r="H359" s="86"/>
      <c r="J359" s="76"/>
      <c r="K359" s="88"/>
      <c r="N359" s="18"/>
      <c r="P359" s="4">
        <v>91.0</v>
      </c>
      <c r="Q359" s="4"/>
      <c r="R359" s="4"/>
      <c r="S359" s="21"/>
      <c r="T359" s="21"/>
      <c r="V359" s="89"/>
      <c r="Z359" s="73"/>
      <c r="AA359" s="73">
        <v>15.006821282401091</v>
      </c>
      <c r="AB359" s="4"/>
      <c r="AC359" s="74"/>
      <c r="AD359" s="75"/>
      <c r="AE359" s="75"/>
      <c r="AF359" s="76"/>
      <c r="AJ359" s="90">
        <v>1003085.0</v>
      </c>
      <c r="AK359" s="18"/>
      <c r="AL359" s="8">
        <f t="shared" si="10"/>
        <v>0</v>
      </c>
      <c r="AO359" s="8">
        <v>1.2046701804523214</v>
      </c>
      <c r="AT359" s="18"/>
      <c r="AU359" s="91"/>
    </row>
    <row r="360" ht="12.0" customHeight="1">
      <c r="A360" s="97">
        <v>5003086.0</v>
      </c>
      <c r="B360" s="92" t="s">
        <v>640</v>
      </c>
      <c r="C360" s="81" t="str">
        <f t="shared" si="8"/>
        <v/>
      </c>
      <c r="D360" s="82">
        <v>44.86</v>
      </c>
      <c r="E360" s="94" t="s">
        <v>245</v>
      </c>
      <c r="F360" s="84">
        <f t="shared" si="9"/>
        <v>54.7292</v>
      </c>
      <c r="G360" s="95" t="s">
        <v>246</v>
      </c>
      <c r="H360" s="86"/>
      <c r="J360" s="76"/>
      <c r="K360" s="88"/>
      <c r="N360" s="18"/>
      <c r="P360" s="4">
        <v>91.0</v>
      </c>
      <c r="Q360" s="4"/>
      <c r="R360" s="4"/>
      <c r="S360" s="21"/>
      <c r="T360" s="21"/>
      <c r="V360" s="89"/>
      <c r="Z360" s="73"/>
      <c r="AA360" s="73">
        <v>15.006821282401091</v>
      </c>
      <c r="AB360" s="4"/>
      <c r="AC360" s="74"/>
      <c r="AD360" s="75"/>
      <c r="AE360" s="75"/>
      <c r="AF360" s="76"/>
      <c r="AJ360" s="90">
        <v>1003086.0</v>
      </c>
      <c r="AK360" s="18"/>
      <c r="AL360" s="8">
        <f t="shared" si="10"/>
        <v>0</v>
      </c>
      <c r="AO360" s="8">
        <v>3.2124538145395243</v>
      </c>
      <c r="AT360" s="18"/>
      <c r="AU360" s="91"/>
    </row>
    <row r="361" ht="12.0" customHeight="1">
      <c r="A361" s="97">
        <v>5003087.0</v>
      </c>
      <c r="B361" s="92" t="s">
        <v>641</v>
      </c>
      <c r="C361" s="81" t="str">
        <f t="shared" si="8"/>
        <v/>
      </c>
      <c r="D361" s="82">
        <v>44.86</v>
      </c>
      <c r="E361" s="94" t="s">
        <v>245</v>
      </c>
      <c r="F361" s="84">
        <f t="shared" si="9"/>
        <v>54.7292</v>
      </c>
      <c r="G361" s="95" t="s">
        <v>246</v>
      </c>
      <c r="H361" s="86"/>
      <c r="J361" s="76"/>
      <c r="K361" s="88"/>
      <c r="N361" s="18"/>
      <c r="P361" s="4">
        <v>91.0</v>
      </c>
      <c r="Q361" s="4"/>
      <c r="R361" s="4"/>
      <c r="S361" s="21"/>
      <c r="T361" s="21"/>
      <c r="V361" s="89"/>
      <c r="Z361" s="73"/>
      <c r="AA361" s="73">
        <v>15.006821282401091</v>
      </c>
      <c r="AB361" s="4"/>
      <c r="AC361" s="74"/>
      <c r="AD361" s="75"/>
      <c r="AE361" s="75"/>
      <c r="AF361" s="76"/>
      <c r="AJ361" s="90">
        <v>1003087.0</v>
      </c>
      <c r="AK361" s="18"/>
      <c r="AL361" s="8">
        <f t="shared" si="10"/>
        <v>0</v>
      </c>
      <c r="AO361" s="8">
        <v>4.818680721809286</v>
      </c>
      <c r="AT361" s="18"/>
      <c r="AU361" s="91"/>
    </row>
    <row r="362" ht="12.0" customHeight="1">
      <c r="A362" s="97">
        <v>5003088.0</v>
      </c>
      <c r="B362" s="92" t="s">
        <v>642</v>
      </c>
      <c r="C362" s="81" t="str">
        <f t="shared" si="8"/>
        <v/>
      </c>
      <c r="D362" s="82">
        <v>54.59</v>
      </c>
      <c r="E362" s="94" t="s">
        <v>245</v>
      </c>
      <c r="F362" s="84">
        <f t="shared" si="9"/>
        <v>66.5998</v>
      </c>
      <c r="G362" s="95" t="s">
        <v>274</v>
      </c>
      <c r="H362" s="86"/>
      <c r="I362" s="3"/>
      <c r="J362" s="100"/>
      <c r="K362" s="88"/>
      <c r="N362" s="18"/>
      <c r="P362" s="4">
        <v>91.0</v>
      </c>
      <c r="Q362" s="4"/>
      <c r="R362" s="4"/>
      <c r="S362" s="21"/>
      <c r="T362" s="21"/>
      <c r="V362" s="89"/>
      <c r="Z362" s="73"/>
      <c r="AA362" s="73">
        <v>14.994394618834079</v>
      </c>
      <c r="AB362" s="4"/>
      <c r="AC362" s="74"/>
      <c r="AD362" s="75"/>
      <c r="AE362" s="75"/>
      <c r="AF362" s="76"/>
      <c r="AJ362" s="90">
        <v>1003088.0</v>
      </c>
      <c r="AK362" s="18"/>
      <c r="AL362" s="8">
        <f t="shared" si="10"/>
        <v>0</v>
      </c>
      <c r="AO362" s="8">
        <v>0.30458588515545976</v>
      </c>
      <c r="AT362" s="18"/>
      <c r="AU362" s="91"/>
    </row>
    <row r="363" ht="12.0" customHeight="1">
      <c r="A363" s="97">
        <v>5003089.0</v>
      </c>
      <c r="B363" s="92" t="s">
        <v>643</v>
      </c>
      <c r="C363" s="81" t="str">
        <f t="shared" si="8"/>
        <v/>
      </c>
      <c r="D363" s="82">
        <v>54.59</v>
      </c>
      <c r="E363" s="94" t="s">
        <v>245</v>
      </c>
      <c r="F363" s="84">
        <f t="shared" si="9"/>
        <v>66.5998</v>
      </c>
      <c r="G363" s="95" t="s">
        <v>246</v>
      </c>
      <c r="H363" s="86"/>
      <c r="I363" s="3"/>
      <c r="J363" s="76"/>
      <c r="K363" s="88"/>
      <c r="N363" s="18"/>
      <c r="P363" s="4">
        <v>91.0</v>
      </c>
      <c r="Q363" s="4"/>
      <c r="R363" s="4"/>
      <c r="S363" s="21"/>
      <c r="T363" s="21"/>
      <c r="V363" s="89"/>
      <c r="Z363" s="73"/>
      <c r="AA363" s="73">
        <v>14.994394618834079</v>
      </c>
      <c r="AB363" s="4"/>
      <c r="AC363" s="74"/>
      <c r="AD363" s="75"/>
      <c r="AE363" s="75"/>
      <c r="AF363" s="76"/>
      <c r="AJ363" s="90">
        <v>1003089.0</v>
      </c>
      <c r="AK363" s="18"/>
      <c r="AL363" s="8">
        <f t="shared" si="10"/>
        <v>0</v>
      </c>
      <c r="AO363" s="8">
        <v>7.919233014041954</v>
      </c>
      <c r="AT363" s="18"/>
      <c r="AU363" s="91"/>
    </row>
    <row r="364" ht="12.0" customHeight="1">
      <c r="A364" s="97">
        <v>5003090.0</v>
      </c>
      <c r="B364" s="92" t="s">
        <v>644</v>
      </c>
      <c r="C364" s="81" t="str">
        <f t="shared" si="8"/>
        <v/>
      </c>
      <c r="D364" s="82">
        <v>54.59</v>
      </c>
      <c r="E364" s="94" t="s">
        <v>245</v>
      </c>
      <c r="F364" s="84">
        <f t="shared" si="9"/>
        <v>66.5998</v>
      </c>
      <c r="G364" s="95" t="s">
        <v>252</v>
      </c>
      <c r="H364" s="86"/>
      <c r="I364" s="3"/>
      <c r="J364" s="76"/>
      <c r="K364" s="88"/>
      <c r="N364" s="18"/>
      <c r="P364" s="4">
        <v>91.0</v>
      </c>
      <c r="Q364" s="4"/>
      <c r="R364" s="4"/>
      <c r="S364" s="21"/>
      <c r="T364" s="21"/>
      <c r="V364" s="89"/>
      <c r="Z364" s="73"/>
      <c r="AA364" s="73">
        <v>14.994394618834079</v>
      </c>
      <c r="AB364" s="4"/>
      <c r="AC364" s="74"/>
      <c r="AD364" s="75"/>
      <c r="AE364" s="75"/>
      <c r="AF364" s="76"/>
      <c r="AJ364" s="90">
        <v>1003090.0</v>
      </c>
      <c r="AK364" s="18"/>
      <c r="AL364" s="8">
        <f t="shared" si="10"/>
        <v>0</v>
      </c>
      <c r="AO364" s="8">
        <v>1.1313190020059936</v>
      </c>
      <c r="AT364" s="18"/>
      <c r="AU364" s="91"/>
    </row>
    <row r="365" ht="12.0" customHeight="1">
      <c r="A365" s="97">
        <v>5003091.0</v>
      </c>
      <c r="B365" s="92" t="s">
        <v>645</v>
      </c>
      <c r="C365" s="81" t="str">
        <f t="shared" si="8"/>
        <v/>
      </c>
      <c r="D365" s="82">
        <v>54.59</v>
      </c>
      <c r="E365" s="94" t="s">
        <v>245</v>
      </c>
      <c r="F365" s="84">
        <f t="shared" si="9"/>
        <v>66.5998</v>
      </c>
      <c r="G365" s="95" t="s">
        <v>246</v>
      </c>
      <c r="H365" s="86"/>
      <c r="I365" s="3"/>
      <c r="J365" s="76"/>
      <c r="K365" s="88"/>
      <c r="N365" s="18"/>
      <c r="P365" s="4">
        <v>91.0</v>
      </c>
      <c r="Q365" s="4"/>
      <c r="R365" s="4"/>
      <c r="S365" s="21"/>
      <c r="T365" s="21"/>
      <c r="V365" s="89"/>
      <c r="Z365" s="73"/>
      <c r="AA365" s="73">
        <v>14.994394618834079</v>
      </c>
      <c r="AB365" s="4"/>
      <c r="AC365" s="74"/>
      <c r="AD365" s="75"/>
      <c r="AE365" s="75"/>
      <c r="AF365" s="76"/>
      <c r="AJ365" s="90">
        <v>1003091.0</v>
      </c>
      <c r="AK365" s="18"/>
      <c r="AL365" s="8">
        <f t="shared" si="10"/>
        <v>0</v>
      </c>
      <c r="AO365" s="8">
        <v>79.19233014041954</v>
      </c>
      <c r="AT365" s="18"/>
      <c r="AU365" s="91"/>
    </row>
    <row r="366" ht="12.0" customHeight="1">
      <c r="A366" s="97">
        <v>5003092.0</v>
      </c>
      <c r="B366" s="92" t="s">
        <v>646</v>
      </c>
      <c r="C366" s="81" t="str">
        <f t="shared" si="8"/>
        <v/>
      </c>
      <c r="D366" s="82">
        <v>54.59</v>
      </c>
      <c r="E366" s="94" t="s">
        <v>245</v>
      </c>
      <c r="F366" s="84">
        <f t="shared" si="9"/>
        <v>66.5998</v>
      </c>
      <c r="G366" s="95" t="s">
        <v>246</v>
      </c>
      <c r="H366" s="86"/>
      <c r="I366" s="3"/>
      <c r="J366" s="76"/>
      <c r="K366" s="88"/>
      <c r="N366" s="18"/>
      <c r="P366" s="4">
        <v>91.0</v>
      </c>
      <c r="Q366" s="4"/>
      <c r="R366" s="4"/>
      <c r="S366" s="21"/>
      <c r="T366" s="21"/>
      <c r="V366" s="89"/>
      <c r="Z366" s="73"/>
      <c r="AA366" s="73">
        <v>14.994394618834079</v>
      </c>
      <c r="AB366" s="4"/>
      <c r="AC366" s="74"/>
      <c r="AD366" s="75"/>
      <c r="AE366" s="75"/>
      <c r="AF366" s="76"/>
      <c r="AJ366" s="90">
        <v>1003092.0</v>
      </c>
      <c r="AK366" s="18"/>
      <c r="AL366" s="8">
        <f t="shared" si="10"/>
        <v>0</v>
      </c>
      <c r="AO366" s="8">
        <v>1.5838466028083908</v>
      </c>
      <c r="AT366" s="18"/>
      <c r="AU366" s="91"/>
    </row>
    <row r="367" ht="12.0" customHeight="1">
      <c r="A367" s="97">
        <v>5003093.0</v>
      </c>
      <c r="B367" s="92" t="s">
        <v>647</v>
      </c>
      <c r="C367" s="81" t="str">
        <f t="shared" si="8"/>
        <v/>
      </c>
      <c r="D367" s="82">
        <v>54.59</v>
      </c>
      <c r="E367" s="94" t="s">
        <v>245</v>
      </c>
      <c r="F367" s="84">
        <f t="shared" si="9"/>
        <v>66.5998</v>
      </c>
      <c r="G367" s="95" t="s">
        <v>246</v>
      </c>
      <c r="H367" s="86"/>
      <c r="I367" s="87"/>
      <c r="J367" s="76"/>
      <c r="K367" s="88"/>
      <c r="N367" s="18"/>
      <c r="P367" s="4">
        <v>91.0</v>
      </c>
      <c r="Q367" s="4"/>
      <c r="R367" s="4"/>
      <c r="S367" s="21"/>
      <c r="T367" s="21"/>
      <c r="V367" s="89"/>
      <c r="Z367" s="73"/>
      <c r="AA367" s="73">
        <v>14.994394618834079</v>
      </c>
      <c r="AB367" s="4"/>
      <c r="AC367" s="74"/>
      <c r="AD367" s="75"/>
      <c r="AE367" s="75"/>
      <c r="AF367" s="76"/>
      <c r="AJ367" s="90">
        <v>1003093.0</v>
      </c>
      <c r="AK367" s="18"/>
      <c r="AL367" s="8">
        <f t="shared" si="10"/>
        <v>0</v>
      </c>
      <c r="AO367" s="8">
        <v>7.919233014041954</v>
      </c>
      <c r="AT367" s="18"/>
      <c r="AU367" s="91"/>
    </row>
    <row r="368" ht="12.0" customHeight="1">
      <c r="A368" s="97">
        <v>5003094.0</v>
      </c>
      <c r="B368" s="92" t="s">
        <v>648</v>
      </c>
      <c r="C368" s="81" t="str">
        <f t="shared" si="8"/>
        <v/>
      </c>
      <c r="D368" s="82">
        <v>55.54</v>
      </c>
      <c r="E368" s="94" t="s">
        <v>245</v>
      </c>
      <c r="F368" s="84">
        <f t="shared" si="9"/>
        <v>67.7588</v>
      </c>
      <c r="G368" s="95" t="s">
        <v>274</v>
      </c>
      <c r="H368" s="86"/>
      <c r="I368" s="98" t="s">
        <v>649</v>
      </c>
      <c r="J368" s="100"/>
      <c r="K368" s="88"/>
      <c r="N368" s="18"/>
      <c r="P368" s="4">
        <v>91.0</v>
      </c>
      <c r="Q368" s="4"/>
      <c r="R368" s="4"/>
      <c r="S368" s="21"/>
      <c r="T368" s="21"/>
      <c r="V368" s="89"/>
      <c r="Z368" s="73"/>
      <c r="AA368" s="73">
        <v>14.986225895316792</v>
      </c>
      <c r="AB368" s="4"/>
      <c r="AC368" s="74"/>
      <c r="AD368" s="75"/>
      <c r="AE368" s="75"/>
      <c r="AF368" s="76"/>
      <c r="AJ368" s="90">
        <v>1003094.0</v>
      </c>
      <c r="AK368" s="18"/>
      <c r="AL368" s="8">
        <f t="shared" si="10"/>
        <v>0</v>
      </c>
      <c r="AO368" s="8">
        <v>0.24323956951910455</v>
      </c>
      <c r="AT368" s="18"/>
      <c r="AU368" s="91"/>
    </row>
    <row r="369" ht="12.0" customHeight="1">
      <c r="A369" s="97">
        <v>5003095.0</v>
      </c>
      <c r="B369" s="92" t="s">
        <v>650</v>
      </c>
      <c r="C369" s="81" t="str">
        <f t="shared" si="8"/>
        <v/>
      </c>
      <c r="D369" s="82">
        <v>61.25</v>
      </c>
      <c r="E369" s="94" t="s">
        <v>245</v>
      </c>
      <c r="F369" s="84">
        <f t="shared" si="9"/>
        <v>74.725</v>
      </c>
      <c r="G369" s="95" t="s">
        <v>246</v>
      </c>
      <c r="H369" s="86"/>
      <c r="I369" s="99"/>
      <c r="J369" s="76"/>
      <c r="K369" s="88"/>
      <c r="N369" s="18"/>
      <c r="P369" s="4">
        <v>91.0</v>
      </c>
      <c r="Q369" s="4"/>
      <c r="R369" s="4"/>
      <c r="S369" s="21"/>
      <c r="T369" s="21"/>
      <c r="V369" s="89"/>
      <c r="Z369" s="73"/>
      <c r="AA369" s="73">
        <v>14.98875843117662</v>
      </c>
      <c r="AB369" s="4"/>
      <c r="AC369" s="74"/>
      <c r="AD369" s="75"/>
      <c r="AE369" s="75"/>
      <c r="AF369" s="76"/>
      <c r="AJ369" s="90">
        <v>1003095.0</v>
      </c>
      <c r="AK369" s="18"/>
      <c r="AL369" s="8">
        <f t="shared" si="10"/>
        <v>0</v>
      </c>
      <c r="AO369" s="8">
        <v>7.058657021063037</v>
      </c>
      <c r="AT369" s="18"/>
      <c r="AU369" s="91"/>
    </row>
    <row r="370" ht="12.0" customHeight="1">
      <c r="A370" s="97">
        <v>5003096.0</v>
      </c>
      <c r="B370" s="92" t="s">
        <v>651</v>
      </c>
      <c r="C370" s="81" t="str">
        <f t="shared" si="8"/>
        <v/>
      </c>
      <c r="D370" s="82">
        <v>61.25</v>
      </c>
      <c r="E370" s="94" t="s">
        <v>245</v>
      </c>
      <c r="F370" s="84">
        <f t="shared" si="9"/>
        <v>74.725</v>
      </c>
      <c r="G370" s="95" t="s">
        <v>246</v>
      </c>
      <c r="H370" s="86"/>
      <c r="I370" s="116" t="s">
        <v>359</v>
      </c>
      <c r="J370" s="76"/>
      <c r="K370" s="88"/>
      <c r="N370" s="18"/>
      <c r="P370" s="4">
        <v>91.0</v>
      </c>
      <c r="Q370" s="4"/>
      <c r="R370" s="4"/>
      <c r="S370" s="21"/>
      <c r="T370" s="21"/>
      <c r="V370" s="89"/>
      <c r="Z370" s="73"/>
      <c r="AA370" s="73">
        <v>14.98875843117662</v>
      </c>
      <c r="AB370" s="4"/>
      <c r="AC370" s="74"/>
      <c r="AD370" s="75"/>
      <c r="AE370" s="75"/>
      <c r="AF370" s="76"/>
      <c r="AJ370" s="90">
        <v>1003096.0</v>
      </c>
      <c r="AK370" s="18"/>
      <c r="AL370" s="8">
        <f t="shared" si="10"/>
        <v>0</v>
      </c>
      <c r="AO370" s="8">
        <v>7.058657021063037</v>
      </c>
      <c r="AT370" s="18"/>
      <c r="AU370" s="91"/>
    </row>
    <row r="371" ht="12.0" customHeight="1">
      <c r="A371" s="97">
        <v>5003097.0</v>
      </c>
      <c r="B371" s="92" t="s">
        <v>652</v>
      </c>
      <c r="C371" s="81" t="str">
        <f t="shared" si="8"/>
        <v/>
      </c>
      <c r="D371" s="82">
        <v>61.25</v>
      </c>
      <c r="E371" s="94" t="s">
        <v>245</v>
      </c>
      <c r="F371" s="84">
        <f t="shared" si="9"/>
        <v>74.725</v>
      </c>
      <c r="G371" s="95" t="s">
        <v>246</v>
      </c>
      <c r="H371" s="86"/>
      <c r="J371" s="76"/>
      <c r="K371" s="88"/>
      <c r="N371" s="18"/>
      <c r="P371" s="4">
        <v>91.0</v>
      </c>
      <c r="Q371" s="4"/>
      <c r="R371" s="4"/>
      <c r="S371" s="21"/>
      <c r="T371" s="21"/>
      <c r="V371" s="89"/>
      <c r="Z371" s="73"/>
      <c r="AA371" s="73">
        <v>14.98875843117662</v>
      </c>
      <c r="AB371" s="4"/>
      <c r="AC371" s="74"/>
      <c r="AD371" s="75"/>
      <c r="AE371" s="75"/>
      <c r="AF371" s="76"/>
      <c r="AJ371" s="90">
        <v>1003097.0</v>
      </c>
      <c r="AK371" s="18"/>
      <c r="AL371" s="8">
        <f t="shared" si="10"/>
        <v>0</v>
      </c>
      <c r="AO371" s="8">
        <v>7.058657021063037</v>
      </c>
      <c r="AT371" s="18"/>
      <c r="AU371" s="91"/>
    </row>
    <row r="372" ht="12.0" customHeight="1">
      <c r="A372" s="97">
        <v>5003098.0</v>
      </c>
      <c r="B372" s="92" t="s">
        <v>653</v>
      </c>
      <c r="C372" s="81" t="str">
        <f t="shared" si="8"/>
        <v/>
      </c>
      <c r="D372" s="82">
        <v>63.04</v>
      </c>
      <c r="E372" s="94" t="s">
        <v>245</v>
      </c>
      <c r="F372" s="84">
        <f t="shared" si="9"/>
        <v>76.9088</v>
      </c>
      <c r="G372" s="95" t="s">
        <v>246</v>
      </c>
      <c r="H372" s="86"/>
      <c r="J372" s="76"/>
      <c r="K372" s="88"/>
      <c r="N372" s="18"/>
      <c r="P372" s="4">
        <v>91.0</v>
      </c>
      <c r="Q372" s="4"/>
      <c r="R372" s="4"/>
      <c r="S372" s="21"/>
      <c r="T372" s="21"/>
      <c r="V372" s="89"/>
      <c r="Z372" s="73"/>
      <c r="AA372" s="73">
        <v>15.0</v>
      </c>
      <c r="AB372" s="4"/>
      <c r="AC372" s="74"/>
      <c r="AD372" s="75"/>
      <c r="AE372" s="75"/>
      <c r="AF372" s="76"/>
      <c r="AJ372" s="90">
        <v>1003098.0</v>
      </c>
      <c r="AK372" s="18"/>
      <c r="AL372" s="8">
        <f t="shared" si="10"/>
        <v>0</v>
      </c>
      <c r="AO372" s="8">
        <v>6.857698814057683</v>
      </c>
      <c r="AT372" s="18"/>
      <c r="AU372" s="91"/>
    </row>
    <row r="373" ht="12.0" customHeight="1">
      <c r="A373" s="97">
        <v>5003099.0</v>
      </c>
      <c r="B373" s="92" t="s">
        <v>654</v>
      </c>
      <c r="C373" s="81" t="str">
        <f t="shared" si="8"/>
        <v/>
      </c>
      <c r="D373" s="82">
        <v>63.04</v>
      </c>
      <c r="E373" s="94" t="s">
        <v>245</v>
      </c>
      <c r="F373" s="84">
        <f t="shared" si="9"/>
        <v>76.9088</v>
      </c>
      <c r="G373" s="95" t="s">
        <v>274</v>
      </c>
      <c r="H373" s="86"/>
      <c r="I373" s="117"/>
      <c r="J373" s="100"/>
      <c r="K373" s="88"/>
      <c r="N373" s="18"/>
      <c r="P373" s="4">
        <v>91.0</v>
      </c>
      <c r="Q373" s="4"/>
      <c r="R373" s="4"/>
      <c r="S373" s="21"/>
      <c r="T373" s="21"/>
      <c r="V373" s="89"/>
      <c r="Z373" s="73"/>
      <c r="AA373" s="73">
        <v>15.0</v>
      </c>
      <c r="AB373" s="4"/>
      <c r="AC373" s="74"/>
      <c r="AD373" s="75"/>
      <c r="AE373" s="75"/>
      <c r="AF373" s="76"/>
      <c r="AJ373" s="90">
        <v>1003099.0</v>
      </c>
      <c r="AK373" s="18"/>
      <c r="AL373" s="8">
        <f t="shared" si="10"/>
        <v>0</v>
      </c>
      <c r="AO373" s="8">
        <v>0.8572123517572103</v>
      </c>
      <c r="AT373" s="18"/>
      <c r="AU373" s="91"/>
    </row>
    <row r="374" ht="12.0" customHeight="1">
      <c r="A374" s="97">
        <v>5003100.0</v>
      </c>
      <c r="B374" s="92" t="s">
        <v>655</v>
      </c>
      <c r="C374" s="81" t="str">
        <f t="shared" si="8"/>
        <v/>
      </c>
      <c r="D374" s="82">
        <v>76.45</v>
      </c>
      <c r="E374" s="94" t="s">
        <v>245</v>
      </c>
      <c r="F374" s="84">
        <f t="shared" si="9"/>
        <v>93.269</v>
      </c>
      <c r="G374" s="95" t="s">
        <v>246</v>
      </c>
      <c r="H374" s="86"/>
      <c r="I374" s="98" t="s">
        <v>364</v>
      </c>
      <c r="J374" s="76"/>
      <c r="K374" s="88"/>
      <c r="N374" s="18"/>
      <c r="P374" s="4">
        <v>91.0</v>
      </c>
      <c r="Q374" s="4"/>
      <c r="R374" s="4"/>
      <c r="S374" s="21"/>
      <c r="T374" s="21"/>
      <c r="V374" s="89"/>
      <c r="Z374" s="73"/>
      <c r="AA374" s="73">
        <v>14.991993594875908</v>
      </c>
      <c r="AB374" s="4"/>
      <c r="AC374" s="74"/>
      <c r="AD374" s="75"/>
      <c r="AE374" s="75"/>
      <c r="AF374" s="76"/>
      <c r="AJ374" s="90">
        <v>1003100.0</v>
      </c>
      <c r="AK374" s="18"/>
      <c r="AL374" s="8">
        <f t="shared" si="10"/>
        <v>0</v>
      </c>
      <c r="AO374" s="8">
        <v>5.655014072352485</v>
      </c>
      <c r="AT374" s="18"/>
      <c r="AU374" s="91"/>
    </row>
    <row r="375" ht="12.0" customHeight="1">
      <c r="A375" s="97">
        <v>5003101.0</v>
      </c>
      <c r="B375" s="92" t="s">
        <v>656</v>
      </c>
      <c r="C375" s="81" t="str">
        <f t="shared" si="8"/>
        <v/>
      </c>
      <c r="D375" s="82">
        <v>76.45</v>
      </c>
      <c r="E375" s="94" t="s">
        <v>245</v>
      </c>
      <c r="F375" s="84">
        <f t="shared" si="9"/>
        <v>93.269</v>
      </c>
      <c r="G375" s="95" t="s">
        <v>246</v>
      </c>
      <c r="H375" s="86"/>
      <c r="I375" s="99"/>
      <c r="J375" s="76"/>
      <c r="K375" s="88"/>
      <c r="N375" s="18"/>
      <c r="P375" s="4">
        <v>91.0</v>
      </c>
      <c r="Q375" s="4"/>
      <c r="R375" s="4"/>
      <c r="S375" s="21"/>
      <c r="T375" s="21"/>
      <c r="V375" s="89"/>
      <c r="Z375" s="73"/>
      <c r="AA375" s="73">
        <v>14.991993594875908</v>
      </c>
      <c r="AB375" s="4"/>
      <c r="AC375" s="74"/>
      <c r="AD375" s="75"/>
      <c r="AE375" s="75"/>
      <c r="AF375" s="76"/>
      <c r="AJ375" s="90">
        <v>1003101.0</v>
      </c>
      <c r="AK375" s="18"/>
      <c r="AL375" s="8">
        <f t="shared" si="10"/>
        <v>0</v>
      </c>
      <c r="AO375" s="8">
        <v>5.655014072352485</v>
      </c>
      <c r="AT375" s="18"/>
      <c r="AU375" s="91"/>
    </row>
    <row r="376" ht="12.0" customHeight="1">
      <c r="A376" s="97">
        <v>5003102.0</v>
      </c>
      <c r="B376" s="92" t="s">
        <v>657</v>
      </c>
      <c r="C376" s="81" t="str">
        <f t="shared" si="8"/>
        <v/>
      </c>
      <c r="D376" s="82">
        <v>76.45</v>
      </c>
      <c r="E376" s="94" t="s">
        <v>245</v>
      </c>
      <c r="F376" s="84">
        <f t="shared" si="9"/>
        <v>93.269</v>
      </c>
      <c r="G376" s="95" t="s">
        <v>246</v>
      </c>
      <c r="H376" s="86"/>
      <c r="I376" s="3"/>
      <c r="J376" s="76"/>
      <c r="K376" s="88"/>
      <c r="N376" s="18"/>
      <c r="P376" s="4">
        <v>91.0</v>
      </c>
      <c r="Q376" s="4"/>
      <c r="R376" s="4"/>
      <c r="S376" s="21"/>
      <c r="T376" s="21"/>
      <c r="V376" s="89"/>
      <c r="Z376" s="73"/>
      <c r="AA376" s="73">
        <v>14.991993594875908</v>
      </c>
      <c r="AB376" s="4"/>
      <c r="AC376" s="74"/>
      <c r="AD376" s="75"/>
      <c r="AE376" s="75"/>
      <c r="AF376" s="76"/>
      <c r="AJ376" s="90">
        <v>1003102.0</v>
      </c>
      <c r="AK376" s="18"/>
      <c r="AL376" s="8">
        <f t="shared" si="10"/>
        <v>0</v>
      </c>
      <c r="AO376" s="8">
        <v>5.655014072352485</v>
      </c>
      <c r="AT376" s="18"/>
      <c r="AU376" s="91"/>
    </row>
    <row r="377" ht="12.0" customHeight="1">
      <c r="A377" s="97">
        <v>5003103.0</v>
      </c>
      <c r="B377" s="92" t="s">
        <v>658</v>
      </c>
      <c r="C377" s="81" t="str">
        <f t="shared" si="8"/>
        <v/>
      </c>
      <c r="D377" s="82">
        <v>76.45</v>
      </c>
      <c r="E377" s="94" t="s">
        <v>245</v>
      </c>
      <c r="F377" s="84">
        <f t="shared" si="9"/>
        <v>93.269</v>
      </c>
      <c r="G377" s="95" t="s">
        <v>246</v>
      </c>
      <c r="H377" s="86"/>
      <c r="I377" s="98" t="s">
        <v>368</v>
      </c>
      <c r="J377" s="76"/>
      <c r="K377" s="88"/>
      <c r="N377" s="18"/>
      <c r="P377" s="4">
        <v>91.0</v>
      </c>
      <c r="Q377" s="4"/>
      <c r="R377" s="4"/>
      <c r="S377" s="21"/>
      <c r="T377" s="21"/>
      <c r="V377" s="89"/>
      <c r="Z377" s="73"/>
      <c r="AA377" s="73">
        <v>14.991993594875908</v>
      </c>
      <c r="AB377" s="4"/>
      <c r="AC377" s="74"/>
      <c r="AD377" s="75"/>
      <c r="AE377" s="75"/>
      <c r="AF377" s="76"/>
      <c r="AJ377" s="90">
        <v>1003103.0</v>
      </c>
      <c r="AK377" s="18"/>
      <c r="AL377" s="8">
        <f t="shared" si="10"/>
        <v>0</v>
      </c>
      <c r="AO377" s="8">
        <v>5.655014072352485</v>
      </c>
      <c r="AT377" s="18"/>
      <c r="AU377" s="91"/>
    </row>
    <row r="378" ht="12.0" customHeight="1">
      <c r="A378" s="97">
        <v>5003104.0</v>
      </c>
      <c r="B378" s="92" t="s">
        <v>659</v>
      </c>
      <c r="C378" s="81" t="str">
        <f t="shared" si="8"/>
        <v/>
      </c>
      <c r="D378" s="82">
        <v>73.88</v>
      </c>
      <c r="E378" s="94" t="s">
        <v>245</v>
      </c>
      <c r="F378" s="84">
        <f t="shared" si="9"/>
        <v>90.1336</v>
      </c>
      <c r="G378" s="95" t="s">
        <v>274</v>
      </c>
      <c r="H378" s="86"/>
      <c r="I378" s="99"/>
      <c r="J378" s="100"/>
      <c r="K378" s="88"/>
      <c r="N378" s="18"/>
      <c r="P378" s="4">
        <v>91.0</v>
      </c>
      <c r="Q378" s="4"/>
      <c r="R378" s="4"/>
      <c r="S378" s="21"/>
      <c r="T378" s="21"/>
      <c r="V378" s="89"/>
      <c r="Z378" s="73"/>
      <c r="AA378" s="73">
        <v>14.992752122592663</v>
      </c>
      <c r="AB378" s="4"/>
      <c r="AC378" s="74"/>
      <c r="AD378" s="75"/>
      <c r="AE378" s="75"/>
      <c r="AF378" s="76"/>
      <c r="AJ378" s="90">
        <v>1003104.0</v>
      </c>
      <c r="AK378" s="18"/>
      <c r="AL378" s="8">
        <f t="shared" si="10"/>
        <v>0</v>
      </c>
      <c r="AO378" s="8">
        <v>0.11702510324393983</v>
      </c>
      <c r="AT378" s="18"/>
      <c r="AU378" s="91"/>
    </row>
    <row r="379" ht="12.0" customHeight="1">
      <c r="A379" s="97">
        <v>5003105.0</v>
      </c>
      <c r="B379" s="92" t="s">
        <v>660</v>
      </c>
      <c r="C379" s="81" t="str">
        <f t="shared" ref="C379:C464" si="11">IF(MROUND(AL379/(AO379*F379),5)=0,"",MROUND(AL379/(AO379*F379),5))</f>
        <v/>
      </c>
      <c r="D379" s="82">
        <v>73.88</v>
      </c>
      <c r="E379" s="94" t="s">
        <v>245</v>
      </c>
      <c r="F379" s="84">
        <f t="shared" si="9"/>
        <v>90.1336</v>
      </c>
      <c r="G379" s="95" t="s">
        <v>246</v>
      </c>
      <c r="H379" s="86"/>
      <c r="I379" s="19"/>
      <c r="J379" s="76"/>
      <c r="K379" s="88"/>
      <c r="N379" s="18"/>
      <c r="P379" s="4">
        <v>91.0</v>
      </c>
      <c r="Q379" s="4"/>
      <c r="R379" s="4"/>
      <c r="S379" s="21"/>
      <c r="T379" s="21"/>
      <c r="V379" s="89"/>
      <c r="Z379" s="73"/>
      <c r="AA379" s="73">
        <v>14.992752122592663</v>
      </c>
      <c r="AB379" s="4"/>
      <c r="AC379" s="74"/>
      <c r="AD379" s="75"/>
      <c r="AE379" s="75"/>
      <c r="AF379" s="76"/>
      <c r="AJ379" s="90">
        <v>1003105.0</v>
      </c>
      <c r="AK379" s="18"/>
      <c r="AL379" s="8">
        <f t="shared" si="10"/>
        <v>0</v>
      </c>
      <c r="AO379" s="8">
        <v>3.9008367747979937</v>
      </c>
      <c r="AT379" s="18"/>
      <c r="AU379" s="91"/>
    </row>
    <row r="380" ht="12.0" customHeight="1">
      <c r="A380" s="97">
        <v>5003106.0</v>
      </c>
      <c r="B380" s="92" t="s">
        <v>661</v>
      </c>
      <c r="C380" s="81" t="str">
        <f t="shared" si="11"/>
        <v/>
      </c>
      <c r="D380" s="82">
        <v>73.88</v>
      </c>
      <c r="E380" s="94" t="s">
        <v>245</v>
      </c>
      <c r="F380" s="84">
        <f t="shared" si="9"/>
        <v>90.1336</v>
      </c>
      <c r="G380" s="95" t="s">
        <v>246</v>
      </c>
      <c r="H380" s="86"/>
      <c r="I380" s="3"/>
      <c r="J380" s="76"/>
      <c r="K380" s="88"/>
      <c r="N380" s="18"/>
      <c r="P380" s="4">
        <v>91.0</v>
      </c>
      <c r="Q380" s="4"/>
      <c r="R380" s="4"/>
      <c r="S380" s="21"/>
      <c r="T380" s="21"/>
      <c r="V380" s="89"/>
      <c r="Z380" s="73"/>
      <c r="AA380" s="73">
        <v>14.992752122592663</v>
      </c>
      <c r="AB380" s="4"/>
      <c r="AC380" s="74"/>
      <c r="AD380" s="75"/>
      <c r="AE380" s="75"/>
      <c r="AF380" s="76"/>
      <c r="AJ380" s="90">
        <v>1003106.0</v>
      </c>
      <c r="AK380" s="18"/>
      <c r="AL380" s="8">
        <f t="shared" si="10"/>
        <v>0</v>
      </c>
      <c r="AO380" s="8">
        <v>2.9256275810984955</v>
      </c>
      <c r="AT380" s="18"/>
      <c r="AU380" s="91"/>
    </row>
    <row r="381" ht="12.0" customHeight="1">
      <c r="A381" s="115">
        <v>1003107.0</v>
      </c>
      <c r="B381" s="92" t="s">
        <v>662</v>
      </c>
      <c r="C381" s="81" t="str">
        <f t="shared" si="11"/>
        <v/>
      </c>
      <c r="D381" s="82">
        <v>23.93</v>
      </c>
      <c r="E381" s="94" t="s">
        <v>458</v>
      </c>
      <c r="F381" s="84">
        <f t="shared" si="9"/>
        <v>29.1946</v>
      </c>
      <c r="G381" s="95" t="s">
        <v>246</v>
      </c>
      <c r="H381" s="86"/>
      <c r="I381" s="3"/>
      <c r="J381" s="76"/>
      <c r="K381" s="88"/>
      <c r="N381" s="18"/>
      <c r="P381" s="4">
        <v>91.0</v>
      </c>
      <c r="Q381" s="4"/>
      <c r="R381" s="4"/>
      <c r="S381" s="21"/>
      <c r="T381" s="21"/>
      <c r="V381" s="89"/>
      <c r="Z381" s="73"/>
      <c r="AA381" s="73">
        <v>0.0</v>
      </c>
      <c r="AB381" s="4"/>
      <c r="AC381" s="74"/>
      <c r="AD381" s="75"/>
      <c r="AE381" s="75"/>
      <c r="AF381" s="76"/>
      <c r="AJ381" s="90"/>
      <c r="AK381" s="18"/>
      <c r="AL381" s="8">
        <f t="shared" si="10"/>
        <v>0</v>
      </c>
      <c r="AO381" s="8">
        <v>169.1068980432695</v>
      </c>
      <c r="AT381" s="18"/>
      <c r="AU381" s="91"/>
    </row>
    <row r="382" ht="12.0" customHeight="1">
      <c r="A382" s="97">
        <v>5003108.0</v>
      </c>
      <c r="B382" s="92" t="s">
        <v>663</v>
      </c>
      <c r="C382" s="81" t="str">
        <f t="shared" si="11"/>
        <v/>
      </c>
      <c r="D382" s="82">
        <v>67.17</v>
      </c>
      <c r="E382" s="94" t="s">
        <v>245</v>
      </c>
      <c r="F382" s="84">
        <f t="shared" si="9"/>
        <v>81.9474</v>
      </c>
      <c r="G382" s="95" t="s">
        <v>246</v>
      </c>
      <c r="H382" s="86"/>
      <c r="I382" s="3"/>
      <c r="J382" s="76"/>
      <c r="K382" s="88"/>
      <c r="N382" s="18"/>
      <c r="P382" s="4">
        <v>91.0</v>
      </c>
      <c r="Q382" s="4"/>
      <c r="R382" s="4"/>
      <c r="S382" s="21"/>
      <c r="T382" s="21"/>
      <c r="V382" s="89"/>
      <c r="Z382" s="73"/>
      <c r="AA382" s="73">
        <v>14.988610478359902</v>
      </c>
      <c r="AB382" s="4"/>
      <c r="AC382" s="74"/>
      <c r="AD382" s="75"/>
      <c r="AE382" s="75"/>
      <c r="AF382" s="76"/>
      <c r="AJ382" s="90">
        <v>1003108.0</v>
      </c>
      <c r="AK382" s="18"/>
      <c r="AL382" s="8">
        <f t="shared" si="10"/>
        <v>0</v>
      </c>
      <c r="AO382" s="8">
        <v>12.873319771514042</v>
      </c>
      <c r="AT382" s="18"/>
      <c r="AU382" s="91"/>
    </row>
    <row r="383" ht="12.0" customHeight="1">
      <c r="A383" s="97">
        <v>5003109.0</v>
      </c>
      <c r="B383" s="92" t="s">
        <v>664</v>
      </c>
      <c r="C383" s="81" t="str">
        <f t="shared" si="11"/>
        <v/>
      </c>
      <c r="D383" s="82">
        <v>73.88</v>
      </c>
      <c r="E383" s="94" t="s">
        <v>245</v>
      </c>
      <c r="F383" s="84">
        <f t="shared" si="9"/>
        <v>90.1336</v>
      </c>
      <c r="G383" s="95" t="s">
        <v>246</v>
      </c>
      <c r="H383" s="86"/>
      <c r="I383" s="3"/>
      <c r="J383" s="76"/>
      <c r="K383" s="88"/>
      <c r="N383" s="18"/>
      <c r="P383" s="4">
        <v>91.0</v>
      </c>
      <c r="Q383" s="4"/>
      <c r="R383" s="4"/>
      <c r="S383" s="21"/>
      <c r="T383" s="21"/>
      <c r="V383" s="89"/>
      <c r="Z383" s="73"/>
      <c r="AA383" s="73">
        <v>14.992752122592663</v>
      </c>
      <c r="AB383" s="4"/>
      <c r="AC383" s="74"/>
      <c r="AD383" s="75"/>
      <c r="AE383" s="75"/>
      <c r="AF383" s="76"/>
      <c r="AJ383" s="90">
        <v>1003109.0</v>
      </c>
      <c r="AK383" s="18"/>
      <c r="AL383" s="8">
        <f t="shared" si="10"/>
        <v>0</v>
      </c>
      <c r="AO383" s="8">
        <v>11.702510324393982</v>
      </c>
      <c r="AT383" s="18"/>
      <c r="AU383" s="91"/>
    </row>
    <row r="384" ht="12.0" customHeight="1">
      <c r="A384" s="97">
        <v>5003110.0</v>
      </c>
      <c r="B384" s="92" t="s">
        <v>665</v>
      </c>
      <c r="C384" s="81" t="str">
        <f t="shared" si="11"/>
        <v/>
      </c>
      <c r="D384" s="82">
        <v>73.88</v>
      </c>
      <c r="E384" s="94" t="s">
        <v>245</v>
      </c>
      <c r="F384" s="84">
        <f t="shared" si="9"/>
        <v>90.1336</v>
      </c>
      <c r="G384" s="95" t="s">
        <v>274</v>
      </c>
      <c r="H384" s="86"/>
      <c r="I384" s="3"/>
      <c r="J384" s="100"/>
      <c r="K384" s="88"/>
      <c r="N384" s="18"/>
      <c r="P384" s="4">
        <v>91.0</v>
      </c>
      <c r="Q384" s="4"/>
      <c r="R384" s="4"/>
      <c r="S384" s="21"/>
      <c r="T384" s="21"/>
      <c r="V384" s="89"/>
      <c r="Z384" s="73"/>
      <c r="AA384" s="73">
        <v>14.992752122592663</v>
      </c>
      <c r="AB384" s="4"/>
      <c r="AC384" s="74"/>
      <c r="AD384" s="75"/>
      <c r="AE384" s="75"/>
      <c r="AF384" s="76"/>
      <c r="AJ384" s="90">
        <v>1003110.0</v>
      </c>
      <c r="AK384" s="18"/>
      <c r="AL384" s="8">
        <f t="shared" si="10"/>
        <v>0</v>
      </c>
      <c r="AO384" s="8">
        <v>0.4876045968497492</v>
      </c>
      <c r="AT384" s="18"/>
      <c r="AU384" s="91"/>
    </row>
    <row r="385" ht="12.0" customHeight="1">
      <c r="A385" s="97">
        <v>5003111.0</v>
      </c>
      <c r="B385" s="92" t="s">
        <v>666</v>
      </c>
      <c r="C385" s="81" t="str">
        <f t="shared" si="11"/>
        <v/>
      </c>
      <c r="D385" s="82">
        <v>73.88</v>
      </c>
      <c r="E385" s="94" t="s">
        <v>245</v>
      </c>
      <c r="F385" s="84">
        <f t="shared" si="9"/>
        <v>90.1336</v>
      </c>
      <c r="G385" s="95" t="s">
        <v>246</v>
      </c>
      <c r="H385" s="86"/>
      <c r="I385" s="3"/>
      <c r="J385" s="76"/>
      <c r="K385" s="88"/>
      <c r="N385" s="18"/>
      <c r="P385" s="4">
        <v>91.0</v>
      </c>
      <c r="Q385" s="4"/>
      <c r="R385" s="4"/>
      <c r="S385" s="21"/>
      <c r="T385" s="21"/>
      <c r="V385" s="89"/>
      <c r="Z385" s="73"/>
      <c r="AA385" s="73">
        <v>14.992752122592663</v>
      </c>
      <c r="AB385" s="4"/>
      <c r="AC385" s="74"/>
      <c r="AD385" s="75"/>
      <c r="AE385" s="75"/>
      <c r="AF385" s="76"/>
      <c r="AJ385" s="90">
        <v>1003111.0</v>
      </c>
      <c r="AK385" s="18"/>
      <c r="AL385" s="8">
        <f t="shared" si="10"/>
        <v>0</v>
      </c>
      <c r="AO385" s="8">
        <v>11.702510324393982</v>
      </c>
      <c r="AT385" s="18"/>
      <c r="AU385" s="91"/>
    </row>
    <row r="386" ht="12.0" customHeight="1">
      <c r="A386" s="97">
        <v>5003112.0</v>
      </c>
      <c r="B386" s="92" t="s">
        <v>667</v>
      </c>
      <c r="C386" s="81" t="str">
        <f t="shared" si="11"/>
        <v/>
      </c>
      <c r="D386" s="82">
        <v>73.88</v>
      </c>
      <c r="E386" s="94" t="s">
        <v>245</v>
      </c>
      <c r="F386" s="84">
        <f t="shared" si="9"/>
        <v>90.1336</v>
      </c>
      <c r="G386" s="95" t="s">
        <v>246</v>
      </c>
      <c r="H386" s="86"/>
      <c r="I386" s="3"/>
      <c r="J386" s="76"/>
      <c r="K386" s="88"/>
      <c r="N386" s="18"/>
      <c r="P386" s="4">
        <v>91.0</v>
      </c>
      <c r="Q386" s="4"/>
      <c r="R386" s="4"/>
      <c r="S386" s="21"/>
      <c r="T386" s="21"/>
      <c r="V386" s="89"/>
      <c r="Z386" s="73"/>
      <c r="AA386" s="73">
        <v>14.992752122592663</v>
      </c>
      <c r="AB386" s="4"/>
      <c r="AC386" s="74"/>
      <c r="AD386" s="75"/>
      <c r="AE386" s="75"/>
      <c r="AF386" s="76"/>
      <c r="AJ386" s="90">
        <v>1003112.0</v>
      </c>
      <c r="AK386" s="18"/>
      <c r="AL386" s="8">
        <f t="shared" si="10"/>
        <v>0</v>
      </c>
      <c r="AO386" s="8">
        <v>5.851255162196991</v>
      </c>
      <c r="AT386" s="18"/>
      <c r="AU386" s="91"/>
    </row>
    <row r="387" ht="12.0" customHeight="1">
      <c r="A387" s="97">
        <v>5003113.0</v>
      </c>
      <c r="B387" s="92" t="s">
        <v>668</v>
      </c>
      <c r="C387" s="81" t="str">
        <f t="shared" si="11"/>
        <v/>
      </c>
      <c r="D387" s="82">
        <v>73.88</v>
      </c>
      <c r="E387" s="94" t="s">
        <v>245</v>
      </c>
      <c r="F387" s="84">
        <f t="shared" si="9"/>
        <v>90.1336</v>
      </c>
      <c r="G387" s="95" t="s">
        <v>246</v>
      </c>
      <c r="H387" s="86"/>
      <c r="I387" s="3"/>
      <c r="J387" s="76"/>
      <c r="K387" s="88"/>
      <c r="N387" s="18"/>
      <c r="P387" s="4">
        <v>91.0</v>
      </c>
      <c r="Q387" s="4"/>
      <c r="R387" s="4"/>
      <c r="S387" s="21"/>
      <c r="T387" s="21"/>
      <c r="V387" s="89"/>
      <c r="Z387" s="73"/>
      <c r="AA387" s="73">
        <v>14.992752122592663</v>
      </c>
      <c r="AB387" s="4"/>
      <c r="AC387" s="74"/>
      <c r="AD387" s="75"/>
      <c r="AE387" s="75"/>
      <c r="AF387" s="76"/>
      <c r="AJ387" s="90">
        <v>1003113.0</v>
      </c>
      <c r="AK387" s="18"/>
      <c r="AL387" s="8">
        <f t="shared" si="10"/>
        <v>0</v>
      </c>
      <c r="AO387" s="8">
        <v>11.702510324393982</v>
      </c>
      <c r="AT387" s="18"/>
      <c r="AU387" s="91"/>
    </row>
    <row r="388" ht="12.0" customHeight="1">
      <c r="A388" s="97">
        <v>5003114.0</v>
      </c>
      <c r="B388" s="92" t="s">
        <v>669</v>
      </c>
      <c r="C388" s="81" t="str">
        <f t="shared" si="11"/>
        <v/>
      </c>
      <c r="D388" s="82">
        <v>73.88</v>
      </c>
      <c r="E388" s="94" t="s">
        <v>245</v>
      </c>
      <c r="F388" s="84">
        <f t="shared" si="9"/>
        <v>90.1336</v>
      </c>
      <c r="G388" s="95" t="s">
        <v>246</v>
      </c>
      <c r="H388" s="86"/>
      <c r="I388" s="3"/>
      <c r="J388" s="76"/>
      <c r="K388" s="88"/>
      <c r="N388" s="18"/>
      <c r="P388" s="4">
        <v>91.0</v>
      </c>
      <c r="Q388" s="4"/>
      <c r="R388" s="4"/>
      <c r="S388" s="21"/>
      <c r="T388" s="21"/>
      <c r="V388" s="89"/>
      <c r="Z388" s="73"/>
      <c r="AA388" s="73">
        <v>14.992752122592663</v>
      </c>
      <c r="AB388" s="4"/>
      <c r="AC388" s="74"/>
      <c r="AD388" s="75"/>
      <c r="AE388" s="75"/>
      <c r="AF388" s="76"/>
      <c r="AJ388" s="90">
        <v>1003114.0</v>
      </c>
      <c r="AK388" s="18"/>
      <c r="AL388" s="8">
        <f t="shared" si="10"/>
        <v>0</v>
      </c>
      <c r="AO388" s="8">
        <v>11.702510324393982</v>
      </c>
      <c r="AT388" s="18"/>
      <c r="AU388" s="91"/>
    </row>
    <row r="389" ht="12.0" customHeight="1">
      <c r="A389" s="97">
        <v>5003115.0</v>
      </c>
      <c r="B389" s="92" t="s">
        <v>670</v>
      </c>
      <c r="C389" s="81" t="str">
        <f t="shared" si="11"/>
        <v/>
      </c>
      <c r="D389" s="82">
        <v>73.88</v>
      </c>
      <c r="E389" s="94" t="s">
        <v>245</v>
      </c>
      <c r="F389" s="84">
        <f t="shared" si="9"/>
        <v>90.1336</v>
      </c>
      <c r="G389" s="95" t="s">
        <v>274</v>
      </c>
      <c r="H389" s="86"/>
      <c r="I389" s="98" t="s">
        <v>671</v>
      </c>
      <c r="J389" s="100"/>
      <c r="K389" s="88"/>
      <c r="N389" s="18"/>
      <c r="P389" s="4">
        <v>91.0</v>
      </c>
      <c r="Q389" s="4"/>
      <c r="R389" s="4"/>
      <c r="S389" s="21"/>
      <c r="T389" s="21"/>
      <c r="V389" s="89"/>
      <c r="Z389" s="73"/>
      <c r="AA389" s="73">
        <v>14.992752122592663</v>
      </c>
      <c r="AB389" s="4"/>
      <c r="AC389" s="74"/>
      <c r="AD389" s="75"/>
      <c r="AE389" s="75"/>
      <c r="AF389" s="76"/>
      <c r="AJ389" s="90">
        <v>1003115.0</v>
      </c>
      <c r="AK389" s="18"/>
      <c r="AL389" s="8">
        <f t="shared" si="10"/>
        <v>0</v>
      </c>
      <c r="AO389" s="8">
        <v>0.46810041297575933</v>
      </c>
      <c r="AT389" s="18"/>
      <c r="AU389" s="91"/>
    </row>
    <row r="390" ht="12.0" customHeight="1">
      <c r="A390" s="97">
        <v>5003116.0</v>
      </c>
      <c r="B390" s="92" t="s">
        <v>672</v>
      </c>
      <c r="C390" s="81" t="str">
        <f t="shared" si="11"/>
        <v/>
      </c>
      <c r="D390" s="82">
        <v>75.69</v>
      </c>
      <c r="E390" s="94" t="s">
        <v>245</v>
      </c>
      <c r="F390" s="84">
        <f t="shared" si="9"/>
        <v>92.3418</v>
      </c>
      <c r="G390" s="95" t="s">
        <v>246</v>
      </c>
      <c r="H390" s="86"/>
      <c r="I390" s="99"/>
      <c r="J390" s="76"/>
      <c r="K390" s="88"/>
      <c r="N390" s="18"/>
      <c r="P390" s="4">
        <v>91.0</v>
      </c>
      <c r="Q390" s="4"/>
      <c r="R390" s="4"/>
      <c r="S390" s="21"/>
      <c r="T390" s="21"/>
      <c r="V390" s="89"/>
      <c r="Z390" s="73"/>
      <c r="AA390" s="73">
        <v>14.998989286436228</v>
      </c>
      <c r="AB390" s="4"/>
      <c r="AC390" s="74"/>
      <c r="AD390" s="75"/>
      <c r="AE390" s="75"/>
      <c r="AF390" s="76"/>
      <c r="AJ390" s="90">
        <v>1003116.0</v>
      </c>
      <c r="AK390" s="18"/>
      <c r="AL390" s="8">
        <f t="shared" si="10"/>
        <v>0</v>
      </c>
      <c r="AO390" s="8">
        <v>11.423367876289172</v>
      </c>
      <c r="AT390" s="18"/>
      <c r="AU390" s="91"/>
    </row>
    <row r="391" ht="12.0" customHeight="1">
      <c r="A391" s="97">
        <v>5003117.0</v>
      </c>
      <c r="B391" s="92" t="s">
        <v>673</v>
      </c>
      <c r="C391" s="81" t="str">
        <f t="shared" si="11"/>
        <v/>
      </c>
      <c r="D391" s="82">
        <v>75.69</v>
      </c>
      <c r="E391" s="94" t="s">
        <v>245</v>
      </c>
      <c r="F391" s="84">
        <f t="shared" si="9"/>
        <v>92.3418</v>
      </c>
      <c r="G391" s="95" t="s">
        <v>246</v>
      </c>
      <c r="H391" s="86"/>
      <c r="I391" s="3"/>
      <c r="J391" s="76"/>
      <c r="K391" s="88"/>
      <c r="N391" s="18"/>
      <c r="P391" s="4">
        <v>91.0</v>
      </c>
      <c r="Q391" s="4"/>
      <c r="R391" s="4"/>
      <c r="S391" s="21"/>
      <c r="T391" s="21"/>
      <c r="V391" s="89"/>
      <c r="Z391" s="73"/>
      <c r="AA391" s="73">
        <v>14.998989286436228</v>
      </c>
      <c r="AB391" s="4"/>
      <c r="AC391" s="74"/>
      <c r="AD391" s="75"/>
      <c r="AE391" s="75"/>
      <c r="AF391" s="76"/>
      <c r="AJ391" s="90">
        <v>1003117.0</v>
      </c>
      <c r="AK391" s="18"/>
      <c r="AL391" s="8">
        <f t="shared" si="10"/>
        <v>0</v>
      </c>
      <c r="AO391" s="8">
        <v>11.423367876289172</v>
      </c>
      <c r="AT391" s="18"/>
      <c r="AU391" s="91"/>
    </row>
    <row r="392" ht="12.0" customHeight="1">
      <c r="A392" s="97">
        <v>5003118.0</v>
      </c>
      <c r="B392" s="92" t="s">
        <v>674</v>
      </c>
      <c r="C392" s="81" t="str">
        <f t="shared" si="11"/>
        <v/>
      </c>
      <c r="D392" s="82">
        <v>75.69</v>
      </c>
      <c r="E392" s="94" t="s">
        <v>245</v>
      </c>
      <c r="F392" s="84">
        <f t="shared" si="9"/>
        <v>92.3418</v>
      </c>
      <c r="G392" s="95" t="s">
        <v>246</v>
      </c>
      <c r="H392" s="86"/>
      <c r="I392" s="98" t="s">
        <v>675</v>
      </c>
      <c r="J392" s="76"/>
      <c r="K392" s="88"/>
      <c r="N392" s="18"/>
      <c r="P392" s="4">
        <v>91.0</v>
      </c>
      <c r="Q392" s="4"/>
      <c r="R392" s="4"/>
      <c r="S392" s="21"/>
      <c r="T392" s="21"/>
      <c r="V392" s="89"/>
      <c r="Z392" s="73"/>
      <c r="AA392" s="73">
        <v>14.998989286436228</v>
      </c>
      <c r="AB392" s="4"/>
      <c r="AC392" s="74"/>
      <c r="AD392" s="75"/>
      <c r="AE392" s="75"/>
      <c r="AF392" s="76"/>
      <c r="AJ392" s="90">
        <v>1003118.0</v>
      </c>
      <c r="AK392" s="18"/>
      <c r="AL392" s="8">
        <f t="shared" si="10"/>
        <v>0</v>
      </c>
      <c r="AO392" s="8">
        <v>11.423367876289172</v>
      </c>
      <c r="AT392" s="18"/>
      <c r="AU392" s="91"/>
    </row>
    <row r="393" ht="12.0" customHeight="1">
      <c r="A393" s="97">
        <v>5003119.0</v>
      </c>
      <c r="B393" s="92" t="s">
        <v>676</v>
      </c>
      <c r="C393" s="81" t="str">
        <f t="shared" si="11"/>
        <v/>
      </c>
      <c r="D393" s="82">
        <v>75.69</v>
      </c>
      <c r="E393" s="94" t="s">
        <v>245</v>
      </c>
      <c r="F393" s="84">
        <f t="shared" si="9"/>
        <v>92.3418</v>
      </c>
      <c r="G393" s="95" t="s">
        <v>246</v>
      </c>
      <c r="H393" s="86"/>
      <c r="I393" s="99"/>
      <c r="J393" s="76"/>
      <c r="K393" s="88"/>
      <c r="N393" s="18"/>
      <c r="P393" s="4">
        <v>91.0</v>
      </c>
      <c r="Q393" s="4"/>
      <c r="R393" s="4"/>
      <c r="S393" s="21"/>
      <c r="T393" s="21"/>
      <c r="V393" s="89"/>
      <c r="Z393" s="73"/>
      <c r="AA393" s="73">
        <v>14.998989286436228</v>
      </c>
      <c r="AB393" s="4"/>
      <c r="AC393" s="74"/>
      <c r="AD393" s="75"/>
      <c r="AE393" s="75"/>
      <c r="AF393" s="76"/>
      <c r="AJ393" s="90">
        <v>1003119.0</v>
      </c>
      <c r="AK393" s="18"/>
      <c r="AL393" s="8">
        <f t="shared" si="10"/>
        <v>0</v>
      </c>
      <c r="AO393" s="8">
        <v>11.423367876289172</v>
      </c>
      <c r="AT393" s="18"/>
      <c r="AU393" s="91"/>
    </row>
    <row r="394" ht="12.0" customHeight="1">
      <c r="A394" s="97">
        <v>5003120.0</v>
      </c>
      <c r="B394" s="92" t="s">
        <v>677</v>
      </c>
      <c r="C394" s="81" t="str">
        <f t="shared" si="11"/>
        <v/>
      </c>
      <c r="D394" s="82">
        <v>90.25</v>
      </c>
      <c r="E394" s="94" t="s">
        <v>245</v>
      </c>
      <c r="F394" s="84">
        <f t="shared" si="9"/>
        <v>110.105</v>
      </c>
      <c r="G394" s="95" t="s">
        <v>274</v>
      </c>
      <c r="H394" s="86"/>
      <c r="I394" s="76"/>
      <c r="J394" s="100"/>
      <c r="K394" s="88"/>
      <c r="N394" s="18"/>
      <c r="P394" s="4">
        <v>91.0</v>
      </c>
      <c r="Q394" s="4"/>
      <c r="R394" s="4"/>
      <c r="S394" s="21"/>
      <c r="T394" s="21"/>
      <c r="V394" s="89"/>
      <c r="Z394" s="73"/>
      <c r="AA394" s="73">
        <v>15.002542803865069</v>
      </c>
      <c r="AB394" s="4"/>
      <c r="AC394" s="74"/>
      <c r="AD394" s="75"/>
      <c r="AE394" s="75"/>
      <c r="AF394" s="76"/>
      <c r="AJ394" s="90">
        <v>1003120.0</v>
      </c>
      <c r="AK394" s="18"/>
      <c r="AL394" s="8">
        <f t="shared" si="10"/>
        <v>0</v>
      </c>
      <c r="AO394" s="8">
        <v>1.5967203559720005</v>
      </c>
      <c r="AT394" s="18"/>
      <c r="AU394" s="91"/>
    </row>
    <row r="395" ht="12.0" customHeight="1">
      <c r="A395" s="97">
        <v>5003121.0</v>
      </c>
      <c r="B395" s="92" t="s">
        <v>678</v>
      </c>
      <c r="C395" s="81" t="str">
        <f t="shared" si="11"/>
        <v/>
      </c>
      <c r="D395" s="82">
        <v>90.25</v>
      </c>
      <c r="E395" s="94" t="s">
        <v>245</v>
      </c>
      <c r="F395" s="84">
        <f t="shared" si="9"/>
        <v>110.105</v>
      </c>
      <c r="G395" s="95" t="s">
        <v>246</v>
      </c>
      <c r="H395" s="86"/>
      <c r="I395" s="98" t="s">
        <v>679</v>
      </c>
      <c r="J395" s="76"/>
      <c r="K395" s="88"/>
      <c r="N395" s="18"/>
      <c r="P395" s="4">
        <v>91.0</v>
      </c>
      <c r="Q395" s="4"/>
      <c r="R395" s="4"/>
      <c r="S395" s="21"/>
      <c r="T395" s="21"/>
      <c r="V395" s="89"/>
      <c r="Z395" s="73"/>
      <c r="AA395" s="73">
        <v>15.002542803865069</v>
      </c>
      <c r="AB395" s="4"/>
      <c r="AC395" s="74"/>
      <c r="AD395" s="75"/>
      <c r="AE395" s="75"/>
      <c r="AF395" s="76"/>
      <c r="AJ395" s="90">
        <v>1003121.0</v>
      </c>
      <c r="AK395" s="18"/>
      <c r="AL395" s="8">
        <f t="shared" si="10"/>
        <v>0</v>
      </c>
      <c r="AO395" s="8">
        <v>9.580322135832004</v>
      </c>
      <c r="AT395" s="18"/>
      <c r="AU395" s="91"/>
    </row>
    <row r="396" ht="12.0" customHeight="1">
      <c r="A396" s="97">
        <v>5003122.0</v>
      </c>
      <c r="B396" s="92" t="s">
        <v>680</v>
      </c>
      <c r="C396" s="81" t="str">
        <f t="shared" si="11"/>
        <v/>
      </c>
      <c r="D396" s="82">
        <v>90.25</v>
      </c>
      <c r="E396" s="94" t="s">
        <v>245</v>
      </c>
      <c r="F396" s="84">
        <f t="shared" si="9"/>
        <v>110.105</v>
      </c>
      <c r="G396" s="95" t="s">
        <v>246</v>
      </c>
      <c r="H396" s="86"/>
      <c r="I396" s="99"/>
      <c r="J396" s="76"/>
      <c r="K396" s="88"/>
      <c r="N396" s="18"/>
      <c r="P396" s="4">
        <v>91.0</v>
      </c>
      <c r="Q396" s="4"/>
      <c r="R396" s="4"/>
      <c r="S396" s="21"/>
      <c r="T396" s="21"/>
      <c r="V396" s="89"/>
      <c r="Z396" s="73"/>
      <c r="AA396" s="73">
        <v>15.002542803865069</v>
      </c>
      <c r="AB396" s="4"/>
      <c r="AC396" s="74"/>
      <c r="AD396" s="75"/>
      <c r="AE396" s="75"/>
      <c r="AF396" s="76"/>
      <c r="AJ396" s="90">
        <v>1003122.0</v>
      </c>
      <c r="AK396" s="18"/>
      <c r="AL396" s="8">
        <f t="shared" si="10"/>
        <v>0</v>
      </c>
      <c r="AO396" s="8">
        <v>9.580322135832004</v>
      </c>
      <c r="AT396" s="18"/>
      <c r="AU396" s="91"/>
    </row>
    <row r="397" ht="12.0" customHeight="1">
      <c r="A397" s="97">
        <v>5003123.0</v>
      </c>
      <c r="B397" s="92" t="s">
        <v>681</v>
      </c>
      <c r="C397" s="81" t="str">
        <f t="shared" si="11"/>
        <v/>
      </c>
      <c r="D397" s="82">
        <v>90.25</v>
      </c>
      <c r="E397" s="94" t="s">
        <v>245</v>
      </c>
      <c r="F397" s="84">
        <f t="shared" si="9"/>
        <v>110.105</v>
      </c>
      <c r="G397" s="95" t="s">
        <v>246</v>
      </c>
      <c r="H397" s="86"/>
      <c r="I397" s="3"/>
      <c r="J397" s="76"/>
      <c r="K397" s="88"/>
      <c r="N397" s="18"/>
      <c r="P397" s="4">
        <v>91.0</v>
      </c>
      <c r="Q397" s="4"/>
      <c r="R397" s="4"/>
      <c r="S397" s="21"/>
      <c r="T397" s="21"/>
      <c r="V397" s="89"/>
      <c r="Z397" s="73"/>
      <c r="AA397" s="73">
        <v>15.002542803865069</v>
      </c>
      <c r="AB397" s="4"/>
      <c r="AC397" s="74"/>
      <c r="AD397" s="75"/>
      <c r="AE397" s="75"/>
      <c r="AF397" s="76"/>
      <c r="AJ397" s="90">
        <v>1003123.0</v>
      </c>
      <c r="AK397" s="18"/>
      <c r="AL397" s="8">
        <f t="shared" si="10"/>
        <v>0</v>
      </c>
      <c r="AO397" s="8">
        <v>9.580322135832004</v>
      </c>
      <c r="AT397" s="18"/>
      <c r="AU397" s="91"/>
    </row>
    <row r="398" ht="12.0" customHeight="1">
      <c r="A398" s="97">
        <v>5003124.0</v>
      </c>
      <c r="B398" s="92" t="s">
        <v>682</v>
      </c>
      <c r="C398" s="81" t="str">
        <f t="shared" si="11"/>
        <v/>
      </c>
      <c r="D398" s="82">
        <v>96.53</v>
      </c>
      <c r="E398" s="94" t="s">
        <v>245</v>
      </c>
      <c r="F398" s="84">
        <f t="shared" si="9"/>
        <v>117.7666</v>
      </c>
      <c r="G398" s="95" t="s">
        <v>246</v>
      </c>
      <c r="H398" s="86"/>
      <c r="I398" s="98" t="s">
        <v>683</v>
      </c>
      <c r="J398" s="76"/>
      <c r="K398" s="88"/>
      <c r="N398" s="18"/>
      <c r="P398" s="4">
        <v>91.0</v>
      </c>
      <c r="Q398" s="4"/>
      <c r="R398" s="4"/>
      <c r="S398" s="21"/>
      <c r="T398" s="21"/>
      <c r="V398" s="89"/>
      <c r="Z398" s="73"/>
      <c r="AA398" s="73">
        <v>14.994452369630693</v>
      </c>
      <c r="AB398" s="4"/>
      <c r="AC398" s="74"/>
      <c r="AD398" s="75"/>
      <c r="AE398" s="75"/>
      <c r="AF398" s="76"/>
      <c r="AJ398" s="90">
        <v>1003124.0</v>
      </c>
      <c r="AK398" s="18"/>
      <c r="AL398" s="8">
        <f t="shared" si="10"/>
        <v>0</v>
      </c>
      <c r="AO398" s="8">
        <v>8.956901439077996</v>
      </c>
      <c r="AT398" s="18"/>
      <c r="AU398" s="91"/>
    </row>
    <row r="399" ht="12.0" customHeight="1">
      <c r="A399" s="97">
        <v>5003125.0</v>
      </c>
      <c r="B399" s="92" t="s">
        <v>684</v>
      </c>
      <c r="C399" s="81" t="str">
        <f t="shared" si="11"/>
        <v/>
      </c>
      <c r="D399" s="82">
        <v>96.53</v>
      </c>
      <c r="E399" s="94" t="s">
        <v>245</v>
      </c>
      <c r="F399" s="84">
        <f t="shared" si="9"/>
        <v>117.7666</v>
      </c>
      <c r="G399" s="95" t="s">
        <v>274</v>
      </c>
      <c r="H399" s="86"/>
      <c r="I399" s="99"/>
      <c r="J399" s="100"/>
      <c r="K399" s="88"/>
      <c r="N399" s="18"/>
      <c r="P399" s="4">
        <v>91.0</v>
      </c>
      <c r="Q399" s="4"/>
      <c r="R399" s="4"/>
      <c r="S399" s="21"/>
      <c r="T399" s="21"/>
      <c r="V399" s="89"/>
      <c r="Z399" s="73"/>
      <c r="AA399" s="73">
        <v>14.994452369630693</v>
      </c>
      <c r="AB399" s="4"/>
      <c r="AC399" s="74"/>
      <c r="AD399" s="75"/>
      <c r="AE399" s="75"/>
      <c r="AF399" s="76"/>
      <c r="AJ399" s="90">
        <v>1003125.0</v>
      </c>
      <c r="AK399" s="18"/>
      <c r="AL399" s="8">
        <f t="shared" si="10"/>
        <v>0</v>
      </c>
      <c r="AO399" s="8">
        <v>0.1866021133141249</v>
      </c>
      <c r="AT399" s="18"/>
      <c r="AU399" s="91"/>
    </row>
    <row r="400" ht="12.0" customHeight="1">
      <c r="A400" s="97">
        <v>5003126.0</v>
      </c>
      <c r="B400" s="92" t="s">
        <v>685</v>
      </c>
      <c r="C400" s="81" t="str">
        <f t="shared" si="11"/>
        <v/>
      </c>
      <c r="D400" s="82">
        <v>104.67</v>
      </c>
      <c r="E400" s="94" t="s">
        <v>245</v>
      </c>
      <c r="F400" s="84">
        <f t="shared" si="9"/>
        <v>127.6974</v>
      </c>
      <c r="G400" s="95" t="s">
        <v>246</v>
      </c>
      <c r="H400" s="86"/>
      <c r="I400" s="87"/>
      <c r="J400" s="76"/>
      <c r="K400" s="88"/>
      <c r="N400" s="18"/>
      <c r="P400" s="4">
        <v>91.0</v>
      </c>
      <c r="Q400" s="4"/>
      <c r="R400" s="4"/>
      <c r="S400" s="21"/>
      <c r="T400" s="21"/>
      <c r="V400" s="89"/>
      <c r="Z400" s="73"/>
      <c r="AA400" s="73">
        <v>14.997807338108458</v>
      </c>
      <c r="AB400" s="4"/>
      <c r="AC400" s="74"/>
      <c r="AD400" s="75"/>
      <c r="AE400" s="75"/>
      <c r="AF400" s="76"/>
      <c r="AJ400" s="90">
        <v>1003126.0</v>
      </c>
      <c r="AK400" s="18"/>
      <c r="AL400" s="8">
        <f t="shared" si="10"/>
        <v>0</v>
      </c>
      <c r="AO400" s="8">
        <v>8.260314493111734</v>
      </c>
      <c r="AT400" s="18"/>
      <c r="AU400" s="91"/>
    </row>
    <row r="401" ht="12.0" customHeight="1">
      <c r="A401" s="97">
        <v>5003127.0</v>
      </c>
      <c r="B401" s="92" t="s">
        <v>686</v>
      </c>
      <c r="C401" s="81" t="str">
        <f t="shared" si="11"/>
        <v/>
      </c>
      <c r="D401" s="82">
        <v>104.67</v>
      </c>
      <c r="E401" s="94" t="s">
        <v>245</v>
      </c>
      <c r="F401" s="84">
        <f t="shared" si="9"/>
        <v>127.6974</v>
      </c>
      <c r="G401" s="95" t="s">
        <v>246</v>
      </c>
      <c r="H401" s="86"/>
      <c r="I401" s="119"/>
      <c r="J401" s="76"/>
      <c r="K401" s="88"/>
      <c r="N401" s="18"/>
      <c r="P401" s="4">
        <v>91.0</v>
      </c>
      <c r="Q401" s="4"/>
      <c r="R401" s="4"/>
      <c r="S401" s="21"/>
      <c r="T401" s="21"/>
      <c r="V401" s="89"/>
      <c r="Z401" s="73"/>
      <c r="AA401" s="73">
        <v>14.997807338108458</v>
      </c>
      <c r="AB401" s="4"/>
      <c r="AC401" s="74"/>
      <c r="AD401" s="75"/>
      <c r="AE401" s="75"/>
      <c r="AF401" s="76"/>
      <c r="AJ401" s="90">
        <v>1003127.0</v>
      </c>
      <c r="AK401" s="18"/>
      <c r="AL401" s="8">
        <f t="shared" si="10"/>
        <v>0</v>
      </c>
      <c r="AO401" s="8">
        <v>2.753438164370578</v>
      </c>
      <c r="AT401" s="18"/>
      <c r="AU401" s="91"/>
    </row>
    <row r="402" ht="12.0" customHeight="1">
      <c r="A402" s="97">
        <v>5003128.0</v>
      </c>
      <c r="B402" s="92" t="s">
        <v>687</v>
      </c>
      <c r="C402" s="81" t="str">
        <f t="shared" si="11"/>
        <v/>
      </c>
      <c r="D402" s="82">
        <v>104.67</v>
      </c>
      <c r="E402" s="94" t="s">
        <v>245</v>
      </c>
      <c r="F402" s="84">
        <f t="shared" si="9"/>
        <v>127.6974</v>
      </c>
      <c r="G402" s="95" t="s">
        <v>246</v>
      </c>
      <c r="H402" s="86"/>
      <c r="I402" s="119"/>
      <c r="J402" s="76"/>
      <c r="K402" s="88"/>
      <c r="N402" s="18"/>
      <c r="P402" s="4">
        <v>91.0</v>
      </c>
      <c r="Q402" s="4"/>
      <c r="R402" s="4"/>
      <c r="S402" s="21"/>
      <c r="T402" s="21"/>
      <c r="V402" s="89"/>
      <c r="Z402" s="73"/>
      <c r="AA402" s="73">
        <v>14.997807338108458</v>
      </c>
      <c r="AB402" s="4"/>
      <c r="AC402" s="74"/>
      <c r="AD402" s="75"/>
      <c r="AE402" s="75"/>
      <c r="AF402" s="76"/>
      <c r="AJ402" s="90">
        <v>1003128.0</v>
      </c>
      <c r="AK402" s="18"/>
      <c r="AL402" s="8">
        <f t="shared" si="10"/>
        <v>0</v>
      </c>
      <c r="AO402" s="8">
        <v>41.30157246555867</v>
      </c>
      <c r="AT402" s="18"/>
      <c r="AU402" s="91"/>
    </row>
    <row r="403" ht="12.0" customHeight="1">
      <c r="A403" s="97">
        <v>5003129.0</v>
      </c>
      <c r="B403" s="92" t="s">
        <v>688</v>
      </c>
      <c r="C403" s="81" t="str">
        <f t="shared" si="11"/>
        <v/>
      </c>
      <c r="D403" s="82">
        <v>104.67</v>
      </c>
      <c r="E403" s="94" t="s">
        <v>245</v>
      </c>
      <c r="F403" s="84">
        <f t="shared" si="9"/>
        <v>127.6974</v>
      </c>
      <c r="G403" s="95" t="s">
        <v>246</v>
      </c>
      <c r="H403" s="86"/>
      <c r="I403" s="76"/>
      <c r="J403" s="76"/>
      <c r="K403" s="88"/>
      <c r="N403" s="18"/>
      <c r="P403" s="4">
        <v>91.0</v>
      </c>
      <c r="Q403" s="4"/>
      <c r="R403" s="4"/>
      <c r="S403" s="21"/>
      <c r="T403" s="21"/>
      <c r="V403" s="89"/>
      <c r="Z403" s="73"/>
      <c r="AA403" s="73">
        <v>14.997807338108458</v>
      </c>
      <c r="AB403" s="4"/>
      <c r="AC403" s="74"/>
      <c r="AD403" s="75"/>
      <c r="AE403" s="75"/>
      <c r="AF403" s="76"/>
      <c r="AJ403" s="90">
        <v>1003129.0</v>
      </c>
      <c r="AK403" s="18"/>
      <c r="AL403" s="8">
        <f t="shared" si="10"/>
        <v>0</v>
      </c>
      <c r="AO403" s="8">
        <v>8.260314493111734</v>
      </c>
      <c r="AT403" s="18"/>
      <c r="AU403" s="91"/>
    </row>
    <row r="404" ht="12.0" customHeight="1">
      <c r="A404" s="97">
        <v>5003130.0</v>
      </c>
      <c r="B404" s="92" t="s">
        <v>689</v>
      </c>
      <c r="C404" s="81" t="str">
        <f t="shared" si="11"/>
        <v/>
      </c>
      <c r="D404" s="82">
        <v>104.67</v>
      </c>
      <c r="E404" s="94" t="s">
        <v>245</v>
      </c>
      <c r="F404" s="84">
        <f t="shared" si="9"/>
        <v>127.6974</v>
      </c>
      <c r="G404" s="95" t="s">
        <v>246</v>
      </c>
      <c r="H404" s="86"/>
      <c r="I404" s="6"/>
      <c r="J404" s="76"/>
      <c r="K404" s="88"/>
      <c r="N404" s="18"/>
      <c r="P404" s="4">
        <v>91.0</v>
      </c>
      <c r="Q404" s="4"/>
      <c r="R404" s="4"/>
      <c r="S404" s="21"/>
      <c r="T404" s="21"/>
      <c r="V404" s="89"/>
      <c r="Z404" s="73"/>
      <c r="AA404" s="73">
        <v>14.997807338108458</v>
      </c>
      <c r="AB404" s="4"/>
      <c r="AC404" s="74"/>
      <c r="AD404" s="75"/>
      <c r="AE404" s="75"/>
      <c r="AF404" s="76"/>
      <c r="AJ404" s="90">
        <v>1003130.0</v>
      </c>
      <c r="AK404" s="18"/>
      <c r="AL404" s="8">
        <f t="shared" si="10"/>
        <v>0</v>
      </c>
      <c r="AO404" s="8">
        <v>8.260314493111734</v>
      </c>
      <c r="AT404" s="18"/>
      <c r="AU404" s="91"/>
    </row>
    <row r="405" ht="12.0" customHeight="1">
      <c r="A405" s="97">
        <v>5003131.0</v>
      </c>
      <c r="B405" s="92" t="s">
        <v>690</v>
      </c>
      <c r="C405" s="81" t="str">
        <f t="shared" si="11"/>
        <v/>
      </c>
      <c r="D405" s="82">
        <v>121.22</v>
      </c>
      <c r="E405" s="94" t="s">
        <v>245</v>
      </c>
      <c r="F405" s="84">
        <f t="shared" si="9"/>
        <v>147.8884</v>
      </c>
      <c r="G405" s="95" t="s">
        <v>252</v>
      </c>
      <c r="H405" s="86"/>
      <c r="J405" s="76"/>
      <c r="K405" s="88"/>
      <c r="N405" s="18"/>
      <c r="P405" s="4">
        <v>91.0</v>
      </c>
      <c r="Q405" s="4"/>
      <c r="R405" s="4"/>
      <c r="S405" s="21"/>
      <c r="T405" s="21"/>
      <c r="V405" s="89"/>
      <c r="Z405" s="73"/>
      <c r="AA405" s="73">
        <v>14.994320333207128</v>
      </c>
      <c r="AB405" s="4"/>
      <c r="AC405" s="74"/>
      <c r="AD405" s="75"/>
      <c r="AE405" s="75"/>
      <c r="AF405" s="76"/>
      <c r="AJ405" s="90">
        <v>1003131.0</v>
      </c>
      <c r="AK405" s="18"/>
      <c r="AL405" s="8">
        <f t="shared" si="10"/>
        <v>0</v>
      </c>
      <c r="AO405" s="8">
        <v>1.1887806087293085</v>
      </c>
      <c r="AT405" s="18"/>
      <c r="AU405" s="91"/>
    </row>
    <row r="406" ht="12.0" customHeight="1">
      <c r="A406" s="97">
        <v>5003132.0</v>
      </c>
      <c r="B406" s="92" t="s">
        <v>691</v>
      </c>
      <c r="C406" s="81" t="str">
        <f t="shared" si="11"/>
        <v/>
      </c>
      <c r="D406" s="82">
        <v>121.22</v>
      </c>
      <c r="E406" s="94" t="s">
        <v>245</v>
      </c>
      <c r="F406" s="84">
        <f t="shared" si="9"/>
        <v>147.8884</v>
      </c>
      <c r="G406" s="95" t="s">
        <v>246</v>
      </c>
      <c r="H406" s="86"/>
      <c r="I406" s="76"/>
      <c r="J406" s="76"/>
      <c r="K406" s="88"/>
      <c r="N406" s="18"/>
      <c r="P406" s="4">
        <v>91.0</v>
      </c>
      <c r="Q406" s="4"/>
      <c r="R406" s="4"/>
      <c r="S406" s="21"/>
      <c r="T406" s="21"/>
      <c r="V406" s="89"/>
      <c r="Z406" s="73"/>
      <c r="AA406" s="73">
        <v>14.994320333207128</v>
      </c>
      <c r="AB406" s="4"/>
      <c r="AC406" s="74"/>
      <c r="AD406" s="75"/>
      <c r="AE406" s="75"/>
      <c r="AF406" s="76"/>
      <c r="AJ406" s="90">
        <v>1003132.0</v>
      </c>
      <c r="AK406" s="18"/>
      <c r="AL406" s="8">
        <f t="shared" si="10"/>
        <v>0</v>
      </c>
      <c r="AO406" s="8">
        <v>7.13268365237585</v>
      </c>
      <c r="AT406" s="18"/>
      <c r="AU406" s="91"/>
    </row>
    <row r="407" ht="12.0" customHeight="1">
      <c r="A407" s="97">
        <v>5003133.0</v>
      </c>
      <c r="B407" s="92" t="s">
        <v>692</v>
      </c>
      <c r="C407" s="81" t="str">
        <f t="shared" si="11"/>
        <v/>
      </c>
      <c r="D407" s="82">
        <v>121.22</v>
      </c>
      <c r="E407" s="94" t="s">
        <v>245</v>
      </c>
      <c r="F407" s="84">
        <f t="shared" si="9"/>
        <v>147.8884</v>
      </c>
      <c r="G407" s="95" t="s">
        <v>246</v>
      </c>
      <c r="H407" s="86"/>
      <c r="I407" s="76"/>
      <c r="J407" s="76"/>
      <c r="K407" s="88"/>
      <c r="N407" s="18"/>
      <c r="P407" s="4">
        <v>91.0</v>
      </c>
      <c r="Q407" s="4"/>
      <c r="R407" s="4"/>
      <c r="S407" s="21"/>
      <c r="T407" s="21"/>
      <c r="V407" s="89"/>
      <c r="Z407" s="73"/>
      <c r="AA407" s="73">
        <v>14.994320333207128</v>
      </c>
      <c r="AB407" s="4"/>
      <c r="AC407" s="74"/>
      <c r="AD407" s="75"/>
      <c r="AE407" s="75"/>
      <c r="AF407" s="76"/>
      <c r="AJ407" s="90">
        <v>1003133.0</v>
      </c>
      <c r="AK407" s="18"/>
      <c r="AL407" s="8">
        <f t="shared" si="10"/>
        <v>0</v>
      </c>
      <c r="AO407" s="8">
        <v>7.13268365237585</v>
      </c>
      <c r="AT407" s="18"/>
      <c r="AU407" s="91"/>
    </row>
    <row r="408" ht="12.0" customHeight="1">
      <c r="A408" s="97">
        <v>5003134.0</v>
      </c>
      <c r="B408" s="92" t="s">
        <v>693</v>
      </c>
      <c r="C408" s="81" t="str">
        <f t="shared" si="11"/>
        <v/>
      </c>
      <c r="D408" s="82">
        <v>121.22</v>
      </c>
      <c r="E408" s="94" t="s">
        <v>245</v>
      </c>
      <c r="F408" s="84">
        <f t="shared" si="9"/>
        <v>147.8884</v>
      </c>
      <c r="G408" s="95" t="s">
        <v>246</v>
      </c>
      <c r="H408" s="86"/>
      <c r="I408" s="76"/>
      <c r="J408" s="76"/>
      <c r="K408" s="88"/>
      <c r="N408" s="18"/>
      <c r="P408" s="4">
        <v>91.0</v>
      </c>
      <c r="Q408" s="4"/>
      <c r="R408" s="4"/>
      <c r="S408" s="21"/>
      <c r="T408" s="21"/>
      <c r="V408" s="89"/>
      <c r="Z408" s="73"/>
      <c r="AA408" s="73">
        <v>14.994320333207128</v>
      </c>
      <c r="AB408" s="4"/>
      <c r="AC408" s="74"/>
      <c r="AD408" s="75"/>
      <c r="AE408" s="75"/>
      <c r="AF408" s="76"/>
      <c r="AJ408" s="90">
        <v>1003134.0</v>
      </c>
      <c r="AK408" s="18"/>
      <c r="AL408" s="8">
        <f t="shared" si="10"/>
        <v>0</v>
      </c>
      <c r="AO408" s="8">
        <v>7.13268365237585</v>
      </c>
      <c r="AT408" s="18"/>
      <c r="AU408" s="91"/>
    </row>
    <row r="409" ht="12.0" customHeight="1">
      <c r="A409" s="97">
        <v>5003135.0</v>
      </c>
      <c r="B409" s="92" t="s">
        <v>694</v>
      </c>
      <c r="C409" s="81" t="str">
        <f t="shared" si="11"/>
        <v/>
      </c>
      <c r="D409" s="82">
        <v>113.95</v>
      </c>
      <c r="E409" s="94" t="s">
        <v>245</v>
      </c>
      <c r="F409" s="84">
        <f t="shared" si="9"/>
        <v>139.019</v>
      </c>
      <c r="G409" s="95" t="s">
        <v>246</v>
      </c>
      <c r="H409" s="86"/>
      <c r="I409" s="76"/>
      <c r="J409" s="76"/>
      <c r="K409" s="88"/>
      <c r="N409" s="18"/>
      <c r="P409" s="4">
        <v>91.0</v>
      </c>
      <c r="Q409" s="4"/>
      <c r="R409" s="4"/>
      <c r="S409" s="21"/>
      <c r="T409" s="21"/>
      <c r="V409" s="89"/>
      <c r="Z409" s="73"/>
      <c r="AA409" s="73">
        <v>14.99932858869343</v>
      </c>
      <c r="AB409" s="4"/>
      <c r="AC409" s="74"/>
      <c r="AD409" s="75"/>
      <c r="AE409" s="75"/>
      <c r="AF409" s="76"/>
      <c r="AJ409" s="90">
        <v>1003135.0</v>
      </c>
      <c r="AK409" s="18"/>
      <c r="AL409" s="8">
        <f t="shared" si="10"/>
        <v>0</v>
      </c>
      <c r="AO409" s="8">
        <v>7.588089387165646</v>
      </c>
      <c r="AT409" s="18"/>
      <c r="AU409" s="91"/>
    </row>
    <row r="410" ht="12.0" customHeight="1">
      <c r="A410" s="97">
        <v>5003136.0</v>
      </c>
      <c r="B410" s="92" t="s">
        <v>695</v>
      </c>
      <c r="C410" s="81" t="str">
        <f t="shared" si="11"/>
        <v/>
      </c>
      <c r="D410" s="82">
        <v>121.22</v>
      </c>
      <c r="E410" s="94" t="s">
        <v>245</v>
      </c>
      <c r="F410" s="84">
        <f t="shared" si="9"/>
        <v>147.8884</v>
      </c>
      <c r="G410" s="95" t="s">
        <v>274</v>
      </c>
      <c r="H410" s="86"/>
      <c r="I410" s="76"/>
      <c r="J410" s="100"/>
      <c r="K410" s="88"/>
      <c r="N410" s="18"/>
      <c r="P410" s="4">
        <v>91.0</v>
      </c>
      <c r="Q410" s="4"/>
      <c r="R410" s="4"/>
      <c r="S410" s="21"/>
      <c r="T410" s="21"/>
      <c r="V410" s="89"/>
      <c r="Z410" s="73"/>
      <c r="AA410" s="73">
        <v>14.994320333207128</v>
      </c>
      <c r="AB410" s="4"/>
      <c r="AC410" s="74"/>
      <c r="AD410" s="75"/>
      <c r="AE410" s="75"/>
      <c r="AF410" s="76"/>
      <c r="AJ410" s="90">
        <v>1003136.0</v>
      </c>
      <c r="AK410" s="18"/>
      <c r="AL410" s="8">
        <f t="shared" si="10"/>
        <v>0</v>
      </c>
      <c r="AO410" s="8">
        <v>1.0189548074822643</v>
      </c>
      <c r="AT410" s="18"/>
      <c r="AU410" s="91"/>
    </row>
    <row r="411" ht="12.0" customHeight="1">
      <c r="A411" s="97">
        <v>5003137.0</v>
      </c>
      <c r="B411" s="92" t="s">
        <v>696</v>
      </c>
      <c r="C411" s="81" t="str">
        <f t="shared" si="11"/>
        <v/>
      </c>
      <c r="D411" s="82">
        <v>113.95</v>
      </c>
      <c r="E411" s="94" t="s">
        <v>245</v>
      </c>
      <c r="F411" s="84">
        <f t="shared" si="9"/>
        <v>139.019</v>
      </c>
      <c r="G411" s="95" t="s">
        <v>246</v>
      </c>
      <c r="H411" s="86"/>
      <c r="I411" s="76"/>
      <c r="J411" s="76"/>
      <c r="K411" s="88"/>
      <c r="N411" s="18"/>
      <c r="P411" s="4">
        <v>91.0</v>
      </c>
      <c r="Q411" s="4"/>
      <c r="R411" s="4"/>
      <c r="S411" s="21"/>
      <c r="T411" s="21"/>
      <c r="V411" s="89"/>
      <c r="Z411" s="73"/>
      <c r="AA411" s="73">
        <v>14.99932858869343</v>
      </c>
      <c r="AB411" s="4"/>
      <c r="AC411" s="74"/>
      <c r="AD411" s="75"/>
      <c r="AE411" s="75"/>
      <c r="AF411" s="76"/>
      <c r="AJ411" s="90">
        <v>1003137.0</v>
      </c>
      <c r="AK411" s="18"/>
      <c r="AL411" s="8">
        <f t="shared" si="10"/>
        <v>0</v>
      </c>
      <c r="AO411" s="8">
        <v>7.588089387165646</v>
      </c>
      <c r="AT411" s="18"/>
      <c r="AU411" s="91"/>
    </row>
    <row r="412" ht="12.0" customHeight="1">
      <c r="A412" s="97">
        <v>5003138.0</v>
      </c>
      <c r="B412" s="92" t="s">
        <v>697</v>
      </c>
      <c r="C412" s="81" t="str">
        <f t="shared" si="11"/>
        <v/>
      </c>
      <c r="D412" s="82">
        <v>113.95</v>
      </c>
      <c r="E412" s="94" t="s">
        <v>245</v>
      </c>
      <c r="F412" s="84">
        <f t="shared" si="9"/>
        <v>139.019</v>
      </c>
      <c r="G412" s="95" t="s">
        <v>246</v>
      </c>
      <c r="H412" s="86"/>
      <c r="I412" s="76"/>
      <c r="J412" s="76"/>
      <c r="K412" s="88"/>
      <c r="N412" s="18"/>
      <c r="P412" s="4">
        <v>91.0</v>
      </c>
      <c r="Q412" s="4"/>
      <c r="R412" s="4"/>
      <c r="S412" s="21"/>
      <c r="T412" s="21"/>
      <c r="V412" s="89"/>
      <c r="Z412" s="73"/>
      <c r="AA412" s="73">
        <v>14.99932858869343</v>
      </c>
      <c r="AB412" s="4"/>
      <c r="AC412" s="74"/>
      <c r="AD412" s="75"/>
      <c r="AE412" s="75"/>
      <c r="AF412" s="76"/>
      <c r="AJ412" s="90">
        <v>1003138.0</v>
      </c>
      <c r="AK412" s="18"/>
      <c r="AL412" s="8">
        <f t="shared" si="10"/>
        <v>0</v>
      </c>
      <c r="AO412" s="8">
        <v>7.588089387165646</v>
      </c>
      <c r="AT412" s="18"/>
      <c r="AU412" s="91"/>
    </row>
    <row r="413" ht="12.0" customHeight="1">
      <c r="A413" s="115">
        <v>1003139.0</v>
      </c>
      <c r="B413" s="92" t="s">
        <v>698</v>
      </c>
      <c r="C413" s="81" t="str">
        <f t="shared" si="11"/>
        <v/>
      </c>
      <c r="D413" s="82">
        <v>48.38</v>
      </c>
      <c r="E413" s="94" t="s">
        <v>245</v>
      </c>
      <c r="F413" s="84">
        <f t="shared" si="9"/>
        <v>59.0236</v>
      </c>
      <c r="G413" s="95" t="s">
        <v>246</v>
      </c>
      <c r="H413" s="86"/>
      <c r="I413" s="76"/>
      <c r="J413" s="76"/>
      <c r="K413" s="88"/>
      <c r="N413" s="18"/>
      <c r="P413" s="4">
        <v>91.0</v>
      </c>
      <c r="Q413" s="4"/>
      <c r="R413" s="4"/>
      <c r="S413" s="21"/>
      <c r="T413" s="21"/>
      <c r="V413" s="89"/>
      <c r="Z413" s="73"/>
      <c r="AA413" s="73">
        <v>0.0</v>
      </c>
      <c r="AB413" s="4"/>
      <c r="AC413" s="74"/>
      <c r="AD413" s="75"/>
      <c r="AE413" s="75"/>
      <c r="AF413" s="76"/>
      <c r="AJ413" s="90"/>
      <c r="AK413" s="18"/>
      <c r="AL413" s="8">
        <f t="shared" si="10"/>
        <v>0</v>
      </c>
      <c r="AO413" s="8">
        <v>83.64464799866553</v>
      </c>
      <c r="AT413" s="18"/>
      <c r="AU413" s="91"/>
    </row>
    <row r="414" ht="12.0" customHeight="1">
      <c r="A414" s="97">
        <v>5003140.0</v>
      </c>
      <c r="B414" s="92" t="s">
        <v>699</v>
      </c>
      <c r="C414" s="81" t="str">
        <f t="shared" si="11"/>
        <v/>
      </c>
      <c r="D414" s="82">
        <v>113.95</v>
      </c>
      <c r="E414" s="94" t="s">
        <v>245</v>
      </c>
      <c r="F414" s="84">
        <f t="shared" si="9"/>
        <v>139.019</v>
      </c>
      <c r="G414" s="95" t="s">
        <v>246</v>
      </c>
      <c r="H414" s="86"/>
      <c r="I414" s="76"/>
      <c r="J414" s="76"/>
      <c r="K414" s="88"/>
      <c r="N414" s="18"/>
      <c r="P414" s="4">
        <v>91.0</v>
      </c>
      <c r="Q414" s="4"/>
      <c r="R414" s="4"/>
      <c r="S414" s="21"/>
      <c r="T414" s="21"/>
      <c r="V414" s="89"/>
      <c r="Z414" s="73"/>
      <c r="AA414" s="73">
        <v>14.99932858869343</v>
      </c>
      <c r="AB414" s="4"/>
      <c r="AC414" s="74"/>
      <c r="AD414" s="75"/>
      <c r="AE414" s="75"/>
      <c r="AF414" s="76"/>
      <c r="AJ414" s="90">
        <v>1003140.0</v>
      </c>
      <c r="AK414" s="18"/>
      <c r="AL414" s="8">
        <f t="shared" si="10"/>
        <v>0</v>
      </c>
      <c r="AO414" s="8">
        <v>7.588089387165646</v>
      </c>
      <c r="AT414" s="18"/>
      <c r="AU414" s="91"/>
    </row>
    <row r="415" ht="12.0" customHeight="1">
      <c r="A415" s="97">
        <v>5003141.0</v>
      </c>
      <c r="B415" s="92" t="s">
        <v>700</v>
      </c>
      <c r="C415" s="81" t="str">
        <f t="shared" si="11"/>
        <v/>
      </c>
      <c r="D415" s="82">
        <v>113.95</v>
      </c>
      <c r="E415" s="94" t="s">
        <v>245</v>
      </c>
      <c r="F415" s="84">
        <f t="shared" si="9"/>
        <v>139.019</v>
      </c>
      <c r="G415" s="95" t="s">
        <v>246</v>
      </c>
      <c r="H415" s="86"/>
      <c r="I415" s="76"/>
      <c r="J415" s="76"/>
      <c r="K415" s="88"/>
      <c r="N415" s="18"/>
      <c r="P415" s="4">
        <v>91.0</v>
      </c>
      <c r="Q415" s="4"/>
      <c r="R415" s="4"/>
      <c r="S415" s="21"/>
      <c r="T415" s="21"/>
      <c r="V415" s="89"/>
      <c r="Z415" s="73"/>
      <c r="AA415" s="73">
        <v>14.99932858869343</v>
      </c>
      <c r="AB415" s="4"/>
      <c r="AC415" s="74"/>
      <c r="AD415" s="75"/>
      <c r="AE415" s="75"/>
      <c r="AF415" s="76"/>
      <c r="AJ415" s="90">
        <v>1003141.0</v>
      </c>
      <c r="AK415" s="18"/>
      <c r="AL415" s="8">
        <f t="shared" si="10"/>
        <v>0</v>
      </c>
      <c r="AO415" s="8">
        <v>7.588089387165646</v>
      </c>
      <c r="AT415" s="18"/>
      <c r="AU415" s="91"/>
    </row>
    <row r="416" ht="12.0" customHeight="1">
      <c r="A416" s="97">
        <v>5003142.0</v>
      </c>
      <c r="B416" s="92" t="s">
        <v>701</v>
      </c>
      <c r="C416" s="81" t="str">
        <f t="shared" si="11"/>
        <v/>
      </c>
      <c r="D416" s="82">
        <v>140.19</v>
      </c>
      <c r="E416" s="94" t="s">
        <v>245</v>
      </c>
      <c r="F416" s="84">
        <f t="shared" si="9"/>
        <v>171.0318</v>
      </c>
      <c r="G416" s="95" t="s">
        <v>252</v>
      </c>
      <c r="H416" s="86"/>
      <c r="I416" s="76"/>
      <c r="J416" s="76"/>
      <c r="K416" s="88"/>
      <c r="N416" s="18"/>
      <c r="P416" s="4">
        <v>91.0</v>
      </c>
      <c r="Q416" s="4"/>
      <c r="R416" s="4"/>
      <c r="S416" s="21"/>
      <c r="T416" s="21"/>
      <c r="V416" s="89"/>
      <c r="Z416" s="73"/>
      <c r="AA416" s="73">
        <v>14.995088944668765</v>
      </c>
      <c r="AB416" s="4"/>
      <c r="AC416" s="74"/>
      <c r="AD416" s="75"/>
      <c r="AE416" s="75"/>
      <c r="AF416" s="76"/>
      <c r="AJ416" s="90">
        <v>1003142.0</v>
      </c>
      <c r="AK416" s="18"/>
      <c r="AL416" s="8">
        <f t="shared" si="10"/>
        <v>0</v>
      </c>
      <c r="AO416" s="8">
        <v>6.167382565229657</v>
      </c>
      <c r="AT416" s="18"/>
      <c r="AU416" s="91"/>
    </row>
    <row r="417" ht="12.0" customHeight="1">
      <c r="A417" s="97">
        <v>5003143.0</v>
      </c>
      <c r="B417" s="92" t="s">
        <v>702</v>
      </c>
      <c r="C417" s="81" t="str">
        <f t="shared" si="11"/>
        <v/>
      </c>
      <c r="D417" s="82">
        <v>140.19</v>
      </c>
      <c r="E417" s="94" t="s">
        <v>245</v>
      </c>
      <c r="F417" s="84">
        <f t="shared" si="9"/>
        <v>171.0318</v>
      </c>
      <c r="G417" s="95" t="s">
        <v>246</v>
      </c>
      <c r="H417" s="86"/>
      <c r="I417" s="76"/>
      <c r="J417" s="76"/>
      <c r="K417" s="88"/>
      <c r="N417" s="18"/>
      <c r="P417" s="4">
        <v>91.0</v>
      </c>
      <c r="Q417" s="4"/>
      <c r="R417" s="4"/>
      <c r="S417" s="21"/>
      <c r="T417" s="21"/>
      <c r="V417" s="89"/>
      <c r="Z417" s="73"/>
      <c r="AA417" s="73">
        <v>14.995088944668765</v>
      </c>
      <c r="AB417" s="4"/>
      <c r="AC417" s="74"/>
      <c r="AD417" s="75"/>
      <c r="AE417" s="75"/>
      <c r="AF417" s="76"/>
      <c r="AJ417" s="90">
        <v>1003143.0</v>
      </c>
      <c r="AK417" s="18"/>
      <c r="AL417" s="8">
        <f t="shared" si="10"/>
        <v>0</v>
      </c>
      <c r="AO417" s="8">
        <v>6.167382565229657</v>
      </c>
      <c r="AT417" s="18"/>
      <c r="AU417" s="91"/>
    </row>
    <row r="418" ht="12.0" customHeight="1">
      <c r="A418" s="97">
        <v>5003144.0</v>
      </c>
      <c r="B418" s="92" t="s">
        <v>703</v>
      </c>
      <c r="C418" s="81" t="str">
        <f t="shared" si="11"/>
        <v/>
      </c>
      <c r="D418" s="82">
        <v>140.19</v>
      </c>
      <c r="E418" s="94" t="s">
        <v>245</v>
      </c>
      <c r="F418" s="84">
        <f t="shared" si="9"/>
        <v>171.0318</v>
      </c>
      <c r="G418" s="95" t="s">
        <v>246</v>
      </c>
      <c r="H418" s="86"/>
      <c r="I418" s="76"/>
      <c r="J418" s="76"/>
      <c r="K418" s="88"/>
      <c r="N418" s="18"/>
      <c r="P418" s="4">
        <v>91.0</v>
      </c>
      <c r="Q418" s="4"/>
      <c r="R418" s="4"/>
      <c r="S418" s="21"/>
      <c r="T418" s="21"/>
      <c r="V418" s="89"/>
      <c r="Z418" s="73"/>
      <c r="AA418" s="73">
        <v>14.995088944668765</v>
      </c>
      <c r="AB418" s="4"/>
      <c r="AC418" s="74"/>
      <c r="AD418" s="75"/>
      <c r="AE418" s="75"/>
      <c r="AF418" s="76"/>
      <c r="AJ418" s="90">
        <v>1003144.0</v>
      </c>
      <c r="AK418" s="18"/>
      <c r="AL418" s="8">
        <f t="shared" si="10"/>
        <v>0</v>
      </c>
      <c r="AO418" s="8">
        <v>6.167382565229657</v>
      </c>
      <c r="AT418" s="18"/>
      <c r="AU418" s="91"/>
    </row>
    <row r="419" ht="12.0" customHeight="1">
      <c r="A419" s="97">
        <v>5003145.0</v>
      </c>
      <c r="B419" s="92" t="s">
        <v>704</v>
      </c>
      <c r="C419" s="81" t="str">
        <f t="shared" si="11"/>
        <v/>
      </c>
      <c r="D419" s="82">
        <v>140.19</v>
      </c>
      <c r="E419" s="94" t="s">
        <v>245</v>
      </c>
      <c r="F419" s="84">
        <f t="shared" si="9"/>
        <v>171.0318</v>
      </c>
      <c r="G419" s="95" t="s">
        <v>246</v>
      </c>
      <c r="H419" s="86"/>
      <c r="I419" s="76"/>
      <c r="J419" s="76"/>
      <c r="K419" s="88"/>
      <c r="N419" s="18"/>
      <c r="P419" s="4">
        <v>91.0</v>
      </c>
      <c r="Q419" s="4"/>
      <c r="R419" s="4"/>
      <c r="S419" s="21"/>
      <c r="T419" s="21"/>
      <c r="V419" s="89"/>
      <c r="Z419" s="73"/>
      <c r="AA419" s="73">
        <v>14.995088944668765</v>
      </c>
      <c r="AB419" s="4"/>
      <c r="AC419" s="74"/>
      <c r="AD419" s="75"/>
      <c r="AE419" s="75"/>
      <c r="AF419" s="76"/>
      <c r="AJ419" s="90">
        <v>1003145.0</v>
      </c>
      <c r="AK419" s="18"/>
      <c r="AL419" s="8">
        <f t="shared" si="10"/>
        <v>0</v>
      </c>
      <c r="AO419" s="8">
        <v>6.167382565229657</v>
      </c>
      <c r="AT419" s="18"/>
      <c r="AU419" s="91"/>
    </row>
    <row r="420" ht="12.0" customHeight="1">
      <c r="A420" s="97">
        <v>5003146.0</v>
      </c>
      <c r="B420" s="92" t="s">
        <v>705</v>
      </c>
      <c r="C420" s="81" t="str">
        <f t="shared" si="11"/>
        <v/>
      </c>
      <c r="D420" s="82">
        <v>140.19</v>
      </c>
      <c r="E420" s="94" t="s">
        <v>245</v>
      </c>
      <c r="F420" s="84">
        <f t="shared" si="9"/>
        <v>171.0318</v>
      </c>
      <c r="G420" s="95" t="s">
        <v>246</v>
      </c>
      <c r="H420" s="86"/>
      <c r="I420" s="76"/>
      <c r="J420" s="76"/>
      <c r="K420" s="88"/>
      <c r="N420" s="18"/>
      <c r="P420" s="4">
        <v>91.0</v>
      </c>
      <c r="Q420" s="4"/>
      <c r="R420" s="4"/>
      <c r="S420" s="21"/>
      <c r="T420" s="21"/>
      <c r="V420" s="89"/>
      <c r="Z420" s="73"/>
      <c r="AA420" s="73">
        <v>14.995088944668765</v>
      </c>
      <c r="AB420" s="4"/>
      <c r="AC420" s="74"/>
      <c r="AD420" s="75"/>
      <c r="AE420" s="75"/>
      <c r="AF420" s="76"/>
      <c r="AJ420" s="90">
        <v>1003146.0</v>
      </c>
      <c r="AK420" s="18"/>
      <c r="AL420" s="8">
        <f t="shared" si="10"/>
        <v>0</v>
      </c>
      <c r="AO420" s="8">
        <v>6.167382565229657</v>
      </c>
      <c r="AT420" s="18"/>
      <c r="AU420" s="91"/>
    </row>
    <row r="421" ht="12.0" customHeight="1">
      <c r="A421" s="97">
        <v>5003147.0</v>
      </c>
      <c r="B421" s="92" t="s">
        <v>706</v>
      </c>
      <c r="C421" s="81" t="str">
        <f t="shared" si="11"/>
        <v/>
      </c>
      <c r="D421" s="82">
        <v>155.03</v>
      </c>
      <c r="E421" s="94" t="s">
        <v>245</v>
      </c>
      <c r="F421" s="84">
        <f t="shared" si="9"/>
        <v>189.1366</v>
      </c>
      <c r="G421" s="95" t="s">
        <v>274</v>
      </c>
      <c r="H421" s="86"/>
      <c r="I421" s="76"/>
      <c r="J421" s="100"/>
      <c r="K421" s="88"/>
      <c r="N421" s="18"/>
      <c r="P421" s="4">
        <v>91.0</v>
      </c>
      <c r="Q421" s="4"/>
      <c r="R421" s="4"/>
      <c r="S421" s="21"/>
      <c r="T421" s="21"/>
      <c r="V421" s="89"/>
      <c r="Z421" s="73"/>
      <c r="AA421" s="73">
        <v>15.001973943939987</v>
      </c>
      <c r="AB421" s="4"/>
      <c r="AC421" s="74"/>
      <c r="AD421" s="75"/>
      <c r="AE421" s="75"/>
      <c r="AF421" s="76"/>
      <c r="AJ421" s="90">
        <v>1003147.0</v>
      </c>
      <c r="AK421" s="18"/>
      <c r="AL421" s="8">
        <f t="shared" si="10"/>
        <v>0</v>
      </c>
      <c r="AO421" s="8">
        <v>0.5070420646625994</v>
      </c>
      <c r="AT421" s="18"/>
      <c r="AU421" s="91"/>
    </row>
    <row r="422" ht="12.0" customHeight="1">
      <c r="A422" s="97">
        <v>5003148.0</v>
      </c>
      <c r="B422" s="92" t="s">
        <v>707</v>
      </c>
      <c r="C422" s="81" t="str">
        <f t="shared" si="11"/>
        <v/>
      </c>
      <c r="D422" s="82">
        <v>155.03</v>
      </c>
      <c r="E422" s="94" t="s">
        <v>245</v>
      </c>
      <c r="F422" s="84">
        <f t="shared" si="9"/>
        <v>189.1366</v>
      </c>
      <c r="G422" s="95" t="s">
        <v>246</v>
      </c>
      <c r="H422" s="86"/>
      <c r="I422" s="76"/>
      <c r="J422" s="76"/>
      <c r="K422" s="88"/>
      <c r="N422" s="18"/>
      <c r="P422" s="4">
        <v>91.0</v>
      </c>
      <c r="Q422" s="4"/>
      <c r="R422" s="4"/>
      <c r="S422" s="21"/>
      <c r="T422" s="21"/>
      <c r="V422" s="89"/>
      <c r="Z422" s="73"/>
      <c r="AA422" s="73">
        <v>15.001973943939987</v>
      </c>
      <c r="AB422" s="4"/>
      <c r="AC422" s="74"/>
      <c r="AD422" s="75"/>
      <c r="AE422" s="75"/>
      <c r="AF422" s="76"/>
      <c r="AJ422" s="90">
        <v>1003148.0</v>
      </c>
      <c r="AK422" s="18"/>
      <c r="AL422" s="8">
        <f t="shared" si="10"/>
        <v>0</v>
      </c>
      <c r="AO422" s="8">
        <v>5.577462711288592</v>
      </c>
      <c r="AT422" s="18"/>
      <c r="AU422" s="91"/>
    </row>
    <row r="423" ht="12.0" customHeight="1">
      <c r="A423" s="97">
        <v>5003149.0</v>
      </c>
      <c r="B423" s="92" t="s">
        <v>708</v>
      </c>
      <c r="C423" s="81" t="str">
        <f t="shared" si="11"/>
        <v/>
      </c>
      <c r="D423" s="82">
        <v>155.03</v>
      </c>
      <c r="E423" s="94" t="s">
        <v>245</v>
      </c>
      <c r="F423" s="84">
        <f t="shared" si="9"/>
        <v>189.1366</v>
      </c>
      <c r="G423" s="95" t="s">
        <v>246</v>
      </c>
      <c r="H423" s="86"/>
      <c r="I423" s="76"/>
      <c r="J423" s="76"/>
      <c r="K423" s="88"/>
      <c r="N423" s="18"/>
      <c r="P423" s="4">
        <v>91.0</v>
      </c>
      <c r="Q423" s="4"/>
      <c r="R423" s="4"/>
      <c r="S423" s="21"/>
      <c r="T423" s="21"/>
      <c r="V423" s="89"/>
      <c r="Z423" s="73"/>
      <c r="AA423" s="73">
        <v>15.001973943939987</v>
      </c>
      <c r="AB423" s="4"/>
      <c r="AC423" s="74"/>
      <c r="AD423" s="75"/>
      <c r="AE423" s="75"/>
      <c r="AF423" s="76"/>
      <c r="AJ423" s="90">
        <v>1003149.0</v>
      </c>
      <c r="AK423" s="18"/>
      <c r="AL423" s="8">
        <f t="shared" si="10"/>
        <v>0</v>
      </c>
      <c r="AO423" s="8">
        <v>5.577462711288592</v>
      </c>
      <c r="AT423" s="18"/>
      <c r="AU423" s="91"/>
    </row>
    <row r="424" ht="12.0" customHeight="1">
      <c r="A424" s="97">
        <v>5003150.0</v>
      </c>
      <c r="B424" s="92" t="s">
        <v>709</v>
      </c>
      <c r="C424" s="81" t="str">
        <f t="shared" si="11"/>
        <v/>
      </c>
      <c r="D424" s="82">
        <v>155.03</v>
      </c>
      <c r="E424" s="94" t="s">
        <v>245</v>
      </c>
      <c r="F424" s="84">
        <f t="shared" si="9"/>
        <v>189.1366</v>
      </c>
      <c r="G424" s="95" t="s">
        <v>246</v>
      </c>
      <c r="H424" s="86"/>
      <c r="I424" s="76"/>
      <c r="J424" s="76"/>
      <c r="K424" s="88"/>
      <c r="N424" s="18"/>
      <c r="P424" s="4">
        <v>91.0</v>
      </c>
      <c r="Q424" s="4"/>
      <c r="R424" s="4"/>
      <c r="S424" s="21"/>
      <c r="T424" s="21"/>
      <c r="V424" s="89"/>
      <c r="Z424" s="73"/>
      <c r="AA424" s="73">
        <v>15.001973943939987</v>
      </c>
      <c r="AB424" s="4"/>
      <c r="AC424" s="74"/>
      <c r="AD424" s="75"/>
      <c r="AE424" s="75"/>
      <c r="AF424" s="76"/>
      <c r="AJ424" s="90">
        <v>1003150.0</v>
      </c>
      <c r="AK424" s="18"/>
      <c r="AL424" s="8">
        <f t="shared" si="10"/>
        <v>0</v>
      </c>
      <c r="AO424" s="8">
        <v>5.577462711288592</v>
      </c>
      <c r="AT424" s="18"/>
      <c r="AU424" s="91"/>
    </row>
    <row r="425" ht="12.0" customHeight="1">
      <c r="A425" s="97">
        <v>5003151.0</v>
      </c>
      <c r="B425" s="92" t="s">
        <v>710</v>
      </c>
      <c r="C425" s="81" t="str">
        <f t="shared" si="11"/>
        <v/>
      </c>
      <c r="D425" s="82">
        <v>155.03</v>
      </c>
      <c r="E425" s="94" t="s">
        <v>245</v>
      </c>
      <c r="F425" s="84">
        <f t="shared" si="9"/>
        <v>189.1366</v>
      </c>
      <c r="G425" s="95" t="s">
        <v>246</v>
      </c>
      <c r="H425" s="86"/>
      <c r="I425" s="76"/>
      <c r="J425" s="76"/>
      <c r="K425" s="88"/>
      <c r="N425" s="18"/>
      <c r="P425" s="4">
        <v>91.0</v>
      </c>
      <c r="Q425" s="4"/>
      <c r="R425" s="4"/>
      <c r="S425" s="21"/>
      <c r="T425" s="21"/>
      <c r="V425" s="89"/>
      <c r="Z425" s="73"/>
      <c r="AA425" s="73">
        <v>15.001973943939987</v>
      </c>
      <c r="AB425" s="4"/>
      <c r="AC425" s="74"/>
      <c r="AD425" s="75"/>
      <c r="AE425" s="75"/>
      <c r="AF425" s="76"/>
      <c r="AJ425" s="90">
        <v>1003151.0</v>
      </c>
      <c r="AK425" s="18"/>
      <c r="AL425" s="8">
        <f t="shared" si="10"/>
        <v>0</v>
      </c>
      <c r="AO425" s="8">
        <v>5.577462711288592</v>
      </c>
      <c r="AT425" s="18"/>
      <c r="AU425" s="91"/>
    </row>
    <row r="426" ht="12.0" customHeight="1">
      <c r="A426" s="97">
        <v>5003152.0</v>
      </c>
      <c r="B426" s="92" t="s">
        <v>711</v>
      </c>
      <c r="C426" s="81" t="str">
        <f t="shared" si="11"/>
        <v/>
      </c>
      <c r="D426" s="82">
        <v>155.03</v>
      </c>
      <c r="E426" s="94" t="s">
        <v>245</v>
      </c>
      <c r="F426" s="84">
        <f t="shared" si="9"/>
        <v>189.1366</v>
      </c>
      <c r="G426" s="95" t="s">
        <v>246</v>
      </c>
      <c r="H426" s="86"/>
      <c r="I426" s="19" t="s">
        <v>323</v>
      </c>
      <c r="J426" s="76"/>
      <c r="K426" s="88"/>
      <c r="N426" s="18"/>
      <c r="P426" s="4">
        <v>91.0</v>
      </c>
      <c r="Q426" s="4"/>
      <c r="R426" s="4"/>
      <c r="S426" s="21"/>
      <c r="T426" s="21"/>
      <c r="V426" s="89"/>
      <c r="Z426" s="73"/>
      <c r="AA426" s="73">
        <v>15.001973943939987</v>
      </c>
      <c r="AB426" s="4"/>
      <c r="AC426" s="74"/>
      <c r="AD426" s="75"/>
      <c r="AE426" s="75"/>
      <c r="AF426" s="76"/>
      <c r="AJ426" s="90">
        <v>1003152.0</v>
      </c>
      <c r="AK426" s="18"/>
      <c r="AL426" s="8">
        <f t="shared" si="10"/>
        <v>0</v>
      </c>
      <c r="AO426" s="8">
        <v>2.788731355644296</v>
      </c>
      <c r="AT426" s="18"/>
      <c r="AU426" s="91"/>
    </row>
    <row r="427" ht="12.0" customHeight="1">
      <c r="A427" s="97">
        <v>5003153.0</v>
      </c>
      <c r="B427" s="92" t="s">
        <v>712</v>
      </c>
      <c r="C427" s="81" t="str">
        <f t="shared" si="11"/>
        <v/>
      </c>
      <c r="D427" s="82">
        <v>169.21</v>
      </c>
      <c r="E427" s="94" t="s">
        <v>245</v>
      </c>
      <c r="F427" s="84">
        <f t="shared" si="9"/>
        <v>206.4362</v>
      </c>
      <c r="G427" s="95" t="s">
        <v>246</v>
      </c>
      <c r="H427" s="86"/>
      <c r="J427" s="76"/>
      <c r="K427" s="88"/>
      <c r="N427" s="18"/>
      <c r="P427" s="4">
        <v>91.0</v>
      </c>
      <c r="Q427" s="4"/>
      <c r="R427" s="4"/>
      <c r="S427" s="21"/>
      <c r="T427" s="21"/>
      <c r="V427" s="89"/>
      <c r="Z427" s="73"/>
      <c r="AA427" s="73">
        <v>15.001356361334658</v>
      </c>
      <c r="AB427" s="4"/>
      <c r="AC427" s="74"/>
      <c r="AD427" s="75"/>
      <c r="AE427" s="75"/>
      <c r="AF427" s="76"/>
      <c r="AJ427" s="90">
        <v>1003153.0</v>
      </c>
      <c r="AK427" s="18"/>
      <c r="AL427" s="8">
        <f t="shared" si="10"/>
        <v>0</v>
      </c>
      <c r="AO427" s="8">
        <v>5.109827729244825</v>
      </c>
      <c r="AT427" s="18"/>
      <c r="AU427" s="91"/>
    </row>
    <row r="428" ht="12.0" customHeight="1">
      <c r="A428" s="97">
        <v>5003154.0</v>
      </c>
      <c r="B428" s="92" t="s">
        <v>713</v>
      </c>
      <c r="C428" s="81" t="str">
        <f t="shared" si="11"/>
        <v/>
      </c>
      <c r="D428" s="82">
        <v>169.21</v>
      </c>
      <c r="E428" s="94" t="s">
        <v>245</v>
      </c>
      <c r="F428" s="84">
        <f t="shared" si="9"/>
        <v>206.4362</v>
      </c>
      <c r="G428" s="95" t="s">
        <v>246</v>
      </c>
      <c r="H428" s="86"/>
      <c r="J428" s="76"/>
      <c r="K428" s="88"/>
      <c r="N428" s="18"/>
      <c r="P428" s="4">
        <v>91.0</v>
      </c>
      <c r="Q428" s="4"/>
      <c r="R428" s="4"/>
      <c r="S428" s="21"/>
      <c r="T428" s="21"/>
      <c r="V428" s="89"/>
      <c r="Z428" s="73"/>
      <c r="AA428" s="73">
        <v>15.001356361334658</v>
      </c>
      <c r="AB428" s="4"/>
      <c r="AC428" s="74"/>
      <c r="AD428" s="75"/>
      <c r="AE428" s="75"/>
      <c r="AF428" s="76"/>
      <c r="AJ428" s="90">
        <v>1003154.0</v>
      </c>
      <c r="AK428" s="18"/>
      <c r="AL428" s="8">
        <f t="shared" si="10"/>
        <v>0</v>
      </c>
      <c r="AO428" s="8">
        <v>5.109827729244825</v>
      </c>
      <c r="AT428" s="18"/>
      <c r="AU428" s="91"/>
    </row>
    <row r="429" ht="12.0" customHeight="1">
      <c r="A429" s="97">
        <v>5003155.0</v>
      </c>
      <c r="B429" s="92" t="s">
        <v>714</v>
      </c>
      <c r="C429" s="81" t="str">
        <f t="shared" si="11"/>
        <v/>
      </c>
      <c r="D429" s="82">
        <v>169.21</v>
      </c>
      <c r="E429" s="94" t="s">
        <v>245</v>
      </c>
      <c r="F429" s="84">
        <f t="shared" si="9"/>
        <v>206.4362</v>
      </c>
      <c r="G429" s="95" t="s">
        <v>246</v>
      </c>
      <c r="H429" s="86"/>
      <c r="I429" s="3"/>
      <c r="J429" s="76"/>
      <c r="K429" s="88"/>
      <c r="N429" s="18"/>
      <c r="P429" s="4">
        <v>91.0</v>
      </c>
      <c r="Q429" s="4"/>
      <c r="R429" s="4"/>
      <c r="S429" s="21"/>
      <c r="T429" s="21"/>
      <c r="V429" s="89"/>
      <c r="Z429" s="73"/>
      <c r="AA429" s="73">
        <v>15.001356361334658</v>
      </c>
      <c r="AB429" s="4"/>
      <c r="AC429" s="74"/>
      <c r="AD429" s="75"/>
      <c r="AE429" s="75"/>
      <c r="AF429" s="76"/>
      <c r="AJ429" s="90">
        <v>1003155.0</v>
      </c>
      <c r="AK429" s="18"/>
      <c r="AL429" s="8">
        <f t="shared" si="10"/>
        <v>0</v>
      </c>
      <c r="AO429" s="8">
        <v>5.109827729244825</v>
      </c>
      <c r="AT429" s="18"/>
      <c r="AU429" s="91"/>
    </row>
    <row r="430" ht="12.0" customHeight="1">
      <c r="A430" s="97">
        <v>5003156.0</v>
      </c>
      <c r="B430" s="92" t="s">
        <v>715</v>
      </c>
      <c r="C430" s="81" t="str">
        <f t="shared" si="11"/>
        <v/>
      </c>
      <c r="D430" s="82">
        <v>122.38</v>
      </c>
      <c r="E430" s="94"/>
      <c r="F430" s="84">
        <f t="shared" si="9"/>
        <v>149.3036</v>
      </c>
      <c r="G430" s="95" t="s">
        <v>246</v>
      </c>
      <c r="H430" s="86"/>
      <c r="I430" s="3"/>
      <c r="J430" s="76"/>
      <c r="K430" s="88"/>
      <c r="N430" s="18"/>
      <c r="P430" s="4">
        <v>91.0</v>
      </c>
      <c r="Q430" s="4"/>
      <c r="R430" s="4"/>
      <c r="S430" s="21"/>
      <c r="T430" s="21"/>
      <c r="V430" s="89"/>
      <c r="Z430" s="73"/>
      <c r="AA430" s="73">
        <v>0.0</v>
      </c>
      <c r="AB430" s="4"/>
      <c r="AC430" s="74"/>
      <c r="AD430" s="75"/>
      <c r="AE430" s="75"/>
      <c r="AF430" s="76"/>
      <c r="AJ430" s="90">
        <v>1003156.0</v>
      </c>
      <c r="AK430" s="18"/>
      <c r="AL430" s="8">
        <f t="shared" si="10"/>
        <v>0</v>
      </c>
      <c r="AO430" s="8">
        <v>7.064818558267176</v>
      </c>
      <c r="AT430" s="18"/>
      <c r="AU430" s="91"/>
    </row>
    <row r="431" ht="12.0" customHeight="1">
      <c r="A431" s="97">
        <v>5003157.0</v>
      </c>
      <c r="B431" s="92" t="s">
        <v>716</v>
      </c>
      <c r="C431" s="81" t="str">
        <f t="shared" si="11"/>
        <v/>
      </c>
      <c r="D431" s="82">
        <v>185.22</v>
      </c>
      <c r="E431" s="94" t="s">
        <v>245</v>
      </c>
      <c r="F431" s="84">
        <f t="shared" si="9"/>
        <v>225.9684</v>
      </c>
      <c r="G431" s="95" t="s">
        <v>246</v>
      </c>
      <c r="H431" s="86"/>
      <c r="I431" s="3"/>
      <c r="J431" s="76"/>
      <c r="K431" s="88"/>
      <c r="N431" s="18"/>
      <c r="P431" s="4">
        <v>91.0</v>
      </c>
      <c r="Q431" s="4"/>
      <c r="R431" s="4"/>
      <c r="S431" s="21"/>
      <c r="T431" s="21"/>
      <c r="V431" s="89"/>
      <c r="Z431" s="73"/>
      <c r="AA431" s="73">
        <v>15.002065262288312</v>
      </c>
      <c r="AB431" s="4"/>
      <c r="AC431" s="74"/>
      <c r="AD431" s="75"/>
      <c r="AE431" s="75"/>
      <c r="AF431" s="76"/>
      <c r="AJ431" s="90">
        <v>1003157.0</v>
      </c>
      <c r="AK431" s="18"/>
      <c r="AL431" s="8">
        <f t="shared" si="10"/>
        <v>0</v>
      </c>
      <c r="AO431" s="8">
        <v>0.4243677125573295</v>
      </c>
      <c r="AT431" s="18"/>
      <c r="AU431" s="91"/>
    </row>
    <row r="432" ht="12.0" customHeight="1">
      <c r="A432" s="97">
        <v>5003158.0</v>
      </c>
      <c r="B432" s="92" t="s">
        <v>717</v>
      </c>
      <c r="C432" s="81" t="str">
        <f t="shared" si="11"/>
        <v/>
      </c>
      <c r="D432" s="82">
        <v>101.91</v>
      </c>
      <c r="E432" s="94"/>
      <c r="F432" s="84">
        <f t="shared" si="9"/>
        <v>124.3302</v>
      </c>
      <c r="G432" s="95" t="s">
        <v>246</v>
      </c>
      <c r="H432" s="86"/>
      <c r="I432" s="87"/>
      <c r="J432" s="76"/>
      <c r="K432" s="88"/>
      <c r="N432" s="18"/>
      <c r="P432" s="4">
        <v>91.0</v>
      </c>
      <c r="Q432" s="4"/>
      <c r="R432" s="4"/>
      <c r="S432" s="21"/>
      <c r="T432" s="21"/>
      <c r="V432" s="89"/>
      <c r="Z432" s="73"/>
      <c r="AA432" s="73">
        <v>0.0</v>
      </c>
      <c r="AB432" s="4"/>
      <c r="AC432" s="74"/>
      <c r="AD432" s="75"/>
      <c r="AE432" s="75"/>
      <c r="AF432" s="76"/>
      <c r="AJ432" s="90">
        <v>1003158.0</v>
      </c>
      <c r="AK432" s="18"/>
      <c r="AL432" s="8">
        <f t="shared" si="10"/>
        <v>0</v>
      </c>
      <c r="AO432" s="8">
        <v>8.48459601672175</v>
      </c>
      <c r="AT432" s="18"/>
      <c r="AU432" s="91"/>
    </row>
    <row r="433" ht="12.0" customHeight="1">
      <c r="A433" s="97">
        <v>5003159.0</v>
      </c>
      <c r="B433" s="92" t="s">
        <v>718</v>
      </c>
      <c r="C433" s="81" t="str">
        <f t="shared" si="11"/>
        <v/>
      </c>
      <c r="D433" s="82">
        <v>101.91</v>
      </c>
      <c r="E433" s="94"/>
      <c r="F433" s="84">
        <f t="shared" si="9"/>
        <v>124.3302</v>
      </c>
      <c r="G433" s="95" t="s">
        <v>246</v>
      </c>
      <c r="H433" s="86"/>
      <c r="I433" s="98" t="s">
        <v>719</v>
      </c>
      <c r="J433" s="76"/>
      <c r="K433" s="88"/>
      <c r="N433" s="18"/>
      <c r="P433" s="4">
        <v>91.0</v>
      </c>
      <c r="Q433" s="4"/>
      <c r="R433" s="4"/>
      <c r="S433" s="21"/>
      <c r="T433" s="21"/>
      <c r="V433" s="89"/>
      <c r="Z433" s="73"/>
      <c r="AA433" s="73">
        <v>0.0</v>
      </c>
      <c r="AB433" s="4"/>
      <c r="AC433" s="74"/>
      <c r="AD433" s="75"/>
      <c r="AE433" s="75"/>
      <c r="AF433" s="76"/>
      <c r="AJ433" s="90">
        <v>1003159.0</v>
      </c>
      <c r="AK433" s="18"/>
      <c r="AL433" s="8">
        <f t="shared" si="10"/>
        <v>0</v>
      </c>
      <c r="AO433" s="8">
        <v>8.48459601672175</v>
      </c>
      <c r="AT433" s="18"/>
      <c r="AU433" s="91"/>
    </row>
    <row r="434" ht="12.0" customHeight="1">
      <c r="A434" s="97">
        <v>5003160.0</v>
      </c>
      <c r="B434" s="92" t="s">
        <v>720</v>
      </c>
      <c r="C434" s="81" t="str">
        <f t="shared" si="11"/>
        <v/>
      </c>
      <c r="D434" s="82">
        <v>101.91</v>
      </c>
      <c r="E434" s="94"/>
      <c r="F434" s="84">
        <f t="shared" si="9"/>
        <v>124.3302</v>
      </c>
      <c r="G434" s="95" t="s">
        <v>246</v>
      </c>
      <c r="H434" s="86"/>
      <c r="I434" s="99"/>
      <c r="J434" s="76"/>
      <c r="K434" s="88"/>
      <c r="N434" s="18"/>
      <c r="P434" s="4">
        <v>91.0</v>
      </c>
      <c r="Q434" s="4"/>
      <c r="R434" s="4"/>
      <c r="S434" s="21"/>
      <c r="T434" s="21"/>
      <c r="V434" s="89"/>
      <c r="Z434" s="73"/>
      <c r="AA434" s="73">
        <v>0.0</v>
      </c>
      <c r="AB434" s="4"/>
      <c r="AC434" s="74"/>
      <c r="AD434" s="75"/>
      <c r="AE434" s="75"/>
      <c r="AF434" s="76"/>
      <c r="AJ434" s="90">
        <v>1003160.0</v>
      </c>
      <c r="AK434" s="18"/>
      <c r="AL434" s="8">
        <f t="shared" si="10"/>
        <v>0</v>
      </c>
      <c r="AO434" s="8">
        <v>8.48459601672175</v>
      </c>
      <c r="AT434" s="18"/>
      <c r="AU434" s="91"/>
    </row>
    <row r="435" ht="12.0" customHeight="1">
      <c r="A435" s="97">
        <v>5003161.0</v>
      </c>
      <c r="B435" s="92" t="s">
        <v>721</v>
      </c>
      <c r="C435" s="81" t="str">
        <f t="shared" si="11"/>
        <v/>
      </c>
      <c r="D435" s="82">
        <v>101.91</v>
      </c>
      <c r="E435" s="94" t="s">
        <v>372</v>
      </c>
      <c r="F435" s="84">
        <f t="shared" si="9"/>
        <v>124.3302</v>
      </c>
      <c r="G435" s="95" t="s">
        <v>246</v>
      </c>
      <c r="H435" s="86"/>
      <c r="I435" s="116" t="s">
        <v>417</v>
      </c>
      <c r="J435" s="76"/>
      <c r="K435" s="88"/>
      <c r="N435" s="18"/>
      <c r="P435" s="4">
        <v>91.0</v>
      </c>
      <c r="Q435" s="4"/>
      <c r="R435" s="4"/>
      <c r="S435" s="21"/>
      <c r="T435" s="21"/>
      <c r="V435" s="89"/>
      <c r="Z435" s="73"/>
      <c r="AA435" s="73">
        <v>0.0</v>
      </c>
      <c r="AB435" s="4"/>
      <c r="AC435" s="74"/>
      <c r="AD435" s="75"/>
      <c r="AE435" s="75"/>
      <c r="AF435" s="76"/>
      <c r="AJ435" s="90">
        <v>1003161.0</v>
      </c>
      <c r="AK435" s="18"/>
      <c r="AL435" s="8">
        <f t="shared" si="10"/>
        <v>0</v>
      </c>
      <c r="AO435" s="8">
        <v>8.48459601672175</v>
      </c>
      <c r="AT435" s="18"/>
      <c r="AU435" s="91"/>
    </row>
    <row r="436" ht="12.0" customHeight="1">
      <c r="A436" s="97">
        <v>5003162.0</v>
      </c>
      <c r="B436" s="92" t="s">
        <v>722</v>
      </c>
      <c r="C436" s="81" t="str">
        <f t="shared" si="11"/>
        <v/>
      </c>
      <c r="D436" s="82">
        <v>197.38</v>
      </c>
      <c r="E436" s="94" t="s">
        <v>245</v>
      </c>
      <c r="F436" s="84">
        <f t="shared" si="9"/>
        <v>240.8036</v>
      </c>
      <c r="G436" s="95" t="s">
        <v>246</v>
      </c>
      <c r="H436" s="86"/>
      <c r="J436" s="76"/>
      <c r="K436" s="88"/>
      <c r="N436" s="18"/>
      <c r="P436" s="4">
        <v>91.0</v>
      </c>
      <c r="Q436" s="4"/>
      <c r="R436" s="4"/>
      <c r="S436" s="21"/>
      <c r="T436" s="21"/>
      <c r="V436" s="89"/>
      <c r="Z436" s="73"/>
      <c r="AA436" s="73">
        <v>15.0</v>
      </c>
      <c r="AB436" s="4"/>
      <c r="AC436" s="74"/>
      <c r="AD436" s="75"/>
      <c r="AE436" s="75"/>
      <c r="AF436" s="76"/>
      <c r="AJ436" s="90">
        <v>1003162.0</v>
      </c>
      <c r="AK436" s="18"/>
      <c r="AL436" s="8">
        <f t="shared" si="10"/>
        <v>0</v>
      </c>
      <c r="AO436" s="8">
        <v>2.1902619994454637</v>
      </c>
      <c r="AT436" s="18"/>
      <c r="AU436" s="91"/>
    </row>
    <row r="437" ht="12.0" customHeight="1">
      <c r="A437" s="97">
        <v>5003163.0</v>
      </c>
      <c r="B437" s="92" t="s">
        <v>723</v>
      </c>
      <c r="C437" s="81" t="str">
        <f t="shared" si="11"/>
        <v/>
      </c>
      <c r="D437" s="82">
        <v>109.84</v>
      </c>
      <c r="E437" s="94"/>
      <c r="F437" s="84">
        <f t="shared" si="9"/>
        <v>134.0048</v>
      </c>
      <c r="G437" s="95" t="s">
        <v>246</v>
      </c>
      <c r="H437" s="86"/>
      <c r="I437" s="117"/>
      <c r="J437" s="76"/>
      <c r="K437" s="88"/>
      <c r="N437" s="18"/>
      <c r="P437" s="4">
        <v>91.0</v>
      </c>
      <c r="Q437" s="4"/>
      <c r="R437" s="4"/>
      <c r="S437" s="21"/>
      <c r="T437" s="21"/>
      <c r="V437" s="89"/>
      <c r="Z437" s="73"/>
      <c r="AA437" s="73">
        <v>0.0</v>
      </c>
      <c r="AB437" s="4"/>
      <c r="AC437" s="74"/>
      <c r="AD437" s="75"/>
      <c r="AE437" s="75"/>
      <c r="AF437" s="76"/>
      <c r="AJ437" s="90">
        <v>1003163.0</v>
      </c>
      <c r="AK437" s="18"/>
      <c r="AL437" s="8">
        <f t="shared" si="10"/>
        <v>0</v>
      </c>
      <c r="AO437" s="8">
        <v>7.87224602699239</v>
      </c>
      <c r="AT437" s="18"/>
      <c r="AU437" s="91"/>
    </row>
    <row r="438" ht="12.0" customHeight="1">
      <c r="A438" s="97">
        <v>5003164.0</v>
      </c>
      <c r="B438" s="92" t="s">
        <v>724</v>
      </c>
      <c r="C438" s="81" t="str">
        <f t="shared" si="11"/>
        <v/>
      </c>
      <c r="D438" s="82">
        <v>109.84</v>
      </c>
      <c r="E438" s="94" t="s">
        <v>372</v>
      </c>
      <c r="F438" s="84">
        <f t="shared" si="9"/>
        <v>134.0048</v>
      </c>
      <c r="G438" s="95" t="s">
        <v>246</v>
      </c>
      <c r="H438" s="86"/>
      <c r="I438" s="98" t="s">
        <v>421</v>
      </c>
      <c r="J438" s="76"/>
      <c r="K438" s="88"/>
      <c r="N438" s="18"/>
      <c r="P438" s="4">
        <v>91.0</v>
      </c>
      <c r="Q438" s="4"/>
      <c r="R438" s="4"/>
      <c r="S438" s="21"/>
      <c r="T438" s="21"/>
      <c r="V438" s="89"/>
      <c r="Z438" s="73"/>
      <c r="AA438" s="73">
        <v>0.0</v>
      </c>
      <c r="AB438" s="4"/>
      <c r="AC438" s="74"/>
      <c r="AD438" s="75"/>
      <c r="AE438" s="75"/>
      <c r="AF438" s="76"/>
      <c r="AJ438" s="90">
        <v>1003164.0</v>
      </c>
      <c r="AK438" s="18"/>
      <c r="AL438" s="8">
        <f t="shared" si="10"/>
        <v>0</v>
      </c>
      <c r="AO438" s="8">
        <v>7.87224602699239</v>
      </c>
      <c r="AT438" s="18"/>
      <c r="AU438" s="91"/>
    </row>
    <row r="439" ht="12.0" customHeight="1">
      <c r="A439" s="97">
        <v>5003165.0</v>
      </c>
      <c r="B439" s="92" t="s">
        <v>725</v>
      </c>
      <c r="C439" s="81" t="str">
        <f t="shared" si="11"/>
        <v/>
      </c>
      <c r="D439" s="82">
        <v>109.84</v>
      </c>
      <c r="E439" s="94"/>
      <c r="F439" s="84">
        <f t="shared" si="9"/>
        <v>134.0048</v>
      </c>
      <c r="G439" s="95" t="s">
        <v>246</v>
      </c>
      <c r="H439" s="86"/>
      <c r="I439" s="99"/>
      <c r="J439" s="76"/>
      <c r="K439" s="88"/>
      <c r="N439" s="18"/>
      <c r="P439" s="4">
        <v>91.0</v>
      </c>
      <c r="Q439" s="4"/>
      <c r="R439" s="4"/>
      <c r="S439" s="21"/>
      <c r="T439" s="21"/>
      <c r="V439" s="89"/>
      <c r="Z439" s="73"/>
      <c r="AA439" s="73">
        <v>0.0</v>
      </c>
      <c r="AB439" s="4"/>
      <c r="AC439" s="74"/>
      <c r="AD439" s="75"/>
      <c r="AE439" s="75"/>
      <c r="AF439" s="76"/>
      <c r="AJ439" s="90">
        <v>1003165.0</v>
      </c>
      <c r="AK439" s="18"/>
      <c r="AL439" s="8">
        <f t="shared" si="10"/>
        <v>0</v>
      </c>
      <c r="AO439" s="8">
        <v>7.87224602699239</v>
      </c>
      <c r="AT439" s="18"/>
      <c r="AU439" s="91"/>
    </row>
    <row r="440" ht="12.0" customHeight="1">
      <c r="A440" s="97">
        <v>5003166.0</v>
      </c>
      <c r="B440" s="92" t="s">
        <v>726</v>
      </c>
      <c r="C440" s="81" t="str">
        <f t="shared" si="11"/>
        <v/>
      </c>
      <c r="D440" s="82">
        <v>109.84</v>
      </c>
      <c r="E440" s="94"/>
      <c r="F440" s="84">
        <f t="shared" si="9"/>
        <v>134.0048</v>
      </c>
      <c r="G440" s="95" t="s">
        <v>246</v>
      </c>
      <c r="H440" s="86"/>
      <c r="I440" s="76"/>
      <c r="J440" s="76"/>
      <c r="K440" s="88"/>
      <c r="N440" s="18"/>
      <c r="P440" s="4">
        <v>91.0</v>
      </c>
      <c r="Q440" s="4"/>
      <c r="R440" s="4"/>
      <c r="S440" s="21"/>
      <c r="T440" s="21"/>
      <c r="V440" s="89"/>
      <c r="Z440" s="73"/>
      <c r="AA440" s="73">
        <v>0.0</v>
      </c>
      <c r="AB440" s="4"/>
      <c r="AC440" s="74"/>
      <c r="AD440" s="75"/>
      <c r="AE440" s="75"/>
      <c r="AF440" s="76"/>
      <c r="AJ440" s="90">
        <v>1003166.0</v>
      </c>
      <c r="AK440" s="18"/>
      <c r="AL440" s="8">
        <f t="shared" si="10"/>
        <v>0</v>
      </c>
      <c r="AO440" s="8">
        <v>7.87224602699239</v>
      </c>
      <c r="AT440" s="18"/>
      <c r="AU440" s="91"/>
    </row>
    <row r="441" ht="12.0" customHeight="1">
      <c r="A441" s="97">
        <v>5003167.0</v>
      </c>
      <c r="B441" s="92" t="s">
        <v>727</v>
      </c>
      <c r="C441" s="81" t="str">
        <f t="shared" si="11"/>
        <v/>
      </c>
      <c r="D441" s="82">
        <v>227.48</v>
      </c>
      <c r="E441" s="94" t="s">
        <v>245</v>
      </c>
      <c r="F441" s="84">
        <f t="shared" si="9"/>
        <v>277.5256</v>
      </c>
      <c r="G441" s="95" t="s">
        <v>246</v>
      </c>
      <c r="H441" s="86"/>
      <c r="I441" s="76"/>
      <c r="J441" s="76"/>
      <c r="K441" s="88"/>
      <c r="N441" s="18"/>
      <c r="P441" s="4">
        <v>91.0</v>
      </c>
      <c r="Q441" s="4"/>
      <c r="R441" s="4"/>
      <c r="S441" s="21"/>
      <c r="T441" s="21"/>
      <c r="V441" s="89"/>
      <c r="Z441" s="73"/>
      <c r="AA441" s="73">
        <v>14.998654829163314</v>
      </c>
      <c r="AB441" s="4"/>
      <c r="AC441" s="74"/>
      <c r="AD441" s="75"/>
      <c r="AE441" s="75"/>
      <c r="AF441" s="76"/>
      <c r="AJ441" s="90">
        <v>1003167.0</v>
      </c>
      <c r="AK441" s="18"/>
      <c r="AL441" s="8">
        <f t="shared" si="10"/>
        <v>0</v>
      </c>
      <c r="AO441" s="8">
        <v>0.47510191487924286</v>
      </c>
      <c r="AT441" s="18"/>
      <c r="AU441" s="91"/>
    </row>
    <row r="442" ht="12.0" customHeight="1">
      <c r="A442" s="97">
        <v>5003168.0</v>
      </c>
      <c r="B442" s="92" t="s">
        <v>728</v>
      </c>
      <c r="C442" s="81" t="str">
        <f t="shared" si="11"/>
        <v/>
      </c>
      <c r="D442" s="82">
        <v>121.23</v>
      </c>
      <c r="E442" s="94"/>
      <c r="F442" s="84">
        <f t="shared" si="9"/>
        <v>147.9006</v>
      </c>
      <c r="G442" s="95" t="s">
        <v>246</v>
      </c>
      <c r="H442" s="86"/>
      <c r="I442" s="76"/>
      <c r="J442" s="76"/>
      <c r="K442" s="88"/>
      <c r="N442" s="18"/>
      <c r="P442" s="4">
        <v>91.0</v>
      </c>
      <c r="Q442" s="4"/>
      <c r="R442" s="4"/>
      <c r="S442" s="21"/>
      <c r="T442" s="21"/>
      <c r="V442" s="89"/>
      <c r="Z442" s="73"/>
      <c r="AA442" s="73">
        <v>0.0</v>
      </c>
      <c r="AB442" s="4"/>
      <c r="AC442" s="74"/>
      <c r="AD442" s="75"/>
      <c r="AE442" s="75"/>
      <c r="AF442" s="76"/>
      <c r="AJ442" s="90">
        <v>1003168.0</v>
      </c>
      <c r="AK442" s="18"/>
      <c r="AL442" s="8">
        <f t="shared" si="10"/>
        <v>0</v>
      </c>
      <c r="AO442" s="8">
        <v>11.886758518903298</v>
      </c>
      <c r="AT442" s="18"/>
      <c r="AU442" s="91"/>
    </row>
    <row r="443" ht="12.0" customHeight="1">
      <c r="A443" s="97">
        <v>5003169.0</v>
      </c>
      <c r="B443" s="92" t="s">
        <v>729</v>
      </c>
      <c r="C443" s="81" t="str">
        <f t="shared" si="11"/>
        <v/>
      </c>
      <c r="D443" s="82">
        <v>121.23</v>
      </c>
      <c r="E443" s="94"/>
      <c r="F443" s="84">
        <f t="shared" si="9"/>
        <v>147.9006</v>
      </c>
      <c r="G443" s="95" t="s">
        <v>246</v>
      </c>
      <c r="H443" s="86"/>
      <c r="I443" s="76"/>
      <c r="J443" s="76"/>
      <c r="K443" s="88"/>
      <c r="N443" s="18"/>
      <c r="P443" s="4">
        <v>91.0</v>
      </c>
      <c r="Q443" s="4"/>
      <c r="R443" s="4"/>
      <c r="S443" s="21"/>
      <c r="T443" s="21"/>
      <c r="V443" s="89"/>
      <c r="Z443" s="73"/>
      <c r="AA443" s="73">
        <v>0.0</v>
      </c>
      <c r="AB443" s="4"/>
      <c r="AC443" s="74"/>
      <c r="AD443" s="75"/>
      <c r="AE443" s="75"/>
      <c r="AF443" s="76"/>
      <c r="AJ443" s="90">
        <v>1003169.0</v>
      </c>
      <c r="AK443" s="18"/>
      <c r="AL443" s="8">
        <f t="shared" si="10"/>
        <v>0</v>
      </c>
      <c r="AO443" s="8">
        <v>11.886758518903298</v>
      </c>
      <c r="AT443" s="18"/>
      <c r="AU443" s="91"/>
    </row>
    <row r="444" ht="12.0" customHeight="1">
      <c r="A444" s="97">
        <v>5003170.0</v>
      </c>
      <c r="B444" s="92" t="s">
        <v>730</v>
      </c>
      <c r="C444" s="81" t="str">
        <f t="shared" si="11"/>
        <v/>
      </c>
      <c r="D444" s="82">
        <v>121.23</v>
      </c>
      <c r="E444" s="94"/>
      <c r="F444" s="84">
        <f t="shared" si="9"/>
        <v>147.9006</v>
      </c>
      <c r="G444" s="95" t="s">
        <v>246</v>
      </c>
      <c r="H444" s="86"/>
      <c r="I444" s="76"/>
      <c r="J444" s="76"/>
      <c r="K444" s="88"/>
      <c r="N444" s="18"/>
      <c r="P444" s="4">
        <v>91.0</v>
      </c>
      <c r="Q444" s="4"/>
      <c r="R444" s="4"/>
      <c r="S444" s="21"/>
      <c r="T444" s="21"/>
      <c r="V444" s="89"/>
      <c r="Z444" s="73"/>
      <c r="AA444" s="73">
        <v>0.0</v>
      </c>
      <c r="AB444" s="4"/>
      <c r="AC444" s="74"/>
      <c r="AD444" s="75"/>
      <c r="AE444" s="75"/>
      <c r="AF444" s="76"/>
      <c r="AJ444" s="90">
        <v>1003170.0</v>
      </c>
      <c r="AK444" s="18"/>
      <c r="AL444" s="8">
        <f t="shared" si="10"/>
        <v>0</v>
      </c>
      <c r="AO444" s="8">
        <v>35.66027555670989</v>
      </c>
      <c r="AT444" s="18"/>
      <c r="AU444" s="91"/>
    </row>
    <row r="445" ht="12.0" customHeight="1">
      <c r="A445" s="97">
        <v>5003171.0</v>
      </c>
      <c r="B445" s="92" t="s">
        <v>731</v>
      </c>
      <c r="C445" s="81" t="str">
        <f t="shared" si="11"/>
        <v/>
      </c>
      <c r="D445" s="82">
        <v>121.23</v>
      </c>
      <c r="E445" s="94"/>
      <c r="F445" s="84">
        <f t="shared" si="9"/>
        <v>147.9006</v>
      </c>
      <c r="G445" s="95" t="s">
        <v>246</v>
      </c>
      <c r="H445" s="86"/>
      <c r="I445" s="76"/>
      <c r="J445" s="76"/>
      <c r="K445" s="88"/>
      <c r="N445" s="18"/>
      <c r="P445" s="4">
        <v>91.0</v>
      </c>
      <c r="Q445" s="4"/>
      <c r="R445" s="4"/>
      <c r="S445" s="21"/>
      <c r="T445" s="21"/>
      <c r="V445" s="89"/>
      <c r="Z445" s="73"/>
      <c r="AA445" s="73">
        <v>0.0</v>
      </c>
      <c r="AB445" s="4"/>
      <c r="AC445" s="74"/>
      <c r="AD445" s="75"/>
      <c r="AE445" s="75"/>
      <c r="AF445" s="76"/>
      <c r="AJ445" s="90">
        <v>1003171.0</v>
      </c>
      <c r="AK445" s="18"/>
      <c r="AL445" s="8">
        <f t="shared" si="10"/>
        <v>0</v>
      </c>
      <c r="AO445" s="8">
        <v>11.886758518903298</v>
      </c>
      <c r="AT445" s="18"/>
      <c r="AU445" s="91"/>
    </row>
    <row r="446" ht="12.0" customHeight="1">
      <c r="A446" s="115">
        <v>1003172.0</v>
      </c>
      <c r="B446" s="92" t="s">
        <v>732</v>
      </c>
      <c r="C446" s="81" t="str">
        <f t="shared" si="11"/>
        <v/>
      </c>
      <c r="D446" s="82">
        <v>92.38</v>
      </c>
      <c r="E446" s="94" t="s">
        <v>372</v>
      </c>
      <c r="F446" s="84">
        <f t="shared" si="9"/>
        <v>112.7036</v>
      </c>
      <c r="G446" s="95" t="s">
        <v>246</v>
      </c>
      <c r="H446" s="86"/>
      <c r="I446" s="76"/>
      <c r="J446" s="76"/>
      <c r="K446" s="88"/>
      <c r="N446" s="18"/>
      <c r="P446" s="4">
        <v>91.0</v>
      </c>
      <c r="Q446" s="4"/>
      <c r="R446" s="4"/>
      <c r="S446" s="21"/>
      <c r="T446" s="21"/>
      <c r="V446" s="89"/>
      <c r="Z446" s="73"/>
      <c r="AA446" s="73">
        <v>0.0</v>
      </c>
      <c r="AB446" s="4"/>
      <c r="AC446" s="74"/>
      <c r="AD446" s="75"/>
      <c r="AE446" s="75"/>
      <c r="AF446" s="76"/>
      <c r="AJ446" s="90"/>
      <c r="AK446" s="18"/>
      <c r="AL446" s="8">
        <f t="shared" si="10"/>
        <v>0</v>
      </c>
      <c r="AO446" s="8">
        <v>14.601746662969758</v>
      </c>
      <c r="AT446" s="18"/>
      <c r="AU446" s="91"/>
    </row>
    <row r="447" ht="12.0" customHeight="1">
      <c r="A447" s="97">
        <v>5003173.0</v>
      </c>
      <c r="B447" s="92" t="s">
        <v>733</v>
      </c>
      <c r="C447" s="81" t="str">
        <f t="shared" si="11"/>
        <v/>
      </c>
      <c r="D447" s="82">
        <v>253.8</v>
      </c>
      <c r="E447" s="94" t="s">
        <v>245</v>
      </c>
      <c r="F447" s="84">
        <f t="shared" si="9"/>
        <v>309.636</v>
      </c>
      <c r="G447" s="95" t="s">
        <v>246</v>
      </c>
      <c r="H447" s="86"/>
      <c r="I447" s="76"/>
      <c r="J447" s="76"/>
      <c r="K447" s="88"/>
      <c r="N447" s="18"/>
      <c r="P447" s="4">
        <v>91.0</v>
      </c>
      <c r="Q447" s="4"/>
      <c r="R447" s="4"/>
      <c r="S447" s="21"/>
      <c r="T447" s="21"/>
      <c r="V447" s="89"/>
      <c r="Z447" s="73"/>
      <c r="AA447" s="73">
        <v>14.998794309139129</v>
      </c>
      <c r="AB447" s="4"/>
      <c r="AC447" s="74"/>
      <c r="AD447" s="75"/>
      <c r="AE447" s="75"/>
      <c r="AF447" s="76"/>
      <c r="AJ447" s="90">
        <v>1003173.0</v>
      </c>
      <c r="AK447" s="18"/>
      <c r="AL447" s="8">
        <f t="shared" si="10"/>
        <v>0</v>
      </c>
      <c r="AO447" s="8">
        <v>3.406766906743645</v>
      </c>
      <c r="AT447" s="18"/>
      <c r="AU447" s="91"/>
    </row>
    <row r="448" ht="12.0" customHeight="1">
      <c r="A448" s="115">
        <v>1003174.0</v>
      </c>
      <c r="B448" s="92" t="s">
        <v>734</v>
      </c>
      <c r="C448" s="81" t="str">
        <f t="shared" si="11"/>
        <v/>
      </c>
      <c r="D448" s="82">
        <v>96.45</v>
      </c>
      <c r="E448" s="94"/>
      <c r="F448" s="84">
        <f t="shared" si="9"/>
        <v>117.669</v>
      </c>
      <c r="G448" s="95" t="s">
        <v>246</v>
      </c>
      <c r="H448" s="86"/>
      <c r="I448" s="76"/>
      <c r="J448" s="76"/>
      <c r="K448" s="88"/>
      <c r="N448" s="18"/>
      <c r="P448" s="4">
        <v>91.0</v>
      </c>
      <c r="Q448" s="4"/>
      <c r="R448" s="4"/>
      <c r="S448" s="21"/>
      <c r="T448" s="21"/>
      <c r="V448" s="89"/>
      <c r="Z448" s="73"/>
      <c r="AA448" s="73">
        <v>0.0</v>
      </c>
      <c r="AB448" s="4"/>
      <c r="AC448" s="74"/>
      <c r="AD448" s="75"/>
      <c r="AE448" s="75"/>
      <c r="AF448" s="76"/>
      <c r="AJ448" s="90"/>
      <c r="AK448" s="18"/>
      <c r="AL448" s="8">
        <f t="shared" si="10"/>
        <v>0</v>
      </c>
      <c r="AO448" s="8">
        <v>13.985581718249314</v>
      </c>
      <c r="AT448" s="18"/>
      <c r="AU448" s="91"/>
    </row>
    <row r="449" ht="12.0" customHeight="1">
      <c r="A449" s="115">
        <v>1003175.0</v>
      </c>
      <c r="B449" s="92" t="s">
        <v>735</v>
      </c>
      <c r="C449" s="81" t="str">
        <f t="shared" si="11"/>
        <v/>
      </c>
      <c r="D449" s="82">
        <v>96.45</v>
      </c>
      <c r="E449" s="94" t="s">
        <v>372</v>
      </c>
      <c r="F449" s="84">
        <f t="shared" si="9"/>
        <v>117.669</v>
      </c>
      <c r="G449" s="95" t="s">
        <v>246</v>
      </c>
      <c r="H449" s="86"/>
      <c r="I449" s="76"/>
      <c r="J449" s="76"/>
      <c r="K449" s="88"/>
      <c r="N449" s="18"/>
      <c r="P449" s="4">
        <v>91.0</v>
      </c>
      <c r="Q449" s="4"/>
      <c r="R449" s="4"/>
      <c r="S449" s="21"/>
      <c r="T449" s="21"/>
      <c r="V449" s="89"/>
      <c r="Z449" s="73"/>
      <c r="AA449" s="73">
        <v>0.0</v>
      </c>
      <c r="AB449" s="4"/>
      <c r="AC449" s="74"/>
      <c r="AD449" s="75"/>
      <c r="AE449" s="75"/>
      <c r="AF449" s="76"/>
      <c r="AJ449" s="90"/>
      <c r="AK449" s="18"/>
      <c r="AL449" s="8">
        <f t="shared" si="10"/>
        <v>0</v>
      </c>
      <c r="AO449" s="8">
        <v>13.985581718249314</v>
      </c>
      <c r="AT449" s="18"/>
      <c r="AU449" s="91"/>
    </row>
    <row r="450" ht="12.0" customHeight="1">
      <c r="A450" s="115">
        <v>1003176.0</v>
      </c>
      <c r="B450" s="92" t="s">
        <v>736</v>
      </c>
      <c r="C450" s="81" t="str">
        <f t="shared" si="11"/>
        <v/>
      </c>
      <c r="D450" s="82">
        <v>96.45</v>
      </c>
      <c r="E450" s="94" t="s">
        <v>245</v>
      </c>
      <c r="F450" s="84">
        <f t="shared" si="9"/>
        <v>117.669</v>
      </c>
      <c r="G450" s="95" t="s">
        <v>246</v>
      </c>
      <c r="H450" s="86"/>
      <c r="I450" s="76"/>
      <c r="J450" s="76"/>
      <c r="K450" s="88"/>
      <c r="N450" s="18"/>
      <c r="P450" s="4">
        <v>91.0</v>
      </c>
      <c r="Q450" s="4"/>
      <c r="R450" s="4"/>
      <c r="S450" s="21"/>
      <c r="T450" s="21"/>
      <c r="V450" s="89"/>
      <c r="Z450" s="73"/>
      <c r="AA450" s="73">
        <v>0.0</v>
      </c>
      <c r="AB450" s="4"/>
      <c r="AC450" s="74"/>
      <c r="AD450" s="75"/>
      <c r="AE450" s="75"/>
      <c r="AF450" s="76"/>
      <c r="AJ450" s="90"/>
      <c r="AK450" s="18"/>
      <c r="AL450" s="8">
        <f t="shared" si="10"/>
        <v>0</v>
      </c>
      <c r="AO450" s="8">
        <v>41.956745154747935</v>
      </c>
      <c r="AT450" s="18"/>
      <c r="AU450" s="91"/>
    </row>
    <row r="451" ht="12.0" customHeight="1">
      <c r="A451" s="115">
        <v>1003177.0</v>
      </c>
      <c r="B451" s="92" t="s">
        <v>737</v>
      </c>
      <c r="C451" s="81" t="str">
        <f t="shared" si="11"/>
        <v/>
      </c>
      <c r="D451" s="82">
        <v>96.45</v>
      </c>
      <c r="E451" s="94" t="s">
        <v>245</v>
      </c>
      <c r="F451" s="84">
        <f t="shared" si="9"/>
        <v>117.669</v>
      </c>
      <c r="G451" s="95" t="s">
        <v>246</v>
      </c>
      <c r="H451" s="86"/>
      <c r="I451" s="76"/>
      <c r="J451" s="76"/>
      <c r="K451" s="88"/>
      <c r="N451" s="18"/>
      <c r="P451" s="4">
        <v>91.0</v>
      </c>
      <c r="Q451" s="4"/>
      <c r="R451" s="4"/>
      <c r="S451" s="21"/>
      <c r="T451" s="21"/>
      <c r="V451" s="89"/>
      <c r="Z451" s="73"/>
      <c r="AA451" s="73">
        <v>0.0</v>
      </c>
      <c r="AB451" s="4"/>
      <c r="AC451" s="74"/>
      <c r="AD451" s="75"/>
      <c r="AE451" s="75"/>
      <c r="AF451" s="76"/>
      <c r="AJ451" s="90"/>
      <c r="AK451" s="18"/>
      <c r="AL451" s="8">
        <f t="shared" si="10"/>
        <v>0</v>
      </c>
      <c r="AO451" s="8">
        <v>13.985581718249314</v>
      </c>
      <c r="AT451" s="18"/>
      <c r="AU451" s="91"/>
    </row>
    <row r="452" ht="12.0" customHeight="1">
      <c r="A452" s="97">
        <v>5003178.0</v>
      </c>
      <c r="B452" s="92" t="s">
        <v>738</v>
      </c>
      <c r="C452" s="81" t="str">
        <f t="shared" si="11"/>
        <v/>
      </c>
      <c r="D452" s="82">
        <v>127.21</v>
      </c>
      <c r="E452" s="94"/>
      <c r="F452" s="84">
        <f t="shared" si="9"/>
        <v>155.1962</v>
      </c>
      <c r="G452" s="95" t="s">
        <v>246</v>
      </c>
      <c r="H452" s="86"/>
      <c r="I452" s="76"/>
      <c r="J452" s="76"/>
      <c r="K452" s="88"/>
      <c r="N452" s="18"/>
      <c r="P452" s="4">
        <v>91.0</v>
      </c>
      <c r="Q452" s="4"/>
      <c r="R452" s="4"/>
      <c r="S452" s="21"/>
      <c r="T452" s="21"/>
      <c r="V452" s="89"/>
      <c r="Z452" s="73"/>
      <c r="AA452" s="73">
        <v>0.0</v>
      </c>
      <c r="AB452" s="4"/>
      <c r="AC452" s="74"/>
      <c r="AD452" s="75"/>
      <c r="AE452" s="75"/>
      <c r="AF452" s="76"/>
      <c r="AJ452" s="90">
        <v>1003178.0</v>
      </c>
      <c r="AK452" s="18"/>
      <c r="AL452" s="8">
        <f t="shared" si="10"/>
        <v>0</v>
      </c>
      <c r="AO452" s="8">
        <v>11.328708799236972</v>
      </c>
      <c r="AT452" s="18"/>
      <c r="AU452" s="91"/>
    </row>
    <row r="453" ht="12.0" customHeight="1">
      <c r="A453" s="97">
        <v>5003179.0</v>
      </c>
      <c r="B453" s="92" t="s">
        <v>739</v>
      </c>
      <c r="C453" s="81" t="str">
        <f t="shared" si="11"/>
        <v/>
      </c>
      <c r="D453" s="82">
        <v>266.52</v>
      </c>
      <c r="E453" s="94" t="s">
        <v>245</v>
      </c>
      <c r="F453" s="84">
        <f t="shared" si="9"/>
        <v>325.1544</v>
      </c>
      <c r="G453" s="95" t="s">
        <v>246</v>
      </c>
      <c r="H453" s="86"/>
      <c r="I453" s="76"/>
      <c r="J453" s="76"/>
      <c r="K453" s="88"/>
      <c r="N453" s="18"/>
      <c r="P453" s="4">
        <v>91.0</v>
      </c>
      <c r="Q453" s="4"/>
      <c r="R453" s="4"/>
      <c r="S453" s="21"/>
      <c r="T453" s="21"/>
      <c r="V453" s="89"/>
      <c r="Z453" s="73"/>
      <c r="AA453" s="73">
        <v>15.000861128652616</v>
      </c>
      <c r="AB453" s="4"/>
      <c r="AC453" s="74"/>
      <c r="AD453" s="75"/>
      <c r="AE453" s="75"/>
      <c r="AF453" s="76"/>
      <c r="AJ453" s="90">
        <v>1003179.0</v>
      </c>
      <c r="AK453" s="18"/>
      <c r="AL453" s="8">
        <f t="shared" si="10"/>
        <v>0</v>
      </c>
      <c r="AO453" s="8">
        <v>0.5406883745090373</v>
      </c>
      <c r="AT453" s="18"/>
      <c r="AU453" s="91"/>
    </row>
    <row r="454" ht="12.0" customHeight="1">
      <c r="A454" s="97">
        <v>5003180.0</v>
      </c>
      <c r="B454" s="92" t="s">
        <v>740</v>
      </c>
      <c r="C454" s="81" t="str">
        <f t="shared" si="11"/>
        <v/>
      </c>
      <c r="D454" s="82">
        <v>138.47</v>
      </c>
      <c r="E454" s="94" t="s">
        <v>372</v>
      </c>
      <c r="F454" s="84">
        <f t="shared" si="9"/>
        <v>168.9334</v>
      </c>
      <c r="G454" s="95" t="s">
        <v>246</v>
      </c>
      <c r="H454" s="86"/>
      <c r="I454" s="76"/>
      <c r="J454" s="76"/>
      <c r="K454" s="88"/>
      <c r="N454" s="18"/>
      <c r="P454" s="4">
        <v>91.0</v>
      </c>
      <c r="Q454" s="4"/>
      <c r="R454" s="4"/>
      <c r="S454" s="21"/>
      <c r="T454" s="21"/>
      <c r="V454" s="89"/>
      <c r="Z454" s="73"/>
      <c r="AA454" s="73">
        <v>0.0</v>
      </c>
      <c r="AB454" s="4"/>
      <c r="AC454" s="74"/>
      <c r="AD454" s="75"/>
      <c r="AE454" s="75"/>
      <c r="AF454" s="76"/>
      <c r="AJ454" s="90">
        <v>1003180.0</v>
      </c>
      <c r="AK454" s="18"/>
      <c r="AL454" s="8">
        <f t="shared" si="10"/>
        <v>0</v>
      </c>
      <c r="AO454" s="8">
        <v>15.609967868289763</v>
      </c>
      <c r="AT454" s="18"/>
      <c r="AU454" s="91"/>
    </row>
    <row r="455" ht="12.0" customHeight="1">
      <c r="A455" s="115">
        <v>1003181.0</v>
      </c>
      <c r="B455" s="92" t="s">
        <v>741</v>
      </c>
      <c r="C455" s="81" t="str">
        <f t="shared" si="11"/>
        <v/>
      </c>
      <c r="D455" s="82">
        <v>104.71</v>
      </c>
      <c r="E455" s="94" t="s">
        <v>245</v>
      </c>
      <c r="F455" s="84">
        <f t="shared" si="9"/>
        <v>127.7462</v>
      </c>
      <c r="G455" s="95" t="s">
        <v>246</v>
      </c>
      <c r="H455" s="86"/>
      <c r="I455" s="76"/>
      <c r="J455" s="76"/>
      <c r="K455" s="88"/>
      <c r="N455" s="18"/>
      <c r="P455" s="4">
        <v>91.0</v>
      </c>
      <c r="Q455" s="4"/>
      <c r="R455" s="4"/>
      <c r="S455" s="21"/>
      <c r="T455" s="21"/>
      <c r="V455" s="89"/>
      <c r="Z455" s="73"/>
      <c r="AA455" s="73">
        <v>0.0</v>
      </c>
      <c r="AB455" s="4"/>
      <c r="AC455" s="74"/>
      <c r="AD455" s="75"/>
      <c r="AE455" s="75"/>
      <c r="AF455" s="76"/>
      <c r="AJ455" s="90"/>
      <c r="AK455" s="18"/>
      <c r="AL455" s="8">
        <f t="shared" si="10"/>
        <v>0</v>
      </c>
      <c r="AO455" s="8">
        <v>19.323503343402916</v>
      </c>
      <c r="AT455" s="18"/>
      <c r="AU455" s="91"/>
    </row>
    <row r="456" ht="12.0" customHeight="1">
      <c r="A456" s="97">
        <v>5003182.0</v>
      </c>
      <c r="B456" s="92" t="s">
        <v>742</v>
      </c>
      <c r="C456" s="81" t="str">
        <f t="shared" si="11"/>
        <v/>
      </c>
      <c r="D456" s="82">
        <v>138.47</v>
      </c>
      <c r="E456" s="94"/>
      <c r="F456" s="84">
        <f t="shared" si="9"/>
        <v>168.9334</v>
      </c>
      <c r="G456" s="95" t="s">
        <v>246</v>
      </c>
      <c r="H456" s="86"/>
      <c r="I456" s="76"/>
      <c r="J456" s="76"/>
      <c r="K456" s="88"/>
      <c r="N456" s="18"/>
      <c r="P456" s="4">
        <v>91.0</v>
      </c>
      <c r="Q456" s="4"/>
      <c r="R456" s="4"/>
      <c r="S456" s="21"/>
      <c r="T456" s="21"/>
      <c r="V456" s="89"/>
      <c r="Z456" s="73"/>
      <c r="AA456" s="73">
        <v>0.0</v>
      </c>
      <c r="AB456" s="4"/>
      <c r="AC456" s="74"/>
      <c r="AD456" s="75"/>
      <c r="AE456" s="75"/>
      <c r="AF456" s="76"/>
      <c r="AJ456" s="90">
        <v>1003182.0</v>
      </c>
      <c r="AK456" s="18"/>
      <c r="AL456" s="8">
        <f t="shared" si="10"/>
        <v>0</v>
      </c>
      <c r="AO456" s="8">
        <v>31.219935736579526</v>
      </c>
      <c r="AT456" s="18"/>
      <c r="AU456" s="91"/>
    </row>
    <row r="457" ht="12.0" customHeight="1">
      <c r="A457" s="115">
        <v>1003183.0</v>
      </c>
      <c r="B457" s="92" t="s">
        <v>743</v>
      </c>
      <c r="C457" s="81" t="str">
        <f t="shared" si="11"/>
        <v/>
      </c>
      <c r="D457" s="82">
        <v>104.71</v>
      </c>
      <c r="E457" s="94" t="s">
        <v>245</v>
      </c>
      <c r="F457" s="84">
        <f t="shared" si="9"/>
        <v>127.7462</v>
      </c>
      <c r="G457" s="95" t="s">
        <v>246</v>
      </c>
      <c r="H457" s="86"/>
      <c r="I457" s="76"/>
      <c r="J457" s="76"/>
      <c r="K457" s="88"/>
      <c r="N457" s="18"/>
      <c r="P457" s="4">
        <v>91.0</v>
      </c>
      <c r="Q457" s="4"/>
      <c r="R457" s="4"/>
      <c r="S457" s="21"/>
      <c r="T457" s="21"/>
      <c r="V457" s="89"/>
      <c r="Z457" s="73"/>
      <c r="AA457" s="73">
        <v>0.0</v>
      </c>
      <c r="AB457" s="4"/>
      <c r="AC457" s="74"/>
      <c r="AD457" s="75"/>
      <c r="AE457" s="75"/>
      <c r="AF457" s="76"/>
      <c r="AJ457" s="90"/>
      <c r="AK457" s="18"/>
      <c r="AL457" s="8">
        <f t="shared" si="10"/>
        <v>0</v>
      </c>
      <c r="AO457" s="8">
        <v>19.323503343402916</v>
      </c>
      <c r="AT457" s="18"/>
      <c r="AU457" s="91"/>
    </row>
    <row r="458" ht="12.0" customHeight="1">
      <c r="A458" s="97">
        <v>5003184.0</v>
      </c>
      <c r="B458" s="92" t="s">
        <v>744</v>
      </c>
      <c r="C458" s="81" t="str">
        <f t="shared" si="11"/>
        <v/>
      </c>
      <c r="D458" s="82">
        <v>138.47</v>
      </c>
      <c r="E458" s="94" t="s">
        <v>372</v>
      </c>
      <c r="F458" s="84">
        <f t="shared" si="9"/>
        <v>168.9334</v>
      </c>
      <c r="G458" s="95" t="s">
        <v>246</v>
      </c>
      <c r="H458" s="86"/>
      <c r="I458" s="76"/>
      <c r="J458" s="76"/>
      <c r="K458" s="88"/>
      <c r="N458" s="18"/>
      <c r="P458" s="4">
        <v>91.0</v>
      </c>
      <c r="Q458" s="4"/>
      <c r="R458" s="4"/>
      <c r="S458" s="21"/>
      <c r="T458" s="21"/>
      <c r="V458" s="89"/>
      <c r="Z458" s="73"/>
      <c r="AA458" s="73">
        <v>0.0</v>
      </c>
      <c r="AB458" s="4"/>
      <c r="AC458" s="74"/>
      <c r="AD458" s="75"/>
      <c r="AE458" s="75"/>
      <c r="AF458" s="76"/>
      <c r="AJ458" s="90">
        <v>1003184.0</v>
      </c>
      <c r="AK458" s="18"/>
      <c r="AL458" s="8">
        <f t="shared" si="10"/>
        <v>0</v>
      </c>
      <c r="AO458" s="8">
        <v>15.609967868289763</v>
      </c>
      <c r="AT458" s="18"/>
      <c r="AU458" s="91"/>
    </row>
    <row r="459" ht="12.0" customHeight="1">
      <c r="A459" s="97">
        <v>5003185.0</v>
      </c>
      <c r="B459" s="92" t="s">
        <v>745</v>
      </c>
      <c r="C459" s="81" t="str">
        <f t="shared" si="11"/>
        <v/>
      </c>
      <c r="D459" s="82">
        <v>294.08</v>
      </c>
      <c r="E459" s="94" t="s">
        <v>245</v>
      </c>
      <c r="F459" s="84">
        <f t="shared" si="9"/>
        <v>358.7776</v>
      </c>
      <c r="G459" s="95" t="s">
        <v>246</v>
      </c>
      <c r="H459" s="86"/>
      <c r="I459" s="76"/>
      <c r="J459" s="76"/>
      <c r="K459" s="88"/>
      <c r="N459" s="18"/>
      <c r="P459" s="4">
        <v>91.0</v>
      </c>
      <c r="Q459" s="4"/>
      <c r="R459" s="4"/>
      <c r="S459" s="21"/>
      <c r="T459" s="21"/>
      <c r="V459" s="89"/>
      <c r="Z459" s="73"/>
      <c r="AA459" s="73">
        <v>15.0</v>
      </c>
      <c r="AB459" s="4"/>
      <c r="AC459" s="74"/>
      <c r="AD459" s="75"/>
      <c r="AE459" s="75"/>
      <c r="AF459" s="76"/>
      <c r="AJ459" s="90">
        <v>1003185.0</v>
      </c>
      <c r="AK459" s="18"/>
      <c r="AL459" s="8">
        <f t="shared" si="10"/>
        <v>0</v>
      </c>
      <c r="AO459" s="8">
        <v>1.470094114932771</v>
      </c>
      <c r="AT459" s="18"/>
      <c r="AU459" s="91"/>
    </row>
    <row r="460" ht="12.0" customHeight="1">
      <c r="A460" s="97">
        <v>5003186.0</v>
      </c>
      <c r="B460" s="92" t="s">
        <v>746</v>
      </c>
      <c r="C460" s="81" t="str">
        <f t="shared" si="11"/>
        <v/>
      </c>
      <c r="D460" s="82">
        <v>151.6</v>
      </c>
      <c r="E460" s="94"/>
      <c r="F460" s="84">
        <f t="shared" si="9"/>
        <v>184.952</v>
      </c>
      <c r="G460" s="95" t="s">
        <v>246</v>
      </c>
      <c r="H460" s="86"/>
      <c r="I460" s="76"/>
      <c r="J460" s="76"/>
      <c r="K460" s="88"/>
      <c r="N460" s="18"/>
      <c r="P460" s="4">
        <v>91.0</v>
      </c>
      <c r="Q460" s="4"/>
      <c r="R460" s="4"/>
      <c r="S460" s="21"/>
      <c r="T460" s="21"/>
      <c r="V460" s="89"/>
      <c r="Z460" s="73"/>
      <c r="AA460" s="73">
        <v>0.0</v>
      </c>
      <c r="AB460" s="4"/>
      <c r="AC460" s="74"/>
      <c r="AD460" s="75"/>
      <c r="AE460" s="75"/>
      <c r="AF460" s="76"/>
      <c r="AJ460" s="90">
        <v>1003186.0</v>
      </c>
      <c r="AK460" s="18"/>
      <c r="AL460" s="8">
        <f t="shared" si="10"/>
        <v>0</v>
      </c>
      <c r="AO460" s="8">
        <v>14.259084109145308</v>
      </c>
      <c r="AT460" s="18"/>
      <c r="AU460" s="91"/>
    </row>
    <row r="461" ht="12.0" customHeight="1">
      <c r="A461" s="97">
        <v>5003187.0</v>
      </c>
      <c r="B461" s="92" t="s">
        <v>747</v>
      </c>
      <c r="C461" s="81" t="str">
        <f t="shared" si="11"/>
        <v/>
      </c>
      <c r="D461" s="82">
        <v>151.6</v>
      </c>
      <c r="E461" s="94"/>
      <c r="F461" s="84">
        <f t="shared" si="9"/>
        <v>184.952</v>
      </c>
      <c r="G461" s="95" t="s">
        <v>246</v>
      </c>
      <c r="H461" s="86"/>
      <c r="I461" s="76"/>
      <c r="J461" s="76"/>
      <c r="K461" s="88"/>
      <c r="N461" s="18"/>
      <c r="P461" s="4">
        <v>91.0</v>
      </c>
      <c r="Q461" s="4"/>
      <c r="R461" s="4"/>
      <c r="S461" s="21"/>
      <c r="T461" s="21"/>
      <c r="V461" s="89"/>
      <c r="Z461" s="73"/>
      <c r="AA461" s="73">
        <v>0.0</v>
      </c>
      <c r="AB461" s="4"/>
      <c r="AC461" s="74"/>
      <c r="AD461" s="75"/>
      <c r="AE461" s="75"/>
      <c r="AF461" s="76"/>
      <c r="AJ461" s="90">
        <v>1003187.0</v>
      </c>
      <c r="AK461" s="18"/>
      <c r="AL461" s="8">
        <f t="shared" si="10"/>
        <v>0</v>
      </c>
      <c r="AO461" s="8">
        <v>14.259084109145308</v>
      </c>
      <c r="AT461" s="18"/>
      <c r="AU461" s="91"/>
    </row>
    <row r="462" ht="12.0" customHeight="1">
      <c r="A462" s="97">
        <v>5003188.0</v>
      </c>
      <c r="B462" s="92" t="s">
        <v>748</v>
      </c>
      <c r="C462" s="81" t="str">
        <f t="shared" si="11"/>
        <v/>
      </c>
      <c r="D462" s="82">
        <v>151.6</v>
      </c>
      <c r="E462" s="94"/>
      <c r="F462" s="84">
        <f t="shared" si="9"/>
        <v>184.952</v>
      </c>
      <c r="G462" s="95" t="s">
        <v>246</v>
      </c>
      <c r="H462" s="86"/>
      <c r="I462" s="76"/>
      <c r="J462" s="76"/>
      <c r="K462" s="88"/>
      <c r="N462" s="18"/>
      <c r="P462" s="4">
        <v>91.0</v>
      </c>
      <c r="Q462" s="4"/>
      <c r="R462" s="4"/>
      <c r="S462" s="21"/>
      <c r="T462" s="21"/>
      <c r="V462" s="89"/>
      <c r="Z462" s="73"/>
      <c r="AA462" s="73">
        <v>0.0</v>
      </c>
      <c r="AB462" s="4"/>
      <c r="AC462" s="74"/>
      <c r="AD462" s="75"/>
      <c r="AE462" s="75"/>
      <c r="AF462" s="76"/>
      <c r="AJ462" s="90">
        <v>1003188.0</v>
      </c>
      <c r="AK462" s="18"/>
      <c r="AL462" s="8">
        <f t="shared" si="10"/>
        <v>0</v>
      </c>
      <c r="AO462" s="8">
        <v>14.259084109145308</v>
      </c>
      <c r="AT462" s="18"/>
      <c r="AU462" s="91"/>
    </row>
    <row r="463" ht="12.0" customHeight="1">
      <c r="A463" s="97">
        <v>5003189.0</v>
      </c>
      <c r="B463" s="92" t="s">
        <v>749</v>
      </c>
      <c r="C463" s="81" t="str">
        <f t="shared" si="11"/>
        <v/>
      </c>
      <c r="D463" s="82">
        <v>151.6</v>
      </c>
      <c r="E463" s="94"/>
      <c r="F463" s="84">
        <f t="shared" si="9"/>
        <v>184.952</v>
      </c>
      <c r="G463" s="95" t="s">
        <v>246</v>
      </c>
      <c r="H463" s="86"/>
      <c r="I463" s="76"/>
      <c r="J463" s="76"/>
      <c r="K463" s="88"/>
      <c r="N463" s="18"/>
      <c r="P463" s="4">
        <v>91.0</v>
      </c>
      <c r="Q463" s="4"/>
      <c r="R463" s="4"/>
      <c r="S463" s="21"/>
      <c r="T463" s="21"/>
      <c r="V463" s="89"/>
      <c r="Z463" s="73"/>
      <c r="AA463" s="73">
        <v>0.0</v>
      </c>
      <c r="AB463" s="4"/>
      <c r="AC463" s="74"/>
      <c r="AD463" s="75"/>
      <c r="AE463" s="75"/>
      <c r="AF463" s="76"/>
      <c r="AJ463" s="90">
        <v>1003189.0</v>
      </c>
      <c r="AK463" s="18"/>
      <c r="AL463" s="8">
        <f t="shared" si="10"/>
        <v>0</v>
      </c>
      <c r="AO463" s="8">
        <v>14.259084109145308</v>
      </c>
      <c r="AT463" s="18"/>
      <c r="AU463" s="91"/>
    </row>
    <row r="464" ht="12.0" customHeight="1">
      <c r="A464" s="109">
        <v>5003190.0</v>
      </c>
      <c r="B464" s="92" t="s">
        <v>750</v>
      </c>
      <c r="C464" s="81" t="str">
        <f t="shared" si="11"/>
        <v/>
      </c>
      <c r="D464" s="82">
        <v>294.08</v>
      </c>
      <c r="E464" s="94" t="s">
        <v>245</v>
      </c>
      <c r="F464" s="84">
        <f t="shared" si="9"/>
        <v>358.7776</v>
      </c>
      <c r="G464" s="95" t="s">
        <v>246</v>
      </c>
      <c r="H464" s="86"/>
      <c r="I464" s="76"/>
      <c r="J464" s="76"/>
      <c r="K464" s="88"/>
      <c r="N464" s="18"/>
      <c r="P464" s="4">
        <v>91.0</v>
      </c>
      <c r="Q464" s="4"/>
      <c r="R464" s="4"/>
      <c r="S464" s="21"/>
      <c r="T464" s="21"/>
      <c r="V464" s="89"/>
      <c r="Z464" s="73"/>
      <c r="AA464" s="73">
        <v>15.0</v>
      </c>
      <c r="AB464" s="4"/>
      <c r="AC464" s="74"/>
      <c r="AD464" s="75"/>
      <c r="AE464" s="75"/>
      <c r="AF464" s="76"/>
      <c r="AJ464" s="90">
        <v>1003190.0</v>
      </c>
      <c r="AK464" s="18"/>
      <c r="AL464" s="8">
        <f t="shared" si="10"/>
        <v>0</v>
      </c>
      <c r="AO464" s="8">
        <v>0.7350470574663855</v>
      </c>
      <c r="AT464" s="18"/>
      <c r="AU464" s="91"/>
    </row>
    <row r="465" ht="12.0" customHeight="1">
      <c r="A465" s="79">
        <v>3712001.0</v>
      </c>
      <c r="B465" s="80" t="s">
        <v>751</v>
      </c>
      <c r="C465" s="81"/>
      <c r="D465" s="82">
        <v>33.89</v>
      </c>
      <c r="E465" s="106" t="s">
        <v>379</v>
      </c>
      <c r="F465" s="84">
        <f t="shared" si="9"/>
        <v>41.3458</v>
      </c>
      <c r="G465" s="95"/>
      <c r="H465" s="69"/>
      <c r="I465" s="76"/>
      <c r="J465" s="108"/>
      <c r="K465" s="88"/>
      <c r="N465" s="18"/>
      <c r="P465" s="4">
        <v>91.0</v>
      </c>
      <c r="Q465" s="4"/>
      <c r="R465" s="4"/>
      <c r="S465" s="21"/>
      <c r="T465" s="21"/>
      <c r="V465" s="89"/>
      <c r="Z465" s="73"/>
      <c r="AA465" s="73">
        <v>10.0</v>
      </c>
      <c r="AB465" s="4"/>
      <c r="AC465" s="74"/>
      <c r="AD465" s="75"/>
      <c r="AE465" s="75"/>
      <c r="AF465" s="76"/>
      <c r="AJ465" s="90"/>
      <c r="AK465" s="18"/>
      <c r="AL465" s="18"/>
      <c r="AT465" s="18"/>
      <c r="AU465" s="91"/>
    </row>
    <row r="466" ht="12.0" customHeight="1">
      <c r="A466" s="79">
        <v>3712002.0</v>
      </c>
      <c r="B466" s="92" t="s">
        <v>752</v>
      </c>
      <c r="C466" s="81"/>
      <c r="D466" s="82">
        <v>36.86</v>
      </c>
      <c r="E466" s="106" t="s">
        <v>245</v>
      </c>
      <c r="F466" s="84">
        <f t="shared" si="9"/>
        <v>44.9692</v>
      </c>
      <c r="G466" s="85"/>
      <c r="H466" s="69"/>
      <c r="I466" s="76"/>
      <c r="J466" s="108"/>
      <c r="K466" s="88"/>
      <c r="N466" s="18"/>
      <c r="P466" s="4">
        <v>91.0</v>
      </c>
      <c r="Q466" s="4"/>
      <c r="R466" s="4"/>
      <c r="S466" s="21"/>
      <c r="T466" s="21"/>
      <c r="V466" s="89"/>
      <c r="Z466" s="73"/>
      <c r="AA466" s="73">
        <v>10.0</v>
      </c>
      <c r="AB466" s="4"/>
      <c r="AC466" s="74"/>
      <c r="AD466" s="75"/>
      <c r="AE466" s="75"/>
      <c r="AF466" s="76"/>
      <c r="AJ466" s="90"/>
      <c r="AK466" s="18"/>
      <c r="AL466" s="18"/>
      <c r="AT466" s="18"/>
      <c r="AU466" s="91"/>
    </row>
    <row r="467" ht="12.0" customHeight="1">
      <c r="A467" s="79">
        <v>3712003.0</v>
      </c>
      <c r="B467" s="92" t="s">
        <v>753</v>
      </c>
      <c r="C467" s="81"/>
      <c r="D467" s="82">
        <v>36.86</v>
      </c>
      <c r="E467" s="106" t="s">
        <v>245</v>
      </c>
      <c r="F467" s="84">
        <f t="shared" si="9"/>
        <v>44.9692</v>
      </c>
      <c r="G467" s="85"/>
      <c r="H467" s="69"/>
      <c r="I467" s="76"/>
      <c r="J467" s="108"/>
      <c r="K467" s="88"/>
      <c r="N467" s="18"/>
      <c r="P467" s="4">
        <v>91.0</v>
      </c>
      <c r="Q467" s="4"/>
      <c r="R467" s="4"/>
      <c r="S467" s="21"/>
      <c r="T467" s="21"/>
      <c r="V467" s="89"/>
      <c r="Z467" s="73"/>
      <c r="AA467" s="73">
        <v>10.0</v>
      </c>
      <c r="AB467" s="4"/>
      <c r="AC467" s="74"/>
      <c r="AD467" s="75"/>
      <c r="AE467" s="75"/>
      <c r="AF467" s="76"/>
      <c r="AJ467" s="90"/>
      <c r="AK467" s="18"/>
      <c r="AL467" s="18"/>
      <c r="AT467" s="18"/>
      <c r="AU467" s="91"/>
    </row>
    <row r="468" ht="12.0" customHeight="1">
      <c r="A468" s="79">
        <v>3712004.0</v>
      </c>
      <c r="B468" s="92" t="s">
        <v>754</v>
      </c>
      <c r="C468" s="81"/>
      <c r="D468" s="82">
        <v>39.51</v>
      </c>
      <c r="E468" s="106" t="s">
        <v>245</v>
      </c>
      <c r="F468" s="84">
        <f t="shared" si="9"/>
        <v>48.2022</v>
      </c>
      <c r="G468" s="85"/>
      <c r="H468" s="69"/>
      <c r="I468" s="76"/>
      <c r="J468" s="108"/>
      <c r="K468" s="88"/>
      <c r="N468" s="18"/>
      <c r="P468" s="4">
        <v>91.0</v>
      </c>
      <c r="Q468" s="4"/>
      <c r="R468" s="4"/>
      <c r="S468" s="21"/>
      <c r="T468" s="21"/>
      <c r="V468" s="89"/>
      <c r="Z468" s="73"/>
      <c r="AA468" s="73">
        <v>10.0</v>
      </c>
      <c r="AB468" s="4"/>
      <c r="AC468" s="74"/>
      <c r="AD468" s="75"/>
      <c r="AE468" s="75"/>
      <c r="AF468" s="76"/>
      <c r="AJ468" s="90"/>
      <c r="AK468" s="18"/>
      <c r="AL468" s="18"/>
      <c r="AT468" s="18"/>
      <c r="AU468" s="91"/>
    </row>
    <row r="469" ht="12.0" customHeight="1">
      <c r="A469" s="79">
        <v>3712005.0</v>
      </c>
      <c r="B469" s="92" t="s">
        <v>755</v>
      </c>
      <c r="C469" s="81"/>
      <c r="D469" s="82">
        <v>45.36</v>
      </c>
      <c r="E469" s="106" t="s">
        <v>245</v>
      </c>
      <c r="F469" s="84">
        <f t="shared" si="9"/>
        <v>55.3392</v>
      </c>
      <c r="G469" s="85"/>
      <c r="H469" s="69"/>
      <c r="I469" s="76"/>
      <c r="J469" s="108"/>
      <c r="K469" s="88"/>
      <c r="N469" s="18"/>
      <c r="P469" s="4">
        <v>91.0</v>
      </c>
      <c r="Q469" s="4"/>
      <c r="R469" s="4"/>
      <c r="S469" s="21"/>
      <c r="T469" s="21"/>
      <c r="V469" s="89"/>
      <c r="Z469" s="73"/>
      <c r="AA469" s="73">
        <v>10.0</v>
      </c>
      <c r="AB469" s="4"/>
      <c r="AC469" s="74"/>
      <c r="AD469" s="75"/>
      <c r="AE469" s="75"/>
      <c r="AF469" s="76"/>
      <c r="AJ469" s="90"/>
      <c r="AK469" s="18"/>
      <c r="AL469" s="18"/>
      <c r="AT469" s="18"/>
      <c r="AU469" s="91"/>
    </row>
    <row r="470" ht="12.0" customHeight="1">
      <c r="A470" s="79">
        <v>3712006.0</v>
      </c>
      <c r="B470" s="92" t="s">
        <v>756</v>
      </c>
      <c r="C470" s="81"/>
      <c r="D470" s="82">
        <v>49.76</v>
      </c>
      <c r="E470" s="106" t="s">
        <v>379</v>
      </c>
      <c r="F470" s="84">
        <f t="shared" si="9"/>
        <v>60.7072</v>
      </c>
      <c r="G470" s="85"/>
      <c r="H470" s="69"/>
      <c r="I470" s="76"/>
      <c r="J470" s="108"/>
      <c r="K470" s="88"/>
      <c r="N470" s="18"/>
      <c r="P470" s="4">
        <v>91.0</v>
      </c>
      <c r="Q470" s="4"/>
      <c r="R470" s="4"/>
      <c r="S470" s="21"/>
      <c r="T470" s="21"/>
      <c r="V470" s="89"/>
      <c r="Z470" s="73"/>
      <c r="AA470" s="73">
        <v>10.0</v>
      </c>
      <c r="AB470" s="4"/>
      <c r="AC470" s="74"/>
      <c r="AD470" s="75"/>
      <c r="AE470" s="75"/>
      <c r="AF470" s="76"/>
      <c r="AJ470" s="90"/>
      <c r="AK470" s="18"/>
      <c r="AL470" s="18"/>
      <c r="AT470" s="18"/>
      <c r="AU470" s="91"/>
    </row>
    <row r="471" ht="12.0" customHeight="1">
      <c r="A471" s="79">
        <v>3712007.0</v>
      </c>
      <c r="B471" s="92" t="s">
        <v>757</v>
      </c>
      <c r="C471" s="81"/>
      <c r="D471" s="82">
        <v>53.87</v>
      </c>
      <c r="E471" s="106" t="s">
        <v>458</v>
      </c>
      <c r="F471" s="84">
        <f t="shared" si="9"/>
        <v>65.7214</v>
      </c>
      <c r="G471" s="85"/>
      <c r="H471" s="69"/>
      <c r="I471" s="76"/>
      <c r="J471" s="108"/>
      <c r="K471" s="88"/>
      <c r="N471" s="18"/>
      <c r="P471" s="4">
        <v>91.0</v>
      </c>
      <c r="Q471" s="4"/>
      <c r="R471" s="4"/>
      <c r="S471" s="21"/>
      <c r="T471" s="21"/>
      <c r="V471" s="89"/>
      <c r="Z471" s="73"/>
      <c r="AA471" s="73">
        <v>10.0</v>
      </c>
      <c r="AB471" s="4"/>
      <c r="AC471" s="74"/>
      <c r="AD471" s="75"/>
      <c r="AE471" s="75"/>
      <c r="AF471" s="76"/>
      <c r="AJ471" s="90"/>
      <c r="AK471" s="18"/>
      <c r="AL471" s="18"/>
      <c r="AT471" s="18"/>
      <c r="AU471" s="91"/>
    </row>
    <row r="472" ht="12.0" customHeight="1">
      <c r="A472" s="79">
        <v>3712008.0</v>
      </c>
      <c r="B472" s="92" t="s">
        <v>758</v>
      </c>
      <c r="C472" s="81"/>
      <c r="D472" s="82">
        <v>59.29</v>
      </c>
      <c r="E472" s="106" t="s">
        <v>245</v>
      </c>
      <c r="F472" s="84">
        <f t="shared" si="9"/>
        <v>72.3338</v>
      </c>
      <c r="G472" s="85"/>
      <c r="H472" s="69"/>
      <c r="I472" s="76"/>
      <c r="J472" s="108"/>
      <c r="K472" s="88"/>
      <c r="N472" s="18"/>
      <c r="P472" s="4">
        <v>91.0</v>
      </c>
      <c r="Q472" s="4"/>
      <c r="R472" s="4"/>
      <c r="S472" s="21"/>
      <c r="T472" s="21"/>
      <c r="V472" s="89"/>
      <c r="Z472" s="73"/>
      <c r="AA472" s="73">
        <v>10.0</v>
      </c>
      <c r="AB472" s="4"/>
      <c r="AC472" s="74"/>
      <c r="AD472" s="75"/>
      <c r="AE472" s="75"/>
      <c r="AF472" s="76"/>
      <c r="AJ472" s="90"/>
      <c r="AK472" s="18"/>
      <c r="AL472" s="18"/>
      <c r="AT472" s="18"/>
      <c r="AU472" s="91"/>
    </row>
    <row r="473" ht="12.0" customHeight="1">
      <c r="A473" s="79">
        <v>3712009.0</v>
      </c>
      <c r="B473" s="92" t="s">
        <v>759</v>
      </c>
      <c r="C473" s="81"/>
      <c r="D473" s="82">
        <v>35.7</v>
      </c>
      <c r="E473" s="106" t="s">
        <v>379</v>
      </c>
      <c r="F473" s="84">
        <f t="shared" si="9"/>
        <v>43.554</v>
      </c>
      <c r="G473" s="85"/>
      <c r="H473" s="69"/>
      <c r="I473" s="76"/>
      <c r="J473" s="108"/>
      <c r="K473" s="88"/>
      <c r="N473" s="18"/>
      <c r="P473" s="4">
        <v>91.0</v>
      </c>
      <c r="Q473" s="4"/>
      <c r="R473" s="4"/>
      <c r="S473" s="21"/>
      <c r="T473" s="21"/>
      <c r="V473" s="89"/>
      <c r="Z473" s="73"/>
      <c r="AA473" s="73">
        <v>10.0</v>
      </c>
      <c r="AB473" s="4"/>
      <c r="AC473" s="74"/>
      <c r="AD473" s="75"/>
      <c r="AE473" s="75"/>
      <c r="AF473" s="76"/>
      <c r="AJ473" s="90"/>
      <c r="AK473" s="18"/>
      <c r="AL473" s="18"/>
      <c r="AT473" s="18"/>
      <c r="AU473" s="91"/>
    </row>
    <row r="474" ht="12.0" customHeight="1">
      <c r="A474" s="79">
        <v>3712010.0</v>
      </c>
      <c r="B474" s="92" t="s">
        <v>760</v>
      </c>
      <c r="C474" s="81"/>
      <c r="D474" s="82">
        <v>45.08</v>
      </c>
      <c r="E474" s="106" t="s">
        <v>245</v>
      </c>
      <c r="F474" s="84">
        <f t="shared" si="9"/>
        <v>54.9976</v>
      </c>
      <c r="G474" s="85"/>
      <c r="H474" s="69"/>
      <c r="I474" s="76"/>
      <c r="J474" s="108"/>
      <c r="K474" s="88"/>
      <c r="N474" s="18"/>
      <c r="P474" s="4">
        <v>91.0</v>
      </c>
      <c r="Q474" s="4"/>
      <c r="R474" s="4"/>
      <c r="S474" s="21"/>
      <c r="T474" s="21"/>
      <c r="V474" s="89"/>
      <c r="Z474" s="73"/>
      <c r="AA474" s="73">
        <v>10.0</v>
      </c>
      <c r="AB474" s="4"/>
      <c r="AC474" s="74"/>
      <c r="AD474" s="75"/>
      <c r="AE474" s="75"/>
      <c r="AF474" s="76"/>
      <c r="AJ474" s="90"/>
      <c r="AK474" s="18"/>
      <c r="AL474" s="18"/>
      <c r="AT474" s="18"/>
      <c r="AU474" s="91"/>
    </row>
    <row r="475" ht="12.0" customHeight="1">
      <c r="A475" s="79">
        <v>3712011.0</v>
      </c>
      <c r="B475" s="92" t="s">
        <v>761</v>
      </c>
      <c r="C475" s="81"/>
      <c r="D475" s="82">
        <v>52.8</v>
      </c>
      <c r="E475" s="106" t="s">
        <v>507</v>
      </c>
      <c r="F475" s="84">
        <f t="shared" si="9"/>
        <v>64.416</v>
      </c>
      <c r="G475" s="85"/>
      <c r="H475" s="69"/>
      <c r="I475" s="76"/>
      <c r="J475" s="108"/>
      <c r="K475" s="88"/>
      <c r="N475" s="18"/>
      <c r="P475" s="4">
        <v>91.0</v>
      </c>
      <c r="Q475" s="4"/>
      <c r="R475" s="4"/>
      <c r="S475" s="21"/>
      <c r="T475" s="21"/>
      <c r="V475" s="89"/>
      <c r="Z475" s="73"/>
      <c r="AA475" s="73">
        <v>10.0</v>
      </c>
      <c r="AB475" s="4"/>
      <c r="AC475" s="74"/>
      <c r="AD475" s="75"/>
      <c r="AE475" s="75"/>
      <c r="AF475" s="76"/>
      <c r="AJ475" s="90"/>
      <c r="AK475" s="18"/>
      <c r="AL475" s="18"/>
      <c r="AT475" s="18"/>
      <c r="AU475" s="91"/>
    </row>
    <row r="476" ht="12.0" customHeight="1">
      <c r="A476" s="79">
        <v>3712012.0</v>
      </c>
      <c r="B476" s="92" t="s">
        <v>762</v>
      </c>
      <c r="C476" s="81"/>
      <c r="D476" s="82">
        <v>62.54</v>
      </c>
      <c r="E476" s="106" t="s">
        <v>245</v>
      </c>
      <c r="F476" s="84">
        <f t="shared" si="9"/>
        <v>76.2988</v>
      </c>
      <c r="G476" s="85"/>
      <c r="H476" s="69"/>
      <c r="I476" s="76"/>
      <c r="J476" s="108"/>
      <c r="K476" s="88"/>
      <c r="N476" s="18"/>
      <c r="P476" s="4">
        <v>91.0</v>
      </c>
      <c r="Q476" s="4"/>
      <c r="R476" s="4"/>
      <c r="S476" s="21"/>
      <c r="T476" s="21"/>
      <c r="V476" s="89"/>
      <c r="Z476" s="73"/>
      <c r="AA476" s="73">
        <v>10.0</v>
      </c>
      <c r="AB476" s="4"/>
      <c r="AC476" s="74"/>
      <c r="AD476" s="75"/>
      <c r="AE476" s="75"/>
      <c r="AF476" s="76"/>
      <c r="AJ476" s="90"/>
      <c r="AK476" s="18"/>
      <c r="AL476" s="18"/>
      <c r="AT476" s="18"/>
      <c r="AU476" s="91"/>
    </row>
    <row r="477" ht="12.0" customHeight="1">
      <c r="A477" s="79">
        <v>3712013.0</v>
      </c>
      <c r="B477" s="92" t="s">
        <v>763</v>
      </c>
      <c r="C477" s="81"/>
      <c r="D477" s="82">
        <v>62.54</v>
      </c>
      <c r="E477" s="106" t="s">
        <v>245</v>
      </c>
      <c r="F477" s="84">
        <f t="shared" si="9"/>
        <v>76.2988</v>
      </c>
      <c r="G477" s="85"/>
      <c r="H477" s="69"/>
      <c r="I477" s="76"/>
      <c r="J477" s="108"/>
      <c r="K477" s="88"/>
      <c r="N477" s="18"/>
      <c r="P477" s="4">
        <v>91.0</v>
      </c>
      <c r="Q477" s="4"/>
      <c r="R477" s="4"/>
      <c r="S477" s="21"/>
      <c r="T477" s="21"/>
      <c r="V477" s="89"/>
      <c r="Z477" s="73"/>
      <c r="AA477" s="73">
        <v>10.0</v>
      </c>
      <c r="AB477" s="4"/>
      <c r="AC477" s="74"/>
      <c r="AD477" s="75"/>
      <c r="AE477" s="75"/>
      <c r="AF477" s="76"/>
      <c r="AJ477" s="90"/>
      <c r="AK477" s="18"/>
      <c r="AL477" s="18"/>
      <c r="AT477" s="18"/>
      <c r="AU477" s="91"/>
    </row>
    <row r="478" ht="12.0" customHeight="1">
      <c r="A478" s="79">
        <v>3712014.0</v>
      </c>
      <c r="B478" s="92" t="s">
        <v>764</v>
      </c>
      <c r="C478" s="81"/>
      <c r="D478" s="82">
        <v>63.49</v>
      </c>
      <c r="E478" s="106" t="s">
        <v>245</v>
      </c>
      <c r="F478" s="84">
        <f t="shared" si="9"/>
        <v>77.4578</v>
      </c>
      <c r="G478" s="85"/>
      <c r="H478" s="69"/>
      <c r="I478" s="76"/>
      <c r="J478" s="108"/>
      <c r="K478" s="88"/>
      <c r="N478" s="18"/>
      <c r="P478" s="4">
        <v>91.0</v>
      </c>
      <c r="Q478" s="4"/>
      <c r="R478" s="4"/>
      <c r="S478" s="21"/>
      <c r="T478" s="21"/>
      <c r="V478" s="89"/>
      <c r="Z478" s="73"/>
      <c r="AA478" s="73">
        <v>10.0</v>
      </c>
      <c r="AB478" s="4"/>
      <c r="AC478" s="74"/>
      <c r="AD478" s="75"/>
      <c r="AE478" s="75"/>
      <c r="AF478" s="76"/>
      <c r="AJ478" s="90"/>
      <c r="AK478" s="18"/>
      <c r="AL478" s="18"/>
      <c r="AT478" s="18"/>
      <c r="AU478" s="91"/>
    </row>
    <row r="479" ht="12.0" customHeight="1">
      <c r="A479" s="79">
        <v>3712015.0</v>
      </c>
      <c r="B479" s="92" t="s">
        <v>765</v>
      </c>
      <c r="C479" s="81"/>
      <c r="D479" s="82">
        <v>70.99</v>
      </c>
      <c r="E479" s="106" t="s">
        <v>245</v>
      </c>
      <c r="F479" s="84">
        <f t="shared" si="9"/>
        <v>86.6078</v>
      </c>
      <c r="G479" s="85"/>
      <c r="H479" s="69"/>
      <c r="I479" s="76"/>
      <c r="J479" s="108"/>
      <c r="K479" s="88"/>
      <c r="N479" s="18"/>
      <c r="P479" s="4">
        <v>91.0</v>
      </c>
      <c r="Q479" s="4"/>
      <c r="R479" s="4"/>
      <c r="S479" s="21"/>
      <c r="T479" s="21"/>
      <c r="V479" s="89"/>
      <c r="Z479" s="73"/>
      <c r="AA479" s="73">
        <v>10.0</v>
      </c>
      <c r="AB479" s="4"/>
      <c r="AC479" s="74"/>
      <c r="AD479" s="75"/>
      <c r="AE479" s="75"/>
      <c r="AF479" s="76"/>
      <c r="AJ479" s="90"/>
      <c r="AK479" s="18"/>
      <c r="AL479" s="18"/>
      <c r="AT479" s="18"/>
      <c r="AU479" s="91"/>
    </row>
    <row r="480" ht="12.0" customHeight="1">
      <c r="A480" s="79">
        <v>3712016.0</v>
      </c>
      <c r="B480" s="92" t="s">
        <v>766</v>
      </c>
      <c r="C480" s="81"/>
      <c r="D480" s="82">
        <v>82.0</v>
      </c>
      <c r="E480" s="106" t="s">
        <v>379</v>
      </c>
      <c r="F480" s="84">
        <f t="shared" si="9"/>
        <v>100.04</v>
      </c>
      <c r="G480" s="85"/>
      <c r="H480" s="69"/>
      <c r="I480" s="76"/>
      <c r="J480" s="108"/>
      <c r="K480" s="88"/>
      <c r="N480" s="18"/>
      <c r="P480" s="4">
        <v>91.0</v>
      </c>
      <c r="Q480" s="4"/>
      <c r="R480" s="4"/>
      <c r="S480" s="21"/>
      <c r="T480" s="21"/>
      <c r="V480" s="89"/>
      <c r="Z480" s="73"/>
      <c r="AA480" s="73">
        <v>10.0</v>
      </c>
      <c r="AB480" s="4"/>
      <c r="AC480" s="74"/>
      <c r="AD480" s="75"/>
      <c r="AE480" s="75"/>
      <c r="AF480" s="76"/>
      <c r="AJ480" s="90"/>
      <c r="AK480" s="18"/>
      <c r="AL480" s="18"/>
      <c r="AT480" s="18"/>
      <c r="AU480" s="91"/>
    </row>
    <row r="481" ht="12.0" customHeight="1">
      <c r="A481" s="79">
        <v>3712017.0</v>
      </c>
      <c r="B481" s="92" t="s">
        <v>767</v>
      </c>
      <c r="C481" s="81"/>
      <c r="D481" s="82">
        <v>82.0</v>
      </c>
      <c r="E481" s="106" t="s">
        <v>245</v>
      </c>
      <c r="F481" s="84">
        <f t="shared" si="9"/>
        <v>100.04</v>
      </c>
      <c r="G481" s="85"/>
      <c r="H481" s="69"/>
      <c r="I481" s="76"/>
      <c r="J481" s="108"/>
      <c r="K481" s="88"/>
      <c r="N481" s="18"/>
      <c r="P481" s="4">
        <v>91.0</v>
      </c>
      <c r="Q481" s="4"/>
      <c r="R481" s="4"/>
      <c r="S481" s="21"/>
      <c r="T481" s="21"/>
      <c r="V481" s="89"/>
      <c r="Z481" s="73"/>
      <c r="AA481" s="73">
        <v>10.0</v>
      </c>
      <c r="AB481" s="4"/>
      <c r="AC481" s="74"/>
      <c r="AD481" s="75"/>
      <c r="AE481" s="75"/>
      <c r="AF481" s="76"/>
      <c r="AJ481" s="90"/>
      <c r="AK481" s="18"/>
      <c r="AL481" s="18"/>
      <c r="AT481" s="18"/>
      <c r="AU481" s="91"/>
    </row>
    <row r="482" ht="12.0" customHeight="1">
      <c r="A482" s="79">
        <v>3712018.0</v>
      </c>
      <c r="B482" s="92" t="s">
        <v>768</v>
      </c>
      <c r="C482" s="81"/>
      <c r="D482" s="82">
        <v>82.0</v>
      </c>
      <c r="E482" s="106" t="s">
        <v>245</v>
      </c>
      <c r="F482" s="84">
        <f t="shared" si="9"/>
        <v>100.04</v>
      </c>
      <c r="G482" s="85"/>
      <c r="H482" s="69"/>
      <c r="I482" s="76"/>
      <c r="J482" s="108"/>
      <c r="K482" s="88"/>
      <c r="N482" s="18"/>
      <c r="P482" s="4">
        <v>91.0</v>
      </c>
      <c r="Q482" s="4"/>
      <c r="R482" s="4"/>
      <c r="S482" s="21"/>
      <c r="T482" s="21"/>
      <c r="V482" s="89"/>
      <c r="Z482" s="73"/>
      <c r="AA482" s="73">
        <v>10.0</v>
      </c>
      <c r="AB482" s="4"/>
      <c r="AC482" s="74"/>
      <c r="AD482" s="75"/>
      <c r="AE482" s="75"/>
      <c r="AF482" s="76"/>
      <c r="AJ482" s="90"/>
      <c r="AK482" s="18"/>
      <c r="AL482" s="18"/>
      <c r="AT482" s="18"/>
      <c r="AU482" s="91"/>
    </row>
    <row r="483" ht="12.0" customHeight="1">
      <c r="A483" s="79">
        <v>3712019.0</v>
      </c>
      <c r="B483" s="92" t="s">
        <v>769</v>
      </c>
      <c r="C483" s="81"/>
      <c r="D483" s="82">
        <v>98.37</v>
      </c>
      <c r="E483" s="106" t="s">
        <v>245</v>
      </c>
      <c r="F483" s="84">
        <f t="shared" si="9"/>
        <v>120.0114</v>
      </c>
      <c r="G483" s="85"/>
      <c r="H483" s="69"/>
      <c r="I483" s="76"/>
      <c r="J483" s="108"/>
      <c r="K483" s="88"/>
      <c r="N483" s="18"/>
      <c r="P483" s="4">
        <v>91.0</v>
      </c>
      <c r="Q483" s="4"/>
      <c r="R483" s="4"/>
      <c r="S483" s="21"/>
      <c r="T483" s="21"/>
      <c r="V483" s="89"/>
      <c r="Z483" s="73"/>
      <c r="AA483" s="73">
        <v>10.0</v>
      </c>
      <c r="AB483" s="4"/>
      <c r="AC483" s="74"/>
      <c r="AD483" s="75"/>
      <c r="AE483" s="75"/>
      <c r="AF483" s="76"/>
      <c r="AJ483" s="90"/>
      <c r="AK483" s="18"/>
      <c r="AL483" s="18"/>
      <c r="AT483" s="18"/>
      <c r="AU483" s="91"/>
    </row>
    <row r="484" ht="12.0" customHeight="1">
      <c r="A484" s="79">
        <v>3712020.0</v>
      </c>
      <c r="B484" s="92" t="s">
        <v>770</v>
      </c>
      <c r="C484" s="81"/>
      <c r="D484" s="82">
        <v>105.17</v>
      </c>
      <c r="E484" s="106" t="s">
        <v>372</v>
      </c>
      <c r="F484" s="84">
        <f t="shared" si="9"/>
        <v>128.3074</v>
      </c>
      <c r="G484" s="85"/>
      <c r="H484" s="69"/>
      <c r="I484" s="76"/>
      <c r="J484" s="108"/>
      <c r="K484" s="88"/>
      <c r="N484" s="18"/>
      <c r="P484" s="4">
        <v>91.0</v>
      </c>
      <c r="Q484" s="4"/>
      <c r="R484" s="4"/>
      <c r="S484" s="21"/>
      <c r="T484" s="21"/>
      <c r="V484" s="89"/>
      <c r="Z484" s="73"/>
      <c r="AA484" s="73">
        <v>10.0</v>
      </c>
      <c r="AB484" s="4"/>
      <c r="AC484" s="74"/>
      <c r="AD484" s="75"/>
      <c r="AE484" s="75"/>
      <c r="AF484" s="76"/>
      <c r="AJ484" s="90"/>
      <c r="AK484" s="18"/>
      <c r="AL484" s="18"/>
      <c r="AT484" s="18"/>
      <c r="AU484" s="91"/>
    </row>
    <row r="485" ht="12.0" customHeight="1">
      <c r="A485" s="79">
        <v>3712021.0</v>
      </c>
      <c r="B485" s="92" t="s">
        <v>771</v>
      </c>
      <c r="C485" s="81"/>
      <c r="D485" s="82">
        <v>113.3</v>
      </c>
      <c r="E485" s="106" t="s">
        <v>245</v>
      </c>
      <c r="F485" s="84">
        <f t="shared" si="9"/>
        <v>138.226</v>
      </c>
      <c r="G485" s="85"/>
      <c r="H485" s="69"/>
      <c r="I485" s="76"/>
      <c r="J485" s="108"/>
      <c r="K485" s="88"/>
      <c r="N485" s="18"/>
      <c r="P485" s="4">
        <v>91.0</v>
      </c>
      <c r="Q485" s="4"/>
      <c r="R485" s="4"/>
      <c r="S485" s="21"/>
      <c r="T485" s="21"/>
      <c r="V485" s="89"/>
      <c r="Z485" s="73"/>
      <c r="AA485" s="73">
        <v>10.0</v>
      </c>
      <c r="AB485" s="4"/>
      <c r="AC485" s="74"/>
      <c r="AD485" s="75"/>
      <c r="AE485" s="75"/>
      <c r="AF485" s="76"/>
      <c r="AJ485" s="90"/>
      <c r="AK485" s="18"/>
      <c r="AL485" s="18"/>
      <c r="AT485" s="18"/>
      <c r="AU485" s="91"/>
    </row>
    <row r="486" ht="12.0" customHeight="1">
      <c r="A486" s="79">
        <v>3712022.0</v>
      </c>
      <c r="B486" s="92" t="s">
        <v>772</v>
      </c>
      <c r="C486" s="81"/>
      <c r="D486" s="82">
        <v>129.85</v>
      </c>
      <c r="E486" s="106" t="s">
        <v>245</v>
      </c>
      <c r="F486" s="84">
        <f t="shared" si="9"/>
        <v>158.417</v>
      </c>
      <c r="G486" s="85"/>
      <c r="H486" s="69"/>
      <c r="I486" s="76"/>
      <c r="J486" s="108"/>
      <c r="K486" s="88"/>
      <c r="N486" s="18"/>
      <c r="P486" s="4">
        <v>91.0</v>
      </c>
      <c r="Q486" s="4"/>
      <c r="R486" s="4"/>
      <c r="S486" s="21"/>
      <c r="T486" s="21"/>
      <c r="V486" s="89"/>
      <c r="Z486" s="73"/>
      <c r="AA486" s="73">
        <v>10.0</v>
      </c>
      <c r="AB486" s="4"/>
      <c r="AC486" s="74"/>
      <c r="AD486" s="75"/>
      <c r="AE486" s="75"/>
      <c r="AF486" s="76"/>
      <c r="AJ486" s="90"/>
      <c r="AK486" s="18"/>
      <c r="AL486" s="18"/>
      <c r="AT486" s="18"/>
      <c r="AU486" s="91"/>
    </row>
    <row r="487" ht="12.0" customHeight="1">
      <c r="A487" s="79">
        <v>3712023.0</v>
      </c>
      <c r="B487" s="92" t="s">
        <v>773</v>
      </c>
      <c r="C487" s="81"/>
      <c r="D487" s="82">
        <v>129.85</v>
      </c>
      <c r="E487" s="106" t="s">
        <v>245</v>
      </c>
      <c r="F487" s="84">
        <f t="shared" si="9"/>
        <v>158.417</v>
      </c>
      <c r="G487" s="85"/>
      <c r="H487" s="69"/>
      <c r="I487" s="76"/>
      <c r="J487" s="108"/>
      <c r="K487" s="88"/>
      <c r="N487" s="18"/>
      <c r="P487" s="4">
        <v>91.0</v>
      </c>
      <c r="Q487" s="4"/>
      <c r="R487" s="4"/>
      <c r="S487" s="21"/>
      <c r="T487" s="21"/>
      <c r="V487" s="89"/>
      <c r="Z487" s="73"/>
      <c r="AA487" s="73">
        <v>10.0</v>
      </c>
      <c r="AB487" s="4"/>
      <c r="AC487" s="74"/>
      <c r="AD487" s="75"/>
      <c r="AE487" s="75"/>
      <c r="AF487" s="76"/>
      <c r="AJ487" s="90"/>
      <c r="AK487" s="18"/>
      <c r="AL487" s="18"/>
      <c r="AT487" s="18"/>
      <c r="AU487" s="91"/>
    </row>
    <row r="488" ht="12.0" customHeight="1">
      <c r="A488" s="79">
        <v>3712024.0</v>
      </c>
      <c r="B488" s="92" t="s">
        <v>774</v>
      </c>
      <c r="C488" s="81"/>
      <c r="D488" s="82">
        <v>163.66</v>
      </c>
      <c r="E488" s="106" t="s">
        <v>379</v>
      </c>
      <c r="F488" s="84">
        <f t="shared" si="9"/>
        <v>199.6652</v>
      </c>
      <c r="G488" s="85"/>
      <c r="H488" s="69"/>
      <c r="I488" s="76"/>
      <c r="J488" s="108"/>
      <c r="K488" s="88"/>
      <c r="N488" s="18"/>
      <c r="P488" s="4">
        <v>91.0</v>
      </c>
      <c r="Q488" s="4"/>
      <c r="R488" s="4"/>
      <c r="S488" s="21"/>
      <c r="T488" s="21"/>
      <c r="V488" s="89"/>
      <c r="Z488" s="73"/>
      <c r="AA488" s="73">
        <v>10.0</v>
      </c>
      <c r="AB488" s="4"/>
      <c r="AC488" s="74"/>
      <c r="AD488" s="75"/>
      <c r="AE488" s="75"/>
      <c r="AF488" s="76"/>
      <c r="AJ488" s="90"/>
      <c r="AK488" s="18"/>
      <c r="AL488" s="18"/>
      <c r="AT488" s="18"/>
      <c r="AU488" s="91"/>
    </row>
    <row r="489" ht="90.0" customHeight="1">
      <c r="A489" s="62">
        <v>4.0</v>
      </c>
      <c r="B489" s="113" t="s">
        <v>775</v>
      </c>
      <c r="C489" s="66"/>
      <c r="D489" s="82"/>
      <c r="E489" s="66"/>
      <c r="F489" s="114"/>
      <c r="G489" s="68"/>
      <c r="H489" s="69"/>
      <c r="I489" s="70">
        <v>0.0</v>
      </c>
      <c r="J489" s="71"/>
      <c r="K489" s="71"/>
      <c r="N489" s="18"/>
      <c r="P489" s="4">
        <v>92.0</v>
      </c>
      <c r="Q489" s="4"/>
      <c r="R489" s="5"/>
      <c r="S489" s="21"/>
      <c r="T489" s="21"/>
      <c r="V489" s="72"/>
      <c r="Z489" s="73"/>
      <c r="AA489" s="73"/>
      <c r="AB489" s="4"/>
      <c r="AC489" s="74"/>
      <c r="AD489" s="75"/>
      <c r="AE489" s="75"/>
      <c r="AF489" s="76"/>
      <c r="AJ489" s="90"/>
      <c r="AK489" s="18"/>
      <c r="AL489" s="18"/>
      <c r="AT489" s="18"/>
      <c r="AU489" s="91"/>
    </row>
    <row r="490" ht="12.0" customHeight="1">
      <c r="A490" s="79">
        <v>5006001.0</v>
      </c>
      <c r="B490" s="80" t="s">
        <v>776</v>
      </c>
      <c r="C490" s="81" t="str">
        <f t="shared" ref="C490:C565" si="12">IF(MROUND(AL490/(AO490*F490),10)=0,"",MROUND(AL490/(AO490*F490),10))</f>
        <v/>
      </c>
      <c r="D490" s="82">
        <v>13.5</v>
      </c>
      <c r="E490" s="83" t="s">
        <v>245</v>
      </c>
      <c r="F490" s="84">
        <f t="shared" ref="F490:F665" si="13">D490*1.22</f>
        <v>16.47</v>
      </c>
      <c r="G490" s="85" t="s">
        <v>246</v>
      </c>
      <c r="H490" s="86"/>
      <c r="I490" s="87" t="s">
        <v>538</v>
      </c>
      <c r="J490" s="76"/>
      <c r="K490" s="88"/>
      <c r="N490" s="18"/>
      <c r="P490" s="4">
        <v>92.0</v>
      </c>
      <c r="Q490" s="4"/>
      <c r="R490" s="4"/>
      <c r="S490" s="21"/>
      <c r="T490" s="21"/>
      <c r="V490" s="89"/>
      <c r="Z490" s="73"/>
      <c r="AA490" s="73">
        <v>14.949037372593438</v>
      </c>
      <c r="AB490" s="4"/>
      <c r="AC490" s="74"/>
      <c r="AD490" s="75"/>
      <c r="AE490" s="75"/>
      <c r="AF490" s="76"/>
      <c r="AJ490" s="90">
        <v>1006001.0</v>
      </c>
      <c r="AK490" s="18"/>
      <c r="AL490" s="8">
        <f t="shared" ref="AL490:AL639" si="14">$I$489/150</f>
        <v>0</v>
      </c>
      <c r="AO490" s="8">
        <v>7.471967299578059</v>
      </c>
      <c r="AT490" s="18"/>
      <c r="AU490" s="91"/>
    </row>
    <row r="491" ht="12.0" customHeight="1">
      <c r="A491" s="97">
        <v>5006002.0</v>
      </c>
      <c r="B491" s="92" t="s">
        <v>777</v>
      </c>
      <c r="C491" s="81" t="str">
        <f t="shared" si="12"/>
        <v/>
      </c>
      <c r="D491" s="82">
        <v>13.5</v>
      </c>
      <c r="E491" s="94" t="s">
        <v>245</v>
      </c>
      <c r="F491" s="84">
        <f t="shared" si="13"/>
        <v>16.47</v>
      </c>
      <c r="G491" s="95" t="s">
        <v>246</v>
      </c>
      <c r="H491" s="86"/>
      <c r="I491" s="98" t="s">
        <v>540</v>
      </c>
      <c r="J491" s="76"/>
      <c r="K491" s="88"/>
      <c r="N491" s="18"/>
      <c r="P491" s="4">
        <v>92.0</v>
      </c>
      <c r="Q491" s="4"/>
      <c r="R491" s="4"/>
      <c r="S491" s="21"/>
      <c r="T491" s="21"/>
      <c r="V491" s="89"/>
      <c r="Z491" s="73"/>
      <c r="AA491" s="73">
        <v>14.949037372593438</v>
      </c>
      <c r="AB491" s="4"/>
      <c r="AC491" s="74"/>
      <c r="AD491" s="75"/>
      <c r="AE491" s="75"/>
      <c r="AF491" s="76"/>
      <c r="AJ491" s="90">
        <v>1006002.0</v>
      </c>
      <c r="AK491" s="18"/>
      <c r="AL491" s="8">
        <f t="shared" si="14"/>
        <v>0</v>
      </c>
      <c r="AO491" s="8">
        <v>10.674238999397227</v>
      </c>
      <c r="AT491" s="18"/>
      <c r="AU491" s="91"/>
    </row>
    <row r="492" ht="12.0" customHeight="1">
      <c r="A492" s="97">
        <v>5006003.0</v>
      </c>
      <c r="B492" s="92" t="s">
        <v>778</v>
      </c>
      <c r="C492" s="81" t="str">
        <f t="shared" si="12"/>
        <v/>
      </c>
      <c r="D492" s="82">
        <v>13.5</v>
      </c>
      <c r="E492" s="94" t="s">
        <v>245</v>
      </c>
      <c r="F492" s="84">
        <f t="shared" si="13"/>
        <v>16.47</v>
      </c>
      <c r="G492" s="95" t="s">
        <v>246</v>
      </c>
      <c r="H492" s="86"/>
      <c r="I492" s="99"/>
      <c r="J492" s="76"/>
      <c r="K492" s="88"/>
      <c r="N492" s="18"/>
      <c r="P492" s="4">
        <v>92.0</v>
      </c>
      <c r="Q492" s="4"/>
      <c r="R492" s="4"/>
      <c r="S492" s="21"/>
      <c r="T492" s="21"/>
      <c r="V492" s="89"/>
      <c r="Z492" s="73"/>
      <c r="AA492" s="73">
        <v>14.949037372593438</v>
      </c>
      <c r="AB492" s="4"/>
      <c r="AC492" s="74"/>
      <c r="AD492" s="75"/>
      <c r="AE492" s="75"/>
      <c r="AF492" s="76"/>
      <c r="AJ492" s="90">
        <v>1006003.0</v>
      </c>
      <c r="AK492" s="18"/>
      <c r="AL492" s="8">
        <f t="shared" si="14"/>
        <v>0</v>
      </c>
      <c r="AO492" s="8">
        <v>8.302185888420066</v>
      </c>
      <c r="AT492" s="18"/>
      <c r="AU492" s="91"/>
    </row>
    <row r="493" ht="12.0" customHeight="1">
      <c r="A493" s="97">
        <v>5006004.0</v>
      </c>
      <c r="B493" s="92" t="s">
        <v>779</v>
      </c>
      <c r="C493" s="81" t="str">
        <f t="shared" si="12"/>
        <v/>
      </c>
      <c r="D493" s="82">
        <v>13.5</v>
      </c>
      <c r="E493" s="94" t="s">
        <v>245</v>
      </c>
      <c r="F493" s="84">
        <f t="shared" si="13"/>
        <v>16.47</v>
      </c>
      <c r="G493" s="95" t="s">
        <v>246</v>
      </c>
      <c r="H493" s="86"/>
      <c r="I493" s="76"/>
      <c r="J493" s="76"/>
      <c r="K493" s="88"/>
      <c r="N493" s="18"/>
      <c r="P493" s="4">
        <v>92.0</v>
      </c>
      <c r="Q493" s="4"/>
      <c r="R493" s="4"/>
      <c r="S493" s="21"/>
      <c r="T493" s="21"/>
      <c r="V493" s="89"/>
      <c r="Z493" s="73"/>
      <c r="AA493" s="73">
        <v>14.949037372593438</v>
      </c>
      <c r="AB493" s="4"/>
      <c r="AC493" s="74"/>
      <c r="AD493" s="75"/>
      <c r="AE493" s="75"/>
      <c r="AF493" s="76"/>
      <c r="AJ493" s="90">
        <v>1006004.0</v>
      </c>
      <c r="AK493" s="18"/>
      <c r="AL493" s="8">
        <f t="shared" si="14"/>
        <v>0</v>
      </c>
      <c r="AO493" s="8">
        <v>5.3371194996986135</v>
      </c>
      <c r="AT493" s="18"/>
      <c r="AU493" s="91"/>
    </row>
    <row r="494" ht="12.0" customHeight="1">
      <c r="A494" s="97">
        <v>5006005.0</v>
      </c>
      <c r="B494" s="92" t="s">
        <v>780</v>
      </c>
      <c r="C494" s="81" t="str">
        <f t="shared" si="12"/>
        <v/>
      </c>
      <c r="D494" s="82">
        <v>13.5</v>
      </c>
      <c r="E494" s="94" t="s">
        <v>245</v>
      </c>
      <c r="F494" s="84">
        <f t="shared" si="13"/>
        <v>16.47</v>
      </c>
      <c r="G494" s="95" t="s">
        <v>246</v>
      </c>
      <c r="H494" s="86"/>
      <c r="I494" s="98" t="s">
        <v>781</v>
      </c>
      <c r="J494" s="76"/>
      <c r="K494" s="88"/>
      <c r="N494" s="18"/>
      <c r="P494" s="4">
        <v>92.0</v>
      </c>
      <c r="Q494" s="4"/>
      <c r="R494" s="4"/>
      <c r="S494" s="21"/>
      <c r="T494" s="21"/>
      <c r="V494" s="89"/>
      <c r="Z494" s="73"/>
      <c r="AA494" s="73">
        <v>14.949037372593438</v>
      </c>
      <c r="AB494" s="4"/>
      <c r="AC494" s="74"/>
      <c r="AD494" s="75"/>
      <c r="AE494" s="75"/>
      <c r="AF494" s="76"/>
      <c r="AJ494" s="90">
        <v>1006005.0</v>
      </c>
      <c r="AK494" s="18"/>
      <c r="AL494" s="8">
        <f t="shared" si="14"/>
        <v>0</v>
      </c>
      <c r="AO494" s="8">
        <v>10.674238999397227</v>
      </c>
      <c r="AT494" s="18"/>
      <c r="AU494" s="91"/>
    </row>
    <row r="495" ht="12.0" customHeight="1">
      <c r="A495" s="97">
        <v>5006006.0</v>
      </c>
      <c r="B495" s="92" t="s">
        <v>782</v>
      </c>
      <c r="C495" s="81" t="str">
        <f t="shared" si="12"/>
        <v/>
      </c>
      <c r="D495" s="82">
        <v>13.5</v>
      </c>
      <c r="E495" s="94" t="s">
        <v>245</v>
      </c>
      <c r="F495" s="84">
        <f t="shared" si="13"/>
        <v>16.47</v>
      </c>
      <c r="G495" s="95" t="s">
        <v>252</v>
      </c>
      <c r="H495" s="86"/>
      <c r="I495" s="99"/>
      <c r="J495" s="76"/>
      <c r="K495" s="88"/>
      <c r="N495" s="18"/>
      <c r="P495" s="4">
        <v>92.0</v>
      </c>
      <c r="Q495" s="4"/>
      <c r="R495" s="4"/>
      <c r="S495" s="21"/>
      <c r="T495" s="21"/>
      <c r="V495" s="89"/>
      <c r="Z495" s="73"/>
      <c r="AA495" s="73">
        <v>14.949037372593438</v>
      </c>
      <c r="AB495" s="4"/>
      <c r="AC495" s="74"/>
      <c r="AD495" s="75"/>
      <c r="AE495" s="75"/>
      <c r="AF495" s="76"/>
      <c r="AJ495" s="90">
        <v>1006006.0</v>
      </c>
      <c r="AK495" s="18"/>
      <c r="AL495" s="8">
        <f t="shared" si="14"/>
        <v>0</v>
      </c>
      <c r="AO495" s="8">
        <v>0.6792697545070963</v>
      </c>
      <c r="AT495" s="18"/>
      <c r="AU495" s="91"/>
    </row>
    <row r="496" ht="12.0" customHeight="1">
      <c r="A496" s="97">
        <v>5006007.0</v>
      </c>
      <c r="B496" s="92" t="s">
        <v>783</v>
      </c>
      <c r="C496" s="81" t="str">
        <f t="shared" si="12"/>
        <v/>
      </c>
      <c r="D496" s="82">
        <v>13.5</v>
      </c>
      <c r="E496" s="94" t="s">
        <v>245</v>
      </c>
      <c r="F496" s="84">
        <f t="shared" si="13"/>
        <v>16.47</v>
      </c>
      <c r="G496" s="95" t="s">
        <v>246</v>
      </c>
      <c r="H496" s="86"/>
      <c r="I496" s="76"/>
      <c r="J496" s="76"/>
      <c r="K496" s="88"/>
      <c r="N496" s="18"/>
      <c r="P496" s="4">
        <v>92.0</v>
      </c>
      <c r="Q496" s="4"/>
      <c r="R496" s="4"/>
      <c r="S496" s="21"/>
      <c r="T496" s="21"/>
      <c r="V496" s="89"/>
      <c r="Z496" s="73"/>
      <c r="AA496" s="73">
        <v>14.949037372593438</v>
      </c>
      <c r="AB496" s="4"/>
      <c r="AC496" s="74"/>
      <c r="AD496" s="75"/>
      <c r="AE496" s="75"/>
      <c r="AF496" s="76"/>
      <c r="AJ496" s="90">
        <v>1006007.0</v>
      </c>
      <c r="AK496" s="18"/>
      <c r="AL496" s="8">
        <f t="shared" si="14"/>
        <v>0</v>
      </c>
      <c r="AO496" s="8">
        <v>7.471967299578059</v>
      </c>
      <c r="AT496" s="18"/>
      <c r="AU496" s="91"/>
    </row>
    <row r="497" ht="12.0" customHeight="1">
      <c r="A497" s="97">
        <v>5006008.0</v>
      </c>
      <c r="B497" s="92" t="s">
        <v>784</v>
      </c>
      <c r="C497" s="81" t="str">
        <f t="shared" si="12"/>
        <v/>
      </c>
      <c r="D497" s="82">
        <v>13.5</v>
      </c>
      <c r="E497" s="94" t="s">
        <v>245</v>
      </c>
      <c r="F497" s="84">
        <f t="shared" si="13"/>
        <v>16.47</v>
      </c>
      <c r="G497" s="95" t="s">
        <v>246</v>
      </c>
      <c r="H497" s="86"/>
      <c r="I497" s="98" t="s">
        <v>544</v>
      </c>
      <c r="J497" s="76"/>
      <c r="K497" s="88"/>
      <c r="N497" s="18"/>
      <c r="P497" s="4">
        <v>92.0</v>
      </c>
      <c r="Q497" s="4"/>
      <c r="R497" s="4"/>
      <c r="S497" s="21"/>
      <c r="T497" s="21"/>
      <c r="V497" s="89"/>
      <c r="Z497" s="73"/>
      <c r="AA497" s="73">
        <v>14.949037372593438</v>
      </c>
      <c r="AB497" s="4"/>
      <c r="AC497" s="74"/>
      <c r="AD497" s="75"/>
      <c r="AE497" s="75"/>
      <c r="AF497" s="76"/>
      <c r="AJ497" s="90">
        <v>1006008.0</v>
      </c>
      <c r="AK497" s="18"/>
      <c r="AL497" s="8">
        <f t="shared" si="14"/>
        <v>0</v>
      </c>
      <c r="AO497" s="8">
        <v>2.5765404481303653</v>
      </c>
      <c r="AT497" s="18"/>
      <c r="AU497" s="91"/>
    </row>
    <row r="498" ht="12.0" customHeight="1">
      <c r="A498" s="97">
        <v>5006009.0</v>
      </c>
      <c r="B498" s="92" t="s">
        <v>785</v>
      </c>
      <c r="C498" s="81" t="str">
        <f t="shared" si="12"/>
        <v/>
      </c>
      <c r="D498" s="82">
        <v>13.5</v>
      </c>
      <c r="E498" s="94" t="s">
        <v>245</v>
      </c>
      <c r="F498" s="84">
        <f t="shared" si="13"/>
        <v>16.47</v>
      </c>
      <c r="G498" s="95" t="s">
        <v>246</v>
      </c>
      <c r="H498" s="86"/>
      <c r="I498" s="99"/>
      <c r="J498" s="76"/>
      <c r="K498" s="88"/>
      <c r="N498" s="18"/>
      <c r="P498" s="4">
        <v>92.0</v>
      </c>
      <c r="Q498" s="4"/>
      <c r="R498" s="4"/>
      <c r="S498" s="21"/>
      <c r="T498" s="21"/>
      <c r="V498" s="89"/>
      <c r="Z498" s="73"/>
      <c r="AA498" s="73">
        <v>14.949037372593438</v>
      </c>
      <c r="AB498" s="4"/>
      <c r="AC498" s="74"/>
      <c r="AD498" s="75"/>
      <c r="AE498" s="75"/>
      <c r="AF498" s="76"/>
      <c r="AJ498" s="90">
        <v>1006009.0</v>
      </c>
      <c r="AK498" s="18"/>
      <c r="AL498" s="8">
        <f t="shared" si="14"/>
        <v>0</v>
      </c>
      <c r="AO498" s="8">
        <v>6.22663941631505</v>
      </c>
      <c r="AT498" s="18"/>
      <c r="AU498" s="91"/>
    </row>
    <row r="499" ht="12.0" customHeight="1">
      <c r="A499" s="97">
        <v>5006010.0</v>
      </c>
      <c r="B499" s="92" t="s">
        <v>786</v>
      </c>
      <c r="C499" s="81" t="str">
        <f t="shared" si="12"/>
        <v/>
      </c>
      <c r="D499" s="82">
        <v>13.5</v>
      </c>
      <c r="E499" s="94" t="s">
        <v>245</v>
      </c>
      <c r="F499" s="84">
        <f t="shared" si="13"/>
        <v>16.47</v>
      </c>
      <c r="G499" s="95" t="s">
        <v>246</v>
      </c>
      <c r="H499" s="86"/>
      <c r="I499" s="76"/>
      <c r="J499" s="76"/>
      <c r="K499" s="88"/>
      <c r="N499" s="18"/>
      <c r="P499" s="4">
        <v>92.0</v>
      </c>
      <c r="Q499" s="4"/>
      <c r="R499" s="4"/>
      <c r="S499" s="21"/>
      <c r="T499" s="21"/>
      <c r="V499" s="89"/>
      <c r="Z499" s="73"/>
      <c r="AA499" s="73">
        <v>14.949037372593438</v>
      </c>
      <c r="AB499" s="4"/>
      <c r="AC499" s="74"/>
      <c r="AD499" s="75"/>
      <c r="AE499" s="75"/>
      <c r="AF499" s="76"/>
      <c r="AJ499" s="90">
        <v>1006010.0</v>
      </c>
      <c r="AK499" s="18"/>
      <c r="AL499" s="8">
        <f t="shared" si="14"/>
        <v>0</v>
      </c>
      <c r="AO499" s="8">
        <v>8.302185888420066</v>
      </c>
      <c r="AT499" s="18"/>
      <c r="AU499" s="91"/>
    </row>
    <row r="500" ht="12.0" customHeight="1">
      <c r="A500" s="97">
        <v>5006011.0</v>
      </c>
      <c r="B500" s="92" t="s">
        <v>787</v>
      </c>
      <c r="C500" s="81" t="str">
        <f t="shared" si="12"/>
        <v/>
      </c>
      <c r="D500" s="82">
        <v>13.5</v>
      </c>
      <c r="E500" s="94" t="s">
        <v>245</v>
      </c>
      <c r="F500" s="84">
        <f t="shared" si="13"/>
        <v>16.47</v>
      </c>
      <c r="G500" s="95" t="s">
        <v>252</v>
      </c>
      <c r="H500" s="86"/>
      <c r="I500" s="98" t="s">
        <v>548</v>
      </c>
      <c r="J500" s="76"/>
      <c r="K500" s="88"/>
      <c r="N500" s="18"/>
      <c r="P500" s="4">
        <v>92.0</v>
      </c>
      <c r="Q500" s="4"/>
      <c r="R500" s="4"/>
      <c r="S500" s="21"/>
      <c r="T500" s="21"/>
      <c r="V500" s="89"/>
      <c r="Z500" s="73"/>
      <c r="AA500" s="73">
        <v>14.949037372593438</v>
      </c>
      <c r="AB500" s="4"/>
      <c r="AC500" s="74"/>
      <c r="AD500" s="75"/>
      <c r="AE500" s="75"/>
      <c r="AF500" s="76"/>
      <c r="AJ500" s="90">
        <v>1006011.0</v>
      </c>
      <c r="AK500" s="18"/>
      <c r="AL500" s="8">
        <f t="shared" si="14"/>
        <v>0</v>
      </c>
      <c r="AO500" s="8">
        <v>0.4981311533052039</v>
      </c>
      <c r="AT500" s="18"/>
      <c r="AU500" s="91"/>
    </row>
    <row r="501" ht="12.0" customHeight="1">
      <c r="A501" s="97">
        <v>5006012.0</v>
      </c>
      <c r="B501" s="92" t="s">
        <v>788</v>
      </c>
      <c r="C501" s="81" t="str">
        <f t="shared" si="12"/>
        <v/>
      </c>
      <c r="D501" s="82">
        <v>13.5</v>
      </c>
      <c r="E501" s="94" t="s">
        <v>245</v>
      </c>
      <c r="F501" s="84">
        <f t="shared" si="13"/>
        <v>16.47</v>
      </c>
      <c r="G501" s="95" t="s">
        <v>246</v>
      </c>
      <c r="H501" s="86"/>
      <c r="I501" s="99"/>
      <c r="J501" s="76"/>
      <c r="K501" s="88"/>
      <c r="N501" s="18"/>
      <c r="P501" s="4">
        <v>92.0</v>
      </c>
      <c r="Q501" s="4"/>
      <c r="R501" s="4"/>
      <c r="S501" s="21"/>
      <c r="T501" s="21"/>
      <c r="V501" s="89"/>
      <c r="Z501" s="73"/>
      <c r="AA501" s="73">
        <v>14.949037372593438</v>
      </c>
      <c r="AB501" s="4"/>
      <c r="AC501" s="74"/>
      <c r="AD501" s="75"/>
      <c r="AE501" s="75"/>
      <c r="AF501" s="76"/>
      <c r="AJ501" s="90">
        <v>1006012.0</v>
      </c>
      <c r="AK501" s="18"/>
      <c r="AL501" s="8">
        <f t="shared" si="14"/>
        <v>0</v>
      </c>
      <c r="AO501" s="8">
        <v>3.5580796664657424</v>
      </c>
      <c r="AT501" s="18"/>
      <c r="AU501" s="91"/>
    </row>
    <row r="502" ht="12.0" customHeight="1">
      <c r="A502" s="97">
        <v>5006013.0</v>
      </c>
      <c r="B502" s="92" t="s">
        <v>789</v>
      </c>
      <c r="C502" s="81" t="str">
        <f t="shared" si="12"/>
        <v/>
      </c>
      <c r="D502" s="82">
        <v>13.5</v>
      </c>
      <c r="E502" s="94" t="s">
        <v>245</v>
      </c>
      <c r="F502" s="84">
        <f t="shared" si="13"/>
        <v>16.47</v>
      </c>
      <c r="G502" s="95" t="s">
        <v>246</v>
      </c>
      <c r="H502" s="86"/>
      <c r="I502" s="116" t="s">
        <v>319</v>
      </c>
      <c r="J502" s="76"/>
      <c r="K502" s="88"/>
      <c r="N502" s="18"/>
      <c r="P502" s="4">
        <v>92.0</v>
      </c>
      <c r="Q502" s="4"/>
      <c r="R502" s="4"/>
      <c r="S502" s="21"/>
      <c r="T502" s="21"/>
      <c r="V502" s="89"/>
      <c r="Z502" s="73"/>
      <c r="AA502" s="73">
        <v>14.949037372593438</v>
      </c>
      <c r="AB502" s="4"/>
      <c r="AC502" s="74"/>
      <c r="AD502" s="75"/>
      <c r="AE502" s="75"/>
      <c r="AF502" s="76"/>
      <c r="AJ502" s="90">
        <v>1006013.0</v>
      </c>
      <c r="AK502" s="18"/>
      <c r="AL502" s="8">
        <f t="shared" si="14"/>
        <v>0</v>
      </c>
      <c r="AO502" s="8">
        <v>10.674238999397227</v>
      </c>
      <c r="AT502" s="18"/>
      <c r="AU502" s="91"/>
    </row>
    <row r="503" ht="12.0" customHeight="1">
      <c r="A503" s="97">
        <v>5006014.0</v>
      </c>
      <c r="B503" s="92" t="s">
        <v>790</v>
      </c>
      <c r="C503" s="81" t="str">
        <f t="shared" si="12"/>
        <v/>
      </c>
      <c r="D503" s="82">
        <v>13.5</v>
      </c>
      <c r="E503" s="94" t="s">
        <v>245</v>
      </c>
      <c r="F503" s="84">
        <f t="shared" si="13"/>
        <v>16.47</v>
      </c>
      <c r="G503" s="95" t="s">
        <v>246</v>
      </c>
      <c r="H503" s="86"/>
      <c r="J503" s="76"/>
      <c r="K503" s="88"/>
      <c r="N503" s="18"/>
      <c r="P503" s="4">
        <v>92.0</v>
      </c>
      <c r="Q503" s="4"/>
      <c r="R503" s="4"/>
      <c r="S503" s="21"/>
      <c r="T503" s="21"/>
      <c r="V503" s="89"/>
      <c r="Z503" s="73"/>
      <c r="AA503" s="73">
        <v>14.949037372593438</v>
      </c>
      <c r="AB503" s="4"/>
      <c r="AC503" s="74"/>
      <c r="AD503" s="75"/>
      <c r="AE503" s="75"/>
      <c r="AF503" s="76"/>
      <c r="AJ503" s="90">
        <v>1006014.0</v>
      </c>
      <c r="AK503" s="18"/>
      <c r="AL503" s="8">
        <f t="shared" si="14"/>
        <v>0</v>
      </c>
      <c r="AO503" s="8">
        <v>2.767395296140022</v>
      </c>
      <c r="AT503" s="18"/>
      <c r="AU503" s="91"/>
    </row>
    <row r="504" ht="12.0" customHeight="1">
      <c r="A504" s="97">
        <v>5006015.0</v>
      </c>
      <c r="B504" s="92" t="s">
        <v>791</v>
      </c>
      <c r="C504" s="81" t="str">
        <f t="shared" si="12"/>
        <v/>
      </c>
      <c r="D504" s="82">
        <v>13.5</v>
      </c>
      <c r="E504" s="94" t="s">
        <v>245</v>
      </c>
      <c r="F504" s="84">
        <f t="shared" si="13"/>
        <v>16.47</v>
      </c>
      <c r="G504" s="95" t="s">
        <v>246</v>
      </c>
      <c r="H504" s="86"/>
      <c r="J504" s="76"/>
      <c r="K504" s="88"/>
      <c r="N504" s="18"/>
      <c r="P504" s="4">
        <v>92.0</v>
      </c>
      <c r="Q504" s="4"/>
      <c r="R504" s="4"/>
      <c r="S504" s="21"/>
      <c r="T504" s="21"/>
      <c r="V504" s="89"/>
      <c r="Z504" s="73"/>
      <c r="AA504" s="73">
        <v>14.949037372593438</v>
      </c>
      <c r="AB504" s="4"/>
      <c r="AC504" s="74"/>
      <c r="AD504" s="75"/>
      <c r="AE504" s="75"/>
      <c r="AF504" s="76"/>
      <c r="AJ504" s="90">
        <v>1006015.0</v>
      </c>
      <c r="AK504" s="18"/>
      <c r="AL504" s="8">
        <f t="shared" si="14"/>
        <v>0</v>
      </c>
      <c r="AO504" s="8">
        <v>7.471967299578059</v>
      </c>
      <c r="AT504" s="18"/>
      <c r="AU504" s="91"/>
    </row>
    <row r="505" ht="12.0" customHeight="1">
      <c r="A505" s="97">
        <v>5006016.0</v>
      </c>
      <c r="B505" s="92" t="s">
        <v>792</v>
      </c>
      <c r="C505" s="81" t="str">
        <f t="shared" si="12"/>
        <v/>
      </c>
      <c r="D505" s="82">
        <v>13.5</v>
      </c>
      <c r="E505" s="94" t="s">
        <v>245</v>
      </c>
      <c r="F505" s="84">
        <f t="shared" si="13"/>
        <v>16.47</v>
      </c>
      <c r="G505" s="95" t="s">
        <v>274</v>
      </c>
      <c r="H505" s="86"/>
      <c r="I505" s="19" t="s">
        <v>323</v>
      </c>
      <c r="J505" s="100"/>
      <c r="K505" s="88"/>
      <c r="N505" s="18"/>
      <c r="P505" s="4">
        <v>92.0</v>
      </c>
      <c r="Q505" s="4"/>
      <c r="R505" s="4"/>
      <c r="S505" s="21"/>
      <c r="T505" s="21"/>
      <c r="V505" s="89"/>
      <c r="Z505" s="73"/>
      <c r="AA505" s="73">
        <v>14.949037372593438</v>
      </c>
      <c r="AB505" s="4"/>
      <c r="AC505" s="74"/>
      <c r="AD505" s="75"/>
      <c r="AE505" s="75"/>
      <c r="AF505" s="76"/>
      <c r="AJ505" s="90">
        <v>1006016.0</v>
      </c>
      <c r="AK505" s="18"/>
      <c r="AL505" s="8">
        <f t="shared" si="14"/>
        <v>0</v>
      </c>
      <c r="AO505" s="8">
        <v>0.2668559749849307</v>
      </c>
      <c r="AT505" s="18"/>
      <c r="AU505" s="91"/>
    </row>
    <row r="506" ht="12.0" customHeight="1">
      <c r="A506" s="97">
        <v>5006017.0</v>
      </c>
      <c r="B506" s="92" t="s">
        <v>793</v>
      </c>
      <c r="C506" s="81" t="str">
        <f t="shared" si="12"/>
        <v/>
      </c>
      <c r="D506" s="82">
        <v>17.78</v>
      </c>
      <c r="E506" s="94" t="s">
        <v>245</v>
      </c>
      <c r="F506" s="84">
        <f t="shared" si="13"/>
        <v>21.6916</v>
      </c>
      <c r="G506" s="95" t="s">
        <v>246</v>
      </c>
      <c r="H506" s="86"/>
      <c r="J506" s="76"/>
      <c r="K506" s="88"/>
      <c r="N506" s="18"/>
      <c r="P506" s="4">
        <v>92.0</v>
      </c>
      <c r="Q506" s="4"/>
      <c r="R506" s="4"/>
      <c r="S506" s="21"/>
      <c r="T506" s="21"/>
      <c r="V506" s="89"/>
      <c r="Z506" s="73"/>
      <c r="AA506" s="73">
        <v>14.961306964746356</v>
      </c>
      <c r="AB506" s="4"/>
      <c r="AC506" s="74"/>
      <c r="AD506" s="75"/>
      <c r="AE506" s="75"/>
      <c r="AF506" s="76"/>
      <c r="AJ506" s="90">
        <v>1006017.0</v>
      </c>
      <c r="AK506" s="18"/>
      <c r="AL506" s="8">
        <f t="shared" si="14"/>
        <v>0</v>
      </c>
      <c r="AO506" s="8">
        <v>4.051723151723152</v>
      </c>
      <c r="AT506" s="18"/>
      <c r="AU506" s="91"/>
    </row>
    <row r="507" ht="12.0" customHeight="1">
      <c r="A507" s="97">
        <v>5006018.0</v>
      </c>
      <c r="B507" s="92" t="s">
        <v>794</v>
      </c>
      <c r="C507" s="81" t="str">
        <f t="shared" si="12"/>
        <v/>
      </c>
      <c r="D507" s="82">
        <v>17.78</v>
      </c>
      <c r="E507" s="94" t="s">
        <v>245</v>
      </c>
      <c r="F507" s="84">
        <f t="shared" si="13"/>
        <v>21.6916</v>
      </c>
      <c r="G507" s="95" t="s">
        <v>246</v>
      </c>
      <c r="H507" s="86"/>
      <c r="J507" s="76"/>
      <c r="K507" s="88"/>
      <c r="N507" s="18"/>
      <c r="P507" s="4">
        <v>92.0</v>
      </c>
      <c r="Q507" s="4"/>
      <c r="R507" s="4"/>
      <c r="S507" s="21"/>
      <c r="T507" s="21"/>
      <c r="V507" s="89"/>
      <c r="Z507" s="73"/>
      <c r="AA507" s="73">
        <v>14.961306964746356</v>
      </c>
      <c r="AB507" s="4"/>
      <c r="AC507" s="74"/>
      <c r="AD507" s="75"/>
      <c r="AE507" s="75"/>
      <c r="AF507" s="76"/>
      <c r="AJ507" s="90">
        <v>1006018.0</v>
      </c>
      <c r="AK507" s="18"/>
      <c r="AL507" s="8">
        <f t="shared" si="14"/>
        <v>0</v>
      </c>
      <c r="AO507" s="8">
        <v>1.9560042801422115</v>
      </c>
      <c r="AT507" s="18"/>
      <c r="AU507" s="91"/>
    </row>
    <row r="508" ht="12.0" customHeight="1">
      <c r="A508" s="97">
        <v>5006019.0</v>
      </c>
      <c r="B508" s="92" t="s">
        <v>795</v>
      </c>
      <c r="C508" s="81" t="str">
        <f t="shared" si="12"/>
        <v/>
      </c>
      <c r="D508" s="82">
        <v>17.78</v>
      </c>
      <c r="E508" s="94" t="s">
        <v>245</v>
      </c>
      <c r="F508" s="84">
        <f t="shared" si="13"/>
        <v>21.6916</v>
      </c>
      <c r="G508" s="95" t="s">
        <v>246</v>
      </c>
      <c r="H508" s="86"/>
      <c r="I508" s="33"/>
      <c r="J508" s="76"/>
      <c r="K508" s="88"/>
      <c r="N508" s="18"/>
      <c r="P508" s="4">
        <v>92.0</v>
      </c>
      <c r="Q508" s="4"/>
      <c r="R508" s="4"/>
      <c r="S508" s="21"/>
      <c r="T508" s="21"/>
      <c r="V508" s="89"/>
      <c r="Z508" s="73"/>
      <c r="AA508" s="73">
        <v>14.961306964746356</v>
      </c>
      <c r="AB508" s="4"/>
      <c r="AC508" s="74"/>
      <c r="AD508" s="75"/>
      <c r="AE508" s="75"/>
      <c r="AF508" s="76"/>
      <c r="AJ508" s="90">
        <v>1006019.0</v>
      </c>
      <c r="AK508" s="18"/>
      <c r="AL508" s="8">
        <f t="shared" si="14"/>
        <v>0</v>
      </c>
      <c r="AO508" s="8">
        <v>3.336713183772008</v>
      </c>
      <c r="AT508" s="18"/>
      <c r="AU508" s="91"/>
    </row>
    <row r="509" ht="12.0" customHeight="1">
      <c r="A509" s="97">
        <v>5006020.0</v>
      </c>
      <c r="B509" s="92" t="s">
        <v>796</v>
      </c>
      <c r="C509" s="81" t="str">
        <f t="shared" si="12"/>
        <v/>
      </c>
      <c r="D509" s="82">
        <v>17.78</v>
      </c>
      <c r="E509" s="94" t="s">
        <v>245</v>
      </c>
      <c r="F509" s="84">
        <f t="shared" si="13"/>
        <v>21.6916</v>
      </c>
      <c r="G509" s="95" t="s">
        <v>246</v>
      </c>
      <c r="H509" s="86"/>
      <c r="I509" s="87" t="s">
        <v>538</v>
      </c>
      <c r="J509" s="76"/>
      <c r="K509" s="88"/>
      <c r="N509" s="18"/>
      <c r="P509" s="4">
        <v>92.0</v>
      </c>
      <c r="Q509" s="4"/>
      <c r="R509" s="4"/>
      <c r="S509" s="21"/>
      <c r="T509" s="21"/>
      <c r="V509" s="89"/>
      <c r="Z509" s="73"/>
      <c r="AA509" s="73">
        <v>14.961306964746356</v>
      </c>
      <c r="AB509" s="4"/>
      <c r="AC509" s="74"/>
      <c r="AD509" s="75"/>
      <c r="AE509" s="75"/>
      <c r="AF509" s="76"/>
      <c r="AJ509" s="90">
        <v>1006020.0</v>
      </c>
      <c r="AK509" s="18"/>
      <c r="AL509" s="8">
        <f t="shared" si="14"/>
        <v>0</v>
      </c>
      <c r="AO509" s="8">
        <v>3.151340229118007</v>
      </c>
      <c r="AT509" s="18"/>
      <c r="AU509" s="91"/>
    </row>
    <row r="510" ht="12.0" customHeight="1">
      <c r="A510" s="97">
        <v>5006021.0</v>
      </c>
      <c r="B510" s="92" t="s">
        <v>797</v>
      </c>
      <c r="C510" s="81" t="str">
        <f t="shared" si="12"/>
        <v/>
      </c>
      <c r="D510" s="82">
        <v>17.78</v>
      </c>
      <c r="E510" s="94" t="s">
        <v>245</v>
      </c>
      <c r="F510" s="84">
        <f t="shared" si="13"/>
        <v>21.6916</v>
      </c>
      <c r="G510" s="95" t="s">
        <v>274</v>
      </c>
      <c r="H510" s="86"/>
      <c r="I510" s="98" t="s">
        <v>563</v>
      </c>
      <c r="J510" s="100"/>
      <c r="K510" s="88"/>
      <c r="N510" s="18"/>
      <c r="P510" s="4">
        <v>92.0</v>
      </c>
      <c r="Q510" s="4"/>
      <c r="R510" s="4"/>
      <c r="S510" s="21"/>
      <c r="T510" s="21"/>
      <c r="V510" s="89"/>
      <c r="Z510" s="73"/>
      <c r="AA510" s="73">
        <v>14.961306964746356</v>
      </c>
      <c r="AB510" s="4"/>
      <c r="AC510" s="74"/>
      <c r="AD510" s="75"/>
      <c r="AE510" s="75"/>
      <c r="AF510" s="76"/>
      <c r="AJ510" s="90">
        <v>1006021.0</v>
      </c>
      <c r="AK510" s="18"/>
      <c r="AL510" s="8">
        <f t="shared" si="14"/>
        <v>0</v>
      </c>
      <c r="AO510" s="8">
        <v>0.23635051718385056</v>
      </c>
      <c r="AT510" s="18"/>
      <c r="AU510" s="91"/>
    </row>
    <row r="511" ht="12.0" customHeight="1">
      <c r="A511" s="97">
        <v>5006022.0</v>
      </c>
      <c r="B511" s="92" t="s">
        <v>798</v>
      </c>
      <c r="C511" s="81" t="str">
        <f t="shared" si="12"/>
        <v/>
      </c>
      <c r="D511" s="82">
        <v>19.13</v>
      </c>
      <c r="E511" s="94" t="s">
        <v>245</v>
      </c>
      <c r="F511" s="84">
        <f t="shared" si="13"/>
        <v>23.3386</v>
      </c>
      <c r="G511" s="95" t="s">
        <v>246</v>
      </c>
      <c r="H511" s="86"/>
      <c r="I511" s="99"/>
      <c r="J511" s="76"/>
      <c r="K511" s="88"/>
      <c r="N511" s="18"/>
      <c r="P511" s="4">
        <v>92.0</v>
      </c>
      <c r="Q511" s="4"/>
      <c r="R511" s="4"/>
      <c r="S511" s="21"/>
      <c r="T511" s="21"/>
      <c r="V511" s="89"/>
      <c r="Z511" s="73"/>
      <c r="AA511" s="73">
        <v>14.959999999999994</v>
      </c>
      <c r="AB511" s="4"/>
      <c r="AC511" s="74"/>
      <c r="AD511" s="75"/>
      <c r="AE511" s="75"/>
      <c r="AF511" s="76"/>
      <c r="AJ511" s="90">
        <v>1006022.0</v>
      </c>
      <c r="AK511" s="18"/>
      <c r="AL511" s="8">
        <f t="shared" si="14"/>
        <v>0</v>
      </c>
      <c r="AO511" s="8">
        <v>3.103702486581225</v>
      </c>
      <c r="AT511" s="18"/>
      <c r="AU511" s="91"/>
    </row>
    <row r="512" ht="12.0" customHeight="1">
      <c r="A512" s="97">
        <v>5006023.0</v>
      </c>
      <c r="B512" s="92" t="s">
        <v>799</v>
      </c>
      <c r="C512" s="81" t="str">
        <f t="shared" si="12"/>
        <v/>
      </c>
      <c r="D512" s="82">
        <v>19.13</v>
      </c>
      <c r="E512" s="94" t="s">
        <v>245</v>
      </c>
      <c r="F512" s="84">
        <f t="shared" si="13"/>
        <v>23.3386</v>
      </c>
      <c r="G512" s="95" t="s">
        <v>246</v>
      </c>
      <c r="H512" s="86"/>
      <c r="I512" s="116" t="s">
        <v>332</v>
      </c>
      <c r="J512" s="76"/>
      <c r="K512" s="88"/>
      <c r="N512" s="18"/>
      <c r="P512" s="4">
        <v>92.0</v>
      </c>
      <c r="Q512" s="4"/>
      <c r="R512" s="4"/>
      <c r="S512" s="21"/>
      <c r="T512" s="21"/>
      <c r="V512" s="89"/>
      <c r="Z512" s="73"/>
      <c r="AA512" s="73">
        <v>14.959999999999994</v>
      </c>
      <c r="AB512" s="4"/>
      <c r="AC512" s="74"/>
      <c r="AD512" s="75"/>
      <c r="AE512" s="75"/>
      <c r="AF512" s="76"/>
      <c r="AJ512" s="90">
        <v>1006023.0</v>
      </c>
      <c r="AK512" s="18"/>
      <c r="AL512" s="8">
        <f t="shared" si="14"/>
        <v>0</v>
      </c>
      <c r="AO512" s="8">
        <v>2.6381471135940413</v>
      </c>
      <c r="AT512" s="18"/>
      <c r="AU512" s="91"/>
    </row>
    <row r="513" ht="12.0" customHeight="1">
      <c r="A513" s="97">
        <v>5006024.0</v>
      </c>
      <c r="B513" s="92" t="s">
        <v>800</v>
      </c>
      <c r="C513" s="81" t="str">
        <f t="shared" si="12"/>
        <v/>
      </c>
      <c r="D513" s="82">
        <v>19.13</v>
      </c>
      <c r="E513" s="94" t="s">
        <v>245</v>
      </c>
      <c r="F513" s="84">
        <f t="shared" si="13"/>
        <v>23.3386</v>
      </c>
      <c r="G513" s="95" t="s">
        <v>246</v>
      </c>
      <c r="H513" s="86"/>
      <c r="I513" s="117"/>
      <c r="J513" s="76"/>
      <c r="K513" s="88"/>
      <c r="N513" s="18"/>
      <c r="P513" s="4">
        <v>92.0</v>
      </c>
      <c r="Q513" s="4"/>
      <c r="R513" s="4"/>
      <c r="S513" s="21"/>
      <c r="T513" s="21"/>
      <c r="V513" s="89"/>
      <c r="Z513" s="73"/>
      <c r="AA513" s="73">
        <v>14.959999999999994</v>
      </c>
      <c r="AB513" s="4"/>
      <c r="AC513" s="74"/>
      <c r="AD513" s="75"/>
      <c r="AE513" s="75"/>
      <c r="AF513" s="76"/>
      <c r="AJ513" s="90">
        <v>1006024.0</v>
      </c>
      <c r="AK513" s="18"/>
      <c r="AL513" s="8">
        <f t="shared" si="14"/>
        <v>0</v>
      </c>
      <c r="AO513" s="8">
        <v>1.3190735567970207</v>
      </c>
      <c r="AT513" s="18"/>
      <c r="AU513" s="91"/>
    </row>
    <row r="514" ht="12.0" customHeight="1">
      <c r="A514" s="97">
        <v>5006025.0</v>
      </c>
      <c r="B514" s="92" t="s">
        <v>801</v>
      </c>
      <c r="C514" s="81" t="str">
        <f t="shared" si="12"/>
        <v/>
      </c>
      <c r="D514" s="82">
        <v>24.59</v>
      </c>
      <c r="E514" s="94" t="s">
        <v>245</v>
      </c>
      <c r="F514" s="84">
        <f t="shared" si="13"/>
        <v>29.9998</v>
      </c>
      <c r="G514" s="95" t="s">
        <v>246</v>
      </c>
      <c r="H514" s="86"/>
      <c r="I514" s="98" t="s">
        <v>671</v>
      </c>
      <c r="J514" s="76"/>
      <c r="K514" s="88"/>
      <c r="N514" s="18"/>
      <c r="P514" s="4">
        <v>92.0</v>
      </c>
      <c r="Q514" s="4"/>
      <c r="R514" s="4"/>
      <c r="S514" s="21"/>
      <c r="T514" s="21"/>
      <c r="V514" s="89"/>
      <c r="Z514" s="73"/>
      <c r="AA514" s="73">
        <v>14.9968886123211</v>
      </c>
      <c r="AB514" s="4"/>
      <c r="AC514" s="74"/>
      <c r="AD514" s="75"/>
      <c r="AE514" s="75"/>
      <c r="AF514" s="76"/>
      <c r="AJ514" s="90">
        <v>1006025.0</v>
      </c>
      <c r="AK514" s="18"/>
      <c r="AL514" s="8">
        <f t="shared" si="14"/>
        <v>0</v>
      </c>
      <c r="AO514" s="8">
        <v>2.735177140650642</v>
      </c>
      <c r="AT514" s="18"/>
      <c r="AU514" s="91"/>
    </row>
    <row r="515" ht="12.0" customHeight="1">
      <c r="A515" s="97">
        <v>5006026.0</v>
      </c>
      <c r="B515" s="92" t="s">
        <v>802</v>
      </c>
      <c r="C515" s="81" t="str">
        <f t="shared" si="12"/>
        <v/>
      </c>
      <c r="D515" s="82">
        <v>24.59</v>
      </c>
      <c r="E515" s="94" t="s">
        <v>245</v>
      </c>
      <c r="F515" s="84">
        <f t="shared" si="13"/>
        <v>29.9998</v>
      </c>
      <c r="G515" s="95" t="s">
        <v>274</v>
      </c>
      <c r="H515" s="86"/>
      <c r="I515" s="99"/>
      <c r="J515" s="100"/>
      <c r="K515" s="88"/>
      <c r="N515" s="18"/>
      <c r="P515" s="4">
        <v>92.0</v>
      </c>
      <c r="Q515" s="4"/>
      <c r="R515" s="4"/>
      <c r="S515" s="21"/>
      <c r="T515" s="21"/>
      <c r="V515" s="89"/>
      <c r="Z515" s="73"/>
      <c r="AA515" s="73">
        <v>14.9968886123211</v>
      </c>
      <c r="AB515" s="4"/>
      <c r="AC515" s="74"/>
      <c r="AD515" s="75"/>
      <c r="AE515" s="75"/>
      <c r="AF515" s="76"/>
      <c r="AJ515" s="90">
        <v>1006026.0</v>
      </c>
      <c r="AK515" s="18"/>
      <c r="AL515" s="8">
        <f t="shared" si="14"/>
        <v>0</v>
      </c>
      <c r="AO515" s="8">
        <v>0.08205531421951925</v>
      </c>
      <c r="AT515" s="18"/>
      <c r="AU515" s="91"/>
    </row>
    <row r="516" ht="12.0" customHeight="1">
      <c r="A516" s="97">
        <v>5006027.0</v>
      </c>
      <c r="B516" s="92" t="s">
        <v>803</v>
      </c>
      <c r="C516" s="81" t="str">
        <f t="shared" si="12"/>
        <v/>
      </c>
      <c r="D516" s="82">
        <v>31.01</v>
      </c>
      <c r="E516" s="94" t="s">
        <v>245</v>
      </c>
      <c r="F516" s="84">
        <f t="shared" si="13"/>
        <v>37.8322</v>
      </c>
      <c r="G516" s="95" t="s">
        <v>252</v>
      </c>
      <c r="H516" s="86"/>
      <c r="I516" s="87" t="s">
        <v>520</v>
      </c>
      <c r="J516" s="76"/>
      <c r="K516" s="88"/>
      <c r="N516" s="18"/>
      <c r="P516" s="4">
        <v>92.0</v>
      </c>
      <c r="Q516" s="4"/>
      <c r="R516" s="4"/>
      <c r="S516" s="21"/>
      <c r="T516" s="21"/>
      <c r="V516" s="89"/>
      <c r="Z516" s="73"/>
      <c r="AA516" s="73">
        <v>15.004935834155972</v>
      </c>
      <c r="AB516" s="4"/>
      <c r="AC516" s="74"/>
      <c r="AD516" s="75"/>
      <c r="AE516" s="75"/>
      <c r="AF516" s="76"/>
      <c r="AJ516" s="90">
        <v>1006027.0</v>
      </c>
      <c r="AK516" s="18"/>
      <c r="AL516" s="8">
        <f t="shared" si="14"/>
        <v>0</v>
      </c>
      <c r="AO516" s="8">
        <v>1.3018010567424765</v>
      </c>
      <c r="AT516" s="18"/>
      <c r="AU516" s="91"/>
    </row>
    <row r="517" ht="12.0" customHeight="1">
      <c r="A517" s="97">
        <v>5006028.0</v>
      </c>
      <c r="B517" s="92" t="s">
        <v>804</v>
      </c>
      <c r="C517" s="81" t="str">
        <f t="shared" si="12"/>
        <v/>
      </c>
      <c r="D517" s="82">
        <v>31.01</v>
      </c>
      <c r="E517" s="94" t="s">
        <v>458</v>
      </c>
      <c r="F517" s="84">
        <f t="shared" si="13"/>
        <v>37.8322</v>
      </c>
      <c r="G517" s="95" t="s">
        <v>274</v>
      </c>
      <c r="H517" s="86"/>
      <c r="I517" s="98" t="s">
        <v>339</v>
      </c>
      <c r="J517" s="100"/>
      <c r="K517" s="88"/>
      <c r="N517" s="18"/>
      <c r="P517" s="4">
        <v>92.0</v>
      </c>
      <c r="Q517" s="4"/>
      <c r="R517" s="4"/>
      <c r="S517" s="21"/>
      <c r="T517" s="21"/>
      <c r="V517" s="89"/>
      <c r="Z517" s="73"/>
      <c r="AA517" s="73">
        <v>15.004935834155972</v>
      </c>
      <c r="AB517" s="4"/>
      <c r="AC517" s="74"/>
      <c r="AD517" s="75"/>
      <c r="AE517" s="75"/>
      <c r="AF517" s="76"/>
      <c r="AJ517" s="90">
        <v>1006028.0</v>
      </c>
      <c r="AK517" s="18"/>
      <c r="AL517" s="8">
        <f t="shared" si="14"/>
        <v>0</v>
      </c>
      <c r="AO517" s="8">
        <v>0.21696684279041273</v>
      </c>
      <c r="AT517" s="18"/>
      <c r="AU517" s="91"/>
    </row>
    <row r="518" ht="12.0" customHeight="1">
      <c r="A518" s="97">
        <v>5006029.0</v>
      </c>
      <c r="B518" s="92" t="s">
        <v>805</v>
      </c>
      <c r="C518" s="81" t="str">
        <f t="shared" si="12"/>
        <v/>
      </c>
      <c r="D518" s="82">
        <v>31.01</v>
      </c>
      <c r="E518" s="94" t="s">
        <v>245</v>
      </c>
      <c r="F518" s="84">
        <f t="shared" si="13"/>
        <v>37.8322</v>
      </c>
      <c r="G518" s="95" t="s">
        <v>252</v>
      </c>
      <c r="H518" s="86"/>
      <c r="I518" s="99"/>
      <c r="J518" s="76"/>
      <c r="K518" s="88"/>
      <c r="N518" s="18"/>
      <c r="P518" s="4">
        <v>92.0</v>
      </c>
      <c r="Q518" s="4"/>
      <c r="R518" s="4"/>
      <c r="S518" s="21"/>
      <c r="T518" s="21"/>
      <c r="V518" s="89"/>
      <c r="Z518" s="73"/>
      <c r="AA518" s="73">
        <v>15.004935834155972</v>
      </c>
      <c r="AB518" s="4"/>
      <c r="AC518" s="74"/>
      <c r="AD518" s="75"/>
      <c r="AE518" s="75"/>
      <c r="AF518" s="76"/>
      <c r="AJ518" s="90">
        <v>1006029.0</v>
      </c>
      <c r="AK518" s="18"/>
      <c r="AL518" s="8">
        <f t="shared" si="14"/>
        <v>0</v>
      </c>
      <c r="AO518" s="8">
        <v>0.5424171069760318</v>
      </c>
      <c r="AT518" s="18"/>
      <c r="AU518" s="91"/>
    </row>
    <row r="519" ht="12.0" customHeight="1">
      <c r="A519" s="97">
        <v>5006030.0</v>
      </c>
      <c r="B519" s="92" t="s">
        <v>806</v>
      </c>
      <c r="C519" s="81" t="str">
        <f t="shared" si="12"/>
        <v/>
      </c>
      <c r="D519" s="82">
        <v>31.01</v>
      </c>
      <c r="E519" s="94" t="s">
        <v>245</v>
      </c>
      <c r="F519" s="84">
        <f t="shared" si="13"/>
        <v>37.8322</v>
      </c>
      <c r="G519" s="95" t="s">
        <v>252</v>
      </c>
      <c r="H519" s="86"/>
      <c r="I519" s="33"/>
      <c r="J519" s="76"/>
      <c r="K519" s="88"/>
      <c r="N519" s="18"/>
      <c r="P519" s="4">
        <v>92.0</v>
      </c>
      <c r="Q519" s="4"/>
      <c r="R519" s="4"/>
      <c r="S519" s="21"/>
      <c r="T519" s="21"/>
      <c r="V519" s="89"/>
      <c r="Z519" s="73"/>
      <c r="AA519" s="73">
        <v>15.004935834155972</v>
      </c>
      <c r="AB519" s="4"/>
      <c r="AC519" s="74"/>
      <c r="AD519" s="75"/>
      <c r="AE519" s="75"/>
      <c r="AF519" s="76"/>
      <c r="AJ519" s="90">
        <v>1006030.0</v>
      </c>
      <c r="AK519" s="18"/>
      <c r="AL519" s="8">
        <f t="shared" si="14"/>
        <v>0</v>
      </c>
      <c r="AO519" s="8">
        <v>1.6272513209280957</v>
      </c>
      <c r="AT519" s="18"/>
      <c r="AU519" s="91"/>
    </row>
    <row r="520" ht="12.0" customHeight="1">
      <c r="A520" s="97">
        <v>5006031.0</v>
      </c>
      <c r="B520" s="92" t="s">
        <v>807</v>
      </c>
      <c r="C520" s="81" t="str">
        <f t="shared" si="12"/>
        <v/>
      </c>
      <c r="D520" s="82">
        <v>31.01</v>
      </c>
      <c r="E520" s="94" t="s">
        <v>245</v>
      </c>
      <c r="F520" s="84">
        <f t="shared" si="13"/>
        <v>37.8322</v>
      </c>
      <c r="G520" s="95" t="s">
        <v>274</v>
      </c>
      <c r="H520" s="86"/>
      <c r="I520" s="98" t="s">
        <v>343</v>
      </c>
      <c r="J520" s="100"/>
      <c r="K520" s="88"/>
      <c r="N520" s="18"/>
      <c r="P520" s="4">
        <v>92.0</v>
      </c>
      <c r="Q520" s="4"/>
      <c r="R520" s="4"/>
      <c r="S520" s="21"/>
      <c r="T520" s="21"/>
      <c r="V520" s="89"/>
      <c r="Z520" s="73"/>
      <c r="AA520" s="73">
        <v>15.004935834155972</v>
      </c>
      <c r="AB520" s="4"/>
      <c r="AC520" s="74"/>
      <c r="AD520" s="75"/>
      <c r="AE520" s="75"/>
      <c r="AF520" s="76"/>
      <c r="AJ520" s="90">
        <v>1006031.0</v>
      </c>
      <c r="AK520" s="18"/>
      <c r="AL520" s="8">
        <f t="shared" si="14"/>
        <v>0</v>
      </c>
      <c r="AO520" s="8">
        <v>0.13560427674400796</v>
      </c>
      <c r="AT520" s="18"/>
      <c r="AU520" s="91"/>
    </row>
    <row r="521" ht="12.0" customHeight="1">
      <c r="A521" s="97">
        <v>5006032.0</v>
      </c>
      <c r="B521" s="92" t="s">
        <v>808</v>
      </c>
      <c r="C521" s="81" t="str">
        <f t="shared" si="12"/>
        <v/>
      </c>
      <c r="D521" s="82">
        <v>33.78</v>
      </c>
      <c r="E521" s="94" t="s">
        <v>245</v>
      </c>
      <c r="F521" s="84">
        <f t="shared" si="13"/>
        <v>41.2116</v>
      </c>
      <c r="G521" s="95" t="s">
        <v>252</v>
      </c>
      <c r="H521" s="86"/>
      <c r="I521" s="99"/>
      <c r="J521" s="76"/>
      <c r="K521" s="88"/>
      <c r="N521" s="18"/>
      <c r="P521" s="4">
        <v>92.0</v>
      </c>
      <c r="Q521" s="4"/>
      <c r="R521" s="4"/>
      <c r="S521" s="21"/>
      <c r="T521" s="21"/>
      <c r="V521" s="89"/>
      <c r="Z521" s="73"/>
      <c r="AA521" s="73">
        <v>14.99773448119619</v>
      </c>
      <c r="AB521" s="4"/>
      <c r="AC521" s="74"/>
      <c r="AD521" s="75"/>
      <c r="AE521" s="75"/>
      <c r="AF521" s="76"/>
      <c r="AJ521" s="90">
        <v>1006032.0</v>
      </c>
      <c r="AK521" s="18"/>
      <c r="AL521" s="8">
        <f t="shared" si="14"/>
        <v>0</v>
      </c>
      <c r="AO521" s="8">
        <v>1.8668102993885722</v>
      </c>
      <c r="AT521" s="18"/>
      <c r="AU521" s="91"/>
    </row>
    <row r="522" ht="12.0" customHeight="1">
      <c r="A522" s="97">
        <v>5006033.0</v>
      </c>
      <c r="B522" s="92" t="s">
        <v>809</v>
      </c>
      <c r="C522" s="81" t="str">
        <f t="shared" si="12"/>
        <v/>
      </c>
      <c r="D522" s="82">
        <v>33.78</v>
      </c>
      <c r="E522" s="94" t="s">
        <v>245</v>
      </c>
      <c r="F522" s="84">
        <f t="shared" si="13"/>
        <v>41.2116</v>
      </c>
      <c r="G522" s="95" t="s">
        <v>252</v>
      </c>
      <c r="H522" s="86"/>
      <c r="I522" s="33"/>
      <c r="J522" s="76"/>
      <c r="K522" s="88"/>
      <c r="N522" s="18"/>
      <c r="P522" s="4">
        <v>92.0</v>
      </c>
      <c r="Q522" s="4"/>
      <c r="R522" s="4"/>
      <c r="S522" s="21"/>
      <c r="T522" s="21"/>
      <c r="V522" s="89"/>
      <c r="Z522" s="73"/>
      <c r="AA522" s="73">
        <v>14.99773448119619</v>
      </c>
      <c r="AB522" s="4"/>
      <c r="AC522" s="74"/>
      <c r="AD522" s="75"/>
      <c r="AE522" s="75"/>
      <c r="AF522" s="76"/>
      <c r="AJ522" s="90">
        <v>1006033.0</v>
      </c>
      <c r="AK522" s="18"/>
      <c r="AL522" s="8">
        <f t="shared" si="14"/>
        <v>0</v>
      </c>
      <c r="AO522" s="8">
        <v>2.133497485015511</v>
      </c>
      <c r="AT522" s="18"/>
      <c r="AU522" s="91"/>
    </row>
    <row r="523" ht="12.0" customHeight="1">
      <c r="A523" s="97">
        <v>5006034.0</v>
      </c>
      <c r="B523" s="92" t="s">
        <v>810</v>
      </c>
      <c r="C523" s="81" t="str">
        <f t="shared" si="12"/>
        <v/>
      </c>
      <c r="D523" s="82">
        <v>33.78</v>
      </c>
      <c r="E523" s="94"/>
      <c r="F523" s="84">
        <f t="shared" si="13"/>
        <v>41.2116</v>
      </c>
      <c r="G523" s="95" t="s">
        <v>252</v>
      </c>
      <c r="H523" s="86"/>
      <c r="I523" s="33"/>
      <c r="J523" s="76"/>
      <c r="K523" s="88"/>
      <c r="N523" s="18"/>
      <c r="P523" s="4">
        <v>92.0</v>
      </c>
      <c r="Q523" s="4"/>
      <c r="R523" s="4"/>
      <c r="S523" s="21"/>
      <c r="T523" s="21"/>
      <c r="V523" s="89"/>
      <c r="Z523" s="73"/>
      <c r="AA523" s="73">
        <v>14.99773448119619</v>
      </c>
      <c r="AB523" s="4"/>
      <c r="AC523" s="74"/>
      <c r="AD523" s="75"/>
      <c r="AE523" s="75"/>
      <c r="AF523" s="76"/>
      <c r="AJ523" s="90">
        <v>1006034.0</v>
      </c>
      <c r="AK523" s="18"/>
      <c r="AL523" s="8">
        <f t="shared" si="14"/>
        <v>0</v>
      </c>
      <c r="AO523" s="8">
        <v>0.6946270881445851</v>
      </c>
      <c r="AT523" s="18"/>
      <c r="AU523" s="91"/>
    </row>
    <row r="524" ht="12.0" customHeight="1">
      <c r="A524" s="97">
        <v>5006035.0</v>
      </c>
      <c r="B524" s="92" t="s">
        <v>811</v>
      </c>
      <c r="C524" s="81" t="str">
        <f t="shared" si="12"/>
        <v/>
      </c>
      <c r="D524" s="82">
        <v>33.78</v>
      </c>
      <c r="E524" s="94" t="s">
        <v>245</v>
      </c>
      <c r="F524" s="84">
        <f t="shared" si="13"/>
        <v>41.2116</v>
      </c>
      <c r="G524" s="95" t="s">
        <v>252</v>
      </c>
      <c r="H524" s="86"/>
      <c r="I524" s="87" t="s">
        <v>375</v>
      </c>
      <c r="J524" s="76"/>
      <c r="K524" s="88"/>
      <c r="N524" s="18"/>
      <c r="P524" s="4">
        <v>92.0</v>
      </c>
      <c r="Q524" s="4"/>
      <c r="R524" s="4"/>
      <c r="S524" s="21"/>
      <c r="T524" s="21"/>
      <c r="V524" s="89"/>
      <c r="Z524" s="73"/>
      <c r="AA524" s="73">
        <v>14.99773448119619</v>
      </c>
      <c r="AB524" s="4"/>
      <c r="AC524" s="74"/>
      <c r="AD524" s="75"/>
      <c r="AE524" s="75"/>
      <c r="AF524" s="76"/>
      <c r="AJ524" s="90">
        <v>1006035.0</v>
      </c>
      <c r="AK524" s="18"/>
      <c r="AL524" s="8">
        <f t="shared" si="14"/>
        <v>0</v>
      </c>
      <c r="AO524" s="8">
        <v>2.986896479021716</v>
      </c>
      <c r="AT524" s="18"/>
      <c r="AU524" s="91"/>
    </row>
    <row r="525" ht="12.0" customHeight="1">
      <c r="A525" s="97">
        <v>5006036.0</v>
      </c>
      <c r="B525" s="92" t="s">
        <v>812</v>
      </c>
      <c r="C525" s="81" t="str">
        <f t="shared" si="12"/>
        <v/>
      </c>
      <c r="D525" s="82">
        <v>33.78</v>
      </c>
      <c r="E525" s="94" t="s">
        <v>245</v>
      </c>
      <c r="F525" s="84">
        <f t="shared" si="13"/>
        <v>41.2116</v>
      </c>
      <c r="G525" s="95" t="s">
        <v>274</v>
      </c>
      <c r="H525" s="86"/>
      <c r="I525" s="98" t="s">
        <v>377</v>
      </c>
      <c r="J525" s="100"/>
      <c r="K525" s="88"/>
      <c r="N525" s="18"/>
      <c r="P525" s="4">
        <v>92.0</v>
      </c>
      <c r="Q525" s="4"/>
      <c r="R525" s="4"/>
      <c r="S525" s="21"/>
      <c r="T525" s="21"/>
      <c r="V525" s="89"/>
      <c r="Z525" s="73"/>
      <c r="AA525" s="73">
        <v>14.99773448119619</v>
      </c>
      <c r="AB525" s="4"/>
      <c r="AC525" s="74"/>
      <c r="AD525" s="75"/>
      <c r="AE525" s="75"/>
      <c r="AF525" s="76"/>
      <c r="AJ525" s="90">
        <v>1006036.0</v>
      </c>
      <c r="AK525" s="18"/>
      <c r="AL525" s="8">
        <f t="shared" si="14"/>
        <v>0</v>
      </c>
      <c r="AO525" s="8">
        <v>0.0746724119755429</v>
      </c>
      <c r="AT525" s="18"/>
      <c r="AU525" s="91"/>
    </row>
    <row r="526" ht="12.0" customHeight="1">
      <c r="A526" s="97">
        <v>5006037.0</v>
      </c>
      <c r="B526" s="92" t="s">
        <v>813</v>
      </c>
      <c r="C526" s="81" t="str">
        <f t="shared" si="12"/>
        <v/>
      </c>
      <c r="D526" s="82">
        <v>40.44</v>
      </c>
      <c r="E526" s="94" t="s">
        <v>245</v>
      </c>
      <c r="F526" s="84">
        <f t="shared" si="13"/>
        <v>49.3368</v>
      </c>
      <c r="G526" s="95" t="s">
        <v>252</v>
      </c>
      <c r="H526" s="86"/>
      <c r="I526" s="99"/>
      <c r="J526" s="76"/>
      <c r="K526" s="88"/>
      <c r="N526" s="18"/>
      <c r="P526" s="4">
        <v>92.0</v>
      </c>
      <c r="Q526" s="4"/>
      <c r="R526" s="4"/>
      <c r="S526" s="21"/>
      <c r="T526" s="21"/>
      <c r="V526" s="89"/>
      <c r="Z526" s="73"/>
      <c r="AA526" s="73">
        <v>14.982973893303068</v>
      </c>
      <c r="AB526" s="4"/>
      <c r="AC526" s="74"/>
      <c r="AD526" s="75"/>
      <c r="AE526" s="75"/>
      <c r="AF526" s="76"/>
      <c r="AJ526" s="90">
        <v>1006037.0</v>
      </c>
      <c r="AK526" s="18"/>
      <c r="AL526" s="8">
        <f t="shared" si="14"/>
        <v>0</v>
      </c>
      <c r="AO526" s="8">
        <v>0.8911649996854751</v>
      </c>
      <c r="AT526" s="18"/>
      <c r="AU526" s="91"/>
    </row>
    <row r="527" ht="12.0" customHeight="1">
      <c r="A527" s="97">
        <v>5006038.0</v>
      </c>
      <c r="B527" s="92" t="s">
        <v>814</v>
      </c>
      <c r="C527" s="81" t="str">
        <f t="shared" si="12"/>
        <v/>
      </c>
      <c r="D527" s="82">
        <v>40.44</v>
      </c>
      <c r="E527" s="94" t="s">
        <v>245</v>
      </c>
      <c r="F527" s="84">
        <f t="shared" si="13"/>
        <v>49.3368</v>
      </c>
      <c r="G527" s="95" t="s">
        <v>274</v>
      </c>
      <c r="H527" s="86"/>
      <c r="I527" s="116" t="s">
        <v>381</v>
      </c>
      <c r="J527" s="100"/>
      <c r="K527" s="88"/>
      <c r="N527" s="18"/>
      <c r="P527" s="4">
        <v>92.0</v>
      </c>
      <c r="Q527" s="4"/>
      <c r="R527" s="4"/>
      <c r="S527" s="21"/>
      <c r="T527" s="21"/>
      <c r="V527" s="89"/>
      <c r="Z527" s="73"/>
      <c r="AA527" s="73">
        <v>14.982973893303068</v>
      </c>
      <c r="AB527" s="4"/>
      <c r="AC527" s="74"/>
      <c r="AD527" s="75"/>
      <c r="AE527" s="75"/>
      <c r="AF527" s="76"/>
      <c r="AJ527" s="90">
        <v>1006038.0</v>
      </c>
      <c r="AK527" s="18"/>
      <c r="AL527" s="8">
        <f t="shared" si="14"/>
        <v>0</v>
      </c>
      <c r="AO527" s="8">
        <v>0.22684199991993914</v>
      </c>
      <c r="AT527" s="18"/>
      <c r="AU527" s="91"/>
    </row>
    <row r="528" ht="12.0" customHeight="1">
      <c r="A528" s="97">
        <v>5006039.0</v>
      </c>
      <c r="B528" s="92" t="s">
        <v>815</v>
      </c>
      <c r="C528" s="81" t="str">
        <f t="shared" si="12"/>
        <v/>
      </c>
      <c r="D528" s="82">
        <v>40.44</v>
      </c>
      <c r="E528" s="94" t="s">
        <v>245</v>
      </c>
      <c r="F528" s="84">
        <f t="shared" si="13"/>
        <v>49.3368</v>
      </c>
      <c r="G528" s="95" t="s">
        <v>252</v>
      </c>
      <c r="H528" s="86"/>
      <c r="J528" s="76"/>
      <c r="K528" s="88"/>
      <c r="N528" s="18"/>
      <c r="P528" s="4">
        <v>92.0</v>
      </c>
      <c r="Q528" s="4"/>
      <c r="R528" s="4"/>
      <c r="S528" s="21"/>
      <c r="T528" s="21"/>
      <c r="V528" s="89"/>
      <c r="Z528" s="73"/>
      <c r="AA528" s="73">
        <v>14.982973893303068</v>
      </c>
      <c r="AB528" s="4"/>
      <c r="AC528" s="74"/>
      <c r="AD528" s="75"/>
      <c r="AE528" s="75"/>
      <c r="AF528" s="76"/>
      <c r="AJ528" s="90">
        <v>1006039.0</v>
      </c>
      <c r="AK528" s="18"/>
      <c r="AL528" s="8">
        <f t="shared" si="14"/>
        <v>0</v>
      </c>
      <c r="AO528" s="8">
        <v>1.2476309995596653</v>
      </c>
      <c r="AT528" s="18"/>
      <c r="AU528" s="91"/>
    </row>
    <row r="529" ht="12.0" customHeight="1">
      <c r="A529" s="97">
        <v>5006040.0</v>
      </c>
      <c r="B529" s="92" t="s">
        <v>816</v>
      </c>
      <c r="C529" s="81" t="str">
        <f t="shared" si="12"/>
        <v/>
      </c>
      <c r="D529" s="82">
        <v>40.44</v>
      </c>
      <c r="E529" s="94" t="s">
        <v>245</v>
      </c>
      <c r="F529" s="84">
        <f t="shared" si="13"/>
        <v>49.3368</v>
      </c>
      <c r="G529" s="95" t="s">
        <v>252</v>
      </c>
      <c r="H529" s="86"/>
      <c r="I529" s="117"/>
      <c r="J529" s="76"/>
      <c r="K529" s="88"/>
      <c r="N529" s="18"/>
      <c r="P529" s="4">
        <v>92.0</v>
      </c>
      <c r="Q529" s="4"/>
      <c r="R529" s="4"/>
      <c r="S529" s="21"/>
      <c r="T529" s="21"/>
      <c r="V529" s="89"/>
      <c r="Z529" s="73"/>
      <c r="AA529" s="73">
        <v>14.982973893303068</v>
      </c>
      <c r="AB529" s="4"/>
      <c r="AC529" s="74"/>
      <c r="AD529" s="75"/>
      <c r="AE529" s="75"/>
      <c r="AF529" s="76"/>
      <c r="AJ529" s="90">
        <v>1006040.0</v>
      </c>
      <c r="AK529" s="18"/>
      <c r="AL529" s="8">
        <f t="shared" si="14"/>
        <v>0</v>
      </c>
      <c r="AO529" s="8">
        <v>4.990523998238661</v>
      </c>
      <c r="AT529" s="18"/>
      <c r="AU529" s="91"/>
    </row>
    <row r="530" ht="12.0" customHeight="1">
      <c r="A530" s="97">
        <v>5006041.0</v>
      </c>
      <c r="B530" s="92" t="s">
        <v>817</v>
      </c>
      <c r="C530" s="81" t="str">
        <f t="shared" si="12"/>
        <v/>
      </c>
      <c r="D530" s="82">
        <v>43.43</v>
      </c>
      <c r="E530" s="94" t="s">
        <v>245</v>
      </c>
      <c r="F530" s="84">
        <f t="shared" si="13"/>
        <v>52.9846</v>
      </c>
      <c r="G530" s="95" t="s">
        <v>274</v>
      </c>
      <c r="H530" s="86"/>
      <c r="I530" s="98" t="s">
        <v>818</v>
      </c>
      <c r="J530" s="100"/>
      <c r="K530" s="88"/>
      <c r="N530" s="18"/>
      <c r="P530" s="4">
        <v>92.0</v>
      </c>
      <c r="Q530" s="4"/>
      <c r="R530" s="4"/>
      <c r="S530" s="21"/>
      <c r="T530" s="21"/>
      <c r="V530" s="89"/>
      <c r="Z530" s="73"/>
      <c r="AA530" s="73">
        <v>15.010570824524308</v>
      </c>
      <c r="AB530" s="4"/>
      <c r="AC530" s="74"/>
      <c r="AD530" s="75"/>
      <c r="AE530" s="75"/>
      <c r="AF530" s="76"/>
      <c r="AJ530" s="90">
        <v>1006041.0</v>
      </c>
      <c r="AK530" s="18"/>
      <c r="AL530" s="8">
        <f t="shared" si="14"/>
        <v>0</v>
      </c>
      <c r="AO530" s="8">
        <v>0.2581540704295932</v>
      </c>
      <c r="AT530" s="18"/>
      <c r="AU530" s="91"/>
    </row>
    <row r="531" ht="12.0" customHeight="1">
      <c r="A531" s="97">
        <v>5006042.0</v>
      </c>
      <c r="B531" s="92" t="s">
        <v>819</v>
      </c>
      <c r="C531" s="81" t="str">
        <f t="shared" si="12"/>
        <v/>
      </c>
      <c r="D531" s="82">
        <v>46.51</v>
      </c>
      <c r="E531" s="94" t="s">
        <v>245</v>
      </c>
      <c r="F531" s="84">
        <f t="shared" si="13"/>
        <v>56.7422</v>
      </c>
      <c r="G531" s="95" t="s">
        <v>252</v>
      </c>
      <c r="H531" s="86"/>
      <c r="I531" s="99"/>
      <c r="J531" s="76"/>
      <c r="K531" s="88"/>
      <c r="N531" s="18"/>
      <c r="P531" s="4">
        <v>92.0</v>
      </c>
      <c r="Q531" s="4"/>
      <c r="R531" s="4"/>
      <c r="S531" s="21"/>
      <c r="T531" s="21"/>
      <c r="V531" s="89"/>
      <c r="Z531" s="73"/>
      <c r="AA531" s="73">
        <v>15.0</v>
      </c>
      <c r="AB531" s="4"/>
      <c r="AC531" s="74"/>
      <c r="AD531" s="75"/>
      <c r="AE531" s="75"/>
      <c r="AF531" s="76"/>
      <c r="AJ531" s="90">
        <v>1006042.0</v>
      </c>
      <c r="AK531" s="18"/>
      <c r="AL531" s="8">
        <f t="shared" si="14"/>
        <v>0</v>
      </c>
      <c r="AO531" s="8">
        <v>5.422925279436533</v>
      </c>
      <c r="AT531" s="18"/>
      <c r="AU531" s="91"/>
    </row>
    <row r="532" ht="12.0" customHeight="1">
      <c r="A532" s="97">
        <v>5006043.0</v>
      </c>
      <c r="B532" s="92" t="s">
        <v>820</v>
      </c>
      <c r="C532" s="81" t="str">
        <f t="shared" si="12"/>
        <v/>
      </c>
      <c r="D532" s="82">
        <v>46.51</v>
      </c>
      <c r="E532" s="94" t="s">
        <v>245</v>
      </c>
      <c r="F532" s="84">
        <f t="shared" si="13"/>
        <v>56.7422</v>
      </c>
      <c r="G532" s="95" t="s">
        <v>252</v>
      </c>
      <c r="H532" s="86"/>
      <c r="I532" s="76"/>
      <c r="J532" s="76"/>
      <c r="K532" s="88"/>
      <c r="N532" s="18"/>
      <c r="P532" s="4">
        <v>92.0</v>
      </c>
      <c r="Q532" s="4"/>
      <c r="R532" s="4"/>
      <c r="S532" s="21"/>
      <c r="T532" s="21"/>
      <c r="V532" s="89"/>
      <c r="Z532" s="73"/>
      <c r="AA532" s="73">
        <v>15.0</v>
      </c>
      <c r="AB532" s="4"/>
      <c r="AC532" s="74"/>
      <c r="AD532" s="75"/>
      <c r="AE532" s="75"/>
      <c r="AF532" s="76"/>
      <c r="AJ532" s="90">
        <v>1006043.0</v>
      </c>
      <c r="AK532" s="18"/>
      <c r="AL532" s="8">
        <f t="shared" si="14"/>
        <v>0</v>
      </c>
      <c r="AO532" s="8">
        <v>5.422925279436533</v>
      </c>
      <c r="AT532" s="18"/>
      <c r="AU532" s="91"/>
    </row>
    <row r="533" ht="12.0" customHeight="1">
      <c r="A533" s="97">
        <v>5006044.0</v>
      </c>
      <c r="B533" s="92" t="s">
        <v>821</v>
      </c>
      <c r="C533" s="81" t="str">
        <f t="shared" si="12"/>
        <v/>
      </c>
      <c r="D533" s="82">
        <v>46.51</v>
      </c>
      <c r="E533" s="94" t="s">
        <v>245</v>
      </c>
      <c r="F533" s="84">
        <f t="shared" si="13"/>
        <v>56.7422</v>
      </c>
      <c r="G533" s="95" t="s">
        <v>252</v>
      </c>
      <c r="H533" s="86"/>
      <c r="I533" s="98" t="s">
        <v>822</v>
      </c>
      <c r="J533" s="76"/>
      <c r="K533" s="88"/>
      <c r="N533" s="18"/>
      <c r="P533" s="4">
        <v>92.0</v>
      </c>
      <c r="Q533" s="4"/>
      <c r="R533" s="4"/>
      <c r="S533" s="21"/>
      <c r="T533" s="21"/>
      <c r="V533" s="89"/>
      <c r="Z533" s="73"/>
      <c r="AA533" s="73">
        <v>15.0</v>
      </c>
      <c r="AB533" s="4"/>
      <c r="AC533" s="74"/>
      <c r="AD533" s="75"/>
      <c r="AE533" s="75"/>
      <c r="AF533" s="76"/>
      <c r="AJ533" s="90">
        <v>1006044.0</v>
      </c>
      <c r="AK533" s="18"/>
      <c r="AL533" s="8">
        <f t="shared" si="14"/>
        <v>0</v>
      </c>
      <c r="AO533" s="8">
        <v>0.7747036113480762</v>
      </c>
      <c r="AT533" s="18"/>
      <c r="AU533" s="91"/>
    </row>
    <row r="534" ht="12.0" customHeight="1">
      <c r="A534" s="97">
        <v>5006045.0</v>
      </c>
      <c r="B534" s="92" t="s">
        <v>823</v>
      </c>
      <c r="C534" s="81" t="str">
        <f t="shared" si="12"/>
        <v/>
      </c>
      <c r="D534" s="82">
        <v>46.51</v>
      </c>
      <c r="E534" s="94" t="s">
        <v>245</v>
      </c>
      <c r="F534" s="84">
        <f t="shared" si="13"/>
        <v>56.7422</v>
      </c>
      <c r="G534" s="95" t="s">
        <v>252</v>
      </c>
      <c r="H534" s="86"/>
      <c r="I534" s="99"/>
      <c r="J534" s="76"/>
      <c r="K534" s="88"/>
      <c r="N534" s="18"/>
      <c r="P534" s="4">
        <v>92.0</v>
      </c>
      <c r="Q534" s="4"/>
      <c r="R534" s="4"/>
      <c r="S534" s="21"/>
      <c r="T534" s="21"/>
      <c r="V534" s="89"/>
      <c r="Z534" s="73"/>
      <c r="AA534" s="73">
        <v>15.0</v>
      </c>
      <c r="AB534" s="4"/>
      <c r="AC534" s="74"/>
      <c r="AD534" s="75"/>
      <c r="AE534" s="75"/>
      <c r="AF534" s="76"/>
      <c r="AJ534" s="90">
        <v>1006045.0</v>
      </c>
      <c r="AK534" s="18"/>
      <c r="AL534" s="8">
        <f t="shared" si="14"/>
        <v>0</v>
      </c>
      <c r="AO534" s="8">
        <v>1.807641759812178</v>
      </c>
      <c r="AT534" s="18"/>
      <c r="AU534" s="91"/>
    </row>
    <row r="535" ht="12.0" customHeight="1">
      <c r="A535" s="97">
        <v>5006046.0</v>
      </c>
      <c r="B535" s="92" t="s">
        <v>824</v>
      </c>
      <c r="C535" s="81" t="str">
        <f t="shared" si="12"/>
        <v/>
      </c>
      <c r="D535" s="82">
        <v>46.51</v>
      </c>
      <c r="E535" s="94" t="s">
        <v>245</v>
      </c>
      <c r="F535" s="84">
        <f t="shared" si="13"/>
        <v>56.7422</v>
      </c>
      <c r="G535" s="95" t="s">
        <v>274</v>
      </c>
      <c r="H535" s="86"/>
      <c r="I535" s="116" t="s">
        <v>285</v>
      </c>
      <c r="J535" s="100"/>
      <c r="K535" s="88"/>
      <c r="N535" s="18"/>
      <c r="P535" s="4">
        <v>92.0</v>
      </c>
      <c r="Q535" s="4"/>
      <c r="R535" s="4"/>
      <c r="S535" s="21"/>
      <c r="T535" s="21"/>
      <c r="V535" s="89"/>
      <c r="Z535" s="73"/>
      <c r="AA535" s="73">
        <v>15.0</v>
      </c>
      <c r="AB535" s="4"/>
      <c r="AC535" s="74"/>
      <c r="AD535" s="75"/>
      <c r="AE535" s="75"/>
      <c r="AF535" s="76"/>
      <c r="AJ535" s="90">
        <v>1006046.0</v>
      </c>
      <c r="AK535" s="18"/>
      <c r="AL535" s="8">
        <f t="shared" si="14"/>
        <v>0</v>
      </c>
      <c r="AO535" s="8">
        <v>0.09230511113934525</v>
      </c>
      <c r="AT535" s="18"/>
      <c r="AU535" s="91"/>
    </row>
    <row r="536" ht="12.0" customHeight="1">
      <c r="A536" s="97">
        <v>5006047.0</v>
      </c>
      <c r="B536" s="92" t="s">
        <v>825</v>
      </c>
      <c r="C536" s="81" t="str">
        <f t="shared" si="12"/>
        <v/>
      </c>
      <c r="D536" s="82">
        <v>56.6</v>
      </c>
      <c r="E536" s="94" t="s">
        <v>245</v>
      </c>
      <c r="F536" s="84">
        <f t="shared" si="13"/>
        <v>69.052</v>
      </c>
      <c r="G536" s="95" t="s">
        <v>246</v>
      </c>
      <c r="H536" s="86"/>
      <c r="J536" s="76"/>
      <c r="K536" s="88"/>
      <c r="N536" s="18"/>
      <c r="P536" s="4">
        <v>92.0</v>
      </c>
      <c r="Q536" s="4"/>
      <c r="R536" s="4"/>
      <c r="S536" s="21"/>
      <c r="T536" s="21"/>
      <c r="V536" s="89"/>
      <c r="Z536" s="73"/>
      <c r="AA536" s="73">
        <v>15.004055150040557</v>
      </c>
      <c r="AB536" s="4"/>
      <c r="AC536" s="74"/>
      <c r="AD536" s="75"/>
      <c r="AE536" s="75"/>
      <c r="AF536" s="76"/>
      <c r="AJ536" s="90">
        <v>1006047.0</v>
      </c>
      <c r="AK536" s="18"/>
      <c r="AL536" s="8">
        <f t="shared" si="14"/>
        <v>0</v>
      </c>
      <c r="AO536" s="8">
        <v>2.2283330187492134</v>
      </c>
      <c r="AT536" s="18"/>
      <c r="AU536" s="91"/>
    </row>
    <row r="537" ht="12.0" customHeight="1">
      <c r="A537" s="97">
        <v>5006048.0</v>
      </c>
      <c r="B537" s="92" t="s">
        <v>826</v>
      </c>
      <c r="C537" s="81" t="str">
        <f t="shared" si="12"/>
        <v/>
      </c>
      <c r="D537" s="82">
        <v>56.6</v>
      </c>
      <c r="E537" s="94" t="s">
        <v>245</v>
      </c>
      <c r="F537" s="84">
        <f t="shared" si="13"/>
        <v>69.052</v>
      </c>
      <c r="G537" s="95" t="s">
        <v>252</v>
      </c>
      <c r="H537" s="86"/>
      <c r="J537" s="76"/>
      <c r="K537" s="88"/>
      <c r="N537" s="18"/>
      <c r="P537" s="4">
        <v>92.0</v>
      </c>
      <c r="Q537" s="4"/>
      <c r="R537" s="4"/>
      <c r="S537" s="21"/>
      <c r="T537" s="21"/>
      <c r="V537" s="89"/>
      <c r="Z537" s="73"/>
      <c r="AA537" s="73">
        <v>15.004055150040557</v>
      </c>
      <c r="AB537" s="4"/>
      <c r="AC537" s="74"/>
      <c r="AD537" s="75"/>
      <c r="AE537" s="75"/>
      <c r="AF537" s="76"/>
      <c r="AJ537" s="90">
        <v>1006048.0</v>
      </c>
      <c r="AK537" s="18"/>
      <c r="AL537" s="8">
        <f t="shared" si="14"/>
        <v>0</v>
      </c>
      <c r="AO537" s="8">
        <v>0.9382454815786163</v>
      </c>
      <c r="AT537" s="18"/>
      <c r="AU537" s="91"/>
    </row>
    <row r="538" ht="12.0" customHeight="1">
      <c r="A538" s="97">
        <v>5006049.0</v>
      </c>
      <c r="B538" s="92" t="s">
        <v>827</v>
      </c>
      <c r="C538" s="81" t="str">
        <f t="shared" si="12"/>
        <v/>
      </c>
      <c r="D538" s="82">
        <v>56.6</v>
      </c>
      <c r="E538" s="94" t="s">
        <v>245</v>
      </c>
      <c r="F538" s="84">
        <f t="shared" si="13"/>
        <v>69.052</v>
      </c>
      <c r="G538" s="95" t="s">
        <v>246</v>
      </c>
      <c r="H538" s="86"/>
      <c r="J538" s="76"/>
      <c r="K538" s="88"/>
      <c r="N538" s="18"/>
      <c r="P538" s="4">
        <v>92.0</v>
      </c>
      <c r="Q538" s="4"/>
      <c r="R538" s="4"/>
      <c r="S538" s="21"/>
      <c r="T538" s="21"/>
      <c r="V538" s="89"/>
      <c r="Z538" s="73"/>
      <c r="AA538" s="73">
        <v>15.004055150040557</v>
      </c>
      <c r="AB538" s="4"/>
      <c r="AC538" s="74"/>
      <c r="AD538" s="75"/>
      <c r="AE538" s="75"/>
      <c r="AF538" s="76"/>
      <c r="AJ538" s="90">
        <v>1006049.0</v>
      </c>
      <c r="AK538" s="18"/>
      <c r="AL538" s="8">
        <f t="shared" si="14"/>
        <v>0</v>
      </c>
      <c r="AO538" s="8">
        <v>3.565332829998742</v>
      </c>
      <c r="AT538" s="18"/>
      <c r="AU538" s="91"/>
    </row>
    <row r="539" ht="12.0" customHeight="1">
      <c r="A539" s="97">
        <v>5006050.0</v>
      </c>
      <c r="B539" s="92" t="s">
        <v>828</v>
      </c>
      <c r="C539" s="81" t="str">
        <f t="shared" si="12"/>
        <v/>
      </c>
      <c r="D539" s="82">
        <v>56.6</v>
      </c>
      <c r="E539" s="94" t="s">
        <v>245</v>
      </c>
      <c r="F539" s="84">
        <f t="shared" si="13"/>
        <v>69.052</v>
      </c>
      <c r="G539" s="95" t="s">
        <v>246</v>
      </c>
      <c r="H539" s="86"/>
      <c r="J539" s="76"/>
      <c r="K539" s="88"/>
      <c r="N539" s="18"/>
      <c r="P539" s="4">
        <v>92.0</v>
      </c>
      <c r="Q539" s="4"/>
      <c r="R539" s="4"/>
      <c r="S539" s="21"/>
      <c r="T539" s="21"/>
      <c r="V539" s="89"/>
      <c r="Z539" s="73"/>
      <c r="AA539" s="73">
        <v>15.004055150040557</v>
      </c>
      <c r="AB539" s="4"/>
      <c r="AC539" s="74"/>
      <c r="AD539" s="75"/>
      <c r="AE539" s="75"/>
      <c r="AF539" s="76"/>
      <c r="AJ539" s="90">
        <v>1006050.0</v>
      </c>
      <c r="AK539" s="18"/>
      <c r="AL539" s="8">
        <f t="shared" si="14"/>
        <v>0</v>
      </c>
      <c r="AO539" s="8">
        <v>4.456666037498427</v>
      </c>
      <c r="AT539" s="18"/>
      <c r="AU539" s="91"/>
    </row>
    <row r="540" ht="12.0" customHeight="1">
      <c r="A540" s="97">
        <v>5006051.0</v>
      </c>
      <c r="B540" s="92" t="s">
        <v>829</v>
      </c>
      <c r="C540" s="81" t="str">
        <f t="shared" si="12"/>
        <v/>
      </c>
      <c r="D540" s="82">
        <v>61.31</v>
      </c>
      <c r="E540" s="94"/>
      <c r="F540" s="84">
        <f t="shared" si="13"/>
        <v>74.7982</v>
      </c>
      <c r="G540" s="95" t="s">
        <v>274</v>
      </c>
      <c r="H540" s="86"/>
      <c r="J540" s="100"/>
      <c r="K540" s="88"/>
      <c r="N540" s="18"/>
      <c r="P540" s="4">
        <v>92.0</v>
      </c>
      <c r="Q540" s="4"/>
      <c r="R540" s="4"/>
      <c r="S540" s="21"/>
      <c r="T540" s="21"/>
      <c r="V540" s="89"/>
      <c r="Z540" s="73"/>
      <c r="AA540" s="73">
        <v>14.998752183678562</v>
      </c>
      <c r="AB540" s="4"/>
      <c r="AC540" s="74"/>
      <c r="AD540" s="75"/>
      <c r="AE540" s="75"/>
      <c r="AF540" s="76"/>
      <c r="AJ540" s="90">
        <v>1006051.0</v>
      </c>
      <c r="AK540" s="18"/>
      <c r="AL540" s="8">
        <f t="shared" si="14"/>
        <v>0</v>
      </c>
      <c r="AO540" s="8">
        <v>0.4447788091279989</v>
      </c>
      <c r="AT540" s="18"/>
      <c r="AU540" s="91"/>
    </row>
    <row r="541" ht="12.0" customHeight="1">
      <c r="A541" s="97">
        <v>1006052.0</v>
      </c>
      <c r="B541" s="92" t="s">
        <v>830</v>
      </c>
      <c r="C541" s="81" t="str">
        <f t="shared" si="12"/>
        <v/>
      </c>
      <c r="D541" s="82">
        <v>41.01</v>
      </c>
      <c r="E541" s="94" t="s">
        <v>245</v>
      </c>
      <c r="F541" s="84">
        <f t="shared" si="13"/>
        <v>50.0322</v>
      </c>
      <c r="G541" s="95" t="s">
        <v>246</v>
      </c>
      <c r="H541" s="86"/>
      <c r="J541" s="76"/>
      <c r="K541" s="88"/>
      <c r="N541" s="18"/>
      <c r="P541" s="4">
        <v>92.0</v>
      </c>
      <c r="Q541" s="4"/>
      <c r="R541" s="4"/>
      <c r="S541" s="21"/>
      <c r="T541" s="21"/>
      <c r="V541" s="89"/>
      <c r="Z541" s="73"/>
      <c r="AA541" s="73">
        <v>0.0</v>
      </c>
      <c r="AB541" s="4"/>
      <c r="AC541" s="74"/>
      <c r="AD541" s="75"/>
      <c r="AE541" s="75"/>
      <c r="AF541" s="76"/>
      <c r="AJ541" s="90"/>
      <c r="AK541" s="18"/>
      <c r="AL541" s="8">
        <f t="shared" si="14"/>
        <v>0</v>
      </c>
      <c r="AO541" s="8">
        <v>23.02991140372267</v>
      </c>
      <c r="AT541" s="18"/>
      <c r="AU541" s="91"/>
    </row>
    <row r="542" ht="12.0" customHeight="1">
      <c r="A542" s="97">
        <v>5006053.0</v>
      </c>
      <c r="B542" s="92" t="s">
        <v>831</v>
      </c>
      <c r="C542" s="81" t="str">
        <f t="shared" si="12"/>
        <v/>
      </c>
      <c r="D542" s="82">
        <v>65.72</v>
      </c>
      <c r="E542" s="94" t="s">
        <v>245</v>
      </c>
      <c r="F542" s="84">
        <f t="shared" si="13"/>
        <v>80.1784</v>
      </c>
      <c r="G542" s="95" t="s">
        <v>246</v>
      </c>
      <c r="H542" s="86"/>
      <c r="J542" s="76"/>
      <c r="K542" s="88"/>
      <c r="N542" s="18"/>
      <c r="P542" s="4">
        <v>92.0</v>
      </c>
      <c r="Q542" s="4"/>
      <c r="R542" s="4"/>
      <c r="S542" s="21"/>
      <c r="T542" s="21"/>
      <c r="V542" s="89"/>
      <c r="Z542" s="73"/>
      <c r="AA542" s="73">
        <v>14.994179278230504</v>
      </c>
      <c r="AB542" s="4"/>
      <c r="AC542" s="74"/>
      <c r="AD542" s="75"/>
      <c r="AE542" s="75"/>
      <c r="AF542" s="76"/>
      <c r="AJ542" s="90">
        <v>1006053.0</v>
      </c>
      <c r="AK542" s="18"/>
      <c r="AL542" s="8">
        <f t="shared" si="14"/>
        <v>0</v>
      </c>
      <c r="AO542" s="8">
        <v>7.676013220632856</v>
      </c>
      <c r="AT542" s="18"/>
      <c r="AU542" s="91"/>
    </row>
    <row r="543" ht="12.0" customHeight="1">
      <c r="A543" s="97">
        <v>5006054.0</v>
      </c>
      <c r="B543" s="92" t="s">
        <v>832</v>
      </c>
      <c r="C543" s="81" t="str">
        <f t="shared" si="12"/>
        <v/>
      </c>
      <c r="D543" s="82">
        <v>65.72</v>
      </c>
      <c r="E543" s="94" t="s">
        <v>245</v>
      </c>
      <c r="F543" s="84">
        <f t="shared" si="13"/>
        <v>80.1784</v>
      </c>
      <c r="G543" s="95" t="s">
        <v>246</v>
      </c>
      <c r="H543" s="86"/>
      <c r="J543" s="76"/>
      <c r="K543" s="88"/>
      <c r="N543" s="18"/>
      <c r="P543" s="4">
        <v>92.0</v>
      </c>
      <c r="Q543" s="4"/>
      <c r="R543" s="4"/>
      <c r="S543" s="21"/>
      <c r="T543" s="21"/>
      <c r="V543" s="89"/>
      <c r="Z543" s="73"/>
      <c r="AA543" s="73">
        <v>14.994179278230504</v>
      </c>
      <c r="AB543" s="4"/>
      <c r="AC543" s="74"/>
      <c r="AD543" s="75"/>
      <c r="AE543" s="75"/>
      <c r="AF543" s="76"/>
      <c r="AJ543" s="90">
        <v>1006054.0</v>
      </c>
      <c r="AK543" s="18"/>
      <c r="AL543" s="8">
        <f t="shared" si="14"/>
        <v>0</v>
      </c>
      <c r="AO543" s="8">
        <v>7.676013220632856</v>
      </c>
      <c r="AT543" s="18"/>
      <c r="AU543" s="91"/>
    </row>
    <row r="544" ht="12.0" customHeight="1">
      <c r="A544" s="97">
        <v>5006055.0</v>
      </c>
      <c r="B544" s="92" t="s">
        <v>833</v>
      </c>
      <c r="C544" s="81" t="str">
        <f t="shared" si="12"/>
        <v/>
      </c>
      <c r="D544" s="82">
        <v>65.72</v>
      </c>
      <c r="E544" s="94" t="s">
        <v>245</v>
      </c>
      <c r="F544" s="84">
        <f t="shared" si="13"/>
        <v>80.1784</v>
      </c>
      <c r="G544" s="95" t="s">
        <v>246</v>
      </c>
      <c r="H544" s="86"/>
      <c r="J544" s="76"/>
      <c r="K544" s="88"/>
      <c r="N544" s="18"/>
      <c r="P544" s="4">
        <v>92.0</v>
      </c>
      <c r="Q544" s="4"/>
      <c r="R544" s="4"/>
      <c r="S544" s="21"/>
      <c r="T544" s="21"/>
      <c r="V544" s="89"/>
      <c r="Z544" s="73"/>
      <c r="AA544" s="73">
        <v>14.994179278230504</v>
      </c>
      <c r="AB544" s="4"/>
      <c r="AC544" s="74"/>
      <c r="AD544" s="75"/>
      <c r="AE544" s="75"/>
      <c r="AF544" s="76"/>
      <c r="AJ544" s="90">
        <v>1006055.0</v>
      </c>
      <c r="AK544" s="18"/>
      <c r="AL544" s="8">
        <f t="shared" si="14"/>
        <v>0</v>
      </c>
      <c r="AO544" s="8">
        <v>5.117342147088571</v>
      </c>
      <c r="AT544" s="18"/>
      <c r="AU544" s="91"/>
    </row>
    <row r="545" ht="12.0" customHeight="1">
      <c r="A545" s="97">
        <v>5006056.0</v>
      </c>
      <c r="B545" s="92" t="s">
        <v>834</v>
      </c>
      <c r="C545" s="81" t="str">
        <f t="shared" si="12"/>
        <v/>
      </c>
      <c r="D545" s="82">
        <v>65.72</v>
      </c>
      <c r="E545" s="94" t="s">
        <v>245</v>
      </c>
      <c r="F545" s="84">
        <f t="shared" si="13"/>
        <v>80.1784</v>
      </c>
      <c r="G545" s="95" t="s">
        <v>274</v>
      </c>
      <c r="H545" s="86"/>
      <c r="J545" s="100"/>
      <c r="K545" s="88"/>
      <c r="N545" s="18"/>
      <c r="P545" s="4">
        <v>92.0</v>
      </c>
      <c r="Q545" s="4"/>
      <c r="R545" s="4"/>
      <c r="S545" s="21"/>
      <c r="T545" s="21"/>
      <c r="V545" s="89"/>
      <c r="Z545" s="73"/>
      <c r="AA545" s="73">
        <v>14.994179278230504</v>
      </c>
      <c r="AB545" s="4"/>
      <c r="AC545" s="74"/>
      <c r="AD545" s="75"/>
      <c r="AE545" s="75"/>
      <c r="AF545" s="76"/>
      <c r="AJ545" s="90">
        <v>1006056.0</v>
      </c>
      <c r="AK545" s="18"/>
      <c r="AL545" s="8">
        <f t="shared" si="14"/>
        <v>0</v>
      </c>
      <c r="AO545" s="8">
        <v>0.10234684294177142</v>
      </c>
      <c r="AT545" s="18"/>
      <c r="AU545" s="91"/>
    </row>
    <row r="546" ht="12.0" customHeight="1">
      <c r="A546" s="97">
        <v>5006057.0</v>
      </c>
      <c r="B546" s="92" t="s">
        <v>835</v>
      </c>
      <c r="C546" s="81" t="str">
        <f t="shared" si="12"/>
        <v/>
      </c>
      <c r="D546" s="82">
        <v>83.05</v>
      </c>
      <c r="E546" s="94" t="s">
        <v>245</v>
      </c>
      <c r="F546" s="84">
        <f t="shared" si="13"/>
        <v>101.321</v>
      </c>
      <c r="G546" s="95" t="s">
        <v>246</v>
      </c>
      <c r="H546" s="86"/>
      <c r="J546" s="76"/>
      <c r="K546" s="88"/>
      <c r="N546" s="18"/>
      <c r="P546" s="4">
        <v>92.0</v>
      </c>
      <c r="Q546" s="4"/>
      <c r="R546" s="4"/>
      <c r="S546" s="21"/>
      <c r="T546" s="21"/>
      <c r="V546" s="89"/>
      <c r="Z546" s="73"/>
      <c r="AA546" s="73">
        <v>14.996315401621231</v>
      </c>
      <c r="AB546" s="4"/>
      <c r="AC546" s="74"/>
      <c r="AD546" s="75"/>
      <c r="AE546" s="75"/>
      <c r="AF546" s="76"/>
      <c r="AJ546" s="90">
        <v>1006057.0</v>
      </c>
      <c r="AK546" s="18"/>
      <c r="AL546" s="8">
        <f t="shared" si="14"/>
        <v>0</v>
      </c>
      <c r="AO546" s="8">
        <v>2.429783037475345</v>
      </c>
      <c r="AT546" s="18"/>
      <c r="AU546" s="91"/>
    </row>
    <row r="547" ht="12.0" customHeight="1">
      <c r="A547" s="97">
        <v>5006058.0</v>
      </c>
      <c r="B547" s="92" t="s">
        <v>836</v>
      </c>
      <c r="C547" s="81" t="str">
        <f t="shared" si="12"/>
        <v/>
      </c>
      <c r="D547" s="82">
        <v>83.05</v>
      </c>
      <c r="E547" s="94" t="s">
        <v>245</v>
      </c>
      <c r="F547" s="84">
        <f t="shared" si="13"/>
        <v>101.321</v>
      </c>
      <c r="G547" s="95" t="s">
        <v>246</v>
      </c>
      <c r="H547" s="86"/>
      <c r="J547" s="76"/>
      <c r="K547" s="88"/>
      <c r="N547" s="18"/>
      <c r="P547" s="4">
        <v>92.0</v>
      </c>
      <c r="Q547" s="4"/>
      <c r="R547" s="4"/>
      <c r="S547" s="21"/>
      <c r="T547" s="21"/>
      <c r="V547" s="89"/>
      <c r="Z547" s="73"/>
      <c r="AA547" s="73">
        <v>14.996315401621231</v>
      </c>
      <c r="AB547" s="4"/>
      <c r="AC547" s="74"/>
      <c r="AD547" s="75"/>
      <c r="AE547" s="75"/>
      <c r="AF547" s="76"/>
      <c r="AJ547" s="90">
        <v>1006058.0</v>
      </c>
      <c r="AK547" s="18"/>
      <c r="AL547" s="8">
        <f t="shared" si="14"/>
        <v>0</v>
      </c>
      <c r="AO547" s="8">
        <v>1.5186143984220908</v>
      </c>
      <c r="AT547" s="18"/>
      <c r="AU547" s="91"/>
    </row>
    <row r="548" ht="12.0" customHeight="1">
      <c r="A548" s="97">
        <v>1006059.0</v>
      </c>
      <c r="B548" s="92" t="s">
        <v>837</v>
      </c>
      <c r="C548" s="81" t="str">
        <f t="shared" si="12"/>
        <v/>
      </c>
      <c r="D548" s="82">
        <v>51.83</v>
      </c>
      <c r="E548" s="94" t="s">
        <v>245</v>
      </c>
      <c r="F548" s="84">
        <f t="shared" si="13"/>
        <v>63.2326</v>
      </c>
      <c r="G548" s="95" t="s">
        <v>246</v>
      </c>
      <c r="H548" s="86"/>
      <c r="J548" s="76"/>
      <c r="K548" s="88"/>
      <c r="N548" s="18"/>
      <c r="P548" s="4">
        <v>92.0</v>
      </c>
      <c r="Q548" s="4"/>
      <c r="R548" s="4"/>
      <c r="S548" s="21"/>
      <c r="T548" s="21"/>
      <c r="V548" s="89"/>
      <c r="Z548" s="73"/>
      <c r="AA548" s="73">
        <v>0.0</v>
      </c>
      <c r="AB548" s="4"/>
      <c r="AC548" s="74"/>
      <c r="AD548" s="75"/>
      <c r="AE548" s="75"/>
      <c r="AF548" s="76"/>
      <c r="AJ548" s="90"/>
      <c r="AK548" s="18"/>
      <c r="AL548" s="8">
        <f t="shared" si="14"/>
        <v>0</v>
      </c>
      <c r="AO548" s="8">
        <v>6.0740669282054585</v>
      </c>
      <c r="AT548" s="18"/>
      <c r="AU548" s="91"/>
    </row>
    <row r="549" ht="12.0" customHeight="1">
      <c r="A549" s="97">
        <v>5006060.0</v>
      </c>
      <c r="B549" s="92" t="s">
        <v>838</v>
      </c>
      <c r="C549" s="81" t="str">
        <f t="shared" si="12"/>
        <v/>
      </c>
      <c r="D549" s="82">
        <v>83.05</v>
      </c>
      <c r="E549" s="94" t="s">
        <v>245</v>
      </c>
      <c r="F549" s="84">
        <f t="shared" si="13"/>
        <v>101.321</v>
      </c>
      <c r="G549" s="95" t="s">
        <v>246</v>
      </c>
      <c r="H549" s="86"/>
      <c r="J549" s="76"/>
      <c r="K549" s="88"/>
      <c r="N549" s="18"/>
      <c r="P549" s="4">
        <v>92.0</v>
      </c>
      <c r="Q549" s="4"/>
      <c r="R549" s="4"/>
      <c r="S549" s="21"/>
      <c r="T549" s="21"/>
      <c r="V549" s="89"/>
      <c r="Z549" s="73"/>
      <c r="AA549" s="73">
        <v>14.996315401621231</v>
      </c>
      <c r="AB549" s="4"/>
      <c r="AC549" s="74"/>
      <c r="AD549" s="75"/>
      <c r="AE549" s="75"/>
      <c r="AF549" s="76"/>
      <c r="AJ549" s="90">
        <v>1006060.0</v>
      </c>
      <c r="AK549" s="18"/>
      <c r="AL549" s="8">
        <f t="shared" si="14"/>
        <v>0</v>
      </c>
      <c r="AO549" s="8">
        <v>6.074457593688363</v>
      </c>
      <c r="AT549" s="18"/>
      <c r="AU549" s="91"/>
    </row>
    <row r="550" ht="12.0" customHeight="1">
      <c r="A550" s="97">
        <v>5006061.0</v>
      </c>
      <c r="B550" s="92" t="s">
        <v>839</v>
      </c>
      <c r="C550" s="81" t="str">
        <f t="shared" si="12"/>
        <v/>
      </c>
      <c r="D550" s="82">
        <v>83.05</v>
      </c>
      <c r="E550" s="94" t="s">
        <v>245</v>
      </c>
      <c r="F550" s="84">
        <f t="shared" si="13"/>
        <v>101.321</v>
      </c>
      <c r="G550" s="95" t="s">
        <v>274</v>
      </c>
      <c r="H550" s="86"/>
      <c r="I550" s="98" t="s">
        <v>619</v>
      </c>
      <c r="J550" s="100"/>
      <c r="K550" s="88"/>
      <c r="N550" s="18"/>
      <c r="P550" s="4">
        <v>92.0</v>
      </c>
      <c r="Q550" s="4"/>
      <c r="R550" s="4"/>
      <c r="S550" s="21"/>
      <c r="T550" s="21"/>
      <c r="V550" s="89"/>
      <c r="Z550" s="73"/>
      <c r="AA550" s="73">
        <v>14.996315401621231</v>
      </c>
      <c r="AB550" s="4"/>
      <c r="AC550" s="74"/>
      <c r="AD550" s="75"/>
      <c r="AE550" s="75"/>
      <c r="AF550" s="76"/>
      <c r="AJ550" s="90">
        <v>1006061.0</v>
      </c>
      <c r="AK550" s="18"/>
      <c r="AL550" s="8">
        <f t="shared" si="14"/>
        <v>0</v>
      </c>
      <c r="AO550" s="8">
        <v>0.4672659687452587</v>
      </c>
      <c r="AT550" s="18"/>
      <c r="AU550" s="91"/>
    </row>
    <row r="551" ht="12.0" customHeight="1">
      <c r="A551" s="97">
        <v>5006062.0</v>
      </c>
      <c r="B551" s="92" t="s">
        <v>840</v>
      </c>
      <c r="C551" s="81" t="str">
        <f t="shared" si="12"/>
        <v/>
      </c>
      <c r="D551" s="82">
        <v>91.17</v>
      </c>
      <c r="E551" s="94" t="s">
        <v>245</v>
      </c>
      <c r="F551" s="84">
        <f t="shared" si="13"/>
        <v>111.2274</v>
      </c>
      <c r="G551" s="95" t="s">
        <v>246</v>
      </c>
      <c r="H551" s="86"/>
      <c r="I551" s="99"/>
      <c r="J551" s="76"/>
      <c r="K551" s="88"/>
      <c r="N551" s="18"/>
      <c r="P551" s="4">
        <v>92.0</v>
      </c>
      <c r="Q551" s="4"/>
      <c r="R551" s="4"/>
      <c r="S551" s="21"/>
      <c r="T551" s="21"/>
      <c r="V551" s="89"/>
      <c r="Z551" s="73"/>
      <c r="AA551" s="73">
        <v>15.002517200872632</v>
      </c>
      <c r="AB551" s="4"/>
      <c r="AC551" s="74"/>
      <c r="AD551" s="75"/>
      <c r="AE551" s="75"/>
      <c r="AF551" s="76"/>
      <c r="AJ551" s="90">
        <v>1006062.0</v>
      </c>
      <c r="AK551" s="18"/>
      <c r="AL551" s="8">
        <f t="shared" si="14"/>
        <v>0</v>
      </c>
      <c r="AO551" s="8">
        <v>11.066986954144207</v>
      </c>
      <c r="AT551" s="18"/>
      <c r="AU551" s="91"/>
    </row>
    <row r="552" ht="12.0" customHeight="1">
      <c r="A552" s="97">
        <v>5006063.0</v>
      </c>
      <c r="B552" s="92" t="s">
        <v>841</v>
      </c>
      <c r="C552" s="81" t="str">
        <f t="shared" si="12"/>
        <v/>
      </c>
      <c r="D552" s="82">
        <v>91.17</v>
      </c>
      <c r="E552" s="94" t="s">
        <v>245</v>
      </c>
      <c r="F552" s="84">
        <f t="shared" si="13"/>
        <v>111.2274</v>
      </c>
      <c r="G552" s="95" t="s">
        <v>252</v>
      </c>
      <c r="H552" s="86"/>
      <c r="I552" s="76"/>
      <c r="J552" s="76"/>
      <c r="K552" s="88"/>
      <c r="N552" s="18"/>
      <c r="P552" s="4">
        <v>92.0</v>
      </c>
      <c r="Q552" s="4"/>
      <c r="R552" s="4"/>
      <c r="S552" s="21"/>
      <c r="T552" s="21"/>
      <c r="V552" s="89"/>
      <c r="Z552" s="73"/>
      <c r="AA552" s="73">
        <v>15.002517200872632</v>
      </c>
      <c r="AB552" s="4"/>
      <c r="AC552" s="74"/>
      <c r="AD552" s="75"/>
      <c r="AE552" s="75"/>
      <c r="AF552" s="76"/>
      <c r="AJ552" s="90">
        <v>1006063.0</v>
      </c>
      <c r="AK552" s="18"/>
      <c r="AL552" s="8">
        <f t="shared" si="14"/>
        <v>0</v>
      </c>
      <c r="AO552" s="8">
        <v>1.5809981363063152</v>
      </c>
      <c r="AT552" s="18"/>
      <c r="AU552" s="91"/>
    </row>
    <row r="553" ht="12.0" customHeight="1">
      <c r="A553" s="97">
        <v>5006064.0</v>
      </c>
      <c r="B553" s="92" t="s">
        <v>842</v>
      </c>
      <c r="C553" s="81" t="str">
        <f t="shared" si="12"/>
        <v/>
      </c>
      <c r="D553" s="82">
        <v>91.17</v>
      </c>
      <c r="E553" s="94" t="s">
        <v>245</v>
      </c>
      <c r="F553" s="84">
        <f t="shared" si="13"/>
        <v>111.2274</v>
      </c>
      <c r="G553" s="95" t="s">
        <v>246</v>
      </c>
      <c r="H553" s="86"/>
      <c r="I553" s="76"/>
      <c r="J553" s="76"/>
      <c r="K553" s="88"/>
      <c r="N553" s="18"/>
      <c r="P553" s="4">
        <v>92.0</v>
      </c>
      <c r="Q553" s="4"/>
      <c r="R553" s="4"/>
      <c r="S553" s="21"/>
      <c r="T553" s="21"/>
      <c r="V553" s="89"/>
      <c r="Z553" s="73"/>
      <c r="AA553" s="73">
        <v>15.002517200872632</v>
      </c>
      <c r="AB553" s="4"/>
      <c r="AC553" s="74"/>
      <c r="AD553" s="75"/>
      <c r="AE553" s="75"/>
      <c r="AF553" s="76"/>
      <c r="AJ553" s="90">
        <v>1006064.0</v>
      </c>
      <c r="AK553" s="18"/>
      <c r="AL553" s="8">
        <f t="shared" si="14"/>
        <v>0</v>
      </c>
      <c r="AO553" s="8">
        <v>2.2133973908288413</v>
      </c>
      <c r="AT553" s="18"/>
      <c r="AU553" s="91"/>
    </row>
    <row r="554" ht="12.0" customHeight="1">
      <c r="A554" s="97">
        <v>1006065.0</v>
      </c>
      <c r="B554" s="92" t="s">
        <v>843</v>
      </c>
      <c r="C554" s="81" t="str">
        <f t="shared" si="12"/>
        <v/>
      </c>
      <c r="D554" s="82">
        <v>56.9</v>
      </c>
      <c r="E554" s="94" t="s">
        <v>245</v>
      </c>
      <c r="F554" s="84">
        <f t="shared" si="13"/>
        <v>69.418</v>
      </c>
      <c r="G554" s="95" t="s">
        <v>246</v>
      </c>
      <c r="H554" s="86"/>
      <c r="I554" s="87"/>
      <c r="J554" s="76"/>
      <c r="K554" s="88"/>
      <c r="N554" s="18"/>
      <c r="P554" s="4">
        <v>92.0</v>
      </c>
      <c r="Q554" s="4"/>
      <c r="R554" s="4"/>
      <c r="S554" s="21"/>
      <c r="T554" s="21"/>
      <c r="V554" s="89"/>
      <c r="Z554" s="73"/>
      <c r="AA554" s="73">
        <v>0.0</v>
      </c>
      <c r="AB554" s="4"/>
      <c r="AC554" s="74"/>
      <c r="AD554" s="75"/>
      <c r="AE554" s="75"/>
      <c r="AF554" s="76"/>
      <c r="AJ554" s="90"/>
      <c r="AK554" s="18"/>
      <c r="AL554" s="8">
        <f t="shared" si="14"/>
        <v>0</v>
      </c>
      <c r="AO554" s="8">
        <v>16.598535442296427</v>
      </c>
      <c r="AT554" s="18"/>
      <c r="AU554" s="91"/>
    </row>
    <row r="555" ht="12.0" customHeight="1">
      <c r="A555" s="97">
        <v>5006066.0</v>
      </c>
      <c r="B555" s="92" t="s">
        <v>844</v>
      </c>
      <c r="C555" s="81" t="str">
        <f t="shared" si="12"/>
        <v/>
      </c>
      <c r="D555" s="82">
        <v>91.17</v>
      </c>
      <c r="E555" s="94" t="s">
        <v>245</v>
      </c>
      <c r="F555" s="84">
        <f t="shared" si="13"/>
        <v>111.2274</v>
      </c>
      <c r="G555" s="95" t="s">
        <v>274</v>
      </c>
      <c r="H555" s="86"/>
      <c r="I555" s="98" t="s">
        <v>649</v>
      </c>
      <c r="J555" s="100"/>
      <c r="K555" s="88"/>
      <c r="N555" s="18"/>
      <c r="P555" s="4">
        <v>92.0</v>
      </c>
      <c r="Q555" s="4"/>
      <c r="R555" s="4"/>
      <c r="S555" s="21"/>
      <c r="T555" s="21"/>
      <c r="V555" s="89"/>
      <c r="Z555" s="73"/>
      <c r="AA555" s="73">
        <v>15.002517200872632</v>
      </c>
      <c r="AB555" s="4"/>
      <c r="AC555" s="74"/>
      <c r="AD555" s="75"/>
      <c r="AE555" s="75"/>
      <c r="AF555" s="76"/>
      <c r="AJ555" s="90">
        <v>1006066.0</v>
      </c>
      <c r="AK555" s="18"/>
      <c r="AL555" s="8">
        <f t="shared" si="14"/>
        <v>0</v>
      </c>
      <c r="AO555" s="8">
        <v>0.3458433423170065</v>
      </c>
      <c r="AT555" s="18"/>
      <c r="AU555" s="91"/>
    </row>
    <row r="556" ht="12.0" customHeight="1">
      <c r="A556" s="97">
        <v>5006067.0</v>
      </c>
      <c r="B556" s="92" t="s">
        <v>845</v>
      </c>
      <c r="C556" s="81" t="str">
        <f t="shared" si="12"/>
        <v/>
      </c>
      <c r="D556" s="82">
        <v>110.74</v>
      </c>
      <c r="E556" s="94" t="s">
        <v>245</v>
      </c>
      <c r="F556" s="84">
        <f t="shared" si="13"/>
        <v>135.1028</v>
      </c>
      <c r="G556" s="95" t="s">
        <v>246</v>
      </c>
      <c r="H556" s="86"/>
      <c r="I556" s="99"/>
      <c r="J556" s="76"/>
      <c r="K556" s="88"/>
      <c r="N556" s="18"/>
      <c r="P556" s="4">
        <v>92.0</v>
      </c>
      <c r="Q556" s="4"/>
      <c r="R556" s="4"/>
      <c r="S556" s="21"/>
      <c r="T556" s="21"/>
      <c r="V556" s="89"/>
      <c r="Z556" s="73"/>
      <c r="AA556" s="73">
        <v>15.00621804615173</v>
      </c>
      <c r="AB556" s="4"/>
      <c r="AC556" s="74"/>
      <c r="AD556" s="75"/>
      <c r="AE556" s="75"/>
      <c r="AF556" s="76"/>
      <c r="AJ556" s="90">
        <v>1006067.0</v>
      </c>
      <c r="AK556" s="18"/>
      <c r="AL556" s="8">
        <f t="shared" si="14"/>
        <v>0</v>
      </c>
      <c r="AO556" s="8">
        <v>9.111100392308186</v>
      </c>
      <c r="AT556" s="18"/>
      <c r="AU556" s="91"/>
    </row>
    <row r="557" ht="12.0" customHeight="1">
      <c r="A557" s="97">
        <v>5006068.0</v>
      </c>
      <c r="B557" s="92" t="s">
        <v>846</v>
      </c>
      <c r="C557" s="81" t="str">
        <f t="shared" si="12"/>
        <v/>
      </c>
      <c r="D557" s="82">
        <v>110.74</v>
      </c>
      <c r="E557" s="94" t="s">
        <v>245</v>
      </c>
      <c r="F557" s="84">
        <f t="shared" si="13"/>
        <v>135.1028</v>
      </c>
      <c r="G557" s="95" t="s">
        <v>246</v>
      </c>
      <c r="H557" s="86"/>
      <c r="I557" s="19" t="s">
        <v>359</v>
      </c>
      <c r="J557" s="76"/>
      <c r="K557" s="88"/>
      <c r="N557" s="18"/>
      <c r="P557" s="4">
        <v>92.0</v>
      </c>
      <c r="Q557" s="4"/>
      <c r="R557" s="4"/>
      <c r="S557" s="21"/>
      <c r="T557" s="21"/>
      <c r="V557" s="89"/>
      <c r="Z557" s="73"/>
      <c r="AA557" s="73">
        <v>15.00621804615173</v>
      </c>
      <c r="AB557" s="4"/>
      <c r="AC557" s="74"/>
      <c r="AD557" s="75"/>
      <c r="AE557" s="75"/>
      <c r="AF557" s="76"/>
      <c r="AJ557" s="90">
        <v>1006068.0</v>
      </c>
      <c r="AK557" s="18"/>
      <c r="AL557" s="8">
        <f t="shared" si="14"/>
        <v>0</v>
      </c>
      <c r="AO557" s="8">
        <v>9.111100392308186</v>
      </c>
      <c r="AT557" s="18"/>
      <c r="AU557" s="91"/>
    </row>
    <row r="558" ht="12.0" customHeight="1">
      <c r="A558" s="97">
        <v>1006069.0</v>
      </c>
      <c r="B558" s="92" t="s">
        <v>847</v>
      </c>
      <c r="C558" s="81" t="str">
        <f t="shared" si="12"/>
        <v/>
      </c>
      <c r="D558" s="82">
        <v>69.1</v>
      </c>
      <c r="E558" s="94" t="s">
        <v>245</v>
      </c>
      <c r="F558" s="84">
        <f t="shared" si="13"/>
        <v>84.302</v>
      </c>
      <c r="G558" s="95" t="s">
        <v>246</v>
      </c>
      <c r="H558" s="86"/>
      <c r="J558" s="76"/>
      <c r="K558" s="88"/>
      <c r="N558" s="18"/>
      <c r="P558" s="4">
        <v>92.0</v>
      </c>
      <c r="Q558" s="4"/>
      <c r="R558" s="4"/>
      <c r="S558" s="21"/>
      <c r="T558" s="21"/>
      <c r="V558" s="89"/>
      <c r="Z558" s="73"/>
      <c r="AA558" s="73">
        <v>0.0</v>
      </c>
      <c r="AB558" s="4"/>
      <c r="AC558" s="74"/>
      <c r="AD558" s="75"/>
      <c r="AE558" s="75"/>
      <c r="AF558" s="76"/>
      <c r="AJ558" s="90"/>
      <c r="AK558" s="18"/>
      <c r="AL558" s="8">
        <f t="shared" si="14"/>
        <v>0</v>
      </c>
      <c r="AO558" s="8">
        <v>13.667969126869274</v>
      </c>
      <c r="AT558" s="18"/>
      <c r="AU558" s="91"/>
    </row>
    <row r="559" ht="12.0" customHeight="1">
      <c r="A559" s="97">
        <v>5006070.0</v>
      </c>
      <c r="B559" s="92" t="s">
        <v>848</v>
      </c>
      <c r="C559" s="81" t="str">
        <f t="shared" si="12"/>
        <v/>
      </c>
      <c r="D559" s="82">
        <v>110.74</v>
      </c>
      <c r="E559" s="94" t="s">
        <v>245</v>
      </c>
      <c r="F559" s="84">
        <f t="shared" si="13"/>
        <v>135.1028</v>
      </c>
      <c r="G559" s="95" t="s">
        <v>246</v>
      </c>
      <c r="H559" s="86"/>
      <c r="J559" s="76"/>
      <c r="K559" s="88"/>
      <c r="N559" s="18"/>
      <c r="P559" s="4">
        <v>92.0</v>
      </c>
      <c r="Q559" s="4"/>
      <c r="R559" s="4"/>
      <c r="S559" s="21"/>
      <c r="T559" s="21"/>
      <c r="V559" s="89"/>
      <c r="Z559" s="73"/>
      <c r="AA559" s="73">
        <v>15.00621804615173</v>
      </c>
      <c r="AB559" s="4"/>
      <c r="AC559" s="74"/>
      <c r="AD559" s="75"/>
      <c r="AE559" s="75"/>
      <c r="AF559" s="76"/>
      <c r="AJ559" s="90">
        <v>1006070.0</v>
      </c>
      <c r="AK559" s="18"/>
      <c r="AL559" s="8">
        <f t="shared" si="14"/>
        <v>0</v>
      </c>
      <c r="AO559" s="8">
        <v>9.111100392308186</v>
      </c>
      <c r="AT559" s="18"/>
      <c r="AU559" s="91"/>
    </row>
    <row r="560" ht="12.0" customHeight="1">
      <c r="A560" s="97">
        <v>5006071.0</v>
      </c>
      <c r="B560" s="92" t="s">
        <v>849</v>
      </c>
      <c r="C560" s="81" t="str">
        <f t="shared" si="12"/>
        <v/>
      </c>
      <c r="D560" s="82">
        <v>110.74</v>
      </c>
      <c r="E560" s="94" t="s">
        <v>245</v>
      </c>
      <c r="F560" s="84">
        <f t="shared" si="13"/>
        <v>135.1028</v>
      </c>
      <c r="G560" s="95" t="s">
        <v>274</v>
      </c>
      <c r="H560" s="86"/>
      <c r="J560" s="100"/>
      <c r="K560" s="88"/>
      <c r="N560" s="18"/>
      <c r="P560" s="4">
        <v>92.0</v>
      </c>
      <c r="Q560" s="4"/>
      <c r="R560" s="4"/>
      <c r="S560" s="21"/>
      <c r="T560" s="21"/>
      <c r="V560" s="89"/>
      <c r="Z560" s="73"/>
      <c r="AA560" s="73">
        <v>15.00621804615173</v>
      </c>
      <c r="AB560" s="4"/>
      <c r="AC560" s="74"/>
      <c r="AD560" s="75"/>
      <c r="AE560" s="75"/>
      <c r="AF560" s="76"/>
      <c r="AJ560" s="90">
        <v>1006071.0</v>
      </c>
      <c r="AK560" s="18"/>
      <c r="AL560" s="8">
        <f t="shared" si="14"/>
        <v>0</v>
      </c>
      <c r="AO560" s="8">
        <v>1.1388875490385233</v>
      </c>
      <c r="AT560" s="18"/>
      <c r="AU560" s="91"/>
    </row>
    <row r="561" ht="12.0" customHeight="1">
      <c r="A561" s="97">
        <v>5006072.0</v>
      </c>
      <c r="B561" s="92" t="s">
        <v>850</v>
      </c>
      <c r="C561" s="81" t="str">
        <f t="shared" si="12"/>
        <v/>
      </c>
      <c r="D561" s="82">
        <v>126.38</v>
      </c>
      <c r="E561" s="94" t="s">
        <v>245</v>
      </c>
      <c r="F561" s="84">
        <f t="shared" si="13"/>
        <v>154.1836</v>
      </c>
      <c r="G561" s="95" t="s">
        <v>246</v>
      </c>
      <c r="H561" s="86"/>
      <c r="I561" s="98" t="s">
        <v>364</v>
      </c>
      <c r="J561" s="76"/>
      <c r="K561" s="88"/>
      <c r="N561" s="18"/>
      <c r="P561" s="4">
        <v>92.0</v>
      </c>
      <c r="Q561" s="4"/>
      <c r="R561" s="4"/>
      <c r="S561" s="21"/>
      <c r="T561" s="21"/>
      <c r="V561" s="89"/>
      <c r="Z561" s="73"/>
      <c r="AA561" s="73">
        <v>15.0</v>
      </c>
      <c r="AB561" s="4"/>
      <c r="AC561" s="74"/>
      <c r="AD561" s="75"/>
      <c r="AE561" s="75"/>
      <c r="AF561" s="76"/>
      <c r="AJ561" s="90">
        <v>1006072.0</v>
      </c>
      <c r="AK561" s="18"/>
      <c r="AL561" s="8">
        <f t="shared" si="14"/>
        <v>0</v>
      </c>
      <c r="AO561" s="8">
        <v>7.983572837418992</v>
      </c>
      <c r="AT561" s="18"/>
      <c r="AU561" s="91"/>
    </row>
    <row r="562" ht="12.0" customHeight="1">
      <c r="A562" s="97">
        <v>5006073.0</v>
      </c>
      <c r="B562" s="92" t="s">
        <v>851</v>
      </c>
      <c r="C562" s="81" t="str">
        <f t="shared" si="12"/>
        <v/>
      </c>
      <c r="D562" s="82">
        <v>126.38</v>
      </c>
      <c r="E562" s="94" t="s">
        <v>245</v>
      </c>
      <c r="F562" s="84">
        <f t="shared" si="13"/>
        <v>154.1836</v>
      </c>
      <c r="G562" s="95" t="s">
        <v>246</v>
      </c>
      <c r="H562" s="86"/>
      <c r="I562" s="99"/>
      <c r="J562" s="76"/>
      <c r="K562" s="88"/>
      <c r="N562" s="18"/>
      <c r="P562" s="4">
        <v>92.0</v>
      </c>
      <c r="Q562" s="4"/>
      <c r="R562" s="4"/>
      <c r="S562" s="21"/>
      <c r="T562" s="21"/>
      <c r="V562" s="89"/>
      <c r="Z562" s="73"/>
      <c r="AA562" s="73">
        <v>15.0</v>
      </c>
      <c r="AB562" s="4"/>
      <c r="AC562" s="74"/>
      <c r="AD562" s="75"/>
      <c r="AE562" s="75"/>
      <c r="AF562" s="76"/>
      <c r="AJ562" s="90">
        <v>1006073.0</v>
      </c>
      <c r="AK562" s="18"/>
      <c r="AL562" s="8">
        <f t="shared" si="14"/>
        <v>0</v>
      </c>
      <c r="AO562" s="8">
        <v>7.983572837418992</v>
      </c>
      <c r="AT562" s="18"/>
      <c r="AU562" s="91"/>
    </row>
    <row r="563" ht="12.0" customHeight="1">
      <c r="A563" s="97">
        <v>5006074.0</v>
      </c>
      <c r="B563" s="92" t="s">
        <v>852</v>
      </c>
      <c r="C563" s="81" t="str">
        <f t="shared" si="12"/>
        <v/>
      </c>
      <c r="D563" s="82">
        <v>126.38</v>
      </c>
      <c r="E563" s="94" t="s">
        <v>245</v>
      </c>
      <c r="F563" s="84">
        <f t="shared" si="13"/>
        <v>154.1836</v>
      </c>
      <c r="G563" s="95" t="s">
        <v>246</v>
      </c>
      <c r="H563" s="86"/>
      <c r="I563" s="76"/>
      <c r="J563" s="76"/>
      <c r="K563" s="88"/>
      <c r="N563" s="18"/>
      <c r="P563" s="4">
        <v>92.0</v>
      </c>
      <c r="Q563" s="4"/>
      <c r="R563" s="4"/>
      <c r="S563" s="21"/>
      <c r="T563" s="21"/>
      <c r="V563" s="89"/>
      <c r="Z563" s="73"/>
      <c r="AA563" s="73">
        <v>15.0</v>
      </c>
      <c r="AB563" s="4"/>
      <c r="AC563" s="74"/>
      <c r="AD563" s="75"/>
      <c r="AE563" s="75"/>
      <c r="AF563" s="76"/>
      <c r="AJ563" s="90">
        <v>1006074.0</v>
      </c>
      <c r="AK563" s="18"/>
      <c r="AL563" s="8">
        <f t="shared" si="14"/>
        <v>0</v>
      </c>
      <c r="AO563" s="8">
        <v>7.983572837418992</v>
      </c>
      <c r="AT563" s="18"/>
      <c r="AU563" s="91"/>
    </row>
    <row r="564" ht="12.0" customHeight="1">
      <c r="A564" s="97">
        <v>5006075.0</v>
      </c>
      <c r="B564" s="92" t="s">
        <v>853</v>
      </c>
      <c r="C564" s="81" t="str">
        <f t="shared" si="12"/>
        <v/>
      </c>
      <c r="D564" s="82">
        <v>126.38</v>
      </c>
      <c r="E564" s="94" t="s">
        <v>245</v>
      </c>
      <c r="F564" s="84">
        <f t="shared" si="13"/>
        <v>154.1836</v>
      </c>
      <c r="G564" s="95" t="s">
        <v>246</v>
      </c>
      <c r="H564" s="86"/>
      <c r="I564" s="98" t="s">
        <v>368</v>
      </c>
      <c r="J564" s="76"/>
      <c r="K564" s="88"/>
      <c r="N564" s="18"/>
      <c r="P564" s="4">
        <v>92.0</v>
      </c>
      <c r="Q564" s="4"/>
      <c r="R564" s="4"/>
      <c r="S564" s="21"/>
      <c r="T564" s="21"/>
      <c r="V564" s="89"/>
      <c r="Z564" s="73"/>
      <c r="AA564" s="73">
        <v>15.0</v>
      </c>
      <c r="AB564" s="4"/>
      <c r="AC564" s="74"/>
      <c r="AD564" s="75"/>
      <c r="AE564" s="75"/>
      <c r="AF564" s="76"/>
      <c r="AJ564" s="90">
        <v>1006075.0</v>
      </c>
      <c r="AK564" s="18"/>
      <c r="AL564" s="8">
        <f t="shared" si="14"/>
        <v>0</v>
      </c>
      <c r="AO564" s="8">
        <v>7.983572837418992</v>
      </c>
      <c r="AT564" s="18"/>
      <c r="AU564" s="91"/>
    </row>
    <row r="565" ht="12.0" customHeight="1">
      <c r="A565" s="97">
        <v>5006076.0</v>
      </c>
      <c r="B565" s="92" t="s">
        <v>854</v>
      </c>
      <c r="C565" s="81" t="str">
        <f t="shared" si="12"/>
        <v/>
      </c>
      <c r="D565" s="82">
        <v>126.38</v>
      </c>
      <c r="E565" s="94" t="s">
        <v>245</v>
      </c>
      <c r="F565" s="84">
        <f t="shared" si="13"/>
        <v>154.1836</v>
      </c>
      <c r="G565" s="95" t="s">
        <v>274</v>
      </c>
      <c r="H565" s="86"/>
      <c r="I565" s="99"/>
      <c r="J565" s="100"/>
      <c r="K565" s="88"/>
      <c r="N565" s="18"/>
      <c r="P565" s="4">
        <v>92.0</v>
      </c>
      <c r="Q565" s="4"/>
      <c r="R565" s="4"/>
      <c r="S565" s="21"/>
      <c r="T565" s="21"/>
      <c r="V565" s="89"/>
      <c r="Z565" s="73"/>
      <c r="AA565" s="73">
        <v>15.0</v>
      </c>
      <c r="AB565" s="4"/>
      <c r="AC565" s="74"/>
      <c r="AD565" s="75"/>
      <c r="AE565" s="75"/>
      <c r="AF565" s="76"/>
      <c r="AJ565" s="90">
        <v>1006076.0</v>
      </c>
      <c r="AK565" s="18"/>
      <c r="AL565" s="8">
        <f t="shared" si="14"/>
        <v>0</v>
      </c>
      <c r="AO565" s="8">
        <v>0.15967145674837985</v>
      </c>
      <c r="AT565" s="18"/>
      <c r="AU565" s="91"/>
    </row>
    <row r="566" ht="12.0" customHeight="1">
      <c r="A566" s="97">
        <v>5006077.0</v>
      </c>
      <c r="B566" s="92" t="s">
        <v>855</v>
      </c>
      <c r="C566" s="81" t="str">
        <f t="shared" ref="C566:C639" si="15">IF(MROUND(AL566/(AO566*F566),5)=0,"",MROUND(AL566/(AO566*F566),5))</f>
        <v/>
      </c>
      <c r="D566" s="82">
        <v>142.44</v>
      </c>
      <c r="E566" s="94" t="s">
        <v>245</v>
      </c>
      <c r="F566" s="84">
        <f t="shared" si="13"/>
        <v>173.7768</v>
      </c>
      <c r="G566" s="95" t="s">
        <v>246</v>
      </c>
      <c r="H566" s="86"/>
      <c r="I566" s="76"/>
      <c r="J566" s="76"/>
      <c r="K566" s="88"/>
      <c r="N566" s="18"/>
      <c r="P566" s="4">
        <v>92.0</v>
      </c>
      <c r="Q566" s="4"/>
      <c r="R566" s="4"/>
      <c r="S566" s="21"/>
      <c r="T566" s="21"/>
      <c r="V566" s="89"/>
      <c r="Z566" s="73"/>
      <c r="AA566" s="73">
        <v>14.994629430719655</v>
      </c>
      <c r="AB566" s="4"/>
      <c r="AC566" s="74"/>
      <c r="AD566" s="75"/>
      <c r="AE566" s="75"/>
      <c r="AF566" s="76"/>
      <c r="AJ566" s="90">
        <v>1006077.0</v>
      </c>
      <c r="AK566" s="18"/>
      <c r="AL566" s="8">
        <f t="shared" si="14"/>
        <v>0</v>
      </c>
      <c r="AO566" s="8">
        <v>4.722047230971784</v>
      </c>
      <c r="AT566" s="18"/>
      <c r="AU566" s="91"/>
    </row>
    <row r="567" ht="12.0" customHeight="1">
      <c r="A567" s="97">
        <v>5006078.0</v>
      </c>
      <c r="B567" s="92" t="s">
        <v>856</v>
      </c>
      <c r="C567" s="81" t="str">
        <f t="shared" si="15"/>
        <v/>
      </c>
      <c r="D567" s="82">
        <v>142.44</v>
      </c>
      <c r="E567" s="94" t="s">
        <v>245</v>
      </c>
      <c r="F567" s="84">
        <f t="shared" si="13"/>
        <v>173.7768</v>
      </c>
      <c r="G567" s="95" t="s">
        <v>246</v>
      </c>
      <c r="H567" s="86"/>
      <c r="I567" s="76"/>
      <c r="J567" s="76"/>
      <c r="K567" s="88"/>
      <c r="N567" s="18"/>
      <c r="P567" s="4">
        <v>92.0</v>
      </c>
      <c r="Q567" s="4"/>
      <c r="R567" s="4"/>
      <c r="S567" s="21"/>
      <c r="T567" s="21"/>
      <c r="V567" s="89"/>
      <c r="Z567" s="73"/>
      <c r="AA567" s="73">
        <v>14.994629430719655</v>
      </c>
      <c r="AB567" s="4"/>
      <c r="AC567" s="74"/>
      <c r="AD567" s="75"/>
      <c r="AE567" s="75"/>
      <c r="AF567" s="76"/>
      <c r="AJ567" s="90">
        <v>1006078.0</v>
      </c>
      <c r="AK567" s="18"/>
      <c r="AL567" s="8">
        <f t="shared" si="14"/>
        <v>0</v>
      </c>
      <c r="AO567" s="8">
        <v>3.5415354232288383</v>
      </c>
      <c r="AT567" s="18"/>
      <c r="AU567" s="91"/>
    </row>
    <row r="568" ht="12.0" customHeight="1">
      <c r="A568" s="97">
        <v>5006079.0</v>
      </c>
      <c r="B568" s="92" t="s">
        <v>857</v>
      </c>
      <c r="C568" s="81" t="str">
        <f t="shared" si="15"/>
        <v/>
      </c>
      <c r="D568" s="82">
        <v>142.44</v>
      </c>
      <c r="E568" s="94" t="s">
        <v>245</v>
      </c>
      <c r="F568" s="84">
        <f t="shared" si="13"/>
        <v>173.7768</v>
      </c>
      <c r="G568" s="95" t="s">
        <v>246</v>
      </c>
      <c r="H568" s="86"/>
      <c r="I568" s="76"/>
      <c r="J568" s="76"/>
      <c r="K568" s="88"/>
      <c r="N568" s="18"/>
      <c r="P568" s="4">
        <v>92.0</v>
      </c>
      <c r="Q568" s="4"/>
      <c r="R568" s="4"/>
      <c r="S568" s="21"/>
      <c r="T568" s="21"/>
      <c r="V568" s="89"/>
      <c r="Z568" s="73"/>
      <c r="AA568" s="73">
        <v>14.994629430719655</v>
      </c>
      <c r="AB568" s="4"/>
      <c r="AC568" s="74"/>
      <c r="AD568" s="75"/>
      <c r="AE568" s="75"/>
      <c r="AF568" s="76"/>
      <c r="AJ568" s="90">
        <v>1006079.0</v>
      </c>
      <c r="AK568" s="18"/>
      <c r="AL568" s="8">
        <f t="shared" si="14"/>
        <v>0</v>
      </c>
      <c r="AO568" s="8">
        <v>14.166141692915353</v>
      </c>
      <c r="AT568" s="18"/>
      <c r="AU568" s="91"/>
    </row>
    <row r="569" ht="12.0" customHeight="1">
      <c r="A569" s="97">
        <v>5006080.0</v>
      </c>
      <c r="B569" s="92" t="s">
        <v>858</v>
      </c>
      <c r="C569" s="81" t="str">
        <f t="shared" si="15"/>
        <v/>
      </c>
      <c r="D569" s="82">
        <v>142.44</v>
      </c>
      <c r="E569" s="94" t="s">
        <v>245</v>
      </c>
      <c r="F569" s="84">
        <f t="shared" si="13"/>
        <v>173.7768</v>
      </c>
      <c r="G569" s="95" t="s">
        <v>246</v>
      </c>
      <c r="H569" s="86"/>
      <c r="I569" s="76"/>
      <c r="J569" s="76"/>
      <c r="K569" s="88"/>
      <c r="N569" s="18"/>
      <c r="P569" s="4">
        <v>92.0</v>
      </c>
      <c r="Q569" s="4"/>
      <c r="R569" s="4"/>
      <c r="S569" s="21"/>
      <c r="T569" s="21"/>
      <c r="V569" s="89"/>
      <c r="Z569" s="73"/>
      <c r="AA569" s="73">
        <v>14.994629430719655</v>
      </c>
      <c r="AB569" s="4"/>
      <c r="AC569" s="74"/>
      <c r="AD569" s="75"/>
      <c r="AE569" s="75"/>
      <c r="AF569" s="76"/>
      <c r="AJ569" s="90">
        <v>1006080.0</v>
      </c>
      <c r="AK569" s="18"/>
      <c r="AL569" s="8">
        <f t="shared" si="14"/>
        <v>0</v>
      </c>
      <c r="AO569" s="8">
        <v>14.166141692915353</v>
      </c>
      <c r="AT569" s="18"/>
      <c r="AU569" s="91"/>
    </row>
    <row r="570" ht="12.0" customHeight="1">
      <c r="A570" s="97">
        <v>5006081.0</v>
      </c>
      <c r="B570" s="92" t="s">
        <v>859</v>
      </c>
      <c r="C570" s="81" t="str">
        <f t="shared" si="15"/>
        <v/>
      </c>
      <c r="D570" s="82">
        <v>142.44</v>
      </c>
      <c r="E570" s="94" t="s">
        <v>245</v>
      </c>
      <c r="F570" s="84">
        <f t="shared" si="13"/>
        <v>173.7768</v>
      </c>
      <c r="G570" s="95" t="s">
        <v>274</v>
      </c>
      <c r="H570" s="86"/>
      <c r="I570" s="76"/>
      <c r="J570" s="100"/>
      <c r="K570" s="88"/>
      <c r="N570" s="18"/>
      <c r="P570" s="4">
        <v>92.0</v>
      </c>
      <c r="Q570" s="4"/>
      <c r="R570" s="4"/>
      <c r="S570" s="21"/>
      <c r="T570" s="21"/>
      <c r="V570" s="89"/>
      <c r="Z570" s="73"/>
      <c r="AA570" s="73">
        <v>14.994629430719655</v>
      </c>
      <c r="AB570" s="4"/>
      <c r="AC570" s="74"/>
      <c r="AD570" s="75"/>
      <c r="AE570" s="75"/>
      <c r="AF570" s="76"/>
      <c r="AJ570" s="90">
        <v>1006081.0</v>
      </c>
      <c r="AK570" s="18"/>
      <c r="AL570" s="8">
        <f t="shared" si="14"/>
        <v>0</v>
      </c>
      <c r="AO570" s="8">
        <v>0.590255903871473</v>
      </c>
      <c r="AT570" s="18"/>
      <c r="AU570" s="91"/>
    </row>
    <row r="571" ht="12.0" customHeight="1">
      <c r="A571" s="97">
        <v>5006082.0</v>
      </c>
      <c r="B571" s="92" t="s">
        <v>860</v>
      </c>
      <c r="C571" s="81" t="str">
        <f t="shared" si="15"/>
        <v/>
      </c>
      <c r="D571" s="82">
        <v>169.34</v>
      </c>
      <c r="E571" s="94" t="s">
        <v>245</v>
      </c>
      <c r="F571" s="84">
        <f t="shared" si="13"/>
        <v>206.5948</v>
      </c>
      <c r="G571" s="95" t="s">
        <v>246</v>
      </c>
      <c r="H571" s="86"/>
      <c r="I571" s="76"/>
      <c r="J571" s="76"/>
      <c r="K571" s="88"/>
      <c r="N571" s="18"/>
      <c r="P571" s="4">
        <v>92.0</v>
      </c>
      <c r="Q571" s="4"/>
      <c r="R571" s="4"/>
      <c r="S571" s="21"/>
      <c r="T571" s="21"/>
      <c r="V571" s="89"/>
      <c r="Z571" s="73"/>
      <c r="AA571" s="73">
        <v>14.998192988796532</v>
      </c>
      <c r="AB571" s="4"/>
      <c r="AC571" s="74"/>
      <c r="AD571" s="75"/>
      <c r="AE571" s="75"/>
      <c r="AF571" s="76"/>
      <c r="AJ571" s="90">
        <v>1006082.0</v>
      </c>
      <c r="AK571" s="18"/>
      <c r="AL571" s="8">
        <f t="shared" si="14"/>
        <v>0</v>
      </c>
      <c r="AO571" s="8">
        <v>11.91593069223652</v>
      </c>
      <c r="AT571" s="18"/>
      <c r="AU571" s="91"/>
    </row>
    <row r="572" ht="12.0" customHeight="1">
      <c r="A572" s="97">
        <v>5006083.0</v>
      </c>
      <c r="B572" s="92" t="s">
        <v>861</v>
      </c>
      <c r="C572" s="81" t="str">
        <f t="shared" si="15"/>
        <v/>
      </c>
      <c r="D572" s="82">
        <v>169.34</v>
      </c>
      <c r="E572" s="94" t="s">
        <v>245</v>
      </c>
      <c r="F572" s="84">
        <f t="shared" si="13"/>
        <v>206.5948</v>
      </c>
      <c r="G572" s="95" t="s">
        <v>246</v>
      </c>
      <c r="H572" s="86"/>
      <c r="I572" s="76"/>
      <c r="J572" s="76"/>
      <c r="K572" s="88"/>
      <c r="N572" s="18"/>
      <c r="P572" s="4">
        <v>92.0</v>
      </c>
      <c r="Q572" s="4"/>
      <c r="R572" s="4"/>
      <c r="S572" s="21"/>
      <c r="T572" s="21"/>
      <c r="V572" s="89"/>
      <c r="Z572" s="73"/>
      <c r="AA572" s="73">
        <v>14.998192988796532</v>
      </c>
      <c r="AB572" s="4"/>
      <c r="AC572" s="74"/>
      <c r="AD572" s="75"/>
      <c r="AE572" s="75"/>
      <c r="AF572" s="76"/>
      <c r="AJ572" s="90">
        <v>1006083.0</v>
      </c>
      <c r="AK572" s="18"/>
      <c r="AL572" s="8">
        <f t="shared" si="14"/>
        <v>0</v>
      </c>
      <c r="AO572" s="8">
        <v>5.95796534611826</v>
      </c>
      <c r="AT572" s="18"/>
      <c r="AU572" s="91"/>
    </row>
    <row r="573" ht="12.0" customHeight="1">
      <c r="A573" s="97">
        <v>5006084.0</v>
      </c>
      <c r="B573" s="92" t="s">
        <v>862</v>
      </c>
      <c r="C573" s="81" t="str">
        <f t="shared" si="15"/>
        <v/>
      </c>
      <c r="D573" s="82">
        <v>169.34</v>
      </c>
      <c r="E573" s="94" t="s">
        <v>245</v>
      </c>
      <c r="F573" s="84">
        <f t="shared" si="13"/>
        <v>206.5948</v>
      </c>
      <c r="G573" s="95" t="s">
        <v>246</v>
      </c>
      <c r="H573" s="86"/>
      <c r="I573" s="76"/>
      <c r="J573" s="76"/>
      <c r="K573" s="88"/>
      <c r="N573" s="18"/>
      <c r="P573" s="4">
        <v>92.0</v>
      </c>
      <c r="Q573" s="4"/>
      <c r="R573" s="4"/>
      <c r="S573" s="21"/>
      <c r="T573" s="21"/>
      <c r="V573" s="89"/>
      <c r="Z573" s="73"/>
      <c r="AA573" s="73">
        <v>14.998192988796532</v>
      </c>
      <c r="AB573" s="4"/>
      <c r="AC573" s="74"/>
      <c r="AD573" s="75"/>
      <c r="AE573" s="75"/>
      <c r="AF573" s="76"/>
      <c r="AJ573" s="90">
        <v>1006084.0</v>
      </c>
      <c r="AK573" s="18"/>
      <c r="AL573" s="8">
        <f t="shared" si="14"/>
        <v>0</v>
      </c>
      <c r="AO573" s="8">
        <v>11.91593069223652</v>
      </c>
      <c r="AT573" s="18"/>
      <c r="AU573" s="91"/>
    </row>
    <row r="574" ht="12.0" customHeight="1">
      <c r="A574" s="97">
        <v>5006085.0</v>
      </c>
      <c r="B574" s="92" t="s">
        <v>863</v>
      </c>
      <c r="C574" s="81" t="str">
        <f t="shared" si="15"/>
        <v/>
      </c>
      <c r="D574" s="82">
        <v>169.34</v>
      </c>
      <c r="E574" s="94" t="s">
        <v>245</v>
      </c>
      <c r="F574" s="84">
        <f t="shared" si="13"/>
        <v>206.5948</v>
      </c>
      <c r="G574" s="95" t="s">
        <v>246</v>
      </c>
      <c r="H574" s="86"/>
      <c r="I574" s="76"/>
      <c r="J574" s="76"/>
      <c r="K574" s="88"/>
      <c r="N574" s="18"/>
      <c r="P574" s="4">
        <v>92.0</v>
      </c>
      <c r="Q574" s="4"/>
      <c r="R574" s="4"/>
      <c r="S574" s="21"/>
      <c r="T574" s="21"/>
      <c r="V574" s="89"/>
      <c r="Z574" s="73"/>
      <c r="AA574" s="73">
        <v>14.998192988796532</v>
      </c>
      <c r="AB574" s="4"/>
      <c r="AC574" s="74"/>
      <c r="AD574" s="75"/>
      <c r="AE574" s="75"/>
      <c r="AF574" s="76"/>
      <c r="AJ574" s="90">
        <v>1006085.0</v>
      </c>
      <c r="AK574" s="18"/>
      <c r="AL574" s="8">
        <f t="shared" si="14"/>
        <v>0</v>
      </c>
      <c r="AO574" s="8">
        <v>11.91593069223652</v>
      </c>
      <c r="AT574" s="18"/>
      <c r="AU574" s="91"/>
    </row>
    <row r="575" ht="12.0" customHeight="1">
      <c r="A575" s="97">
        <v>5006086.0</v>
      </c>
      <c r="B575" s="92" t="s">
        <v>864</v>
      </c>
      <c r="C575" s="81" t="str">
        <f t="shared" si="15"/>
        <v/>
      </c>
      <c r="D575" s="82">
        <v>169.34</v>
      </c>
      <c r="E575" s="94" t="s">
        <v>245</v>
      </c>
      <c r="F575" s="84">
        <f t="shared" si="13"/>
        <v>206.5948</v>
      </c>
      <c r="G575" s="95" t="s">
        <v>274</v>
      </c>
      <c r="H575" s="86"/>
      <c r="I575" s="98" t="s">
        <v>865</v>
      </c>
      <c r="J575" s="100"/>
      <c r="K575" s="88"/>
      <c r="N575" s="18"/>
      <c r="P575" s="4">
        <v>92.0</v>
      </c>
      <c r="Q575" s="4"/>
      <c r="R575" s="4"/>
      <c r="S575" s="21"/>
      <c r="T575" s="21"/>
      <c r="V575" s="89"/>
      <c r="Z575" s="73"/>
      <c r="AA575" s="73">
        <v>14.998192988796532</v>
      </c>
      <c r="AB575" s="4"/>
      <c r="AC575" s="74"/>
      <c r="AD575" s="75"/>
      <c r="AE575" s="75"/>
      <c r="AF575" s="76"/>
      <c r="AJ575" s="90">
        <v>1006086.0</v>
      </c>
      <c r="AK575" s="18"/>
      <c r="AL575" s="8">
        <f t="shared" si="14"/>
        <v>0</v>
      </c>
      <c r="AO575" s="8">
        <v>0.47663722768946076</v>
      </c>
      <c r="AT575" s="18"/>
      <c r="AU575" s="91"/>
    </row>
    <row r="576" ht="12.0" customHeight="1">
      <c r="A576" s="97">
        <v>5006087.0</v>
      </c>
      <c r="B576" s="92" t="s">
        <v>866</v>
      </c>
      <c r="C576" s="81" t="str">
        <f t="shared" si="15"/>
        <v/>
      </c>
      <c r="D576" s="82">
        <v>184.0</v>
      </c>
      <c r="E576" s="94" t="s">
        <v>245</v>
      </c>
      <c r="F576" s="84">
        <f t="shared" si="13"/>
        <v>224.48</v>
      </c>
      <c r="G576" s="95" t="s">
        <v>246</v>
      </c>
      <c r="H576" s="86"/>
      <c r="I576" s="99"/>
      <c r="J576" s="76"/>
      <c r="K576" s="88"/>
      <c r="N576" s="18"/>
      <c r="P576" s="4">
        <v>92.0</v>
      </c>
      <c r="Q576" s="4"/>
      <c r="R576" s="4"/>
      <c r="S576" s="21"/>
      <c r="T576" s="21"/>
      <c r="V576" s="89"/>
      <c r="Z576" s="73"/>
      <c r="AA576" s="73">
        <v>15.002079002079</v>
      </c>
      <c r="AB576" s="4"/>
      <c r="AC576" s="74"/>
      <c r="AD576" s="75"/>
      <c r="AE576" s="75"/>
      <c r="AF576" s="76"/>
      <c r="AJ576" s="90">
        <v>1006087.0</v>
      </c>
      <c r="AK576" s="18"/>
      <c r="AL576" s="8">
        <f t="shared" si="14"/>
        <v>0</v>
      </c>
      <c r="AO576" s="8">
        <v>10.967388569548472</v>
      </c>
      <c r="AT576" s="18"/>
      <c r="AU576" s="91"/>
    </row>
    <row r="577" ht="12.0" customHeight="1">
      <c r="A577" s="97">
        <v>5006088.0</v>
      </c>
      <c r="B577" s="92" t="s">
        <v>867</v>
      </c>
      <c r="C577" s="81" t="str">
        <f t="shared" si="15"/>
        <v/>
      </c>
      <c r="D577" s="82">
        <v>184.0</v>
      </c>
      <c r="E577" s="94" t="s">
        <v>245</v>
      </c>
      <c r="F577" s="84">
        <f t="shared" si="13"/>
        <v>224.48</v>
      </c>
      <c r="G577" s="95" t="s">
        <v>246</v>
      </c>
      <c r="H577" s="86"/>
      <c r="I577" s="76"/>
      <c r="J577" s="76"/>
      <c r="K577" s="88"/>
      <c r="N577" s="18"/>
      <c r="P577" s="4">
        <v>92.0</v>
      </c>
      <c r="Q577" s="4"/>
      <c r="R577" s="4"/>
      <c r="S577" s="21"/>
      <c r="T577" s="21"/>
      <c r="V577" s="89"/>
      <c r="Z577" s="73"/>
      <c r="AA577" s="73">
        <v>15.002079002079</v>
      </c>
      <c r="AB577" s="4"/>
      <c r="AC577" s="74"/>
      <c r="AD577" s="75"/>
      <c r="AE577" s="75"/>
      <c r="AF577" s="76"/>
      <c r="AJ577" s="90">
        <v>1006088.0</v>
      </c>
      <c r="AK577" s="18"/>
      <c r="AL577" s="8">
        <f t="shared" si="14"/>
        <v>0</v>
      </c>
      <c r="AO577" s="8">
        <v>10.967388569548472</v>
      </c>
      <c r="AT577" s="18"/>
      <c r="AU577" s="91"/>
    </row>
    <row r="578" ht="12.0" customHeight="1">
      <c r="A578" s="97">
        <v>5006089.0</v>
      </c>
      <c r="B578" s="92" t="s">
        <v>868</v>
      </c>
      <c r="C578" s="81" t="str">
        <f t="shared" si="15"/>
        <v/>
      </c>
      <c r="D578" s="82">
        <v>184.0</v>
      </c>
      <c r="E578" s="94" t="s">
        <v>245</v>
      </c>
      <c r="F578" s="84">
        <f t="shared" si="13"/>
        <v>224.48</v>
      </c>
      <c r="G578" s="95" t="s">
        <v>246</v>
      </c>
      <c r="H578" s="86"/>
      <c r="I578" s="98" t="s">
        <v>869</v>
      </c>
      <c r="J578" s="76"/>
      <c r="K578" s="88"/>
      <c r="N578" s="18"/>
      <c r="P578" s="4">
        <v>92.0</v>
      </c>
      <c r="Q578" s="4"/>
      <c r="R578" s="4"/>
      <c r="S578" s="21"/>
      <c r="T578" s="21"/>
      <c r="V578" s="89"/>
      <c r="Z578" s="73"/>
      <c r="AA578" s="73">
        <v>15.002079002079</v>
      </c>
      <c r="AB578" s="4"/>
      <c r="AC578" s="74"/>
      <c r="AD578" s="75"/>
      <c r="AE578" s="75"/>
      <c r="AF578" s="76"/>
      <c r="AJ578" s="90">
        <v>1006089.0</v>
      </c>
      <c r="AK578" s="18"/>
      <c r="AL578" s="8">
        <f t="shared" si="14"/>
        <v>0</v>
      </c>
      <c r="AO578" s="8">
        <v>10.967388569548472</v>
      </c>
      <c r="AT578" s="18"/>
      <c r="AU578" s="91"/>
    </row>
    <row r="579" ht="12.0" customHeight="1">
      <c r="A579" s="97">
        <v>5006090.0</v>
      </c>
      <c r="B579" s="92" t="s">
        <v>870</v>
      </c>
      <c r="C579" s="81" t="str">
        <f t="shared" si="15"/>
        <v/>
      </c>
      <c r="D579" s="82">
        <v>184.0</v>
      </c>
      <c r="E579" s="94" t="s">
        <v>245</v>
      </c>
      <c r="F579" s="84">
        <f t="shared" si="13"/>
        <v>224.48</v>
      </c>
      <c r="G579" s="95" t="s">
        <v>246</v>
      </c>
      <c r="H579" s="86"/>
      <c r="I579" s="99"/>
      <c r="J579" s="76"/>
      <c r="K579" s="88"/>
      <c r="N579" s="18"/>
      <c r="P579" s="4">
        <v>92.0</v>
      </c>
      <c r="Q579" s="4"/>
      <c r="R579" s="4"/>
      <c r="S579" s="21"/>
      <c r="T579" s="21"/>
      <c r="V579" s="89"/>
      <c r="Z579" s="73"/>
      <c r="AA579" s="73">
        <v>15.002079002079</v>
      </c>
      <c r="AB579" s="4"/>
      <c r="AC579" s="74"/>
      <c r="AD579" s="75"/>
      <c r="AE579" s="75"/>
      <c r="AF579" s="76"/>
      <c r="AJ579" s="90">
        <v>1006090.0</v>
      </c>
      <c r="AK579" s="18"/>
      <c r="AL579" s="8">
        <f t="shared" si="14"/>
        <v>0</v>
      </c>
      <c r="AO579" s="8">
        <v>10.967388569548472</v>
      </c>
      <c r="AT579" s="18"/>
      <c r="AU579" s="91"/>
    </row>
    <row r="580" ht="12.0" customHeight="1">
      <c r="A580" s="97">
        <v>5006091.0</v>
      </c>
      <c r="B580" s="92" t="s">
        <v>871</v>
      </c>
      <c r="C580" s="81" t="str">
        <f t="shared" si="15"/>
        <v/>
      </c>
      <c r="D580" s="82">
        <v>184.0</v>
      </c>
      <c r="E580" s="94" t="s">
        <v>245</v>
      </c>
      <c r="F580" s="84">
        <f t="shared" si="13"/>
        <v>224.48</v>
      </c>
      <c r="G580" s="95" t="s">
        <v>274</v>
      </c>
      <c r="H580" s="86"/>
      <c r="I580" s="76"/>
      <c r="J580" s="100"/>
      <c r="K580" s="88"/>
      <c r="N580" s="18"/>
      <c r="P580" s="4">
        <v>92.0</v>
      </c>
      <c r="Q580" s="4"/>
      <c r="R580" s="4"/>
      <c r="S580" s="21"/>
      <c r="T580" s="21"/>
      <c r="V580" s="89"/>
      <c r="Z580" s="73"/>
      <c r="AA580" s="73">
        <v>15.002079002079</v>
      </c>
      <c r="AB580" s="4"/>
      <c r="AC580" s="74"/>
      <c r="AD580" s="75"/>
      <c r="AE580" s="75"/>
      <c r="AF580" s="76"/>
      <c r="AJ580" s="90">
        <v>1006091.0</v>
      </c>
      <c r="AK580" s="18"/>
      <c r="AL580" s="8">
        <f t="shared" si="14"/>
        <v>0</v>
      </c>
      <c r="AO580" s="8">
        <v>1.8278980949247454</v>
      </c>
      <c r="AT580" s="18"/>
      <c r="AU580" s="91"/>
    </row>
    <row r="581" ht="12.0" customHeight="1">
      <c r="A581" s="97">
        <v>5006092.0</v>
      </c>
      <c r="B581" s="92" t="s">
        <v>872</v>
      </c>
      <c r="C581" s="81" t="str">
        <f t="shared" si="15"/>
        <v/>
      </c>
      <c r="D581" s="82">
        <v>209.91</v>
      </c>
      <c r="E581" s="94" t="s">
        <v>245</v>
      </c>
      <c r="F581" s="84">
        <f t="shared" si="13"/>
        <v>256.0902</v>
      </c>
      <c r="G581" s="95" t="s">
        <v>246</v>
      </c>
      <c r="H581" s="86"/>
      <c r="I581" s="98" t="s">
        <v>873</v>
      </c>
      <c r="J581" s="76"/>
      <c r="K581" s="88"/>
      <c r="N581" s="18"/>
      <c r="P581" s="4">
        <v>92.0</v>
      </c>
      <c r="Q581" s="4"/>
      <c r="R581" s="4"/>
      <c r="S581" s="21"/>
      <c r="T581" s="21"/>
      <c r="V581" s="89"/>
      <c r="Z581" s="73"/>
      <c r="AA581" s="73">
        <v>15.001093374152632</v>
      </c>
      <c r="AB581" s="4"/>
      <c r="AC581" s="74"/>
      <c r="AD581" s="75"/>
      <c r="AE581" s="75"/>
      <c r="AF581" s="76"/>
      <c r="AJ581" s="90">
        <v>1006092.0</v>
      </c>
      <c r="AK581" s="18"/>
      <c r="AL581" s="8">
        <f t="shared" si="14"/>
        <v>0</v>
      </c>
      <c r="AO581" s="8">
        <v>9.61327972585543</v>
      </c>
      <c r="AT581" s="18"/>
      <c r="AU581" s="91"/>
    </row>
    <row r="582" ht="12.0" customHeight="1">
      <c r="A582" s="97">
        <v>5006093.0</v>
      </c>
      <c r="B582" s="92" t="s">
        <v>874</v>
      </c>
      <c r="C582" s="81" t="str">
        <f t="shared" si="15"/>
        <v/>
      </c>
      <c r="D582" s="82">
        <v>209.91</v>
      </c>
      <c r="E582" s="94" t="s">
        <v>245</v>
      </c>
      <c r="F582" s="84">
        <f t="shared" si="13"/>
        <v>256.0902</v>
      </c>
      <c r="G582" s="95" t="s">
        <v>246</v>
      </c>
      <c r="H582" s="86"/>
      <c r="I582" s="99"/>
      <c r="J582" s="76"/>
      <c r="K582" s="88"/>
      <c r="N582" s="18"/>
      <c r="P582" s="4">
        <v>92.0</v>
      </c>
      <c r="Q582" s="4"/>
      <c r="R582" s="4"/>
      <c r="S582" s="21"/>
      <c r="T582" s="21"/>
      <c r="V582" s="89"/>
      <c r="Z582" s="73"/>
      <c r="AA582" s="73">
        <v>15.001093374152632</v>
      </c>
      <c r="AB582" s="4"/>
      <c r="AC582" s="74"/>
      <c r="AD582" s="75"/>
      <c r="AE582" s="75"/>
      <c r="AF582" s="76"/>
      <c r="AJ582" s="90">
        <v>1006093.0</v>
      </c>
      <c r="AK582" s="18"/>
      <c r="AL582" s="8">
        <f t="shared" si="14"/>
        <v>0</v>
      </c>
      <c r="AO582" s="8">
        <v>9.61327972585543</v>
      </c>
      <c r="AT582" s="18"/>
      <c r="AU582" s="91"/>
    </row>
    <row r="583" ht="12.0" customHeight="1">
      <c r="A583" s="97">
        <v>5006094.0</v>
      </c>
      <c r="B583" s="92" t="s">
        <v>875</v>
      </c>
      <c r="C583" s="81" t="str">
        <f t="shared" si="15"/>
        <v/>
      </c>
      <c r="D583" s="82">
        <v>209.91</v>
      </c>
      <c r="E583" s="94" t="s">
        <v>245</v>
      </c>
      <c r="F583" s="84">
        <f t="shared" si="13"/>
        <v>256.0902</v>
      </c>
      <c r="G583" s="95" t="s">
        <v>246</v>
      </c>
      <c r="H583" s="86"/>
      <c r="I583" s="76"/>
      <c r="J583" s="76"/>
      <c r="K583" s="88"/>
      <c r="N583" s="18"/>
      <c r="P583" s="4">
        <v>92.0</v>
      </c>
      <c r="Q583" s="4"/>
      <c r="R583" s="4"/>
      <c r="S583" s="21"/>
      <c r="T583" s="21"/>
      <c r="V583" s="89"/>
      <c r="Z583" s="73"/>
      <c r="AA583" s="73">
        <v>15.001093374152632</v>
      </c>
      <c r="AB583" s="4"/>
      <c r="AC583" s="74"/>
      <c r="AD583" s="75"/>
      <c r="AE583" s="75"/>
      <c r="AF583" s="76"/>
      <c r="AJ583" s="90">
        <v>1006094.0</v>
      </c>
      <c r="AK583" s="18"/>
      <c r="AL583" s="8">
        <f t="shared" si="14"/>
        <v>0</v>
      </c>
      <c r="AO583" s="8">
        <v>9.61327972585543</v>
      </c>
      <c r="AT583" s="18"/>
      <c r="AU583" s="91"/>
    </row>
    <row r="584" ht="12.0" customHeight="1">
      <c r="A584" s="97">
        <v>5006095.0</v>
      </c>
      <c r="B584" s="92" t="s">
        <v>876</v>
      </c>
      <c r="C584" s="81" t="str">
        <f t="shared" si="15"/>
        <v/>
      </c>
      <c r="D584" s="82">
        <v>209.91</v>
      </c>
      <c r="E584" s="94" t="s">
        <v>245</v>
      </c>
      <c r="F584" s="84">
        <f t="shared" si="13"/>
        <v>256.0902</v>
      </c>
      <c r="G584" s="95" t="s">
        <v>246</v>
      </c>
      <c r="H584" s="86"/>
      <c r="I584" s="98" t="s">
        <v>619</v>
      </c>
      <c r="J584" s="76"/>
      <c r="K584" s="88"/>
      <c r="N584" s="18"/>
      <c r="P584" s="4">
        <v>92.0</v>
      </c>
      <c r="Q584" s="4"/>
      <c r="R584" s="4"/>
      <c r="S584" s="21"/>
      <c r="T584" s="21"/>
      <c r="V584" s="89"/>
      <c r="Z584" s="73"/>
      <c r="AA584" s="73">
        <v>15.001093374152632</v>
      </c>
      <c r="AB584" s="4"/>
      <c r="AC584" s="74"/>
      <c r="AD584" s="75"/>
      <c r="AE584" s="75"/>
      <c r="AF584" s="76"/>
      <c r="AJ584" s="90">
        <v>1006095.0</v>
      </c>
      <c r="AK584" s="18"/>
      <c r="AL584" s="8">
        <f t="shared" si="14"/>
        <v>0</v>
      </c>
      <c r="AO584" s="8">
        <v>9.61327972585543</v>
      </c>
      <c r="AT584" s="18"/>
      <c r="AU584" s="91"/>
    </row>
    <row r="585" ht="12.0" customHeight="1">
      <c r="A585" s="97">
        <v>5006096.0</v>
      </c>
      <c r="B585" s="92" t="s">
        <v>877</v>
      </c>
      <c r="C585" s="81" t="str">
        <f t="shared" si="15"/>
        <v/>
      </c>
      <c r="D585" s="82">
        <v>209.91</v>
      </c>
      <c r="E585" s="94" t="s">
        <v>245</v>
      </c>
      <c r="F585" s="84">
        <f t="shared" si="13"/>
        <v>256.0902</v>
      </c>
      <c r="G585" s="95" t="s">
        <v>274</v>
      </c>
      <c r="H585" s="86"/>
      <c r="I585" s="99"/>
      <c r="J585" s="100"/>
      <c r="K585" s="88"/>
      <c r="N585" s="18"/>
      <c r="P585" s="4">
        <v>92.0</v>
      </c>
      <c r="Q585" s="4"/>
      <c r="R585" s="4"/>
      <c r="S585" s="21"/>
      <c r="T585" s="21"/>
      <c r="V585" s="89"/>
      <c r="Z585" s="73"/>
      <c r="AA585" s="73">
        <v>15.001093374152632</v>
      </c>
      <c r="AB585" s="4"/>
      <c r="AC585" s="74"/>
      <c r="AD585" s="75"/>
      <c r="AE585" s="75"/>
      <c r="AF585" s="76"/>
      <c r="AJ585" s="90">
        <v>1006096.0</v>
      </c>
      <c r="AK585" s="18"/>
      <c r="AL585" s="8">
        <f t="shared" si="14"/>
        <v>0</v>
      </c>
      <c r="AO585" s="8">
        <v>0.20027666095532143</v>
      </c>
      <c r="AT585" s="18"/>
      <c r="AU585" s="91"/>
    </row>
    <row r="586" ht="12.0" customHeight="1">
      <c r="A586" s="97">
        <v>5006097.0</v>
      </c>
      <c r="B586" s="92" t="s">
        <v>878</v>
      </c>
      <c r="C586" s="81" t="str">
        <f t="shared" si="15"/>
        <v/>
      </c>
      <c r="D586" s="82">
        <v>244.7</v>
      </c>
      <c r="E586" s="94" t="s">
        <v>245</v>
      </c>
      <c r="F586" s="84">
        <f t="shared" si="13"/>
        <v>298.534</v>
      </c>
      <c r="G586" s="95" t="s">
        <v>246</v>
      </c>
      <c r="H586" s="86"/>
      <c r="I586" s="76"/>
      <c r="J586" s="76"/>
      <c r="K586" s="88"/>
      <c r="N586" s="18"/>
      <c r="P586" s="4">
        <v>92.0</v>
      </c>
      <c r="Q586" s="4"/>
      <c r="R586" s="4"/>
      <c r="S586" s="21"/>
      <c r="T586" s="21"/>
      <c r="V586" s="89"/>
      <c r="Z586" s="73"/>
      <c r="AA586" s="73">
        <v>14.999374765537084</v>
      </c>
      <c r="AB586" s="4"/>
      <c r="AC586" s="74"/>
      <c r="AD586" s="75"/>
      <c r="AE586" s="75"/>
      <c r="AF586" s="76"/>
      <c r="AJ586" s="90">
        <v>1006097.0</v>
      </c>
      <c r="AK586" s="18"/>
      <c r="AL586" s="8">
        <f t="shared" si="14"/>
        <v>0</v>
      </c>
      <c r="AO586" s="8">
        <v>8.246369219127446</v>
      </c>
      <c r="AT586" s="18"/>
      <c r="AU586" s="91"/>
    </row>
    <row r="587" ht="12.0" customHeight="1">
      <c r="A587" s="97">
        <v>5006098.0</v>
      </c>
      <c r="B587" s="92" t="s">
        <v>879</v>
      </c>
      <c r="C587" s="81" t="str">
        <f t="shared" si="15"/>
        <v/>
      </c>
      <c r="D587" s="82">
        <v>244.7</v>
      </c>
      <c r="E587" s="94" t="s">
        <v>245</v>
      </c>
      <c r="F587" s="84">
        <f t="shared" si="13"/>
        <v>298.534</v>
      </c>
      <c r="G587" s="95" t="s">
        <v>246</v>
      </c>
      <c r="H587" s="86"/>
      <c r="I587" s="98" t="s">
        <v>880</v>
      </c>
      <c r="J587" s="76"/>
      <c r="K587" s="88"/>
      <c r="N587" s="18"/>
      <c r="P587" s="4">
        <v>92.0</v>
      </c>
      <c r="Q587" s="4"/>
      <c r="R587" s="4"/>
      <c r="S587" s="21"/>
      <c r="T587" s="21"/>
      <c r="V587" s="89"/>
      <c r="Z587" s="73"/>
      <c r="AA587" s="73">
        <v>14.999374765537084</v>
      </c>
      <c r="AB587" s="4"/>
      <c r="AC587" s="74"/>
      <c r="AD587" s="75"/>
      <c r="AE587" s="75"/>
      <c r="AF587" s="76"/>
      <c r="AJ587" s="90">
        <v>1006098.0</v>
      </c>
      <c r="AK587" s="18"/>
      <c r="AL587" s="8">
        <f t="shared" si="14"/>
        <v>0</v>
      </c>
      <c r="AO587" s="8">
        <v>2.7487897397091494</v>
      </c>
      <c r="AT587" s="18"/>
      <c r="AU587" s="91"/>
    </row>
    <row r="588" ht="12.0" customHeight="1">
      <c r="A588" s="97">
        <v>5006099.0</v>
      </c>
      <c r="B588" s="92" t="s">
        <v>881</v>
      </c>
      <c r="C588" s="81" t="str">
        <f t="shared" si="15"/>
        <v/>
      </c>
      <c r="D588" s="82">
        <v>244.7</v>
      </c>
      <c r="E588" s="94" t="s">
        <v>245</v>
      </c>
      <c r="F588" s="84">
        <f t="shared" si="13"/>
        <v>298.534</v>
      </c>
      <c r="G588" s="95" t="s">
        <v>246</v>
      </c>
      <c r="H588" s="86"/>
      <c r="I588" s="99"/>
      <c r="J588" s="76"/>
      <c r="K588" s="88"/>
      <c r="N588" s="18"/>
      <c r="P588" s="4">
        <v>92.0</v>
      </c>
      <c r="Q588" s="4"/>
      <c r="R588" s="4"/>
      <c r="S588" s="21"/>
      <c r="T588" s="21"/>
      <c r="V588" s="89"/>
      <c r="Z588" s="73"/>
      <c r="AA588" s="73">
        <v>14.999374765537084</v>
      </c>
      <c r="AB588" s="4"/>
      <c r="AC588" s="74"/>
      <c r="AD588" s="75"/>
      <c r="AE588" s="75"/>
      <c r="AF588" s="76"/>
      <c r="AJ588" s="90">
        <v>1006099.0</v>
      </c>
      <c r="AK588" s="18"/>
      <c r="AL588" s="8">
        <f t="shared" si="14"/>
        <v>0</v>
      </c>
      <c r="AO588" s="8">
        <v>8.246369219127446</v>
      </c>
      <c r="AT588" s="18"/>
      <c r="AU588" s="91"/>
    </row>
    <row r="589" ht="12.0" customHeight="1">
      <c r="A589" s="97">
        <v>5006100.0</v>
      </c>
      <c r="B589" s="92" t="s">
        <v>882</v>
      </c>
      <c r="C589" s="81" t="str">
        <f t="shared" si="15"/>
        <v/>
      </c>
      <c r="D589" s="82">
        <v>244.7</v>
      </c>
      <c r="E589" s="94" t="s">
        <v>245</v>
      </c>
      <c r="F589" s="84">
        <f t="shared" si="13"/>
        <v>298.534</v>
      </c>
      <c r="G589" s="95" t="s">
        <v>246</v>
      </c>
      <c r="H589" s="86"/>
      <c r="I589" s="76"/>
      <c r="J589" s="76"/>
      <c r="K589" s="88"/>
      <c r="N589" s="18"/>
      <c r="P589" s="4">
        <v>92.0</v>
      </c>
      <c r="Q589" s="4"/>
      <c r="R589" s="4"/>
      <c r="S589" s="21"/>
      <c r="T589" s="21"/>
      <c r="V589" s="89"/>
      <c r="Z589" s="73"/>
      <c r="AA589" s="73">
        <v>14.999374765537084</v>
      </c>
      <c r="AB589" s="4"/>
      <c r="AC589" s="74"/>
      <c r="AD589" s="75"/>
      <c r="AE589" s="75"/>
      <c r="AF589" s="76"/>
      <c r="AJ589" s="90">
        <v>1006100.0</v>
      </c>
      <c r="AK589" s="18"/>
      <c r="AL589" s="8">
        <f t="shared" si="14"/>
        <v>0</v>
      </c>
      <c r="AO589" s="8">
        <v>8.246369219127446</v>
      </c>
      <c r="AT589" s="18"/>
      <c r="AU589" s="91"/>
    </row>
    <row r="590" ht="12.0" customHeight="1">
      <c r="A590" s="97">
        <v>5006101.0</v>
      </c>
      <c r="B590" s="92" t="s">
        <v>883</v>
      </c>
      <c r="C590" s="81" t="str">
        <f t="shared" si="15"/>
        <v/>
      </c>
      <c r="D590" s="82">
        <v>244.7</v>
      </c>
      <c r="E590" s="94" t="s">
        <v>245</v>
      </c>
      <c r="F590" s="84">
        <f t="shared" si="13"/>
        <v>298.534</v>
      </c>
      <c r="G590" s="95" t="s">
        <v>252</v>
      </c>
      <c r="H590" s="86"/>
      <c r="I590" s="98" t="s">
        <v>884</v>
      </c>
      <c r="J590" s="76"/>
      <c r="K590" s="88"/>
      <c r="N590" s="18"/>
      <c r="P590" s="4">
        <v>92.0</v>
      </c>
      <c r="Q590" s="4"/>
      <c r="R590" s="4"/>
      <c r="S590" s="21"/>
      <c r="T590" s="21"/>
      <c r="V590" s="89"/>
      <c r="Z590" s="73"/>
      <c r="AA590" s="73">
        <v>14.999374765537084</v>
      </c>
      <c r="AB590" s="4"/>
      <c r="AC590" s="74"/>
      <c r="AD590" s="75"/>
      <c r="AE590" s="75"/>
      <c r="AF590" s="76"/>
      <c r="AJ590" s="90">
        <v>1006101.0</v>
      </c>
      <c r="AK590" s="18"/>
      <c r="AL590" s="8">
        <f t="shared" si="14"/>
        <v>0</v>
      </c>
      <c r="AO590" s="8">
        <v>1.3743948698545747</v>
      </c>
      <c r="AT590" s="18"/>
      <c r="AU590" s="91"/>
    </row>
    <row r="591" ht="12.0" customHeight="1">
      <c r="A591" s="97">
        <v>5006102.0</v>
      </c>
      <c r="B591" s="92" t="s">
        <v>885</v>
      </c>
      <c r="C591" s="81" t="str">
        <f t="shared" si="15"/>
        <v/>
      </c>
      <c r="D591" s="82">
        <v>289.42</v>
      </c>
      <c r="E591" s="94" t="s">
        <v>245</v>
      </c>
      <c r="F591" s="84">
        <f t="shared" si="13"/>
        <v>353.0924</v>
      </c>
      <c r="G591" s="95" t="s">
        <v>246</v>
      </c>
      <c r="H591" s="86"/>
      <c r="I591" s="99"/>
      <c r="J591" s="76"/>
      <c r="K591" s="88"/>
      <c r="N591" s="18"/>
      <c r="P591" s="4">
        <v>92.0</v>
      </c>
      <c r="Q591" s="4"/>
      <c r="R591" s="4"/>
      <c r="S591" s="21"/>
      <c r="T591" s="21"/>
      <c r="V591" s="89"/>
      <c r="Z591" s="73"/>
      <c r="AA591" s="73">
        <v>14.997885388031293</v>
      </c>
      <c r="AB591" s="4"/>
      <c r="AC591" s="74"/>
      <c r="AD591" s="75"/>
      <c r="AE591" s="75"/>
      <c r="AF591" s="76"/>
      <c r="AJ591" s="90">
        <v>1006102.0</v>
      </c>
      <c r="AK591" s="18"/>
      <c r="AL591" s="8">
        <f t="shared" si="14"/>
        <v>0</v>
      </c>
      <c r="AO591" s="8">
        <v>6.97221812097052</v>
      </c>
      <c r="AT591" s="18"/>
      <c r="AU591" s="91"/>
    </row>
    <row r="592" ht="12.0" customHeight="1">
      <c r="A592" s="97">
        <v>5006103.0</v>
      </c>
      <c r="B592" s="92" t="s">
        <v>886</v>
      </c>
      <c r="C592" s="81" t="str">
        <f t="shared" si="15"/>
        <v/>
      </c>
      <c r="D592" s="82">
        <v>289.42</v>
      </c>
      <c r="E592" s="94" t="s">
        <v>245</v>
      </c>
      <c r="F592" s="84">
        <f t="shared" si="13"/>
        <v>353.0924</v>
      </c>
      <c r="G592" s="95" t="s">
        <v>246</v>
      </c>
      <c r="H592" s="86"/>
      <c r="I592" s="76"/>
      <c r="J592" s="76"/>
      <c r="K592" s="88"/>
      <c r="N592" s="18"/>
      <c r="P592" s="4">
        <v>92.0</v>
      </c>
      <c r="Q592" s="4"/>
      <c r="R592" s="4"/>
      <c r="S592" s="21"/>
      <c r="T592" s="21"/>
      <c r="V592" s="89"/>
      <c r="Z592" s="73"/>
      <c r="AA592" s="73">
        <v>14.997885388031293</v>
      </c>
      <c r="AB592" s="4"/>
      <c r="AC592" s="74"/>
      <c r="AD592" s="75"/>
      <c r="AE592" s="75"/>
      <c r="AF592" s="76"/>
      <c r="AJ592" s="90">
        <v>1006103.0</v>
      </c>
      <c r="AK592" s="18"/>
      <c r="AL592" s="8">
        <f t="shared" si="14"/>
        <v>0</v>
      </c>
      <c r="AO592" s="8">
        <v>6.97221812097052</v>
      </c>
      <c r="AT592" s="18"/>
      <c r="AU592" s="91"/>
    </row>
    <row r="593" ht="12.0" customHeight="1">
      <c r="A593" s="97">
        <v>5006104.0</v>
      </c>
      <c r="B593" s="92" t="s">
        <v>887</v>
      </c>
      <c r="C593" s="81" t="str">
        <f t="shared" si="15"/>
        <v/>
      </c>
      <c r="D593" s="82">
        <v>289.42</v>
      </c>
      <c r="E593" s="94" t="s">
        <v>245</v>
      </c>
      <c r="F593" s="84">
        <f t="shared" si="13"/>
        <v>353.0924</v>
      </c>
      <c r="G593" s="95" t="s">
        <v>246</v>
      </c>
      <c r="H593" s="86"/>
      <c r="I593" s="76"/>
      <c r="J593" s="76"/>
      <c r="K593" s="88"/>
      <c r="N593" s="18"/>
      <c r="P593" s="4">
        <v>92.0</v>
      </c>
      <c r="Q593" s="4"/>
      <c r="R593" s="4"/>
      <c r="S593" s="21"/>
      <c r="T593" s="21"/>
      <c r="V593" s="89"/>
      <c r="Z593" s="73"/>
      <c r="AA593" s="73">
        <v>14.997885388031293</v>
      </c>
      <c r="AB593" s="4"/>
      <c r="AC593" s="74"/>
      <c r="AD593" s="75"/>
      <c r="AE593" s="75"/>
      <c r="AF593" s="76"/>
      <c r="AJ593" s="90">
        <v>1006104.0</v>
      </c>
      <c r="AK593" s="18"/>
      <c r="AL593" s="8">
        <f t="shared" si="14"/>
        <v>0</v>
      </c>
      <c r="AO593" s="8">
        <v>6.97221812097052</v>
      </c>
      <c r="AT593" s="18"/>
      <c r="AU593" s="91"/>
    </row>
    <row r="594" ht="12.0" customHeight="1">
      <c r="A594" s="97">
        <v>5006105.0</v>
      </c>
      <c r="B594" s="92" t="s">
        <v>888</v>
      </c>
      <c r="C594" s="81" t="str">
        <f t="shared" si="15"/>
        <v/>
      </c>
      <c r="D594" s="82">
        <v>289.42</v>
      </c>
      <c r="E594" s="94" t="s">
        <v>245</v>
      </c>
      <c r="F594" s="84">
        <f t="shared" si="13"/>
        <v>353.0924</v>
      </c>
      <c r="G594" s="95" t="s">
        <v>246</v>
      </c>
      <c r="H594" s="86"/>
      <c r="I594" s="76"/>
      <c r="J594" s="76"/>
      <c r="K594" s="88"/>
      <c r="N594" s="18"/>
      <c r="P594" s="4">
        <v>92.0</v>
      </c>
      <c r="Q594" s="4"/>
      <c r="R594" s="4"/>
      <c r="S594" s="21"/>
      <c r="T594" s="21"/>
      <c r="V594" s="89"/>
      <c r="Z594" s="73"/>
      <c r="AA594" s="73">
        <v>14.997885388031293</v>
      </c>
      <c r="AB594" s="4"/>
      <c r="AC594" s="74"/>
      <c r="AD594" s="75"/>
      <c r="AE594" s="75"/>
      <c r="AF594" s="76"/>
      <c r="AJ594" s="90">
        <v>1006105.0</v>
      </c>
      <c r="AK594" s="18"/>
      <c r="AL594" s="8">
        <f t="shared" si="14"/>
        <v>0</v>
      </c>
      <c r="AO594" s="8">
        <v>6.97221812097052</v>
      </c>
      <c r="AT594" s="18"/>
      <c r="AU594" s="91"/>
    </row>
    <row r="595" ht="12.0" customHeight="1">
      <c r="A595" s="97">
        <v>5006106.0</v>
      </c>
      <c r="B595" s="92" t="s">
        <v>889</v>
      </c>
      <c r="C595" s="81" t="str">
        <f t="shared" si="15"/>
        <v/>
      </c>
      <c r="D595" s="82">
        <v>289.42</v>
      </c>
      <c r="E595" s="94" t="s">
        <v>245</v>
      </c>
      <c r="F595" s="84">
        <f t="shared" si="13"/>
        <v>353.0924</v>
      </c>
      <c r="G595" s="95" t="s">
        <v>274</v>
      </c>
      <c r="H595" s="86"/>
      <c r="I595" s="76"/>
      <c r="J595" s="100"/>
      <c r="K595" s="88"/>
      <c r="N595" s="18"/>
      <c r="P595" s="4">
        <v>92.0</v>
      </c>
      <c r="Q595" s="4"/>
      <c r="R595" s="4"/>
      <c r="S595" s="21"/>
      <c r="T595" s="21"/>
      <c r="V595" s="89"/>
      <c r="Z595" s="73"/>
      <c r="AA595" s="73">
        <v>14.997885388031293</v>
      </c>
      <c r="AB595" s="4"/>
      <c r="AC595" s="74"/>
      <c r="AD595" s="75"/>
      <c r="AE595" s="75"/>
      <c r="AF595" s="76"/>
      <c r="AJ595" s="90">
        <v>1006106.0</v>
      </c>
      <c r="AK595" s="18"/>
      <c r="AL595" s="8">
        <f t="shared" si="14"/>
        <v>0</v>
      </c>
      <c r="AO595" s="8">
        <v>0.9960311601386458</v>
      </c>
      <c r="AT595" s="18"/>
      <c r="AU595" s="91"/>
    </row>
    <row r="596" ht="12.0" customHeight="1">
      <c r="A596" s="97">
        <v>5006107.0</v>
      </c>
      <c r="B596" s="92" t="s">
        <v>890</v>
      </c>
      <c r="C596" s="81" t="str">
        <f t="shared" si="15"/>
        <v/>
      </c>
      <c r="D596" s="82">
        <v>322.39</v>
      </c>
      <c r="E596" s="94" t="s">
        <v>245</v>
      </c>
      <c r="F596" s="84">
        <f t="shared" si="13"/>
        <v>393.3158</v>
      </c>
      <c r="G596" s="95" t="s">
        <v>246</v>
      </c>
      <c r="H596" s="86"/>
      <c r="I596" s="76"/>
      <c r="J596" s="76"/>
      <c r="K596" s="88"/>
      <c r="N596" s="18"/>
      <c r="P596" s="4">
        <v>92.0</v>
      </c>
      <c r="Q596" s="4"/>
      <c r="R596" s="4"/>
      <c r="S596" s="21"/>
      <c r="T596" s="21"/>
      <c r="V596" s="89"/>
      <c r="Z596" s="73"/>
      <c r="AA596" s="73">
        <v>15.001661050733233</v>
      </c>
      <c r="AB596" s="4"/>
      <c r="AC596" s="74"/>
      <c r="AD596" s="75"/>
      <c r="AE596" s="75"/>
      <c r="AF596" s="76"/>
      <c r="AJ596" s="90">
        <v>1006107.0</v>
      </c>
      <c r="AK596" s="18"/>
      <c r="AL596" s="8">
        <f t="shared" si="14"/>
        <v>0</v>
      </c>
      <c r="AO596" s="8">
        <v>6.259239622683191</v>
      </c>
      <c r="AT596" s="18"/>
      <c r="AU596" s="91"/>
    </row>
    <row r="597" ht="12.0" customHeight="1">
      <c r="A597" s="97">
        <v>5006108.0</v>
      </c>
      <c r="B597" s="92" t="s">
        <v>891</v>
      </c>
      <c r="C597" s="81" t="str">
        <f t="shared" si="15"/>
        <v/>
      </c>
      <c r="D597" s="82">
        <v>322.39</v>
      </c>
      <c r="E597" s="94" t="s">
        <v>245</v>
      </c>
      <c r="F597" s="84">
        <f t="shared" si="13"/>
        <v>393.3158</v>
      </c>
      <c r="G597" s="95" t="s">
        <v>246</v>
      </c>
      <c r="H597" s="86"/>
      <c r="I597" s="76"/>
      <c r="J597" s="76"/>
      <c r="K597" s="88"/>
      <c r="N597" s="18"/>
      <c r="P597" s="4">
        <v>92.0</v>
      </c>
      <c r="Q597" s="4"/>
      <c r="R597" s="4"/>
      <c r="S597" s="21"/>
      <c r="T597" s="21"/>
      <c r="V597" s="89"/>
      <c r="Z597" s="73"/>
      <c r="AA597" s="73">
        <v>15.001661050733233</v>
      </c>
      <c r="AB597" s="4"/>
      <c r="AC597" s="74"/>
      <c r="AD597" s="75"/>
      <c r="AE597" s="75"/>
      <c r="AF597" s="76"/>
      <c r="AJ597" s="90">
        <v>1006108.0</v>
      </c>
      <c r="AK597" s="18"/>
      <c r="AL597" s="8">
        <f t="shared" si="14"/>
        <v>0</v>
      </c>
      <c r="AO597" s="8">
        <v>6.259239622683191</v>
      </c>
      <c r="AT597" s="18"/>
      <c r="AU597" s="91"/>
    </row>
    <row r="598" ht="12.0" customHeight="1">
      <c r="A598" s="97">
        <v>5006109.0</v>
      </c>
      <c r="B598" s="92" t="s">
        <v>892</v>
      </c>
      <c r="C598" s="81" t="str">
        <f t="shared" si="15"/>
        <v/>
      </c>
      <c r="D598" s="82">
        <v>322.39</v>
      </c>
      <c r="E598" s="94" t="s">
        <v>245</v>
      </c>
      <c r="F598" s="84">
        <f t="shared" si="13"/>
        <v>393.3158</v>
      </c>
      <c r="G598" s="95" t="s">
        <v>246</v>
      </c>
      <c r="H598" s="86"/>
      <c r="I598" s="76"/>
      <c r="J598" s="76"/>
      <c r="K598" s="88"/>
      <c r="N598" s="18"/>
      <c r="P598" s="4">
        <v>92.0</v>
      </c>
      <c r="Q598" s="4"/>
      <c r="R598" s="4"/>
      <c r="S598" s="21"/>
      <c r="T598" s="21"/>
      <c r="V598" s="89"/>
      <c r="Z598" s="73"/>
      <c r="AA598" s="73">
        <v>15.001661050733233</v>
      </c>
      <c r="AB598" s="4"/>
      <c r="AC598" s="74"/>
      <c r="AD598" s="75"/>
      <c r="AE598" s="75"/>
      <c r="AF598" s="76"/>
      <c r="AJ598" s="90">
        <v>1006109.0</v>
      </c>
      <c r="AK598" s="18"/>
      <c r="AL598" s="8">
        <f t="shared" si="14"/>
        <v>0</v>
      </c>
      <c r="AO598" s="8">
        <v>6.259239622683191</v>
      </c>
      <c r="AT598" s="18"/>
      <c r="AU598" s="91"/>
    </row>
    <row r="599" ht="12.0" customHeight="1">
      <c r="A599" s="97">
        <v>5006110.0</v>
      </c>
      <c r="B599" s="92" t="s">
        <v>893</v>
      </c>
      <c r="C599" s="81" t="str">
        <f t="shared" si="15"/>
        <v/>
      </c>
      <c r="D599" s="82">
        <v>322.39</v>
      </c>
      <c r="E599" s="94" t="s">
        <v>245</v>
      </c>
      <c r="F599" s="84">
        <f t="shared" si="13"/>
        <v>393.3158</v>
      </c>
      <c r="G599" s="95" t="s">
        <v>246</v>
      </c>
      <c r="H599" s="86"/>
      <c r="I599" s="76"/>
      <c r="J599" s="76"/>
      <c r="K599" s="88"/>
      <c r="N599" s="18"/>
      <c r="P599" s="4">
        <v>92.0</v>
      </c>
      <c r="Q599" s="4"/>
      <c r="R599" s="4"/>
      <c r="S599" s="21"/>
      <c r="T599" s="21"/>
      <c r="V599" s="89"/>
      <c r="Z599" s="73"/>
      <c r="AA599" s="73">
        <v>15.001661050733233</v>
      </c>
      <c r="AB599" s="4"/>
      <c r="AC599" s="74"/>
      <c r="AD599" s="75"/>
      <c r="AE599" s="75"/>
      <c r="AF599" s="76"/>
      <c r="AJ599" s="90">
        <v>1006110.0</v>
      </c>
      <c r="AK599" s="18"/>
      <c r="AL599" s="8">
        <f t="shared" si="14"/>
        <v>0</v>
      </c>
      <c r="AO599" s="8">
        <v>6.259239622683191</v>
      </c>
      <c r="AT599" s="18"/>
      <c r="AU599" s="91"/>
    </row>
    <row r="600" ht="12.0" customHeight="1">
      <c r="A600" s="97">
        <v>5006111.0</v>
      </c>
      <c r="B600" s="92" t="s">
        <v>894</v>
      </c>
      <c r="C600" s="81" t="str">
        <f t="shared" si="15"/>
        <v/>
      </c>
      <c r="D600" s="82">
        <v>322.39</v>
      </c>
      <c r="E600" s="94" t="s">
        <v>245</v>
      </c>
      <c r="F600" s="84">
        <f t="shared" si="13"/>
        <v>393.3158</v>
      </c>
      <c r="G600" s="95" t="s">
        <v>252</v>
      </c>
      <c r="H600" s="86"/>
      <c r="I600" s="76"/>
      <c r="J600" s="76"/>
      <c r="K600" s="88"/>
      <c r="N600" s="18"/>
      <c r="P600" s="4">
        <v>92.0</v>
      </c>
      <c r="Q600" s="4"/>
      <c r="R600" s="4"/>
      <c r="S600" s="21"/>
      <c r="T600" s="21"/>
      <c r="V600" s="89"/>
      <c r="Z600" s="73"/>
      <c r="AA600" s="73">
        <v>15.001661050733233</v>
      </c>
      <c r="AB600" s="4"/>
      <c r="AC600" s="74"/>
      <c r="AD600" s="75"/>
      <c r="AE600" s="75"/>
      <c r="AF600" s="76"/>
      <c r="AJ600" s="90">
        <v>1006111.0</v>
      </c>
      <c r="AK600" s="18"/>
      <c r="AL600" s="8">
        <f t="shared" si="14"/>
        <v>0</v>
      </c>
      <c r="AO600" s="8">
        <v>6.259239622683191</v>
      </c>
      <c r="AT600" s="18"/>
      <c r="AU600" s="91"/>
    </row>
    <row r="601" ht="12.0" customHeight="1">
      <c r="A601" s="97">
        <v>5006112.0</v>
      </c>
      <c r="B601" s="92" t="s">
        <v>895</v>
      </c>
      <c r="C601" s="81" t="str">
        <f t="shared" si="15"/>
        <v/>
      </c>
      <c r="D601" s="82">
        <v>365.18</v>
      </c>
      <c r="E601" s="94" t="s">
        <v>245</v>
      </c>
      <c r="F601" s="84">
        <f t="shared" si="13"/>
        <v>445.5196</v>
      </c>
      <c r="G601" s="95" t="s">
        <v>246</v>
      </c>
      <c r="H601" s="86"/>
      <c r="I601" s="19" t="s">
        <v>323</v>
      </c>
      <c r="J601" s="76"/>
      <c r="K601" s="88"/>
      <c r="N601" s="18"/>
      <c r="P601" s="4">
        <v>92.0</v>
      </c>
      <c r="Q601" s="4"/>
      <c r="R601" s="4"/>
      <c r="S601" s="21"/>
      <c r="T601" s="21"/>
      <c r="V601" s="89"/>
      <c r="Z601" s="73"/>
      <c r="AA601" s="73">
        <v>14.999162057985586</v>
      </c>
      <c r="AB601" s="4"/>
      <c r="AC601" s="74"/>
      <c r="AD601" s="75"/>
      <c r="AE601" s="75"/>
      <c r="AF601" s="76"/>
      <c r="AJ601" s="90">
        <v>1006112.0</v>
      </c>
      <c r="AK601" s="18"/>
      <c r="AL601" s="8">
        <f t="shared" si="14"/>
        <v>0</v>
      </c>
      <c r="AO601" s="8">
        <v>5.525723535377175</v>
      </c>
      <c r="AT601" s="18"/>
      <c r="AU601" s="91"/>
    </row>
    <row r="602" ht="12.0" customHeight="1">
      <c r="A602" s="97">
        <v>5006113.0</v>
      </c>
      <c r="B602" s="92" t="s">
        <v>896</v>
      </c>
      <c r="C602" s="81" t="str">
        <f t="shared" si="15"/>
        <v/>
      </c>
      <c r="D602" s="82">
        <v>365.18</v>
      </c>
      <c r="E602" s="94" t="s">
        <v>245</v>
      </c>
      <c r="F602" s="84">
        <f t="shared" si="13"/>
        <v>445.5196</v>
      </c>
      <c r="G602" s="95" t="s">
        <v>246</v>
      </c>
      <c r="H602" s="86"/>
      <c r="J602" s="76"/>
      <c r="K602" s="88"/>
      <c r="N602" s="18"/>
      <c r="P602" s="4">
        <v>92.0</v>
      </c>
      <c r="Q602" s="4"/>
      <c r="R602" s="4"/>
      <c r="S602" s="21"/>
      <c r="T602" s="21"/>
      <c r="V602" s="89"/>
      <c r="Z602" s="73"/>
      <c r="AA602" s="73">
        <v>14.999162057985586</v>
      </c>
      <c r="AB602" s="4"/>
      <c r="AC602" s="74"/>
      <c r="AD602" s="75"/>
      <c r="AE602" s="75"/>
      <c r="AF602" s="76"/>
      <c r="AJ602" s="90">
        <v>1006113.0</v>
      </c>
      <c r="AK602" s="18"/>
      <c r="AL602" s="8">
        <f t="shared" si="14"/>
        <v>0</v>
      </c>
      <c r="AO602" s="8">
        <v>5.525723535377175</v>
      </c>
      <c r="AT602" s="18"/>
      <c r="AU602" s="91"/>
    </row>
    <row r="603" ht="12.0" customHeight="1">
      <c r="A603" s="97">
        <v>5006114.0</v>
      </c>
      <c r="B603" s="92" t="s">
        <v>897</v>
      </c>
      <c r="C603" s="81" t="str">
        <f t="shared" si="15"/>
        <v/>
      </c>
      <c r="D603" s="82">
        <v>365.18</v>
      </c>
      <c r="E603" s="94" t="s">
        <v>372</v>
      </c>
      <c r="F603" s="84">
        <f t="shared" si="13"/>
        <v>445.5196</v>
      </c>
      <c r="G603" s="95" t="s">
        <v>246</v>
      </c>
      <c r="H603" s="86"/>
      <c r="J603" s="76"/>
      <c r="K603" s="88"/>
      <c r="N603" s="18"/>
      <c r="P603" s="4">
        <v>92.0</v>
      </c>
      <c r="Q603" s="4"/>
      <c r="R603" s="4"/>
      <c r="S603" s="21"/>
      <c r="T603" s="21"/>
      <c r="V603" s="89"/>
      <c r="Z603" s="73"/>
      <c r="AA603" s="73">
        <v>14.999162057985586</v>
      </c>
      <c r="AB603" s="4"/>
      <c r="AC603" s="74"/>
      <c r="AD603" s="75"/>
      <c r="AE603" s="75"/>
      <c r="AF603" s="76"/>
      <c r="AJ603" s="90">
        <v>1006114.0</v>
      </c>
      <c r="AK603" s="18"/>
      <c r="AL603" s="8">
        <f t="shared" si="14"/>
        <v>0</v>
      </c>
      <c r="AO603" s="8">
        <v>5.525723535377175</v>
      </c>
      <c r="AT603" s="18"/>
      <c r="AU603" s="91"/>
    </row>
    <row r="604" ht="12.0" customHeight="1">
      <c r="A604" s="97">
        <v>5006115.0</v>
      </c>
      <c r="B604" s="92" t="s">
        <v>898</v>
      </c>
      <c r="C604" s="81" t="str">
        <f t="shared" si="15"/>
        <v/>
      </c>
      <c r="D604" s="82">
        <v>365.18</v>
      </c>
      <c r="E604" s="94" t="s">
        <v>245</v>
      </c>
      <c r="F604" s="84">
        <f t="shared" si="13"/>
        <v>445.5196</v>
      </c>
      <c r="G604" s="95" t="s">
        <v>246</v>
      </c>
      <c r="H604" s="86"/>
      <c r="I604" s="3"/>
      <c r="J604" s="76"/>
      <c r="K604" s="88"/>
      <c r="N604" s="18"/>
      <c r="P604" s="4">
        <v>92.0</v>
      </c>
      <c r="Q604" s="4"/>
      <c r="R604" s="4"/>
      <c r="S604" s="21"/>
      <c r="T604" s="21"/>
      <c r="V604" s="89"/>
      <c r="Z604" s="73"/>
      <c r="AA604" s="73">
        <v>14.999162057985586</v>
      </c>
      <c r="AB604" s="4"/>
      <c r="AC604" s="74"/>
      <c r="AD604" s="75"/>
      <c r="AE604" s="75"/>
      <c r="AF604" s="76"/>
      <c r="AJ604" s="90">
        <v>1006115.0</v>
      </c>
      <c r="AK604" s="18"/>
      <c r="AL604" s="8">
        <f t="shared" si="14"/>
        <v>0</v>
      </c>
      <c r="AO604" s="8">
        <v>5.525723535377175</v>
      </c>
      <c r="AT604" s="18"/>
      <c r="AU604" s="91"/>
    </row>
    <row r="605" ht="12.0" customHeight="1">
      <c r="A605" s="97">
        <v>5006116.0</v>
      </c>
      <c r="B605" s="92" t="s">
        <v>899</v>
      </c>
      <c r="C605" s="81" t="str">
        <f t="shared" si="15"/>
        <v/>
      </c>
      <c r="D605" s="82">
        <v>365.18</v>
      </c>
      <c r="E605" s="94" t="s">
        <v>245</v>
      </c>
      <c r="F605" s="84">
        <f t="shared" si="13"/>
        <v>445.5196</v>
      </c>
      <c r="G605" s="95" t="s">
        <v>274</v>
      </c>
      <c r="H605" s="86"/>
      <c r="I605" s="3"/>
      <c r="J605" s="100"/>
      <c r="K605" s="88"/>
      <c r="N605" s="18"/>
      <c r="P605" s="4">
        <v>92.0</v>
      </c>
      <c r="Q605" s="4"/>
      <c r="R605" s="4"/>
      <c r="S605" s="21"/>
      <c r="T605" s="21"/>
      <c r="V605" s="89"/>
      <c r="Z605" s="73"/>
      <c r="AA605" s="73">
        <v>14.999162057985586</v>
      </c>
      <c r="AB605" s="4"/>
      <c r="AC605" s="74"/>
      <c r="AD605" s="75"/>
      <c r="AE605" s="75"/>
      <c r="AF605" s="76"/>
      <c r="AJ605" s="90">
        <v>1006116.0</v>
      </c>
      <c r="AK605" s="18"/>
      <c r="AL605" s="8">
        <f t="shared" si="14"/>
        <v>0</v>
      </c>
      <c r="AO605" s="8">
        <v>0.5023385032161067</v>
      </c>
      <c r="AT605" s="18"/>
      <c r="AU605" s="91"/>
    </row>
    <row r="606" ht="12.0" customHeight="1">
      <c r="A606" s="97">
        <v>5006117.0</v>
      </c>
      <c r="B606" s="92" t="s">
        <v>900</v>
      </c>
      <c r="C606" s="81" t="str">
        <f t="shared" si="15"/>
        <v/>
      </c>
      <c r="D606" s="82">
        <v>386.01</v>
      </c>
      <c r="E606" s="94" t="s">
        <v>245</v>
      </c>
      <c r="F606" s="84">
        <f t="shared" si="13"/>
        <v>470.9322</v>
      </c>
      <c r="G606" s="95" t="s">
        <v>246</v>
      </c>
      <c r="H606" s="86"/>
      <c r="I606" s="3"/>
      <c r="J606" s="76"/>
      <c r="K606" s="88"/>
      <c r="N606" s="18"/>
      <c r="P606" s="4">
        <v>92.0</v>
      </c>
      <c r="Q606" s="4"/>
      <c r="R606" s="4"/>
      <c r="S606" s="21"/>
      <c r="T606" s="21"/>
      <c r="V606" s="89"/>
      <c r="Z606" s="73"/>
      <c r="AA606" s="73">
        <v>14.998612707598397</v>
      </c>
      <c r="AB606" s="4"/>
      <c r="AC606" s="74"/>
      <c r="AD606" s="75"/>
      <c r="AE606" s="75"/>
      <c r="AF606" s="76"/>
      <c r="AJ606" s="90">
        <v>1006117.0</v>
      </c>
      <c r="AK606" s="18"/>
      <c r="AL606" s="8">
        <f t="shared" si="14"/>
        <v>0</v>
      </c>
      <c r="AO606" s="8">
        <v>5.227668151920222</v>
      </c>
      <c r="AT606" s="18"/>
      <c r="AU606" s="91"/>
    </row>
    <row r="607" ht="12.0" customHeight="1">
      <c r="A607" s="97">
        <v>5006118.0</v>
      </c>
      <c r="B607" s="92" t="s">
        <v>901</v>
      </c>
      <c r="C607" s="81" t="str">
        <f t="shared" si="15"/>
        <v/>
      </c>
      <c r="D607" s="82">
        <v>386.01</v>
      </c>
      <c r="E607" s="94" t="s">
        <v>245</v>
      </c>
      <c r="F607" s="84">
        <f t="shared" si="13"/>
        <v>470.9322</v>
      </c>
      <c r="G607" s="95" t="s">
        <v>246</v>
      </c>
      <c r="H607" s="86"/>
      <c r="I607" s="87"/>
      <c r="J607" s="76"/>
      <c r="K607" s="88"/>
      <c r="N607" s="18"/>
      <c r="P607" s="4">
        <v>92.0</v>
      </c>
      <c r="Q607" s="4"/>
      <c r="R607" s="4"/>
      <c r="S607" s="21"/>
      <c r="T607" s="21"/>
      <c r="V607" s="89"/>
      <c r="Z607" s="73"/>
      <c r="AA607" s="73">
        <v>14.998612707598397</v>
      </c>
      <c r="AB607" s="4"/>
      <c r="AC607" s="74"/>
      <c r="AD607" s="75"/>
      <c r="AE607" s="75"/>
      <c r="AF607" s="76"/>
      <c r="AJ607" s="90">
        <v>1006118.0</v>
      </c>
      <c r="AK607" s="18"/>
      <c r="AL607" s="8">
        <f t="shared" si="14"/>
        <v>0</v>
      </c>
      <c r="AO607" s="8">
        <v>5.227668151920222</v>
      </c>
      <c r="AT607" s="18"/>
      <c r="AU607" s="91"/>
    </row>
    <row r="608" ht="12.0" customHeight="1">
      <c r="A608" s="97">
        <v>5006119.0</v>
      </c>
      <c r="B608" s="92" t="s">
        <v>902</v>
      </c>
      <c r="C608" s="81" t="str">
        <f t="shared" si="15"/>
        <v/>
      </c>
      <c r="D608" s="82">
        <v>386.01</v>
      </c>
      <c r="E608" s="94" t="s">
        <v>245</v>
      </c>
      <c r="F608" s="84">
        <f t="shared" si="13"/>
        <v>470.9322</v>
      </c>
      <c r="G608" s="95" t="s">
        <v>246</v>
      </c>
      <c r="H608" s="86"/>
      <c r="I608" s="98" t="s">
        <v>719</v>
      </c>
      <c r="J608" s="76"/>
      <c r="K608" s="88"/>
      <c r="N608" s="18"/>
      <c r="P608" s="4">
        <v>92.0</v>
      </c>
      <c r="Q608" s="4"/>
      <c r="R608" s="4"/>
      <c r="S608" s="21"/>
      <c r="T608" s="21"/>
      <c r="V608" s="89"/>
      <c r="Z608" s="73"/>
      <c r="AA608" s="73">
        <v>14.998612707598397</v>
      </c>
      <c r="AB608" s="4"/>
      <c r="AC608" s="74"/>
      <c r="AD608" s="75"/>
      <c r="AE608" s="75"/>
      <c r="AF608" s="76"/>
      <c r="AJ608" s="90">
        <v>1006119.0</v>
      </c>
      <c r="AK608" s="18"/>
      <c r="AL608" s="8">
        <f t="shared" si="14"/>
        <v>0</v>
      </c>
      <c r="AO608" s="8">
        <v>5.227668151920222</v>
      </c>
      <c r="AT608" s="18"/>
      <c r="AU608" s="91"/>
    </row>
    <row r="609" ht="12.0" customHeight="1">
      <c r="A609" s="97">
        <v>5006120.0</v>
      </c>
      <c r="B609" s="92" t="s">
        <v>903</v>
      </c>
      <c r="C609" s="81" t="str">
        <f t="shared" si="15"/>
        <v/>
      </c>
      <c r="D609" s="82">
        <v>386.01</v>
      </c>
      <c r="E609" s="94" t="s">
        <v>245</v>
      </c>
      <c r="F609" s="84">
        <f t="shared" si="13"/>
        <v>470.9322</v>
      </c>
      <c r="G609" s="95" t="s">
        <v>246</v>
      </c>
      <c r="H609" s="86"/>
      <c r="I609" s="99"/>
      <c r="J609" s="76"/>
      <c r="K609" s="88"/>
      <c r="N609" s="18"/>
      <c r="P609" s="4">
        <v>92.0</v>
      </c>
      <c r="Q609" s="4"/>
      <c r="R609" s="4"/>
      <c r="S609" s="21"/>
      <c r="T609" s="21"/>
      <c r="V609" s="89"/>
      <c r="Z609" s="73"/>
      <c r="AA609" s="73">
        <v>14.998612707598397</v>
      </c>
      <c r="AB609" s="4"/>
      <c r="AC609" s="74"/>
      <c r="AD609" s="75"/>
      <c r="AE609" s="75"/>
      <c r="AF609" s="76"/>
      <c r="AJ609" s="90">
        <v>1006120.0</v>
      </c>
      <c r="AK609" s="18"/>
      <c r="AL609" s="8">
        <f t="shared" si="14"/>
        <v>0</v>
      </c>
      <c r="AO609" s="8">
        <v>5.227668151920222</v>
      </c>
      <c r="AT609" s="18"/>
      <c r="AU609" s="91"/>
    </row>
    <row r="610" ht="12.0" customHeight="1">
      <c r="A610" s="97">
        <v>5006121.0</v>
      </c>
      <c r="B610" s="92" t="s">
        <v>904</v>
      </c>
      <c r="C610" s="81" t="str">
        <f t="shared" si="15"/>
        <v/>
      </c>
      <c r="D610" s="82">
        <v>386.01</v>
      </c>
      <c r="E610" s="94" t="s">
        <v>245</v>
      </c>
      <c r="F610" s="84">
        <f t="shared" si="13"/>
        <v>470.9322</v>
      </c>
      <c r="G610" s="95" t="s">
        <v>246</v>
      </c>
      <c r="H610" s="86"/>
      <c r="I610" s="19" t="s">
        <v>417</v>
      </c>
      <c r="J610" s="76"/>
      <c r="K610" s="88"/>
      <c r="N610" s="18"/>
      <c r="P610" s="4">
        <v>92.0</v>
      </c>
      <c r="Q610" s="4"/>
      <c r="R610" s="4"/>
      <c r="S610" s="21"/>
      <c r="T610" s="21"/>
      <c r="V610" s="89"/>
      <c r="Z610" s="73"/>
      <c r="AA610" s="73">
        <v>14.998612707598397</v>
      </c>
      <c r="AB610" s="4"/>
      <c r="AC610" s="74"/>
      <c r="AD610" s="75"/>
      <c r="AE610" s="75"/>
      <c r="AF610" s="76"/>
      <c r="AJ610" s="90">
        <v>1006121.0</v>
      </c>
      <c r="AK610" s="18"/>
      <c r="AL610" s="8">
        <f t="shared" si="14"/>
        <v>0</v>
      </c>
      <c r="AO610" s="8">
        <v>2.613834075960111</v>
      </c>
      <c r="AT610" s="18"/>
      <c r="AU610" s="91"/>
    </row>
    <row r="611" ht="12.0" customHeight="1">
      <c r="A611" s="97">
        <v>5006122.0</v>
      </c>
      <c r="B611" s="92" t="s">
        <v>905</v>
      </c>
      <c r="C611" s="81" t="str">
        <f t="shared" si="15"/>
        <v/>
      </c>
      <c r="D611" s="82">
        <v>431.36</v>
      </c>
      <c r="E611" s="94" t="s">
        <v>245</v>
      </c>
      <c r="F611" s="84">
        <f t="shared" si="13"/>
        <v>526.2592</v>
      </c>
      <c r="G611" s="95" t="s">
        <v>246</v>
      </c>
      <c r="H611" s="86"/>
      <c r="J611" s="76"/>
      <c r="K611" s="88"/>
      <c r="N611" s="18"/>
      <c r="P611" s="4">
        <v>92.0</v>
      </c>
      <c r="Q611" s="4"/>
      <c r="R611" s="4"/>
      <c r="S611" s="21"/>
      <c r="T611" s="21"/>
      <c r="V611" s="89"/>
      <c r="Z611" s="73"/>
      <c r="AA611" s="73">
        <v>15.000177348987336</v>
      </c>
      <c r="AB611" s="4"/>
      <c r="AC611" s="74"/>
      <c r="AD611" s="75"/>
      <c r="AE611" s="75"/>
      <c r="AF611" s="76"/>
      <c r="AJ611" s="90">
        <v>1006122.0</v>
      </c>
      <c r="AK611" s="18"/>
      <c r="AL611" s="8">
        <f t="shared" si="14"/>
        <v>0</v>
      </c>
      <c r="AO611" s="8">
        <v>4.678075519672429</v>
      </c>
      <c r="AT611" s="18"/>
      <c r="AU611" s="91"/>
    </row>
    <row r="612" ht="12.0" customHeight="1">
      <c r="A612" s="97">
        <v>5006123.0</v>
      </c>
      <c r="B612" s="92" t="s">
        <v>906</v>
      </c>
      <c r="C612" s="81" t="str">
        <f t="shared" si="15"/>
        <v/>
      </c>
      <c r="D612" s="82">
        <v>431.36</v>
      </c>
      <c r="E612" s="94" t="s">
        <v>245</v>
      </c>
      <c r="F612" s="84">
        <f t="shared" si="13"/>
        <v>526.2592</v>
      </c>
      <c r="G612" s="95" t="s">
        <v>246</v>
      </c>
      <c r="H612" s="86"/>
      <c r="J612" s="76"/>
      <c r="K612" s="88"/>
      <c r="N612" s="18"/>
      <c r="P612" s="4">
        <v>92.0</v>
      </c>
      <c r="Q612" s="4"/>
      <c r="R612" s="4"/>
      <c r="S612" s="21"/>
      <c r="T612" s="21"/>
      <c r="V612" s="89"/>
      <c r="Z612" s="73"/>
      <c r="AA612" s="73">
        <v>15.000177348987336</v>
      </c>
      <c r="AB612" s="4"/>
      <c r="AC612" s="74"/>
      <c r="AD612" s="75"/>
      <c r="AE612" s="75"/>
      <c r="AF612" s="76"/>
      <c r="AJ612" s="90">
        <v>1006123.0</v>
      </c>
      <c r="AK612" s="18"/>
      <c r="AL612" s="8">
        <f t="shared" si="14"/>
        <v>0</v>
      </c>
      <c r="AO612" s="8">
        <v>4.678075519672429</v>
      </c>
      <c r="AT612" s="18"/>
      <c r="AU612" s="91"/>
    </row>
    <row r="613" ht="12.0" customHeight="1">
      <c r="A613" s="97">
        <v>5006124.0</v>
      </c>
      <c r="B613" s="92" t="s">
        <v>907</v>
      </c>
      <c r="C613" s="81" t="str">
        <f t="shared" si="15"/>
        <v/>
      </c>
      <c r="D613" s="82">
        <v>431.36</v>
      </c>
      <c r="E613" s="94" t="s">
        <v>245</v>
      </c>
      <c r="F613" s="84">
        <f t="shared" si="13"/>
        <v>526.2592</v>
      </c>
      <c r="G613" s="95" t="s">
        <v>246</v>
      </c>
      <c r="H613" s="86"/>
      <c r="I613" s="98" t="s">
        <v>421</v>
      </c>
      <c r="J613" s="76"/>
      <c r="K613" s="88"/>
      <c r="N613" s="18"/>
      <c r="P613" s="4">
        <v>92.0</v>
      </c>
      <c r="Q613" s="4"/>
      <c r="R613" s="4"/>
      <c r="S613" s="21"/>
      <c r="T613" s="21"/>
      <c r="V613" s="89"/>
      <c r="Z613" s="73"/>
      <c r="AA613" s="73">
        <v>15.000177348987336</v>
      </c>
      <c r="AB613" s="4"/>
      <c r="AC613" s="74"/>
      <c r="AD613" s="75"/>
      <c r="AE613" s="75"/>
      <c r="AF613" s="76"/>
      <c r="AJ613" s="90">
        <v>1006124.0</v>
      </c>
      <c r="AK613" s="18"/>
      <c r="AL613" s="8">
        <f t="shared" si="14"/>
        <v>0</v>
      </c>
      <c r="AO613" s="8">
        <v>4.678075519672429</v>
      </c>
      <c r="AT613" s="18"/>
      <c r="AU613" s="91"/>
    </row>
    <row r="614" ht="12.0" customHeight="1">
      <c r="A614" s="97">
        <v>5006125.0</v>
      </c>
      <c r="B614" s="92" t="s">
        <v>908</v>
      </c>
      <c r="C614" s="81" t="str">
        <f t="shared" si="15"/>
        <v/>
      </c>
      <c r="D614" s="82">
        <v>431.36</v>
      </c>
      <c r="E614" s="94" t="s">
        <v>245</v>
      </c>
      <c r="F614" s="84">
        <f t="shared" si="13"/>
        <v>526.2592</v>
      </c>
      <c r="G614" s="95" t="s">
        <v>246</v>
      </c>
      <c r="H614" s="86"/>
      <c r="I614" s="99"/>
      <c r="J614" s="76"/>
      <c r="K614" s="88"/>
      <c r="N614" s="18"/>
      <c r="P614" s="4">
        <v>92.0</v>
      </c>
      <c r="Q614" s="4"/>
      <c r="R614" s="4"/>
      <c r="S614" s="21"/>
      <c r="T614" s="21"/>
      <c r="V614" s="89"/>
      <c r="Z614" s="73"/>
      <c r="AA614" s="73">
        <v>15.000177348987336</v>
      </c>
      <c r="AB614" s="4"/>
      <c r="AC614" s="74"/>
      <c r="AD614" s="75"/>
      <c r="AE614" s="75"/>
      <c r="AF614" s="76"/>
      <c r="AJ614" s="90">
        <v>1006125.0</v>
      </c>
      <c r="AK614" s="18"/>
      <c r="AL614" s="8">
        <f t="shared" si="14"/>
        <v>0</v>
      </c>
      <c r="AO614" s="8">
        <v>4.678075519672429</v>
      </c>
      <c r="AT614" s="18"/>
      <c r="AU614" s="91"/>
    </row>
    <row r="615" ht="12.0" customHeight="1">
      <c r="A615" s="97">
        <v>5006126.0</v>
      </c>
      <c r="B615" s="92" t="s">
        <v>909</v>
      </c>
      <c r="C615" s="81" t="str">
        <f t="shared" si="15"/>
        <v/>
      </c>
      <c r="D615" s="82">
        <v>431.36</v>
      </c>
      <c r="E615" s="94" t="s">
        <v>245</v>
      </c>
      <c r="F615" s="84">
        <f t="shared" si="13"/>
        <v>526.2592</v>
      </c>
      <c r="G615" s="95" t="s">
        <v>246</v>
      </c>
      <c r="H615" s="86"/>
      <c r="I615" s="76"/>
      <c r="J615" s="76"/>
      <c r="K615" s="88"/>
      <c r="N615" s="18"/>
      <c r="P615" s="4">
        <v>92.0</v>
      </c>
      <c r="Q615" s="4"/>
      <c r="R615" s="4"/>
      <c r="S615" s="21"/>
      <c r="T615" s="21"/>
      <c r="V615" s="89"/>
      <c r="Z615" s="73"/>
      <c r="AA615" s="73">
        <v>15.000177348987336</v>
      </c>
      <c r="AB615" s="4"/>
      <c r="AC615" s="74"/>
      <c r="AD615" s="75"/>
      <c r="AE615" s="75"/>
      <c r="AF615" s="76"/>
      <c r="AJ615" s="90">
        <v>1006126.0</v>
      </c>
      <c r="AK615" s="18"/>
      <c r="AL615" s="8">
        <f t="shared" si="14"/>
        <v>0</v>
      </c>
      <c r="AO615" s="8">
        <v>2.3390377598362146</v>
      </c>
      <c r="AT615" s="18"/>
      <c r="AU615" s="91"/>
    </row>
    <row r="616" ht="12.0" customHeight="1">
      <c r="A616" s="97">
        <v>5043001.0</v>
      </c>
      <c r="B616" s="92" t="s">
        <v>910</v>
      </c>
      <c r="C616" s="81" t="str">
        <f t="shared" si="15"/>
        <v/>
      </c>
      <c r="D616" s="82">
        <v>399.37</v>
      </c>
      <c r="E616" s="94"/>
      <c r="F616" s="84">
        <f t="shared" si="13"/>
        <v>487.2314</v>
      </c>
      <c r="G616" s="95"/>
      <c r="H616" s="86"/>
      <c r="I616" s="76"/>
      <c r="J616" s="76"/>
      <c r="K616" s="88"/>
      <c r="N616" s="18"/>
      <c r="P616" s="4">
        <v>92.0</v>
      </c>
      <c r="Q616" s="4"/>
      <c r="R616" s="4"/>
      <c r="S616" s="21"/>
      <c r="T616" s="21"/>
      <c r="V616" s="89"/>
      <c r="Z616" s="73"/>
      <c r="AA616" s="73">
        <v>15.012722646310436</v>
      </c>
      <c r="AB616" s="4"/>
      <c r="AC616" s="74"/>
      <c r="AD616" s="75"/>
      <c r="AE616" s="75"/>
      <c r="AF616" s="76"/>
      <c r="AJ616" s="90"/>
      <c r="AK616" s="18"/>
      <c r="AL616" s="8">
        <f t="shared" si="14"/>
        <v>0</v>
      </c>
      <c r="AO616" s="8">
        <v>0.4734474605442347</v>
      </c>
      <c r="AT616" s="18"/>
      <c r="AU616" s="91"/>
    </row>
    <row r="617" ht="12.0" customHeight="1">
      <c r="A617" s="97">
        <v>5006127.0</v>
      </c>
      <c r="B617" s="92" t="s">
        <v>911</v>
      </c>
      <c r="C617" s="81" t="str">
        <f t="shared" si="15"/>
        <v/>
      </c>
      <c r="D617" s="82">
        <v>472.06</v>
      </c>
      <c r="E617" s="94" t="s">
        <v>245</v>
      </c>
      <c r="F617" s="84">
        <f t="shared" si="13"/>
        <v>575.9132</v>
      </c>
      <c r="G617" s="95" t="s">
        <v>246</v>
      </c>
      <c r="H617" s="86"/>
      <c r="I617" s="76"/>
      <c r="J617" s="76"/>
      <c r="K617" s="88"/>
      <c r="N617" s="18"/>
      <c r="P617" s="4">
        <v>92.0</v>
      </c>
      <c r="Q617" s="4"/>
      <c r="R617" s="4"/>
      <c r="S617" s="21"/>
      <c r="T617" s="21"/>
      <c r="V617" s="89"/>
      <c r="Z617" s="73"/>
      <c r="AA617" s="73">
        <v>14.999675892915022</v>
      </c>
      <c r="AB617" s="4"/>
      <c r="AC617" s="74"/>
      <c r="AD617" s="75"/>
      <c r="AE617" s="75"/>
      <c r="AF617" s="76"/>
      <c r="AJ617" s="90">
        <v>1006127.0</v>
      </c>
      <c r="AK617" s="18"/>
      <c r="AL617" s="8">
        <f t="shared" si="14"/>
        <v>0</v>
      </c>
      <c r="AO617" s="8">
        <v>4.274720135179988</v>
      </c>
      <c r="AT617" s="18"/>
      <c r="AU617" s="91"/>
    </row>
    <row r="618" ht="12.0" customHeight="1">
      <c r="A618" s="97">
        <v>5006128.0</v>
      </c>
      <c r="B618" s="92" t="s">
        <v>912</v>
      </c>
      <c r="C618" s="81" t="str">
        <f t="shared" si="15"/>
        <v/>
      </c>
      <c r="D618" s="82">
        <v>477.22</v>
      </c>
      <c r="E618" s="94" t="s">
        <v>245</v>
      </c>
      <c r="F618" s="84">
        <f t="shared" si="13"/>
        <v>582.2084</v>
      </c>
      <c r="G618" s="95" t="s">
        <v>246</v>
      </c>
      <c r="H618" s="86"/>
      <c r="I618" s="76"/>
      <c r="J618" s="76"/>
      <c r="K618" s="88"/>
      <c r="N618" s="18"/>
      <c r="P618" s="4">
        <v>92.0</v>
      </c>
      <c r="Q618" s="4"/>
      <c r="R618" s="4"/>
      <c r="S618" s="21"/>
      <c r="T618" s="21"/>
      <c r="V618" s="89"/>
      <c r="Z618" s="73"/>
      <c r="AA618" s="73">
        <v>15.001122118559849</v>
      </c>
      <c r="AB618" s="4"/>
      <c r="AC618" s="74"/>
      <c r="AD618" s="75"/>
      <c r="AE618" s="75"/>
      <c r="AF618" s="76"/>
      <c r="AJ618" s="90">
        <v>1006128.0</v>
      </c>
      <c r="AK618" s="18"/>
      <c r="AL618" s="8">
        <f t="shared" si="14"/>
        <v>0</v>
      </c>
      <c r="AO618" s="8">
        <v>2.1142501100639497</v>
      </c>
      <c r="AT618" s="18"/>
      <c r="AU618" s="91"/>
    </row>
    <row r="619" ht="12.0" customHeight="1">
      <c r="A619" s="97">
        <v>5043002.0</v>
      </c>
      <c r="B619" s="92" t="s">
        <v>913</v>
      </c>
      <c r="C619" s="81" t="str">
        <f t="shared" si="15"/>
        <v/>
      </c>
      <c r="D619" s="82">
        <v>483.1</v>
      </c>
      <c r="E619" s="94" t="s">
        <v>245</v>
      </c>
      <c r="F619" s="84">
        <f t="shared" si="13"/>
        <v>589.382</v>
      </c>
      <c r="G619" s="95"/>
      <c r="H619" s="86"/>
      <c r="I619" s="76"/>
      <c r="J619" s="76"/>
      <c r="K619" s="88"/>
      <c r="N619" s="18"/>
      <c r="P619" s="4">
        <v>92.0</v>
      </c>
      <c r="Q619" s="4"/>
      <c r="R619" s="4"/>
      <c r="S619" s="21"/>
      <c r="T619" s="21"/>
      <c r="V619" s="89"/>
      <c r="Z619" s="73"/>
      <c r="AA619" s="73">
        <v>15.00742942050519</v>
      </c>
      <c r="AB619" s="4"/>
      <c r="AC619" s="74"/>
      <c r="AD619" s="75"/>
      <c r="AE619" s="75"/>
      <c r="AF619" s="76"/>
      <c r="AJ619" s="90"/>
      <c r="AK619" s="18"/>
      <c r="AL619" s="8">
        <f t="shared" si="14"/>
        <v>0</v>
      </c>
      <c r="AO619" s="8">
        <v>0.3913872888262677</v>
      </c>
      <c r="AT619" s="18"/>
      <c r="AU619" s="91"/>
    </row>
    <row r="620" ht="12.0" customHeight="1">
      <c r="A620" s="97">
        <v>1006129.0</v>
      </c>
      <c r="B620" s="92" t="s">
        <v>914</v>
      </c>
      <c r="C620" s="81" t="str">
        <f t="shared" si="15"/>
        <v/>
      </c>
      <c r="D620" s="82">
        <v>335.45</v>
      </c>
      <c r="E620" s="94" t="s">
        <v>245</v>
      </c>
      <c r="F620" s="84">
        <f t="shared" si="13"/>
        <v>409.249</v>
      </c>
      <c r="G620" s="95" t="s">
        <v>246</v>
      </c>
      <c r="H620" s="86"/>
      <c r="I620" s="76"/>
      <c r="J620" s="76"/>
      <c r="K620" s="88"/>
      <c r="N620" s="18"/>
      <c r="P620" s="4">
        <v>92.0</v>
      </c>
      <c r="Q620" s="4"/>
      <c r="R620" s="4"/>
      <c r="S620" s="21"/>
      <c r="T620" s="21"/>
      <c r="V620" s="89"/>
      <c r="Z620" s="73"/>
      <c r="AA620" s="73">
        <v>0.0</v>
      </c>
      <c r="AB620" s="4"/>
      <c r="AC620" s="74"/>
      <c r="AD620" s="75"/>
      <c r="AE620" s="75"/>
      <c r="AF620" s="76"/>
      <c r="AJ620" s="90"/>
      <c r="AK620" s="18"/>
      <c r="AL620" s="8">
        <f t="shared" si="14"/>
        <v>0</v>
      </c>
      <c r="AO620" s="8">
        <v>5.630983256322353</v>
      </c>
      <c r="AT620" s="18"/>
      <c r="AU620" s="91"/>
    </row>
    <row r="621" ht="12.0" customHeight="1">
      <c r="A621" s="97">
        <v>5043003.0</v>
      </c>
      <c r="B621" s="92" t="s">
        <v>915</v>
      </c>
      <c r="C621" s="81" t="str">
        <f t="shared" si="15"/>
        <v/>
      </c>
      <c r="D621" s="82">
        <v>525.19</v>
      </c>
      <c r="E621" s="94" t="s">
        <v>245</v>
      </c>
      <c r="F621" s="84">
        <f t="shared" si="13"/>
        <v>640.7318</v>
      </c>
      <c r="G621" s="95"/>
      <c r="H621" s="86"/>
      <c r="I621" s="76"/>
      <c r="J621" s="76"/>
      <c r="K621" s="88"/>
      <c r="N621" s="18"/>
      <c r="P621" s="4">
        <v>92.0</v>
      </c>
      <c r="Q621" s="4"/>
      <c r="R621" s="4"/>
      <c r="S621" s="21"/>
      <c r="T621" s="21"/>
      <c r="V621" s="89"/>
      <c r="Z621" s="73"/>
      <c r="AA621" s="73">
        <v>14.999020951635018</v>
      </c>
      <c r="AB621" s="4"/>
      <c r="AC621" s="74"/>
      <c r="AD621" s="75"/>
      <c r="AE621" s="75"/>
      <c r="AF621" s="76"/>
      <c r="AJ621" s="90"/>
      <c r="AK621" s="18"/>
      <c r="AL621" s="8">
        <f t="shared" si="14"/>
        <v>0</v>
      </c>
      <c r="AO621" s="8">
        <v>0.720052351364058</v>
      </c>
      <c r="AT621" s="18"/>
      <c r="AU621" s="91"/>
    </row>
    <row r="622" ht="12.0" customHeight="1">
      <c r="A622" s="97">
        <v>5006130.0</v>
      </c>
      <c r="B622" s="92" t="s">
        <v>916</v>
      </c>
      <c r="C622" s="81" t="str">
        <f t="shared" si="15"/>
        <v/>
      </c>
      <c r="D622" s="82">
        <v>546.97</v>
      </c>
      <c r="E622" s="94" t="s">
        <v>245</v>
      </c>
      <c r="F622" s="84">
        <f t="shared" si="13"/>
        <v>667.3034</v>
      </c>
      <c r="G622" s="95" t="s">
        <v>246</v>
      </c>
      <c r="H622" s="86"/>
      <c r="I622" s="76"/>
      <c r="J622" s="76"/>
      <c r="K622" s="88"/>
      <c r="N622" s="18"/>
      <c r="P622" s="4">
        <v>92.0</v>
      </c>
      <c r="Q622" s="4"/>
      <c r="R622" s="4"/>
      <c r="S622" s="21"/>
      <c r="T622" s="21"/>
      <c r="V622" s="89"/>
      <c r="Z622" s="73"/>
      <c r="AA622" s="73">
        <v>14.999020951635018</v>
      </c>
      <c r="AB622" s="4"/>
      <c r="AC622" s="74"/>
      <c r="AD622" s="75"/>
      <c r="AE622" s="75"/>
      <c r="AF622" s="76"/>
      <c r="AJ622" s="90">
        <v>1006130.0</v>
      </c>
      <c r="AK622" s="18"/>
      <c r="AL622" s="8">
        <f t="shared" si="14"/>
        <v>0</v>
      </c>
      <c r="AO622" s="8">
        <v>3.6892838541666664</v>
      </c>
      <c r="AT622" s="18"/>
      <c r="AU622" s="91"/>
    </row>
    <row r="623" ht="12.0" customHeight="1">
      <c r="A623" s="97">
        <v>5043004.0</v>
      </c>
      <c r="B623" s="92" t="s">
        <v>917</v>
      </c>
      <c r="C623" s="81" t="str">
        <f t="shared" si="15"/>
        <v/>
      </c>
      <c r="D623" s="82">
        <v>583.7</v>
      </c>
      <c r="E623" s="94" t="s">
        <v>245</v>
      </c>
      <c r="F623" s="84">
        <f t="shared" si="13"/>
        <v>712.114</v>
      </c>
      <c r="G623" s="95"/>
      <c r="H623" s="86"/>
      <c r="I623" s="76"/>
      <c r="J623" s="76"/>
      <c r="K623" s="88"/>
      <c r="N623" s="18"/>
      <c r="P623" s="4">
        <v>92.0</v>
      </c>
      <c r="Q623" s="4"/>
      <c r="R623" s="4"/>
      <c r="S623" s="21"/>
      <c r="T623" s="21"/>
      <c r="V623" s="89"/>
      <c r="Z623" s="73"/>
      <c r="AA623" s="73">
        <v>14.999020951635018</v>
      </c>
      <c r="AB623" s="4"/>
      <c r="AC623" s="74"/>
      <c r="AD623" s="75"/>
      <c r="AE623" s="75"/>
      <c r="AF623" s="76"/>
      <c r="AJ623" s="90"/>
      <c r="AK623" s="18"/>
      <c r="AL623" s="8">
        <f t="shared" si="14"/>
        <v>0</v>
      </c>
      <c r="AO623" s="8">
        <v>0.3239321809118763</v>
      </c>
      <c r="AT623" s="18"/>
      <c r="AU623" s="91"/>
    </row>
    <row r="624" ht="12.0" customHeight="1">
      <c r="A624" s="97">
        <v>5006131.0</v>
      </c>
      <c r="B624" s="92" t="s">
        <v>918</v>
      </c>
      <c r="C624" s="81" t="str">
        <f t="shared" si="15"/>
        <v/>
      </c>
      <c r="D624" s="82">
        <v>615.83</v>
      </c>
      <c r="E624" s="94" t="s">
        <v>245</v>
      </c>
      <c r="F624" s="84">
        <f t="shared" si="13"/>
        <v>751.3126</v>
      </c>
      <c r="G624" s="95" t="s">
        <v>246</v>
      </c>
      <c r="H624" s="86"/>
      <c r="I624" s="76"/>
      <c r="J624" s="76"/>
      <c r="K624" s="88"/>
      <c r="N624" s="18"/>
      <c r="P624" s="4">
        <v>92.0</v>
      </c>
      <c r="Q624" s="4"/>
      <c r="R624" s="4"/>
      <c r="S624" s="21"/>
      <c r="T624" s="21"/>
      <c r="V624" s="89"/>
      <c r="Z624" s="73"/>
      <c r="AA624" s="73">
        <v>14.99875776397515</v>
      </c>
      <c r="AB624" s="4"/>
      <c r="AC624" s="74"/>
      <c r="AD624" s="75"/>
      <c r="AE624" s="75"/>
      <c r="AF624" s="76"/>
      <c r="AJ624" s="90">
        <v>1006131.0</v>
      </c>
      <c r="AK624" s="18"/>
      <c r="AL624" s="8">
        <f t="shared" si="14"/>
        <v>0</v>
      </c>
      <c r="AO624" s="8">
        <v>3.2767465796990827</v>
      </c>
      <c r="AT624" s="18"/>
      <c r="AU624" s="91"/>
    </row>
    <row r="625" ht="12.0" customHeight="1">
      <c r="A625" s="97">
        <v>5006132.0</v>
      </c>
      <c r="B625" s="92" t="s">
        <v>919</v>
      </c>
      <c r="C625" s="81" t="str">
        <f t="shared" si="15"/>
        <v/>
      </c>
      <c r="D625" s="82">
        <v>629.12</v>
      </c>
      <c r="E625" s="94" t="s">
        <v>245</v>
      </c>
      <c r="F625" s="84">
        <f t="shared" si="13"/>
        <v>767.5264</v>
      </c>
      <c r="G625" s="95" t="s">
        <v>246</v>
      </c>
      <c r="H625" s="86"/>
      <c r="I625" s="76"/>
      <c r="J625" s="76"/>
      <c r="K625" s="88"/>
      <c r="N625" s="18"/>
      <c r="P625" s="4">
        <v>92.0</v>
      </c>
      <c r="Q625" s="4"/>
      <c r="R625" s="4"/>
      <c r="S625" s="21"/>
      <c r="T625" s="21"/>
      <c r="V625" s="89"/>
      <c r="Z625" s="73"/>
      <c r="AA625" s="73">
        <v>15.000364794863685</v>
      </c>
      <c r="AB625" s="4"/>
      <c r="AC625" s="74"/>
      <c r="AD625" s="75"/>
      <c r="AE625" s="75"/>
      <c r="AF625" s="76"/>
      <c r="AJ625" s="90">
        <v>1006132.0</v>
      </c>
      <c r="AK625" s="18"/>
      <c r="AL625" s="8">
        <f t="shared" si="14"/>
        <v>0</v>
      </c>
      <c r="AO625" s="8">
        <v>3.207528159846041</v>
      </c>
      <c r="AT625" s="18"/>
      <c r="AU625" s="91"/>
    </row>
    <row r="626" ht="12.0" customHeight="1">
      <c r="A626" s="97">
        <v>5043005.0</v>
      </c>
      <c r="B626" s="92" t="s">
        <v>920</v>
      </c>
      <c r="C626" s="81" t="str">
        <f t="shared" si="15"/>
        <v/>
      </c>
      <c r="D626" s="82">
        <v>781.7</v>
      </c>
      <c r="E626" s="94" t="s">
        <v>245</v>
      </c>
      <c r="F626" s="84">
        <f t="shared" si="13"/>
        <v>953.674</v>
      </c>
      <c r="G626" s="95"/>
      <c r="H626" s="86"/>
      <c r="I626" s="76"/>
      <c r="J626" s="76"/>
      <c r="K626" s="88"/>
      <c r="N626" s="18"/>
      <c r="P626" s="4">
        <v>92.0</v>
      </c>
      <c r="Q626" s="4"/>
      <c r="R626" s="4"/>
      <c r="S626" s="21"/>
      <c r="T626" s="21"/>
      <c r="V626" s="89"/>
      <c r="Z626" s="73"/>
      <c r="AA626" s="73">
        <v>14.999020951635018</v>
      </c>
      <c r="AB626" s="4"/>
      <c r="AC626" s="74"/>
      <c r="AD626" s="75"/>
      <c r="AE626" s="75"/>
      <c r="AF626" s="76"/>
      <c r="AJ626" s="90"/>
      <c r="AK626" s="18"/>
      <c r="AL626" s="8">
        <f t="shared" si="14"/>
        <v>0</v>
      </c>
      <c r="AO626" s="8">
        <v>0.604707695197118</v>
      </c>
      <c r="AT626" s="18"/>
      <c r="AU626" s="91"/>
    </row>
    <row r="627" ht="12.0" customHeight="1">
      <c r="A627" s="97">
        <v>5006133.0</v>
      </c>
      <c r="B627" s="92" t="s">
        <v>921</v>
      </c>
      <c r="C627" s="81" t="str">
        <f t="shared" si="15"/>
        <v/>
      </c>
      <c r="D627" s="82">
        <v>971.69</v>
      </c>
      <c r="E627" s="94" t="s">
        <v>245</v>
      </c>
      <c r="F627" s="84">
        <f t="shared" si="13"/>
        <v>1185.4618</v>
      </c>
      <c r="G627" s="95" t="s">
        <v>246</v>
      </c>
      <c r="H627" s="86"/>
      <c r="I627" s="76"/>
      <c r="J627" s="76"/>
      <c r="K627" s="88"/>
      <c r="N627" s="18"/>
      <c r="P627" s="4">
        <v>92.0</v>
      </c>
      <c r="Q627" s="4"/>
      <c r="R627" s="4"/>
      <c r="S627" s="21"/>
      <c r="T627" s="21"/>
      <c r="V627" s="89"/>
      <c r="Z627" s="73"/>
      <c r="AA627" s="73">
        <v>15.000177348987336</v>
      </c>
      <c r="AB627" s="4"/>
      <c r="AC627" s="74"/>
      <c r="AD627" s="75"/>
      <c r="AE627" s="75"/>
      <c r="AF627" s="76"/>
      <c r="AJ627" s="90"/>
      <c r="AK627" s="18"/>
      <c r="AL627" s="8">
        <f t="shared" si="14"/>
        <v>0</v>
      </c>
      <c r="AO627" s="8">
        <v>10.38355120184996</v>
      </c>
      <c r="AT627" s="18"/>
      <c r="AU627" s="91"/>
    </row>
    <row r="628" ht="12.0" customHeight="1">
      <c r="A628" s="97">
        <v>5043006.0</v>
      </c>
      <c r="B628" s="92" t="s">
        <v>922</v>
      </c>
      <c r="C628" s="81" t="str">
        <f t="shared" si="15"/>
        <v/>
      </c>
      <c r="D628" s="82">
        <v>959.34</v>
      </c>
      <c r="E628" s="94" t="s">
        <v>245</v>
      </c>
      <c r="F628" s="84">
        <f t="shared" si="13"/>
        <v>1170.3948</v>
      </c>
      <c r="G628" s="95"/>
      <c r="H628" s="86"/>
      <c r="I628" s="76"/>
      <c r="J628" s="76"/>
      <c r="K628" s="88"/>
      <c r="N628" s="18"/>
      <c r="P628" s="4">
        <v>92.0</v>
      </c>
      <c r="Q628" s="4"/>
      <c r="R628" s="4"/>
      <c r="S628" s="21"/>
      <c r="T628" s="21"/>
      <c r="V628" s="89"/>
      <c r="Z628" s="73"/>
      <c r="AA628" s="73">
        <v>15.005574136008931</v>
      </c>
      <c r="AB628" s="4"/>
      <c r="AC628" s="74"/>
      <c r="AD628" s="75"/>
      <c r="AE628" s="75"/>
      <c r="AF628" s="76"/>
      <c r="AJ628" s="90"/>
      <c r="AK628" s="18"/>
      <c r="AL628" s="8">
        <f t="shared" si="14"/>
        <v>0</v>
      </c>
      <c r="AO628" s="8">
        <v>1.9709440235953724</v>
      </c>
      <c r="AT628" s="18"/>
      <c r="AU628" s="91"/>
    </row>
    <row r="629" ht="12.0" customHeight="1">
      <c r="A629" s="97">
        <v>5006134.0</v>
      </c>
      <c r="B629" s="92" t="s">
        <v>923</v>
      </c>
      <c r="C629" s="81" t="str">
        <f t="shared" si="15"/>
        <v/>
      </c>
      <c r="D629" s="82">
        <v>1046.26</v>
      </c>
      <c r="E629" s="94" t="s">
        <v>245</v>
      </c>
      <c r="F629" s="84">
        <f t="shared" si="13"/>
        <v>1276.4372</v>
      </c>
      <c r="G629" s="95" t="s">
        <v>246</v>
      </c>
      <c r="H629" s="86"/>
      <c r="I629" s="76"/>
      <c r="J629" s="76"/>
      <c r="K629" s="88"/>
      <c r="N629" s="18"/>
      <c r="P629" s="4">
        <v>92.0</v>
      </c>
      <c r="Q629" s="4"/>
      <c r="R629" s="4"/>
      <c r="S629" s="21"/>
      <c r="T629" s="21"/>
      <c r="V629" s="89"/>
      <c r="Z629" s="73"/>
      <c r="AA629" s="73">
        <v>15.000177348987336</v>
      </c>
      <c r="AB629" s="4"/>
      <c r="AC629" s="74"/>
      <c r="AD629" s="75"/>
      <c r="AE629" s="75"/>
      <c r="AF629" s="76"/>
      <c r="AJ629" s="90"/>
      <c r="AK629" s="18"/>
      <c r="AL629" s="8">
        <f t="shared" si="14"/>
        <v>0</v>
      </c>
      <c r="AO629" s="8">
        <v>9.643512325951036</v>
      </c>
      <c r="AT629" s="18"/>
      <c r="AU629" s="91"/>
    </row>
    <row r="630" ht="12.0" customHeight="1">
      <c r="A630" s="97">
        <v>5043007.0</v>
      </c>
      <c r="B630" s="92" t="s">
        <v>924</v>
      </c>
      <c r="C630" s="81" t="str">
        <f t="shared" si="15"/>
        <v/>
      </c>
      <c r="D630" s="82">
        <v>1047.76</v>
      </c>
      <c r="E630" s="94" t="s">
        <v>245</v>
      </c>
      <c r="F630" s="84">
        <f t="shared" si="13"/>
        <v>1278.2672</v>
      </c>
      <c r="G630" s="95"/>
      <c r="H630" s="86"/>
      <c r="I630" s="76"/>
      <c r="J630" s="76"/>
      <c r="K630" s="88"/>
      <c r="N630" s="18"/>
      <c r="P630" s="4">
        <v>92.0</v>
      </c>
      <c r="Q630" s="4"/>
      <c r="R630" s="4"/>
      <c r="S630" s="21"/>
      <c r="T630" s="21"/>
      <c r="V630" s="89"/>
      <c r="Z630" s="73"/>
      <c r="AA630" s="73">
        <v>14.992993928071002</v>
      </c>
      <c r="AB630" s="4"/>
      <c r="AC630" s="74"/>
      <c r="AD630" s="75"/>
      <c r="AE630" s="75"/>
      <c r="AF630" s="76"/>
      <c r="AJ630" s="90"/>
      <c r="AK630" s="18"/>
      <c r="AL630" s="8">
        <f t="shared" si="14"/>
        <v>0</v>
      </c>
      <c r="AO630" s="8">
        <v>1.804602313257923</v>
      </c>
      <c r="AT630" s="18"/>
      <c r="AU630" s="91"/>
    </row>
    <row r="631" ht="12.0" customHeight="1">
      <c r="A631" s="97">
        <v>5006135.0</v>
      </c>
      <c r="B631" s="92" t="s">
        <v>925</v>
      </c>
      <c r="C631" s="81" t="str">
        <f t="shared" si="15"/>
        <v/>
      </c>
      <c r="D631" s="82">
        <v>1127.91</v>
      </c>
      <c r="E631" s="94" t="s">
        <v>245</v>
      </c>
      <c r="F631" s="84">
        <f t="shared" si="13"/>
        <v>1376.0502</v>
      </c>
      <c r="G631" s="95" t="s">
        <v>246</v>
      </c>
      <c r="H631" s="86"/>
      <c r="I631" s="76"/>
      <c r="J631" s="76"/>
      <c r="K631" s="88"/>
      <c r="N631" s="18"/>
      <c r="P631" s="4">
        <v>92.0</v>
      </c>
      <c r="Q631" s="4"/>
      <c r="R631" s="4"/>
      <c r="S631" s="21"/>
      <c r="T631" s="21"/>
      <c r="V631" s="89"/>
      <c r="Z631" s="73"/>
      <c r="AA631" s="73">
        <v>14.999675892915022</v>
      </c>
      <c r="AB631" s="4"/>
      <c r="AC631" s="74"/>
      <c r="AD631" s="75"/>
      <c r="AE631" s="75"/>
      <c r="AF631" s="76"/>
      <c r="AJ631" s="90"/>
      <c r="AK631" s="18"/>
      <c r="AL631" s="8">
        <f t="shared" si="14"/>
        <v>0</v>
      </c>
      <c r="AO631" s="8">
        <v>8.945412641283072</v>
      </c>
      <c r="AT631" s="18"/>
      <c r="AU631" s="91"/>
    </row>
    <row r="632" ht="12.0" customHeight="1">
      <c r="A632" s="97">
        <v>5006136.0</v>
      </c>
      <c r="B632" s="92" t="s">
        <v>926</v>
      </c>
      <c r="C632" s="81" t="str">
        <f t="shared" si="15"/>
        <v/>
      </c>
      <c r="D632" s="82">
        <v>1224.43</v>
      </c>
      <c r="E632" s="94" t="s">
        <v>245</v>
      </c>
      <c r="F632" s="84">
        <f t="shared" si="13"/>
        <v>1493.8046</v>
      </c>
      <c r="G632" s="95" t="s">
        <v>246</v>
      </c>
      <c r="H632" s="86"/>
      <c r="I632" s="76"/>
      <c r="J632" s="76"/>
      <c r="K632" s="88"/>
      <c r="N632" s="18"/>
      <c r="P632" s="4">
        <v>92.0</v>
      </c>
      <c r="Q632" s="4"/>
      <c r="R632" s="4"/>
      <c r="S632" s="21"/>
      <c r="T632" s="21"/>
      <c r="V632" s="89"/>
      <c r="Z632" s="73"/>
      <c r="AA632" s="73">
        <v>15.001122118559849</v>
      </c>
      <c r="AB632" s="4"/>
      <c r="AC632" s="74"/>
      <c r="AD632" s="75"/>
      <c r="AE632" s="75"/>
      <c r="AF632" s="76"/>
      <c r="AJ632" s="90"/>
      <c r="AK632" s="18"/>
      <c r="AL632" s="8">
        <f t="shared" si="14"/>
        <v>0</v>
      </c>
      <c r="AO632" s="8">
        <v>8.240253602640724</v>
      </c>
      <c r="AT632" s="18"/>
      <c r="AU632" s="91"/>
    </row>
    <row r="633" ht="12.0" customHeight="1">
      <c r="A633" s="97">
        <v>5043008.0</v>
      </c>
      <c r="B633" s="92" t="s">
        <v>927</v>
      </c>
      <c r="C633" s="81" t="str">
        <f t="shared" si="15"/>
        <v/>
      </c>
      <c r="D633" s="82">
        <v>1199.39</v>
      </c>
      <c r="E633" s="94" t="s">
        <v>245</v>
      </c>
      <c r="F633" s="84">
        <f t="shared" si="13"/>
        <v>1463.2558</v>
      </c>
      <c r="G633" s="95"/>
      <c r="H633" s="86"/>
      <c r="I633" s="76"/>
      <c r="J633" s="76"/>
      <c r="K633" s="88"/>
      <c r="N633" s="18"/>
      <c r="P633" s="4">
        <v>92.0</v>
      </c>
      <c r="Q633" s="4"/>
      <c r="R633" s="4"/>
      <c r="S633" s="21"/>
      <c r="T633" s="21"/>
      <c r="V633" s="89"/>
      <c r="Z633" s="73"/>
      <c r="AA633" s="73">
        <v>15.00260010400416</v>
      </c>
      <c r="AB633" s="4"/>
      <c r="AC633" s="74"/>
      <c r="AD633" s="75"/>
      <c r="AE633" s="75"/>
      <c r="AF633" s="76"/>
      <c r="AJ633" s="90"/>
      <c r="AK633" s="18"/>
      <c r="AL633" s="8">
        <f t="shared" si="14"/>
        <v>0</v>
      </c>
      <c r="AO633" s="8">
        <v>2.6274538169145867</v>
      </c>
      <c r="AT633" s="18"/>
      <c r="AU633" s="91"/>
    </row>
    <row r="634" ht="12.0" customHeight="1">
      <c r="A634" s="97">
        <v>5006137.0</v>
      </c>
      <c r="B634" s="92" t="s">
        <v>928</v>
      </c>
      <c r="C634" s="81" t="str">
        <f t="shared" si="15"/>
        <v/>
      </c>
      <c r="D634" s="82">
        <v>1294.25</v>
      </c>
      <c r="E634" s="94" t="s">
        <v>245</v>
      </c>
      <c r="F634" s="84">
        <f t="shared" si="13"/>
        <v>1578.985</v>
      </c>
      <c r="G634" s="95" t="s">
        <v>246</v>
      </c>
      <c r="H634" s="86"/>
      <c r="I634" s="76"/>
      <c r="J634" s="76"/>
      <c r="K634" s="88"/>
      <c r="N634" s="18"/>
      <c r="P634" s="4">
        <v>92.0</v>
      </c>
      <c r="Q634" s="4"/>
      <c r="R634" s="4"/>
      <c r="S634" s="21"/>
      <c r="T634" s="21"/>
      <c r="V634" s="89"/>
      <c r="Z634" s="73"/>
      <c r="AA634" s="73">
        <v>15.000142316340757</v>
      </c>
      <c r="AB634" s="4"/>
      <c r="AC634" s="74"/>
      <c r="AD634" s="75"/>
      <c r="AE634" s="75"/>
      <c r="AF634" s="76"/>
      <c r="AJ634" s="90"/>
      <c r="AK634" s="18"/>
      <c r="AL634" s="8">
        <f t="shared" si="14"/>
        <v>0</v>
      </c>
      <c r="AO634" s="8">
        <v>7.7956984809590235</v>
      </c>
      <c r="AT634" s="18"/>
      <c r="AU634" s="91"/>
    </row>
    <row r="635" ht="12.0" customHeight="1">
      <c r="A635" s="97">
        <v>5006138.0</v>
      </c>
      <c r="B635" s="92" t="s">
        <v>929</v>
      </c>
      <c r="C635" s="81" t="str">
        <f t="shared" si="15"/>
        <v/>
      </c>
      <c r="D635" s="82">
        <v>1369.09</v>
      </c>
      <c r="E635" s="94" t="s">
        <v>245</v>
      </c>
      <c r="F635" s="84">
        <f t="shared" si="13"/>
        <v>1670.2898</v>
      </c>
      <c r="G635" s="95" t="s">
        <v>246</v>
      </c>
      <c r="H635" s="86"/>
      <c r="I635" s="76"/>
      <c r="J635" s="76"/>
      <c r="K635" s="88"/>
      <c r="N635" s="18"/>
      <c r="P635" s="4">
        <v>92.0</v>
      </c>
      <c r="Q635" s="4"/>
      <c r="R635" s="4"/>
      <c r="S635" s="21"/>
      <c r="T635" s="21"/>
      <c r="V635" s="89"/>
      <c r="Z635" s="73"/>
      <c r="AA635" s="73">
        <v>14.999020951635018</v>
      </c>
      <c r="AB635" s="4"/>
      <c r="AC635" s="74"/>
      <c r="AD635" s="75"/>
      <c r="AE635" s="75"/>
      <c r="AF635" s="76"/>
      <c r="AJ635" s="90"/>
      <c r="AK635" s="18"/>
      <c r="AL635" s="8">
        <f t="shared" si="14"/>
        <v>0</v>
      </c>
      <c r="AO635" s="8">
        <v>7.36958602536492</v>
      </c>
      <c r="AT635" s="18"/>
      <c r="AU635" s="91"/>
    </row>
    <row r="636" ht="12.0" customHeight="1">
      <c r="A636" s="97">
        <v>5043009.0</v>
      </c>
      <c r="B636" s="92" t="s">
        <v>930</v>
      </c>
      <c r="C636" s="81" t="str">
        <f t="shared" si="15"/>
        <v/>
      </c>
      <c r="D636" s="82">
        <v>1381.77</v>
      </c>
      <c r="E636" s="94" t="s">
        <v>245</v>
      </c>
      <c r="F636" s="84">
        <f t="shared" si="13"/>
        <v>1685.7594</v>
      </c>
      <c r="G636" s="95"/>
      <c r="H636" s="86"/>
      <c r="I636" s="76"/>
      <c r="J636" s="76"/>
      <c r="K636" s="88"/>
      <c r="N636" s="18"/>
      <c r="P636" s="4">
        <v>92.0</v>
      </c>
      <c r="Q636" s="4"/>
      <c r="R636" s="4"/>
      <c r="S636" s="21"/>
      <c r="T636" s="21"/>
      <c r="V636" s="89"/>
      <c r="Z636" s="73"/>
      <c r="AA636" s="73">
        <v>14.998192988796532</v>
      </c>
      <c r="AB636" s="4"/>
      <c r="AC636" s="74"/>
      <c r="AD636" s="75"/>
      <c r="AE636" s="75"/>
      <c r="AF636" s="76"/>
      <c r="AJ636" s="90"/>
      <c r="AK636" s="18"/>
      <c r="AL636" s="8">
        <f t="shared" si="14"/>
        <v>0</v>
      </c>
      <c r="AO636" s="8">
        <v>3.420977646413936</v>
      </c>
      <c r="AT636" s="18"/>
      <c r="AU636" s="91"/>
    </row>
    <row r="637" ht="12.0" customHeight="1">
      <c r="A637" s="97">
        <v>5006139.0</v>
      </c>
      <c r="B637" s="92" t="s">
        <v>931</v>
      </c>
      <c r="C637" s="81" t="str">
        <f t="shared" si="15"/>
        <v/>
      </c>
      <c r="D637" s="82">
        <v>1437.65</v>
      </c>
      <c r="E637" s="94" t="s">
        <v>245</v>
      </c>
      <c r="F637" s="84">
        <f t="shared" si="13"/>
        <v>1753.933</v>
      </c>
      <c r="G637" s="95" t="s">
        <v>246</v>
      </c>
      <c r="H637" s="86"/>
      <c r="I637" s="76"/>
      <c r="J637" s="76"/>
      <c r="K637" s="88"/>
      <c r="N637" s="18"/>
      <c r="P637" s="4">
        <v>92.0</v>
      </c>
      <c r="Q637" s="4"/>
      <c r="R637" s="4"/>
      <c r="S637" s="21"/>
      <c r="T637" s="21"/>
      <c r="V637" s="89"/>
      <c r="Z637" s="73"/>
      <c r="AA637" s="73">
        <v>14.99875776397515</v>
      </c>
      <c r="AB637" s="4"/>
      <c r="AC637" s="74"/>
      <c r="AD637" s="75"/>
      <c r="AE637" s="75"/>
      <c r="AF637" s="76"/>
      <c r="AJ637" s="90"/>
      <c r="AK637" s="18"/>
      <c r="AL637" s="8">
        <f t="shared" si="14"/>
        <v>0</v>
      </c>
      <c r="AO637" s="8">
        <v>7.0181213805539455</v>
      </c>
      <c r="AT637" s="18"/>
      <c r="AU637" s="91"/>
    </row>
    <row r="638" ht="12.0" customHeight="1">
      <c r="A638" s="97">
        <v>5006140.0</v>
      </c>
      <c r="B638" s="92" t="s">
        <v>932</v>
      </c>
      <c r="C638" s="81" t="str">
        <f t="shared" si="15"/>
        <v/>
      </c>
      <c r="D638" s="82">
        <v>1539.48</v>
      </c>
      <c r="E638" s="94" t="s">
        <v>245</v>
      </c>
      <c r="F638" s="84">
        <f t="shared" si="13"/>
        <v>1878.1656</v>
      </c>
      <c r="G638" s="95" t="s">
        <v>246</v>
      </c>
      <c r="H638" s="86"/>
      <c r="I638" s="76"/>
      <c r="J638" s="76"/>
      <c r="K638" s="88"/>
      <c r="N638" s="18"/>
      <c r="P638" s="4">
        <v>92.0</v>
      </c>
      <c r="Q638" s="4"/>
      <c r="R638" s="4"/>
      <c r="S638" s="21"/>
      <c r="T638" s="21"/>
      <c r="V638" s="89"/>
      <c r="Z638" s="73"/>
      <c r="AA638" s="73">
        <v>15.000364794863685</v>
      </c>
      <c r="AB638" s="4"/>
      <c r="AC638" s="74"/>
      <c r="AD638" s="75"/>
      <c r="AE638" s="75"/>
      <c r="AF638" s="76"/>
      <c r="AJ638" s="90"/>
      <c r="AK638" s="18"/>
      <c r="AL638" s="8">
        <f t="shared" si="14"/>
        <v>0</v>
      </c>
      <c r="AO638" s="8">
        <v>6.553947931485144</v>
      </c>
      <c r="AT638" s="18"/>
      <c r="AU638" s="91"/>
    </row>
    <row r="639" ht="12.0" customHeight="1">
      <c r="A639" s="97">
        <v>5043010.0</v>
      </c>
      <c r="B639" s="92" t="s">
        <v>933</v>
      </c>
      <c r="C639" s="81" t="str">
        <f t="shared" si="15"/>
        <v/>
      </c>
      <c r="D639" s="82">
        <v>1568.18</v>
      </c>
      <c r="E639" s="94" t="s">
        <v>245</v>
      </c>
      <c r="F639" s="84">
        <f t="shared" si="13"/>
        <v>1913.1796</v>
      </c>
      <c r="G639" s="95"/>
      <c r="H639" s="86"/>
      <c r="I639" s="76"/>
      <c r="J639" s="76"/>
      <c r="K639" s="88"/>
      <c r="N639" s="18"/>
      <c r="P639" s="4">
        <v>92.0</v>
      </c>
      <c r="Q639" s="4"/>
      <c r="R639" s="4"/>
      <c r="S639" s="21"/>
      <c r="T639" s="21"/>
      <c r="V639" s="89"/>
      <c r="Z639" s="73"/>
      <c r="AA639" s="73">
        <v>14.995131450827657</v>
      </c>
      <c r="AB639" s="4"/>
      <c r="AC639" s="74"/>
      <c r="AD639" s="75"/>
      <c r="AE639" s="75"/>
      <c r="AF639" s="76"/>
      <c r="AJ639" s="90"/>
      <c r="AK639" s="18"/>
      <c r="AL639" s="8">
        <f t="shared" si="14"/>
        <v>0</v>
      </c>
      <c r="AO639" s="8">
        <v>3.0143131923078563</v>
      </c>
      <c r="AT639" s="18"/>
      <c r="AU639" s="91"/>
    </row>
    <row r="640" ht="12.0" customHeight="1">
      <c r="A640" s="97">
        <v>152329.0</v>
      </c>
      <c r="B640" s="92" t="s">
        <v>934</v>
      </c>
      <c r="C640" s="93"/>
      <c r="D640" s="82">
        <v>31.94</v>
      </c>
      <c r="E640" s="106" t="s">
        <v>497</v>
      </c>
      <c r="F640" s="84">
        <f t="shared" si="13"/>
        <v>38.9668</v>
      </c>
      <c r="G640" s="95" t="s">
        <v>274</v>
      </c>
      <c r="H640" s="86"/>
      <c r="I640" s="98" t="s">
        <v>935</v>
      </c>
      <c r="J640" s="100"/>
      <c r="K640" s="88"/>
      <c r="N640" s="18"/>
      <c r="P640" s="4">
        <v>92.0</v>
      </c>
      <c r="Q640" s="4"/>
      <c r="R640" s="4"/>
      <c r="S640" s="21"/>
      <c r="T640" s="21"/>
      <c r="V640" s="89"/>
      <c r="Z640" s="73"/>
      <c r="AA640" s="73">
        <v>10.0</v>
      </c>
      <c r="AB640" s="4"/>
      <c r="AC640" s="74"/>
      <c r="AD640" s="75"/>
      <c r="AE640" s="75"/>
      <c r="AF640" s="76"/>
      <c r="AJ640" s="90"/>
      <c r="AK640" s="18"/>
      <c r="AL640" s="18"/>
      <c r="AT640" s="18"/>
      <c r="AU640" s="91"/>
    </row>
    <row r="641" ht="12.0" customHeight="1">
      <c r="A641" s="97">
        <v>152330.0</v>
      </c>
      <c r="B641" s="92" t="s">
        <v>936</v>
      </c>
      <c r="C641" s="93"/>
      <c r="D641" s="82">
        <v>38.37</v>
      </c>
      <c r="E641" s="106" t="s">
        <v>497</v>
      </c>
      <c r="F641" s="84">
        <f t="shared" si="13"/>
        <v>46.8114</v>
      </c>
      <c r="G641" s="95" t="s">
        <v>252</v>
      </c>
      <c r="H641" s="86"/>
      <c r="I641" s="99"/>
      <c r="J641" s="76"/>
      <c r="K641" s="88"/>
      <c r="N641" s="18"/>
      <c r="P641" s="4">
        <v>92.0</v>
      </c>
      <c r="Q641" s="4"/>
      <c r="R641" s="4"/>
      <c r="S641" s="21"/>
      <c r="T641" s="21"/>
      <c r="V641" s="89"/>
      <c r="Z641" s="73"/>
      <c r="AA641" s="73">
        <v>10.0</v>
      </c>
      <c r="AB641" s="4"/>
      <c r="AC641" s="74"/>
      <c r="AD641" s="75"/>
      <c r="AE641" s="75"/>
      <c r="AF641" s="76"/>
      <c r="AJ641" s="90"/>
      <c r="AK641" s="18"/>
      <c r="AL641" s="18"/>
      <c r="AT641" s="18"/>
      <c r="AU641" s="91"/>
    </row>
    <row r="642" ht="12.0" customHeight="1">
      <c r="A642" s="97">
        <v>161748.0</v>
      </c>
      <c r="B642" s="92" t="s">
        <v>937</v>
      </c>
      <c r="C642" s="93"/>
      <c r="D642" s="82">
        <v>38.37</v>
      </c>
      <c r="E642" s="106" t="s">
        <v>497</v>
      </c>
      <c r="F642" s="84">
        <f t="shared" si="13"/>
        <v>46.8114</v>
      </c>
      <c r="G642" s="95" t="s">
        <v>246</v>
      </c>
      <c r="H642" s="86"/>
      <c r="I642" s="76"/>
      <c r="J642" s="76"/>
      <c r="K642" s="88"/>
      <c r="N642" s="18"/>
      <c r="P642" s="4">
        <v>92.0</v>
      </c>
      <c r="Q642" s="4"/>
      <c r="R642" s="4"/>
      <c r="S642" s="21"/>
      <c r="T642" s="21"/>
      <c r="V642" s="89"/>
      <c r="Z642" s="73"/>
      <c r="AA642" s="73">
        <v>10.0</v>
      </c>
      <c r="AB642" s="4"/>
      <c r="AC642" s="74"/>
      <c r="AD642" s="75"/>
      <c r="AE642" s="75"/>
      <c r="AF642" s="76"/>
      <c r="AJ642" s="90"/>
      <c r="AK642" s="18"/>
      <c r="AL642" s="18"/>
      <c r="AT642" s="18"/>
      <c r="AU642" s="91"/>
    </row>
    <row r="643" ht="12.0" customHeight="1">
      <c r="A643" s="97">
        <v>161749.0</v>
      </c>
      <c r="B643" s="92" t="s">
        <v>938</v>
      </c>
      <c r="C643" s="93"/>
      <c r="D643" s="82">
        <v>38.37</v>
      </c>
      <c r="E643" s="106" t="s">
        <v>497</v>
      </c>
      <c r="F643" s="84">
        <f t="shared" si="13"/>
        <v>46.8114</v>
      </c>
      <c r="G643" s="95" t="s">
        <v>252</v>
      </c>
      <c r="H643" s="86"/>
      <c r="I643" s="76"/>
      <c r="J643" s="76"/>
      <c r="K643" s="88"/>
      <c r="N643" s="18"/>
      <c r="P643" s="4">
        <v>92.0</v>
      </c>
      <c r="Q643" s="4"/>
      <c r="R643" s="4"/>
      <c r="S643" s="21"/>
      <c r="T643" s="21"/>
      <c r="V643" s="89"/>
      <c r="Z643" s="73"/>
      <c r="AA643" s="73">
        <v>10.0</v>
      </c>
      <c r="AB643" s="4"/>
      <c r="AC643" s="74"/>
      <c r="AD643" s="75"/>
      <c r="AE643" s="75"/>
      <c r="AF643" s="76"/>
      <c r="AJ643" s="90"/>
      <c r="AK643" s="18"/>
      <c r="AL643" s="18"/>
      <c r="AT643" s="18"/>
      <c r="AU643" s="91"/>
    </row>
    <row r="644" ht="12.0" customHeight="1">
      <c r="A644" s="97">
        <v>161750.0</v>
      </c>
      <c r="B644" s="92" t="s">
        <v>939</v>
      </c>
      <c r="C644" s="93"/>
      <c r="D644" s="82">
        <v>41.43</v>
      </c>
      <c r="E644" s="106" t="s">
        <v>497</v>
      </c>
      <c r="F644" s="84">
        <f t="shared" si="13"/>
        <v>50.5446</v>
      </c>
      <c r="G644" s="95" t="s">
        <v>246</v>
      </c>
      <c r="H644" s="86"/>
      <c r="I644" s="76"/>
      <c r="J644" s="76"/>
      <c r="K644" s="88"/>
      <c r="N644" s="18"/>
      <c r="P644" s="4">
        <v>92.0</v>
      </c>
      <c r="Q644" s="4"/>
      <c r="R644" s="4"/>
      <c r="S644" s="21"/>
      <c r="T644" s="21"/>
      <c r="V644" s="89"/>
      <c r="Z644" s="73"/>
      <c r="AA644" s="73">
        <v>10.0</v>
      </c>
      <c r="AB644" s="4"/>
      <c r="AC644" s="74"/>
      <c r="AD644" s="75"/>
      <c r="AE644" s="75"/>
      <c r="AF644" s="76"/>
      <c r="AJ644" s="90"/>
      <c r="AK644" s="18"/>
      <c r="AL644" s="18"/>
      <c r="AT644" s="18"/>
      <c r="AU644" s="91"/>
    </row>
    <row r="645" ht="12.0" customHeight="1">
      <c r="A645" s="97">
        <v>161751.0</v>
      </c>
      <c r="B645" s="92" t="s">
        <v>940</v>
      </c>
      <c r="C645" s="93"/>
      <c r="D645" s="82">
        <v>41.43</v>
      </c>
      <c r="E645" s="106" t="s">
        <v>497</v>
      </c>
      <c r="F645" s="84">
        <f t="shared" si="13"/>
        <v>50.5446</v>
      </c>
      <c r="G645" s="95" t="s">
        <v>274</v>
      </c>
      <c r="H645" s="86"/>
      <c r="I645" s="76"/>
      <c r="J645" s="100"/>
      <c r="K645" s="88"/>
      <c r="N645" s="18"/>
      <c r="P645" s="4">
        <v>92.0</v>
      </c>
      <c r="Q645" s="4"/>
      <c r="R645" s="4"/>
      <c r="S645" s="21"/>
      <c r="T645" s="21"/>
      <c r="V645" s="89"/>
      <c r="Z645" s="73"/>
      <c r="AA645" s="73">
        <v>10.0</v>
      </c>
      <c r="AB645" s="4"/>
      <c r="AC645" s="74"/>
      <c r="AD645" s="75"/>
      <c r="AE645" s="75"/>
      <c r="AF645" s="76"/>
      <c r="AJ645" s="90"/>
      <c r="AK645" s="18"/>
      <c r="AL645" s="18"/>
      <c r="AT645" s="18"/>
      <c r="AU645" s="91"/>
    </row>
    <row r="646" ht="12.0" customHeight="1">
      <c r="A646" s="97">
        <v>161752.0</v>
      </c>
      <c r="B646" s="92" t="s">
        <v>941</v>
      </c>
      <c r="C646" s="93"/>
      <c r="D646" s="82">
        <v>48.09</v>
      </c>
      <c r="E646" s="106" t="s">
        <v>497</v>
      </c>
      <c r="F646" s="84">
        <f t="shared" si="13"/>
        <v>58.6698</v>
      </c>
      <c r="G646" s="95" t="s">
        <v>252</v>
      </c>
      <c r="H646" s="86"/>
      <c r="I646" s="76"/>
      <c r="J646" s="76"/>
      <c r="K646" s="88"/>
      <c r="N646" s="18"/>
      <c r="P646" s="4">
        <v>92.0</v>
      </c>
      <c r="Q646" s="4"/>
      <c r="R646" s="4"/>
      <c r="S646" s="21"/>
      <c r="T646" s="21"/>
      <c r="V646" s="89"/>
      <c r="Z646" s="73"/>
      <c r="AA646" s="73">
        <v>10.0</v>
      </c>
      <c r="AB646" s="4"/>
      <c r="AC646" s="74"/>
      <c r="AD646" s="75"/>
      <c r="AE646" s="75"/>
      <c r="AF646" s="76"/>
      <c r="AJ646" s="90"/>
      <c r="AK646" s="18"/>
      <c r="AL646" s="18"/>
      <c r="AT646" s="18"/>
      <c r="AU646" s="91"/>
    </row>
    <row r="647" ht="12.0" customHeight="1">
      <c r="A647" s="97">
        <v>161753.0</v>
      </c>
      <c r="B647" s="92" t="s">
        <v>942</v>
      </c>
      <c r="C647" s="93"/>
      <c r="D647" s="82">
        <v>51.08</v>
      </c>
      <c r="E647" s="106" t="s">
        <v>497</v>
      </c>
      <c r="F647" s="84">
        <f t="shared" si="13"/>
        <v>62.3176</v>
      </c>
      <c r="G647" s="95" t="s">
        <v>252</v>
      </c>
      <c r="H647" s="86"/>
      <c r="I647" s="76"/>
      <c r="J647" s="76"/>
      <c r="K647" s="88"/>
      <c r="N647" s="18"/>
      <c r="P647" s="4">
        <v>92.0</v>
      </c>
      <c r="Q647" s="4"/>
      <c r="R647" s="4"/>
      <c r="S647" s="21"/>
      <c r="T647" s="21"/>
      <c r="V647" s="89"/>
      <c r="Z647" s="73"/>
      <c r="AA647" s="73">
        <v>10.0</v>
      </c>
      <c r="AB647" s="4"/>
      <c r="AC647" s="74"/>
      <c r="AD647" s="75"/>
      <c r="AE647" s="75"/>
      <c r="AF647" s="76"/>
      <c r="AJ647" s="90"/>
      <c r="AK647" s="18"/>
      <c r="AL647" s="18"/>
      <c r="AT647" s="18"/>
      <c r="AU647" s="91"/>
    </row>
    <row r="648" ht="12.0" customHeight="1">
      <c r="A648" s="97">
        <v>161754.0</v>
      </c>
      <c r="B648" s="92" t="s">
        <v>943</v>
      </c>
      <c r="C648" s="93"/>
      <c r="D648" s="82">
        <v>54.16</v>
      </c>
      <c r="E648" s="106" t="s">
        <v>497</v>
      </c>
      <c r="F648" s="84">
        <f t="shared" si="13"/>
        <v>66.0752</v>
      </c>
      <c r="G648" s="95" t="s">
        <v>274</v>
      </c>
      <c r="H648" s="86"/>
      <c r="I648" s="76"/>
      <c r="J648" s="100"/>
      <c r="K648" s="88"/>
      <c r="N648" s="18"/>
      <c r="P648" s="4">
        <v>92.0</v>
      </c>
      <c r="Q648" s="4"/>
      <c r="R648" s="4"/>
      <c r="S648" s="21"/>
      <c r="T648" s="21"/>
      <c r="V648" s="89"/>
      <c r="Z648" s="73"/>
      <c r="AA648" s="73">
        <v>10.0</v>
      </c>
      <c r="AB648" s="4"/>
      <c r="AC648" s="74"/>
      <c r="AD648" s="75"/>
      <c r="AE648" s="75"/>
      <c r="AF648" s="76"/>
      <c r="AJ648" s="90"/>
      <c r="AK648" s="18"/>
      <c r="AL648" s="18"/>
      <c r="AT648" s="18"/>
      <c r="AU648" s="91"/>
    </row>
    <row r="649" ht="12.0" customHeight="1">
      <c r="A649" s="97">
        <v>161755.0</v>
      </c>
      <c r="B649" s="92" t="s">
        <v>944</v>
      </c>
      <c r="C649" s="93"/>
      <c r="D649" s="82">
        <v>68.96</v>
      </c>
      <c r="E649" s="106" t="s">
        <v>497</v>
      </c>
      <c r="F649" s="84">
        <f t="shared" si="13"/>
        <v>84.1312</v>
      </c>
      <c r="G649" s="95" t="s">
        <v>246</v>
      </c>
      <c r="H649" s="86"/>
      <c r="I649" s="76"/>
      <c r="J649" s="76"/>
      <c r="K649" s="88"/>
      <c r="N649" s="18"/>
      <c r="P649" s="4">
        <v>92.0</v>
      </c>
      <c r="Q649" s="4"/>
      <c r="R649" s="4"/>
      <c r="S649" s="21"/>
      <c r="T649" s="21"/>
      <c r="V649" s="89"/>
      <c r="Z649" s="73"/>
      <c r="AA649" s="73">
        <v>10.0</v>
      </c>
      <c r="AB649" s="4"/>
      <c r="AC649" s="74"/>
      <c r="AD649" s="75"/>
      <c r="AE649" s="75"/>
      <c r="AF649" s="76"/>
      <c r="AJ649" s="90"/>
      <c r="AK649" s="18"/>
      <c r="AL649" s="18"/>
      <c r="AT649" s="18"/>
      <c r="AU649" s="91"/>
    </row>
    <row r="650" ht="12.0" customHeight="1">
      <c r="A650" s="97">
        <v>161756.0</v>
      </c>
      <c r="B650" s="92" t="s">
        <v>945</v>
      </c>
      <c r="C650" s="93"/>
      <c r="D650" s="82">
        <v>73.37</v>
      </c>
      <c r="E650" s="106" t="s">
        <v>497</v>
      </c>
      <c r="F650" s="84">
        <f t="shared" si="13"/>
        <v>89.5114</v>
      </c>
      <c r="G650" s="95" t="s">
        <v>252</v>
      </c>
      <c r="H650" s="86"/>
      <c r="I650" s="76"/>
      <c r="J650" s="76"/>
      <c r="K650" s="88"/>
      <c r="N650" s="18"/>
      <c r="P650" s="4">
        <v>92.0</v>
      </c>
      <c r="Q650" s="4"/>
      <c r="R650" s="4"/>
      <c r="S650" s="21"/>
      <c r="T650" s="21"/>
      <c r="V650" s="89"/>
      <c r="Z650" s="73"/>
      <c r="AA650" s="73">
        <v>10.0</v>
      </c>
      <c r="AB650" s="4"/>
      <c r="AC650" s="74"/>
      <c r="AD650" s="75"/>
      <c r="AE650" s="75"/>
      <c r="AF650" s="76"/>
      <c r="AJ650" s="90"/>
      <c r="AK650" s="18"/>
      <c r="AL650" s="18"/>
      <c r="AT650" s="18"/>
      <c r="AU650" s="91"/>
    </row>
    <row r="651" ht="12.0" customHeight="1">
      <c r="A651" s="97">
        <v>161757.0</v>
      </c>
      <c r="B651" s="92" t="s">
        <v>946</v>
      </c>
      <c r="C651" s="93"/>
      <c r="D651" s="82">
        <v>91.0</v>
      </c>
      <c r="E651" s="106" t="s">
        <v>497</v>
      </c>
      <c r="F651" s="84">
        <f t="shared" si="13"/>
        <v>111.02</v>
      </c>
      <c r="G651" s="95" t="s">
        <v>246</v>
      </c>
      <c r="H651" s="86"/>
      <c r="I651" s="76"/>
      <c r="J651" s="76"/>
      <c r="K651" s="88"/>
      <c r="N651" s="18"/>
      <c r="P651" s="4">
        <v>92.0</v>
      </c>
      <c r="Q651" s="4"/>
      <c r="R651" s="4"/>
      <c r="S651" s="21"/>
      <c r="T651" s="21"/>
      <c r="V651" s="89"/>
      <c r="Z651" s="73"/>
      <c r="AA651" s="73">
        <v>10.0</v>
      </c>
      <c r="AB651" s="4"/>
      <c r="AC651" s="74"/>
      <c r="AD651" s="75"/>
      <c r="AE651" s="75"/>
      <c r="AF651" s="76"/>
      <c r="AJ651" s="90"/>
      <c r="AK651" s="18"/>
      <c r="AL651" s="18"/>
      <c r="AT651" s="18"/>
      <c r="AU651" s="91"/>
    </row>
    <row r="652" ht="12.0" customHeight="1">
      <c r="A652" s="97">
        <v>161758.0</v>
      </c>
      <c r="B652" s="92" t="s">
        <v>947</v>
      </c>
      <c r="C652" s="93"/>
      <c r="D652" s="82">
        <v>99.12</v>
      </c>
      <c r="E652" s="106" t="s">
        <v>497</v>
      </c>
      <c r="F652" s="84">
        <f t="shared" si="13"/>
        <v>120.9264</v>
      </c>
      <c r="G652" s="95" t="s">
        <v>246</v>
      </c>
      <c r="H652" s="86"/>
      <c r="I652" s="76"/>
      <c r="J652" s="76"/>
      <c r="K652" s="88"/>
      <c r="N652" s="18"/>
      <c r="P652" s="4">
        <v>92.0</v>
      </c>
      <c r="Q652" s="4"/>
      <c r="R652" s="4"/>
      <c r="S652" s="21"/>
      <c r="T652" s="21"/>
      <c r="V652" s="89"/>
      <c r="Z652" s="73"/>
      <c r="AA652" s="73">
        <v>10.0</v>
      </c>
      <c r="AB652" s="4"/>
      <c r="AC652" s="74"/>
      <c r="AD652" s="75"/>
      <c r="AE652" s="75"/>
      <c r="AF652" s="76"/>
      <c r="AJ652" s="90"/>
      <c r="AK652" s="18"/>
      <c r="AL652" s="18"/>
      <c r="AT652" s="18"/>
      <c r="AU652" s="91"/>
    </row>
    <row r="653" ht="12.0" customHeight="1">
      <c r="A653" s="97">
        <v>161759.0</v>
      </c>
      <c r="B653" s="92" t="s">
        <v>948</v>
      </c>
      <c r="C653" s="93"/>
      <c r="D653" s="82">
        <v>99.12</v>
      </c>
      <c r="E653" s="106" t="s">
        <v>497</v>
      </c>
      <c r="F653" s="84">
        <f t="shared" si="13"/>
        <v>120.9264</v>
      </c>
      <c r="G653" s="95" t="s">
        <v>252</v>
      </c>
      <c r="H653" s="86"/>
      <c r="I653" s="76"/>
      <c r="J653" s="76"/>
      <c r="K653" s="88"/>
      <c r="N653" s="18"/>
      <c r="P653" s="4">
        <v>92.0</v>
      </c>
      <c r="Q653" s="4"/>
      <c r="R653" s="4"/>
      <c r="S653" s="21"/>
      <c r="T653" s="21"/>
      <c r="V653" s="89"/>
      <c r="Z653" s="73"/>
      <c r="AA653" s="73">
        <v>10.0</v>
      </c>
      <c r="AB653" s="4"/>
      <c r="AC653" s="74"/>
      <c r="AD653" s="75"/>
      <c r="AE653" s="75"/>
      <c r="AF653" s="76"/>
      <c r="AJ653" s="90"/>
      <c r="AK653" s="18"/>
      <c r="AL653" s="18"/>
      <c r="AT653" s="18"/>
      <c r="AU653" s="91"/>
    </row>
    <row r="654" ht="12.0" customHeight="1">
      <c r="A654" s="97">
        <v>161760.0</v>
      </c>
      <c r="B654" s="92" t="s">
        <v>949</v>
      </c>
      <c r="C654" s="93"/>
      <c r="D654" s="82">
        <v>118.67</v>
      </c>
      <c r="E654" s="106" t="s">
        <v>497</v>
      </c>
      <c r="F654" s="84">
        <f t="shared" si="13"/>
        <v>144.7774</v>
      </c>
      <c r="G654" s="95" t="s">
        <v>246</v>
      </c>
      <c r="H654" s="86"/>
      <c r="I654" s="76"/>
      <c r="J654" s="76"/>
      <c r="K654" s="88"/>
      <c r="N654" s="18"/>
      <c r="P654" s="4">
        <v>92.0</v>
      </c>
      <c r="Q654" s="4"/>
      <c r="R654" s="4"/>
      <c r="S654" s="21"/>
      <c r="T654" s="21"/>
      <c r="V654" s="89"/>
      <c r="Z654" s="73"/>
      <c r="AA654" s="73">
        <v>10.0</v>
      </c>
      <c r="AB654" s="4"/>
      <c r="AC654" s="74"/>
      <c r="AD654" s="75"/>
      <c r="AE654" s="75"/>
      <c r="AF654" s="76"/>
      <c r="AJ654" s="90"/>
      <c r="AK654" s="18"/>
      <c r="AL654" s="18"/>
      <c r="AT654" s="18"/>
      <c r="AU654" s="91"/>
    </row>
    <row r="655" ht="12.0" customHeight="1">
      <c r="A655" s="97">
        <v>161761.0</v>
      </c>
      <c r="B655" s="92" t="s">
        <v>950</v>
      </c>
      <c r="C655" s="93"/>
      <c r="D655" s="82">
        <v>134.33</v>
      </c>
      <c r="E655" s="106" t="s">
        <v>497</v>
      </c>
      <c r="F655" s="84">
        <f t="shared" si="13"/>
        <v>163.8826</v>
      </c>
      <c r="G655" s="95" t="s">
        <v>252</v>
      </c>
      <c r="H655" s="86"/>
      <c r="I655" s="76"/>
      <c r="J655" s="76"/>
      <c r="K655" s="88"/>
      <c r="N655" s="18"/>
      <c r="P655" s="4">
        <v>92.0</v>
      </c>
      <c r="Q655" s="4"/>
      <c r="R655" s="4"/>
      <c r="S655" s="21"/>
      <c r="T655" s="21"/>
      <c r="V655" s="89"/>
      <c r="Z655" s="73"/>
      <c r="AA655" s="73">
        <v>10.0</v>
      </c>
      <c r="AB655" s="4"/>
      <c r="AC655" s="74"/>
      <c r="AD655" s="75"/>
      <c r="AE655" s="75"/>
      <c r="AF655" s="76"/>
      <c r="AJ655" s="90"/>
      <c r="AK655" s="18"/>
      <c r="AL655" s="18"/>
      <c r="AT655" s="18"/>
      <c r="AU655" s="91"/>
    </row>
    <row r="656" ht="12.0" customHeight="1">
      <c r="A656" s="97">
        <v>161762.0</v>
      </c>
      <c r="B656" s="92" t="s">
        <v>951</v>
      </c>
      <c r="C656" s="93"/>
      <c r="D656" s="82">
        <v>150.38</v>
      </c>
      <c r="E656" s="106" t="s">
        <v>497</v>
      </c>
      <c r="F656" s="84">
        <f t="shared" si="13"/>
        <v>183.4636</v>
      </c>
      <c r="G656" s="95" t="s">
        <v>246</v>
      </c>
      <c r="H656" s="86"/>
      <c r="I656" s="76"/>
      <c r="J656" s="76"/>
      <c r="K656" s="88"/>
      <c r="N656" s="18"/>
      <c r="P656" s="4">
        <v>92.0</v>
      </c>
      <c r="Q656" s="4"/>
      <c r="R656" s="4"/>
      <c r="S656" s="21"/>
      <c r="T656" s="21"/>
      <c r="V656" s="89"/>
      <c r="Z656" s="73"/>
      <c r="AA656" s="73">
        <v>10.0</v>
      </c>
      <c r="AB656" s="4"/>
      <c r="AC656" s="74"/>
      <c r="AD656" s="75"/>
      <c r="AE656" s="75"/>
      <c r="AF656" s="76"/>
      <c r="AJ656" s="90"/>
      <c r="AK656" s="18"/>
      <c r="AL656" s="18"/>
      <c r="AT656" s="18"/>
      <c r="AU656" s="91"/>
    </row>
    <row r="657" ht="12.0" customHeight="1">
      <c r="A657" s="97">
        <v>161763.0</v>
      </c>
      <c r="B657" s="92" t="s">
        <v>952</v>
      </c>
      <c r="C657" s="93"/>
      <c r="D657" s="82">
        <v>177.28</v>
      </c>
      <c r="E657" s="106" t="s">
        <v>497</v>
      </c>
      <c r="F657" s="84">
        <f t="shared" si="13"/>
        <v>216.2816</v>
      </c>
      <c r="G657" s="95" t="s">
        <v>252</v>
      </c>
      <c r="H657" s="86"/>
      <c r="I657" s="76"/>
      <c r="J657" s="76"/>
      <c r="K657" s="88"/>
      <c r="N657" s="18"/>
      <c r="P657" s="4">
        <v>92.0</v>
      </c>
      <c r="Q657" s="4"/>
      <c r="R657" s="4"/>
      <c r="S657" s="21"/>
      <c r="T657" s="21"/>
      <c r="V657" s="89"/>
      <c r="Z657" s="73"/>
      <c r="AA657" s="73">
        <v>10.0</v>
      </c>
      <c r="AB657" s="4"/>
      <c r="AC657" s="74"/>
      <c r="AD657" s="75"/>
      <c r="AE657" s="75"/>
      <c r="AF657" s="76"/>
      <c r="AJ657" s="90"/>
      <c r="AK657" s="18"/>
      <c r="AL657" s="18"/>
      <c r="AT657" s="18"/>
      <c r="AU657" s="91"/>
    </row>
    <row r="658" ht="12.0" customHeight="1">
      <c r="A658" s="97">
        <v>161764.0</v>
      </c>
      <c r="B658" s="92" t="s">
        <v>953</v>
      </c>
      <c r="C658" s="93"/>
      <c r="D658" s="82">
        <v>191.93</v>
      </c>
      <c r="E658" s="106" t="s">
        <v>497</v>
      </c>
      <c r="F658" s="84">
        <f t="shared" si="13"/>
        <v>234.1546</v>
      </c>
      <c r="G658" s="95" t="s">
        <v>246</v>
      </c>
      <c r="H658" s="86"/>
      <c r="I658" s="76"/>
      <c r="J658" s="76"/>
      <c r="K658" s="88"/>
      <c r="N658" s="18"/>
      <c r="P658" s="4">
        <v>92.0</v>
      </c>
      <c r="Q658" s="4"/>
      <c r="R658" s="4"/>
      <c r="S658" s="21"/>
      <c r="T658" s="21"/>
      <c r="V658" s="89"/>
      <c r="Z658" s="73"/>
      <c r="AA658" s="73">
        <v>10.0</v>
      </c>
      <c r="AB658" s="4"/>
      <c r="AC658" s="74"/>
      <c r="AD658" s="75"/>
      <c r="AE658" s="75"/>
      <c r="AF658" s="76"/>
      <c r="AJ658" s="90"/>
      <c r="AK658" s="18"/>
      <c r="AL658" s="18"/>
      <c r="AT658" s="18"/>
      <c r="AU658" s="91"/>
    </row>
    <row r="659" ht="12.0" customHeight="1">
      <c r="A659" s="97">
        <v>161765.0</v>
      </c>
      <c r="B659" s="92" t="s">
        <v>954</v>
      </c>
      <c r="C659" s="93"/>
      <c r="D659" s="82">
        <v>218.88</v>
      </c>
      <c r="E659" s="106" t="s">
        <v>497</v>
      </c>
      <c r="F659" s="84">
        <f t="shared" si="13"/>
        <v>267.0336</v>
      </c>
      <c r="G659" s="95" t="s">
        <v>252</v>
      </c>
      <c r="H659" s="86"/>
      <c r="I659" s="76"/>
      <c r="J659" s="76"/>
      <c r="K659" s="88"/>
      <c r="N659" s="18"/>
      <c r="P659" s="4">
        <v>92.0</v>
      </c>
      <c r="Q659" s="4"/>
      <c r="R659" s="4"/>
      <c r="S659" s="21"/>
      <c r="T659" s="21"/>
      <c r="V659" s="89"/>
      <c r="Z659" s="73"/>
      <c r="AA659" s="73">
        <v>10.0</v>
      </c>
      <c r="AB659" s="4"/>
      <c r="AC659" s="74"/>
      <c r="AD659" s="75"/>
      <c r="AE659" s="75"/>
      <c r="AF659" s="76"/>
      <c r="AJ659" s="90"/>
      <c r="AK659" s="18"/>
      <c r="AL659" s="18"/>
      <c r="AT659" s="18"/>
      <c r="AU659" s="91"/>
    </row>
    <row r="660" ht="12.0" customHeight="1">
      <c r="A660" s="97">
        <v>161766.0</v>
      </c>
      <c r="B660" s="92" t="s">
        <v>955</v>
      </c>
      <c r="C660" s="93"/>
      <c r="D660" s="82">
        <v>253.68</v>
      </c>
      <c r="E660" s="106" t="s">
        <v>497</v>
      </c>
      <c r="F660" s="84">
        <f t="shared" si="13"/>
        <v>309.4896</v>
      </c>
      <c r="G660" s="95" t="s">
        <v>246</v>
      </c>
      <c r="H660" s="86"/>
      <c r="I660" s="76"/>
      <c r="J660" s="76"/>
      <c r="K660" s="88"/>
      <c r="N660" s="18"/>
      <c r="P660" s="4">
        <v>92.0</v>
      </c>
      <c r="Q660" s="4"/>
      <c r="R660" s="4"/>
      <c r="S660" s="21"/>
      <c r="T660" s="21"/>
      <c r="V660" s="89"/>
      <c r="Z660" s="73"/>
      <c r="AA660" s="73">
        <v>10.0</v>
      </c>
      <c r="AB660" s="4"/>
      <c r="AC660" s="74"/>
      <c r="AD660" s="75"/>
      <c r="AE660" s="75"/>
      <c r="AF660" s="76"/>
      <c r="AJ660" s="90"/>
      <c r="AK660" s="18"/>
      <c r="AL660" s="18"/>
      <c r="AT660" s="18"/>
      <c r="AU660" s="91"/>
    </row>
    <row r="661" ht="12.0" customHeight="1">
      <c r="A661" s="97">
        <v>161767.0</v>
      </c>
      <c r="B661" s="92" t="s">
        <v>956</v>
      </c>
      <c r="C661" s="93"/>
      <c r="D661" s="82">
        <v>253.68</v>
      </c>
      <c r="E661" s="106" t="s">
        <v>497</v>
      </c>
      <c r="F661" s="84">
        <f t="shared" si="13"/>
        <v>309.4896</v>
      </c>
      <c r="G661" s="95" t="s">
        <v>246</v>
      </c>
      <c r="H661" s="86"/>
      <c r="I661" s="76"/>
      <c r="J661" s="76"/>
      <c r="K661" s="88"/>
      <c r="N661" s="18"/>
      <c r="P661" s="4">
        <v>92.0</v>
      </c>
      <c r="Q661" s="4"/>
      <c r="R661" s="4"/>
      <c r="S661" s="21"/>
      <c r="T661" s="21"/>
      <c r="V661" s="89"/>
      <c r="Z661" s="73"/>
      <c r="AA661" s="73">
        <v>10.0</v>
      </c>
      <c r="AB661" s="4"/>
      <c r="AC661" s="74"/>
      <c r="AD661" s="75"/>
      <c r="AE661" s="75"/>
      <c r="AF661" s="76"/>
      <c r="AJ661" s="90"/>
      <c r="AK661" s="18"/>
      <c r="AL661" s="18"/>
      <c r="AT661" s="18"/>
      <c r="AU661" s="91"/>
    </row>
    <row r="662" ht="12.0" customHeight="1">
      <c r="A662" s="97">
        <v>161768.0</v>
      </c>
      <c r="B662" s="92" t="s">
        <v>957</v>
      </c>
      <c r="C662" s="93"/>
      <c r="D662" s="82">
        <v>298.38</v>
      </c>
      <c r="E662" s="106" t="s">
        <v>497</v>
      </c>
      <c r="F662" s="84">
        <f t="shared" si="13"/>
        <v>364.0236</v>
      </c>
      <c r="G662" s="95" t="s">
        <v>246</v>
      </c>
      <c r="H662" s="86"/>
      <c r="I662" s="76"/>
      <c r="J662" s="76"/>
      <c r="K662" s="88"/>
      <c r="N662" s="18"/>
      <c r="P662" s="4">
        <v>92.0</v>
      </c>
      <c r="Q662" s="4"/>
      <c r="R662" s="4"/>
      <c r="S662" s="21"/>
      <c r="T662" s="21"/>
      <c r="V662" s="89"/>
      <c r="Z662" s="73"/>
      <c r="AA662" s="73">
        <v>10.0</v>
      </c>
      <c r="AB662" s="4"/>
      <c r="AC662" s="74"/>
      <c r="AD662" s="75"/>
      <c r="AE662" s="75"/>
      <c r="AF662" s="76"/>
      <c r="AJ662" s="90"/>
      <c r="AK662" s="18"/>
      <c r="AL662" s="18"/>
      <c r="AT662" s="18"/>
      <c r="AU662" s="91"/>
    </row>
    <row r="663" ht="12.0" customHeight="1">
      <c r="A663" s="97">
        <v>161769.0</v>
      </c>
      <c r="B663" s="92" t="s">
        <v>958</v>
      </c>
      <c r="C663" s="93"/>
      <c r="D663" s="82">
        <v>374.15</v>
      </c>
      <c r="E663" s="106" t="s">
        <v>497</v>
      </c>
      <c r="F663" s="84">
        <f t="shared" si="13"/>
        <v>456.463</v>
      </c>
      <c r="G663" s="95" t="s">
        <v>246</v>
      </c>
      <c r="H663" s="86"/>
      <c r="I663" s="76"/>
      <c r="J663" s="76"/>
      <c r="K663" s="88"/>
      <c r="N663" s="18"/>
      <c r="P663" s="4">
        <v>92.0</v>
      </c>
      <c r="Q663" s="4"/>
      <c r="R663" s="4"/>
      <c r="S663" s="21"/>
      <c r="T663" s="21"/>
      <c r="V663" s="89"/>
      <c r="Z663" s="73"/>
      <c r="AA663" s="73">
        <v>10.0</v>
      </c>
      <c r="AB663" s="4"/>
      <c r="AC663" s="74"/>
      <c r="AD663" s="75"/>
      <c r="AE663" s="75"/>
      <c r="AF663" s="76"/>
      <c r="AJ663" s="90"/>
      <c r="AK663" s="18"/>
      <c r="AL663" s="18"/>
      <c r="AT663" s="18"/>
      <c r="AU663" s="91"/>
    </row>
    <row r="664" ht="12.0" customHeight="1">
      <c r="A664" s="97">
        <v>161771.0</v>
      </c>
      <c r="B664" s="92" t="s">
        <v>959</v>
      </c>
      <c r="C664" s="93"/>
      <c r="D664" s="82">
        <v>394.97</v>
      </c>
      <c r="E664" s="106" t="s">
        <v>379</v>
      </c>
      <c r="F664" s="84">
        <f t="shared" si="13"/>
        <v>481.8634</v>
      </c>
      <c r="G664" s="95" t="s">
        <v>246</v>
      </c>
      <c r="H664" s="86"/>
      <c r="I664" s="76"/>
      <c r="J664" s="76"/>
      <c r="K664" s="88"/>
      <c r="N664" s="18"/>
      <c r="P664" s="4">
        <v>92.0</v>
      </c>
      <c r="Q664" s="4"/>
      <c r="R664" s="4"/>
      <c r="S664" s="21"/>
      <c r="T664" s="21"/>
      <c r="V664" s="89"/>
      <c r="Z664" s="73"/>
      <c r="AA664" s="73">
        <v>10.0</v>
      </c>
      <c r="AB664" s="4"/>
      <c r="AC664" s="74"/>
      <c r="AD664" s="75"/>
      <c r="AE664" s="75"/>
      <c r="AF664" s="76"/>
      <c r="AJ664" s="90"/>
      <c r="AK664" s="18"/>
      <c r="AL664" s="18"/>
      <c r="AT664" s="18"/>
      <c r="AU664" s="91"/>
    </row>
    <row r="665" ht="12.0" customHeight="1">
      <c r="A665" s="109">
        <v>161770.0</v>
      </c>
      <c r="B665" s="110" t="s">
        <v>960</v>
      </c>
      <c r="C665" s="111"/>
      <c r="D665" s="82">
        <v>440.33</v>
      </c>
      <c r="E665" s="106" t="s">
        <v>372</v>
      </c>
      <c r="F665" s="84">
        <f t="shared" si="13"/>
        <v>537.2026</v>
      </c>
      <c r="G665" s="112" t="s">
        <v>246</v>
      </c>
      <c r="H665" s="86"/>
      <c r="I665" s="76"/>
      <c r="J665" s="76"/>
      <c r="K665" s="88"/>
      <c r="N665" s="18"/>
      <c r="P665" s="4">
        <v>92.0</v>
      </c>
      <c r="Q665" s="4"/>
      <c r="R665" s="4"/>
      <c r="S665" s="21"/>
      <c r="T665" s="21"/>
      <c r="V665" s="89"/>
      <c r="Z665" s="73"/>
      <c r="AA665" s="73">
        <v>10.0</v>
      </c>
      <c r="AB665" s="4"/>
      <c r="AC665" s="74"/>
      <c r="AD665" s="75"/>
      <c r="AE665" s="75"/>
      <c r="AF665" s="76"/>
      <c r="AJ665" s="90"/>
      <c r="AK665" s="18"/>
      <c r="AL665" s="18"/>
      <c r="AT665" s="18"/>
      <c r="AU665" s="91"/>
    </row>
    <row r="666" ht="90.0" customHeight="1">
      <c r="A666" s="62">
        <v>5.0</v>
      </c>
      <c r="B666" s="113" t="s">
        <v>961</v>
      </c>
      <c r="C666" s="66"/>
      <c r="D666" s="82"/>
      <c r="E666" s="66"/>
      <c r="F666" s="114"/>
      <c r="G666" s="68"/>
      <c r="H666" s="120"/>
      <c r="I666" s="70">
        <v>0.0</v>
      </c>
      <c r="J666" s="71"/>
      <c r="K666" s="71"/>
      <c r="N666" s="18"/>
      <c r="P666" s="4">
        <v>37.0</v>
      </c>
      <c r="Q666" s="4"/>
      <c r="R666" s="5"/>
      <c r="S666" s="21"/>
      <c r="T666" s="21"/>
      <c r="V666" s="72"/>
      <c r="Z666" s="73"/>
      <c r="AA666" s="73"/>
      <c r="AB666" s="4"/>
      <c r="AC666" s="74"/>
      <c r="AD666" s="75"/>
      <c r="AE666" s="75"/>
      <c r="AF666" s="76"/>
      <c r="AJ666" s="90"/>
      <c r="AK666" s="18"/>
      <c r="AL666" s="18"/>
      <c r="AT666" s="18"/>
      <c r="AU666" s="91"/>
    </row>
    <row r="667" ht="12.0" customHeight="1">
      <c r="A667" s="79">
        <v>5043001.0</v>
      </c>
      <c r="B667" s="80" t="s">
        <v>910</v>
      </c>
      <c r="C667" s="81" t="str">
        <f t="shared" ref="C667:C676" si="16">IF(MROUND(AL667/(AO667*F667),5)=0,"",MROUND(AL667/(AO667*F667),5))</f>
        <v/>
      </c>
      <c r="D667" s="82">
        <v>399.37</v>
      </c>
      <c r="E667" s="83"/>
      <c r="F667" s="84">
        <f t="shared" ref="F667:F676" si="17">D667*1.22</f>
        <v>487.2314</v>
      </c>
      <c r="G667" s="85"/>
      <c r="H667" s="86"/>
      <c r="I667" s="76"/>
      <c r="J667" s="76"/>
      <c r="K667" s="88"/>
      <c r="N667" s="18"/>
      <c r="P667" s="4">
        <v>37.0</v>
      </c>
      <c r="Q667" s="4"/>
      <c r="R667" s="4"/>
      <c r="S667" s="21"/>
      <c r="T667" s="21"/>
      <c r="V667" s="89"/>
      <c r="Z667" s="73"/>
      <c r="AA667" s="73">
        <v>15.012722646310436</v>
      </c>
      <c r="AB667" s="4"/>
      <c r="AC667" s="74"/>
      <c r="AD667" s="75"/>
      <c r="AE667" s="75"/>
      <c r="AF667" s="76"/>
      <c r="AJ667" s="90"/>
      <c r="AK667" s="18"/>
      <c r="AL667" s="8">
        <f t="shared" ref="AL667:AL676" si="18">$I$666/10</f>
        <v>0</v>
      </c>
      <c r="AO667" s="8">
        <v>0.7434672058327972</v>
      </c>
      <c r="AT667" s="18"/>
      <c r="AU667" s="91"/>
    </row>
    <row r="668" ht="12.0" customHeight="1">
      <c r="A668" s="97">
        <v>5043002.0</v>
      </c>
      <c r="B668" s="92" t="s">
        <v>913</v>
      </c>
      <c r="C668" s="81" t="str">
        <f t="shared" si="16"/>
        <v/>
      </c>
      <c r="D668" s="82">
        <v>483.1</v>
      </c>
      <c r="E668" s="94" t="s">
        <v>245</v>
      </c>
      <c r="F668" s="84">
        <f t="shared" si="17"/>
        <v>589.382</v>
      </c>
      <c r="G668" s="95"/>
      <c r="H668" s="86"/>
      <c r="I668" s="76"/>
      <c r="J668" s="76"/>
      <c r="K668" s="88"/>
      <c r="N668" s="18"/>
      <c r="P668" s="4">
        <v>37.0</v>
      </c>
      <c r="Q668" s="4"/>
      <c r="R668" s="4"/>
      <c r="S668" s="21"/>
      <c r="T668" s="21"/>
      <c r="V668" s="89"/>
      <c r="Z668" s="73"/>
      <c r="AA668" s="73">
        <v>15.00742942050519</v>
      </c>
      <c r="AB668" s="4"/>
      <c r="AC668" s="74"/>
      <c r="AD668" s="75"/>
      <c r="AE668" s="75"/>
      <c r="AF668" s="76"/>
      <c r="AJ668" s="90"/>
      <c r="AK668" s="18"/>
      <c r="AL668" s="8">
        <f t="shared" si="18"/>
        <v>0</v>
      </c>
      <c r="AO668" s="8">
        <v>0.6146059241455205</v>
      </c>
      <c r="AT668" s="18"/>
      <c r="AU668" s="91"/>
    </row>
    <row r="669" ht="12.0" customHeight="1">
      <c r="A669" s="97">
        <v>5043003.0</v>
      </c>
      <c r="B669" s="92" t="s">
        <v>915</v>
      </c>
      <c r="C669" s="81" t="str">
        <f t="shared" si="16"/>
        <v/>
      </c>
      <c r="D669" s="82">
        <v>525.19</v>
      </c>
      <c r="E669" s="94" t="s">
        <v>245</v>
      </c>
      <c r="F669" s="84">
        <f t="shared" si="17"/>
        <v>640.7318</v>
      </c>
      <c r="G669" s="95"/>
      <c r="H669" s="86"/>
      <c r="I669" s="76"/>
      <c r="J669" s="76"/>
      <c r="K669" s="88"/>
      <c r="N669" s="18"/>
      <c r="P669" s="4">
        <v>37.0</v>
      </c>
      <c r="Q669" s="4"/>
      <c r="R669" s="4"/>
      <c r="S669" s="21"/>
      <c r="T669" s="21"/>
      <c r="V669" s="89"/>
      <c r="Z669" s="73"/>
      <c r="AA669" s="73">
        <v>15.00742942050519</v>
      </c>
      <c r="AB669" s="4"/>
      <c r="AC669" s="74"/>
      <c r="AD669" s="75"/>
      <c r="AE669" s="75"/>
      <c r="AF669" s="76"/>
      <c r="AJ669" s="90"/>
      <c r="AK669" s="18"/>
      <c r="AL669" s="8">
        <f t="shared" si="18"/>
        <v>0</v>
      </c>
      <c r="AO669" s="8">
        <v>2.8267936483733385</v>
      </c>
      <c r="AT669" s="18"/>
      <c r="AU669" s="91"/>
    </row>
    <row r="670" ht="12.0" customHeight="1">
      <c r="A670" s="97">
        <v>5043004.0</v>
      </c>
      <c r="B670" s="92" t="s">
        <v>917</v>
      </c>
      <c r="C670" s="81" t="str">
        <f t="shared" si="16"/>
        <v/>
      </c>
      <c r="D670" s="82">
        <v>583.7</v>
      </c>
      <c r="E670" s="94" t="s">
        <v>245</v>
      </c>
      <c r="F670" s="84">
        <f t="shared" si="17"/>
        <v>712.114</v>
      </c>
      <c r="G670" s="95"/>
      <c r="H670" s="86"/>
      <c r="I670" s="76"/>
      <c r="J670" s="76"/>
      <c r="K670" s="88"/>
      <c r="N670" s="18"/>
      <c r="P670" s="4">
        <v>37.0</v>
      </c>
      <c r="Q670" s="4"/>
      <c r="R670" s="4"/>
      <c r="S670" s="21"/>
      <c r="T670" s="21"/>
      <c r="V670" s="89"/>
      <c r="Z670" s="73"/>
      <c r="AA670" s="73">
        <v>15.00742942050519</v>
      </c>
      <c r="AB670" s="4"/>
      <c r="AC670" s="74"/>
      <c r="AD670" s="75"/>
      <c r="AE670" s="75"/>
      <c r="AF670" s="76"/>
      <c r="AJ670" s="90"/>
      <c r="AK670" s="18"/>
      <c r="AL670" s="8">
        <f t="shared" si="18"/>
        <v>0</v>
      </c>
      <c r="AO670" s="8">
        <v>0.7630190469657474</v>
      </c>
      <c r="AT670" s="18"/>
      <c r="AU670" s="91"/>
    </row>
    <row r="671" ht="12.0" customHeight="1">
      <c r="A671" s="97">
        <v>5043005.0</v>
      </c>
      <c r="B671" s="92" t="s">
        <v>920</v>
      </c>
      <c r="C671" s="81" t="str">
        <f t="shared" si="16"/>
        <v/>
      </c>
      <c r="D671" s="82">
        <v>781.7</v>
      </c>
      <c r="E671" s="94" t="s">
        <v>245</v>
      </c>
      <c r="F671" s="84">
        <f t="shared" si="17"/>
        <v>953.674</v>
      </c>
      <c r="G671" s="95"/>
      <c r="H671" s="86"/>
      <c r="I671" s="76"/>
      <c r="J671" s="76"/>
      <c r="K671" s="88"/>
      <c r="N671" s="18"/>
      <c r="P671" s="4">
        <v>37.0</v>
      </c>
      <c r="Q671" s="4"/>
      <c r="R671" s="4"/>
      <c r="S671" s="21"/>
      <c r="T671" s="21"/>
      <c r="V671" s="89"/>
      <c r="Z671" s="73"/>
      <c r="AA671" s="73">
        <v>15.00742942050519</v>
      </c>
      <c r="AB671" s="4"/>
      <c r="AC671" s="74"/>
      <c r="AD671" s="75"/>
      <c r="AE671" s="75"/>
      <c r="AF671" s="76"/>
      <c r="AJ671" s="90"/>
      <c r="AK671" s="18"/>
      <c r="AL671" s="8">
        <f t="shared" si="18"/>
        <v>0</v>
      </c>
      <c r="AO671" s="8">
        <v>0.5697531970837816</v>
      </c>
      <c r="AT671" s="18"/>
      <c r="AU671" s="91"/>
    </row>
    <row r="672" ht="12.0" customHeight="1">
      <c r="A672" s="97">
        <v>5043006.0</v>
      </c>
      <c r="B672" s="92" t="s">
        <v>962</v>
      </c>
      <c r="C672" s="81" t="str">
        <f t="shared" si="16"/>
        <v/>
      </c>
      <c r="D672" s="82">
        <v>959.34</v>
      </c>
      <c r="E672" s="94" t="s">
        <v>245</v>
      </c>
      <c r="F672" s="84">
        <f t="shared" si="17"/>
        <v>1170.3948</v>
      </c>
      <c r="G672" s="95"/>
      <c r="H672" s="86"/>
      <c r="I672" s="76"/>
      <c r="J672" s="76"/>
      <c r="K672" s="88"/>
      <c r="N672" s="18"/>
      <c r="P672" s="4">
        <v>37.0</v>
      </c>
      <c r="Q672" s="4"/>
      <c r="R672" s="4"/>
      <c r="S672" s="21"/>
      <c r="T672" s="21"/>
      <c r="V672" s="89"/>
      <c r="Z672" s="73"/>
      <c r="AA672" s="73">
        <v>15.005574136008931</v>
      </c>
      <c r="AB672" s="4"/>
      <c r="AC672" s="74"/>
      <c r="AD672" s="75"/>
      <c r="AE672" s="75"/>
      <c r="AF672" s="76"/>
      <c r="AJ672" s="90"/>
      <c r="AK672" s="18"/>
      <c r="AL672" s="8">
        <f t="shared" si="18"/>
        <v>0</v>
      </c>
      <c r="AO672" s="8">
        <v>9.285078291839701</v>
      </c>
      <c r="AT672" s="18"/>
      <c r="AU672" s="91"/>
    </row>
    <row r="673" ht="12.0" customHeight="1">
      <c r="A673" s="97">
        <v>5043007.0</v>
      </c>
      <c r="B673" s="92" t="s">
        <v>924</v>
      </c>
      <c r="C673" s="81" t="str">
        <f t="shared" si="16"/>
        <v/>
      </c>
      <c r="D673" s="82">
        <v>1047.76</v>
      </c>
      <c r="E673" s="94" t="s">
        <v>245</v>
      </c>
      <c r="F673" s="84">
        <f t="shared" si="17"/>
        <v>1278.2672</v>
      </c>
      <c r="G673" s="95"/>
      <c r="H673" s="86"/>
      <c r="I673" s="76"/>
      <c r="J673" s="76"/>
      <c r="K673" s="88"/>
      <c r="N673" s="18"/>
      <c r="P673" s="4">
        <v>37.0</v>
      </c>
      <c r="Q673" s="4"/>
      <c r="R673" s="4"/>
      <c r="S673" s="21"/>
      <c r="T673" s="21"/>
      <c r="V673" s="89"/>
      <c r="Z673" s="73"/>
      <c r="AA673" s="73">
        <v>14.992993928071002</v>
      </c>
      <c r="AB673" s="4"/>
      <c r="AC673" s="74"/>
      <c r="AD673" s="75"/>
      <c r="AE673" s="75"/>
      <c r="AF673" s="76"/>
      <c r="AJ673" s="90"/>
      <c r="AK673" s="18"/>
      <c r="AL673" s="8">
        <f t="shared" si="18"/>
        <v>0</v>
      </c>
      <c r="AO673" s="8">
        <v>1.4169076310336628</v>
      </c>
      <c r="AT673" s="18"/>
      <c r="AU673" s="91"/>
    </row>
    <row r="674" ht="12.0" customHeight="1">
      <c r="A674" s="97">
        <v>5043008.0</v>
      </c>
      <c r="B674" s="92" t="s">
        <v>927</v>
      </c>
      <c r="C674" s="81" t="str">
        <f t="shared" si="16"/>
        <v/>
      </c>
      <c r="D674" s="82">
        <v>1199.39</v>
      </c>
      <c r="E674" s="94" t="s">
        <v>245</v>
      </c>
      <c r="F674" s="84">
        <f t="shared" si="17"/>
        <v>1463.2558</v>
      </c>
      <c r="G674" s="95"/>
      <c r="H674" s="86"/>
      <c r="I674" s="76"/>
      <c r="J674" s="76"/>
      <c r="K674" s="88"/>
      <c r="N674" s="18"/>
      <c r="P674" s="4">
        <v>37.0</v>
      </c>
      <c r="Q674" s="4"/>
      <c r="R674" s="4"/>
      <c r="S674" s="21"/>
      <c r="T674" s="21"/>
      <c r="V674" s="89"/>
      <c r="Z674" s="73"/>
      <c r="AA674" s="73">
        <v>15.00260010400416</v>
      </c>
      <c r="AB674" s="4"/>
      <c r="AC674" s="74"/>
      <c r="AD674" s="75"/>
      <c r="AE674" s="75"/>
      <c r="AF674" s="76"/>
      <c r="AJ674" s="90"/>
      <c r="AK674" s="18"/>
      <c r="AL674" s="8">
        <f t="shared" si="18"/>
        <v>0</v>
      </c>
      <c r="AO674" s="8">
        <v>1.2377882936392022</v>
      </c>
      <c r="AT674" s="18"/>
      <c r="AU674" s="91"/>
    </row>
    <row r="675" ht="12.0" customHeight="1">
      <c r="A675" s="97">
        <v>5043009.0</v>
      </c>
      <c r="B675" s="92" t="s">
        <v>930</v>
      </c>
      <c r="C675" s="81" t="str">
        <f t="shared" si="16"/>
        <v/>
      </c>
      <c r="D675" s="82">
        <v>1381.77</v>
      </c>
      <c r="E675" s="94" t="s">
        <v>245</v>
      </c>
      <c r="F675" s="84">
        <f t="shared" si="17"/>
        <v>1685.7594</v>
      </c>
      <c r="G675" s="95"/>
      <c r="H675" s="86"/>
      <c r="I675" s="76"/>
      <c r="J675" s="76"/>
      <c r="K675" s="88"/>
      <c r="N675" s="18"/>
      <c r="P675" s="4">
        <v>37.0</v>
      </c>
      <c r="Q675" s="4"/>
      <c r="R675" s="4"/>
      <c r="S675" s="21"/>
      <c r="T675" s="21"/>
      <c r="V675" s="89"/>
      <c r="Z675" s="73"/>
      <c r="AA675" s="73">
        <v>14.998192988796532</v>
      </c>
      <c r="AB675" s="4"/>
      <c r="AC675" s="74"/>
      <c r="AD675" s="75"/>
      <c r="AE675" s="75"/>
      <c r="AF675" s="76"/>
      <c r="AJ675" s="90"/>
      <c r="AK675" s="18"/>
      <c r="AL675" s="8">
        <f t="shared" si="18"/>
        <v>0</v>
      </c>
      <c r="AO675" s="8">
        <v>1.0744105329331244</v>
      </c>
      <c r="AT675" s="18"/>
      <c r="AU675" s="91"/>
    </row>
    <row r="676" ht="12.0" customHeight="1">
      <c r="A676" s="109">
        <v>5043010.0</v>
      </c>
      <c r="B676" s="110" t="s">
        <v>933</v>
      </c>
      <c r="C676" s="81" t="str">
        <f t="shared" si="16"/>
        <v/>
      </c>
      <c r="D676" s="82">
        <v>1568.18</v>
      </c>
      <c r="E676" s="121" t="s">
        <v>245</v>
      </c>
      <c r="F676" s="84">
        <f t="shared" si="17"/>
        <v>1913.1796</v>
      </c>
      <c r="G676" s="112"/>
      <c r="H676" s="86"/>
      <c r="I676" s="76"/>
      <c r="J676" s="76"/>
      <c r="K676" s="88"/>
      <c r="N676" s="18"/>
      <c r="P676" s="4">
        <v>37.0</v>
      </c>
      <c r="Q676" s="4"/>
      <c r="R676" s="4"/>
      <c r="S676" s="21"/>
      <c r="T676" s="21"/>
      <c r="V676" s="89"/>
      <c r="Z676" s="73"/>
      <c r="AA676" s="73">
        <v>14.995131450827657</v>
      </c>
      <c r="AB676" s="4"/>
      <c r="AC676" s="74"/>
      <c r="AD676" s="75"/>
      <c r="AE676" s="75"/>
      <c r="AF676" s="76"/>
      <c r="AJ676" s="90"/>
      <c r="AK676" s="18"/>
      <c r="AL676" s="8">
        <f t="shared" si="18"/>
        <v>0</v>
      </c>
      <c r="AO676" s="8">
        <v>0.9466913198832875</v>
      </c>
      <c r="AT676" s="18"/>
      <c r="AU676" s="91"/>
    </row>
    <row r="677" ht="90.0" customHeight="1">
      <c r="A677" s="62">
        <v>6.0</v>
      </c>
      <c r="B677" s="113" t="s">
        <v>963</v>
      </c>
      <c r="C677" s="66"/>
      <c r="D677" s="82"/>
      <c r="E677" s="66"/>
      <c r="F677" s="114"/>
      <c r="G677" s="68"/>
      <c r="H677" s="120"/>
      <c r="I677" s="70">
        <v>0.0</v>
      </c>
      <c r="J677" s="71"/>
      <c r="K677" s="71"/>
      <c r="N677" s="18"/>
      <c r="P677" s="4">
        <v>93.0</v>
      </c>
      <c r="Q677" s="4"/>
      <c r="R677" s="5"/>
      <c r="S677" s="21"/>
      <c r="T677" s="21"/>
      <c r="V677" s="72"/>
      <c r="Z677" s="73"/>
      <c r="AA677" s="73"/>
      <c r="AB677" s="4"/>
      <c r="AC677" s="74"/>
      <c r="AD677" s="75"/>
      <c r="AE677" s="75"/>
      <c r="AF677" s="76"/>
      <c r="AJ677" s="90"/>
      <c r="AK677" s="18"/>
      <c r="AL677" s="18"/>
      <c r="AT677" s="18"/>
      <c r="AU677" s="91"/>
    </row>
    <row r="678" ht="12.0" customHeight="1">
      <c r="A678" s="79">
        <v>5005001.0</v>
      </c>
      <c r="B678" s="80" t="s">
        <v>964</v>
      </c>
      <c r="C678" s="81" t="str">
        <f t="shared" ref="C678:C753" si="19">IF(MROUND(AL678/(AO678*F678),10)=0,"",MROUND(AL678/(AO678*F678),10))</f>
        <v/>
      </c>
      <c r="D678" s="82">
        <v>21.15</v>
      </c>
      <c r="E678" s="83" t="s">
        <v>245</v>
      </c>
      <c r="F678" s="84">
        <f t="shared" ref="F678:F853" si="20">D678*1.22</f>
        <v>25.803</v>
      </c>
      <c r="G678" s="85" t="s">
        <v>246</v>
      </c>
      <c r="H678" s="86"/>
      <c r="I678" s="87" t="s">
        <v>538</v>
      </c>
      <c r="J678" s="76"/>
      <c r="K678" s="88"/>
      <c r="N678" s="18"/>
      <c r="P678" s="4">
        <v>93.0</v>
      </c>
      <c r="Q678" s="4"/>
      <c r="R678" s="4"/>
      <c r="S678" s="21"/>
      <c r="T678" s="21"/>
      <c r="V678" s="89"/>
      <c r="Z678" s="73"/>
      <c r="AA678" s="73">
        <v>14.967462039045557</v>
      </c>
      <c r="AB678" s="4"/>
      <c r="AC678" s="74"/>
      <c r="AD678" s="75"/>
      <c r="AE678" s="75"/>
      <c r="AF678" s="76"/>
      <c r="AJ678" s="90">
        <v>1005001.0</v>
      </c>
      <c r="AK678" s="18"/>
      <c r="AL678" s="8">
        <f t="shared" ref="AL678:AL818" si="21">$I$677/141</f>
        <v>0</v>
      </c>
      <c r="AO678" s="8">
        <v>6.953058958378107</v>
      </c>
      <c r="AT678" s="18"/>
      <c r="AU678" s="91"/>
    </row>
    <row r="679" ht="12.0" customHeight="1">
      <c r="A679" s="97">
        <v>5005002.0</v>
      </c>
      <c r="B679" s="92" t="s">
        <v>965</v>
      </c>
      <c r="C679" s="81" t="str">
        <f t="shared" si="19"/>
        <v/>
      </c>
      <c r="D679" s="82">
        <v>21.15</v>
      </c>
      <c r="E679" s="94" t="s">
        <v>245</v>
      </c>
      <c r="F679" s="84">
        <f t="shared" si="20"/>
        <v>25.803</v>
      </c>
      <c r="G679" s="95" t="s">
        <v>246</v>
      </c>
      <c r="H679" s="86"/>
      <c r="I679" s="98" t="s">
        <v>552</v>
      </c>
      <c r="J679" s="76"/>
      <c r="K679" s="88"/>
      <c r="N679" s="18"/>
      <c r="P679" s="4">
        <v>93.0</v>
      </c>
      <c r="Q679" s="4"/>
      <c r="R679" s="4"/>
      <c r="S679" s="21"/>
      <c r="T679" s="21"/>
      <c r="V679" s="89"/>
      <c r="Z679" s="73"/>
      <c r="AA679" s="73">
        <v>14.967462039045557</v>
      </c>
      <c r="AB679" s="4"/>
      <c r="AC679" s="74"/>
      <c r="AD679" s="75"/>
      <c r="AE679" s="75"/>
      <c r="AF679" s="76"/>
      <c r="AJ679" s="90">
        <v>1005002.0</v>
      </c>
      <c r="AK679" s="18"/>
      <c r="AL679" s="8">
        <f t="shared" si="21"/>
        <v>0</v>
      </c>
      <c r="AO679" s="8">
        <v>9.932941369111582</v>
      </c>
      <c r="AT679" s="18"/>
      <c r="AU679" s="91"/>
    </row>
    <row r="680" ht="12.0" customHeight="1">
      <c r="A680" s="97">
        <v>5005003.0</v>
      </c>
      <c r="B680" s="92" t="s">
        <v>966</v>
      </c>
      <c r="C680" s="81" t="str">
        <f t="shared" si="19"/>
        <v/>
      </c>
      <c r="D680" s="82">
        <v>21.15</v>
      </c>
      <c r="E680" s="94" t="s">
        <v>245</v>
      </c>
      <c r="F680" s="84">
        <f t="shared" si="20"/>
        <v>25.803</v>
      </c>
      <c r="G680" s="95" t="s">
        <v>246</v>
      </c>
      <c r="H680" s="86"/>
      <c r="I680" s="99"/>
      <c r="J680" s="76"/>
      <c r="K680" s="88"/>
      <c r="N680" s="18"/>
      <c r="P680" s="4">
        <v>93.0</v>
      </c>
      <c r="Q680" s="4"/>
      <c r="R680" s="4"/>
      <c r="S680" s="21"/>
      <c r="T680" s="21"/>
      <c r="V680" s="89"/>
      <c r="Z680" s="73"/>
      <c r="AA680" s="73">
        <v>14.967462039045557</v>
      </c>
      <c r="AB680" s="4"/>
      <c r="AC680" s="74"/>
      <c r="AD680" s="75"/>
      <c r="AE680" s="75"/>
      <c r="AF680" s="76"/>
      <c r="AJ680" s="90">
        <v>1005003.0</v>
      </c>
      <c r="AK680" s="18"/>
      <c r="AL680" s="8">
        <f t="shared" si="21"/>
        <v>0</v>
      </c>
      <c r="AO680" s="8">
        <v>7.725621064864563</v>
      </c>
      <c r="AT680" s="18"/>
      <c r="AU680" s="91"/>
    </row>
    <row r="681" ht="12.0" customHeight="1">
      <c r="A681" s="97">
        <v>5005004.0</v>
      </c>
      <c r="B681" s="92" t="s">
        <v>967</v>
      </c>
      <c r="C681" s="81" t="str">
        <f t="shared" si="19"/>
        <v/>
      </c>
      <c r="D681" s="82">
        <v>21.15</v>
      </c>
      <c r="E681" s="94" t="s">
        <v>245</v>
      </c>
      <c r="F681" s="84">
        <f t="shared" si="20"/>
        <v>25.803</v>
      </c>
      <c r="G681" s="95" t="s">
        <v>246</v>
      </c>
      <c r="H681" s="86"/>
      <c r="I681" s="19" t="s">
        <v>319</v>
      </c>
      <c r="J681" s="76"/>
      <c r="K681" s="88"/>
      <c r="N681" s="18"/>
      <c r="P681" s="4">
        <v>93.0</v>
      </c>
      <c r="Q681" s="4"/>
      <c r="R681" s="4"/>
      <c r="S681" s="21"/>
      <c r="T681" s="21"/>
      <c r="V681" s="89"/>
      <c r="Z681" s="73"/>
      <c r="AA681" s="73">
        <v>14.967462039045557</v>
      </c>
      <c r="AB681" s="4"/>
      <c r="AC681" s="74"/>
      <c r="AD681" s="75"/>
      <c r="AE681" s="75"/>
      <c r="AF681" s="76"/>
      <c r="AJ681" s="90">
        <v>1005004.0</v>
      </c>
      <c r="AK681" s="18"/>
      <c r="AL681" s="8">
        <f t="shared" si="21"/>
        <v>0</v>
      </c>
      <c r="AO681" s="8">
        <v>4.966470684555791</v>
      </c>
      <c r="AT681" s="18"/>
      <c r="AU681" s="91"/>
    </row>
    <row r="682" ht="12.0" customHeight="1">
      <c r="A682" s="97">
        <v>5005005.0</v>
      </c>
      <c r="B682" s="92" t="s">
        <v>968</v>
      </c>
      <c r="C682" s="81" t="str">
        <f t="shared" si="19"/>
        <v/>
      </c>
      <c r="D682" s="82">
        <v>21.15</v>
      </c>
      <c r="E682" s="94" t="s">
        <v>245</v>
      </c>
      <c r="F682" s="84">
        <f t="shared" si="20"/>
        <v>25.803</v>
      </c>
      <c r="G682" s="95" t="s">
        <v>246</v>
      </c>
      <c r="H682" s="86"/>
      <c r="J682" s="76"/>
      <c r="K682" s="88"/>
      <c r="N682" s="18"/>
      <c r="P682" s="4">
        <v>93.0</v>
      </c>
      <c r="Q682" s="4"/>
      <c r="R682" s="4"/>
      <c r="S682" s="21"/>
      <c r="T682" s="21"/>
      <c r="V682" s="89"/>
      <c r="Z682" s="73"/>
      <c r="AA682" s="73">
        <v>14.967462039045557</v>
      </c>
      <c r="AB682" s="4"/>
      <c r="AC682" s="74"/>
      <c r="AD682" s="75"/>
      <c r="AE682" s="75"/>
      <c r="AF682" s="76"/>
      <c r="AJ682" s="90">
        <v>1005005.0</v>
      </c>
      <c r="AK682" s="18"/>
      <c r="AL682" s="8">
        <f t="shared" si="21"/>
        <v>0</v>
      </c>
      <c r="AO682" s="8">
        <v>9.932941369111582</v>
      </c>
      <c r="AT682" s="18"/>
      <c r="AU682" s="91"/>
    </row>
    <row r="683" ht="12.0" customHeight="1">
      <c r="A683" s="97">
        <v>5005006.0</v>
      </c>
      <c r="B683" s="92" t="s">
        <v>969</v>
      </c>
      <c r="C683" s="81" t="str">
        <f t="shared" si="19"/>
        <v/>
      </c>
      <c r="D683" s="82">
        <v>21.15</v>
      </c>
      <c r="E683" s="94" t="s">
        <v>245</v>
      </c>
      <c r="F683" s="84">
        <f t="shared" si="20"/>
        <v>25.803</v>
      </c>
      <c r="G683" s="95" t="s">
        <v>252</v>
      </c>
      <c r="H683" s="86"/>
      <c r="J683" s="76"/>
      <c r="K683" s="88"/>
      <c r="N683" s="18"/>
      <c r="P683" s="4">
        <v>93.0</v>
      </c>
      <c r="Q683" s="4"/>
      <c r="R683" s="4"/>
      <c r="S683" s="21"/>
      <c r="T683" s="21"/>
      <c r="V683" s="89"/>
      <c r="Z683" s="73"/>
      <c r="AA683" s="73">
        <v>14.967462039045557</v>
      </c>
      <c r="AB683" s="4"/>
      <c r="AC683" s="74"/>
      <c r="AD683" s="75"/>
      <c r="AE683" s="75"/>
      <c r="AF683" s="76"/>
      <c r="AJ683" s="90">
        <v>1005006.0</v>
      </c>
      <c r="AK683" s="18"/>
      <c r="AL683" s="8">
        <f t="shared" si="21"/>
        <v>0</v>
      </c>
      <c r="AO683" s="8">
        <v>0.6320962689434643</v>
      </c>
      <c r="AT683" s="18"/>
      <c r="AU683" s="91"/>
    </row>
    <row r="684" ht="12.0" customHeight="1">
      <c r="A684" s="97">
        <v>5005007.0</v>
      </c>
      <c r="B684" s="92" t="s">
        <v>970</v>
      </c>
      <c r="C684" s="81" t="str">
        <f t="shared" si="19"/>
        <v/>
      </c>
      <c r="D684" s="82">
        <v>21.15</v>
      </c>
      <c r="E684" s="94" t="s">
        <v>245</v>
      </c>
      <c r="F684" s="84">
        <f t="shared" si="20"/>
        <v>25.803</v>
      </c>
      <c r="G684" s="95" t="s">
        <v>246</v>
      </c>
      <c r="H684" s="86"/>
      <c r="I684" s="19" t="s">
        <v>332</v>
      </c>
      <c r="J684" s="76"/>
      <c r="K684" s="88"/>
      <c r="N684" s="18"/>
      <c r="P684" s="4">
        <v>93.0</v>
      </c>
      <c r="Q684" s="4"/>
      <c r="R684" s="4"/>
      <c r="S684" s="21"/>
      <c r="T684" s="21"/>
      <c r="V684" s="89"/>
      <c r="Z684" s="73"/>
      <c r="AA684" s="73">
        <v>14.967462039045557</v>
      </c>
      <c r="AB684" s="4"/>
      <c r="AC684" s="74"/>
      <c r="AD684" s="75"/>
      <c r="AE684" s="75"/>
      <c r="AF684" s="76"/>
      <c r="AJ684" s="90">
        <v>1005007.0</v>
      </c>
      <c r="AK684" s="18"/>
      <c r="AL684" s="8">
        <f t="shared" si="21"/>
        <v>0</v>
      </c>
      <c r="AO684" s="8">
        <v>6.953058958378107</v>
      </c>
      <c r="AT684" s="18"/>
      <c r="AU684" s="91"/>
    </row>
    <row r="685" ht="12.0" customHeight="1">
      <c r="A685" s="97">
        <v>5005008.0</v>
      </c>
      <c r="B685" s="92" t="s">
        <v>971</v>
      </c>
      <c r="C685" s="81" t="str">
        <f t="shared" si="19"/>
        <v/>
      </c>
      <c r="D685" s="82">
        <v>21.15</v>
      </c>
      <c r="E685" s="94" t="s">
        <v>245</v>
      </c>
      <c r="F685" s="84">
        <f t="shared" si="20"/>
        <v>25.803</v>
      </c>
      <c r="G685" s="95" t="s">
        <v>246</v>
      </c>
      <c r="H685" s="86"/>
      <c r="J685" s="76"/>
      <c r="K685" s="88"/>
      <c r="N685" s="18"/>
      <c r="P685" s="4">
        <v>93.0</v>
      </c>
      <c r="Q685" s="4"/>
      <c r="R685" s="4"/>
      <c r="S685" s="21"/>
      <c r="T685" s="21"/>
      <c r="V685" s="89"/>
      <c r="Z685" s="73"/>
      <c r="AA685" s="73">
        <v>14.967462039045557</v>
      </c>
      <c r="AB685" s="4"/>
      <c r="AC685" s="74"/>
      <c r="AD685" s="75"/>
      <c r="AE685" s="75"/>
      <c r="AF685" s="76"/>
      <c r="AJ685" s="90">
        <v>1005008.0</v>
      </c>
      <c r="AK685" s="18"/>
      <c r="AL685" s="8">
        <f t="shared" si="21"/>
        <v>0</v>
      </c>
      <c r="AO685" s="8">
        <v>2.397606537371761</v>
      </c>
      <c r="AT685" s="18"/>
      <c r="AU685" s="91"/>
    </row>
    <row r="686" ht="12.0" customHeight="1">
      <c r="A686" s="97">
        <v>5005009.0</v>
      </c>
      <c r="B686" s="92" t="s">
        <v>972</v>
      </c>
      <c r="C686" s="81" t="str">
        <f t="shared" si="19"/>
        <v/>
      </c>
      <c r="D686" s="82">
        <v>21.15</v>
      </c>
      <c r="E686" s="94" t="s">
        <v>245</v>
      </c>
      <c r="F686" s="84">
        <f t="shared" si="20"/>
        <v>25.803</v>
      </c>
      <c r="G686" s="95" t="s">
        <v>246</v>
      </c>
      <c r="H686" s="86"/>
      <c r="I686" s="76"/>
      <c r="J686" s="76"/>
      <c r="K686" s="88"/>
      <c r="N686" s="18"/>
      <c r="P686" s="4">
        <v>93.0</v>
      </c>
      <c r="Q686" s="4"/>
      <c r="R686" s="4"/>
      <c r="S686" s="21"/>
      <c r="T686" s="21"/>
      <c r="V686" s="89"/>
      <c r="Z686" s="73"/>
      <c r="AA686" s="73">
        <v>14.967462039045557</v>
      </c>
      <c r="AB686" s="4"/>
      <c r="AC686" s="74"/>
      <c r="AD686" s="75"/>
      <c r="AE686" s="75"/>
      <c r="AF686" s="76"/>
      <c r="AJ686" s="90">
        <v>1005009.0</v>
      </c>
      <c r="AK686" s="18"/>
      <c r="AL686" s="8">
        <f t="shared" si="21"/>
        <v>0</v>
      </c>
      <c r="AO686" s="8">
        <v>5.7942157986484215</v>
      </c>
      <c r="AT686" s="18"/>
      <c r="AU686" s="91"/>
    </row>
    <row r="687" ht="12.0" customHeight="1">
      <c r="A687" s="97">
        <v>5005010.0</v>
      </c>
      <c r="B687" s="92" t="s">
        <v>973</v>
      </c>
      <c r="C687" s="81" t="str">
        <f t="shared" si="19"/>
        <v/>
      </c>
      <c r="D687" s="82">
        <v>21.15</v>
      </c>
      <c r="E687" s="94" t="s">
        <v>245</v>
      </c>
      <c r="F687" s="84">
        <f t="shared" si="20"/>
        <v>25.803</v>
      </c>
      <c r="G687" s="95" t="s">
        <v>246</v>
      </c>
      <c r="H687" s="86"/>
      <c r="I687" s="19" t="s">
        <v>323</v>
      </c>
      <c r="J687" s="76"/>
      <c r="K687" s="88"/>
      <c r="N687" s="18"/>
      <c r="P687" s="4">
        <v>93.0</v>
      </c>
      <c r="Q687" s="4"/>
      <c r="R687" s="4"/>
      <c r="S687" s="21"/>
      <c r="T687" s="21"/>
      <c r="V687" s="89"/>
      <c r="Z687" s="73"/>
      <c r="AA687" s="73">
        <v>14.967462039045557</v>
      </c>
      <c r="AB687" s="4"/>
      <c r="AC687" s="74"/>
      <c r="AD687" s="75"/>
      <c r="AE687" s="75"/>
      <c r="AF687" s="76"/>
      <c r="AJ687" s="90">
        <v>1005010.0</v>
      </c>
      <c r="AK687" s="18"/>
      <c r="AL687" s="8">
        <f t="shared" si="21"/>
        <v>0</v>
      </c>
      <c r="AO687" s="8">
        <v>7.725621064864563</v>
      </c>
      <c r="AT687" s="18"/>
      <c r="AU687" s="91"/>
    </row>
    <row r="688" ht="12.0" customHeight="1">
      <c r="A688" s="97">
        <v>5005011.0</v>
      </c>
      <c r="B688" s="92" t="s">
        <v>974</v>
      </c>
      <c r="C688" s="81" t="str">
        <f t="shared" si="19"/>
        <v/>
      </c>
      <c r="D688" s="82">
        <v>21.15</v>
      </c>
      <c r="E688" s="94" t="s">
        <v>245</v>
      </c>
      <c r="F688" s="84">
        <f t="shared" si="20"/>
        <v>25.803</v>
      </c>
      <c r="G688" s="95" t="s">
        <v>252</v>
      </c>
      <c r="H688" s="86"/>
      <c r="J688" s="76"/>
      <c r="K688" s="88"/>
      <c r="N688" s="18"/>
      <c r="P688" s="4">
        <v>93.0</v>
      </c>
      <c r="Q688" s="4"/>
      <c r="R688" s="4"/>
      <c r="S688" s="21"/>
      <c r="T688" s="21"/>
      <c r="V688" s="89"/>
      <c r="Z688" s="73"/>
      <c r="AA688" s="73">
        <v>14.967462039045557</v>
      </c>
      <c r="AB688" s="4"/>
      <c r="AC688" s="74"/>
      <c r="AD688" s="75"/>
      <c r="AE688" s="75"/>
      <c r="AF688" s="76"/>
      <c r="AJ688" s="90">
        <v>1005011.0</v>
      </c>
      <c r="AK688" s="18"/>
      <c r="AL688" s="8">
        <f t="shared" si="21"/>
        <v>0</v>
      </c>
      <c r="AO688" s="8">
        <v>0.4635372638918738</v>
      </c>
      <c r="AT688" s="18"/>
      <c r="AU688" s="91"/>
    </row>
    <row r="689" ht="12.0" customHeight="1">
      <c r="A689" s="97">
        <v>5005012.0</v>
      </c>
      <c r="B689" s="92" t="s">
        <v>975</v>
      </c>
      <c r="C689" s="81" t="str">
        <f t="shared" si="19"/>
        <v/>
      </c>
      <c r="D689" s="82">
        <v>24.42</v>
      </c>
      <c r="E689" s="94" t="s">
        <v>245</v>
      </c>
      <c r="F689" s="84">
        <f t="shared" si="20"/>
        <v>29.7924</v>
      </c>
      <c r="G689" s="95" t="s">
        <v>246</v>
      </c>
      <c r="H689" s="86"/>
      <c r="J689" s="76"/>
      <c r="K689" s="88"/>
      <c r="N689" s="18"/>
      <c r="P689" s="4">
        <v>93.0</v>
      </c>
      <c r="Q689" s="4"/>
      <c r="R689" s="4"/>
      <c r="S689" s="21"/>
      <c r="T689" s="21"/>
      <c r="V689" s="89"/>
      <c r="Z689" s="73"/>
      <c r="AA689" s="73">
        <v>14.974937343358405</v>
      </c>
      <c r="AB689" s="4"/>
      <c r="AC689" s="74"/>
      <c r="AD689" s="75"/>
      <c r="AE689" s="75"/>
      <c r="AF689" s="76"/>
      <c r="AJ689" s="90">
        <v>1005012.0</v>
      </c>
      <c r="AK689" s="18"/>
      <c r="AL689" s="8">
        <f t="shared" si="21"/>
        <v>0</v>
      </c>
      <c r="AO689" s="8">
        <v>2.8677783480374646</v>
      </c>
      <c r="AT689" s="18"/>
      <c r="AU689" s="91"/>
    </row>
    <row r="690" ht="12.0" customHeight="1">
      <c r="A690" s="97">
        <v>5005013.0</v>
      </c>
      <c r="B690" s="92" t="s">
        <v>976</v>
      </c>
      <c r="C690" s="81" t="str">
        <f t="shared" si="19"/>
        <v/>
      </c>
      <c r="D690" s="82">
        <v>24.42</v>
      </c>
      <c r="E690" s="94" t="s">
        <v>245</v>
      </c>
      <c r="F690" s="84">
        <f t="shared" si="20"/>
        <v>29.7924</v>
      </c>
      <c r="G690" s="95" t="s">
        <v>246</v>
      </c>
      <c r="H690" s="86"/>
      <c r="I690" s="98" t="s">
        <v>822</v>
      </c>
      <c r="J690" s="76"/>
      <c r="K690" s="88"/>
      <c r="N690" s="18"/>
      <c r="P690" s="4">
        <v>93.0</v>
      </c>
      <c r="Q690" s="4"/>
      <c r="R690" s="4"/>
      <c r="S690" s="21"/>
      <c r="T690" s="21"/>
      <c r="V690" s="89"/>
      <c r="Z690" s="73"/>
      <c r="AA690" s="73">
        <v>14.974937343358405</v>
      </c>
      <c r="AB690" s="4"/>
      <c r="AC690" s="74"/>
      <c r="AD690" s="75"/>
      <c r="AE690" s="75"/>
      <c r="AF690" s="76"/>
      <c r="AJ690" s="90">
        <v>1005013.0</v>
      </c>
      <c r="AK690" s="18"/>
      <c r="AL690" s="8">
        <f t="shared" si="21"/>
        <v>0</v>
      </c>
      <c r="AO690" s="8">
        <v>8.603335044112393</v>
      </c>
      <c r="AT690" s="18"/>
      <c r="AU690" s="91"/>
    </row>
    <row r="691" ht="12.0" customHeight="1">
      <c r="A691" s="97">
        <v>5005014.0</v>
      </c>
      <c r="B691" s="92" t="s">
        <v>977</v>
      </c>
      <c r="C691" s="81" t="str">
        <f t="shared" si="19"/>
        <v/>
      </c>
      <c r="D691" s="82">
        <v>24.42</v>
      </c>
      <c r="E691" s="94" t="s">
        <v>245</v>
      </c>
      <c r="F691" s="84">
        <f t="shared" si="20"/>
        <v>29.7924</v>
      </c>
      <c r="G691" s="95" t="s">
        <v>246</v>
      </c>
      <c r="H691" s="86"/>
      <c r="I691" s="99"/>
      <c r="J691" s="76"/>
      <c r="K691" s="88"/>
      <c r="N691" s="18"/>
      <c r="P691" s="4">
        <v>93.0</v>
      </c>
      <c r="Q691" s="4"/>
      <c r="R691" s="4"/>
      <c r="S691" s="21"/>
      <c r="T691" s="21"/>
      <c r="V691" s="89"/>
      <c r="Z691" s="73"/>
      <c r="AA691" s="73">
        <v>14.974937343358405</v>
      </c>
      <c r="AB691" s="4"/>
      <c r="AC691" s="74"/>
      <c r="AD691" s="75"/>
      <c r="AE691" s="75"/>
      <c r="AF691" s="76"/>
      <c r="AJ691" s="90">
        <v>1005014.0</v>
      </c>
      <c r="AK691" s="18"/>
      <c r="AL691" s="8">
        <f t="shared" si="21"/>
        <v>0</v>
      </c>
      <c r="AO691" s="8">
        <v>2.230494270695806</v>
      </c>
      <c r="AT691" s="18"/>
      <c r="AU691" s="91"/>
    </row>
    <row r="692" ht="12.0" customHeight="1">
      <c r="A692" s="97">
        <v>5005015.0</v>
      </c>
      <c r="B692" s="92" t="s">
        <v>978</v>
      </c>
      <c r="C692" s="81" t="str">
        <f t="shared" si="19"/>
        <v/>
      </c>
      <c r="D692" s="82">
        <v>24.42</v>
      </c>
      <c r="E692" s="94" t="s">
        <v>245</v>
      </c>
      <c r="F692" s="84">
        <f t="shared" si="20"/>
        <v>29.7924</v>
      </c>
      <c r="G692" s="95" t="s">
        <v>246</v>
      </c>
      <c r="H692" s="86"/>
      <c r="I692" s="33"/>
      <c r="J692" s="76"/>
      <c r="K692" s="88"/>
      <c r="N692" s="18"/>
      <c r="P692" s="4">
        <v>93.0</v>
      </c>
      <c r="Q692" s="4"/>
      <c r="R692" s="4"/>
      <c r="S692" s="21"/>
      <c r="T692" s="21"/>
      <c r="V692" s="89"/>
      <c r="Z692" s="73"/>
      <c r="AA692" s="73">
        <v>14.974937343358405</v>
      </c>
      <c r="AB692" s="4"/>
      <c r="AC692" s="74"/>
      <c r="AD692" s="75"/>
      <c r="AE692" s="75"/>
      <c r="AF692" s="76"/>
      <c r="AJ692" s="90">
        <v>1005015.0</v>
      </c>
      <c r="AK692" s="18"/>
      <c r="AL692" s="8">
        <f t="shared" si="21"/>
        <v>0</v>
      </c>
      <c r="AO692" s="8">
        <v>6.022334530878676</v>
      </c>
      <c r="AT692" s="18"/>
      <c r="AU692" s="91"/>
    </row>
    <row r="693" ht="12.0" customHeight="1">
      <c r="A693" s="97">
        <v>5005016.0</v>
      </c>
      <c r="B693" s="92" t="s">
        <v>979</v>
      </c>
      <c r="C693" s="81" t="str">
        <f t="shared" si="19"/>
        <v/>
      </c>
      <c r="D693" s="82">
        <v>24.42</v>
      </c>
      <c r="E693" s="94" t="s">
        <v>245</v>
      </c>
      <c r="F693" s="84">
        <f t="shared" si="20"/>
        <v>29.7924</v>
      </c>
      <c r="G693" s="95" t="s">
        <v>274</v>
      </c>
      <c r="H693" s="86"/>
      <c r="I693" s="98" t="s">
        <v>671</v>
      </c>
      <c r="J693" s="100"/>
      <c r="K693" s="88"/>
      <c r="N693" s="18"/>
      <c r="P693" s="4">
        <v>93.0</v>
      </c>
      <c r="Q693" s="4"/>
      <c r="R693" s="4"/>
      <c r="S693" s="21"/>
      <c r="T693" s="21"/>
      <c r="V693" s="89"/>
      <c r="Z693" s="73"/>
      <c r="AA693" s="73">
        <v>14.974937343358405</v>
      </c>
      <c r="AB693" s="4"/>
      <c r="AC693" s="74"/>
      <c r="AD693" s="75"/>
      <c r="AE693" s="75"/>
      <c r="AF693" s="76"/>
      <c r="AJ693" s="90">
        <v>1005016.0</v>
      </c>
      <c r="AK693" s="18"/>
      <c r="AL693" s="8">
        <f t="shared" si="21"/>
        <v>0</v>
      </c>
      <c r="AO693" s="8">
        <v>0.21508337610280986</v>
      </c>
      <c r="AT693" s="18"/>
      <c r="AU693" s="91"/>
    </row>
    <row r="694" ht="12.0" customHeight="1">
      <c r="A694" s="97">
        <v>5005017.0</v>
      </c>
      <c r="B694" s="92" t="s">
        <v>980</v>
      </c>
      <c r="C694" s="81" t="str">
        <f t="shared" si="19"/>
        <v/>
      </c>
      <c r="D694" s="82">
        <v>26.87</v>
      </c>
      <c r="E694" s="94" t="s">
        <v>245</v>
      </c>
      <c r="F694" s="84">
        <f t="shared" si="20"/>
        <v>32.7814</v>
      </c>
      <c r="G694" s="95" t="s">
        <v>246</v>
      </c>
      <c r="H694" s="86"/>
      <c r="I694" s="99"/>
      <c r="J694" s="76"/>
      <c r="K694" s="88"/>
      <c r="N694" s="18"/>
      <c r="P694" s="4">
        <v>93.0</v>
      </c>
      <c r="Q694" s="4"/>
      <c r="R694" s="4"/>
      <c r="S694" s="21"/>
      <c r="T694" s="21"/>
      <c r="V694" s="89"/>
      <c r="Z694" s="73"/>
      <c r="AA694" s="73">
        <v>14.977220956719805</v>
      </c>
      <c r="AB694" s="4"/>
      <c r="AC694" s="74"/>
      <c r="AD694" s="75"/>
      <c r="AE694" s="75"/>
      <c r="AF694" s="76"/>
      <c r="AJ694" s="90">
        <v>1005017.0</v>
      </c>
      <c r="AK694" s="18"/>
      <c r="AL694" s="8">
        <f t="shared" si="21"/>
        <v>0</v>
      </c>
      <c r="AO694" s="8">
        <v>3.9084308248888973</v>
      </c>
      <c r="AT694" s="18"/>
      <c r="AU694" s="91"/>
    </row>
    <row r="695" ht="12.0" customHeight="1">
      <c r="A695" s="97">
        <v>5005018.0</v>
      </c>
      <c r="B695" s="92" t="s">
        <v>981</v>
      </c>
      <c r="C695" s="81" t="str">
        <f t="shared" si="19"/>
        <v/>
      </c>
      <c r="D695" s="82">
        <v>26.87</v>
      </c>
      <c r="E695" s="94" t="s">
        <v>245</v>
      </c>
      <c r="F695" s="84">
        <f t="shared" si="20"/>
        <v>32.7814</v>
      </c>
      <c r="G695" s="95" t="s">
        <v>246</v>
      </c>
      <c r="H695" s="86"/>
      <c r="I695" s="33"/>
      <c r="J695" s="76"/>
      <c r="K695" s="88"/>
      <c r="N695" s="18"/>
      <c r="P695" s="4">
        <v>93.0</v>
      </c>
      <c r="Q695" s="4"/>
      <c r="R695" s="4"/>
      <c r="S695" s="21"/>
      <c r="T695" s="21"/>
      <c r="V695" s="89"/>
      <c r="Z695" s="73"/>
      <c r="AA695" s="73">
        <v>14.977220956719805</v>
      </c>
      <c r="AB695" s="4"/>
      <c r="AC695" s="74"/>
      <c r="AD695" s="75"/>
      <c r="AE695" s="75"/>
      <c r="AF695" s="76"/>
      <c r="AJ695" s="90">
        <v>1005018.0</v>
      </c>
      <c r="AK695" s="18"/>
      <c r="AL695" s="8">
        <f t="shared" si="21"/>
        <v>0</v>
      </c>
      <c r="AO695" s="8">
        <v>1.8868286740842952</v>
      </c>
      <c r="AT695" s="18"/>
      <c r="AU695" s="91"/>
    </row>
    <row r="696" ht="12.0" customHeight="1">
      <c r="A696" s="97">
        <v>5005019.0</v>
      </c>
      <c r="B696" s="92" t="s">
        <v>982</v>
      </c>
      <c r="C696" s="81" t="str">
        <f t="shared" si="19"/>
        <v/>
      </c>
      <c r="D696" s="82">
        <v>26.87</v>
      </c>
      <c r="E696" s="94" t="s">
        <v>245</v>
      </c>
      <c r="F696" s="84">
        <f t="shared" si="20"/>
        <v>32.7814</v>
      </c>
      <c r="G696" s="95" t="s">
        <v>246</v>
      </c>
      <c r="H696" s="86"/>
      <c r="I696" s="98" t="s">
        <v>619</v>
      </c>
      <c r="J696" s="76"/>
      <c r="K696" s="88"/>
      <c r="N696" s="18"/>
      <c r="P696" s="4">
        <v>93.0</v>
      </c>
      <c r="Q696" s="4"/>
      <c r="R696" s="4"/>
      <c r="S696" s="21"/>
      <c r="T696" s="21"/>
      <c r="V696" s="89"/>
      <c r="Z696" s="73"/>
      <c r="AA696" s="73">
        <v>14.977220956719805</v>
      </c>
      <c r="AB696" s="4"/>
      <c r="AC696" s="74"/>
      <c r="AD696" s="75"/>
      <c r="AE696" s="75"/>
      <c r="AF696" s="76"/>
      <c r="AJ696" s="90">
        <v>1005019.0</v>
      </c>
      <c r="AK696" s="18"/>
      <c r="AL696" s="8">
        <f t="shared" si="21"/>
        <v>0</v>
      </c>
      <c r="AO696" s="8">
        <v>3.2187077381437974</v>
      </c>
      <c r="AT696" s="18"/>
      <c r="AU696" s="91"/>
    </row>
    <row r="697" ht="12.0" customHeight="1">
      <c r="A697" s="97">
        <v>5005020.0</v>
      </c>
      <c r="B697" s="92" t="s">
        <v>983</v>
      </c>
      <c r="C697" s="81" t="str">
        <f t="shared" si="19"/>
        <v/>
      </c>
      <c r="D697" s="82">
        <v>26.87</v>
      </c>
      <c r="E697" s="94" t="s">
        <v>245</v>
      </c>
      <c r="F697" s="84">
        <f t="shared" si="20"/>
        <v>32.7814</v>
      </c>
      <c r="G697" s="95" t="s">
        <v>246</v>
      </c>
      <c r="H697" s="86"/>
      <c r="I697" s="99"/>
      <c r="J697" s="76"/>
      <c r="K697" s="88"/>
      <c r="N697" s="18"/>
      <c r="P697" s="4">
        <v>93.0</v>
      </c>
      <c r="Q697" s="4"/>
      <c r="R697" s="4"/>
      <c r="S697" s="21"/>
      <c r="T697" s="21"/>
      <c r="V697" s="89"/>
      <c r="Z697" s="73"/>
      <c r="AA697" s="73">
        <v>14.977220956719805</v>
      </c>
      <c r="AB697" s="4"/>
      <c r="AC697" s="74"/>
      <c r="AD697" s="75"/>
      <c r="AE697" s="75"/>
      <c r="AF697" s="76"/>
      <c r="AJ697" s="90">
        <v>1005020.0</v>
      </c>
      <c r="AK697" s="18"/>
      <c r="AL697" s="8">
        <f t="shared" si="21"/>
        <v>0</v>
      </c>
      <c r="AO697" s="8">
        <v>3.039890641580253</v>
      </c>
      <c r="AT697" s="18"/>
      <c r="AU697" s="91"/>
    </row>
    <row r="698" ht="12.0" customHeight="1">
      <c r="A698" s="97">
        <v>5005021.0</v>
      </c>
      <c r="B698" s="92" t="s">
        <v>984</v>
      </c>
      <c r="C698" s="81" t="str">
        <f t="shared" si="19"/>
        <v/>
      </c>
      <c r="D698" s="82">
        <v>26.87</v>
      </c>
      <c r="E698" s="94" t="s">
        <v>245</v>
      </c>
      <c r="F698" s="84">
        <f t="shared" si="20"/>
        <v>32.7814</v>
      </c>
      <c r="G698" s="95" t="s">
        <v>274</v>
      </c>
      <c r="H698" s="86"/>
      <c r="I698" s="33"/>
      <c r="J698" s="100"/>
      <c r="K698" s="88"/>
      <c r="N698" s="18"/>
      <c r="P698" s="4">
        <v>93.0</v>
      </c>
      <c r="Q698" s="4"/>
      <c r="R698" s="4"/>
      <c r="S698" s="21"/>
      <c r="T698" s="21"/>
      <c r="V698" s="89"/>
      <c r="Z698" s="73"/>
      <c r="AA698" s="73">
        <v>14.977220956719805</v>
      </c>
      <c r="AB698" s="4"/>
      <c r="AC698" s="74"/>
      <c r="AD698" s="75"/>
      <c r="AE698" s="75"/>
      <c r="AF698" s="76"/>
      <c r="AJ698" s="90">
        <v>1005021.0</v>
      </c>
      <c r="AK698" s="18"/>
      <c r="AL698" s="8">
        <f t="shared" si="21"/>
        <v>0</v>
      </c>
      <c r="AO698" s="8">
        <v>0.227991798118519</v>
      </c>
      <c r="AT698" s="18"/>
      <c r="AU698" s="91"/>
    </row>
    <row r="699" ht="12.0" customHeight="1">
      <c r="A699" s="97">
        <v>5005022.0</v>
      </c>
      <c r="B699" s="92" t="s">
        <v>985</v>
      </c>
      <c r="C699" s="81" t="str">
        <f t="shared" si="19"/>
        <v/>
      </c>
      <c r="D699" s="82">
        <v>30.65</v>
      </c>
      <c r="E699" s="94" t="s">
        <v>245</v>
      </c>
      <c r="F699" s="84">
        <f t="shared" si="20"/>
        <v>37.393</v>
      </c>
      <c r="G699" s="95" t="s">
        <v>246</v>
      </c>
      <c r="H699" s="86"/>
      <c r="I699" s="98" t="s">
        <v>335</v>
      </c>
      <c r="J699" s="76"/>
      <c r="K699" s="88"/>
      <c r="N699" s="18"/>
      <c r="P699" s="4">
        <v>93.0</v>
      </c>
      <c r="Q699" s="4"/>
      <c r="R699" s="4"/>
      <c r="S699" s="21"/>
      <c r="T699" s="21"/>
      <c r="V699" s="89"/>
      <c r="Z699" s="73"/>
      <c r="AA699" s="73">
        <v>14.97753369945083</v>
      </c>
      <c r="AB699" s="4"/>
      <c r="AC699" s="74"/>
      <c r="AD699" s="75"/>
      <c r="AE699" s="75"/>
      <c r="AF699" s="76"/>
      <c r="AJ699" s="90">
        <v>1005022.0</v>
      </c>
      <c r="AK699" s="18"/>
      <c r="AL699" s="8">
        <f t="shared" si="21"/>
        <v>0</v>
      </c>
      <c r="AO699" s="8">
        <v>2.8226799125722537</v>
      </c>
      <c r="AT699" s="18"/>
      <c r="AU699" s="91"/>
    </row>
    <row r="700" ht="12.0" customHeight="1">
      <c r="A700" s="97">
        <v>5005023.0</v>
      </c>
      <c r="B700" s="92" t="s">
        <v>986</v>
      </c>
      <c r="C700" s="81" t="str">
        <f t="shared" si="19"/>
        <v/>
      </c>
      <c r="D700" s="82">
        <v>30.65</v>
      </c>
      <c r="E700" s="94" t="s">
        <v>245</v>
      </c>
      <c r="F700" s="84">
        <f t="shared" si="20"/>
        <v>37.393</v>
      </c>
      <c r="G700" s="95" t="s">
        <v>246</v>
      </c>
      <c r="H700" s="86"/>
      <c r="I700" s="99"/>
      <c r="J700" s="76"/>
      <c r="K700" s="88"/>
      <c r="N700" s="18"/>
      <c r="P700" s="4">
        <v>93.0</v>
      </c>
      <c r="Q700" s="4"/>
      <c r="R700" s="4"/>
      <c r="S700" s="21"/>
      <c r="T700" s="21"/>
      <c r="V700" s="89"/>
      <c r="Z700" s="73"/>
      <c r="AA700" s="73">
        <v>14.97753369945083</v>
      </c>
      <c r="AB700" s="4"/>
      <c r="AC700" s="74"/>
      <c r="AD700" s="75"/>
      <c r="AE700" s="75"/>
      <c r="AF700" s="76"/>
      <c r="AJ700" s="90">
        <v>1005023.0</v>
      </c>
      <c r="AK700" s="18"/>
      <c r="AL700" s="8">
        <f t="shared" si="21"/>
        <v>0</v>
      </c>
      <c r="AO700" s="8">
        <v>2.3992779256864156</v>
      </c>
      <c r="AT700" s="18"/>
      <c r="AU700" s="91"/>
    </row>
    <row r="701" ht="12.0" customHeight="1">
      <c r="A701" s="97">
        <v>5005024.0</v>
      </c>
      <c r="B701" s="92" t="s">
        <v>987</v>
      </c>
      <c r="C701" s="81" t="str">
        <f t="shared" si="19"/>
        <v/>
      </c>
      <c r="D701" s="82">
        <v>33.04</v>
      </c>
      <c r="E701" s="94" t="s">
        <v>245</v>
      </c>
      <c r="F701" s="84">
        <f t="shared" si="20"/>
        <v>40.3088</v>
      </c>
      <c r="G701" s="95" t="s">
        <v>246</v>
      </c>
      <c r="H701" s="86"/>
      <c r="I701" s="19"/>
      <c r="J701" s="76"/>
      <c r="K701" s="88"/>
      <c r="N701" s="18"/>
      <c r="P701" s="4">
        <v>93.0</v>
      </c>
      <c r="Q701" s="4"/>
      <c r="R701" s="4"/>
      <c r="S701" s="21"/>
      <c r="T701" s="21"/>
      <c r="V701" s="89"/>
      <c r="Z701" s="73"/>
      <c r="AA701" s="73">
        <v>15.0</v>
      </c>
      <c r="AB701" s="4"/>
      <c r="AC701" s="74"/>
      <c r="AD701" s="75"/>
      <c r="AE701" s="75"/>
      <c r="AF701" s="76"/>
      <c r="AJ701" s="90">
        <v>1005024.0</v>
      </c>
      <c r="AK701" s="18"/>
      <c r="AL701" s="8">
        <f t="shared" si="21"/>
        <v>0</v>
      </c>
      <c r="AO701" s="8">
        <v>1.112759193144896</v>
      </c>
      <c r="AT701" s="18"/>
      <c r="AU701" s="91"/>
    </row>
    <row r="702" ht="12.0" customHeight="1">
      <c r="A702" s="97">
        <v>5005025.0</v>
      </c>
      <c r="B702" s="92" t="s">
        <v>988</v>
      </c>
      <c r="C702" s="81" t="str">
        <f t="shared" si="19"/>
        <v/>
      </c>
      <c r="D702" s="82">
        <v>33.04</v>
      </c>
      <c r="E702" s="94" t="s">
        <v>245</v>
      </c>
      <c r="F702" s="84">
        <f t="shared" si="20"/>
        <v>40.3088</v>
      </c>
      <c r="G702" s="95" t="s">
        <v>246</v>
      </c>
      <c r="H702" s="86"/>
      <c r="I702" s="33"/>
      <c r="J702" s="76"/>
      <c r="K702" s="88"/>
      <c r="N702" s="18"/>
      <c r="P702" s="4">
        <v>93.0</v>
      </c>
      <c r="Q702" s="4"/>
      <c r="R702" s="4"/>
      <c r="S702" s="21"/>
      <c r="T702" s="21"/>
      <c r="V702" s="89"/>
      <c r="Z702" s="73"/>
      <c r="AA702" s="73">
        <v>15.0</v>
      </c>
      <c r="AB702" s="4"/>
      <c r="AC702" s="74"/>
      <c r="AD702" s="75"/>
      <c r="AE702" s="75"/>
      <c r="AF702" s="76"/>
      <c r="AJ702" s="90">
        <v>1005025.0</v>
      </c>
      <c r="AK702" s="18"/>
      <c r="AL702" s="8">
        <f t="shared" si="21"/>
        <v>0</v>
      </c>
      <c r="AO702" s="8">
        <v>2.9673578483863894</v>
      </c>
      <c r="AT702" s="18"/>
      <c r="AU702" s="91"/>
    </row>
    <row r="703" ht="12.0" customHeight="1">
      <c r="A703" s="97">
        <v>5005026.0</v>
      </c>
      <c r="B703" s="92" t="s">
        <v>989</v>
      </c>
      <c r="C703" s="81" t="str">
        <f t="shared" si="19"/>
        <v/>
      </c>
      <c r="D703" s="82">
        <v>33.04</v>
      </c>
      <c r="E703" s="94" t="s">
        <v>245</v>
      </c>
      <c r="F703" s="84">
        <f t="shared" si="20"/>
        <v>40.3088</v>
      </c>
      <c r="G703" s="95" t="s">
        <v>274</v>
      </c>
      <c r="H703" s="86"/>
      <c r="I703" s="33"/>
      <c r="J703" s="100"/>
      <c r="K703" s="88"/>
      <c r="N703" s="18"/>
      <c r="P703" s="4">
        <v>93.0</v>
      </c>
      <c r="Q703" s="4"/>
      <c r="R703" s="4"/>
      <c r="S703" s="21"/>
      <c r="T703" s="21"/>
      <c r="V703" s="89"/>
      <c r="Z703" s="73"/>
      <c r="AA703" s="73">
        <v>15.0</v>
      </c>
      <c r="AB703" s="4"/>
      <c r="AC703" s="74"/>
      <c r="AD703" s="75"/>
      <c r="AE703" s="75"/>
      <c r="AF703" s="76"/>
      <c r="AJ703" s="90">
        <v>1005026.0</v>
      </c>
      <c r="AK703" s="18"/>
      <c r="AL703" s="8">
        <f t="shared" si="21"/>
        <v>0</v>
      </c>
      <c r="AO703" s="8">
        <v>0.08902073545159167</v>
      </c>
      <c r="AT703" s="18"/>
      <c r="AU703" s="91"/>
    </row>
    <row r="704" ht="12.0" customHeight="1">
      <c r="A704" s="97">
        <v>5005027.0</v>
      </c>
      <c r="B704" s="92" t="s">
        <v>990</v>
      </c>
      <c r="C704" s="81" t="str">
        <f t="shared" si="19"/>
        <v/>
      </c>
      <c r="D704" s="82">
        <v>34.52</v>
      </c>
      <c r="E704" s="94" t="s">
        <v>245</v>
      </c>
      <c r="F704" s="84">
        <f t="shared" si="20"/>
        <v>42.1144</v>
      </c>
      <c r="G704" s="95" t="s">
        <v>252</v>
      </c>
      <c r="H704" s="86"/>
      <c r="I704" s="87" t="s">
        <v>520</v>
      </c>
      <c r="J704" s="76"/>
      <c r="K704" s="88"/>
      <c r="N704" s="18"/>
      <c r="P704" s="4">
        <v>93.0</v>
      </c>
      <c r="Q704" s="4"/>
      <c r="R704" s="4"/>
      <c r="S704" s="21"/>
      <c r="T704" s="21"/>
      <c r="V704" s="89"/>
      <c r="Z704" s="73"/>
      <c r="AA704" s="73">
        <v>14.982269503546092</v>
      </c>
      <c r="AB704" s="4"/>
      <c r="AC704" s="74"/>
      <c r="AD704" s="75"/>
      <c r="AE704" s="75"/>
      <c r="AF704" s="76"/>
      <c r="AJ704" s="90">
        <v>1005027.0</v>
      </c>
      <c r="AK704" s="18"/>
      <c r="AL704" s="8">
        <f t="shared" si="21"/>
        <v>0</v>
      </c>
      <c r="AO704" s="8">
        <v>1.70384365564216</v>
      </c>
      <c r="AT704" s="18"/>
      <c r="AU704" s="91"/>
    </row>
    <row r="705" ht="12.0" customHeight="1">
      <c r="A705" s="97">
        <v>5005028.0</v>
      </c>
      <c r="B705" s="92" t="s">
        <v>991</v>
      </c>
      <c r="C705" s="81" t="str">
        <f t="shared" si="19"/>
        <v/>
      </c>
      <c r="D705" s="82">
        <v>34.52</v>
      </c>
      <c r="E705" s="94" t="s">
        <v>245</v>
      </c>
      <c r="F705" s="84">
        <f t="shared" si="20"/>
        <v>42.1144</v>
      </c>
      <c r="G705" s="95" t="s">
        <v>274</v>
      </c>
      <c r="H705" s="86"/>
      <c r="I705" s="98" t="s">
        <v>339</v>
      </c>
      <c r="J705" s="100"/>
      <c r="K705" s="88"/>
      <c r="N705" s="18"/>
      <c r="P705" s="4">
        <v>93.0</v>
      </c>
      <c r="Q705" s="4"/>
      <c r="R705" s="4"/>
      <c r="S705" s="21"/>
      <c r="T705" s="21"/>
      <c r="V705" s="89"/>
      <c r="Z705" s="73"/>
      <c r="AA705" s="73">
        <v>14.982269503546092</v>
      </c>
      <c r="AB705" s="4"/>
      <c r="AC705" s="74"/>
      <c r="AD705" s="75"/>
      <c r="AE705" s="75"/>
      <c r="AF705" s="76"/>
      <c r="AJ705" s="90">
        <v>1005028.0</v>
      </c>
      <c r="AK705" s="18"/>
      <c r="AL705" s="8">
        <f t="shared" si="21"/>
        <v>0</v>
      </c>
      <c r="AO705" s="8">
        <v>0.28397394260702663</v>
      </c>
      <c r="AT705" s="18"/>
      <c r="AU705" s="91"/>
    </row>
    <row r="706" ht="12.0" customHeight="1">
      <c r="A706" s="97">
        <v>5005029.0</v>
      </c>
      <c r="B706" s="92" t="s">
        <v>992</v>
      </c>
      <c r="C706" s="81" t="str">
        <f t="shared" si="19"/>
        <v/>
      </c>
      <c r="D706" s="82">
        <v>36.74</v>
      </c>
      <c r="E706" s="94" t="s">
        <v>245</v>
      </c>
      <c r="F706" s="84">
        <f t="shared" si="20"/>
        <v>44.8228</v>
      </c>
      <c r="G706" s="95" t="s">
        <v>252</v>
      </c>
      <c r="H706" s="86"/>
      <c r="I706" s="99"/>
      <c r="J706" s="76"/>
      <c r="K706" s="88"/>
      <c r="N706" s="18"/>
      <c r="P706" s="4">
        <v>93.0</v>
      </c>
      <c r="Q706" s="4"/>
      <c r="R706" s="4"/>
      <c r="S706" s="21"/>
      <c r="T706" s="21"/>
      <c r="V706" s="89"/>
      <c r="Z706" s="73"/>
      <c r="AA706" s="73">
        <v>14.993752603082058</v>
      </c>
      <c r="AB706" s="4"/>
      <c r="AC706" s="74"/>
      <c r="AD706" s="75"/>
      <c r="AE706" s="75"/>
      <c r="AF706" s="76"/>
      <c r="AJ706" s="90">
        <v>1005029.0</v>
      </c>
      <c r="AK706" s="18"/>
      <c r="AL706" s="8">
        <f t="shared" si="21"/>
        <v>0</v>
      </c>
      <c r="AO706" s="8">
        <v>0.6672025170877509</v>
      </c>
      <c r="AT706" s="18"/>
      <c r="AU706" s="91"/>
    </row>
    <row r="707" ht="12.0" customHeight="1">
      <c r="A707" s="97">
        <v>5005030.0</v>
      </c>
      <c r="B707" s="92" t="s">
        <v>993</v>
      </c>
      <c r="C707" s="81" t="str">
        <f t="shared" si="19"/>
        <v/>
      </c>
      <c r="D707" s="82">
        <v>36.74</v>
      </c>
      <c r="E707" s="94" t="s">
        <v>245</v>
      </c>
      <c r="F707" s="84">
        <f t="shared" si="20"/>
        <v>44.8228</v>
      </c>
      <c r="G707" s="95" t="s">
        <v>252</v>
      </c>
      <c r="H707" s="86"/>
      <c r="I707" s="33"/>
      <c r="J707" s="76"/>
      <c r="K707" s="88"/>
      <c r="N707" s="18"/>
      <c r="P707" s="4">
        <v>93.0</v>
      </c>
      <c r="Q707" s="4"/>
      <c r="R707" s="4"/>
      <c r="S707" s="21"/>
      <c r="T707" s="21"/>
      <c r="V707" s="89"/>
      <c r="Z707" s="73"/>
      <c r="AA707" s="73">
        <v>14.993752603082058</v>
      </c>
      <c r="AB707" s="4"/>
      <c r="AC707" s="74"/>
      <c r="AD707" s="75"/>
      <c r="AE707" s="75"/>
      <c r="AF707" s="76"/>
      <c r="AJ707" s="90">
        <v>1005030.0</v>
      </c>
      <c r="AK707" s="18"/>
      <c r="AL707" s="8">
        <f t="shared" si="21"/>
        <v>0</v>
      </c>
      <c r="AO707" s="8">
        <v>2.0016075512632527</v>
      </c>
      <c r="AT707" s="18"/>
      <c r="AU707" s="91"/>
    </row>
    <row r="708" ht="12.0" customHeight="1">
      <c r="A708" s="97">
        <v>5005031.0</v>
      </c>
      <c r="B708" s="92" t="s">
        <v>994</v>
      </c>
      <c r="C708" s="81" t="str">
        <f t="shared" si="19"/>
        <v/>
      </c>
      <c r="D708" s="82">
        <v>36.74</v>
      </c>
      <c r="E708" s="94" t="s">
        <v>245</v>
      </c>
      <c r="F708" s="84">
        <f t="shared" si="20"/>
        <v>44.8228</v>
      </c>
      <c r="G708" s="95" t="s">
        <v>274</v>
      </c>
      <c r="H708" s="86"/>
      <c r="I708" s="98" t="s">
        <v>343</v>
      </c>
      <c r="J708" s="100"/>
      <c r="K708" s="88"/>
      <c r="N708" s="18"/>
      <c r="P708" s="4">
        <v>93.0</v>
      </c>
      <c r="Q708" s="4"/>
      <c r="R708" s="4"/>
      <c r="S708" s="21"/>
      <c r="T708" s="21"/>
      <c r="V708" s="89"/>
      <c r="Z708" s="73"/>
      <c r="AA708" s="73">
        <v>14.993752603082058</v>
      </c>
      <c r="AB708" s="4"/>
      <c r="AC708" s="74"/>
      <c r="AD708" s="75"/>
      <c r="AE708" s="75"/>
      <c r="AF708" s="76"/>
      <c r="AJ708" s="90">
        <v>1005031.0</v>
      </c>
      <c r="AK708" s="18"/>
      <c r="AL708" s="8">
        <f t="shared" si="21"/>
        <v>0</v>
      </c>
      <c r="AO708" s="8">
        <v>0.16680062927193773</v>
      </c>
      <c r="AT708" s="18"/>
      <c r="AU708" s="91"/>
    </row>
    <row r="709" ht="12.0" customHeight="1">
      <c r="A709" s="97">
        <v>5005032.0</v>
      </c>
      <c r="B709" s="92" t="s">
        <v>995</v>
      </c>
      <c r="C709" s="81" t="str">
        <f t="shared" si="19"/>
        <v/>
      </c>
      <c r="D709" s="82">
        <v>48.38</v>
      </c>
      <c r="E709" s="94" t="s">
        <v>245</v>
      </c>
      <c r="F709" s="84">
        <f t="shared" si="20"/>
        <v>59.0236</v>
      </c>
      <c r="G709" s="95" t="s">
        <v>252</v>
      </c>
      <c r="H709" s="86"/>
      <c r="I709" s="99"/>
      <c r="J709" s="76"/>
      <c r="K709" s="88"/>
      <c r="N709" s="18"/>
      <c r="P709" s="4">
        <v>93.0</v>
      </c>
      <c r="Q709" s="4"/>
      <c r="R709" s="4"/>
      <c r="S709" s="21"/>
      <c r="T709" s="21"/>
      <c r="V709" s="89"/>
      <c r="Z709" s="73"/>
      <c r="AA709" s="73">
        <v>14.990512333965853</v>
      </c>
      <c r="AB709" s="4"/>
      <c r="AC709" s="74"/>
      <c r="AD709" s="75"/>
      <c r="AE709" s="75"/>
      <c r="AF709" s="76"/>
      <c r="AJ709" s="90">
        <v>1005032.0</v>
      </c>
      <c r="AK709" s="18"/>
      <c r="AL709" s="8">
        <f t="shared" si="21"/>
        <v>0</v>
      </c>
      <c r="AO709" s="8">
        <v>1.899847750274433</v>
      </c>
      <c r="AT709" s="18"/>
      <c r="AU709" s="91"/>
    </row>
    <row r="710" ht="12.0" customHeight="1">
      <c r="A710" s="97">
        <v>5005033.0</v>
      </c>
      <c r="B710" s="92" t="s">
        <v>996</v>
      </c>
      <c r="C710" s="81" t="str">
        <f t="shared" si="19"/>
        <v/>
      </c>
      <c r="D710" s="82">
        <v>48.38</v>
      </c>
      <c r="E710" s="94" t="s">
        <v>245</v>
      </c>
      <c r="F710" s="84">
        <f t="shared" si="20"/>
        <v>59.0236</v>
      </c>
      <c r="G710" s="95" t="s">
        <v>252</v>
      </c>
      <c r="H710" s="86"/>
      <c r="I710" s="33"/>
      <c r="J710" s="76"/>
      <c r="K710" s="88"/>
      <c r="N710" s="18"/>
      <c r="P710" s="4">
        <v>93.0</v>
      </c>
      <c r="Q710" s="4"/>
      <c r="R710" s="4"/>
      <c r="S710" s="21"/>
      <c r="T710" s="21"/>
      <c r="V710" s="89"/>
      <c r="Z710" s="73"/>
      <c r="AA710" s="73">
        <v>14.990512333965853</v>
      </c>
      <c r="AB710" s="4"/>
      <c r="AC710" s="74"/>
      <c r="AD710" s="75"/>
      <c r="AE710" s="75"/>
      <c r="AF710" s="76"/>
      <c r="AJ710" s="90">
        <v>1005033.0</v>
      </c>
      <c r="AK710" s="18"/>
      <c r="AL710" s="8">
        <f t="shared" si="21"/>
        <v>0</v>
      </c>
      <c r="AO710" s="8">
        <v>2.1712545717422094</v>
      </c>
      <c r="AT710" s="18"/>
      <c r="AU710" s="91"/>
    </row>
    <row r="711" ht="12.0" customHeight="1">
      <c r="A711" s="97">
        <v>5005034.0</v>
      </c>
      <c r="B711" s="92" t="s">
        <v>997</v>
      </c>
      <c r="C711" s="81" t="str">
        <f t="shared" si="19"/>
        <v/>
      </c>
      <c r="D711" s="82">
        <v>48.38</v>
      </c>
      <c r="E711" s="94"/>
      <c r="F711" s="84">
        <f t="shared" si="20"/>
        <v>59.0236</v>
      </c>
      <c r="G711" s="95" t="s">
        <v>252</v>
      </c>
      <c r="H711" s="86"/>
      <c r="I711" s="33"/>
      <c r="J711" s="76"/>
      <c r="K711" s="88"/>
      <c r="N711" s="18"/>
      <c r="P711" s="4">
        <v>93.0</v>
      </c>
      <c r="Q711" s="4"/>
      <c r="R711" s="4"/>
      <c r="S711" s="21"/>
      <c r="T711" s="21"/>
      <c r="V711" s="89"/>
      <c r="Z711" s="73"/>
      <c r="AA711" s="73">
        <v>14.990512333965853</v>
      </c>
      <c r="AB711" s="4"/>
      <c r="AC711" s="74"/>
      <c r="AD711" s="75"/>
      <c r="AE711" s="75"/>
      <c r="AF711" s="76"/>
      <c r="AJ711" s="90">
        <v>1005034.0</v>
      </c>
      <c r="AK711" s="18"/>
      <c r="AL711" s="8">
        <f t="shared" si="21"/>
        <v>0</v>
      </c>
      <c r="AO711" s="8">
        <v>0.7069200931253705</v>
      </c>
      <c r="AT711" s="18"/>
      <c r="AU711" s="91"/>
    </row>
    <row r="712" ht="12.0" customHeight="1">
      <c r="A712" s="97">
        <v>5005035.0</v>
      </c>
      <c r="B712" s="92" t="s">
        <v>998</v>
      </c>
      <c r="C712" s="81" t="str">
        <f t="shared" si="19"/>
        <v/>
      </c>
      <c r="D712" s="82">
        <v>48.38</v>
      </c>
      <c r="E712" s="94" t="s">
        <v>245</v>
      </c>
      <c r="F712" s="84">
        <f t="shared" si="20"/>
        <v>59.0236</v>
      </c>
      <c r="G712" s="95" t="s">
        <v>252</v>
      </c>
      <c r="H712" s="86"/>
      <c r="I712" s="87" t="s">
        <v>375</v>
      </c>
      <c r="J712" s="76"/>
      <c r="K712" s="88"/>
      <c r="N712" s="18"/>
      <c r="P712" s="4">
        <v>93.0</v>
      </c>
      <c r="Q712" s="4"/>
      <c r="R712" s="4"/>
      <c r="S712" s="21"/>
      <c r="T712" s="21"/>
      <c r="V712" s="89"/>
      <c r="Z712" s="73"/>
      <c r="AA712" s="73">
        <v>14.990512333965853</v>
      </c>
      <c r="AB712" s="4"/>
      <c r="AC712" s="74"/>
      <c r="AD712" s="75"/>
      <c r="AE712" s="75"/>
      <c r="AF712" s="76"/>
      <c r="AJ712" s="90">
        <v>1005035.0</v>
      </c>
      <c r="AK712" s="18"/>
      <c r="AL712" s="8">
        <f t="shared" si="21"/>
        <v>0</v>
      </c>
      <c r="AO712" s="8">
        <v>3.0397564004390927</v>
      </c>
      <c r="AT712" s="18"/>
      <c r="AU712" s="91"/>
    </row>
    <row r="713" ht="12.0" customHeight="1">
      <c r="A713" s="97">
        <v>5005036.0</v>
      </c>
      <c r="B713" s="92" t="s">
        <v>999</v>
      </c>
      <c r="C713" s="81" t="str">
        <f t="shared" si="19"/>
        <v/>
      </c>
      <c r="D713" s="82">
        <v>48.38</v>
      </c>
      <c r="E713" s="94" t="s">
        <v>245</v>
      </c>
      <c r="F713" s="84">
        <f t="shared" si="20"/>
        <v>59.0236</v>
      </c>
      <c r="G713" s="95" t="s">
        <v>274</v>
      </c>
      <c r="H713" s="86"/>
      <c r="I713" s="98" t="s">
        <v>377</v>
      </c>
      <c r="J713" s="100"/>
      <c r="K713" s="88"/>
      <c r="N713" s="18"/>
      <c r="P713" s="4">
        <v>93.0</v>
      </c>
      <c r="Q713" s="4"/>
      <c r="R713" s="4"/>
      <c r="S713" s="21"/>
      <c r="T713" s="21"/>
      <c r="V713" s="89"/>
      <c r="Z713" s="73"/>
      <c r="AA713" s="73">
        <v>14.990512333965853</v>
      </c>
      <c r="AB713" s="4"/>
      <c r="AC713" s="74"/>
      <c r="AD713" s="75"/>
      <c r="AE713" s="75"/>
      <c r="AF713" s="76"/>
      <c r="AJ713" s="90">
        <v>1005036.0</v>
      </c>
      <c r="AK713" s="18"/>
      <c r="AL713" s="8">
        <f t="shared" si="21"/>
        <v>0</v>
      </c>
      <c r="AO713" s="8">
        <v>0.07599391001097733</v>
      </c>
      <c r="AT713" s="18"/>
      <c r="AU713" s="91"/>
    </row>
    <row r="714" ht="12.0" customHeight="1">
      <c r="A714" s="97">
        <v>5005037.0</v>
      </c>
      <c r="B714" s="92" t="s">
        <v>1000</v>
      </c>
      <c r="C714" s="81" t="str">
        <f t="shared" si="19"/>
        <v/>
      </c>
      <c r="D714" s="82">
        <v>49.08</v>
      </c>
      <c r="E714" s="94" t="s">
        <v>245</v>
      </c>
      <c r="F714" s="84">
        <f t="shared" si="20"/>
        <v>59.8776</v>
      </c>
      <c r="G714" s="95" t="s">
        <v>252</v>
      </c>
      <c r="H714" s="86"/>
      <c r="I714" s="99"/>
      <c r="J714" s="76"/>
      <c r="K714" s="88"/>
      <c r="N714" s="18"/>
      <c r="P714" s="4">
        <v>93.0</v>
      </c>
      <c r="Q714" s="4"/>
      <c r="R714" s="4"/>
      <c r="S714" s="21"/>
      <c r="T714" s="21"/>
      <c r="V714" s="89"/>
      <c r="Z714" s="73"/>
      <c r="AA714" s="73">
        <v>14.998440910508265</v>
      </c>
      <c r="AB714" s="4"/>
      <c r="AC714" s="74"/>
      <c r="AD714" s="75"/>
      <c r="AE714" s="75"/>
      <c r="AF714" s="76"/>
      <c r="AJ714" s="90">
        <v>1005037.0</v>
      </c>
      <c r="AK714" s="18"/>
      <c r="AL714" s="8">
        <f t="shared" si="21"/>
        <v>0</v>
      </c>
      <c r="AO714" s="8">
        <v>1.0702668649782832</v>
      </c>
      <c r="AT714" s="18"/>
      <c r="AU714" s="91"/>
    </row>
    <row r="715" ht="12.0" customHeight="1">
      <c r="A715" s="97">
        <v>5005038.0</v>
      </c>
      <c r="B715" s="92" t="s">
        <v>1001</v>
      </c>
      <c r="C715" s="81" t="str">
        <f t="shared" si="19"/>
        <v/>
      </c>
      <c r="D715" s="82">
        <v>49.08</v>
      </c>
      <c r="E715" s="94" t="s">
        <v>245</v>
      </c>
      <c r="F715" s="84">
        <f t="shared" si="20"/>
        <v>59.8776</v>
      </c>
      <c r="G715" s="95" t="s">
        <v>274</v>
      </c>
      <c r="H715" s="86"/>
      <c r="I715" s="19" t="s">
        <v>381</v>
      </c>
      <c r="J715" s="100"/>
      <c r="K715" s="88"/>
      <c r="N715" s="18"/>
      <c r="P715" s="4">
        <v>93.0</v>
      </c>
      <c r="Q715" s="4"/>
      <c r="R715" s="4"/>
      <c r="S715" s="21"/>
      <c r="T715" s="21"/>
      <c r="V715" s="89"/>
      <c r="Z715" s="73"/>
      <c r="AA715" s="73">
        <v>14.998440910508265</v>
      </c>
      <c r="AB715" s="4"/>
      <c r="AC715" s="74"/>
      <c r="AD715" s="75"/>
      <c r="AE715" s="75"/>
      <c r="AF715" s="76"/>
      <c r="AJ715" s="90">
        <v>1005038.0</v>
      </c>
      <c r="AK715" s="18"/>
      <c r="AL715" s="8">
        <f t="shared" si="21"/>
        <v>0</v>
      </c>
      <c r="AO715" s="8">
        <v>0.2724315656308357</v>
      </c>
      <c r="AT715" s="18"/>
      <c r="AU715" s="91"/>
    </row>
    <row r="716" ht="12.0" customHeight="1">
      <c r="A716" s="97">
        <v>5005039.0</v>
      </c>
      <c r="B716" s="92" t="s">
        <v>1002</v>
      </c>
      <c r="C716" s="81" t="str">
        <f t="shared" si="19"/>
        <v/>
      </c>
      <c r="D716" s="82">
        <v>57.26</v>
      </c>
      <c r="E716" s="94" t="s">
        <v>245</v>
      </c>
      <c r="F716" s="84">
        <f t="shared" si="20"/>
        <v>69.8572</v>
      </c>
      <c r="G716" s="95" t="s">
        <v>252</v>
      </c>
      <c r="H716" s="86"/>
      <c r="J716" s="76"/>
      <c r="K716" s="88"/>
      <c r="N716" s="18"/>
      <c r="P716" s="4">
        <v>93.0</v>
      </c>
      <c r="Q716" s="4"/>
      <c r="R716" s="4"/>
      <c r="S716" s="21"/>
      <c r="T716" s="21"/>
      <c r="V716" s="89"/>
      <c r="Z716" s="73"/>
      <c r="AA716" s="73">
        <v>14.987977558108469</v>
      </c>
      <c r="AB716" s="4"/>
      <c r="AC716" s="74"/>
      <c r="AD716" s="75"/>
      <c r="AE716" s="75"/>
      <c r="AF716" s="76"/>
      <c r="AJ716" s="90">
        <v>1005039.0</v>
      </c>
      <c r="AK716" s="18"/>
      <c r="AL716" s="8">
        <f t="shared" si="21"/>
        <v>0</v>
      </c>
      <c r="AO716" s="8">
        <v>1.2842403673123743</v>
      </c>
      <c r="AT716" s="18"/>
      <c r="AU716" s="91"/>
    </row>
    <row r="717" ht="12.0" customHeight="1">
      <c r="A717" s="97">
        <v>5005040.0</v>
      </c>
      <c r="B717" s="92" t="s">
        <v>1003</v>
      </c>
      <c r="C717" s="81" t="str">
        <f t="shared" si="19"/>
        <v/>
      </c>
      <c r="D717" s="82">
        <v>57.26</v>
      </c>
      <c r="E717" s="94" t="s">
        <v>245</v>
      </c>
      <c r="F717" s="84">
        <f t="shared" si="20"/>
        <v>69.8572</v>
      </c>
      <c r="G717" s="95" t="s">
        <v>252</v>
      </c>
      <c r="H717" s="86"/>
      <c r="J717" s="76"/>
      <c r="K717" s="88"/>
      <c r="N717" s="18"/>
      <c r="P717" s="4">
        <v>93.0</v>
      </c>
      <c r="Q717" s="4"/>
      <c r="R717" s="4"/>
      <c r="S717" s="21"/>
      <c r="T717" s="21"/>
      <c r="V717" s="89"/>
      <c r="Z717" s="73"/>
      <c r="AA717" s="73">
        <v>14.987977558108469</v>
      </c>
      <c r="AB717" s="4"/>
      <c r="AC717" s="74"/>
      <c r="AD717" s="75"/>
      <c r="AE717" s="75"/>
      <c r="AF717" s="76"/>
      <c r="AJ717" s="90">
        <v>1005040.0</v>
      </c>
      <c r="AK717" s="18"/>
      <c r="AL717" s="8">
        <f t="shared" si="21"/>
        <v>0</v>
      </c>
      <c r="AO717" s="8">
        <v>5.136961469249497</v>
      </c>
      <c r="AT717" s="18"/>
      <c r="AU717" s="91"/>
    </row>
    <row r="718" ht="12.0" customHeight="1">
      <c r="A718" s="97">
        <v>5005041.0</v>
      </c>
      <c r="B718" s="92" t="s">
        <v>1004</v>
      </c>
      <c r="C718" s="81" t="str">
        <f t="shared" si="19"/>
        <v/>
      </c>
      <c r="D718" s="82">
        <v>57.26</v>
      </c>
      <c r="E718" s="94" t="s">
        <v>245</v>
      </c>
      <c r="F718" s="84">
        <f t="shared" si="20"/>
        <v>69.8572</v>
      </c>
      <c r="G718" s="95" t="s">
        <v>274</v>
      </c>
      <c r="H718" s="86"/>
      <c r="I718" s="98" t="s">
        <v>1005</v>
      </c>
      <c r="J718" s="100"/>
      <c r="K718" s="88"/>
      <c r="N718" s="18"/>
      <c r="P718" s="4">
        <v>93.0</v>
      </c>
      <c r="Q718" s="4"/>
      <c r="R718" s="4"/>
      <c r="S718" s="21"/>
      <c r="T718" s="21"/>
      <c r="V718" s="89"/>
      <c r="Z718" s="73"/>
      <c r="AA718" s="73">
        <v>14.987977558108469</v>
      </c>
      <c r="AB718" s="4"/>
      <c r="AC718" s="74"/>
      <c r="AD718" s="75"/>
      <c r="AE718" s="75"/>
      <c r="AF718" s="76"/>
      <c r="AJ718" s="90">
        <v>1005041.0</v>
      </c>
      <c r="AK718" s="18"/>
      <c r="AL718" s="8">
        <f t="shared" si="21"/>
        <v>0</v>
      </c>
      <c r="AO718" s="8">
        <v>0.28538674829163874</v>
      </c>
      <c r="AT718" s="18"/>
      <c r="AU718" s="91"/>
    </row>
    <row r="719" ht="12.0" customHeight="1">
      <c r="A719" s="97">
        <v>5005042.0</v>
      </c>
      <c r="B719" s="92" t="s">
        <v>1006</v>
      </c>
      <c r="C719" s="81" t="str">
        <f t="shared" si="19"/>
        <v/>
      </c>
      <c r="D719" s="82">
        <v>59.48</v>
      </c>
      <c r="E719" s="94" t="s">
        <v>245</v>
      </c>
      <c r="F719" s="84">
        <f t="shared" si="20"/>
        <v>72.5656</v>
      </c>
      <c r="G719" s="95" t="s">
        <v>252</v>
      </c>
      <c r="H719" s="86"/>
      <c r="I719" s="99"/>
      <c r="J719" s="76"/>
      <c r="K719" s="88"/>
      <c r="N719" s="18"/>
      <c r="P719" s="4">
        <v>93.0</v>
      </c>
      <c r="Q719" s="4"/>
      <c r="R719" s="4"/>
      <c r="S719" s="21"/>
      <c r="T719" s="21"/>
      <c r="V719" s="89"/>
      <c r="Z719" s="73"/>
      <c r="AA719" s="73">
        <v>14.994855967078209</v>
      </c>
      <c r="AB719" s="4"/>
      <c r="AC719" s="74"/>
      <c r="AD719" s="75"/>
      <c r="AE719" s="75"/>
      <c r="AF719" s="76"/>
      <c r="AJ719" s="90">
        <v>1005042.0</v>
      </c>
      <c r="AK719" s="18"/>
      <c r="AL719" s="8">
        <f t="shared" si="21"/>
        <v>0</v>
      </c>
      <c r="AO719" s="8">
        <v>6.181329354161571</v>
      </c>
      <c r="AT719" s="18"/>
      <c r="AU719" s="91"/>
    </row>
    <row r="720" ht="12.0" customHeight="1">
      <c r="A720" s="97">
        <v>5005043.0</v>
      </c>
      <c r="B720" s="92" t="s">
        <v>1007</v>
      </c>
      <c r="C720" s="81" t="str">
        <f t="shared" si="19"/>
        <v/>
      </c>
      <c r="D720" s="82">
        <v>59.48</v>
      </c>
      <c r="E720" s="94" t="s">
        <v>245</v>
      </c>
      <c r="F720" s="84">
        <f t="shared" si="20"/>
        <v>72.5656</v>
      </c>
      <c r="G720" s="95" t="s">
        <v>252</v>
      </c>
      <c r="H720" s="86"/>
      <c r="I720" s="76"/>
      <c r="J720" s="76"/>
      <c r="K720" s="88"/>
      <c r="N720" s="18"/>
      <c r="P720" s="4">
        <v>93.0</v>
      </c>
      <c r="Q720" s="4"/>
      <c r="R720" s="4"/>
      <c r="S720" s="21"/>
      <c r="T720" s="21"/>
      <c r="V720" s="89"/>
      <c r="Z720" s="73"/>
      <c r="AA720" s="73">
        <v>14.994855967078209</v>
      </c>
      <c r="AB720" s="4"/>
      <c r="AC720" s="74"/>
      <c r="AD720" s="75"/>
      <c r="AE720" s="75"/>
      <c r="AF720" s="76"/>
      <c r="AJ720" s="90">
        <v>1005043.0</v>
      </c>
      <c r="AK720" s="18"/>
      <c r="AL720" s="8">
        <f t="shared" si="21"/>
        <v>0</v>
      </c>
      <c r="AO720" s="8">
        <v>6.181329354161571</v>
      </c>
      <c r="AT720" s="18"/>
      <c r="AU720" s="91"/>
    </row>
    <row r="721" ht="12.0" customHeight="1">
      <c r="A721" s="97">
        <v>5005044.0</v>
      </c>
      <c r="B721" s="92" t="s">
        <v>1008</v>
      </c>
      <c r="C721" s="81" t="str">
        <f t="shared" si="19"/>
        <v/>
      </c>
      <c r="D721" s="82">
        <v>66.77</v>
      </c>
      <c r="E721" s="94" t="s">
        <v>245</v>
      </c>
      <c r="F721" s="84">
        <f t="shared" si="20"/>
        <v>81.4594</v>
      </c>
      <c r="G721" s="95" t="s">
        <v>252</v>
      </c>
      <c r="H721" s="86"/>
      <c r="I721" s="76"/>
      <c r="J721" s="76"/>
      <c r="K721" s="88"/>
      <c r="N721" s="18"/>
      <c r="P721" s="4">
        <v>93.0</v>
      </c>
      <c r="Q721" s="4"/>
      <c r="R721" s="4"/>
      <c r="S721" s="21"/>
      <c r="T721" s="21"/>
      <c r="V721" s="89"/>
      <c r="Z721" s="73"/>
      <c r="AA721" s="73">
        <v>15.009165902841417</v>
      </c>
      <c r="AB721" s="4"/>
      <c r="AC721" s="74"/>
      <c r="AD721" s="75"/>
      <c r="AE721" s="75"/>
      <c r="AF721" s="76"/>
      <c r="AJ721" s="90">
        <v>1005044.0</v>
      </c>
      <c r="AK721" s="18"/>
      <c r="AL721" s="8">
        <f t="shared" si="21"/>
        <v>0</v>
      </c>
      <c r="AO721" s="8">
        <v>0.7866889564336372</v>
      </c>
      <c r="AT721" s="18"/>
      <c r="AU721" s="91"/>
    </row>
    <row r="722" ht="12.0" customHeight="1">
      <c r="A722" s="97">
        <v>5005045.0</v>
      </c>
      <c r="B722" s="92" t="s">
        <v>1009</v>
      </c>
      <c r="C722" s="81" t="str">
        <f t="shared" si="19"/>
        <v/>
      </c>
      <c r="D722" s="82">
        <v>66.77</v>
      </c>
      <c r="E722" s="94" t="s">
        <v>245</v>
      </c>
      <c r="F722" s="84">
        <f t="shared" si="20"/>
        <v>81.4594</v>
      </c>
      <c r="G722" s="95" t="s">
        <v>252</v>
      </c>
      <c r="H722" s="86"/>
      <c r="I722" s="76"/>
      <c r="J722" s="76"/>
      <c r="K722" s="88"/>
      <c r="N722" s="18"/>
      <c r="P722" s="4">
        <v>93.0</v>
      </c>
      <c r="Q722" s="4"/>
      <c r="R722" s="4"/>
      <c r="S722" s="21"/>
      <c r="T722" s="21"/>
      <c r="V722" s="89"/>
      <c r="Z722" s="73"/>
      <c r="AA722" s="73">
        <v>15.009165902841417</v>
      </c>
      <c r="AB722" s="4"/>
      <c r="AC722" s="74"/>
      <c r="AD722" s="75"/>
      <c r="AE722" s="75"/>
      <c r="AF722" s="76"/>
      <c r="AJ722" s="90">
        <v>1005045.0</v>
      </c>
      <c r="AK722" s="18"/>
      <c r="AL722" s="8">
        <f t="shared" si="21"/>
        <v>0</v>
      </c>
      <c r="AO722" s="8">
        <v>1.8356075650118202</v>
      </c>
      <c r="AT722" s="18"/>
      <c r="AU722" s="91"/>
    </row>
    <row r="723" ht="12.0" customHeight="1">
      <c r="A723" s="97">
        <v>5005046.0</v>
      </c>
      <c r="B723" s="92" t="s">
        <v>1010</v>
      </c>
      <c r="C723" s="81" t="str">
        <f t="shared" si="19"/>
        <v/>
      </c>
      <c r="D723" s="82">
        <v>66.77</v>
      </c>
      <c r="E723" s="94" t="s">
        <v>245</v>
      </c>
      <c r="F723" s="84">
        <f t="shared" si="20"/>
        <v>81.4594</v>
      </c>
      <c r="G723" s="95" t="s">
        <v>274</v>
      </c>
      <c r="H723" s="86"/>
      <c r="I723" s="19" t="s">
        <v>285</v>
      </c>
      <c r="J723" s="100"/>
      <c r="K723" s="88"/>
      <c r="N723" s="18"/>
      <c r="P723" s="4">
        <v>93.0</v>
      </c>
      <c r="Q723" s="4"/>
      <c r="R723" s="4"/>
      <c r="S723" s="21"/>
      <c r="T723" s="21"/>
      <c r="V723" s="89"/>
      <c r="Z723" s="73"/>
      <c r="AA723" s="73">
        <v>15.009165902841417</v>
      </c>
      <c r="AB723" s="4"/>
      <c r="AC723" s="74"/>
      <c r="AD723" s="75"/>
      <c r="AE723" s="75"/>
      <c r="AF723" s="76"/>
      <c r="AJ723" s="90">
        <v>1005046.0</v>
      </c>
      <c r="AK723" s="18"/>
      <c r="AL723" s="8">
        <f t="shared" si="21"/>
        <v>0</v>
      </c>
      <c r="AO723" s="8">
        <v>0.09373315225592274</v>
      </c>
      <c r="AT723" s="18"/>
      <c r="AU723" s="91"/>
    </row>
    <row r="724" ht="12.0" customHeight="1">
      <c r="A724" s="97">
        <v>5005047.0</v>
      </c>
      <c r="B724" s="92" t="s">
        <v>1011</v>
      </c>
      <c r="C724" s="81" t="str">
        <f t="shared" si="19"/>
        <v/>
      </c>
      <c r="D724" s="82">
        <v>80.16</v>
      </c>
      <c r="E724" s="94" t="s">
        <v>372</v>
      </c>
      <c r="F724" s="84">
        <f t="shared" si="20"/>
        <v>97.7952</v>
      </c>
      <c r="G724" s="95" t="s">
        <v>246</v>
      </c>
      <c r="H724" s="86"/>
      <c r="J724" s="76"/>
      <c r="K724" s="88"/>
      <c r="N724" s="18"/>
      <c r="P724" s="4">
        <v>93.0</v>
      </c>
      <c r="Q724" s="4"/>
      <c r="R724" s="4"/>
      <c r="S724" s="21"/>
      <c r="T724" s="21"/>
      <c r="V724" s="89"/>
      <c r="Z724" s="73"/>
      <c r="AA724" s="73">
        <v>15.0</v>
      </c>
      <c r="AB724" s="4"/>
      <c r="AC724" s="74"/>
      <c r="AD724" s="75"/>
      <c r="AE724" s="75"/>
      <c r="AF724" s="76"/>
      <c r="AJ724" s="90">
        <v>1005047.0</v>
      </c>
      <c r="AK724" s="18"/>
      <c r="AL724" s="8">
        <f t="shared" si="21"/>
        <v>0</v>
      </c>
      <c r="AO724" s="8">
        <v>2.293286370200668</v>
      </c>
      <c r="AT724" s="18"/>
      <c r="AU724" s="91"/>
    </row>
    <row r="725" ht="12.0" customHeight="1">
      <c r="A725" s="97">
        <v>5005048.0</v>
      </c>
      <c r="B725" s="92" t="s">
        <v>1012</v>
      </c>
      <c r="C725" s="81" t="str">
        <f t="shared" si="19"/>
        <v/>
      </c>
      <c r="D725" s="82">
        <v>80.16</v>
      </c>
      <c r="E725" s="94" t="s">
        <v>245</v>
      </c>
      <c r="F725" s="84">
        <f t="shared" si="20"/>
        <v>97.7952</v>
      </c>
      <c r="G725" s="95" t="s">
        <v>252</v>
      </c>
      <c r="H725" s="86"/>
      <c r="J725" s="76"/>
      <c r="K725" s="88"/>
      <c r="N725" s="18"/>
      <c r="P725" s="4">
        <v>93.0</v>
      </c>
      <c r="Q725" s="4"/>
      <c r="R725" s="4"/>
      <c r="S725" s="21"/>
      <c r="T725" s="21"/>
      <c r="V725" s="89"/>
      <c r="Z725" s="73"/>
      <c r="AA725" s="73">
        <v>15.0</v>
      </c>
      <c r="AB725" s="4"/>
      <c r="AC725" s="74"/>
      <c r="AD725" s="75"/>
      <c r="AE725" s="75"/>
      <c r="AF725" s="76"/>
      <c r="AJ725" s="90">
        <v>1005048.0</v>
      </c>
      <c r="AK725" s="18"/>
      <c r="AL725" s="8">
        <f t="shared" si="21"/>
        <v>0</v>
      </c>
      <c r="AO725" s="8">
        <v>0.9655942611371235</v>
      </c>
      <c r="AT725" s="18"/>
      <c r="AU725" s="91"/>
    </row>
    <row r="726" ht="12.0" customHeight="1">
      <c r="A726" s="97">
        <v>5005049.0</v>
      </c>
      <c r="B726" s="92" t="s">
        <v>1013</v>
      </c>
      <c r="C726" s="81" t="str">
        <f t="shared" si="19"/>
        <v/>
      </c>
      <c r="D726" s="82">
        <v>80.16</v>
      </c>
      <c r="E726" s="94" t="s">
        <v>245</v>
      </c>
      <c r="F726" s="84">
        <f t="shared" si="20"/>
        <v>97.7952</v>
      </c>
      <c r="G726" s="95" t="s">
        <v>246</v>
      </c>
      <c r="H726" s="86"/>
      <c r="J726" s="76"/>
      <c r="K726" s="88"/>
      <c r="N726" s="18"/>
      <c r="P726" s="4">
        <v>93.0</v>
      </c>
      <c r="Q726" s="4"/>
      <c r="R726" s="4"/>
      <c r="S726" s="21"/>
      <c r="T726" s="21"/>
      <c r="V726" s="89"/>
      <c r="Z726" s="73"/>
      <c r="AA726" s="73">
        <v>15.0</v>
      </c>
      <c r="AB726" s="4"/>
      <c r="AC726" s="74"/>
      <c r="AD726" s="75"/>
      <c r="AE726" s="75"/>
      <c r="AF726" s="76"/>
      <c r="AJ726" s="90">
        <v>1005049.0</v>
      </c>
      <c r="AK726" s="18"/>
      <c r="AL726" s="8">
        <f t="shared" si="21"/>
        <v>0</v>
      </c>
      <c r="AO726" s="8">
        <v>3.6692581923210694</v>
      </c>
      <c r="AT726" s="18"/>
      <c r="AU726" s="91"/>
    </row>
    <row r="727" ht="12.0" customHeight="1">
      <c r="A727" s="97">
        <v>5005050.0</v>
      </c>
      <c r="B727" s="92" t="s">
        <v>1014</v>
      </c>
      <c r="C727" s="81" t="str">
        <f t="shared" si="19"/>
        <v/>
      </c>
      <c r="D727" s="82">
        <v>80.16</v>
      </c>
      <c r="E727" s="94" t="s">
        <v>245</v>
      </c>
      <c r="F727" s="84">
        <f t="shared" si="20"/>
        <v>97.7952</v>
      </c>
      <c r="G727" s="95" t="s">
        <v>246</v>
      </c>
      <c r="H727" s="86"/>
      <c r="J727" s="76"/>
      <c r="K727" s="88"/>
      <c r="N727" s="18"/>
      <c r="P727" s="4">
        <v>93.0</v>
      </c>
      <c r="Q727" s="4"/>
      <c r="R727" s="4"/>
      <c r="S727" s="21"/>
      <c r="T727" s="21"/>
      <c r="V727" s="89"/>
      <c r="Z727" s="73"/>
      <c r="AA727" s="73">
        <v>15.0</v>
      </c>
      <c r="AB727" s="4"/>
      <c r="AC727" s="74"/>
      <c r="AD727" s="75"/>
      <c r="AE727" s="75"/>
      <c r="AF727" s="76"/>
      <c r="AJ727" s="90">
        <v>1005050.0</v>
      </c>
      <c r="AK727" s="18"/>
      <c r="AL727" s="8">
        <f t="shared" si="21"/>
        <v>0</v>
      </c>
      <c r="AO727" s="8">
        <v>4.586572740401336</v>
      </c>
      <c r="AT727" s="18"/>
      <c r="AU727" s="91"/>
    </row>
    <row r="728" ht="12.0" customHeight="1">
      <c r="A728" s="97">
        <v>5005051.0</v>
      </c>
      <c r="B728" s="92" t="s">
        <v>1015</v>
      </c>
      <c r="C728" s="81" t="str">
        <f t="shared" si="19"/>
        <v/>
      </c>
      <c r="D728" s="82">
        <v>80.16</v>
      </c>
      <c r="E728" s="94" t="s">
        <v>245</v>
      </c>
      <c r="F728" s="84">
        <f t="shared" si="20"/>
        <v>97.7952</v>
      </c>
      <c r="G728" s="95" t="s">
        <v>274</v>
      </c>
      <c r="H728" s="86"/>
      <c r="J728" s="100"/>
      <c r="K728" s="88"/>
      <c r="N728" s="18"/>
      <c r="P728" s="4">
        <v>93.0</v>
      </c>
      <c r="Q728" s="4"/>
      <c r="R728" s="4"/>
      <c r="S728" s="21"/>
      <c r="T728" s="21"/>
      <c r="V728" s="89"/>
      <c r="Z728" s="73"/>
      <c r="AA728" s="73">
        <v>15.0</v>
      </c>
      <c r="AB728" s="4"/>
      <c r="AC728" s="74"/>
      <c r="AD728" s="75"/>
      <c r="AE728" s="75"/>
      <c r="AF728" s="76"/>
      <c r="AJ728" s="90">
        <v>1005051.0</v>
      </c>
      <c r="AK728" s="18"/>
      <c r="AL728" s="8">
        <f t="shared" si="21"/>
        <v>0</v>
      </c>
      <c r="AO728" s="8">
        <v>0.49584570166500935</v>
      </c>
      <c r="AT728" s="18"/>
      <c r="AU728" s="91"/>
    </row>
    <row r="729" ht="12.0" customHeight="1">
      <c r="A729" s="97">
        <v>5005052.0</v>
      </c>
      <c r="B729" s="92" t="s">
        <v>1016</v>
      </c>
      <c r="C729" s="81" t="str">
        <f t="shared" si="19"/>
        <v/>
      </c>
      <c r="D729" s="82">
        <v>83.5</v>
      </c>
      <c r="E729" s="94" t="s">
        <v>245</v>
      </c>
      <c r="F729" s="84">
        <f t="shared" si="20"/>
        <v>101.87</v>
      </c>
      <c r="G729" s="95" t="s">
        <v>246</v>
      </c>
      <c r="H729" s="86"/>
      <c r="J729" s="76"/>
      <c r="K729" s="88"/>
      <c r="N729" s="18"/>
      <c r="P729" s="4">
        <v>93.0</v>
      </c>
      <c r="Q729" s="4"/>
      <c r="R729" s="4"/>
      <c r="S729" s="21"/>
      <c r="T729" s="21"/>
      <c r="V729" s="89"/>
      <c r="Z729" s="73"/>
      <c r="AA729" s="73">
        <v>10.005497526113245</v>
      </c>
      <c r="AB729" s="4"/>
      <c r="AC729" s="74"/>
      <c r="AD729" s="75"/>
      <c r="AE729" s="75"/>
      <c r="AF729" s="76"/>
      <c r="AJ729" s="90">
        <v>1005052.0</v>
      </c>
      <c r="AK729" s="18"/>
      <c r="AL729" s="8">
        <f t="shared" si="21"/>
        <v>0</v>
      </c>
      <c r="AO729" s="8">
        <v>17.613941578286404</v>
      </c>
      <c r="AT729" s="18"/>
      <c r="AU729" s="91"/>
    </row>
    <row r="730" ht="12.0" customHeight="1">
      <c r="A730" s="97">
        <v>5005053.0</v>
      </c>
      <c r="B730" s="92" t="s">
        <v>1017</v>
      </c>
      <c r="C730" s="81" t="str">
        <f t="shared" si="19"/>
        <v/>
      </c>
      <c r="D730" s="82">
        <v>83.5</v>
      </c>
      <c r="E730" s="94" t="s">
        <v>245</v>
      </c>
      <c r="F730" s="84">
        <f t="shared" si="20"/>
        <v>101.87</v>
      </c>
      <c r="G730" s="95" t="s">
        <v>246</v>
      </c>
      <c r="H730" s="86"/>
      <c r="J730" s="76"/>
      <c r="K730" s="88"/>
      <c r="N730" s="18"/>
      <c r="P730" s="4">
        <v>93.0</v>
      </c>
      <c r="Q730" s="4"/>
      <c r="R730" s="4"/>
      <c r="S730" s="21"/>
      <c r="T730" s="21"/>
      <c r="V730" s="89"/>
      <c r="Z730" s="73"/>
      <c r="AA730" s="73">
        <v>10.005497526113245</v>
      </c>
      <c r="AB730" s="4"/>
      <c r="AC730" s="74"/>
      <c r="AD730" s="75"/>
      <c r="AE730" s="75"/>
      <c r="AF730" s="76"/>
      <c r="AJ730" s="90">
        <v>1005053.0</v>
      </c>
      <c r="AK730" s="18"/>
      <c r="AL730" s="8">
        <f t="shared" si="21"/>
        <v>0</v>
      </c>
      <c r="AO730" s="8">
        <v>8.806970789143202</v>
      </c>
      <c r="AT730" s="18"/>
      <c r="AU730" s="91"/>
    </row>
    <row r="731" ht="12.0" customHeight="1">
      <c r="A731" s="97">
        <v>5005054.0</v>
      </c>
      <c r="B731" s="92" t="s">
        <v>1018</v>
      </c>
      <c r="C731" s="81" t="str">
        <f t="shared" si="19"/>
        <v/>
      </c>
      <c r="D731" s="82">
        <v>83.5</v>
      </c>
      <c r="E731" s="94" t="s">
        <v>245</v>
      </c>
      <c r="F731" s="84">
        <f t="shared" si="20"/>
        <v>101.87</v>
      </c>
      <c r="G731" s="95" t="s">
        <v>246</v>
      </c>
      <c r="H731" s="86"/>
      <c r="J731" s="76"/>
      <c r="K731" s="88"/>
      <c r="N731" s="18"/>
      <c r="P731" s="4">
        <v>93.0</v>
      </c>
      <c r="Q731" s="4"/>
      <c r="R731" s="4"/>
      <c r="S731" s="21"/>
      <c r="T731" s="21"/>
      <c r="V731" s="89"/>
      <c r="Z731" s="73"/>
      <c r="AA731" s="73">
        <v>10.005497526113245</v>
      </c>
      <c r="AB731" s="4"/>
      <c r="AC731" s="74"/>
      <c r="AD731" s="75"/>
      <c r="AE731" s="75"/>
      <c r="AF731" s="76"/>
      <c r="AJ731" s="90">
        <v>1005054.0</v>
      </c>
      <c r="AK731" s="18"/>
      <c r="AL731" s="8">
        <f t="shared" si="21"/>
        <v>0</v>
      </c>
      <c r="AO731" s="8">
        <v>8.806970789143202</v>
      </c>
      <c r="AT731" s="18"/>
      <c r="AU731" s="91"/>
    </row>
    <row r="732" ht="12.0" customHeight="1">
      <c r="A732" s="97">
        <v>5005055.0</v>
      </c>
      <c r="B732" s="92" t="s">
        <v>1019</v>
      </c>
      <c r="C732" s="81" t="str">
        <f t="shared" si="19"/>
        <v/>
      </c>
      <c r="D732" s="82">
        <v>83.5</v>
      </c>
      <c r="E732" s="94" t="s">
        <v>245</v>
      </c>
      <c r="F732" s="84">
        <f t="shared" si="20"/>
        <v>101.87</v>
      </c>
      <c r="G732" s="95" t="s">
        <v>246</v>
      </c>
      <c r="H732" s="86"/>
      <c r="J732" s="76"/>
      <c r="K732" s="88"/>
      <c r="N732" s="18"/>
      <c r="P732" s="4">
        <v>93.0</v>
      </c>
      <c r="Q732" s="4"/>
      <c r="R732" s="4"/>
      <c r="S732" s="21"/>
      <c r="T732" s="21"/>
      <c r="V732" s="89"/>
      <c r="Z732" s="73"/>
      <c r="AA732" s="73">
        <v>10.005497526113245</v>
      </c>
      <c r="AB732" s="4"/>
      <c r="AC732" s="74"/>
      <c r="AD732" s="75"/>
      <c r="AE732" s="75"/>
      <c r="AF732" s="76"/>
      <c r="AJ732" s="90">
        <v>1005055.0</v>
      </c>
      <c r="AK732" s="18"/>
      <c r="AL732" s="8">
        <f t="shared" si="21"/>
        <v>0</v>
      </c>
      <c r="AO732" s="8">
        <v>5.871313859428801</v>
      </c>
      <c r="AT732" s="18"/>
      <c r="AU732" s="91"/>
    </row>
    <row r="733" ht="12.0" customHeight="1">
      <c r="A733" s="97">
        <v>5005056.0</v>
      </c>
      <c r="B733" s="92" t="s">
        <v>1020</v>
      </c>
      <c r="C733" s="81" t="str">
        <f t="shared" si="19"/>
        <v/>
      </c>
      <c r="D733" s="82">
        <v>98.86</v>
      </c>
      <c r="E733" s="94" t="s">
        <v>245</v>
      </c>
      <c r="F733" s="84">
        <f t="shared" si="20"/>
        <v>120.6092</v>
      </c>
      <c r="G733" s="95" t="s">
        <v>274</v>
      </c>
      <c r="H733" s="86"/>
      <c r="J733" s="100"/>
      <c r="K733" s="88"/>
      <c r="N733" s="18"/>
      <c r="P733" s="4">
        <v>93.0</v>
      </c>
      <c r="Q733" s="4"/>
      <c r="R733" s="4"/>
      <c r="S733" s="21"/>
      <c r="T733" s="21"/>
      <c r="V733" s="89"/>
      <c r="Z733" s="73"/>
      <c r="AA733" s="73">
        <v>9.998452251973376</v>
      </c>
      <c r="AB733" s="4"/>
      <c r="AC733" s="74"/>
      <c r="AD733" s="75"/>
      <c r="AE733" s="75"/>
      <c r="AF733" s="76"/>
      <c r="AJ733" s="90">
        <v>1005056.0</v>
      </c>
      <c r="AK733" s="18"/>
      <c r="AL733" s="8">
        <f t="shared" si="21"/>
        <v>0</v>
      </c>
      <c r="AO733" s="8">
        <v>0.09917914226344393</v>
      </c>
      <c r="AT733" s="18"/>
      <c r="AU733" s="91"/>
    </row>
    <row r="734" ht="12.0" customHeight="1">
      <c r="A734" s="97">
        <v>5005057.0</v>
      </c>
      <c r="B734" s="92" t="s">
        <v>1021</v>
      </c>
      <c r="C734" s="81" t="str">
        <f t="shared" si="19"/>
        <v/>
      </c>
      <c r="D734" s="82">
        <v>98.86</v>
      </c>
      <c r="E734" s="94" t="s">
        <v>245</v>
      </c>
      <c r="F734" s="84">
        <f t="shared" si="20"/>
        <v>120.6092</v>
      </c>
      <c r="G734" s="95" t="s">
        <v>246</v>
      </c>
      <c r="H734" s="86"/>
      <c r="J734" s="76"/>
      <c r="K734" s="88"/>
      <c r="N734" s="18"/>
      <c r="P734" s="4">
        <v>93.0</v>
      </c>
      <c r="Q734" s="4"/>
      <c r="R734" s="4"/>
      <c r="S734" s="21"/>
      <c r="T734" s="21"/>
      <c r="V734" s="89"/>
      <c r="Z734" s="73"/>
      <c r="AA734" s="73">
        <v>9.998452251973376</v>
      </c>
      <c r="AB734" s="4"/>
      <c r="AC734" s="74"/>
      <c r="AD734" s="75"/>
      <c r="AE734" s="75"/>
      <c r="AF734" s="76"/>
      <c r="AJ734" s="90">
        <v>1005057.0</v>
      </c>
      <c r="AK734" s="18"/>
      <c r="AL734" s="8">
        <f t="shared" si="21"/>
        <v>0</v>
      </c>
      <c r="AO734" s="8">
        <v>2.975374267903318</v>
      </c>
      <c r="AT734" s="18"/>
      <c r="AU734" s="91"/>
    </row>
    <row r="735" ht="12.0" customHeight="1">
      <c r="A735" s="97">
        <v>5005058.0</v>
      </c>
      <c r="B735" s="92" t="s">
        <v>1022</v>
      </c>
      <c r="C735" s="81" t="str">
        <f t="shared" si="19"/>
        <v/>
      </c>
      <c r="D735" s="82">
        <v>98.86</v>
      </c>
      <c r="E735" s="94" t="s">
        <v>245</v>
      </c>
      <c r="F735" s="84">
        <f t="shared" si="20"/>
        <v>120.6092</v>
      </c>
      <c r="G735" s="95" t="s">
        <v>246</v>
      </c>
      <c r="H735" s="86"/>
      <c r="J735" s="76"/>
      <c r="K735" s="88"/>
      <c r="N735" s="18"/>
      <c r="P735" s="4">
        <v>93.0</v>
      </c>
      <c r="Q735" s="4"/>
      <c r="R735" s="4"/>
      <c r="S735" s="21"/>
      <c r="T735" s="21"/>
      <c r="V735" s="89"/>
      <c r="Z735" s="73"/>
      <c r="AA735" s="73">
        <v>9.998452251973376</v>
      </c>
      <c r="AB735" s="4"/>
      <c r="AC735" s="74"/>
      <c r="AD735" s="75"/>
      <c r="AE735" s="75"/>
      <c r="AF735" s="76"/>
      <c r="AJ735" s="90">
        <v>1005058.0</v>
      </c>
      <c r="AK735" s="18"/>
      <c r="AL735" s="8">
        <f t="shared" si="21"/>
        <v>0</v>
      </c>
      <c r="AO735" s="8">
        <v>1.8596089174395736</v>
      </c>
      <c r="AT735" s="18"/>
      <c r="AU735" s="91"/>
    </row>
    <row r="736" ht="12.0" customHeight="1">
      <c r="A736" s="97">
        <v>5005059.0</v>
      </c>
      <c r="B736" s="92" t="s">
        <v>1023</v>
      </c>
      <c r="C736" s="81" t="str">
        <f t="shared" si="19"/>
        <v/>
      </c>
      <c r="D736" s="82">
        <v>98.86</v>
      </c>
      <c r="E736" s="94" t="s">
        <v>245</v>
      </c>
      <c r="F736" s="84">
        <f t="shared" si="20"/>
        <v>120.6092</v>
      </c>
      <c r="G736" s="95" t="s">
        <v>246</v>
      </c>
      <c r="H736" s="86"/>
      <c r="J736" s="76"/>
      <c r="K736" s="88"/>
      <c r="N736" s="18"/>
      <c r="P736" s="4">
        <v>93.0</v>
      </c>
      <c r="Q736" s="4"/>
      <c r="R736" s="4"/>
      <c r="S736" s="21"/>
      <c r="T736" s="21"/>
      <c r="V736" s="89"/>
      <c r="Z736" s="73"/>
      <c r="AA736" s="73">
        <v>9.998452251973376</v>
      </c>
      <c r="AB736" s="4"/>
      <c r="AC736" s="74"/>
      <c r="AD736" s="75"/>
      <c r="AE736" s="75"/>
      <c r="AF736" s="76"/>
      <c r="AJ736" s="90">
        <v>1005059.0</v>
      </c>
      <c r="AK736" s="18"/>
      <c r="AL736" s="8">
        <f t="shared" si="21"/>
        <v>0</v>
      </c>
      <c r="AO736" s="8">
        <v>4.958957113172197</v>
      </c>
      <c r="AT736" s="18"/>
      <c r="AU736" s="91"/>
    </row>
    <row r="737" ht="12.0" customHeight="1">
      <c r="A737" s="97">
        <v>5005060.0</v>
      </c>
      <c r="B737" s="92" t="s">
        <v>1024</v>
      </c>
      <c r="C737" s="81" t="str">
        <f t="shared" si="19"/>
        <v/>
      </c>
      <c r="D737" s="82">
        <v>98.86</v>
      </c>
      <c r="E737" s="94" t="s">
        <v>245</v>
      </c>
      <c r="F737" s="84">
        <f t="shared" si="20"/>
        <v>120.6092</v>
      </c>
      <c r="G737" s="95" t="s">
        <v>246</v>
      </c>
      <c r="H737" s="86"/>
      <c r="J737" s="76"/>
      <c r="K737" s="88"/>
      <c r="N737" s="18"/>
      <c r="P737" s="4">
        <v>93.0</v>
      </c>
      <c r="Q737" s="4"/>
      <c r="R737" s="4"/>
      <c r="S737" s="21"/>
      <c r="T737" s="21"/>
      <c r="V737" s="89"/>
      <c r="Z737" s="73"/>
      <c r="AA737" s="73">
        <v>9.998452251973376</v>
      </c>
      <c r="AB737" s="4"/>
      <c r="AC737" s="74"/>
      <c r="AD737" s="75"/>
      <c r="AE737" s="75"/>
      <c r="AF737" s="76"/>
      <c r="AJ737" s="90">
        <v>1005060.0</v>
      </c>
      <c r="AK737" s="18"/>
      <c r="AL737" s="8">
        <f t="shared" si="21"/>
        <v>0</v>
      </c>
      <c r="AO737" s="8">
        <v>7.438435669758294</v>
      </c>
      <c r="AT737" s="18"/>
      <c r="AU737" s="91"/>
    </row>
    <row r="738" ht="12.0" customHeight="1">
      <c r="A738" s="97">
        <v>5005061.0</v>
      </c>
      <c r="B738" s="92" t="s">
        <v>1025</v>
      </c>
      <c r="C738" s="81" t="str">
        <f t="shared" si="19"/>
        <v/>
      </c>
      <c r="D738" s="82">
        <v>120.38</v>
      </c>
      <c r="E738" s="94" t="s">
        <v>245</v>
      </c>
      <c r="F738" s="84">
        <f t="shared" si="20"/>
        <v>146.8636</v>
      </c>
      <c r="G738" s="95" t="s">
        <v>274</v>
      </c>
      <c r="H738" s="86"/>
      <c r="I738" s="98" t="s">
        <v>822</v>
      </c>
      <c r="J738" s="100"/>
      <c r="K738" s="88"/>
      <c r="N738" s="18"/>
      <c r="P738" s="4">
        <v>93.0</v>
      </c>
      <c r="Q738" s="4"/>
      <c r="R738" s="4"/>
      <c r="S738" s="21"/>
      <c r="T738" s="21"/>
      <c r="V738" s="89"/>
      <c r="Z738" s="73"/>
      <c r="AA738" s="73">
        <v>10.002541942043734</v>
      </c>
      <c r="AB738" s="4"/>
      <c r="AC738" s="74"/>
      <c r="AD738" s="75"/>
      <c r="AE738" s="75"/>
      <c r="AF738" s="76"/>
      <c r="AJ738" s="90">
        <v>1005061.0</v>
      </c>
      <c r="AK738" s="18"/>
      <c r="AL738" s="8">
        <f t="shared" si="21"/>
        <v>0</v>
      </c>
      <c r="AO738" s="8">
        <v>0.46987503967960625</v>
      </c>
      <c r="AT738" s="18"/>
      <c r="AU738" s="91"/>
    </row>
    <row r="739" ht="12.0" customHeight="1">
      <c r="A739" s="97">
        <v>5005062.0</v>
      </c>
      <c r="B739" s="92" t="s">
        <v>1026</v>
      </c>
      <c r="C739" s="81" t="str">
        <f t="shared" si="19"/>
        <v/>
      </c>
      <c r="D739" s="82">
        <v>120.38</v>
      </c>
      <c r="E739" s="94" t="s">
        <v>245</v>
      </c>
      <c r="F739" s="84">
        <f t="shared" si="20"/>
        <v>146.8636</v>
      </c>
      <c r="G739" s="95" t="s">
        <v>246</v>
      </c>
      <c r="H739" s="86"/>
      <c r="I739" s="99"/>
      <c r="J739" s="76"/>
      <c r="K739" s="88"/>
      <c r="N739" s="18"/>
      <c r="P739" s="4">
        <v>93.0</v>
      </c>
      <c r="Q739" s="4"/>
      <c r="R739" s="4"/>
      <c r="S739" s="21"/>
      <c r="T739" s="21"/>
      <c r="V739" s="89"/>
      <c r="Z739" s="73"/>
      <c r="AA739" s="73">
        <v>10.002541942043734</v>
      </c>
      <c r="AB739" s="4"/>
      <c r="AC739" s="74"/>
      <c r="AD739" s="75"/>
      <c r="AE739" s="75"/>
      <c r="AF739" s="76"/>
      <c r="AJ739" s="90">
        <v>1005062.0</v>
      </c>
      <c r="AK739" s="18"/>
      <c r="AL739" s="8">
        <f t="shared" si="21"/>
        <v>0</v>
      </c>
      <c r="AO739" s="8">
        <v>12.216751031669762</v>
      </c>
      <c r="AT739" s="18"/>
      <c r="AU739" s="91"/>
    </row>
    <row r="740" ht="12.0" customHeight="1">
      <c r="A740" s="97">
        <v>5005063.0</v>
      </c>
      <c r="B740" s="92" t="s">
        <v>1027</v>
      </c>
      <c r="C740" s="81" t="str">
        <f t="shared" si="19"/>
        <v/>
      </c>
      <c r="D740" s="82">
        <v>120.38</v>
      </c>
      <c r="E740" s="94" t="s">
        <v>245</v>
      </c>
      <c r="F740" s="84">
        <f t="shared" si="20"/>
        <v>146.8636</v>
      </c>
      <c r="G740" s="95" t="s">
        <v>252</v>
      </c>
      <c r="H740" s="86"/>
      <c r="I740" s="76"/>
      <c r="J740" s="76"/>
      <c r="K740" s="88"/>
      <c r="N740" s="18"/>
      <c r="P740" s="4">
        <v>93.0</v>
      </c>
      <c r="Q740" s="4"/>
      <c r="R740" s="4"/>
      <c r="S740" s="21"/>
      <c r="T740" s="21"/>
      <c r="V740" s="89"/>
      <c r="Z740" s="73"/>
      <c r="AA740" s="73">
        <v>10.002541942043734</v>
      </c>
      <c r="AB740" s="4"/>
      <c r="AC740" s="74"/>
      <c r="AD740" s="75"/>
      <c r="AE740" s="75"/>
      <c r="AF740" s="76"/>
      <c r="AJ740" s="90">
        <v>1005063.0</v>
      </c>
      <c r="AK740" s="18"/>
      <c r="AL740" s="8">
        <f t="shared" si="21"/>
        <v>0</v>
      </c>
      <c r="AO740" s="8">
        <v>1.7452501473813944</v>
      </c>
      <c r="AT740" s="18"/>
      <c r="AU740" s="91"/>
    </row>
    <row r="741" ht="12.0" customHeight="1">
      <c r="A741" s="97">
        <v>5005064.0</v>
      </c>
      <c r="B741" s="92" t="s">
        <v>1028</v>
      </c>
      <c r="C741" s="81" t="str">
        <f t="shared" si="19"/>
        <v/>
      </c>
      <c r="D741" s="82">
        <v>132.08</v>
      </c>
      <c r="E741" s="94" t="s">
        <v>245</v>
      </c>
      <c r="F741" s="84">
        <f t="shared" si="20"/>
        <v>161.1376</v>
      </c>
      <c r="G741" s="95" t="s">
        <v>246</v>
      </c>
      <c r="H741" s="86"/>
      <c r="I741" s="76"/>
      <c r="J741" s="76"/>
      <c r="K741" s="88"/>
      <c r="N741" s="18"/>
      <c r="P741" s="4">
        <v>93.0</v>
      </c>
      <c r="Q741" s="4"/>
      <c r="R741" s="4"/>
      <c r="S741" s="21"/>
      <c r="T741" s="21"/>
      <c r="V741" s="89"/>
      <c r="Z741" s="73"/>
      <c r="AA741" s="73">
        <v>9.997683039851708</v>
      </c>
      <c r="AB741" s="4"/>
      <c r="AC741" s="74"/>
      <c r="AD741" s="75"/>
      <c r="AE741" s="75"/>
      <c r="AF741" s="76"/>
      <c r="AJ741" s="90">
        <v>1005064.0</v>
      </c>
      <c r="AK741" s="18"/>
      <c r="AL741" s="8">
        <f t="shared" si="21"/>
        <v>0</v>
      </c>
      <c r="AO741" s="8">
        <v>2.227138516151202</v>
      </c>
      <c r="AT741" s="18"/>
      <c r="AU741" s="91"/>
    </row>
    <row r="742" ht="12.0" customHeight="1">
      <c r="A742" s="97">
        <v>5005065.0</v>
      </c>
      <c r="B742" s="92" t="s">
        <v>1029</v>
      </c>
      <c r="C742" s="81" t="str">
        <f t="shared" si="19"/>
        <v/>
      </c>
      <c r="D742" s="82">
        <v>132.08</v>
      </c>
      <c r="E742" s="94" t="s">
        <v>245</v>
      </c>
      <c r="F742" s="84">
        <f t="shared" si="20"/>
        <v>161.1376</v>
      </c>
      <c r="G742" s="95" t="s">
        <v>246</v>
      </c>
      <c r="H742" s="86"/>
      <c r="I742" s="87"/>
      <c r="J742" s="76"/>
      <c r="K742" s="88"/>
      <c r="N742" s="18"/>
      <c r="P742" s="4">
        <v>93.0</v>
      </c>
      <c r="Q742" s="4"/>
      <c r="R742" s="4"/>
      <c r="S742" s="21"/>
      <c r="T742" s="21"/>
      <c r="V742" s="89"/>
      <c r="Z742" s="73"/>
      <c r="AA742" s="73">
        <v>9.997683039851708</v>
      </c>
      <c r="AB742" s="4"/>
      <c r="AC742" s="74"/>
      <c r="AD742" s="75"/>
      <c r="AE742" s="75"/>
      <c r="AF742" s="76"/>
      <c r="AJ742" s="90">
        <v>1005065.0</v>
      </c>
      <c r="AK742" s="18"/>
      <c r="AL742" s="8">
        <f t="shared" si="21"/>
        <v>0</v>
      </c>
      <c r="AO742" s="8">
        <v>11.135692580756007</v>
      </c>
      <c r="AT742" s="18"/>
      <c r="AU742" s="91"/>
    </row>
    <row r="743" ht="12.0" customHeight="1">
      <c r="A743" s="97">
        <v>5005066.0</v>
      </c>
      <c r="B743" s="92" t="s">
        <v>1030</v>
      </c>
      <c r="C743" s="81" t="str">
        <f t="shared" si="19"/>
        <v/>
      </c>
      <c r="D743" s="82">
        <v>132.08</v>
      </c>
      <c r="E743" s="94" t="s">
        <v>245</v>
      </c>
      <c r="F743" s="84">
        <f t="shared" si="20"/>
        <v>161.1376</v>
      </c>
      <c r="G743" s="95" t="s">
        <v>274</v>
      </c>
      <c r="H743" s="86"/>
      <c r="I743" s="98" t="s">
        <v>649</v>
      </c>
      <c r="J743" s="100"/>
      <c r="K743" s="88"/>
      <c r="N743" s="18"/>
      <c r="P743" s="4">
        <v>93.0</v>
      </c>
      <c r="Q743" s="4"/>
      <c r="R743" s="4"/>
      <c r="S743" s="21"/>
      <c r="T743" s="21"/>
      <c r="V743" s="89"/>
      <c r="Z743" s="73"/>
      <c r="AA743" s="73">
        <v>9.997683039851708</v>
      </c>
      <c r="AB743" s="4"/>
      <c r="AC743" s="74"/>
      <c r="AD743" s="75"/>
      <c r="AE743" s="75"/>
      <c r="AF743" s="76"/>
      <c r="AJ743" s="90">
        <v>1005066.0</v>
      </c>
      <c r="AK743" s="18"/>
      <c r="AL743" s="8">
        <f t="shared" si="21"/>
        <v>0</v>
      </c>
      <c r="AO743" s="8">
        <v>0.34799039314862523</v>
      </c>
      <c r="AT743" s="18"/>
      <c r="AU743" s="91"/>
    </row>
    <row r="744" ht="12.0" customHeight="1">
      <c r="A744" s="97">
        <v>5005067.0</v>
      </c>
      <c r="B744" s="92" t="s">
        <v>1031</v>
      </c>
      <c r="C744" s="81" t="str">
        <f t="shared" si="19"/>
        <v/>
      </c>
      <c r="D744" s="82">
        <v>138.29</v>
      </c>
      <c r="E744" s="94" t="s">
        <v>245</v>
      </c>
      <c r="F744" s="84">
        <f t="shared" si="20"/>
        <v>168.7138</v>
      </c>
      <c r="G744" s="95" t="s">
        <v>246</v>
      </c>
      <c r="H744" s="86"/>
      <c r="I744" s="99"/>
      <c r="J744" s="76"/>
      <c r="K744" s="88"/>
      <c r="N744" s="18"/>
      <c r="P744" s="4">
        <v>93.0</v>
      </c>
      <c r="Q744" s="4"/>
      <c r="R744" s="4"/>
      <c r="S744" s="21"/>
      <c r="T744" s="21"/>
      <c r="V744" s="89"/>
      <c r="Z744" s="73"/>
      <c r="AA744" s="73">
        <v>10.00110631707048</v>
      </c>
      <c r="AB744" s="4"/>
      <c r="AC744" s="74"/>
      <c r="AD744" s="75"/>
      <c r="AE744" s="75"/>
      <c r="AF744" s="76"/>
      <c r="AJ744" s="90">
        <v>1005067.0</v>
      </c>
      <c r="AK744" s="18"/>
      <c r="AL744" s="8">
        <f t="shared" si="21"/>
        <v>0</v>
      </c>
      <c r="AO744" s="8">
        <v>10.635038035989691</v>
      </c>
      <c r="AT744" s="18"/>
      <c r="AU744" s="91"/>
    </row>
    <row r="745" ht="12.0" customHeight="1">
      <c r="A745" s="97">
        <v>5005068.0</v>
      </c>
      <c r="B745" s="92" t="s">
        <v>1032</v>
      </c>
      <c r="C745" s="81" t="str">
        <f t="shared" si="19"/>
        <v/>
      </c>
      <c r="D745" s="82">
        <v>138.29</v>
      </c>
      <c r="E745" s="94" t="s">
        <v>245</v>
      </c>
      <c r="F745" s="84">
        <f t="shared" si="20"/>
        <v>168.7138</v>
      </c>
      <c r="G745" s="95" t="s">
        <v>246</v>
      </c>
      <c r="H745" s="86"/>
      <c r="I745" s="19" t="s">
        <v>359</v>
      </c>
      <c r="J745" s="76"/>
      <c r="K745" s="88"/>
      <c r="N745" s="18"/>
      <c r="P745" s="4">
        <v>93.0</v>
      </c>
      <c r="Q745" s="4"/>
      <c r="R745" s="4"/>
      <c r="S745" s="21"/>
      <c r="T745" s="21"/>
      <c r="V745" s="89"/>
      <c r="Z745" s="73"/>
      <c r="AA745" s="73">
        <v>10.00110631707048</v>
      </c>
      <c r="AB745" s="4"/>
      <c r="AC745" s="74"/>
      <c r="AD745" s="75"/>
      <c r="AE745" s="75"/>
      <c r="AF745" s="76"/>
      <c r="AJ745" s="90">
        <v>1005068.0</v>
      </c>
      <c r="AK745" s="18"/>
      <c r="AL745" s="8">
        <f t="shared" si="21"/>
        <v>0</v>
      </c>
      <c r="AO745" s="8">
        <v>10.635038035989691</v>
      </c>
      <c r="AT745" s="18"/>
      <c r="AU745" s="91"/>
    </row>
    <row r="746" ht="12.0" customHeight="1">
      <c r="A746" s="97">
        <v>5005069.0</v>
      </c>
      <c r="B746" s="92" t="s">
        <v>1033</v>
      </c>
      <c r="C746" s="81" t="str">
        <f t="shared" si="19"/>
        <v/>
      </c>
      <c r="D746" s="82">
        <v>138.29</v>
      </c>
      <c r="E746" s="94" t="s">
        <v>245</v>
      </c>
      <c r="F746" s="84">
        <f t="shared" si="20"/>
        <v>168.7138</v>
      </c>
      <c r="G746" s="95" t="s">
        <v>246</v>
      </c>
      <c r="H746" s="86"/>
      <c r="J746" s="76"/>
      <c r="K746" s="88"/>
      <c r="N746" s="18"/>
      <c r="P746" s="4">
        <v>93.0</v>
      </c>
      <c r="Q746" s="4"/>
      <c r="R746" s="4"/>
      <c r="S746" s="21"/>
      <c r="T746" s="21"/>
      <c r="V746" s="89"/>
      <c r="Z746" s="73"/>
      <c r="AA746" s="73">
        <v>10.00110631707048</v>
      </c>
      <c r="AB746" s="4"/>
      <c r="AC746" s="74"/>
      <c r="AD746" s="75"/>
      <c r="AE746" s="75"/>
      <c r="AF746" s="76"/>
      <c r="AJ746" s="90">
        <v>1005069.0</v>
      </c>
      <c r="AK746" s="18"/>
      <c r="AL746" s="8">
        <f t="shared" si="21"/>
        <v>0</v>
      </c>
      <c r="AO746" s="8">
        <v>10.635038035989691</v>
      </c>
      <c r="AT746" s="18"/>
      <c r="AU746" s="91"/>
    </row>
    <row r="747" ht="12.0" customHeight="1">
      <c r="A747" s="97">
        <v>5005070.0</v>
      </c>
      <c r="B747" s="92" t="s">
        <v>1034</v>
      </c>
      <c r="C747" s="81" t="str">
        <f t="shared" si="19"/>
        <v/>
      </c>
      <c r="D747" s="82">
        <v>138.29</v>
      </c>
      <c r="E747" s="94" t="s">
        <v>245</v>
      </c>
      <c r="F747" s="84">
        <f t="shared" si="20"/>
        <v>168.7138</v>
      </c>
      <c r="G747" s="95" t="s">
        <v>246</v>
      </c>
      <c r="H747" s="86"/>
      <c r="J747" s="76"/>
      <c r="K747" s="88"/>
      <c r="N747" s="18"/>
      <c r="P747" s="4">
        <v>93.0</v>
      </c>
      <c r="Q747" s="4"/>
      <c r="R747" s="4"/>
      <c r="S747" s="21"/>
      <c r="T747" s="21"/>
      <c r="V747" s="89"/>
      <c r="Z747" s="73"/>
      <c r="AA747" s="73">
        <v>10.00110631707048</v>
      </c>
      <c r="AB747" s="4"/>
      <c r="AC747" s="74"/>
      <c r="AD747" s="75"/>
      <c r="AE747" s="75"/>
      <c r="AF747" s="76"/>
      <c r="AJ747" s="90">
        <v>1005070.0</v>
      </c>
      <c r="AK747" s="18"/>
      <c r="AL747" s="8">
        <f t="shared" si="21"/>
        <v>0</v>
      </c>
      <c r="AO747" s="8">
        <v>10.635038035989691</v>
      </c>
      <c r="AT747" s="18"/>
      <c r="AU747" s="91"/>
    </row>
    <row r="748" ht="12.0" customHeight="1">
      <c r="A748" s="97">
        <v>5005071.0</v>
      </c>
      <c r="B748" s="92" t="s">
        <v>1035</v>
      </c>
      <c r="C748" s="81" t="str">
        <f t="shared" si="19"/>
        <v/>
      </c>
      <c r="D748" s="82">
        <v>138.29</v>
      </c>
      <c r="E748" s="94" t="s">
        <v>245</v>
      </c>
      <c r="F748" s="84">
        <f t="shared" si="20"/>
        <v>168.7138</v>
      </c>
      <c r="G748" s="95" t="s">
        <v>274</v>
      </c>
      <c r="H748" s="86"/>
      <c r="J748" s="100"/>
      <c r="K748" s="88"/>
      <c r="N748" s="18"/>
      <c r="P748" s="4">
        <v>93.0</v>
      </c>
      <c r="Q748" s="4"/>
      <c r="R748" s="4"/>
      <c r="S748" s="21"/>
      <c r="T748" s="21"/>
      <c r="V748" s="89"/>
      <c r="Z748" s="73"/>
      <c r="AA748" s="73">
        <v>10.00110631707048</v>
      </c>
      <c r="AB748" s="4"/>
      <c r="AC748" s="74"/>
      <c r="AD748" s="75"/>
      <c r="AE748" s="75"/>
      <c r="AF748" s="76"/>
      <c r="AJ748" s="90">
        <v>1005071.0</v>
      </c>
      <c r="AK748" s="18"/>
      <c r="AL748" s="8">
        <f t="shared" si="21"/>
        <v>0</v>
      </c>
      <c r="AO748" s="8">
        <v>1.3293797544987114</v>
      </c>
      <c r="AT748" s="18"/>
      <c r="AU748" s="91"/>
    </row>
    <row r="749" ht="12.0" customHeight="1">
      <c r="A749" s="97">
        <v>5005072.0</v>
      </c>
      <c r="B749" s="92" t="s">
        <v>1036</v>
      </c>
      <c r="C749" s="81" t="str">
        <f t="shared" si="19"/>
        <v/>
      </c>
      <c r="D749" s="82">
        <v>157.43</v>
      </c>
      <c r="E749" s="94" t="s">
        <v>245</v>
      </c>
      <c r="F749" s="84">
        <f t="shared" si="20"/>
        <v>192.0646</v>
      </c>
      <c r="G749" s="95" t="s">
        <v>246</v>
      </c>
      <c r="H749" s="86"/>
      <c r="I749" s="98" t="s">
        <v>364</v>
      </c>
      <c r="J749" s="76"/>
      <c r="K749" s="88"/>
      <c r="N749" s="18"/>
      <c r="P749" s="4">
        <v>93.0</v>
      </c>
      <c r="Q749" s="4"/>
      <c r="R749" s="4"/>
      <c r="S749" s="21"/>
      <c r="T749" s="21"/>
      <c r="V749" s="89"/>
      <c r="Z749" s="73"/>
      <c r="AA749" s="73">
        <v>10.000971911750412</v>
      </c>
      <c r="AB749" s="4"/>
      <c r="AC749" s="74"/>
      <c r="AD749" s="75"/>
      <c r="AE749" s="75"/>
      <c r="AF749" s="76"/>
      <c r="AJ749" s="90">
        <v>1005072.0</v>
      </c>
      <c r="AK749" s="18"/>
      <c r="AL749" s="8">
        <f t="shared" si="21"/>
        <v>0</v>
      </c>
      <c r="AO749" s="8">
        <v>9.34246521280446</v>
      </c>
      <c r="AT749" s="18"/>
      <c r="AU749" s="91"/>
    </row>
    <row r="750" ht="12.0" customHeight="1">
      <c r="A750" s="97">
        <v>5005073.0</v>
      </c>
      <c r="B750" s="92" t="s">
        <v>1037</v>
      </c>
      <c r="C750" s="81" t="str">
        <f t="shared" si="19"/>
        <v/>
      </c>
      <c r="D750" s="82">
        <v>157.43</v>
      </c>
      <c r="E750" s="94" t="s">
        <v>245</v>
      </c>
      <c r="F750" s="84">
        <f t="shared" si="20"/>
        <v>192.0646</v>
      </c>
      <c r="G750" s="95" t="s">
        <v>246</v>
      </c>
      <c r="H750" s="86"/>
      <c r="I750" s="99"/>
      <c r="J750" s="76"/>
      <c r="K750" s="88"/>
      <c r="N750" s="18"/>
      <c r="P750" s="4">
        <v>93.0</v>
      </c>
      <c r="Q750" s="4"/>
      <c r="R750" s="4"/>
      <c r="S750" s="21"/>
      <c r="T750" s="21"/>
      <c r="V750" s="89"/>
      <c r="Z750" s="73"/>
      <c r="AA750" s="73">
        <v>10.000971911750412</v>
      </c>
      <c r="AB750" s="4"/>
      <c r="AC750" s="74"/>
      <c r="AD750" s="75"/>
      <c r="AE750" s="75"/>
      <c r="AF750" s="76"/>
      <c r="AJ750" s="90">
        <v>1005073.0</v>
      </c>
      <c r="AK750" s="18"/>
      <c r="AL750" s="8">
        <f t="shared" si="21"/>
        <v>0</v>
      </c>
      <c r="AO750" s="8">
        <v>9.34246521280446</v>
      </c>
      <c r="AT750" s="18"/>
      <c r="AU750" s="91"/>
    </row>
    <row r="751" ht="12.0" customHeight="1">
      <c r="A751" s="97">
        <v>5005074.0</v>
      </c>
      <c r="B751" s="92" t="s">
        <v>1038</v>
      </c>
      <c r="C751" s="81" t="str">
        <f t="shared" si="19"/>
        <v/>
      </c>
      <c r="D751" s="82">
        <v>157.43</v>
      </c>
      <c r="E751" s="94" t="s">
        <v>245</v>
      </c>
      <c r="F751" s="84">
        <f t="shared" si="20"/>
        <v>192.0646</v>
      </c>
      <c r="G751" s="95" t="s">
        <v>246</v>
      </c>
      <c r="H751" s="86"/>
      <c r="I751" s="76"/>
      <c r="J751" s="76"/>
      <c r="K751" s="88"/>
      <c r="N751" s="18"/>
      <c r="P751" s="4">
        <v>93.0</v>
      </c>
      <c r="Q751" s="4"/>
      <c r="R751" s="4"/>
      <c r="S751" s="21"/>
      <c r="T751" s="21"/>
      <c r="V751" s="89"/>
      <c r="Z751" s="73"/>
      <c r="AA751" s="73">
        <v>10.000971911750412</v>
      </c>
      <c r="AB751" s="4"/>
      <c r="AC751" s="74"/>
      <c r="AD751" s="75"/>
      <c r="AE751" s="75"/>
      <c r="AF751" s="76"/>
      <c r="AJ751" s="90">
        <v>1005074.0</v>
      </c>
      <c r="AK751" s="18"/>
      <c r="AL751" s="8">
        <f t="shared" si="21"/>
        <v>0</v>
      </c>
      <c r="AO751" s="8">
        <v>9.34246521280446</v>
      </c>
      <c r="AT751" s="18"/>
      <c r="AU751" s="91"/>
    </row>
    <row r="752" ht="12.0" customHeight="1">
      <c r="A752" s="97">
        <v>5005075.0</v>
      </c>
      <c r="B752" s="92" t="s">
        <v>1039</v>
      </c>
      <c r="C752" s="81" t="str">
        <f t="shared" si="19"/>
        <v/>
      </c>
      <c r="D752" s="82">
        <v>157.43</v>
      </c>
      <c r="E752" s="94" t="s">
        <v>245</v>
      </c>
      <c r="F752" s="84">
        <f t="shared" si="20"/>
        <v>192.0646</v>
      </c>
      <c r="G752" s="95" t="s">
        <v>246</v>
      </c>
      <c r="H752" s="86"/>
      <c r="I752" s="98" t="s">
        <v>343</v>
      </c>
      <c r="J752" s="76"/>
      <c r="K752" s="88"/>
      <c r="N752" s="18"/>
      <c r="P752" s="4">
        <v>93.0</v>
      </c>
      <c r="Q752" s="4"/>
      <c r="R752" s="4"/>
      <c r="S752" s="21"/>
      <c r="T752" s="21"/>
      <c r="V752" s="89"/>
      <c r="Z752" s="73"/>
      <c r="AA752" s="73">
        <v>10.000971911750412</v>
      </c>
      <c r="AB752" s="4"/>
      <c r="AC752" s="74"/>
      <c r="AD752" s="75"/>
      <c r="AE752" s="75"/>
      <c r="AF752" s="76"/>
      <c r="AJ752" s="90">
        <v>1005075.0</v>
      </c>
      <c r="AK752" s="18"/>
      <c r="AL752" s="8">
        <f t="shared" si="21"/>
        <v>0</v>
      </c>
      <c r="AO752" s="8">
        <v>9.34246521280446</v>
      </c>
      <c r="AT752" s="18"/>
      <c r="AU752" s="91"/>
    </row>
    <row r="753" ht="12.0" customHeight="1">
      <c r="A753" s="97">
        <v>5005076.0</v>
      </c>
      <c r="B753" s="92" t="s">
        <v>1040</v>
      </c>
      <c r="C753" s="81" t="str">
        <f t="shared" si="19"/>
        <v/>
      </c>
      <c r="D753" s="82">
        <v>157.43</v>
      </c>
      <c r="E753" s="94" t="s">
        <v>245</v>
      </c>
      <c r="F753" s="84">
        <f t="shared" si="20"/>
        <v>192.0646</v>
      </c>
      <c r="G753" s="95" t="s">
        <v>274</v>
      </c>
      <c r="H753" s="86"/>
      <c r="I753" s="99"/>
      <c r="J753" s="100"/>
      <c r="K753" s="88"/>
      <c r="N753" s="18"/>
      <c r="P753" s="4">
        <v>93.0</v>
      </c>
      <c r="Q753" s="4"/>
      <c r="R753" s="4"/>
      <c r="S753" s="21"/>
      <c r="T753" s="21"/>
      <c r="V753" s="89"/>
      <c r="Z753" s="73"/>
      <c r="AA753" s="73">
        <v>10.000971911750412</v>
      </c>
      <c r="AB753" s="4"/>
      <c r="AC753" s="74"/>
      <c r="AD753" s="75"/>
      <c r="AE753" s="75"/>
      <c r="AF753" s="76"/>
      <c r="AJ753" s="90">
        <v>1005076.0</v>
      </c>
      <c r="AK753" s="18"/>
      <c r="AL753" s="8">
        <f t="shared" si="21"/>
        <v>0</v>
      </c>
      <c r="AO753" s="8">
        <v>0.18684930425608917</v>
      </c>
      <c r="AT753" s="18"/>
      <c r="AU753" s="91"/>
    </row>
    <row r="754" ht="12.0" customHeight="1">
      <c r="A754" s="97">
        <v>5005077.0</v>
      </c>
      <c r="B754" s="92" t="s">
        <v>1041</v>
      </c>
      <c r="C754" s="81" t="str">
        <f t="shared" ref="C754:C818" si="22">IF(MROUND(AL754/(AO754*F754),5)=0,"",MROUND(AL754/(AO754*F754),5))</f>
        <v/>
      </c>
      <c r="D754" s="82">
        <v>181.63</v>
      </c>
      <c r="E754" s="94" t="s">
        <v>245</v>
      </c>
      <c r="F754" s="84">
        <f t="shared" si="20"/>
        <v>221.5886</v>
      </c>
      <c r="G754" s="95" t="s">
        <v>246</v>
      </c>
      <c r="H754" s="86"/>
      <c r="I754" s="76"/>
      <c r="J754" s="76"/>
      <c r="K754" s="88"/>
      <c r="N754" s="18"/>
      <c r="P754" s="4">
        <v>93.0</v>
      </c>
      <c r="Q754" s="4"/>
      <c r="R754" s="4"/>
      <c r="S754" s="21"/>
      <c r="T754" s="21"/>
      <c r="V754" s="89"/>
      <c r="Z754" s="73"/>
      <c r="AA754" s="73">
        <v>9.999157610984753</v>
      </c>
      <c r="AB754" s="4"/>
      <c r="AC754" s="74"/>
      <c r="AD754" s="75"/>
      <c r="AE754" s="75"/>
      <c r="AF754" s="76"/>
      <c r="AJ754" s="90">
        <v>1005077.0</v>
      </c>
      <c r="AK754" s="18"/>
      <c r="AL754" s="8">
        <f t="shared" si="21"/>
        <v>0</v>
      </c>
      <c r="AO754" s="8">
        <v>5.398210695835255</v>
      </c>
      <c r="AT754" s="18"/>
      <c r="AU754" s="91"/>
    </row>
    <row r="755" ht="12.0" customHeight="1">
      <c r="A755" s="97">
        <v>5005078.0</v>
      </c>
      <c r="B755" s="92" t="s">
        <v>1042</v>
      </c>
      <c r="C755" s="81" t="str">
        <f t="shared" si="22"/>
        <v/>
      </c>
      <c r="D755" s="82">
        <v>181.63</v>
      </c>
      <c r="E755" s="94" t="s">
        <v>245</v>
      </c>
      <c r="F755" s="84">
        <f t="shared" si="20"/>
        <v>221.5886</v>
      </c>
      <c r="G755" s="95" t="s">
        <v>246</v>
      </c>
      <c r="H755" s="86"/>
      <c r="I755" s="98" t="s">
        <v>368</v>
      </c>
      <c r="J755" s="76"/>
      <c r="K755" s="88"/>
      <c r="N755" s="18"/>
      <c r="P755" s="4">
        <v>93.0</v>
      </c>
      <c r="Q755" s="4"/>
      <c r="R755" s="4"/>
      <c r="S755" s="21"/>
      <c r="T755" s="21"/>
      <c r="V755" s="89"/>
      <c r="Z755" s="73"/>
      <c r="AA755" s="73">
        <v>9.999157610984753</v>
      </c>
      <c r="AB755" s="4"/>
      <c r="AC755" s="74"/>
      <c r="AD755" s="75"/>
      <c r="AE755" s="75"/>
      <c r="AF755" s="76"/>
      <c r="AJ755" s="90">
        <v>1005078.0</v>
      </c>
      <c r="AK755" s="18"/>
      <c r="AL755" s="8">
        <f t="shared" si="21"/>
        <v>0</v>
      </c>
      <c r="AO755" s="8">
        <v>4.048658021876442</v>
      </c>
      <c r="AT755" s="18"/>
      <c r="AU755" s="91"/>
    </row>
    <row r="756" ht="12.0" customHeight="1">
      <c r="A756" s="97">
        <v>5005079.0</v>
      </c>
      <c r="B756" s="92" t="s">
        <v>1043</v>
      </c>
      <c r="C756" s="81" t="str">
        <f t="shared" si="22"/>
        <v/>
      </c>
      <c r="D756" s="82">
        <v>181.63</v>
      </c>
      <c r="E756" s="94" t="s">
        <v>245</v>
      </c>
      <c r="F756" s="84">
        <f t="shared" si="20"/>
        <v>221.5886</v>
      </c>
      <c r="G756" s="95" t="s">
        <v>246</v>
      </c>
      <c r="H756" s="86"/>
      <c r="I756" s="99"/>
      <c r="J756" s="76"/>
      <c r="K756" s="88"/>
      <c r="N756" s="18"/>
      <c r="P756" s="4">
        <v>93.0</v>
      </c>
      <c r="Q756" s="4"/>
      <c r="R756" s="4"/>
      <c r="S756" s="21"/>
      <c r="T756" s="21"/>
      <c r="V756" s="89"/>
      <c r="Z756" s="73"/>
      <c r="AA756" s="73">
        <v>9.999157610984753</v>
      </c>
      <c r="AB756" s="4"/>
      <c r="AC756" s="74"/>
      <c r="AD756" s="75"/>
      <c r="AE756" s="75"/>
      <c r="AF756" s="76"/>
      <c r="AJ756" s="90">
        <v>1005079.0</v>
      </c>
      <c r="AK756" s="18"/>
      <c r="AL756" s="8">
        <f t="shared" si="21"/>
        <v>0</v>
      </c>
      <c r="AO756" s="8">
        <v>16.194632087505767</v>
      </c>
      <c r="AT756" s="18"/>
      <c r="AU756" s="91"/>
    </row>
    <row r="757" ht="12.0" customHeight="1">
      <c r="A757" s="97">
        <v>5005080.0</v>
      </c>
      <c r="B757" s="92" t="s">
        <v>1044</v>
      </c>
      <c r="C757" s="81" t="str">
        <f t="shared" si="22"/>
        <v/>
      </c>
      <c r="D757" s="82">
        <v>181.63</v>
      </c>
      <c r="E757" s="94" t="s">
        <v>245</v>
      </c>
      <c r="F757" s="84">
        <f t="shared" si="20"/>
        <v>221.5886</v>
      </c>
      <c r="G757" s="95" t="s">
        <v>246</v>
      </c>
      <c r="H757" s="86"/>
      <c r="I757" s="76"/>
      <c r="J757" s="76"/>
      <c r="K757" s="88"/>
      <c r="N757" s="18"/>
      <c r="P757" s="4">
        <v>93.0</v>
      </c>
      <c r="Q757" s="4"/>
      <c r="R757" s="4"/>
      <c r="S757" s="21"/>
      <c r="T757" s="21"/>
      <c r="V757" s="89"/>
      <c r="Z757" s="73"/>
      <c r="AA757" s="73">
        <v>9.999157610984753</v>
      </c>
      <c r="AB757" s="4"/>
      <c r="AC757" s="74"/>
      <c r="AD757" s="75"/>
      <c r="AE757" s="75"/>
      <c r="AF757" s="76"/>
      <c r="AJ757" s="90">
        <v>1005080.0</v>
      </c>
      <c r="AK757" s="18"/>
      <c r="AL757" s="8">
        <f t="shared" si="21"/>
        <v>0</v>
      </c>
      <c r="AO757" s="8">
        <v>16.194632087505767</v>
      </c>
      <c r="AT757" s="18"/>
      <c r="AU757" s="91"/>
    </row>
    <row r="758" ht="12.0" customHeight="1">
      <c r="A758" s="97">
        <v>5005081.0</v>
      </c>
      <c r="B758" s="92" t="s">
        <v>1045</v>
      </c>
      <c r="C758" s="81" t="str">
        <f t="shared" si="22"/>
        <v/>
      </c>
      <c r="D758" s="82">
        <v>206.33</v>
      </c>
      <c r="E758" s="94" t="s">
        <v>245</v>
      </c>
      <c r="F758" s="84">
        <f t="shared" si="20"/>
        <v>251.7226</v>
      </c>
      <c r="G758" s="95" t="s">
        <v>274</v>
      </c>
      <c r="H758" s="86"/>
      <c r="I758" s="76"/>
      <c r="J758" s="100"/>
      <c r="K758" s="88"/>
      <c r="N758" s="18"/>
      <c r="P758" s="4">
        <v>93.0</v>
      </c>
      <c r="Q758" s="4"/>
      <c r="R758" s="4"/>
      <c r="S758" s="21"/>
      <c r="T758" s="21"/>
      <c r="V758" s="89"/>
      <c r="Z758" s="73"/>
      <c r="AA758" s="73">
        <v>9.996292176492389</v>
      </c>
      <c r="AB758" s="4"/>
      <c r="AC758" s="74"/>
      <c r="AD758" s="75"/>
      <c r="AE758" s="75"/>
      <c r="AF758" s="76"/>
      <c r="AJ758" s="90">
        <v>1005081.0</v>
      </c>
      <c r="AK758" s="18"/>
      <c r="AL758" s="8">
        <f t="shared" si="21"/>
        <v>0</v>
      </c>
      <c r="AO758" s="8">
        <v>0.5940016196191301</v>
      </c>
      <c r="AT758" s="18"/>
      <c r="AU758" s="91"/>
    </row>
    <row r="759" ht="12.0" customHeight="1">
      <c r="A759" s="97">
        <v>5005082.0</v>
      </c>
      <c r="B759" s="92" t="s">
        <v>1046</v>
      </c>
      <c r="C759" s="81" t="str">
        <f t="shared" si="22"/>
        <v/>
      </c>
      <c r="D759" s="82">
        <v>206.33</v>
      </c>
      <c r="E759" s="94" t="s">
        <v>245</v>
      </c>
      <c r="F759" s="84">
        <f t="shared" si="20"/>
        <v>251.7226</v>
      </c>
      <c r="G759" s="95" t="s">
        <v>246</v>
      </c>
      <c r="H759" s="86"/>
      <c r="I759" s="76"/>
      <c r="J759" s="76"/>
      <c r="K759" s="88"/>
      <c r="N759" s="18"/>
      <c r="P759" s="4">
        <v>93.0</v>
      </c>
      <c r="Q759" s="4"/>
      <c r="R759" s="4"/>
      <c r="S759" s="21"/>
      <c r="T759" s="21"/>
      <c r="V759" s="89"/>
      <c r="Z759" s="73"/>
      <c r="AA759" s="73">
        <v>9.996292176492389</v>
      </c>
      <c r="AB759" s="4"/>
      <c r="AC759" s="74"/>
      <c r="AD759" s="75"/>
      <c r="AE759" s="75"/>
      <c r="AF759" s="76"/>
      <c r="AJ759" s="90">
        <v>1005082.0</v>
      </c>
      <c r="AK759" s="18"/>
      <c r="AL759" s="8">
        <f t="shared" si="21"/>
        <v>0</v>
      </c>
      <c r="AO759" s="8">
        <v>14.25603887085912</v>
      </c>
      <c r="AT759" s="18"/>
      <c r="AU759" s="91"/>
    </row>
    <row r="760" ht="12.0" customHeight="1">
      <c r="A760" s="97">
        <v>5005083.0</v>
      </c>
      <c r="B760" s="92" t="s">
        <v>1047</v>
      </c>
      <c r="C760" s="81" t="str">
        <f t="shared" si="22"/>
        <v/>
      </c>
      <c r="D760" s="82">
        <v>206.33</v>
      </c>
      <c r="E760" s="94" t="s">
        <v>245</v>
      </c>
      <c r="F760" s="84">
        <f t="shared" si="20"/>
        <v>251.7226</v>
      </c>
      <c r="G760" s="95" t="s">
        <v>246</v>
      </c>
      <c r="H760" s="86"/>
      <c r="I760" s="76"/>
      <c r="J760" s="76"/>
      <c r="K760" s="88"/>
      <c r="N760" s="18"/>
      <c r="P760" s="4">
        <v>93.0</v>
      </c>
      <c r="Q760" s="4"/>
      <c r="R760" s="4"/>
      <c r="S760" s="21"/>
      <c r="T760" s="21"/>
      <c r="V760" s="89"/>
      <c r="Z760" s="73"/>
      <c r="AA760" s="73">
        <v>9.996292176492389</v>
      </c>
      <c r="AB760" s="4"/>
      <c r="AC760" s="74"/>
      <c r="AD760" s="75"/>
      <c r="AE760" s="75"/>
      <c r="AF760" s="76"/>
      <c r="AJ760" s="90">
        <v>1005083.0</v>
      </c>
      <c r="AK760" s="18"/>
      <c r="AL760" s="8">
        <f t="shared" si="21"/>
        <v>0</v>
      </c>
      <c r="AO760" s="8">
        <v>7.12801943542956</v>
      </c>
      <c r="AT760" s="18"/>
      <c r="AU760" s="91"/>
    </row>
    <row r="761" ht="12.0" customHeight="1">
      <c r="A761" s="97">
        <v>5005084.0</v>
      </c>
      <c r="B761" s="92" t="s">
        <v>1048</v>
      </c>
      <c r="C761" s="81" t="str">
        <f t="shared" si="22"/>
        <v/>
      </c>
      <c r="D761" s="82">
        <v>206.33</v>
      </c>
      <c r="E761" s="94" t="s">
        <v>245</v>
      </c>
      <c r="F761" s="84">
        <f t="shared" si="20"/>
        <v>251.7226</v>
      </c>
      <c r="G761" s="95" t="s">
        <v>246</v>
      </c>
      <c r="H761" s="86"/>
      <c r="I761" s="76"/>
      <c r="J761" s="76"/>
      <c r="K761" s="88"/>
      <c r="N761" s="18"/>
      <c r="P761" s="4">
        <v>93.0</v>
      </c>
      <c r="Q761" s="4"/>
      <c r="R761" s="4"/>
      <c r="S761" s="21"/>
      <c r="T761" s="21"/>
      <c r="V761" s="89"/>
      <c r="Z761" s="73"/>
      <c r="AA761" s="73">
        <v>9.996292176492389</v>
      </c>
      <c r="AB761" s="4"/>
      <c r="AC761" s="74"/>
      <c r="AD761" s="75"/>
      <c r="AE761" s="75"/>
      <c r="AF761" s="76"/>
      <c r="AJ761" s="90">
        <v>1005084.0</v>
      </c>
      <c r="AK761" s="18"/>
      <c r="AL761" s="8">
        <f t="shared" si="21"/>
        <v>0</v>
      </c>
      <c r="AO761" s="8">
        <v>14.25603887085912</v>
      </c>
      <c r="AT761" s="18"/>
      <c r="AU761" s="91"/>
    </row>
    <row r="762" ht="12.0" customHeight="1">
      <c r="A762" s="97">
        <v>5005085.0</v>
      </c>
      <c r="B762" s="92" t="s">
        <v>1049</v>
      </c>
      <c r="C762" s="81" t="str">
        <f t="shared" si="22"/>
        <v/>
      </c>
      <c r="D762" s="82">
        <v>206.33</v>
      </c>
      <c r="E762" s="94" t="s">
        <v>245</v>
      </c>
      <c r="F762" s="84">
        <f t="shared" si="20"/>
        <v>251.7226</v>
      </c>
      <c r="G762" s="95" t="s">
        <v>246</v>
      </c>
      <c r="H762" s="86"/>
      <c r="I762" s="76"/>
      <c r="J762" s="76"/>
      <c r="K762" s="88"/>
      <c r="N762" s="18"/>
      <c r="P762" s="4">
        <v>93.0</v>
      </c>
      <c r="Q762" s="4"/>
      <c r="R762" s="4"/>
      <c r="S762" s="21"/>
      <c r="T762" s="21"/>
      <c r="V762" s="89"/>
      <c r="Z762" s="73"/>
      <c r="AA762" s="73">
        <v>9.996292176492389</v>
      </c>
      <c r="AB762" s="4"/>
      <c r="AC762" s="74"/>
      <c r="AD762" s="75"/>
      <c r="AE762" s="75"/>
      <c r="AF762" s="76"/>
      <c r="AJ762" s="90">
        <v>1005085.0</v>
      </c>
      <c r="AK762" s="18"/>
      <c r="AL762" s="8">
        <f t="shared" si="21"/>
        <v>0</v>
      </c>
      <c r="AO762" s="8">
        <v>14.25603887085912</v>
      </c>
      <c r="AT762" s="18"/>
      <c r="AU762" s="91"/>
    </row>
    <row r="763" ht="12.0" customHeight="1">
      <c r="A763" s="97">
        <v>5005086.0</v>
      </c>
      <c r="B763" s="92" t="s">
        <v>1050</v>
      </c>
      <c r="C763" s="81" t="str">
        <f t="shared" si="22"/>
        <v/>
      </c>
      <c r="D763" s="82">
        <v>235.14</v>
      </c>
      <c r="E763" s="94" t="s">
        <v>458</v>
      </c>
      <c r="F763" s="84">
        <f t="shared" si="20"/>
        <v>286.8708</v>
      </c>
      <c r="G763" s="95" t="s">
        <v>274</v>
      </c>
      <c r="H763" s="86"/>
      <c r="I763" s="98" t="s">
        <v>1051</v>
      </c>
      <c r="J763" s="100"/>
      <c r="K763" s="88"/>
      <c r="N763" s="18"/>
      <c r="P763" s="4">
        <v>93.0</v>
      </c>
      <c r="Q763" s="4"/>
      <c r="R763" s="4"/>
      <c r="S763" s="21"/>
      <c r="T763" s="21"/>
      <c r="V763" s="89"/>
      <c r="Z763" s="73"/>
      <c r="AA763" s="73">
        <v>10.00065066042032</v>
      </c>
      <c r="AB763" s="4"/>
      <c r="AC763" s="74"/>
      <c r="AD763" s="75"/>
      <c r="AE763" s="75"/>
      <c r="AF763" s="76"/>
      <c r="AJ763" s="90">
        <v>1005086.0</v>
      </c>
      <c r="AK763" s="18"/>
      <c r="AL763" s="8">
        <f t="shared" si="21"/>
        <v>0</v>
      </c>
      <c r="AO763" s="8">
        <v>0.5003700599732371</v>
      </c>
      <c r="AT763" s="18"/>
      <c r="AU763" s="91"/>
    </row>
    <row r="764" ht="12.0" customHeight="1">
      <c r="A764" s="97">
        <v>5005087.0</v>
      </c>
      <c r="B764" s="92" t="s">
        <v>1052</v>
      </c>
      <c r="C764" s="81" t="str">
        <f t="shared" si="22"/>
        <v/>
      </c>
      <c r="D764" s="82">
        <v>235.14</v>
      </c>
      <c r="E764" s="94" t="s">
        <v>245</v>
      </c>
      <c r="F764" s="84">
        <f t="shared" si="20"/>
        <v>286.8708</v>
      </c>
      <c r="G764" s="95" t="s">
        <v>246</v>
      </c>
      <c r="H764" s="86"/>
      <c r="I764" s="99"/>
      <c r="J764" s="76"/>
      <c r="K764" s="88"/>
      <c r="N764" s="18"/>
      <c r="P764" s="4">
        <v>93.0</v>
      </c>
      <c r="Q764" s="4"/>
      <c r="R764" s="4"/>
      <c r="S764" s="21"/>
      <c r="T764" s="21"/>
      <c r="V764" s="89"/>
      <c r="Z764" s="73"/>
      <c r="AA764" s="73">
        <v>10.00065066042032</v>
      </c>
      <c r="AB764" s="4"/>
      <c r="AC764" s="74"/>
      <c r="AD764" s="75"/>
      <c r="AE764" s="75"/>
      <c r="AF764" s="76"/>
      <c r="AJ764" s="90">
        <v>1005087.0</v>
      </c>
      <c r="AK764" s="18"/>
      <c r="AL764" s="8">
        <f t="shared" si="21"/>
        <v>0</v>
      </c>
      <c r="AO764" s="8">
        <v>12.509251499330926</v>
      </c>
      <c r="AT764" s="18"/>
      <c r="AU764" s="91"/>
    </row>
    <row r="765" ht="12.0" customHeight="1">
      <c r="A765" s="97">
        <v>5005088.0</v>
      </c>
      <c r="B765" s="92" t="s">
        <v>1053</v>
      </c>
      <c r="C765" s="81" t="str">
        <f t="shared" si="22"/>
        <v/>
      </c>
      <c r="D765" s="82">
        <v>235.14</v>
      </c>
      <c r="E765" s="94" t="s">
        <v>245</v>
      </c>
      <c r="F765" s="84">
        <f t="shared" si="20"/>
        <v>286.8708</v>
      </c>
      <c r="G765" s="95" t="s">
        <v>246</v>
      </c>
      <c r="H765" s="86"/>
      <c r="I765" s="76"/>
      <c r="J765" s="76"/>
      <c r="K765" s="88"/>
      <c r="N765" s="18"/>
      <c r="P765" s="4">
        <v>93.0</v>
      </c>
      <c r="Q765" s="4"/>
      <c r="R765" s="4"/>
      <c r="S765" s="21"/>
      <c r="T765" s="21"/>
      <c r="V765" s="89"/>
      <c r="Z765" s="73"/>
      <c r="AA765" s="73">
        <v>10.00065066042032</v>
      </c>
      <c r="AB765" s="4"/>
      <c r="AC765" s="74"/>
      <c r="AD765" s="75"/>
      <c r="AE765" s="75"/>
      <c r="AF765" s="76"/>
      <c r="AJ765" s="90">
        <v>1005088.0</v>
      </c>
      <c r="AK765" s="18"/>
      <c r="AL765" s="8">
        <f t="shared" si="21"/>
        <v>0</v>
      </c>
      <c r="AO765" s="8">
        <v>12.509251499330926</v>
      </c>
      <c r="AT765" s="18"/>
      <c r="AU765" s="91"/>
    </row>
    <row r="766" ht="12.0" customHeight="1">
      <c r="A766" s="97">
        <v>5005089.0</v>
      </c>
      <c r="B766" s="92" t="s">
        <v>1054</v>
      </c>
      <c r="C766" s="81" t="str">
        <f t="shared" si="22"/>
        <v/>
      </c>
      <c r="D766" s="82">
        <v>235.14</v>
      </c>
      <c r="E766" s="94" t="s">
        <v>245</v>
      </c>
      <c r="F766" s="84">
        <f t="shared" si="20"/>
        <v>286.8708</v>
      </c>
      <c r="G766" s="95" t="s">
        <v>246</v>
      </c>
      <c r="H766" s="86"/>
      <c r="I766" s="98" t="s">
        <v>1055</v>
      </c>
      <c r="J766" s="76"/>
      <c r="K766" s="88"/>
      <c r="N766" s="18"/>
      <c r="P766" s="4">
        <v>93.0</v>
      </c>
      <c r="Q766" s="4"/>
      <c r="R766" s="4"/>
      <c r="S766" s="21"/>
      <c r="T766" s="21"/>
      <c r="V766" s="89"/>
      <c r="Z766" s="73"/>
      <c r="AA766" s="73">
        <v>10.00065066042032</v>
      </c>
      <c r="AB766" s="4"/>
      <c r="AC766" s="74"/>
      <c r="AD766" s="75"/>
      <c r="AE766" s="75"/>
      <c r="AF766" s="76"/>
      <c r="AJ766" s="90">
        <v>1005089.0</v>
      </c>
      <c r="AK766" s="18"/>
      <c r="AL766" s="8">
        <f t="shared" si="21"/>
        <v>0</v>
      </c>
      <c r="AO766" s="8">
        <v>12.509251499330926</v>
      </c>
      <c r="AT766" s="18"/>
      <c r="AU766" s="91"/>
    </row>
    <row r="767" ht="12.0" customHeight="1">
      <c r="A767" s="97">
        <v>5005090.0</v>
      </c>
      <c r="B767" s="92" t="s">
        <v>1056</v>
      </c>
      <c r="C767" s="81" t="str">
        <f t="shared" si="22"/>
        <v/>
      </c>
      <c r="D767" s="82">
        <v>235.14</v>
      </c>
      <c r="E767" s="94" t="s">
        <v>245</v>
      </c>
      <c r="F767" s="84">
        <f t="shared" si="20"/>
        <v>286.8708</v>
      </c>
      <c r="G767" s="95" t="s">
        <v>246</v>
      </c>
      <c r="H767" s="86"/>
      <c r="I767" s="99"/>
      <c r="J767" s="76"/>
      <c r="K767" s="88"/>
      <c r="N767" s="18"/>
      <c r="P767" s="4">
        <v>93.0</v>
      </c>
      <c r="Q767" s="4"/>
      <c r="R767" s="4"/>
      <c r="S767" s="21"/>
      <c r="T767" s="21"/>
      <c r="V767" s="89"/>
      <c r="Z767" s="73"/>
      <c r="AA767" s="73">
        <v>10.00065066042032</v>
      </c>
      <c r="AB767" s="4"/>
      <c r="AC767" s="74"/>
      <c r="AD767" s="75"/>
      <c r="AE767" s="75"/>
      <c r="AF767" s="76"/>
      <c r="AJ767" s="90">
        <v>1005090.0</v>
      </c>
      <c r="AK767" s="18"/>
      <c r="AL767" s="8">
        <f t="shared" si="21"/>
        <v>0</v>
      </c>
      <c r="AO767" s="8">
        <v>12.509251499330926</v>
      </c>
      <c r="AT767" s="18"/>
      <c r="AU767" s="91"/>
    </row>
    <row r="768" ht="12.0" customHeight="1">
      <c r="A768" s="97">
        <v>5005091.0</v>
      </c>
      <c r="B768" s="92" t="s">
        <v>1057</v>
      </c>
      <c r="C768" s="81" t="str">
        <f t="shared" si="22"/>
        <v/>
      </c>
      <c r="D768" s="82">
        <v>275.09</v>
      </c>
      <c r="E768" s="94" t="s">
        <v>245</v>
      </c>
      <c r="F768" s="84">
        <f t="shared" si="20"/>
        <v>335.6098</v>
      </c>
      <c r="G768" s="95" t="s">
        <v>274</v>
      </c>
      <c r="H768" s="86"/>
      <c r="I768" s="76"/>
      <c r="J768" s="100"/>
      <c r="K768" s="88"/>
      <c r="N768" s="18"/>
      <c r="P768" s="4">
        <v>93.0</v>
      </c>
      <c r="Q768" s="4"/>
      <c r="R768" s="4"/>
      <c r="S768" s="21"/>
      <c r="T768" s="21"/>
      <c r="V768" s="89"/>
      <c r="Z768" s="73"/>
      <c r="AA768" s="73">
        <v>10.0</v>
      </c>
      <c r="AB768" s="4"/>
      <c r="AC768" s="74"/>
      <c r="AD768" s="75"/>
      <c r="AE768" s="75"/>
      <c r="AF768" s="76"/>
      <c r="AJ768" s="90">
        <v>1005091.0</v>
      </c>
      <c r="AK768" s="18"/>
      <c r="AL768" s="8">
        <f t="shared" si="21"/>
        <v>0</v>
      </c>
      <c r="AO768" s="8">
        <v>1.782074060242146</v>
      </c>
      <c r="AT768" s="18"/>
      <c r="AU768" s="91"/>
    </row>
    <row r="769" ht="12.0" customHeight="1">
      <c r="A769" s="97">
        <v>5005092.0</v>
      </c>
      <c r="B769" s="92" t="s">
        <v>1058</v>
      </c>
      <c r="C769" s="81" t="str">
        <f t="shared" si="22"/>
        <v/>
      </c>
      <c r="D769" s="82">
        <v>275.09</v>
      </c>
      <c r="E769" s="94" t="s">
        <v>245</v>
      </c>
      <c r="F769" s="84">
        <f t="shared" si="20"/>
        <v>335.6098</v>
      </c>
      <c r="G769" s="95" t="s">
        <v>246</v>
      </c>
      <c r="H769" s="86"/>
      <c r="I769" s="98" t="s">
        <v>679</v>
      </c>
      <c r="J769" s="76"/>
      <c r="K769" s="88"/>
      <c r="N769" s="18"/>
      <c r="P769" s="4">
        <v>93.0</v>
      </c>
      <c r="Q769" s="4"/>
      <c r="R769" s="4"/>
      <c r="S769" s="21"/>
      <c r="T769" s="21"/>
      <c r="V769" s="89"/>
      <c r="Z769" s="73"/>
      <c r="AA769" s="73">
        <v>10.0</v>
      </c>
      <c r="AB769" s="4"/>
      <c r="AC769" s="74"/>
      <c r="AD769" s="75"/>
      <c r="AE769" s="75"/>
      <c r="AF769" s="76"/>
      <c r="AJ769" s="90">
        <v>1005092.0</v>
      </c>
      <c r="AK769" s="18"/>
      <c r="AL769" s="8">
        <f t="shared" si="21"/>
        <v>0</v>
      </c>
      <c r="AO769" s="8">
        <v>10.692444361452877</v>
      </c>
      <c r="AT769" s="18"/>
      <c r="AU769" s="91"/>
    </row>
    <row r="770" ht="12.0" customHeight="1">
      <c r="A770" s="97">
        <v>5005093.0</v>
      </c>
      <c r="B770" s="92" t="s">
        <v>1059</v>
      </c>
      <c r="C770" s="81" t="str">
        <f t="shared" si="22"/>
        <v/>
      </c>
      <c r="D770" s="82">
        <v>275.09</v>
      </c>
      <c r="E770" s="94" t="s">
        <v>245</v>
      </c>
      <c r="F770" s="84">
        <f t="shared" si="20"/>
        <v>335.6098</v>
      </c>
      <c r="G770" s="95" t="s">
        <v>246</v>
      </c>
      <c r="H770" s="86"/>
      <c r="I770" s="99"/>
      <c r="J770" s="76"/>
      <c r="K770" s="88"/>
      <c r="N770" s="18"/>
      <c r="P770" s="4">
        <v>93.0</v>
      </c>
      <c r="Q770" s="4"/>
      <c r="R770" s="4"/>
      <c r="S770" s="21"/>
      <c r="T770" s="21"/>
      <c r="V770" s="89"/>
      <c r="Z770" s="73"/>
      <c r="AA770" s="73">
        <v>10.0</v>
      </c>
      <c r="AB770" s="4"/>
      <c r="AC770" s="74"/>
      <c r="AD770" s="75"/>
      <c r="AE770" s="75"/>
      <c r="AF770" s="76"/>
      <c r="AJ770" s="90">
        <v>1005093.0</v>
      </c>
      <c r="AK770" s="18"/>
      <c r="AL770" s="8">
        <f t="shared" si="21"/>
        <v>0</v>
      </c>
      <c r="AO770" s="8">
        <v>10.692444361452877</v>
      </c>
      <c r="AT770" s="18"/>
      <c r="AU770" s="91"/>
    </row>
    <row r="771" ht="12.0" customHeight="1">
      <c r="A771" s="97">
        <v>5005094.0</v>
      </c>
      <c r="B771" s="92" t="s">
        <v>1060</v>
      </c>
      <c r="C771" s="81" t="str">
        <f t="shared" si="22"/>
        <v/>
      </c>
      <c r="D771" s="82">
        <v>275.09</v>
      </c>
      <c r="E771" s="94" t="s">
        <v>245</v>
      </c>
      <c r="F771" s="84">
        <f t="shared" si="20"/>
        <v>335.6098</v>
      </c>
      <c r="G771" s="95" t="s">
        <v>246</v>
      </c>
      <c r="H771" s="86"/>
      <c r="I771" s="76"/>
      <c r="J771" s="76"/>
      <c r="K771" s="88"/>
      <c r="N771" s="18"/>
      <c r="P771" s="4">
        <v>93.0</v>
      </c>
      <c r="Q771" s="4"/>
      <c r="R771" s="4"/>
      <c r="S771" s="21"/>
      <c r="T771" s="21"/>
      <c r="V771" s="89"/>
      <c r="Z771" s="73"/>
      <c r="AA771" s="73">
        <v>10.0</v>
      </c>
      <c r="AB771" s="4"/>
      <c r="AC771" s="74"/>
      <c r="AD771" s="75"/>
      <c r="AE771" s="75"/>
      <c r="AF771" s="76"/>
      <c r="AJ771" s="90">
        <v>1005094.0</v>
      </c>
      <c r="AK771" s="18"/>
      <c r="AL771" s="8">
        <f t="shared" si="21"/>
        <v>0</v>
      </c>
      <c r="AO771" s="8">
        <v>10.692444361452877</v>
      </c>
      <c r="AT771" s="18"/>
      <c r="AU771" s="91"/>
    </row>
    <row r="772" ht="12.0" customHeight="1">
      <c r="A772" s="97">
        <v>5005095.0</v>
      </c>
      <c r="B772" s="92" t="s">
        <v>1061</v>
      </c>
      <c r="C772" s="81" t="str">
        <f t="shared" si="22"/>
        <v/>
      </c>
      <c r="D772" s="82">
        <v>275.09</v>
      </c>
      <c r="E772" s="94" t="s">
        <v>245</v>
      </c>
      <c r="F772" s="84">
        <f t="shared" si="20"/>
        <v>335.6098</v>
      </c>
      <c r="G772" s="95" t="s">
        <v>246</v>
      </c>
      <c r="H772" s="86"/>
      <c r="I772" s="98" t="s">
        <v>1062</v>
      </c>
      <c r="J772" s="76"/>
      <c r="K772" s="88"/>
      <c r="N772" s="18"/>
      <c r="P772" s="4">
        <v>93.0</v>
      </c>
      <c r="Q772" s="4"/>
      <c r="R772" s="4"/>
      <c r="S772" s="21"/>
      <c r="T772" s="21"/>
      <c r="V772" s="89"/>
      <c r="Z772" s="73"/>
      <c r="AA772" s="73">
        <v>10.0</v>
      </c>
      <c r="AB772" s="4"/>
      <c r="AC772" s="74"/>
      <c r="AD772" s="75"/>
      <c r="AE772" s="75"/>
      <c r="AF772" s="76"/>
      <c r="AJ772" s="90">
        <v>1005095.0</v>
      </c>
      <c r="AK772" s="18"/>
      <c r="AL772" s="8">
        <f t="shared" si="21"/>
        <v>0</v>
      </c>
      <c r="AO772" s="8">
        <v>10.692444361452877</v>
      </c>
      <c r="AT772" s="18"/>
      <c r="AU772" s="91"/>
    </row>
    <row r="773" ht="12.0" customHeight="1">
      <c r="A773" s="97">
        <v>5005096.0</v>
      </c>
      <c r="B773" s="92" t="s">
        <v>1063</v>
      </c>
      <c r="C773" s="81" t="str">
        <f t="shared" si="22"/>
        <v/>
      </c>
      <c r="D773" s="82">
        <v>323.62</v>
      </c>
      <c r="E773" s="94" t="s">
        <v>245</v>
      </c>
      <c r="F773" s="84">
        <f t="shared" si="20"/>
        <v>394.8164</v>
      </c>
      <c r="G773" s="95" t="s">
        <v>274</v>
      </c>
      <c r="H773" s="86"/>
      <c r="I773" s="99"/>
      <c r="J773" s="100"/>
      <c r="K773" s="88"/>
      <c r="N773" s="18"/>
      <c r="P773" s="4">
        <v>93.0</v>
      </c>
      <c r="Q773" s="4"/>
      <c r="R773" s="4"/>
      <c r="S773" s="21"/>
      <c r="T773" s="21"/>
      <c r="V773" s="89"/>
      <c r="Z773" s="73"/>
      <c r="AA773" s="73">
        <v>9.9995272091154</v>
      </c>
      <c r="AB773" s="4"/>
      <c r="AC773" s="74"/>
      <c r="AD773" s="75"/>
      <c r="AE773" s="75"/>
      <c r="AF773" s="76"/>
      <c r="AJ773" s="90">
        <v>1005096.0</v>
      </c>
      <c r="AK773" s="18"/>
      <c r="AL773" s="8">
        <f t="shared" si="21"/>
        <v>0</v>
      </c>
      <c r="AO773" s="8">
        <v>0.18935970820525988</v>
      </c>
      <c r="AT773" s="18"/>
      <c r="AU773" s="91"/>
    </row>
    <row r="774" ht="12.0" customHeight="1">
      <c r="A774" s="97">
        <v>5005097.0</v>
      </c>
      <c r="B774" s="92" t="s">
        <v>1064</v>
      </c>
      <c r="C774" s="81" t="str">
        <f t="shared" si="22"/>
        <v/>
      </c>
      <c r="D774" s="82">
        <v>323.62</v>
      </c>
      <c r="E774" s="94" t="s">
        <v>245</v>
      </c>
      <c r="F774" s="84">
        <f t="shared" si="20"/>
        <v>394.8164</v>
      </c>
      <c r="G774" s="95" t="s">
        <v>246</v>
      </c>
      <c r="H774" s="86"/>
      <c r="I774" s="76"/>
      <c r="J774" s="76"/>
      <c r="K774" s="88"/>
      <c r="N774" s="18"/>
      <c r="P774" s="4">
        <v>93.0</v>
      </c>
      <c r="Q774" s="4"/>
      <c r="R774" s="4"/>
      <c r="S774" s="21"/>
      <c r="T774" s="21"/>
      <c r="V774" s="89"/>
      <c r="Z774" s="73"/>
      <c r="AA774" s="73">
        <v>9.9995272091154</v>
      </c>
      <c r="AB774" s="4"/>
      <c r="AC774" s="74"/>
      <c r="AD774" s="75"/>
      <c r="AE774" s="75"/>
      <c r="AF774" s="76"/>
      <c r="AJ774" s="90">
        <v>1005097.0</v>
      </c>
      <c r="AK774" s="18"/>
      <c r="AL774" s="8">
        <f t="shared" si="21"/>
        <v>0</v>
      </c>
      <c r="AO774" s="8">
        <v>9.089265993852475</v>
      </c>
      <c r="AT774" s="18"/>
      <c r="AU774" s="91"/>
    </row>
    <row r="775" ht="12.0" customHeight="1">
      <c r="A775" s="97">
        <v>5005098.0</v>
      </c>
      <c r="B775" s="92" t="s">
        <v>1065</v>
      </c>
      <c r="C775" s="81" t="str">
        <f t="shared" si="22"/>
        <v/>
      </c>
      <c r="D775" s="82">
        <v>323.62</v>
      </c>
      <c r="E775" s="94" t="s">
        <v>245</v>
      </c>
      <c r="F775" s="84">
        <f t="shared" si="20"/>
        <v>394.8164</v>
      </c>
      <c r="G775" s="95" t="s">
        <v>246</v>
      </c>
      <c r="H775" s="86"/>
      <c r="I775" s="98" t="s">
        <v>1066</v>
      </c>
      <c r="J775" s="76"/>
      <c r="K775" s="88"/>
      <c r="N775" s="18"/>
      <c r="P775" s="4">
        <v>93.0</v>
      </c>
      <c r="Q775" s="4"/>
      <c r="R775" s="4"/>
      <c r="S775" s="21"/>
      <c r="T775" s="21"/>
      <c r="V775" s="89"/>
      <c r="Z775" s="73"/>
      <c r="AA775" s="73">
        <v>9.9995272091154</v>
      </c>
      <c r="AB775" s="4"/>
      <c r="AC775" s="74"/>
      <c r="AD775" s="75"/>
      <c r="AE775" s="75"/>
      <c r="AF775" s="76"/>
      <c r="AJ775" s="90">
        <v>1005098.0</v>
      </c>
      <c r="AK775" s="18"/>
      <c r="AL775" s="8">
        <f t="shared" si="21"/>
        <v>0</v>
      </c>
      <c r="AO775" s="8">
        <v>3.029755331284158</v>
      </c>
      <c r="AT775" s="18"/>
      <c r="AU775" s="91"/>
    </row>
    <row r="776" ht="12.0" customHeight="1">
      <c r="A776" s="97">
        <v>5005099.0</v>
      </c>
      <c r="B776" s="92" t="s">
        <v>1067</v>
      </c>
      <c r="C776" s="81" t="str">
        <f t="shared" si="22"/>
        <v/>
      </c>
      <c r="D776" s="82">
        <v>323.62</v>
      </c>
      <c r="E776" s="94" t="s">
        <v>458</v>
      </c>
      <c r="F776" s="84">
        <f t="shared" si="20"/>
        <v>394.8164</v>
      </c>
      <c r="G776" s="95" t="s">
        <v>246</v>
      </c>
      <c r="H776" s="86"/>
      <c r="I776" s="99"/>
      <c r="J776" s="76"/>
      <c r="K776" s="88"/>
      <c r="N776" s="18"/>
      <c r="P776" s="4">
        <v>93.0</v>
      </c>
      <c r="Q776" s="4"/>
      <c r="R776" s="4"/>
      <c r="S776" s="21"/>
      <c r="T776" s="21"/>
      <c r="V776" s="89"/>
      <c r="Z776" s="73"/>
      <c r="AA776" s="73">
        <v>9.9995272091154</v>
      </c>
      <c r="AB776" s="4"/>
      <c r="AC776" s="74"/>
      <c r="AD776" s="75"/>
      <c r="AE776" s="75"/>
      <c r="AF776" s="76"/>
      <c r="AJ776" s="90">
        <v>1005099.0</v>
      </c>
      <c r="AK776" s="18"/>
      <c r="AL776" s="8">
        <f t="shared" si="21"/>
        <v>0</v>
      </c>
      <c r="AO776" s="8">
        <v>9.089265993852475</v>
      </c>
      <c r="AT776" s="18"/>
      <c r="AU776" s="91"/>
    </row>
    <row r="777" ht="12.0" customHeight="1">
      <c r="A777" s="97">
        <v>5005100.0</v>
      </c>
      <c r="B777" s="92" t="s">
        <v>1068</v>
      </c>
      <c r="C777" s="81" t="str">
        <f t="shared" si="22"/>
        <v/>
      </c>
      <c r="D777" s="82">
        <v>323.62</v>
      </c>
      <c r="E777" s="94" t="s">
        <v>245</v>
      </c>
      <c r="F777" s="84">
        <f t="shared" si="20"/>
        <v>394.8164</v>
      </c>
      <c r="G777" s="95" t="s">
        <v>246</v>
      </c>
      <c r="H777" s="86"/>
      <c r="I777" s="76"/>
      <c r="J777" s="76"/>
      <c r="K777" s="88"/>
      <c r="N777" s="18"/>
      <c r="P777" s="4">
        <v>93.0</v>
      </c>
      <c r="Q777" s="4"/>
      <c r="R777" s="4"/>
      <c r="S777" s="21"/>
      <c r="T777" s="21"/>
      <c r="V777" s="89"/>
      <c r="Z777" s="73"/>
      <c r="AA777" s="73">
        <v>9.9995272091154</v>
      </c>
      <c r="AB777" s="4"/>
      <c r="AC777" s="74"/>
      <c r="AD777" s="75"/>
      <c r="AE777" s="75"/>
      <c r="AF777" s="76"/>
      <c r="AJ777" s="90">
        <v>1005100.0</v>
      </c>
      <c r="AK777" s="18"/>
      <c r="AL777" s="8">
        <f t="shared" si="21"/>
        <v>0</v>
      </c>
      <c r="AO777" s="8">
        <v>9.089265993852475</v>
      </c>
      <c r="AT777" s="18"/>
      <c r="AU777" s="91"/>
    </row>
    <row r="778" ht="12.0" customHeight="1">
      <c r="A778" s="97">
        <v>5005101.0</v>
      </c>
      <c r="B778" s="92" t="s">
        <v>1069</v>
      </c>
      <c r="C778" s="81" t="str">
        <f t="shared" si="22"/>
        <v/>
      </c>
      <c r="D778" s="82">
        <v>356.13</v>
      </c>
      <c r="E778" s="94" t="s">
        <v>245</v>
      </c>
      <c r="F778" s="84">
        <f t="shared" si="20"/>
        <v>434.4786</v>
      </c>
      <c r="G778" s="95" t="s">
        <v>252</v>
      </c>
      <c r="H778" s="86"/>
      <c r="I778" s="98" t="s">
        <v>1070</v>
      </c>
      <c r="J778" s="76"/>
      <c r="K778" s="88"/>
      <c r="N778" s="18"/>
      <c r="P778" s="4">
        <v>93.0</v>
      </c>
      <c r="Q778" s="4"/>
      <c r="R778" s="4"/>
      <c r="S778" s="21"/>
      <c r="T778" s="21"/>
      <c r="V778" s="89"/>
      <c r="Z778" s="73"/>
      <c r="AA778" s="73">
        <v>10.001718508334761</v>
      </c>
      <c r="AB778" s="4"/>
      <c r="AC778" s="74"/>
      <c r="AD778" s="75"/>
      <c r="AE778" s="75"/>
      <c r="AF778" s="76"/>
      <c r="AJ778" s="90">
        <v>1005101.0</v>
      </c>
      <c r="AK778" s="18"/>
      <c r="AL778" s="8">
        <f t="shared" si="21"/>
        <v>0</v>
      </c>
      <c r="AO778" s="8">
        <v>1.376595546115176</v>
      </c>
      <c r="AT778" s="18"/>
      <c r="AU778" s="91"/>
    </row>
    <row r="779" ht="12.0" customHeight="1">
      <c r="A779" s="97">
        <v>5005102.0</v>
      </c>
      <c r="B779" s="92" t="s">
        <v>1071</v>
      </c>
      <c r="C779" s="81" t="str">
        <f t="shared" si="22"/>
        <v/>
      </c>
      <c r="D779" s="82">
        <v>356.13</v>
      </c>
      <c r="E779" s="94" t="s">
        <v>245</v>
      </c>
      <c r="F779" s="84">
        <f t="shared" si="20"/>
        <v>434.4786</v>
      </c>
      <c r="G779" s="95" t="s">
        <v>246</v>
      </c>
      <c r="H779" s="86"/>
      <c r="I779" s="99"/>
      <c r="J779" s="76"/>
      <c r="K779" s="88"/>
      <c r="N779" s="18"/>
      <c r="P779" s="4">
        <v>93.0</v>
      </c>
      <c r="Q779" s="4"/>
      <c r="R779" s="4"/>
      <c r="S779" s="21"/>
      <c r="T779" s="21"/>
      <c r="V779" s="89"/>
      <c r="Z779" s="73"/>
      <c r="AA779" s="73">
        <v>10.001718508334761</v>
      </c>
      <c r="AB779" s="4"/>
      <c r="AC779" s="74"/>
      <c r="AD779" s="75"/>
      <c r="AE779" s="75"/>
      <c r="AF779" s="76"/>
      <c r="AJ779" s="90">
        <v>1005102.0</v>
      </c>
      <c r="AK779" s="18"/>
      <c r="AL779" s="8">
        <f t="shared" si="21"/>
        <v>0</v>
      </c>
      <c r="AO779" s="8">
        <v>8.259573276691057</v>
      </c>
      <c r="AT779" s="18"/>
      <c r="AU779" s="91"/>
    </row>
    <row r="780" ht="12.0" customHeight="1">
      <c r="A780" s="97">
        <v>5005103.0</v>
      </c>
      <c r="B780" s="92" t="s">
        <v>1072</v>
      </c>
      <c r="C780" s="81" t="str">
        <f t="shared" si="22"/>
        <v/>
      </c>
      <c r="D780" s="82">
        <v>356.13</v>
      </c>
      <c r="E780" s="94" t="s">
        <v>245</v>
      </c>
      <c r="F780" s="84">
        <f t="shared" si="20"/>
        <v>434.4786</v>
      </c>
      <c r="G780" s="95" t="s">
        <v>246</v>
      </c>
      <c r="H780" s="86"/>
      <c r="I780" s="76"/>
      <c r="J780" s="76"/>
      <c r="K780" s="88"/>
      <c r="N780" s="18"/>
      <c r="P780" s="4">
        <v>93.0</v>
      </c>
      <c r="Q780" s="4"/>
      <c r="R780" s="4"/>
      <c r="S780" s="21"/>
      <c r="T780" s="21"/>
      <c r="V780" s="89"/>
      <c r="Z780" s="73"/>
      <c r="AA780" s="73">
        <v>10.001718508334761</v>
      </c>
      <c r="AB780" s="4"/>
      <c r="AC780" s="74"/>
      <c r="AD780" s="75"/>
      <c r="AE780" s="75"/>
      <c r="AF780" s="76"/>
      <c r="AJ780" s="90">
        <v>1005103.0</v>
      </c>
      <c r="AK780" s="18"/>
      <c r="AL780" s="8">
        <f t="shared" si="21"/>
        <v>0</v>
      </c>
      <c r="AO780" s="8">
        <v>8.259573276691057</v>
      </c>
      <c r="AT780" s="18"/>
      <c r="AU780" s="91"/>
    </row>
    <row r="781" ht="12.0" customHeight="1">
      <c r="A781" s="97">
        <v>5005104.0</v>
      </c>
      <c r="B781" s="92" t="s">
        <v>1073</v>
      </c>
      <c r="C781" s="81" t="str">
        <f t="shared" si="22"/>
        <v/>
      </c>
      <c r="D781" s="82">
        <v>356.13</v>
      </c>
      <c r="E781" s="94" t="s">
        <v>245</v>
      </c>
      <c r="F781" s="84">
        <f t="shared" si="20"/>
        <v>434.4786</v>
      </c>
      <c r="G781" s="95" t="s">
        <v>246</v>
      </c>
      <c r="H781" s="86"/>
      <c r="I781" s="98" t="s">
        <v>1074</v>
      </c>
      <c r="J781" s="76"/>
      <c r="K781" s="88"/>
      <c r="N781" s="18"/>
      <c r="P781" s="4">
        <v>93.0</v>
      </c>
      <c r="Q781" s="4"/>
      <c r="R781" s="4"/>
      <c r="S781" s="21"/>
      <c r="T781" s="21"/>
      <c r="V781" s="89"/>
      <c r="Z781" s="73"/>
      <c r="AA781" s="73">
        <v>10.001718508334761</v>
      </c>
      <c r="AB781" s="4"/>
      <c r="AC781" s="74"/>
      <c r="AD781" s="75"/>
      <c r="AE781" s="75"/>
      <c r="AF781" s="76"/>
      <c r="AJ781" s="90">
        <v>1005104.0</v>
      </c>
      <c r="AK781" s="18"/>
      <c r="AL781" s="8">
        <f t="shared" si="21"/>
        <v>0</v>
      </c>
      <c r="AO781" s="8">
        <v>8.259573276691057</v>
      </c>
      <c r="AT781" s="18"/>
      <c r="AU781" s="91"/>
    </row>
    <row r="782" ht="12.0" customHeight="1">
      <c r="A782" s="97">
        <v>5005105.0</v>
      </c>
      <c r="B782" s="92" t="s">
        <v>1075</v>
      </c>
      <c r="C782" s="81" t="str">
        <f t="shared" si="22"/>
        <v/>
      </c>
      <c r="D782" s="82">
        <v>356.13</v>
      </c>
      <c r="E782" s="94" t="s">
        <v>245</v>
      </c>
      <c r="F782" s="84">
        <f t="shared" si="20"/>
        <v>434.4786</v>
      </c>
      <c r="G782" s="95" t="s">
        <v>246</v>
      </c>
      <c r="H782" s="86"/>
      <c r="I782" s="99"/>
      <c r="J782" s="76"/>
      <c r="K782" s="88"/>
      <c r="N782" s="18"/>
      <c r="P782" s="4">
        <v>93.0</v>
      </c>
      <c r="Q782" s="4"/>
      <c r="R782" s="4"/>
      <c r="S782" s="21"/>
      <c r="T782" s="21"/>
      <c r="V782" s="89"/>
      <c r="Z782" s="73"/>
      <c r="AA782" s="73">
        <v>10.001718508334761</v>
      </c>
      <c r="AB782" s="4"/>
      <c r="AC782" s="74"/>
      <c r="AD782" s="75"/>
      <c r="AE782" s="75"/>
      <c r="AF782" s="76"/>
      <c r="AJ782" s="90">
        <v>1005105.0</v>
      </c>
      <c r="AK782" s="18"/>
      <c r="AL782" s="8">
        <f t="shared" si="21"/>
        <v>0</v>
      </c>
      <c r="AO782" s="8">
        <v>8.259573276691057</v>
      </c>
      <c r="AT782" s="18"/>
      <c r="AU782" s="91"/>
    </row>
    <row r="783" ht="12.0" customHeight="1">
      <c r="A783" s="97">
        <v>5005106.0</v>
      </c>
      <c r="B783" s="92" t="s">
        <v>1076</v>
      </c>
      <c r="C783" s="81" t="str">
        <f t="shared" si="22"/>
        <v/>
      </c>
      <c r="D783" s="82">
        <v>356.13</v>
      </c>
      <c r="E783" s="94" t="s">
        <v>245</v>
      </c>
      <c r="F783" s="84">
        <f t="shared" si="20"/>
        <v>434.4786</v>
      </c>
      <c r="G783" s="95" t="s">
        <v>274</v>
      </c>
      <c r="H783" s="86"/>
      <c r="I783" s="76"/>
      <c r="J783" s="100"/>
      <c r="K783" s="88"/>
      <c r="N783" s="18"/>
      <c r="P783" s="4">
        <v>93.0</v>
      </c>
      <c r="Q783" s="4"/>
      <c r="R783" s="4"/>
      <c r="S783" s="21"/>
      <c r="T783" s="21"/>
      <c r="V783" s="89"/>
      <c r="Z783" s="73"/>
      <c r="AA783" s="73">
        <v>10.001718508334761</v>
      </c>
      <c r="AB783" s="4"/>
      <c r="AC783" s="74"/>
      <c r="AD783" s="75"/>
      <c r="AE783" s="75"/>
      <c r="AF783" s="76"/>
      <c r="AJ783" s="90">
        <v>1005106.0</v>
      </c>
      <c r="AK783" s="18"/>
      <c r="AL783" s="8">
        <f t="shared" si="21"/>
        <v>0</v>
      </c>
      <c r="AO783" s="8">
        <v>1.1799390395272937</v>
      </c>
      <c r="AT783" s="18"/>
      <c r="AU783" s="91"/>
    </row>
    <row r="784" ht="12.0" customHeight="1">
      <c r="A784" s="97">
        <v>5005107.0</v>
      </c>
      <c r="B784" s="92" t="s">
        <v>1077</v>
      </c>
      <c r="C784" s="81" t="str">
        <f t="shared" si="22"/>
        <v/>
      </c>
      <c r="D784" s="82">
        <v>397.22</v>
      </c>
      <c r="E784" s="94" t="s">
        <v>379</v>
      </c>
      <c r="F784" s="84">
        <f t="shared" si="20"/>
        <v>484.6084</v>
      </c>
      <c r="G784" s="95" t="s">
        <v>246</v>
      </c>
      <c r="H784" s="86"/>
      <c r="I784" s="98" t="s">
        <v>1078</v>
      </c>
      <c r="J784" s="76"/>
      <c r="K784" s="88"/>
      <c r="N784" s="18"/>
      <c r="P784" s="4">
        <v>93.0</v>
      </c>
      <c r="Q784" s="4"/>
      <c r="R784" s="4"/>
      <c r="S784" s="21"/>
      <c r="T784" s="21"/>
      <c r="V784" s="89"/>
      <c r="Z784" s="73"/>
      <c r="AA784" s="73">
        <v>9.999614806825633</v>
      </c>
      <c r="AB784" s="4"/>
      <c r="AC784" s="74"/>
      <c r="AD784" s="75"/>
      <c r="AE784" s="75"/>
      <c r="AF784" s="76"/>
      <c r="AJ784" s="90">
        <v>1005107.0</v>
      </c>
      <c r="AK784" s="18"/>
      <c r="AL784" s="8">
        <f t="shared" si="21"/>
        <v>0</v>
      </c>
      <c r="AO784" s="8">
        <v>7.405226581458045</v>
      </c>
      <c r="AT784" s="18"/>
      <c r="AU784" s="91"/>
    </row>
    <row r="785" ht="12.0" customHeight="1">
      <c r="A785" s="97">
        <v>5005108.0</v>
      </c>
      <c r="B785" s="92" t="s">
        <v>1079</v>
      </c>
      <c r="C785" s="81" t="str">
        <f t="shared" si="22"/>
        <v/>
      </c>
      <c r="D785" s="82">
        <v>397.22</v>
      </c>
      <c r="E785" s="94" t="s">
        <v>245</v>
      </c>
      <c r="F785" s="84">
        <f t="shared" si="20"/>
        <v>484.6084</v>
      </c>
      <c r="G785" s="95" t="s">
        <v>246</v>
      </c>
      <c r="H785" s="86"/>
      <c r="I785" s="99"/>
      <c r="J785" s="76"/>
      <c r="K785" s="88"/>
      <c r="N785" s="18"/>
      <c r="P785" s="4">
        <v>93.0</v>
      </c>
      <c r="Q785" s="4"/>
      <c r="R785" s="4"/>
      <c r="S785" s="21"/>
      <c r="T785" s="21"/>
      <c r="V785" s="89"/>
      <c r="Z785" s="73"/>
      <c r="AA785" s="73">
        <v>9.999614806825633</v>
      </c>
      <c r="AB785" s="4"/>
      <c r="AC785" s="74"/>
      <c r="AD785" s="75"/>
      <c r="AE785" s="75"/>
      <c r="AF785" s="76"/>
      <c r="AJ785" s="90">
        <v>1005108.0</v>
      </c>
      <c r="AK785" s="18"/>
      <c r="AL785" s="8">
        <f t="shared" si="21"/>
        <v>0</v>
      </c>
      <c r="AO785" s="8">
        <v>7.405226581458045</v>
      </c>
      <c r="AT785" s="18"/>
      <c r="AU785" s="91"/>
    </row>
    <row r="786" ht="12.0" customHeight="1">
      <c r="A786" s="97">
        <v>5005109.0</v>
      </c>
      <c r="B786" s="92" t="s">
        <v>1080</v>
      </c>
      <c r="C786" s="81" t="str">
        <f t="shared" si="22"/>
        <v/>
      </c>
      <c r="D786" s="82">
        <v>397.22</v>
      </c>
      <c r="E786" s="94" t="s">
        <v>245</v>
      </c>
      <c r="F786" s="84">
        <f t="shared" si="20"/>
        <v>484.6084</v>
      </c>
      <c r="G786" s="95" t="s">
        <v>246</v>
      </c>
      <c r="H786" s="86"/>
      <c r="I786" s="76"/>
      <c r="J786" s="76"/>
      <c r="K786" s="88"/>
      <c r="N786" s="18"/>
      <c r="P786" s="4">
        <v>93.0</v>
      </c>
      <c r="Q786" s="4"/>
      <c r="R786" s="4"/>
      <c r="S786" s="21"/>
      <c r="T786" s="21"/>
      <c r="V786" s="89"/>
      <c r="Z786" s="73"/>
      <c r="AA786" s="73">
        <v>9.999614806825633</v>
      </c>
      <c r="AB786" s="4"/>
      <c r="AC786" s="74"/>
      <c r="AD786" s="75"/>
      <c r="AE786" s="75"/>
      <c r="AF786" s="76"/>
      <c r="AJ786" s="90">
        <v>1005109.0</v>
      </c>
      <c r="AK786" s="18"/>
      <c r="AL786" s="8">
        <f t="shared" si="21"/>
        <v>0</v>
      </c>
      <c r="AO786" s="8">
        <v>7.405226581458045</v>
      </c>
      <c r="AT786" s="18"/>
      <c r="AU786" s="91"/>
    </row>
    <row r="787" ht="12.0" customHeight="1">
      <c r="A787" s="97">
        <v>5005110.0</v>
      </c>
      <c r="B787" s="92" t="s">
        <v>1081</v>
      </c>
      <c r="C787" s="81" t="str">
        <f t="shared" si="22"/>
        <v/>
      </c>
      <c r="D787" s="82">
        <v>397.22</v>
      </c>
      <c r="E787" s="94" t="s">
        <v>245</v>
      </c>
      <c r="F787" s="84">
        <f t="shared" si="20"/>
        <v>484.6084</v>
      </c>
      <c r="G787" s="95" t="s">
        <v>246</v>
      </c>
      <c r="H787" s="86"/>
      <c r="I787" s="76"/>
      <c r="J787" s="76"/>
      <c r="K787" s="88"/>
      <c r="N787" s="18"/>
      <c r="P787" s="4">
        <v>93.0</v>
      </c>
      <c r="Q787" s="4"/>
      <c r="R787" s="4"/>
      <c r="S787" s="21"/>
      <c r="T787" s="21"/>
      <c r="V787" s="89"/>
      <c r="Z787" s="73"/>
      <c r="AA787" s="73">
        <v>9.999614806825633</v>
      </c>
      <c r="AB787" s="4"/>
      <c r="AC787" s="74"/>
      <c r="AD787" s="75"/>
      <c r="AE787" s="75"/>
      <c r="AF787" s="76"/>
      <c r="AJ787" s="90">
        <v>1005110.0</v>
      </c>
      <c r="AK787" s="18"/>
      <c r="AL787" s="8">
        <f t="shared" si="21"/>
        <v>0</v>
      </c>
      <c r="AO787" s="8">
        <v>7.405226581458045</v>
      </c>
      <c r="AT787" s="18"/>
      <c r="AU787" s="91"/>
    </row>
    <row r="788" ht="12.0" customHeight="1">
      <c r="A788" s="97">
        <v>5005111.0</v>
      </c>
      <c r="B788" s="92" t="s">
        <v>1082</v>
      </c>
      <c r="C788" s="81" t="str">
        <f t="shared" si="22"/>
        <v/>
      </c>
      <c r="D788" s="82">
        <v>397.22</v>
      </c>
      <c r="E788" s="94" t="s">
        <v>245</v>
      </c>
      <c r="F788" s="84">
        <f t="shared" si="20"/>
        <v>484.6084</v>
      </c>
      <c r="G788" s="95" t="s">
        <v>252</v>
      </c>
      <c r="H788" s="86"/>
      <c r="I788" s="76"/>
      <c r="J788" s="76"/>
      <c r="K788" s="88"/>
      <c r="N788" s="18"/>
      <c r="P788" s="4">
        <v>93.0</v>
      </c>
      <c r="Q788" s="4"/>
      <c r="R788" s="4"/>
      <c r="S788" s="21"/>
      <c r="T788" s="21"/>
      <c r="V788" s="89"/>
      <c r="Z788" s="73"/>
      <c r="AA788" s="73">
        <v>9.999614806825633</v>
      </c>
      <c r="AB788" s="4"/>
      <c r="AC788" s="74"/>
      <c r="AD788" s="75"/>
      <c r="AE788" s="75"/>
      <c r="AF788" s="76"/>
      <c r="AJ788" s="90">
        <v>1005111.0</v>
      </c>
      <c r="AK788" s="18"/>
      <c r="AL788" s="8">
        <f t="shared" si="21"/>
        <v>0</v>
      </c>
      <c r="AO788" s="8">
        <v>7.405226581458045</v>
      </c>
      <c r="AT788" s="18"/>
      <c r="AU788" s="91"/>
    </row>
    <row r="789" ht="12.0" customHeight="1">
      <c r="A789" s="97">
        <v>5005112.0</v>
      </c>
      <c r="B789" s="92" t="s">
        <v>1083</v>
      </c>
      <c r="C789" s="81" t="str">
        <f t="shared" si="22"/>
        <v/>
      </c>
      <c r="D789" s="82">
        <v>433.89</v>
      </c>
      <c r="E789" s="94" t="s">
        <v>245</v>
      </c>
      <c r="F789" s="84">
        <f t="shared" si="20"/>
        <v>529.3458</v>
      </c>
      <c r="G789" s="95" t="s">
        <v>246</v>
      </c>
      <c r="H789" s="86"/>
      <c r="I789" s="76"/>
      <c r="J789" s="76"/>
      <c r="K789" s="88"/>
      <c r="N789" s="18"/>
      <c r="P789" s="4">
        <v>93.0</v>
      </c>
      <c r="Q789" s="4"/>
      <c r="R789" s="4"/>
      <c r="S789" s="21"/>
      <c r="T789" s="21"/>
      <c r="V789" s="89"/>
      <c r="Z789" s="73"/>
      <c r="AA789" s="73">
        <v>10.000705268354608</v>
      </c>
      <c r="AB789" s="4"/>
      <c r="AC789" s="74"/>
      <c r="AD789" s="75"/>
      <c r="AE789" s="75"/>
      <c r="AF789" s="76"/>
      <c r="AJ789" s="90">
        <v>1005112.0</v>
      </c>
      <c r="AK789" s="18"/>
      <c r="AL789" s="8">
        <f t="shared" si="21"/>
        <v>0</v>
      </c>
      <c r="AO789" s="8">
        <v>6.7792966823039045</v>
      </c>
      <c r="AT789" s="18"/>
      <c r="AU789" s="91"/>
    </row>
    <row r="790" ht="12.0" customHeight="1">
      <c r="A790" s="97">
        <v>5005113.0</v>
      </c>
      <c r="B790" s="92" t="s">
        <v>1084</v>
      </c>
      <c r="C790" s="81" t="str">
        <f t="shared" si="22"/>
        <v/>
      </c>
      <c r="D790" s="82">
        <v>433.89</v>
      </c>
      <c r="E790" s="94" t="s">
        <v>245</v>
      </c>
      <c r="F790" s="84">
        <f t="shared" si="20"/>
        <v>529.3458</v>
      </c>
      <c r="G790" s="95" t="s">
        <v>246</v>
      </c>
      <c r="H790" s="86"/>
      <c r="I790" s="76"/>
      <c r="J790" s="76"/>
      <c r="K790" s="88"/>
      <c r="N790" s="18"/>
      <c r="P790" s="4">
        <v>93.0</v>
      </c>
      <c r="Q790" s="4"/>
      <c r="R790" s="4"/>
      <c r="S790" s="21"/>
      <c r="T790" s="21"/>
      <c r="V790" s="89"/>
      <c r="Z790" s="73"/>
      <c r="AA790" s="73">
        <v>10.000705268354608</v>
      </c>
      <c r="AB790" s="4"/>
      <c r="AC790" s="74"/>
      <c r="AD790" s="75"/>
      <c r="AE790" s="75"/>
      <c r="AF790" s="76"/>
      <c r="AJ790" s="90">
        <v>1005113.0</v>
      </c>
      <c r="AK790" s="18"/>
      <c r="AL790" s="8">
        <f t="shared" si="21"/>
        <v>0</v>
      </c>
      <c r="AO790" s="8">
        <v>6.7792966823039045</v>
      </c>
      <c r="AT790" s="18"/>
      <c r="AU790" s="91"/>
    </row>
    <row r="791" ht="12.0" customHeight="1">
      <c r="A791" s="97">
        <v>5005114.0</v>
      </c>
      <c r="B791" s="92" t="s">
        <v>1085</v>
      </c>
      <c r="C791" s="81" t="str">
        <f t="shared" si="22"/>
        <v/>
      </c>
      <c r="D791" s="82">
        <v>433.89</v>
      </c>
      <c r="E791" s="94" t="s">
        <v>245</v>
      </c>
      <c r="F791" s="84">
        <f t="shared" si="20"/>
        <v>529.3458</v>
      </c>
      <c r="G791" s="95" t="s">
        <v>246</v>
      </c>
      <c r="H791" s="86"/>
      <c r="I791" s="76"/>
      <c r="J791" s="76"/>
      <c r="K791" s="88"/>
      <c r="N791" s="18"/>
      <c r="P791" s="4">
        <v>93.0</v>
      </c>
      <c r="Q791" s="4"/>
      <c r="R791" s="4"/>
      <c r="S791" s="21"/>
      <c r="T791" s="21"/>
      <c r="V791" s="89"/>
      <c r="Z791" s="73"/>
      <c r="AA791" s="73">
        <v>10.000705268354608</v>
      </c>
      <c r="AB791" s="4"/>
      <c r="AC791" s="74"/>
      <c r="AD791" s="75"/>
      <c r="AE791" s="75"/>
      <c r="AF791" s="76"/>
      <c r="AJ791" s="90">
        <v>1005114.0</v>
      </c>
      <c r="AK791" s="18"/>
      <c r="AL791" s="8">
        <f t="shared" si="21"/>
        <v>0</v>
      </c>
      <c r="AO791" s="8">
        <v>6.7792966823039045</v>
      </c>
      <c r="AT791" s="18"/>
      <c r="AU791" s="91"/>
    </row>
    <row r="792" ht="12.0" customHeight="1">
      <c r="A792" s="97">
        <v>5005115.0</v>
      </c>
      <c r="B792" s="92" t="s">
        <v>1086</v>
      </c>
      <c r="C792" s="81" t="str">
        <f t="shared" si="22"/>
        <v/>
      </c>
      <c r="D792" s="82">
        <v>433.89</v>
      </c>
      <c r="E792" s="94" t="s">
        <v>245</v>
      </c>
      <c r="F792" s="84">
        <f t="shared" si="20"/>
        <v>529.3458</v>
      </c>
      <c r="G792" s="95" t="s">
        <v>246</v>
      </c>
      <c r="H792" s="86"/>
      <c r="I792" s="76"/>
      <c r="J792" s="76"/>
      <c r="K792" s="88"/>
      <c r="N792" s="18"/>
      <c r="P792" s="4">
        <v>93.0</v>
      </c>
      <c r="Q792" s="4"/>
      <c r="R792" s="4"/>
      <c r="S792" s="21"/>
      <c r="T792" s="21"/>
      <c r="V792" s="89"/>
      <c r="Z792" s="73"/>
      <c r="AA792" s="73">
        <v>10.000705268354608</v>
      </c>
      <c r="AB792" s="4"/>
      <c r="AC792" s="74"/>
      <c r="AD792" s="75"/>
      <c r="AE792" s="75"/>
      <c r="AF792" s="76"/>
      <c r="AJ792" s="90">
        <v>1005115.0</v>
      </c>
      <c r="AK792" s="18"/>
      <c r="AL792" s="8">
        <f t="shared" si="21"/>
        <v>0</v>
      </c>
      <c r="AO792" s="8">
        <v>6.7792966823039045</v>
      </c>
      <c r="AT792" s="18"/>
      <c r="AU792" s="91"/>
    </row>
    <row r="793" ht="12.0" customHeight="1">
      <c r="A793" s="97">
        <v>5005116.0</v>
      </c>
      <c r="B793" s="92" t="s">
        <v>1087</v>
      </c>
      <c r="C793" s="81" t="str">
        <f t="shared" si="22"/>
        <v/>
      </c>
      <c r="D793" s="82">
        <v>433.89</v>
      </c>
      <c r="E793" s="94" t="s">
        <v>245</v>
      </c>
      <c r="F793" s="84">
        <f t="shared" si="20"/>
        <v>529.3458</v>
      </c>
      <c r="G793" s="95" t="s">
        <v>274</v>
      </c>
      <c r="H793" s="86"/>
      <c r="I793" s="76"/>
      <c r="J793" s="100"/>
      <c r="K793" s="88"/>
      <c r="N793" s="18"/>
      <c r="P793" s="4">
        <v>93.0</v>
      </c>
      <c r="Q793" s="4"/>
      <c r="R793" s="4"/>
      <c r="S793" s="21"/>
      <c r="T793" s="21"/>
      <c r="V793" s="89"/>
      <c r="Z793" s="73"/>
      <c r="AA793" s="73">
        <v>10.000705268354608</v>
      </c>
      <c r="AB793" s="4"/>
      <c r="AC793" s="74"/>
      <c r="AD793" s="75"/>
      <c r="AE793" s="75"/>
      <c r="AF793" s="76"/>
      <c r="AJ793" s="90">
        <v>1005116.0</v>
      </c>
      <c r="AK793" s="18"/>
      <c r="AL793" s="8">
        <f t="shared" si="21"/>
        <v>0</v>
      </c>
      <c r="AO793" s="8">
        <v>0.616299698391264</v>
      </c>
      <c r="AT793" s="18"/>
      <c r="AU793" s="91"/>
    </row>
    <row r="794" ht="12.0" customHeight="1">
      <c r="A794" s="97">
        <v>5005117.0</v>
      </c>
      <c r="B794" s="92" t="s">
        <v>1088</v>
      </c>
      <c r="C794" s="81" t="str">
        <f t="shared" si="22"/>
        <v/>
      </c>
      <c r="D794" s="82">
        <v>513.36</v>
      </c>
      <c r="E794" s="94" t="s">
        <v>245</v>
      </c>
      <c r="F794" s="84">
        <f t="shared" si="20"/>
        <v>626.2992</v>
      </c>
      <c r="G794" s="95" t="s">
        <v>246</v>
      </c>
      <c r="H794" s="86"/>
      <c r="I794" s="76"/>
      <c r="J794" s="76"/>
      <c r="K794" s="88"/>
      <c r="N794" s="18"/>
      <c r="P794" s="4">
        <v>93.0</v>
      </c>
      <c r="Q794" s="4"/>
      <c r="R794" s="4"/>
      <c r="S794" s="21"/>
      <c r="T794" s="21"/>
      <c r="V794" s="89"/>
      <c r="Z794" s="73"/>
      <c r="AA794" s="73">
        <v>10.000705268354608</v>
      </c>
      <c r="AB794" s="4"/>
      <c r="AC794" s="74"/>
      <c r="AD794" s="75"/>
      <c r="AE794" s="75"/>
      <c r="AF794" s="76"/>
      <c r="AJ794" s="90"/>
      <c r="AK794" s="18"/>
      <c r="AL794" s="8">
        <f t="shared" si="21"/>
        <v>0</v>
      </c>
      <c r="AO794" s="8">
        <v>5.72982758462923</v>
      </c>
      <c r="AT794" s="18"/>
      <c r="AU794" s="91"/>
    </row>
    <row r="795" ht="12.0" customHeight="1">
      <c r="A795" s="97">
        <v>5005118.0</v>
      </c>
      <c r="B795" s="92" t="s">
        <v>1089</v>
      </c>
      <c r="C795" s="81" t="str">
        <f t="shared" si="22"/>
        <v/>
      </c>
      <c r="D795" s="82">
        <v>553.52</v>
      </c>
      <c r="E795" s="94" t="s">
        <v>245</v>
      </c>
      <c r="F795" s="84">
        <f t="shared" si="20"/>
        <v>675.2944</v>
      </c>
      <c r="G795" s="95" t="s">
        <v>246</v>
      </c>
      <c r="H795" s="86"/>
      <c r="I795" s="76"/>
      <c r="J795" s="76"/>
      <c r="K795" s="88"/>
      <c r="N795" s="18"/>
      <c r="P795" s="4">
        <v>93.0</v>
      </c>
      <c r="Q795" s="4"/>
      <c r="R795" s="4"/>
      <c r="S795" s="21"/>
      <c r="T795" s="21"/>
      <c r="V795" s="89"/>
      <c r="Z795" s="73"/>
      <c r="AA795" s="73">
        <v>10.000705268354608</v>
      </c>
      <c r="AB795" s="4"/>
      <c r="AC795" s="74"/>
      <c r="AD795" s="75"/>
      <c r="AE795" s="75"/>
      <c r="AF795" s="76"/>
      <c r="AJ795" s="90"/>
      <c r="AK795" s="18"/>
      <c r="AL795" s="8">
        <f t="shared" si="21"/>
        <v>0</v>
      </c>
      <c r="AO795" s="8">
        <v>2.65706612965639</v>
      </c>
      <c r="AT795" s="18"/>
      <c r="AU795" s="91"/>
    </row>
    <row r="796" ht="12.0" customHeight="1">
      <c r="A796" s="97">
        <v>5034001.0</v>
      </c>
      <c r="B796" s="92" t="s">
        <v>1090</v>
      </c>
      <c r="C796" s="81" t="str">
        <f t="shared" si="22"/>
        <v/>
      </c>
      <c r="D796" s="82">
        <v>569.95</v>
      </c>
      <c r="E796" s="94" t="s">
        <v>245</v>
      </c>
      <c r="F796" s="84">
        <f t="shared" si="20"/>
        <v>695.339</v>
      </c>
      <c r="G796" s="95" t="s">
        <v>252</v>
      </c>
      <c r="H796" s="86"/>
      <c r="I796" s="76"/>
      <c r="J796" s="76"/>
      <c r="K796" s="88"/>
      <c r="N796" s="18"/>
      <c r="P796" s="4">
        <v>93.0</v>
      </c>
      <c r="Q796" s="4"/>
      <c r="R796" s="4"/>
      <c r="S796" s="21"/>
      <c r="T796" s="21"/>
      <c r="V796" s="89"/>
      <c r="Z796" s="73"/>
      <c r="AA796" s="73">
        <v>10.000705268354608</v>
      </c>
      <c r="AB796" s="4"/>
      <c r="AC796" s="74"/>
      <c r="AD796" s="75"/>
      <c r="AE796" s="75"/>
      <c r="AF796" s="76"/>
      <c r="AJ796" s="90"/>
      <c r="AK796" s="18"/>
      <c r="AL796" s="8">
        <f t="shared" si="21"/>
        <v>0</v>
      </c>
      <c r="AO796" s="8">
        <v>0.4830969993012949</v>
      </c>
      <c r="AT796" s="18"/>
      <c r="AU796" s="91"/>
    </row>
    <row r="797" ht="12.0" customHeight="1">
      <c r="A797" s="97">
        <v>5005119.0</v>
      </c>
      <c r="B797" s="92" t="s">
        <v>1091</v>
      </c>
      <c r="C797" s="81" t="str">
        <f t="shared" si="22"/>
        <v/>
      </c>
      <c r="D797" s="82">
        <v>643.02</v>
      </c>
      <c r="E797" s="94" t="s">
        <v>245</v>
      </c>
      <c r="F797" s="84">
        <f t="shared" si="20"/>
        <v>784.4844</v>
      </c>
      <c r="G797" s="95" t="s">
        <v>246</v>
      </c>
      <c r="H797" s="86"/>
      <c r="I797" s="76"/>
      <c r="J797" s="76"/>
      <c r="K797" s="88"/>
      <c r="N797" s="18"/>
      <c r="P797" s="4">
        <v>93.0</v>
      </c>
      <c r="Q797" s="4"/>
      <c r="R797" s="4"/>
      <c r="S797" s="21"/>
      <c r="T797" s="21"/>
      <c r="V797" s="89"/>
      <c r="Z797" s="73"/>
      <c r="AA797" s="73">
        <v>10.000705268354608</v>
      </c>
      <c r="AB797" s="4"/>
      <c r="AC797" s="74"/>
      <c r="AD797" s="75"/>
      <c r="AE797" s="75"/>
      <c r="AF797" s="76"/>
      <c r="AJ797" s="90"/>
      <c r="AK797" s="18"/>
      <c r="AL797" s="8">
        <f t="shared" si="21"/>
        <v>0</v>
      </c>
      <c r="AO797" s="8">
        <v>4.574456891425181</v>
      </c>
      <c r="AT797" s="18"/>
      <c r="AU797" s="91"/>
    </row>
    <row r="798" ht="12.0" customHeight="1">
      <c r="A798" s="97">
        <v>5005120.0</v>
      </c>
      <c r="B798" s="92" t="s">
        <v>1092</v>
      </c>
      <c r="C798" s="81" t="str">
        <f t="shared" si="22"/>
        <v/>
      </c>
      <c r="D798" s="82">
        <v>667.02</v>
      </c>
      <c r="E798" s="94" t="s">
        <v>245</v>
      </c>
      <c r="F798" s="84">
        <f t="shared" si="20"/>
        <v>813.7644</v>
      </c>
      <c r="G798" s="95" t="s">
        <v>246</v>
      </c>
      <c r="H798" s="86"/>
      <c r="I798" s="76"/>
      <c r="J798" s="76"/>
      <c r="K798" s="88"/>
      <c r="N798" s="18"/>
      <c r="P798" s="4">
        <v>93.0</v>
      </c>
      <c r="Q798" s="4"/>
      <c r="R798" s="4"/>
      <c r="S798" s="21"/>
      <c r="T798" s="21"/>
      <c r="V798" s="89"/>
      <c r="Z798" s="73"/>
      <c r="AA798" s="73">
        <v>10.000705268354608</v>
      </c>
      <c r="AB798" s="4"/>
      <c r="AC798" s="74"/>
      <c r="AD798" s="75"/>
      <c r="AE798" s="75"/>
      <c r="AF798" s="76"/>
      <c r="AJ798" s="90"/>
      <c r="AK798" s="18"/>
      <c r="AL798" s="8">
        <f t="shared" si="21"/>
        <v>0</v>
      </c>
      <c r="AO798" s="8">
        <v>2.204951669296835</v>
      </c>
      <c r="AT798" s="18"/>
      <c r="AU798" s="91"/>
    </row>
    <row r="799" ht="12.0" customHeight="1">
      <c r="A799" s="97">
        <v>5034002.0</v>
      </c>
      <c r="B799" s="92" t="s">
        <v>1093</v>
      </c>
      <c r="C799" s="81" t="str">
        <f t="shared" si="22"/>
        <v/>
      </c>
      <c r="D799" s="82">
        <v>689.46</v>
      </c>
      <c r="E799" s="94" t="s">
        <v>245</v>
      </c>
      <c r="F799" s="84">
        <f t="shared" si="20"/>
        <v>841.1412</v>
      </c>
      <c r="G799" s="95" t="s">
        <v>252</v>
      </c>
      <c r="H799" s="86"/>
      <c r="I799" s="76"/>
      <c r="J799" s="76"/>
      <c r="K799" s="88"/>
      <c r="N799" s="18"/>
      <c r="P799" s="4">
        <v>93.0</v>
      </c>
      <c r="Q799" s="4"/>
      <c r="R799" s="4"/>
      <c r="S799" s="21"/>
      <c r="T799" s="21"/>
      <c r="V799" s="89"/>
      <c r="Z799" s="73"/>
      <c r="AA799" s="73">
        <v>10.000705268354608</v>
      </c>
      <c r="AB799" s="4"/>
      <c r="AC799" s="74"/>
      <c r="AD799" s="75"/>
      <c r="AE799" s="75"/>
      <c r="AF799" s="76"/>
      <c r="AJ799" s="90"/>
      <c r="AK799" s="18"/>
      <c r="AL799" s="8">
        <f t="shared" si="21"/>
        <v>0</v>
      </c>
      <c r="AO799" s="8">
        <v>0.3993576636088722</v>
      </c>
      <c r="AT799" s="18"/>
      <c r="AU799" s="91"/>
    </row>
    <row r="800" ht="12.0" customHeight="1">
      <c r="A800" s="97">
        <v>5005121.0</v>
      </c>
      <c r="B800" s="92" t="s">
        <v>1094</v>
      </c>
      <c r="C800" s="81" t="str">
        <f t="shared" si="22"/>
        <v/>
      </c>
      <c r="D800" s="82">
        <v>726.2</v>
      </c>
      <c r="E800" s="94" t="s">
        <v>245</v>
      </c>
      <c r="F800" s="84">
        <f t="shared" si="20"/>
        <v>885.964</v>
      </c>
      <c r="G800" s="95" t="s">
        <v>246</v>
      </c>
      <c r="H800" s="86"/>
      <c r="I800" s="76"/>
      <c r="J800" s="76"/>
      <c r="K800" s="88"/>
      <c r="N800" s="18"/>
      <c r="P800" s="4">
        <v>93.0</v>
      </c>
      <c r="Q800" s="4"/>
      <c r="R800" s="4"/>
      <c r="S800" s="21"/>
      <c r="T800" s="21"/>
      <c r="V800" s="89"/>
      <c r="Z800" s="73"/>
      <c r="AA800" s="73">
        <v>10.000705268354608</v>
      </c>
      <c r="AB800" s="4"/>
      <c r="AC800" s="74"/>
      <c r="AD800" s="75"/>
      <c r="AE800" s="75"/>
      <c r="AF800" s="76"/>
      <c r="AJ800" s="90"/>
      <c r="AK800" s="18"/>
      <c r="AL800" s="8">
        <f t="shared" si="21"/>
        <v>0</v>
      </c>
      <c r="AO800" s="8">
        <v>4.050504358117791</v>
      </c>
      <c r="AT800" s="18"/>
      <c r="AU800" s="91"/>
    </row>
    <row r="801" ht="12.0" customHeight="1">
      <c r="A801" s="97">
        <v>5034003.0</v>
      </c>
      <c r="B801" s="92" t="s">
        <v>1095</v>
      </c>
      <c r="C801" s="81" t="str">
        <f t="shared" si="22"/>
        <v/>
      </c>
      <c r="D801" s="82">
        <v>749.52</v>
      </c>
      <c r="E801" s="94" t="s">
        <v>245</v>
      </c>
      <c r="F801" s="84">
        <f t="shared" si="20"/>
        <v>914.4144</v>
      </c>
      <c r="G801" s="95" t="s">
        <v>252</v>
      </c>
      <c r="H801" s="86"/>
      <c r="I801" s="76"/>
      <c r="J801" s="76"/>
      <c r="K801" s="88"/>
      <c r="N801" s="18"/>
      <c r="P801" s="4">
        <v>93.0</v>
      </c>
      <c r="Q801" s="4"/>
      <c r="R801" s="4"/>
      <c r="S801" s="21"/>
      <c r="T801" s="21"/>
      <c r="V801" s="89"/>
      <c r="Z801" s="73"/>
      <c r="AA801" s="73">
        <v>10.000705268354608</v>
      </c>
      <c r="AB801" s="4"/>
      <c r="AC801" s="74"/>
      <c r="AD801" s="75"/>
      <c r="AE801" s="75"/>
      <c r="AF801" s="76"/>
      <c r="AJ801" s="90"/>
      <c r="AK801" s="18"/>
      <c r="AL801" s="8">
        <f t="shared" si="21"/>
        <v>0</v>
      </c>
      <c r="AO801" s="8">
        <v>1.8367831061997881</v>
      </c>
      <c r="AT801" s="18"/>
      <c r="AU801" s="91"/>
    </row>
    <row r="802" ht="12.0" customHeight="1">
      <c r="A802" s="97">
        <v>5005122.0</v>
      </c>
      <c r="B802" s="92" t="s">
        <v>1096</v>
      </c>
      <c r="C802" s="81" t="str">
        <f t="shared" si="22"/>
        <v/>
      </c>
      <c r="D802" s="82">
        <v>806.18</v>
      </c>
      <c r="E802" s="94" t="s">
        <v>245</v>
      </c>
      <c r="F802" s="84">
        <f t="shared" si="20"/>
        <v>983.5396</v>
      </c>
      <c r="G802" s="95" t="s">
        <v>252</v>
      </c>
      <c r="H802" s="86"/>
      <c r="I802" s="76"/>
      <c r="J802" s="76"/>
      <c r="K802" s="88"/>
      <c r="N802" s="18"/>
      <c r="P802" s="4">
        <v>93.0</v>
      </c>
      <c r="Q802" s="4"/>
      <c r="R802" s="4"/>
      <c r="S802" s="21"/>
      <c r="T802" s="21"/>
      <c r="V802" s="89"/>
      <c r="Z802" s="73"/>
      <c r="AA802" s="73">
        <v>10.000705268354608</v>
      </c>
      <c r="AB802" s="4"/>
      <c r="AC802" s="74"/>
      <c r="AD802" s="75"/>
      <c r="AE802" s="75"/>
      <c r="AF802" s="76"/>
      <c r="AJ802" s="90"/>
      <c r="AK802" s="18"/>
      <c r="AL802" s="8">
        <f t="shared" si="21"/>
        <v>0</v>
      </c>
      <c r="AO802" s="8">
        <v>3.648642196965083</v>
      </c>
      <c r="AT802" s="18"/>
      <c r="AU802" s="91"/>
    </row>
    <row r="803" ht="12.0" customHeight="1">
      <c r="A803" s="97">
        <v>5034004.0</v>
      </c>
      <c r="B803" s="92" t="s">
        <v>1097</v>
      </c>
      <c r="C803" s="81" t="str">
        <f t="shared" si="22"/>
        <v/>
      </c>
      <c r="D803" s="82">
        <v>833.02</v>
      </c>
      <c r="E803" s="94" t="s">
        <v>245</v>
      </c>
      <c r="F803" s="84">
        <f t="shared" si="20"/>
        <v>1016.2844</v>
      </c>
      <c r="G803" s="95" t="s">
        <v>252</v>
      </c>
      <c r="H803" s="86"/>
      <c r="I803" s="76"/>
      <c r="J803" s="76"/>
      <c r="K803" s="88"/>
      <c r="N803" s="18"/>
      <c r="P803" s="4">
        <v>93.0</v>
      </c>
      <c r="Q803" s="4"/>
      <c r="R803" s="4"/>
      <c r="S803" s="21"/>
      <c r="T803" s="21"/>
      <c r="V803" s="89"/>
      <c r="Z803" s="73"/>
      <c r="AA803" s="73">
        <v>10.000705268354608</v>
      </c>
      <c r="AB803" s="4"/>
      <c r="AC803" s="74"/>
      <c r="AD803" s="75"/>
      <c r="AE803" s="75"/>
      <c r="AF803" s="76"/>
      <c r="AJ803" s="90"/>
      <c r="AK803" s="18"/>
      <c r="AL803" s="8">
        <f t="shared" si="21"/>
        <v>0</v>
      </c>
      <c r="AO803" s="8">
        <v>0.41316705293956485</v>
      </c>
      <c r="AT803" s="18"/>
      <c r="AU803" s="91"/>
    </row>
    <row r="804" ht="12.0" customHeight="1">
      <c r="A804" s="97">
        <v>5005123.0</v>
      </c>
      <c r="B804" s="92" t="s">
        <v>1098</v>
      </c>
      <c r="C804" s="81" t="str">
        <f t="shared" si="22"/>
        <v/>
      </c>
      <c r="D804" s="82">
        <v>952.54</v>
      </c>
      <c r="E804" s="94" t="s">
        <v>245</v>
      </c>
      <c r="F804" s="84">
        <f t="shared" si="20"/>
        <v>1162.0988</v>
      </c>
      <c r="G804" s="95" t="s">
        <v>246</v>
      </c>
      <c r="H804" s="86"/>
      <c r="I804" s="76"/>
      <c r="J804" s="76"/>
      <c r="K804" s="88"/>
      <c r="N804" s="18"/>
      <c r="P804" s="4">
        <v>93.0</v>
      </c>
      <c r="Q804" s="4"/>
      <c r="R804" s="4"/>
      <c r="S804" s="21"/>
      <c r="T804" s="21"/>
      <c r="V804" s="89"/>
      <c r="Z804" s="73"/>
      <c r="AA804" s="73">
        <v>10.000705268354608</v>
      </c>
      <c r="AB804" s="4"/>
      <c r="AC804" s="74"/>
      <c r="AD804" s="75"/>
      <c r="AE804" s="75"/>
      <c r="AF804" s="76"/>
      <c r="AJ804" s="90"/>
      <c r="AK804" s="18"/>
      <c r="AL804" s="8">
        <f t="shared" si="21"/>
        <v>0</v>
      </c>
      <c r="AO804" s="8">
        <v>7.720075780353424</v>
      </c>
      <c r="AT804" s="18"/>
      <c r="AU804" s="91"/>
    </row>
    <row r="805" ht="12.0" customHeight="1">
      <c r="A805" s="97">
        <v>5005124.0</v>
      </c>
      <c r="B805" s="92" t="s">
        <v>1099</v>
      </c>
      <c r="C805" s="81" t="str">
        <f t="shared" si="22"/>
        <v/>
      </c>
      <c r="D805" s="82">
        <v>1083.39</v>
      </c>
      <c r="E805" s="94" t="s">
        <v>245</v>
      </c>
      <c r="F805" s="84">
        <f t="shared" si="20"/>
        <v>1321.7358</v>
      </c>
      <c r="G805" s="95" t="s">
        <v>246</v>
      </c>
      <c r="H805" s="86"/>
      <c r="I805" s="76"/>
      <c r="J805" s="100"/>
      <c r="K805" s="88"/>
      <c r="N805" s="18"/>
      <c r="P805" s="4">
        <v>93.0</v>
      </c>
      <c r="Q805" s="4"/>
      <c r="R805" s="4"/>
      <c r="S805" s="21"/>
      <c r="T805" s="21"/>
      <c r="V805" s="89"/>
      <c r="Z805" s="73"/>
      <c r="AA805" s="73">
        <v>10.000705268354608</v>
      </c>
      <c r="AB805" s="4"/>
      <c r="AC805" s="74"/>
      <c r="AD805" s="75"/>
      <c r="AE805" s="75"/>
      <c r="AF805" s="76"/>
      <c r="AJ805" s="90"/>
      <c r="AK805" s="18"/>
      <c r="AL805" s="8">
        <f t="shared" si="21"/>
        <v>0</v>
      </c>
      <c r="AO805" s="8">
        <v>2.715047723189069</v>
      </c>
      <c r="AT805" s="18"/>
      <c r="AU805" s="91"/>
    </row>
    <row r="806" ht="12.0" customHeight="1">
      <c r="A806" s="97">
        <v>5034005.0</v>
      </c>
      <c r="B806" s="92" t="s">
        <v>1100</v>
      </c>
      <c r="C806" s="81" t="str">
        <f t="shared" si="22"/>
        <v/>
      </c>
      <c r="D806" s="82">
        <v>1115.59</v>
      </c>
      <c r="E806" s="94" t="s">
        <v>245</v>
      </c>
      <c r="F806" s="84">
        <f t="shared" si="20"/>
        <v>1361.0198</v>
      </c>
      <c r="G806" s="95" t="s">
        <v>252</v>
      </c>
      <c r="H806" s="86"/>
      <c r="I806" s="76"/>
      <c r="J806" s="100"/>
      <c r="K806" s="88"/>
      <c r="N806" s="18"/>
      <c r="P806" s="4">
        <v>93.0</v>
      </c>
      <c r="Q806" s="4"/>
      <c r="R806" s="4"/>
      <c r="S806" s="21"/>
      <c r="T806" s="21"/>
      <c r="V806" s="89"/>
      <c r="Z806" s="73"/>
      <c r="AA806" s="73">
        <v>10.000705268354608</v>
      </c>
      <c r="AB806" s="4"/>
      <c r="AC806" s="74"/>
      <c r="AD806" s="75"/>
      <c r="AE806" s="75"/>
      <c r="AF806" s="76"/>
      <c r="AJ806" s="90"/>
      <c r="AK806" s="18"/>
      <c r="AL806" s="8">
        <f t="shared" si="21"/>
        <v>0</v>
      </c>
      <c r="AO806" s="8">
        <v>0.41135353602394703</v>
      </c>
      <c r="AT806" s="18"/>
      <c r="AU806" s="91"/>
    </row>
    <row r="807" ht="12.0" customHeight="1">
      <c r="A807" s="97">
        <v>5005125.0</v>
      </c>
      <c r="B807" s="92" t="s">
        <v>1101</v>
      </c>
      <c r="C807" s="81" t="str">
        <f t="shared" si="22"/>
        <v/>
      </c>
      <c r="D807" s="82">
        <v>1252.75</v>
      </c>
      <c r="E807" s="94" t="s">
        <v>245</v>
      </c>
      <c r="F807" s="84">
        <f t="shared" si="20"/>
        <v>1528.355</v>
      </c>
      <c r="G807" s="95" t="s">
        <v>246</v>
      </c>
      <c r="H807" s="86"/>
      <c r="I807" s="76"/>
      <c r="J807" s="76"/>
      <c r="K807" s="88"/>
      <c r="N807" s="18"/>
      <c r="P807" s="4">
        <v>93.0</v>
      </c>
      <c r="Q807" s="4"/>
      <c r="R807" s="4"/>
      <c r="S807" s="21"/>
      <c r="T807" s="21"/>
      <c r="V807" s="89"/>
      <c r="Z807" s="73"/>
      <c r="AA807" s="73">
        <v>10.000705268354608</v>
      </c>
      <c r="AB807" s="4"/>
      <c r="AC807" s="74"/>
      <c r="AD807" s="75"/>
      <c r="AE807" s="75"/>
      <c r="AF807" s="76"/>
      <c r="AJ807" s="90"/>
      <c r="AK807" s="18"/>
      <c r="AL807" s="8">
        <f t="shared" si="21"/>
        <v>0</v>
      </c>
      <c r="AO807" s="8">
        <v>5.8700621402757225</v>
      </c>
      <c r="AT807" s="18"/>
      <c r="AU807" s="91"/>
    </row>
    <row r="808" ht="12.0" customHeight="1">
      <c r="A808" s="97">
        <v>5005126.0</v>
      </c>
      <c r="B808" s="92" t="s">
        <v>1102</v>
      </c>
      <c r="C808" s="81" t="str">
        <f t="shared" si="22"/>
        <v/>
      </c>
      <c r="D808" s="82">
        <v>1266.44</v>
      </c>
      <c r="E808" s="94" t="s">
        <v>245</v>
      </c>
      <c r="F808" s="84">
        <f t="shared" si="20"/>
        <v>1545.0568</v>
      </c>
      <c r="G808" s="95" t="s">
        <v>246</v>
      </c>
      <c r="H808" s="86"/>
      <c r="I808" s="76"/>
      <c r="J808" s="76"/>
      <c r="K808" s="88"/>
      <c r="N808" s="18"/>
      <c r="P808" s="4">
        <v>93.0</v>
      </c>
      <c r="Q808" s="4"/>
      <c r="R808" s="4"/>
      <c r="S808" s="21"/>
      <c r="T808" s="21"/>
      <c r="V808" s="89"/>
      <c r="Z808" s="73"/>
      <c r="AA808" s="73">
        <v>10.000705268354608</v>
      </c>
      <c r="AB808" s="4"/>
      <c r="AC808" s="74"/>
      <c r="AD808" s="75"/>
      <c r="AE808" s="75"/>
      <c r="AF808" s="76"/>
      <c r="AJ808" s="90"/>
      <c r="AK808" s="18"/>
      <c r="AL808" s="8">
        <f t="shared" si="21"/>
        <v>0</v>
      </c>
      <c r="AO808" s="8">
        <v>5.806581667013358</v>
      </c>
      <c r="AT808" s="18"/>
      <c r="AU808" s="91"/>
    </row>
    <row r="809" ht="12.0" customHeight="1">
      <c r="A809" s="97">
        <v>5034006.0</v>
      </c>
      <c r="B809" s="92" t="s">
        <v>1103</v>
      </c>
      <c r="C809" s="81" t="str">
        <f t="shared" si="22"/>
        <v/>
      </c>
      <c r="D809" s="82">
        <v>1308.41</v>
      </c>
      <c r="E809" s="94" t="s">
        <v>245</v>
      </c>
      <c r="F809" s="84">
        <f t="shared" si="20"/>
        <v>1596.2602</v>
      </c>
      <c r="G809" s="95" t="s">
        <v>246</v>
      </c>
      <c r="H809" s="86"/>
      <c r="I809" s="76"/>
      <c r="J809" s="76"/>
      <c r="K809" s="88"/>
      <c r="N809" s="18"/>
      <c r="P809" s="4">
        <v>93.0</v>
      </c>
      <c r="Q809" s="4"/>
      <c r="R809" s="4"/>
      <c r="S809" s="21"/>
      <c r="T809" s="21"/>
      <c r="V809" s="89"/>
      <c r="Z809" s="73"/>
      <c r="AA809" s="73">
        <v>10.000705268354608</v>
      </c>
      <c r="AB809" s="4"/>
      <c r="AC809" s="74"/>
      <c r="AD809" s="75"/>
      <c r="AE809" s="75"/>
      <c r="AF809" s="76"/>
      <c r="AJ809" s="90"/>
      <c r="AK809" s="18"/>
      <c r="AL809" s="8">
        <f t="shared" si="21"/>
        <v>0</v>
      </c>
      <c r="AO809" s="8">
        <v>2.1043949125409696</v>
      </c>
      <c r="AT809" s="18"/>
      <c r="AU809" s="91"/>
    </row>
    <row r="810" ht="12.0" customHeight="1">
      <c r="A810" s="97">
        <v>5005127.0</v>
      </c>
      <c r="B810" s="92" t="s">
        <v>1104</v>
      </c>
      <c r="C810" s="81" t="str">
        <f t="shared" si="22"/>
        <v/>
      </c>
      <c r="D810" s="82">
        <v>1452.41</v>
      </c>
      <c r="E810" s="94" t="s">
        <v>245</v>
      </c>
      <c r="F810" s="84">
        <f t="shared" si="20"/>
        <v>1771.9402</v>
      </c>
      <c r="G810" s="95" t="s">
        <v>246</v>
      </c>
      <c r="H810" s="86"/>
      <c r="I810" s="76"/>
      <c r="J810" s="76"/>
      <c r="K810" s="88"/>
      <c r="N810" s="18"/>
      <c r="P810" s="4">
        <v>93.0</v>
      </c>
      <c r="Q810" s="4"/>
      <c r="R810" s="4"/>
      <c r="S810" s="21"/>
      <c r="T810" s="21"/>
      <c r="V810" s="89"/>
      <c r="Z810" s="73"/>
      <c r="AA810" s="73">
        <v>10.000705268354608</v>
      </c>
      <c r="AB810" s="4"/>
      <c r="AC810" s="74"/>
      <c r="AD810" s="75"/>
      <c r="AE810" s="75"/>
      <c r="AF810" s="76"/>
      <c r="AJ810" s="90"/>
      <c r="AK810" s="18"/>
      <c r="AL810" s="8">
        <f t="shared" si="21"/>
        <v>0</v>
      </c>
      <c r="AO810" s="8">
        <v>5.0630932064244245</v>
      </c>
      <c r="AT810" s="18"/>
      <c r="AU810" s="91"/>
    </row>
    <row r="811" ht="12.0" customHeight="1">
      <c r="A811" s="97">
        <v>5005128.0</v>
      </c>
      <c r="B811" s="92" t="s">
        <v>1105</v>
      </c>
      <c r="C811" s="81" t="str">
        <f t="shared" si="22"/>
        <v/>
      </c>
      <c r="D811" s="82">
        <v>1452.41</v>
      </c>
      <c r="E811" s="94" t="s">
        <v>245</v>
      </c>
      <c r="F811" s="84">
        <f t="shared" si="20"/>
        <v>1771.9402</v>
      </c>
      <c r="G811" s="95" t="s">
        <v>246</v>
      </c>
      <c r="H811" s="86"/>
      <c r="I811" s="76"/>
      <c r="J811" s="76"/>
      <c r="K811" s="88"/>
      <c r="N811" s="18"/>
      <c r="P811" s="4">
        <v>93.0</v>
      </c>
      <c r="Q811" s="4"/>
      <c r="R811" s="4"/>
      <c r="S811" s="21"/>
      <c r="T811" s="21"/>
      <c r="V811" s="89"/>
      <c r="Z811" s="73"/>
      <c r="AA811" s="73">
        <v>10.000705268354608</v>
      </c>
      <c r="AB811" s="4"/>
      <c r="AC811" s="74"/>
      <c r="AD811" s="75"/>
      <c r="AE811" s="75"/>
      <c r="AF811" s="76"/>
      <c r="AJ811" s="90"/>
      <c r="AK811" s="18"/>
      <c r="AL811" s="8">
        <f t="shared" si="21"/>
        <v>0</v>
      </c>
      <c r="AO811" s="8">
        <v>5.0630932064244245</v>
      </c>
      <c r="AT811" s="18"/>
      <c r="AU811" s="91"/>
    </row>
    <row r="812" ht="12.0" customHeight="1">
      <c r="A812" s="97">
        <v>5034007.0</v>
      </c>
      <c r="B812" s="92" t="s">
        <v>1106</v>
      </c>
      <c r="C812" s="81" t="str">
        <f t="shared" si="22"/>
        <v/>
      </c>
      <c r="D812" s="82">
        <v>1497.73</v>
      </c>
      <c r="E812" s="94" t="s">
        <v>245</v>
      </c>
      <c r="F812" s="84">
        <f t="shared" si="20"/>
        <v>1827.2306</v>
      </c>
      <c r="G812" s="95" t="s">
        <v>246</v>
      </c>
      <c r="H812" s="86"/>
      <c r="I812" s="76"/>
      <c r="J812" s="76"/>
      <c r="K812" s="88"/>
      <c r="N812" s="18"/>
      <c r="P812" s="4">
        <v>93.0</v>
      </c>
      <c r="Q812" s="4"/>
      <c r="R812" s="4"/>
      <c r="S812" s="21"/>
      <c r="T812" s="21"/>
      <c r="V812" s="89"/>
      <c r="Z812" s="73"/>
      <c r="AA812" s="73">
        <v>10.000705268354608</v>
      </c>
      <c r="AB812" s="4"/>
      <c r="AC812" s="74"/>
      <c r="AD812" s="75"/>
      <c r="AE812" s="75"/>
      <c r="AF812" s="76"/>
      <c r="AJ812" s="90"/>
      <c r="AK812" s="18"/>
      <c r="AL812" s="8">
        <f t="shared" si="21"/>
        <v>0</v>
      </c>
      <c r="AO812" s="8">
        <v>1.8383896613660207</v>
      </c>
      <c r="AT812" s="18"/>
      <c r="AU812" s="91"/>
    </row>
    <row r="813" ht="12.0" customHeight="1">
      <c r="A813" s="97">
        <v>5005129.0</v>
      </c>
      <c r="B813" s="92" t="s">
        <v>1107</v>
      </c>
      <c r="C813" s="81" t="str">
        <f t="shared" si="22"/>
        <v/>
      </c>
      <c r="D813" s="82">
        <v>1670.31</v>
      </c>
      <c r="E813" s="94" t="s">
        <v>245</v>
      </c>
      <c r="F813" s="84">
        <f t="shared" si="20"/>
        <v>2037.7782</v>
      </c>
      <c r="G813" s="95" t="s">
        <v>246</v>
      </c>
      <c r="H813" s="86"/>
      <c r="I813" s="76"/>
      <c r="J813" s="100"/>
      <c r="K813" s="88"/>
      <c r="N813" s="18"/>
      <c r="P813" s="4">
        <v>93.0</v>
      </c>
      <c r="Q813" s="4"/>
      <c r="R813" s="4"/>
      <c r="S813" s="21"/>
      <c r="T813" s="21"/>
      <c r="V813" s="89"/>
      <c r="Z813" s="73"/>
      <c r="AA813" s="73">
        <v>10.000705268354608</v>
      </c>
      <c r="AB813" s="4"/>
      <c r="AC813" s="74"/>
      <c r="AD813" s="75"/>
      <c r="AE813" s="75"/>
      <c r="AF813" s="76"/>
      <c r="AJ813" s="90"/>
      <c r="AK813" s="18"/>
      <c r="AL813" s="8">
        <f t="shared" si="21"/>
        <v>0</v>
      </c>
      <c r="AO813" s="8">
        <v>8.805168298191678</v>
      </c>
      <c r="AT813" s="18"/>
      <c r="AU813" s="91"/>
    </row>
    <row r="814" ht="12.0" customHeight="1">
      <c r="A814" s="97">
        <v>5005130.0</v>
      </c>
      <c r="B814" s="92" t="s">
        <v>1108</v>
      </c>
      <c r="C814" s="81" t="str">
        <f t="shared" si="22"/>
        <v/>
      </c>
      <c r="D814" s="82">
        <v>1670.31</v>
      </c>
      <c r="E814" s="94" t="s">
        <v>245</v>
      </c>
      <c r="F814" s="84">
        <f t="shared" si="20"/>
        <v>2037.7782</v>
      </c>
      <c r="G814" s="95" t="s">
        <v>246</v>
      </c>
      <c r="H814" s="86"/>
      <c r="I814" s="76"/>
      <c r="J814" s="76"/>
      <c r="K814" s="88"/>
      <c r="N814" s="18"/>
      <c r="P814" s="4">
        <v>93.0</v>
      </c>
      <c r="Q814" s="4"/>
      <c r="R814" s="4"/>
      <c r="S814" s="21"/>
      <c r="T814" s="21"/>
      <c r="V814" s="89"/>
      <c r="Z814" s="73"/>
      <c r="AA814" s="73">
        <v>10.000705268354608</v>
      </c>
      <c r="AB814" s="4"/>
      <c r="AC814" s="74"/>
      <c r="AD814" s="75"/>
      <c r="AE814" s="75"/>
      <c r="AF814" s="76"/>
      <c r="AJ814" s="90"/>
      <c r="AK814" s="18"/>
      <c r="AL814" s="8">
        <f t="shared" si="21"/>
        <v>0</v>
      </c>
      <c r="AO814" s="8">
        <v>4.402584149095839</v>
      </c>
      <c r="AT814" s="18"/>
      <c r="AU814" s="91"/>
    </row>
    <row r="815" ht="12.0" customHeight="1">
      <c r="A815" s="97">
        <v>5034008.0</v>
      </c>
      <c r="B815" s="92" t="s">
        <v>1109</v>
      </c>
      <c r="C815" s="81" t="str">
        <f t="shared" si="22"/>
        <v/>
      </c>
      <c r="D815" s="82">
        <v>1725.5</v>
      </c>
      <c r="E815" s="94" t="s">
        <v>245</v>
      </c>
      <c r="F815" s="84">
        <f t="shared" si="20"/>
        <v>2105.11</v>
      </c>
      <c r="G815" s="95" t="s">
        <v>246</v>
      </c>
      <c r="H815" s="86"/>
      <c r="I815" s="76"/>
      <c r="J815" s="76"/>
      <c r="K815" s="88"/>
      <c r="N815" s="18"/>
      <c r="P815" s="4">
        <v>93.0</v>
      </c>
      <c r="Q815" s="4"/>
      <c r="R815" s="4"/>
      <c r="S815" s="21"/>
      <c r="T815" s="21"/>
      <c r="V815" s="89"/>
      <c r="Z815" s="73"/>
      <c r="AA815" s="73">
        <v>10.000705268354608</v>
      </c>
      <c r="AB815" s="4"/>
      <c r="AC815" s="74"/>
      <c r="AD815" s="75"/>
      <c r="AE815" s="75"/>
      <c r="AF815" s="76"/>
      <c r="AJ815" s="90"/>
      <c r="AK815" s="18"/>
      <c r="AL815" s="8">
        <f t="shared" si="21"/>
        <v>0</v>
      </c>
      <c r="AO815" s="8">
        <v>2.6595299406140547</v>
      </c>
      <c r="AT815" s="18"/>
      <c r="AU815" s="91"/>
    </row>
    <row r="816" ht="12.0" customHeight="1">
      <c r="A816" s="97">
        <v>5005131.0</v>
      </c>
      <c r="B816" s="92" t="s">
        <v>1110</v>
      </c>
      <c r="C816" s="81" t="str">
        <f t="shared" si="22"/>
        <v/>
      </c>
      <c r="D816" s="82">
        <v>1899.68</v>
      </c>
      <c r="E816" s="94" t="s">
        <v>245</v>
      </c>
      <c r="F816" s="84">
        <f t="shared" si="20"/>
        <v>2317.6096</v>
      </c>
      <c r="G816" s="95" t="s">
        <v>246</v>
      </c>
      <c r="H816" s="86"/>
      <c r="I816" s="76"/>
      <c r="J816" s="76"/>
      <c r="K816" s="88"/>
      <c r="N816" s="18"/>
      <c r="P816" s="4">
        <v>93.0</v>
      </c>
      <c r="Q816" s="4"/>
      <c r="R816" s="4"/>
      <c r="S816" s="21"/>
      <c r="T816" s="21"/>
      <c r="V816" s="89"/>
      <c r="Z816" s="73"/>
      <c r="AA816" s="73">
        <v>10.000705268354608</v>
      </c>
      <c r="AB816" s="4"/>
      <c r="AC816" s="74"/>
      <c r="AD816" s="75"/>
      <c r="AE816" s="75"/>
      <c r="AF816" s="76"/>
      <c r="AJ816" s="90"/>
      <c r="AK816" s="18"/>
      <c r="AL816" s="8">
        <f t="shared" si="21"/>
        <v>0</v>
      </c>
      <c r="AO816" s="8">
        <v>7.742043581552705</v>
      </c>
      <c r="AT816" s="18"/>
      <c r="AU816" s="91"/>
    </row>
    <row r="817" ht="12.0" customHeight="1">
      <c r="A817" s="97">
        <v>5005132.0</v>
      </c>
      <c r="B817" s="92" t="s">
        <v>1111</v>
      </c>
      <c r="C817" s="81" t="str">
        <f t="shared" si="22"/>
        <v/>
      </c>
      <c r="D817" s="82">
        <v>1899.68</v>
      </c>
      <c r="E817" s="94" t="s">
        <v>245</v>
      </c>
      <c r="F817" s="84">
        <f t="shared" si="20"/>
        <v>2317.6096</v>
      </c>
      <c r="G817" s="95" t="s">
        <v>246</v>
      </c>
      <c r="H817" s="86"/>
      <c r="I817" s="76"/>
      <c r="J817" s="100"/>
      <c r="K817" s="88"/>
      <c r="N817" s="18"/>
      <c r="P817" s="4">
        <v>93.0</v>
      </c>
      <c r="Q817" s="4"/>
      <c r="R817" s="4"/>
      <c r="S817" s="21"/>
      <c r="T817" s="21"/>
      <c r="V817" s="89"/>
      <c r="Z817" s="73"/>
      <c r="AA817" s="73">
        <v>10.000705268354608</v>
      </c>
      <c r="AB817" s="4"/>
      <c r="AC817" s="74"/>
      <c r="AD817" s="75"/>
      <c r="AE817" s="75"/>
      <c r="AF817" s="76"/>
      <c r="AJ817" s="90"/>
      <c r="AK817" s="18"/>
      <c r="AL817" s="8">
        <f t="shared" si="21"/>
        <v>0</v>
      </c>
      <c r="AO817" s="8">
        <v>3.8710217907763527</v>
      </c>
      <c r="AT817" s="18"/>
      <c r="AU817" s="91"/>
    </row>
    <row r="818" ht="12.0" customHeight="1">
      <c r="A818" s="97">
        <v>5034009.0</v>
      </c>
      <c r="B818" s="92" t="s">
        <v>1112</v>
      </c>
      <c r="C818" s="81" t="str">
        <f t="shared" si="22"/>
        <v/>
      </c>
      <c r="D818" s="82">
        <v>1958.28</v>
      </c>
      <c r="E818" s="94" t="s">
        <v>245</v>
      </c>
      <c r="F818" s="84">
        <f t="shared" si="20"/>
        <v>2389.1016</v>
      </c>
      <c r="G818" s="95" t="s">
        <v>246</v>
      </c>
      <c r="H818" s="86"/>
      <c r="I818" s="76"/>
      <c r="J818" s="100"/>
      <c r="K818" s="88"/>
      <c r="N818" s="18"/>
      <c r="P818" s="4">
        <v>93.0</v>
      </c>
      <c r="Q818" s="4"/>
      <c r="R818" s="4"/>
      <c r="S818" s="21"/>
      <c r="T818" s="21"/>
      <c r="V818" s="89"/>
      <c r="Z818" s="73"/>
      <c r="AA818" s="73">
        <v>10.000705268354608</v>
      </c>
      <c r="AB818" s="4"/>
      <c r="AC818" s="74"/>
      <c r="AD818" s="75"/>
      <c r="AE818" s="75"/>
      <c r="AF818" s="76"/>
      <c r="AJ818" s="90"/>
      <c r="AK818" s="18"/>
      <c r="AL818" s="8">
        <f t="shared" si="21"/>
        <v>0</v>
      </c>
      <c r="AO818" s="8">
        <v>2.343392626452576</v>
      </c>
      <c r="AT818" s="18"/>
      <c r="AU818" s="91"/>
    </row>
    <row r="819" ht="12.0" customHeight="1">
      <c r="A819" s="97">
        <v>152306.0</v>
      </c>
      <c r="B819" s="92" t="s">
        <v>1113</v>
      </c>
      <c r="C819" s="93"/>
      <c r="D819" s="82">
        <v>40.4</v>
      </c>
      <c r="E819" s="106" t="s">
        <v>497</v>
      </c>
      <c r="F819" s="84">
        <f t="shared" si="20"/>
        <v>49.288</v>
      </c>
      <c r="G819" s="95" t="s">
        <v>274</v>
      </c>
      <c r="H819" s="86"/>
      <c r="I819" s="98" t="s">
        <v>1114</v>
      </c>
      <c r="J819" s="100"/>
      <c r="K819" s="88"/>
      <c r="N819" s="18"/>
      <c r="P819" s="4">
        <v>93.0</v>
      </c>
      <c r="Q819" s="4"/>
      <c r="R819" s="4"/>
      <c r="S819" s="21"/>
      <c r="T819" s="21"/>
      <c r="V819" s="89"/>
      <c r="Z819" s="73"/>
      <c r="AA819" s="73">
        <v>10.0</v>
      </c>
      <c r="AB819" s="4"/>
      <c r="AC819" s="74"/>
      <c r="AD819" s="75"/>
      <c r="AE819" s="75"/>
      <c r="AF819" s="76"/>
      <c r="AJ819" s="90"/>
      <c r="AK819" s="18"/>
      <c r="AL819" s="18"/>
      <c r="AT819" s="18"/>
      <c r="AU819" s="91"/>
    </row>
    <row r="820" ht="12.0" customHeight="1">
      <c r="A820" s="97">
        <v>152307.0</v>
      </c>
      <c r="B820" s="92" t="s">
        <v>1115</v>
      </c>
      <c r="C820" s="93"/>
      <c r="D820" s="82">
        <v>41.89</v>
      </c>
      <c r="E820" s="106" t="s">
        <v>497</v>
      </c>
      <c r="F820" s="84">
        <f t="shared" si="20"/>
        <v>51.1058</v>
      </c>
      <c r="G820" s="95" t="s">
        <v>252</v>
      </c>
      <c r="H820" s="86"/>
      <c r="I820" s="99"/>
      <c r="J820" s="76"/>
      <c r="K820" s="88"/>
      <c r="N820" s="18"/>
      <c r="P820" s="4">
        <v>93.0</v>
      </c>
      <c r="Q820" s="4"/>
      <c r="R820" s="4"/>
      <c r="S820" s="21"/>
      <c r="T820" s="21"/>
      <c r="V820" s="89"/>
      <c r="Z820" s="73"/>
      <c r="AA820" s="73">
        <v>10.0</v>
      </c>
      <c r="AB820" s="4"/>
      <c r="AC820" s="74"/>
      <c r="AD820" s="75"/>
      <c r="AE820" s="75"/>
      <c r="AF820" s="76"/>
      <c r="AJ820" s="90"/>
      <c r="AK820" s="18"/>
      <c r="AL820" s="18"/>
      <c r="AT820" s="18"/>
      <c r="AU820" s="91"/>
    </row>
    <row r="821" ht="12.0" customHeight="1">
      <c r="A821" s="97">
        <v>152308.0</v>
      </c>
      <c r="B821" s="92" t="s">
        <v>1116</v>
      </c>
      <c r="C821" s="93"/>
      <c r="D821" s="82">
        <v>44.1</v>
      </c>
      <c r="E821" s="106" t="s">
        <v>497</v>
      </c>
      <c r="F821" s="84">
        <f t="shared" si="20"/>
        <v>53.802</v>
      </c>
      <c r="G821" s="95" t="s">
        <v>246</v>
      </c>
      <c r="H821" s="86"/>
      <c r="I821" s="76"/>
      <c r="J821" s="76"/>
      <c r="K821" s="88"/>
      <c r="N821" s="18"/>
      <c r="P821" s="4">
        <v>93.0</v>
      </c>
      <c r="Q821" s="4"/>
      <c r="R821" s="4"/>
      <c r="S821" s="21"/>
      <c r="T821" s="21"/>
      <c r="V821" s="89"/>
      <c r="Z821" s="73"/>
      <c r="AA821" s="73">
        <v>10.0</v>
      </c>
      <c r="AB821" s="4"/>
      <c r="AC821" s="74"/>
      <c r="AD821" s="75"/>
      <c r="AE821" s="75"/>
      <c r="AF821" s="76"/>
      <c r="AJ821" s="90"/>
      <c r="AK821" s="18"/>
      <c r="AL821" s="18"/>
      <c r="AT821" s="18"/>
      <c r="AU821" s="91"/>
    </row>
    <row r="822" ht="12.0" customHeight="1">
      <c r="A822" s="97">
        <v>152309.0</v>
      </c>
      <c r="B822" s="92" t="s">
        <v>1117</v>
      </c>
      <c r="C822" s="93"/>
      <c r="D822" s="82">
        <v>44.1</v>
      </c>
      <c r="E822" s="106" t="s">
        <v>497</v>
      </c>
      <c r="F822" s="84">
        <f t="shared" si="20"/>
        <v>53.802</v>
      </c>
      <c r="G822" s="95" t="s">
        <v>252</v>
      </c>
      <c r="H822" s="86"/>
      <c r="I822" s="76"/>
      <c r="J822" s="76"/>
      <c r="K822" s="88"/>
      <c r="N822" s="18"/>
      <c r="P822" s="4">
        <v>93.0</v>
      </c>
      <c r="Q822" s="4"/>
      <c r="R822" s="4"/>
      <c r="S822" s="21"/>
      <c r="T822" s="21"/>
      <c r="V822" s="89"/>
      <c r="Z822" s="73"/>
      <c r="AA822" s="73">
        <v>10.0</v>
      </c>
      <c r="AB822" s="4"/>
      <c r="AC822" s="74"/>
      <c r="AD822" s="75"/>
      <c r="AE822" s="75"/>
      <c r="AF822" s="76"/>
      <c r="AJ822" s="90"/>
      <c r="AK822" s="18"/>
      <c r="AL822" s="18"/>
      <c r="AT822" s="18"/>
      <c r="AU822" s="91"/>
    </row>
    <row r="823" ht="12.0" customHeight="1">
      <c r="A823" s="97">
        <v>152310.0</v>
      </c>
      <c r="B823" s="92" t="s">
        <v>1118</v>
      </c>
      <c r="C823" s="93"/>
      <c r="D823" s="82">
        <v>56.03</v>
      </c>
      <c r="E823" s="106" t="s">
        <v>497</v>
      </c>
      <c r="F823" s="84">
        <f t="shared" si="20"/>
        <v>68.3566</v>
      </c>
      <c r="G823" s="95" t="s">
        <v>246</v>
      </c>
      <c r="H823" s="86"/>
      <c r="I823" s="76"/>
      <c r="J823" s="76"/>
      <c r="K823" s="88"/>
      <c r="N823" s="18"/>
      <c r="P823" s="4">
        <v>93.0</v>
      </c>
      <c r="Q823" s="4"/>
      <c r="R823" s="4"/>
      <c r="S823" s="21"/>
      <c r="T823" s="21"/>
      <c r="V823" s="89"/>
      <c r="Z823" s="73"/>
      <c r="AA823" s="73">
        <v>10.0</v>
      </c>
      <c r="AB823" s="4"/>
      <c r="AC823" s="74"/>
      <c r="AD823" s="75"/>
      <c r="AE823" s="75"/>
      <c r="AF823" s="76"/>
      <c r="AJ823" s="90"/>
      <c r="AK823" s="18"/>
      <c r="AL823" s="18"/>
      <c r="AT823" s="18"/>
      <c r="AU823" s="91"/>
    </row>
    <row r="824" ht="12.0" customHeight="1">
      <c r="A824" s="97">
        <v>152311.0</v>
      </c>
      <c r="B824" s="92" t="s">
        <v>1119</v>
      </c>
      <c r="C824" s="93"/>
      <c r="D824" s="82">
        <v>56.03</v>
      </c>
      <c r="E824" s="106" t="s">
        <v>497</v>
      </c>
      <c r="F824" s="84">
        <f t="shared" si="20"/>
        <v>68.3566</v>
      </c>
      <c r="G824" s="95" t="s">
        <v>274</v>
      </c>
      <c r="H824" s="86"/>
      <c r="I824" s="76"/>
      <c r="J824" s="100"/>
      <c r="K824" s="88"/>
      <c r="N824" s="18"/>
      <c r="P824" s="4">
        <v>93.0</v>
      </c>
      <c r="Q824" s="4"/>
      <c r="R824" s="4"/>
      <c r="S824" s="21"/>
      <c r="T824" s="21"/>
      <c r="V824" s="89"/>
      <c r="Z824" s="73"/>
      <c r="AA824" s="73">
        <v>10.0</v>
      </c>
      <c r="AB824" s="4"/>
      <c r="AC824" s="74"/>
      <c r="AD824" s="75"/>
      <c r="AE824" s="75"/>
      <c r="AF824" s="76"/>
      <c r="AJ824" s="90"/>
      <c r="AK824" s="18"/>
      <c r="AL824" s="18"/>
      <c r="AT824" s="18"/>
      <c r="AU824" s="91"/>
    </row>
    <row r="825" ht="12.0" customHeight="1">
      <c r="A825" s="97">
        <v>152312.0</v>
      </c>
      <c r="B825" s="92" t="s">
        <v>1120</v>
      </c>
      <c r="C825" s="93"/>
      <c r="D825" s="82">
        <v>56.73</v>
      </c>
      <c r="E825" s="106" t="s">
        <v>497</v>
      </c>
      <c r="F825" s="84">
        <f t="shared" si="20"/>
        <v>69.2106</v>
      </c>
      <c r="G825" s="95" t="s">
        <v>252</v>
      </c>
      <c r="H825" s="86"/>
      <c r="I825" s="76"/>
      <c r="J825" s="76"/>
      <c r="K825" s="88"/>
      <c r="N825" s="18"/>
      <c r="P825" s="4">
        <v>93.0</v>
      </c>
      <c r="Q825" s="4"/>
      <c r="R825" s="4"/>
      <c r="S825" s="21"/>
      <c r="T825" s="21"/>
      <c r="V825" s="89"/>
      <c r="Z825" s="73"/>
      <c r="AA825" s="73">
        <v>10.0</v>
      </c>
      <c r="AB825" s="4"/>
      <c r="AC825" s="74"/>
      <c r="AD825" s="75"/>
      <c r="AE825" s="75"/>
      <c r="AF825" s="76"/>
      <c r="AJ825" s="90"/>
      <c r="AK825" s="18"/>
      <c r="AL825" s="18"/>
      <c r="AT825" s="18"/>
      <c r="AU825" s="91"/>
    </row>
    <row r="826" ht="12.0" customHeight="1">
      <c r="A826" s="97">
        <v>152313.0</v>
      </c>
      <c r="B826" s="92" t="s">
        <v>1121</v>
      </c>
      <c r="C826" s="93"/>
      <c r="D826" s="82">
        <v>64.91</v>
      </c>
      <c r="E826" s="106" t="s">
        <v>497</v>
      </c>
      <c r="F826" s="84">
        <f t="shared" si="20"/>
        <v>79.1902</v>
      </c>
      <c r="G826" s="95" t="s">
        <v>252</v>
      </c>
      <c r="H826" s="86"/>
      <c r="I826" s="76"/>
      <c r="J826" s="76"/>
      <c r="K826" s="88"/>
      <c r="N826" s="18"/>
      <c r="P826" s="4">
        <v>93.0</v>
      </c>
      <c r="Q826" s="4"/>
      <c r="R826" s="4"/>
      <c r="S826" s="21"/>
      <c r="T826" s="21"/>
      <c r="V826" s="89"/>
      <c r="Z826" s="73"/>
      <c r="AA826" s="73">
        <v>10.0</v>
      </c>
      <c r="AB826" s="4"/>
      <c r="AC826" s="74"/>
      <c r="AD826" s="75"/>
      <c r="AE826" s="75"/>
      <c r="AF826" s="76"/>
      <c r="AJ826" s="90"/>
      <c r="AK826" s="18"/>
      <c r="AL826" s="18"/>
      <c r="AT826" s="18"/>
      <c r="AU826" s="91"/>
    </row>
    <row r="827" ht="12.0" customHeight="1">
      <c r="A827" s="97">
        <v>152314.0</v>
      </c>
      <c r="B827" s="92" t="s">
        <v>1122</v>
      </c>
      <c r="C827" s="93"/>
      <c r="D827" s="82">
        <v>74.42</v>
      </c>
      <c r="E827" s="106" t="s">
        <v>497</v>
      </c>
      <c r="F827" s="84">
        <f t="shared" si="20"/>
        <v>90.7924</v>
      </c>
      <c r="G827" s="95" t="s">
        <v>274</v>
      </c>
      <c r="H827" s="86"/>
      <c r="I827" s="76"/>
      <c r="J827" s="100"/>
      <c r="K827" s="88"/>
      <c r="N827" s="18"/>
      <c r="P827" s="4">
        <v>93.0</v>
      </c>
      <c r="Q827" s="4"/>
      <c r="R827" s="4"/>
      <c r="S827" s="21"/>
      <c r="T827" s="21"/>
      <c r="V827" s="89"/>
      <c r="Z827" s="73"/>
      <c r="AA827" s="73">
        <v>10.0</v>
      </c>
      <c r="AB827" s="4"/>
      <c r="AC827" s="74"/>
      <c r="AD827" s="75"/>
      <c r="AE827" s="75"/>
      <c r="AF827" s="76"/>
      <c r="AJ827" s="90"/>
      <c r="AK827" s="18"/>
      <c r="AL827" s="18"/>
      <c r="AT827" s="18"/>
      <c r="AU827" s="91"/>
    </row>
    <row r="828" ht="12.0" customHeight="1">
      <c r="A828" s="97">
        <v>152315.0</v>
      </c>
      <c r="B828" s="92" t="s">
        <v>1123</v>
      </c>
      <c r="C828" s="93"/>
      <c r="D828" s="82">
        <v>87.81</v>
      </c>
      <c r="E828" s="106" t="s">
        <v>497</v>
      </c>
      <c r="F828" s="84">
        <f t="shared" si="20"/>
        <v>107.1282</v>
      </c>
      <c r="G828" s="95" t="s">
        <v>246</v>
      </c>
      <c r="H828" s="86"/>
      <c r="I828" s="76"/>
      <c r="J828" s="76"/>
      <c r="K828" s="88"/>
      <c r="N828" s="18"/>
      <c r="P828" s="4">
        <v>93.0</v>
      </c>
      <c r="Q828" s="4"/>
      <c r="R828" s="4"/>
      <c r="S828" s="21"/>
      <c r="T828" s="21"/>
      <c r="V828" s="89"/>
      <c r="Z828" s="73"/>
      <c r="AA828" s="73">
        <v>10.0</v>
      </c>
      <c r="AB828" s="4"/>
      <c r="AC828" s="74"/>
      <c r="AD828" s="75"/>
      <c r="AE828" s="75"/>
      <c r="AF828" s="76"/>
      <c r="AJ828" s="90"/>
      <c r="AK828" s="18"/>
      <c r="AL828" s="18"/>
      <c r="AT828" s="18"/>
      <c r="AU828" s="91"/>
    </row>
    <row r="829" ht="12.0" customHeight="1">
      <c r="A829" s="97">
        <v>152316.0</v>
      </c>
      <c r="B829" s="92" t="s">
        <v>1124</v>
      </c>
      <c r="C829" s="93"/>
      <c r="D829" s="82">
        <v>106.51</v>
      </c>
      <c r="E829" s="106" t="s">
        <v>497</v>
      </c>
      <c r="F829" s="84">
        <f t="shared" si="20"/>
        <v>129.9422</v>
      </c>
      <c r="G829" s="95" t="s">
        <v>252</v>
      </c>
      <c r="H829" s="86"/>
      <c r="I829" s="76"/>
      <c r="J829" s="76"/>
      <c r="K829" s="88"/>
      <c r="N829" s="18"/>
      <c r="P829" s="4">
        <v>93.0</v>
      </c>
      <c r="Q829" s="4"/>
      <c r="R829" s="4"/>
      <c r="S829" s="21"/>
      <c r="T829" s="21"/>
      <c r="V829" s="89"/>
      <c r="Z829" s="73"/>
      <c r="AA829" s="73">
        <v>10.0</v>
      </c>
      <c r="AB829" s="4"/>
      <c r="AC829" s="74"/>
      <c r="AD829" s="75"/>
      <c r="AE829" s="75"/>
      <c r="AF829" s="76"/>
      <c r="AJ829" s="90"/>
      <c r="AK829" s="18"/>
      <c r="AL829" s="18"/>
      <c r="AT829" s="18"/>
      <c r="AU829" s="91"/>
    </row>
    <row r="830" ht="12.0" customHeight="1">
      <c r="A830" s="97">
        <v>152317.0</v>
      </c>
      <c r="B830" s="92" t="s">
        <v>1125</v>
      </c>
      <c r="C830" s="93"/>
      <c r="D830" s="82">
        <v>128.32</v>
      </c>
      <c r="E830" s="106" t="s">
        <v>497</v>
      </c>
      <c r="F830" s="84">
        <f t="shared" si="20"/>
        <v>156.5504</v>
      </c>
      <c r="G830" s="95" t="s">
        <v>246</v>
      </c>
      <c r="H830" s="86"/>
      <c r="I830" s="76"/>
      <c r="J830" s="76"/>
      <c r="K830" s="88"/>
      <c r="N830" s="18"/>
      <c r="P830" s="4">
        <v>93.0</v>
      </c>
      <c r="Q830" s="4"/>
      <c r="R830" s="4"/>
      <c r="S830" s="21"/>
      <c r="T830" s="21"/>
      <c r="V830" s="89"/>
      <c r="Z830" s="73"/>
      <c r="AA830" s="73">
        <v>10.0</v>
      </c>
      <c r="AB830" s="4"/>
      <c r="AC830" s="74"/>
      <c r="AD830" s="75"/>
      <c r="AE830" s="75"/>
      <c r="AF830" s="76"/>
      <c r="AJ830" s="90"/>
      <c r="AK830" s="18"/>
      <c r="AL830" s="18"/>
      <c r="AT830" s="18"/>
      <c r="AU830" s="91"/>
    </row>
    <row r="831" ht="12.0" customHeight="1">
      <c r="A831" s="97">
        <v>152318.0</v>
      </c>
      <c r="B831" s="92" t="s">
        <v>1126</v>
      </c>
      <c r="C831" s="93"/>
      <c r="D831" s="82">
        <v>128.32</v>
      </c>
      <c r="E831" s="106" t="s">
        <v>497</v>
      </c>
      <c r="F831" s="84">
        <f t="shared" si="20"/>
        <v>156.5504</v>
      </c>
      <c r="G831" s="95" t="s">
        <v>246</v>
      </c>
      <c r="H831" s="86"/>
      <c r="I831" s="76"/>
      <c r="J831" s="76"/>
      <c r="K831" s="88"/>
      <c r="N831" s="18"/>
      <c r="P831" s="4">
        <v>93.0</v>
      </c>
      <c r="Q831" s="4"/>
      <c r="R831" s="4"/>
      <c r="S831" s="21"/>
      <c r="T831" s="21"/>
      <c r="V831" s="89"/>
      <c r="Z831" s="73"/>
      <c r="AA831" s="73">
        <v>10.0</v>
      </c>
      <c r="AB831" s="4"/>
      <c r="AC831" s="74"/>
      <c r="AD831" s="75"/>
      <c r="AE831" s="75"/>
      <c r="AF831" s="76"/>
      <c r="AJ831" s="90"/>
      <c r="AK831" s="18"/>
      <c r="AL831" s="18"/>
      <c r="AT831" s="18"/>
      <c r="AU831" s="91"/>
    </row>
    <row r="832" ht="12.0" customHeight="1">
      <c r="A832" s="97">
        <v>152319.0</v>
      </c>
      <c r="B832" s="92" t="s">
        <v>1127</v>
      </c>
      <c r="C832" s="93"/>
      <c r="D832" s="82">
        <v>140.01</v>
      </c>
      <c r="E832" s="106" t="s">
        <v>497</v>
      </c>
      <c r="F832" s="84">
        <f t="shared" si="20"/>
        <v>170.8122</v>
      </c>
      <c r="G832" s="95" t="s">
        <v>252</v>
      </c>
      <c r="H832" s="86"/>
      <c r="I832" s="76"/>
      <c r="J832" s="76"/>
      <c r="K832" s="88"/>
      <c r="N832" s="18"/>
      <c r="P832" s="4">
        <v>93.0</v>
      </c>
      <c r="Q832" s="4"/>
      <c r="R832" s="4"/>
      <c r="S832" s="21"/>
      <c r="T832" s="21"/>
      <c r="V832" s="89"/>
      <c r="Z832" s="73"/>
      <c r="AA832" s="73">
        <v>10.0</v>
      </c>
      <c r="AB832" s="4"/>
      <c r="AC832" s="74"/>
      <c r="AD832" s="75"/>
      <c r="AE832" s="75"/>
      <c r="AF832" s="76"/>
      <c r="AJ832" s="90"/>
      <c r="AK832" s="18"/>
      <c r="AL832" s="18"/>
      <c r="AT832" s="18"/>
      <c r="AU832" s="91"/>
    </row>
    <row r="833" ht="12.0" customHeight="1">
      <c r="A833" s="97">
        <v>152320.0</v>
      </c>
      <c r="B833" s="92" t="s">
        <v>1128</v>
      </c>
      <c r="C833" s="93"/>
      <c r="D833" s="82">
        <v>146.24</v>
      </c>
      <c r="E833" s="106" t="s">
        <v>497</v>
      </c>
      <c r="F833" s="84">
        <f t="shared" si="20"/>
        <v>178.4128</v>
      </c>
      <c r="G833" s="95" t="s">
        <v>246</v>
      </c>
      <c r="H833" s="86"/>
      <c r="I833" s="76"/>
      <c r="J833" s="76"/>
      <c r="K833" s="88"/>
      <c r="N833" s="18"/>
      <c r="P833" s="4">
        <v>93.0</v>
      </c>
      <c r="Q833" s="4"/>
      <c r="R833" s="4"/>
      <c r="S833" s="21"/>
      <c r="T833" s="21"/>
      <c r="V833" s="89"/>
      <c r="Z833" s="73"/>
      <c r="AA833" s="73">
        <v>10.0</v>
      </c>
      <c r="AB833" s="4"/>
      <c r="AC833" s="74"/>
      <c r="AD833" s="75"/>
      <c r="AE833" s="75"/>
      <c r="AF833" s="76"/>
      <c r="AJ833" s="90"/>
      <c r="AK833" s="18"/>
      <c r="AL833" s="18"/>
      <c r="AT833" s="18"/>
      <c r="AU833" s="91"/>
    </row>
    <row r="834" ht="12.0" customHeight="1">
      <c r="A834" s="97">
        <v>152321.0</v>
      </c>
      <c r="B834" s="92" t="s">
        <v>1129</v>
      </c>
      <c r="C834" s="93"/>
      <c r="D834" s="82">
        <v>165.37</v>
      </c>
      <c r="E834" s="106" t="s">
        <v>497</v>
      </c>
      <c r="F834" s="84">
        <f t="shared" si="20"/>
        <v>201.7514</v>
      </c>
      <c r="G834" s="95" t="s">
        <v>252</v>
      </c>
      <c r="H834" s="86"/>
      <c r="I834" s="76"/>
      <c r="J834" s="76"/>
      <c r="K834" s="88"/>
      <c r="N834" s="18"/>
      <c r="P834" s="4">
        <v>93.0</v>
      </c>
      <c r="Q834" s="4"/>
      <c r="R834" s="4"/>
      <c r="S834" s="21"/>
      <c r="T834" s="21"/>
      <c r="V834" s="89"/>
      <c r="Z834" s="73"/>
      <c r="AA834" s="73">
        <v>10.0</v>
      </c>
      <c r="AB834" s="4"/>
      <c r="AC834" s="74"/>
      <c r="AD834" s="75"/>
      <c r="AE834" s="75"/>
      <c r="AF834" s="76"/>
      <c r="AJ834" s="90"/>
      <c r="AK834" s="18"/>
      <c r="AL834" s="18"/>
      <c r="AT834" s="18"/>
      <c r="AU834" s="91"/>
    </row>
    <row r="835" ht="12.0" customHeight="1">
      <c r="A835" s="97">
        <v>152322.0</v>
      </c>
      <c r="B835" s="92" t="s">
        <v>1130</v>
      </c>
      <c r="C835" s="93"/>
      <c r="D835" s="82">
        <v>214.25</v>
      </c>
      <c r="E835" s="106" t="s">
        <v>497</v>
      </c>
      <c r="F835" s="84">
        <f t="shared" si="20"/>
        <v>261.385</v>
      </c>
      <c r="G835" s="95" t="s">
        <v>246</v>
      </c>
      <c r="H835" s="86"/>
      <c r="I835" s="76"/>
      <c r="J835" s="76"/>
      <c r="K835" s="88"/>
      <c r="N835" s="18"/>
      <c r="P835" s="4">
        <v>93.0</v>
      </c>
      <c r="Q835" s="4"/>
      <c r="R835" s="4"/>
      <c r="S835" s="21"/>
      <c r="T835" s="21"/>
      <c r="V835" s="89"/>
      <c r="Z835" s="73"/>
      <c r="AA835" s="73">
        <v>10.0</v>
      </c>
      <c r="AB835" s="4"/>
      <c r="AC835" s="74"/>
      <c r="AD835" s="75"/>
      <c r="AE835" s="75"/>
      <c r="AF835" s="76"/>
      <c r="AJ835" s="90"/>
      <c r="AK835" s="18"/>
      <c r="AL835" s="18"/>
      <c r="AT835" s="18"/>
      <c r="AU835" s="91"/>
    </row>
    <row r="836" ht="12.0" customHeight="1">
      <c r="A836" s="97">
        <v>152323.0</v>
      </c>
      <c r="B836" s="92" t="s">
        <v>1131</v>
      </c>
      <c r="C836" s="93"/>
      <c r="D836" s="82">
        <v>243.09</v>
      </c>
      <c r="E836" s="106" t="s">
        <v>497</v>
      </c>
      <c r="F836" s="84">
        <f t="shared" si="20"/>
        <v>296.5698</v>
      </c>
      <c r="G836" s="95" t="s">
        <v>252</v>
      </c>
      <c r="H836" s="86"/>
      <c r="I836" s="76"/>
      <c r="J836" s="76"/>
      <c r="K836" s="88"/>
      <c r="N836" s="18"/>
      <c r="P836" s="4">
        <v>93.0</v>
      </c>
      <c r="Q836" s="4"/>
      <c r="R836" s="4"/>
      <c r="S836" s="21"/>
      <c r="T836" s="21"/>
      <c r="V836" s="89"/>
      <c r="Z836" s="73"/>
      <c r="AA836" s="73">
        <v>10.0</v>
      </c>
      <c r="AB836" s="4"/>
      <c r="AC836" s="74"/>
      <c r="AD836" s="75"/>
      <c r="AE836" s="75"/>
      <c r="AF836" s="76"/>
      <c r="AJ836" s="90"/>
      <c r="AK836" s="18"/>
      <c r="AL836" s="18"/>
      <c r="AT836" s="18"/>
      <c r="AU836" s="91"/>
    </row>
    <row r="837" ht="12.0" customHeight="1">
      <c r="A837" s="97">
        <v>152324.0</v>
      </c>
      <c r="B837" s="92" t="s">
        <v>1132</v>
      </c>
      <c r="C837" s="93"/>
      <c r="D837" s="82">
        <v>283.05</v>
      </c>
      <c r="E837" s="106" t="s">
        <v>497</v>
      </c>
      <c r="F837" s="84">
        <f t="shared" si="20"/>
        <v>345.321</v>
      </c>
      <c r="G837" s="95" t="s">
        <v>246</v>
      </c>
      <c r="H837" s="86"/>
      <c r="I837" s="76"/>
      <c r="J837" s="76"/>
      <c r="K837" s="88"/>
      <c r="N837" s="18"/>
      <c r="P837" s="4">
        <v>93.0</v>
      </c>
      <c r="Q837" s="4"/>
      <c r="R837" s="4"/>
      <c r="S837" s="21"/>
      <c r="T837" s="21"/>
      <c r="V837" s="89"/>
      <c r="Z837" s="73"/>
      <c r="AA837" s="73">
        <v>10.0</v>
      </c>
      <c r="AB837" s="4"/>
      <c r="AC837" s="74"/>
      <c r="AD837" s="75"/>
      <c r="AE837" s="75"/>
      <c r="AF837" s="76"/>
      <c r="AJ837" s="90"/>
      <c r="AK837" s="18"/>
      <c r="AL837" s="18"/>
      <c r="AT837" s="18"/>
      <c r="AU837" s="91"/>
    </row>
    <row r="838" ht="12.0" customHeight="1">
      <c r="A838" s="97">
        <v>152325.0</v>
      </c>
      <c r="B838" s="92" t="s">
        <v>1133</v>
      </c>
      <c r="C838" s="93"/>
      <c r="D838" s="82">
        <v>332.6</v>
      </c>
      <c r="E838" s="106" t="s">
        <v>497</v>
      </c>
      <c r="F838" s="84">
        <f t="shared" si="20"/>
        <v>405.772</v>
      </c>
      <c r="G838" s="95" t="s">
        <v>252</v>
      </c>
      <c r="H838" s="86"/>
      <c r="I838" s="76"/>
      <c r="J838" s="76"/>
      <c r="K838" s="88"/>
      <c r="N838" s="18"/>
      <c r="P838" s="4">
        <v>93.0</v>
      </c>
      <c r="Q838" s="4"/>
      <c r="R838" s="4"/>
      <c r="S838" s="21"/>
      <c r="T838" s="21"/>
      <c r="V838" s="89"/>
      <c r="Z838" s="73"/>
      <c r="AA838" s="73">
        <v>10.0</v>
      </c>
      <c r="AB838" s="4"/>
      <c r="AC838" s="74"/>
      <c r="AD838" s="75"/>
      <c r="AE838" s="75"/>
      <c r="AF838" s="76"/>
      <c r="AJ838" s="90"/>
      <c r="AK838" s="18"/>
      <c r="AL838" s="18"/>
      <c r="AT838" s="18"/>
      <c r="AU838" s="91"/>
    </row>
    <row r="839" ht="12.0" customHeight="1">
      <c r="A839" s="97">
        <v>152326.0</v>
      </c>
      <c r="B839" s="92" t="s">
        <v>1134</v>
      </c>
      <c r="C839" s="93"/>
      <c r="D839" s="82">
        <v>332.6</v>
      </c>
      <c r="E839" s="106" t="s">
        <v>497</v>
      </c>
      <c r="F839" s="84">
        <f t="shared" si="20"/>
        <v>405.772</v>
      </c>
      <c r="G839" s="95" t="s">
        <v>246</v>
      </c>
      <c r="H839" s="86"/>
      <c r="I839" s="76"/>
      <c r="J839" s="76"/>
      <c r="K839" s="88"/>
      <c r="N839" s="18"/>
      <c r="P839" s="4">
        <v>93.0</v>
      </c>
      <c r="Q839" s="4"/>
      <c r="R839" s="4"/>
      <c r="S839" s="21"/>
      <c r="T839" s="21"/>
      <c r="V839" s="89"/>
      <c r="Z839" s="73"/>
      <c r="AA839" s="73">
        <v>10.0</v>
      </c>
      <c r="AB839" s="4"/>
      <c r="AC839" s="74"/>
      <c r="AD839" s="75"/>
      <c r="AE839" s="75"/>
      <c r="AF839" s="76"/>
      <c r="AJ839" s="90"/>
      <c r="AK839" s="18"/>
      <c r="AL839" s="18"/>
      <c r="AT839" s="18"/>
      <c r="AU839" s="91"/>
    </row>
    <row r="840" ht="12.0" customHeight="1">
      <c r="A840" s="97">
        <v>152190.0</v>
      </c>
      <c r="B840" s="92" t="s">
        <v>1135</v>
      </c>
      <c r="C840" s="93"/>
      <c r="D840" s="82">
        <v>365.09</v>
      </c>
      <c r="E840" s="106" t="s">
        <v>497</v>
      </c>
      <c r="F840" s="84">
        <f t="shared" si="20"/>
        <v>445.4098</v>
      </c>
      <c r="G840" s="95" t="s">
        <v>246</v>
      </c>
      <c r="H840" s="86"/>
      <c r="I840" s="76"/>
      <c r="J840" s="76"/>
      <c r="K840" s="88"/>
      <c r="N840" s="18"/>
      <c r="P840" s="4">
        <v>93.0</v>
      </c>
      <c r="Q840" s="4"/>
      <c r="R840" s="4"/>
      <c r="S840" s="21"/>
      <c r="T840" s="21"/>
      <c r="V840" s="89"/>
      <c r="Z840" s="73"/>
      <c r="AA840" s="73">
        <v>10.0</v>
      </c>
      <c r="AB840" s="4"/>
      <c r="AC840" s="74"/>
      <c r="AD840" s="75"/>
      <c r="AE840" s="75"/>
      <c r="AF840" s="76"/>
      <c r="AJ840" s="90"/>
      <c r="AK840" s="18"/>
      <c r="AL840" s="18"/>
      <c r="AT840" s="18"/>
      <c r="AU840" s="91"/>
    </row>
    <row r="841" ht="12.0" customHeight="1">
      <c r="A841" s="97">
        <v>152327.0</v>
      </c>
      <c r="B841" s="92" t="s">
        <v>1136</v>
      </c>
      <c r="C841" s="93"/>
      <c r="D841" s="82">
        <v>365.09</v>
      </c>
      <c r="E841" s="106" t="s">
        <v>497</v>
      </c>
      <c r="F841" s="84">
        <f t="shared" si="20"/>
        <v>445.4098</v>
      </c>
      <c r="G841" s="95" t="s">
        <v>246</v>
      </c>
      <c r="H841" s="86"/>
      <c r="I841" s="76"/>
      <c r="J841" s="76"/>
      <c r="K841" s="88"/>
      <c r="N841" s="18"/>
      <c r="P841" s="4">
        <v>93.0</v>
      </c>
      <c r="Q841" s="4"/>
      <c r="R841" s="4"/>
      <c r="S841" s="21"/>
      <c r="T841" s="21"/>
      <c r="V841" s="89"/>
      <c r="Z841" s="73"/>
      <c r="AA841" s="73">
        <v>10.0</v>
      </c>
      <c r="AB841" s="4"/>
      <c r="AC841" s="74"/>
      <c r="AD841" s="75"/>
      <c r="AE841" s="75"/>
      <c r="AF841" s="76"/>
      <c r="AJ841" s="90"/>
      <c r="AK841" s="18"/>
      <c r="AL841" s="18"/>
      <c r="AT841" s="18"/>
      <c r="AU841" s="91"/>
    </row>
    <row r="842" ht="12.0" customHeight="1">
      <c r="A842" s="97">
        <v>152328.0</v>
      </c>
      <c r="B842" s="92" t="s">
        <v>1137</v>
      </c>
      <c r="C842" s="93"/>
      <c r="D842" s="82">
        <v>442.85</v>
      </c>
      <c r="E842" s="106" t="s">
        <v>497</v>
      </c>
      <c r="F842" s="84">
        <f t="shared" si="20"/>
        <v>540.277</v>
      </c>
      <c r="G842" s="95" t="s">
        <v>246</v>
      </c>
      <c r="H842" s="86"/>
      <c r="I842" s="76"/>
      <c r="J842" s="76"/>
      <c r="K842" s="88"/>
      <c r="N842" s="18"/>
      <c r="P842" s="4">
        <v>93.0</v>
      </c>
      <c r="Q842" s="4"/>
      <c r="R842" s="4"/>
      <c r="S842" s="21"/>
      <c r="T842" s="21"/>
      <c r="V842" s="89"/>
      <c r="Z842" s="73"/>
      <c r="AA842" s="73">
        <v>10.0</v>
      </c>
      <c r="AB842" s="4"/>
      <c r="AC842" s="74"/>
      <c r="AD842" s="75"/>
      <c r="AE842" s="75"/>
      <c r="AF842" s="76"/>
      <c r="AJ842" s="90"/>
      <c r="AK842" s="18"/>
      <c r="AL842" s="18"/>
      <c r="AT842" s="18"/>
      <c r="AU842" s="91"/>
    </row>
    <row r="843" ht="12.0" customHeight="1">
      <c r="A843" s="97">
        <v>152332.0</v>
      </c>
      <c r="B843" s="92" t="s">
        <v>1138</v>
      </c>
      <c r="C843" s="93"/>
      <c r="D843" s="82">
        <v>522.32</v>
      </c>
      <c r="E843" s="106" t="s">
        <v>458</v>
      </c>
      <c r="F843" s="84">
        <f t="shared" si="20"/>
        <v>637.2304</v>
      </c>
      <c r="G843" s="95" t="s">
        <v>246</v>
      </c>
      <c r="H843" s="86"/>
      <c r="I843" s="76"/>
      <c r="J843" s="76"/>
      <c r="K843" s="88"/>
      <c r="N843" s="18"/>
      <c r="P843" s="4">
        <v>93.0</v>
      </c>
      <c r="Q843" s="4"/>
      <c r="R843" s="4"/>
      <c r="S843" s="21"/>
      <c r="T843" s="21"/>
      <c r="V843" s="89"/>
      <c r="Z843" s="73"/>
      <c r="AA843" s="73">
        <v>10.0</v>
      </c>
      <c r="AB843" s="4"/>
      <c r="AC843" s="74"/>
      <c r="AD843" s="75"/>
      <c r="AE843" s="75"/>
      <c r="AF843" s="76"/>
      <c r="AJ843" s="90"/>
      <c r="AK843" s="18"/>
      <c r="AL843" s="18"/>
      <c r="AT843" s="18"/>
      <c r="AU843" s="91"/>
    </row>
    <row r="844" ht="12.0" customHeight="1">
      <c r="A844" s="97">
        <v>152331.0</v>
      </c>
      <c r="B844" s="92" t="s">
        <v>1139</v>
      </c>
      <c r="C844" s="93"/>
      <c r="D844" s="82">
        <v>562.49</v>
      </c>
      <c r="E844" s="106" t="s">
        <v>372</v>
      </c>
      <c r="F844" s="84">
        <f t="shared" si="20"/>
        <v>686.2378</v>
      </c>
      <c r="G844" s="95" t="s">
        <v>246</v>
      </c>
      <c r="H844" s="86"/>
      <c r="I844" s="76"/>
      <c r="J844" s="76"/>
      <c r="K844" s="88"/>
      <c r="N844" s="18"/>
      <c r="P844" s="4">
        <v>93.0</v>
      </c>
      <c r="Q844" s="4"/>
      <c r="R844" s="4"/>
      <c r="S844" s="21"/>
      <c r="T844" s="21"/>
      <c r="V844" s="89"/>
      <c r="Z844" s="73"/>
      <c r="AA844" s="73">
        <v>10.0</v>
      </c>
      <c r="AB844" s="4"/>
      <c r="AC844" s="74"/>
      <c r="AD844" s="75"/>
      <c r="AE844" s="75"/>
      <c r="AF844" s="76"/>
      <c r="AJ844" s="90"/>
      <c r="AK844" s="18"/>
      <c r="AL844" s="18"/>
      <c r="AT844" s="18"/>
      <c r="AU844" s="91"/>
    </row>
    <row r="845" ht="12.0" customHeight="1">
      <c r="A845" s="97">
        <v>3707014.0</v>
      </c>
      <c r="B845" s="92" t="s">
        <v>1140</v>
      </c>
      <c r="C845" s="93"/>
      <c r="D845" s="82">
        <v>579.54</v>
      </c>
      <c r="E845" s="106" t="s">
        <v>245</v>
      </c>
      <c r="F845" s="84">
        <f t="shared" si="20"/>
        <v>707.0388</v>
      </c>
      <c r="G845" s="95" t="s">
        <v>252</v>
      </c>
      <c r="H845" s="86"/>
      <c r="I845" s="76"/>
      <c r="J845" s="76"/>
      <c r="K845" s="88"/>
      <c r="N845" s="18"/>
      <c r="P845" s="4">
        <v>93.0</v>
      </c>
      <c r="Q845" s="4"/>
      <c r="R845" s="4"/>
      <c r="S845" s="21"/>
      <c r="T845" s="21"/>
      <c r="V845" s="89"/>
      <c r="Z845" s="73"/>
      <c r="AA845" s="73">
        <v>15.0</v>
      </c>
      <c r="AB845" s="4"/>
      <c r="AC845" s="74"/>
      <c r="AD845" s="75"/>
      <c r="AE845" s="75"/>
      <c r="AF845" s="76"/>
      <c r="AJ845" s="90"/>
      <c r="AK845" s="18"/>
      <c r="AL845" s="18"/>
      <c r="AT845" s="18"/>
      <c r="AU845" s="91"/>
    </row>
    <row r="846" ht="12.0" customHeight="1">
      <c r="A846" s="97">
        <v>3707015.0</v>
      </c>
      <c r="B846" s="92" t="s">
        <v>1141</v>
      </c>
      <c r="C846" s="93"/>
      <c r="D846" s="82">
        <v>699.05</v>
      </c>
      <c r="E846" s="106" t="s">
        <v>372</v>
      </c>
      <c r="F846" s="84">
        <f t="shared" si="20"/>
        <v>852.841</v>
      </c>
      <c r="G846" s="95" t="s">
        <v>252</v>
      </c>
      <c r="H846" s="86"/>
      <c r="I846" s="76"/>
      <c r="J846" s="76"/>
      <c r="K846" s="88"/>
      <c r="N846" s="18"/>
      <c r="P846" s="4">
        <v>93.0</v>
      </c>
      <c r="Q846" s="4"/>
      <c r="R846" s="4"/>
      <c r="S846" s="21"/>
      <c r="T846" s="21"/>
      <c r="V846" s="89"/>
      <c r="Z846" s="73"/>
      <c r="AA846" s="73">
        <v>15.0</v>
      </c>
      <c r="AB846" s="4"/>
      <c r="AC846" s="74"/>
      <c r="AD846" s="75"/>
      <c r="AE846" s="75"/>
      <c r="AF846" s="76"/>
      <c r="AJ846" s="90"/>
      <c r="AK846" s="18"/>
      <c r="AL846" s="18"/>
      <c r="AT846" s="18"/>
      <c r="AU846" s="91"/>
    </row>
    <row r="847" ht="12.0" customHeight="1">
      <c r="A847" s="97">
        <v>3707016.0</v>
      </c>
      <c r="B847" s="92" t="s">
        <v>1142</v>
      </c>
      <c r="C847" s="93"/>
      <c r="D847" s="82">
        <v>759.11</v>
      </c>
      <c r="E847" s="106" t="s">
        <v>245</v>
      </c>
      <c r="F847" s="84">
        <f t="shared" si="20"/>
        <v>926.1142</v>
      </c>
      <c r="G847" s="95" t="s">
        <v>252</v>
      </c>
      <c r="H847" s="86"/>
      <c r="I847" s="76"/>
      <c r="J847" s="76"/>
      <c r="K847" s="88"/>
      <c r="N847" s="18"/>
      <c r="P847" s="4">
        <v>93.0</v>
      </c>
      <c r="Q847" s="4"/>
      <c r="R847" s="4"/>
      <c r="S847" s="21"/>
      <c r="T847" s="21"/>
      <c r="V847" s="89"/>
      <c r="Z847" s="73"/>
      <c r="AA847" s="73">
        <v>15.0</v>
      </c>
      <c r="AB847" s="4"/>
      <c r="AC847" s="74"/>
      <c r="AD847" s="75"/>
      <c r="AE847" s="75"/>
      <c r="AF847" s="76"/>
      <c r="AJ847" s="90"/>
      <c r="AK847" s="18"/>
      <c r="AL847" s="18"/>
      <c r="AT847" s="18"/>
      <c r="AU847" s="91"/>
    </row>
    <row r="848" ht="12.0" customHeight="1">
      <c r="A848" s="97">
        <v>3707017.0</v>
      </c>
      <c r="B848" s="92" t="s">
        <v>1143</v>
      </c>
      <c r="C848" s="93"/>
      <c r="D848" s="82">
        <v>842.6</v>
      </c>
      <c r="E848" s="106" t="s">
        <v>245</v>
      </c>
      <c r="F848" s="84">
        <f t="shared" si="20"/>
        <v>1027.972</v>
      </c>
      <c r="G848" s="95" t="s">
        <v>252</v>
      </c>
      <c r="H848" s="86"/>
      <c r="I848" s="76"/>
      <c r="J848" s="76"/>
      <c r="K848" s="88"/>
      <c r="N848" s="18"/>
      <c r="P848" s="4">
        <v>93.0</v>
      </c>
      <c r="Q848" s="4"/>
      <c r="R848" s="4"/>
      <c r="S848" s="21"/>
      <c r="T848" s="21"/>
      <c r="V848" s="89"/>
      <c r="Z848" s="73"/>
      <c r="AA848" s="73">
        <v>15.0</v>
      </c>
      <c r="AB848" s="4"/>
      <c r="AC848" s="74"/>
      <c r="AD848" s="75"/>
      <c r="AE848" s="75"/>
      <c r="AF848" s="76"/>
      <c r="AJ848" s="90"/>
      <c r="AK848" s="18"/>
      <c r="AL848" s="18"/>
      <c r="AT848" s="18"/>
      <c r="AU848" s="91"/>
    </row>
    <row r="849" ht="12.0" customHeight="1">
      <c r="A849" s="97">
        <v>3707018.0</v>
      </c>
      <c r="B849" s="92" t="s">
        <v>1144</v>
      </c>
      <c r="C849" s="93"/>
      <c r="D849" s="82">
        <v>1125.18</v>
      </c>
      <c r="E849" s="106" t="s">
        <v>497</v>
      </c>
      <c r="F849" s="84">
        <f t="shared" si="20"/>
        <v>1372.7196</v>
      </c>
      <c r="G849" s="95" t="s">
        <v>252</v>
      </c>
      <c r="H849" s="86"/>
      <c r="I849" s="76"/>
      <c r="J849" s="76"/>
      <c r="K849" s="88"/>
      <c r="N849" s="18"/>
      <c r="P849" s="4">
        <v>93.0</v>
      </c>
      <c r="Q849" s="4"/>
      <c r="R849" s="4"/>
      <c r="S849" s="21"/>
      <c r="T849" s="21"/>
      <c r="V849" s="89"/>
      <c r="Z849" s="73"/>
      <c r="AA849" s="73">
        <v>15.0</v>
      </c>
      <c r="AB849" s="4"/>
      <c r="AC849" s="74"/>
      <c r="AD849" s="75"/>
      <c r="AE849" s="75"/>
      <c r="AF849" s="76"/>
      <c r="AJ849" s="90"/>
      <c r="AK849" s="18"/>
      <c r="AL849" s="18"/>
      <c r="AT849" s="18"/>
      <c r="AU849" s="91"/>
    </row>
    <row r="850" ht="12.0" customHeight="1">
      <c r="A850" s="97">
        <v>3707019.0</v>
      </c>
      <c r="B850" s="92" t="s">
        <v>1145</v>
      </c>
      <c r="C850" s="93"/>
      <c r="D850" s="82">
        <v>1317.99</v>
      </c>
      <c r="E850" s="106" t="s">
        <v>245</v>
      </c>
      <c r="F850" s="84">
        <f t="shared" si="20"/>
        <v>1607.9478</v>
      </c>
      <c r="G850" s="95" t="s">
        <v>246</v>
      </c>
      <c r="H850" s="86"/>
      <c r="I850" s="76"/>
      <c r="J850" s="76"/>
      <c r="K850" s="88"/>
      <c r="N850" s="18"/>
      <c r="P850" s="4">
        <v>93.0</v>
      </c>
      <c r="Q850" s="4"/>
      <c r="R850" s="4"/>
      <c r="S850" s="21"/>
      <c r="T850" s="21"/>
      <c r="V850" s="89"/>
      <c r="Z850" s="73"/>
      <c r="AA850" s="73">
        <v>15.0</v>
      </c>
      <c r="AB850" s="4"/>
      <c r="AC850" s="74"/>
      <c r="AD850" s="75"/>
      <c r="AE850" s="75"/>
      <c r="AF850" s="76"/>
      <c r="AJ850" s="90"/>
      <c r="AK850" s="18"/>
      <c r="AL850" s="18"/>
      <c r="AT850" s="18"/>
      <c r="AU850" s="91"/>
    </row>
    <row r="851" ht="12.0" customHeight="1">
      <c r="A851" s="97">
        <v>3707020.0</v>
      </c>
      <c r="B851" s="92" t="s">
        <v>1146</v>
      </c>
      <c r="C851" s="93"/>
      <c r="D851" s="82">
        <v>1507.32</v>
      </c>
      <c r="E851" s="106" t="s">
        <v>507</v>
      </c>
      <c r="F851" s="84">
        <f t="shared" si="20"/>
        <v>1838.9304</v>
      </c>
      <c r="G851" s="95" t="s">
        <v>246</v>
      </c>
      <c r="H851" s="86"/>
      <c r="I851" s="76"/>
      <c r="J851" s="76"/>
      <c r="K851" s="88"/>
      <c r="N851" s="18"/>
      <c r="P851" s="4">
        <v>93.0</v>
      </c>
      <c r="Q851" s="4"/>
      <c r="R851" s="4"/>
      <c r="S851" s="21"/>
      <c r="T851" s="21"/>
      <c r="V851" s="89"/>
      <c r="Z851" s="73"/>
      <c r="AA851" s="73">
        <v>15.0</v>
      </c>
      <c r="AB851" s="4"/>
      <c r="AC851" s="74"/>
      <c r="AD851" s="75"/>
      <c r="AE851" s="75"/>
      <c r="AF851" s="76"/>
      <c r="AJ851" s="90"/>
      <c r="AK851" s="18"/>
      <c r="AL851" s="18"/>
      <c r="AT851" s="18"/>
      <c r="AU851" s="91"/>
    </row>
    <row r="852" ht="12.0" customHeight="1">
      <c r="A852" s="97">
        <v>3707021.0</v>
      </c>
      <c r="B852" s="92" t="s">
        <v>1147</v>
      </c>
      <c r="C852" s="93"/>
      <c r="D852" s="82">
        <v>1735.08</v>
      </c>
      <c r="E852" s="106" t="s">
        <v>245</v>
      </c>
      <c r="F852" s="84">
        <f t="shared" si="20"/>
        <v>2116.7976</v>
      </c>
      <c r="G852" s="95" t="s">
        <v>246</v>
      </c>
      <c r="H852" s="86"/>
      <c r="I852" s="76"/>
      <c r="J852" s="76"/>
      <c r="K852" s="88"/>
      <c r="N852" s="18"/>
      <c r="P852" s="4">
        <v>93.0</v>
      </c>
      <c r="Q852" s="4"/>
      <c r="R852" s="4"/>
      <c r="S852" s="21"/>
      <c r="T852" s="21"/>
      <c r="V852" s="89"/>
      <c r="Z852" s="73"/>
      <c r="AA852" s="73">
        <v>15.0</v>
      </c>
      <c r="AB852" s="4"/>
      <c r="AC852" s="74"/>
      <c r="AD852" s="75"/>
      <c r="AE852" s="75"/>
      <c r="AF852" s="76"/>
      <c r="AJ852" s="90"/>
      <c r="AK852" s="18"/>
      <c r="AL852" s="18"/>
      <c r="AT852" s="18"/>
      <c r="AU852" s="91"/>
    </row>
    <row r="853" ht="12.0" customHeight="1">
      <c r="A853" s="109">
        <v>3707022.0</v>
      </c>
      <c r="B853" s="110" t="s">
        <v>1148</v>
      </c>
      <c r="C853" s="111"/>
      <c r="D853" s="82">
        <v>1967.87</v>
      </c>
      <c r="E853" s="106" t="s">
        <v>507</v>
      </c>
      <c r="F853" s="84">
        <f t="shared" si="20"/>
        <v>2400.8014</v>
      </c>
      <c r="G853" s="112" t="s">
        <v>246</v>
      </c>
      <c r="H853" s="86"/>
      <c r="I853" s="76"/>
      <c r="J853" s="76"/>
      <c r="K853" s="88"/>
      <c r="N853" s="18"/>
      <c r="P853" s="4">
        <v>93.0</v>
      </c>
      <c r="Q853" s="4"/>
      <c r="R853" s="4"/>
      <c r="S853" s="21"/>
      <c r="T853" s="21"/>
      <c r="V853" s="89"/>
      <c r="Z853" s="73"/>
      <c r="AA853" s="73">
        <v>15.0</v>
      </c>
      <c r="AB853" s="4"/>
      <c r="AC853" s="74"/>
      <c r="AD853" s="75"/>
      <c r="AE853" s="75"/>
      <c r="AF853" s="76"/>
      <c r="AJ853" s="90"/>
      <c r="AK853" s="18"/>
      <c r="AL853" s="18"/>
      <c r="AT853" s="18"/>
      <c r="AU853" s="91"/>
    </row>
    <row r="854" ht="90.0" customHeight="1">
      <c r="A854" s="62">
        <v>7.0</v>
      </c>
      <c r="B854" s="113" t="s">
        <v>1149</v>
      </c>
      <c r="C854" s="66"/>
      <c r="D854" s="82"/>
      <c r="E854" s="66"/>
      <c r="F854" s="114"/>
      <c r="G854" s="68"/>
      <c r="H854" s="120"/>
      <c r="I854" s="70">
        <v>0.0</v>
      </c>
      <c r="J854" s="71"/>
      <c r="K854" s="71"/>
      <c r="N854" s="18"/>
      <c r="P854" s="4">
        <v>252.0</v>
      </c>
      <c r="Q854" s="4"/>
      <c r="R854" s="5"/>
      <c r="S854" s="21"/>
      <c r="T854" s="21"/>
      <c r="V854" s="72"/>
      <c r="Z854" s="73"/>
      <c r="AA854" s="73"/>
      <c r="AB854" s="4"/>
      <c r="AC854" s="74"/>
      <c r="AD854" s="75"/>
      <c r="AE854" s="75"/>
      <c r="AF854" s="76"/>
      <c r="AJ854" s="90"/>
      <c r="AK854" s="18"/>
      <c r="AL854" s="18"/>
      <c r="AT854" s="18"/>
      <c r="AU854" s="91"/>
    </row>
    <row r="855" ht="12.0" customHeight="1">
      <c r="A855" s="79">
        <v>5034001.0</v>
      </c>
      <c r="B855" s="80" t="s">
        <v>1150</v>
      </c>
      <c r="C855" s="81" t="str">
        <f t="shared" ref="C855:C863" si="23">IF(MROUND(AL855/(AO855*F855),5)=0,"",MROUND(AL855/(AO855*F855),5))</f>
        <v/>
      </c>
      <c r="D855" s="82">
        <v>569.95</v>
      </c>
      <c r="E855" s="83" t="s">
        <v>245</v>
      </c>
      <c r="F855" s="84">
        <f t="shared" ref="F855:F872" si="24">D855*1.22</f>
        <v>695.339</v>
      </c>
      <c r="G855" s="85" t="s">
        <v>252</v>
      </c>
      <c r="H855" s="86"/>
      <c r="I855" s="76"/>
      <c r="J855" s="76"/>
      <c r="K855" s="88"/>
      <c r="N855" s="18"/>
      <c r="P855" s="4">
        <v>252.0</v>
      </c>
      <c r="Q855" s="4"/>
      <c r="R855" s="4"/>
      <c r="S855" s="21"/>
      <c r="T855" s="21"/>
      <c r="V855" s="89"/>
      <c r="Z855" s="73"/>
      <c r="AA855" s="73">
        <v>10.000705268354608</v>
      </c>
      <c r="AB855" s="4"/>
      <c r="AC855" s="74"/>
      <c r="AD855" s="75"/>
      <c r="AE855" s="75"/>
      <c r="AF855" s="76"/>
      <c r="AJ855" s="90"/>
      <c r="AK855" s="18"/>
      <c r="AL855" s="8">
        <f t="shared" ref="AL855:AL863" si="25">$I$854/9</f>
        <v>0</v>
      </c>
      <c r="AO855" s="8">
        <v>0.6753137323070358</v>
      </c>
      <c r="AT855" s="18"/>
      <c r="AU855" s="91"/>
    </row>
    <row r="856" ht="12.0" customHeight="1">
      <c r="A856" s="97">
        <v>5034002.0</v>
      </c>
      <c r="B856" s="92" t="s">
        <v>1151</v>
      </c>
      <c r="C856" s="81" t="str">
        <f t="shared" si="23"/>
        <v/>
      </c>
      <c r="D856" s="82">
        <v>689.46</v>
      </c>
      <c r="E856" s="94" t="s">
        <v>245</v>
      </c>
      <c r="F856" s="84">
        <f t="shared" si="24"/>
        <v>841.1412</v>
      </c>
      <c r="G856" s="95" t="s">
        <v>252</v>
      </c>
      <c r="H856" s="86"/>
      <c r="I856" s="76"/>
      <c r="J856" s="76"/>
      <c r="K856" s="88"/>
      <c r="N856" s="18"/>
      <c r="P856" s="4">
        <v>252.0</v>
      </c>
      <c r="Q856" s="4"/>
      <c r="R856" s="4"/>
      <c r="S856" s="21"/>
      <c r="T856" s="21"/>
      <c r="V856" s="89"/>
      <c r="Z856" s="73"/>
      <c r="AA856" s="73">
        <v>10.000705268354608</v>
      </c>
      <c r="AB856" s="4"/>
      <c r="AC856" s="74"/>
      <c r="AD856" s="75"/>
      <c r="AE856" s="75"/>
      <c r="AF856" s="76"/>
      <c r="AJ856" s="90"/>
      <c r="AK856" s="18"/>
      <c r="AL856" s="8">
        <f t="shared" si="25"/>
        <v>0</v>
      </c>
      <c r="AO856" s="8">
        <v>0.558255825904904</v>
      </c>
      <c r="AT856" s="18"/>
      <c r="AU856" s="91"/>
    </row>
    <row r="857" ht="12.0" customHeight="1">
      <c r="A857" s="97">
        <v>5034003.0</v>
      </c>
      <c r="B857" s="92" t="s">
        <v>1152</v>
      </c>
      <c r="C857" s="81" t="str">
        <f t="shared" si="23"/>
        <v/>
      </c>
      <c r="D857" s="82">
        <v>749.52</v>
      </c>
      <c r="E857" s="94" t="s">
        <v>245</v>
      </c>
      <c r="F857" s="84">
        <f t="shared" si="24"/>
        <v>914.4144</v>
      </c>
      <c r="G857" s="95" t="s">
        <v>252</v>
      </c>
      <c r="H857" s="86"/>
      <c r="I857" s="76"/>
      <c r="J857" s="76"/>
      <c r="K857" s="88"/>
      <c r="N857" s="18"/>
      <c r="P857" s="4">
        <v>252.0</v>
      </c>
      <c r="Q857" s="4"/>
      <c r="R857" s="4"/>
      <c r="S857" s="21"/>
      <c r="T857" s="21"/>
      <c r="V857" s="89"/>
      <c r="Z857" s="73"/>
      <c r="AA857" s="73">
        <v>10.000705268354608</v>
      </c>
      <c r="AB857" s="4"/>
      <c r="AC857" s="74"/>
      <c r="AD857" s="75"/>
      <c r="AE857" s="75"/>
      <c r="AF857" s="76"/>
      <c r="AJ857" s="90"/>
      <c r="AK857" s="18"/>
      <c r="AL857" s="8">
        <f t="shared" si="25"/>
        <v>0</v>
      </c>
      <c r="AO857" s="8">
        <v>1.5405662092875243</v>
      </c>
      <c r="AT857" s="18"/>
      <c r="AU857" s="91"/>
    </row>
    <row r="858" ht="12.0" customHeight="1">
      <c r="A858" s="97">
        <v>5034004.0</v>
      </c>
      <c r="B858" s="92" t="s">
        <v>1153</v>
      </c>
      <c r="C858" s="81" t="str">
        <f t="shared" si="23"/>
        <v/>
      </c>
      <c r="D858" s="82">
        <v>833.02</v>
      </c>
      <c r="E858" s="94" t="s">
        <v>245</v>
      </c>
      <c r="F858" s="84">
        <f t="shared" si="24"/>
        <v>1016.2844</v>
      </c>
      <c r="G858" s="95" t="s">
        <v>252</v>
      </c>
      <c r="H858" s="86"/>
      <c r="I858" s="19" t="s">
        <v>319</v>
      </c>
      <c r="J858" s="76"/>
      <c r="K858" s="88"/>
      <c r="N858" s="18"/>
      <c r="P858" s="4">
        <v>252.0</v>
      </c>
      <c r="Q858" s="4"/>
      <c r="R858" s="4"/>
      <c r="S858" s="21"/>
      <c r="T858" s="21"/>
      <c r="V858" s="89"/>
      <c r="Z858" s="73"/>
      <c r="AA858" s="73">
        <v>10.000705268354608</v>
      </c>
      <c r="AB858" s="4"/>
      <c r="AC858" s="74"/>
      <c r="AD858" s="75"/>
      <c r="AE858" s="75"/>
      <c r="AF858" s="76"/>
      <c r="AJ858" s="90"/>
      <c r="AK858" s="18"/>
      <c r="AL858" s="8">
        <f t="shared" si="25"/>
        <v>0</v>
      </c>
      <c r="AO858" s="8">
        <v>0.6930717060725945</v>
      </c>
      <c r="AT858" s="18"/>
      <c r="AU858" s="91"/>
    </row>
    <row r="859" ht="12.0" customHeight="1">
      <c r="A859" s="97">
        <v>5034005.0</v>
      </c>
      <c r="B859" s="92" t="s">
        <v>1154</v>
      </c>
      <c r="C859" s="81" t="str">
        <f t="shared" si="23"/>
        <v/>
      </c>
      <c r="D859" s="82">
        <v>1115.59</v>
      </c>
      <c r="E859" s="94" t="s">
        <v>245</v>
      </c>
      <c r="F859" s="84">
        <f t="shared" si="24"/>
        <v>1361.0198</v>
      </c>
      <c r="G859" s="95" t="s">
        <v>252</v>
      </c>
      <c r="H859" s="86"/>
      <c r="J859" s="100"/>
      <c r="K859" s="88"/>
      <c r="N859" s="18"/>
      <c r="P859" s="4">
        <v>252.0</v>
      </c>
      <c r="Q859" s="4"/>
      <c r="R859" s="4"/>
      <c r="S859" s="21"/>
      <c r="T859" s="21"/>
      <c r="V859" s="89"/>
      <c r="Z859" s="73"/>
      <c r="AA859" s="73">
        <v>10.000705268354608</v>
      </c>
      <c r="AB859" s="4"/>
      <c r="AC859" s="74"/>
      <c r="AD859" s="75"/>
      <c r="AE859" s="75"/>
      <c r="AF859" s="76"/>
      <c r="AJ859" s="90"/>
      <c r="AK859" s="18"/>
      <c r="AL859" s="8">
        <f t="shared" si="25"/>
        <v>0</v>
      </c>
      <c r="AO859" s="8">
        <v>0.5175222013397329</v>
      </c>
      <c r="AT859" s="18"/>
      <c r="AU859" s="91"/>
    </row>
    <row r="860" ht="12.0" customHeight="1">
      <c r="A860" s="97">
        <v>5034006.0</v>
      </c>
      <c r="B860" s="92" t="s">
        <v>1155</v>
      </c>
      <c r="C860" s="81" t="str">
        <f t="shared" si="23"/>
        <v/>
      </c>
      <c r="D860" s="82">
        <v>1308.41</v>
      </c>
      <c r="E860" s="94" t="s">
        <v>245</v>
      </c>
      <c r="F860" s="84">
        <f t="shared" si="24"/>
        <v>1596.2602</v>
      </c>
      <c r="G860" s="95" t="s">
        <v>246</v>
      </c>
      <c r="H860" s="86"/>
      <c r="J860" s="76"/>
      <c r="K860" s="88"/>
      <c r="N860" s="18"/>
      <c r="P860" s="4">
        <v>252.0</v>
      </c>
      <c r="Q860" s="4"/>
      <c r="R860" s="4"/>
      <c r="S860" s="21"/>
      <c r="T860" s="21"/>
      <c r="V860" s="89"/>
      <c r="Z860" s="73"/>
      <c r="AA860" s="73">
        <v>10.000705268354608</v>
      </c>
      <c r="AB860" s="4"/>
      <c r="AC860" s="74"/>
      <c r="AD860" s="75"/>
      <c r="AE860" s="75"/>
      <c r="AF860" s="76"/>
      <c r="AJ860" s="90"/>
      <c r="AK860" s="18"/>
      <c r="AL860" s="8">
        <f t="shared" si="25"/>
        <v>0</v>
      </c>
      <c r="AO860" s="8">
        <v>1.7650204220163177</v>
      </c>
      <c r="AT860" s="18"/>
      <c r="AU860" s="91"/>
    </row>
    <row r="861" ht="12.0" customHeight="1">
      <c r="A861" s="97">
        <v>5034007.0</v>
      </c>
      <c r="B861" s="92" t="s">
        <v>1156</v>
      </c>
      <c r="C861" s="81" t="str">
        <f t="shared" si="23"/>
        <v/>
      </c>
      <c r="D861" s="82">
        <v>1497.73</v>
      </c>
      <c r="E861" s="94" t="s">
        <v>245</v>
      </c>
      <c r="F861" s="84">
        <f t="shared" si="24"/>
        <v>1827.2306</v>
      </c>
      <c r="G861" s="95" t="s">
        <v>246</v>
      </c>
      <c r="H861" s="86"/>
      <c r="I861" s="19" t="s">
        <v>332</v>
      </c>
      <c r="J861" s="76"/>
      <c r="K861" s="88"/>
      <c r="N861" s="18"/>
      <c r="P861" s="4">
        <v>252.0</v>
      </c>
      <c r="Q861" s="4"/>
      <c r="R861" s="4"/>
      <c r="S861" s="21"/>
      <c r="T861" s="21"/>
      <c r="V861" s="89"/>
      <c r="Z861" s="73"/>
      <c r="AA861" s="73">
        <v>10.000705268354608</v>
      </c>
      <c r="AB861" s="4"/>
      <c r="AC861" s="74"/>
      <c r="AD861" s="75"/>
      <c r="AE861" s="75"/>
      <c r="AF861" s="76"/>
      <c r="AJ861" s="90"/>
      <c r="AK861" s="18"/>
      <c r="AL861" s="8">
        <f t="shared" si="25"/>
        <v>0</v>
      </c>
      <c r="AO861" s="8">
        <v>1.5419136762770127</v>
      </c>
      <c r="AT861" s="18"/>
      <c r="AU861" s="91"/>
    </row>
    <row r="862" ht="12.0" customHeight="1">
      <c r="A862" s="97">
        <v>5034008.0</v>
      </c>
      <c r="B862" s="92" t="s">
        <v>1157</v>
      </c>
      <c r="C862" s="81" t="str">
        <f t="shared" si="23"/>
        <v/>
      </c>
      <c r="D862" s="82">
        <v>1725.5</v>
      </c>
      <c r="E862" s="94" t="s">
        <v>245</v>
      </c>
      <c r="F862" s="84">
        <f t="shared" si="24"/>
        <v>2105.11</v>
      </c>
      <c r="G862" s="95" t="s">
        <v>246</v>
      </c>
      <c r="H862" s="86"/>
      <c r="J862" s="76"/>
      <c r="K862" s="88"/>
      <c r="N862" s="18"/>
      <c r="P862" s="4">
        <v>252.0</v>
      </c>
      <c r="Q862" s="4"/>
      <c r="R862" s="4"/>
      <c r="S862" s="21"/>
      <c r="T862" s="21"/>
      <c r="V862" s="89"/>
      <c r="Z862" s="73"/>
      <c r="AA862" s="73">
        <v>10.000705268354608</v>
      </c>
      <c r="AB862" s="4"/>
      <c r="AC862" s="74"/>
      <c r="AD862" s="75"/>
      <c r="AE862" s="75"/>
      <c r="AF862" s="76"/>
      <c r="AJ862" s="90"/>
      <c r="AK862" s="18"/>
      <c r="AL862" s="8">
        <f t="shared" si="25"/>
        <v>0</v>
      </c>
      <c r="AO862" s="8">
        <v>6.691887482962534</v>
      </c>
      <c r="AT862" s="18"/>
      <c r="AU862" s="91"/>
    </row>
    <row r="863" ht="12.0" customHeight="1">
      <c r="A863" s="97">
        <v>5034009.0</v>
      </c>
      <c r="B863" s="92" t="s">
        <v>1112</v>
      </c>
      <c r="C863" s="81" t="str">
        <f t="shared" si="23"/>
        <v/>
      </c>
      <c r="D863" s="82">
        <v>1958.28</v>
      </c>
      <c r="E863" s="94" t="s">
        <v>245</v>
      </c>
      <c r="F863" s="84">
        <f t="shared" si="24"/>
        <v>2389.1016</v>
      </c>
      <c r="G863" s="95" t="s">
        <v>246</v>
      </c>
      <c r="H863" s="86"/>
      <c r="I863" s="76"/>
      <c r="J863" s="100"/>
      <c r="K863" s="88"/>
      <c r="N863" s="18"/>
      <c r="P863" s="4">
        <v>252.0</v>
      </c>
      <c r="Q863" s="4"/>
      <c r="R863" s="4"/>
      <c r="S863" s="21"/>
      <c r="T863" s="21"/>
      <c r="V863" s="89"/>
      <c r="Z863" s="73"/>
      <c r="AA863" s="73">
        <v>10.000705268354608</v>
      </c>
      <c r="AB863" s="4"/>
      <c r="AC863" s="74"/>
      <c r="AD863" s="75"/>
      <c r="AE863" s="75"/>
      <c r="AF863" s="76"/>
      <c r="AJ863" s="90"/>
      <c r="AK863" s="18"/>
      <c r="AL863" s="8">
        <f t="shared" si="25"/>
        <v>0</v>
      </c>
      <c r="AO863" s="8">
        <v>2.9482126794564243</v>
      </c>
      <c r="AT863" s="18"/>
      <c r="AU863" s="91"/>
    </row>
    <row r="864" ht="12.0" customHeight="1">
      <c r="A864" s="97">
        <v>3707014.0</v>
      </c>
      <c r="B864" s="92" t="s">
        <v>1140</v>
      </c>
      <c r="C864" s="93"/>
      <c r="D864" s="82">
        <v>579.54</v>
      </c>
      <c r="E864" s="106" t="s">
        <v>245</v>
      </c>
      <c r="F864" s="84">
        <f t="shared" si="24"/>
        <v>707.0388</v>
      </c>
      <c r="G864" s="95" t="s">
        <v>252</v>
      </c>
      <c r="H864" s="86"/>
      <c r="I864" s="76"/>
      <c r="J864" s="76"/>
      <c r="K864" s="88"/>
      <c r="N864" s="18"/>
      <c r="P864" s="4">
        <v>252.0</v>
      </c>
      <c r="Q864" s="4"/>
      <c r="R864" s="4"/>
      <c r="S864" s="21"/>
      <c r="T864" s="21"/>
      <c r="V864" s="89"/>
      <c r="Z864" s="73"/>
      <c r="AA864" s="73">
        <v>15.0</v>
      </c>
      <c r="AB864" s="4"/>
      <c r="AC864" s="74"/>
      <c r="AD864" s="75"/>
      <c r="AE864" s="75"/>
      <c r="AF864" s="76"/>
      <c r="AJ864" s="90"/>
      <c r="AK864" s="18"/>
      <c r="AL864" s="18"/>
      <c r="AT864" s="18"/>
      <c r="AU864" s="91"/>
    </row>
    <row r="865" ht="12.0" customHeight="1">
      <c r="A865" s="97">
        <v>3707015.0</v>
      </c>
      <c r="B865" s="92" t="s">
        <v>1141</v>
      </c>
      <c r="C865" s="93"/>
      <c r="D865" s="82">
        <v>699.05</v>
      </c>
      <c r="E865" s="106" t="s">
        <v>372</v>
      </c>
      <c r="F865" s="84">
        <f t="shared" si="24"/>
        <v>852.841</v>
      </c>
      <c r="G865" s="95" t="s">
        <v>252</v>
      </c>
      <c r="H865" s="86"/>
      <c r="I865" s="76"/>
      <c r="J865" s="76"/>
      <c r="K865" s="88"/>
      <c r="N865" s="18"/>
      <c r="P865" s="4">
        <v>252.0</v>
      </c>
      <c r="Q865" s="4"/>
      <c r="R865" s="4"/>
      <c r="S865" s="21"/>
      <c r="T865" s="21"/>
      <c r="V865" s="89"/>
      <c r="Z865" s="73"/>
      <c r="AA865" s="73">
        <v>15.0</v>
      </c>
      <c r="AB865" s="4"/>
      <c r="AC865" s="74"/>
      <c r="AD865" s="75"/>
      <c r="AE865" s="75"/>
      <c r="AF865" s="76"/>
      <c r="AJ865" s="90"/>
      <c r="AK865" s="18"/>
      <c r="AL865" s="18"/>
      <c r="AT865" s="18"/>
      <c r="AU865" s="91"/>
    </row>
    <row r="866" ht="12.0" customHeight="1">
      <c r="A866" s="97">
        <v>3707016.0</v>
      </c>
      <c r="B866" s="92" t="s">
        <v>1142</v>
      </c>
      <c r="C866" s="93"/>
      <c r="D866" s="82">
        <v>759.11</v>
      </c>
      <c r="E866" s="106" t="s">
        <v>245</v>
      </c>
      <c r="F866" s="84">
        <f t="shared" si="24"/>
        <v>926.1142</v>
      </c>
      <c r="G866" s="95" t="s">
        <v>252</v>
      </c>
      <c r="H866" s="86"/>
      <c r="I866" s="76"/>
      <c r="J866" s="76"/>
      <c r="K866" s="88"/>
      <c r="N866" s="18"/>
      <c r="P866" s="4">
        <v>252.0</v>
      </c>
      <c r="Q866" s="4"/>
      <c r="R866" s="4"/>
      <c r="S866" s="21"/>
      <c r="T866" s="21"/>
      <c r="V866" s="89"/>
      <c r="Z866" s="73"/>
      <c r="AA866" s="73">
        <v>15.0</v>
      </c>
      <c r="AB866" s="4"/>
      <c r="AC866" s="74"/>
      <c r="AD866" s="75"/>
      <c r="AE866" s="75"/>
      <c r="AF866" s="76"/>
      <c r="AJ866" s="90"/>
      <c r="AK866" s="18"/>
      <c r="AL866" s="18"/>
      <c r="AT866" s="18"/>
      <c r="AU866" s="91"/>
    </row>
    <row r="867" ht="12.0" customHeight="1">
      <c r="A867" s="97">
        <v>3707017.0</v>
      </c>
      <c r="B867" s="92" t="s">
        <v>1143</v>
      </c>
      <c r="C867" s="93"/>
      <c r="D867" s="82">
        <v>842.6</v>
      </c>
      <c r="E867" s="106" t="s">
        <v>245</v>
      </c>
      <c r="F867" s="84">
        <f t="shared" si="24"/>
        <v>1027.972</v>
      </c>
      <c r="G867" s="95" t="s">
        <v>252</v>
      </c>
      <c r="H867" s="86"/>
      <c r="I867" s="76"/>
      <c r="J867" s="76"/>
      <c r="K867" s="88"/>
      <c r="N867" s="18"/>
      <c r="P867" s="4">
        <v>252.0</v>
      </c>
      <c r="Q867" s="4"/>
      <c r="R867" s="4"/>
      <c r="S867" s="21"/>
      <c r="T867" s="21"/>
      <c r="V867" s="89"/>
      <c r="Z867" s="73"/>
      <c r="AA867" s="73">
        <v>15.0</v>
      </c>
      <c r="AB867" s="4"/>
      <c r="AC867" s="74"/>
      <c r="AD867" s="75"/>
      <c r="AE867" s="75"/>
      <c r="AF867" s="76"/>
      <c r="AJ867" s="90"/>
      <c r="AK867" s="18"/>
      <c r="AL867" s="18"/>
      <c r="AT867" s="18"/>
      <c r="AU867" s="91"/>
    </row>
    <row r="868" ht="12.0" customHeight="1">
      <c r="A868" s="97">
        <v>3707018.0</v>
      </c>
      <c r="B868" s="92" t="s">
        <v>1144</v>
      </c>
      <c r="C868" s="93"/>
      <c r="D868" s="82">
        <v>1125.18</v>
      </c>
      <c r="E868" s="106" t="s">
        <v>497</v>
      </c>
      <c r="F868" s="84">
        <f t="shared" si="24"/>
        <v>1372.7196</v>
      </c>
      <c r="G868" s="95" t="s">
        <v>252</v>
      </c>
      <c r="H868" s="86"/>
      <c r="I868" s="76"/>
      <c r="J868" s="76"/>
      <c r="K868" s="88"/>
      <c r="N868" s="18"/>
      <c r="P868" s="4">
        <v>252.0</v>
      </c>
      <c r="Q868" s="4"/>
      <c r="R868" s="4"/>
      <c r="S868" s="21"/>
      <c r="T868" s="21"/>
      <c r="V868" s="89"/>
      <c r="Z868" s="73"/>
      <c r="AA868" s="73">
        <v>15.0</v>
      </c>
      <c r="AB868" s="4"/>
      <c r="AC868" s="74"/>
      <c r="AD868" s="75"/>
      <c r="AE868" s="75"/>
      <c r="AF868" s="76"/>
      <c r="AJ868" s="90"/>
      <c r="AK868" s="18"/>
      <c r="AL868" s="18"/>
      <c r="AT868" s="18"/>
      <c r="AU868" s="91"/>
    </row>
    <row r="869" ht="12.0" customHeight="1">
      <c r="A869" s="97">
        <v>3707019.0</v>
      </c>
      <c r="B869" s="92" t="s">
        <v>1145</v>
      </c>
      <c r="C869" s="93"/>
      <c r="D869" s="82">
        <v>1317.99</v>
      </c>
      <c r="E869" s="106" t="s">
        <v>245</v>
      </c>
      <c r="F869" s="84">
        <f t="shared" si="24"/>
        <v>1607.9478</v>
      </c>
      <c r="G869" s="95" t="s">
        <v>246</v>
      </c>
      <c r="H869" s="86"/>
      <c r="I869" s="76"/>
      <c r="J869" s="76"/>
      <c r="K869" s="88"/>
      <c r="N869" s="18"/>
      <c r="P869" s="4">
        <v>252.0</v>
      </c>
      <c r="Q869" s="4"/>
      <c r="R869" s="4"/>
      <c r="S869" s="21"/>
      <c r="T869" s="21"/>
      <c r="V869" s="89"/>
      <c r="Z869" s="73"/>
      <c r="AA869" s="73">
        <v>15.0</v>
      </c>
      <c r="AB869" s="4"/>
      <c r="AC869" s="74"/>
      <c r="AD869" s="75"/>
      <c r="AE869" s="75"/>
      <c r="AF869" s="76"/>
      <c r="AJ869" s="90"/>
      <c r="AK869" s="18"/>
      <c r="AL869" s="18"/>
      <c r="AT869" s="18"/>
      <c r="AU869" s="91"/>
    </row>
    <row r="870" ht="12.0" customHeight="1">
      <c r="A870" s="97">
        <v>3707020.0</v>
      </c>
      <c r="B870" s="92" t="s">
        <v>1146</v>
      </c>
      <c r="C870" s="93"/>
      <c r="D870" s="82">
        <v>1507.32</v>
      </c>
      <c r="E870" s="106" t="s">
        <v>507</v>
      </c>
      <c r="F870" s="84">
        <f t="shared" si="24"/>
        <v>1838.9304</v>
      </c>
      <c r="G870" s="95" t="s">
        <v>246</v>
      </c>
      <c r="H870" s="86"/>
      <c r="I870" s="76"/>
      <c r="J870" s="76"/>
      <c r="K870" s="88"/>
      <c r="N870" s="18"/>
      <c r="P870" s="4">
        <v>252.0</v>
      </c>
      <c r="Q870" s="4"/>
      <c r="R870" s="4"/>
      <c r="S870" s="21"/>
      <c r="T870" s="21"/>
      <c r="V870" s="89"/>
      <c r="Z870" s="73"/>
      <c r="AA870" s="73">
        <v>15.0</v>
      </c>
      <c r="AB870" s="4"/>
      <c r="AC870" s="74"/>
      <c r="AD870" s="75"/>
      <c r="AE870" s="75"/>
      <c r="AF870" s="76"/>
      <c r="AJ870" s="90"/>
      <c r="AK870" s="18"/>
      <c r="AL870" s="18"/>
      <c r="AT870" s="18"/>
      <c r="AU870" s="91"/>
    </row>
    <row r="871" ht="12.0" customHeight="1">
      <c r="A871" s="97">
        <v>3707021.0</v>
      </c>
      <c r="B871" s="92" t="s">
        <v>1147</v>
      </c>
      <c r="C871" s="93"/>
      <c r="D871" s="82">
        <v>1735.08</v>
      </c>
      <c r="E871" s="106" t="s">
        <v>245</v>
      </c>
      <c r="F871" s="84">
        <f t="shared" si="24"/>
        <v>2116.7976</v>
      </c>
      <c r="G871" s="95" t="s">
        <v>246</v>
      </c>
      <c r="H871" s="86"/>
      <c r="I871" s="76"/>
      <c r="J871" s="76"/>
      <c r="K871" s="88"/>
      <c r="N871" s="18"/>
      <c r="P871" s="4">
        <v>252.0</v>
      </c>
      <c r="Q871" s="4"/>
      <c r="R871" s="4"/>
      <c r="S871" s="21"/>
      <c r="T871" s="21"/>
      <c r="V871" s="89"/>
      <c r="Z871" s="73"/>
      <c r="AA871" s="73">
        <v>15.0</v>
      </c>
      <c r="AB871" s="4"/>
      <c r="AC871" s="74"/>
      <c r="AD871" s="75"/>
      <c r="AE871" s="75"/>
      <c r="AF871" s="76"/>
      <c r="AJ871" s="90"/>
      <c r="AK871" s="18"/>
      <c r="AL871" s="18"/>
      <c r="AT871" s="18"/>
      <c r="AU871" s="91"/>
    </row>
    <row r="872" ht="12.0" customHeight="1">
      <c r="A872" s="109">
        <v>3707022.0</v>
      </c>
      <c r="B872" s="110" t="s">
        <v>1148</v>
      </c>
      <c r="C872" s="111"/>
      <c r="D872" s="82">
        <v>1967.87</v>
      </c>
      <c r="E872" s="106" t="s">
        <v>507</v>
      </c>
      <c r="F872" s="84">
        <f t="shared" si="24"/>
        <v>2400.8014</v>
      </c>
      <c r="G872" s="112" t="s">
        <v>246</v>
      </c>
      <c r="H872" s="86"/>
      <c r="I872" s="76"/>
      <c r="J872" s="76"/>
      <c r="K872" s="88"/>
      <c r="N872" s="18"/>
      <c r="P872" s="4">
        <v>252.0</v>
      </c>
      <c r="Q872" s="4"/>
      <c r="R872" s="4"/>
      <c r="S872" s="21"/>
      <c r="T872" s="21"/>
      <c r="V872" s="89"/>
      <c r="Z872" s="73"/>
      <c r="AA872" s="73">
        <v>15.0</v>
      </c>
      <c r="AB872" s="4"/>
      <c r="AC872" s="74"/>
      <c r="AD872" s="75"/>
      <c r="AE872" s="75"/>
      <c r="AF872" s="76"/>
      <c r="AJ872" s="90"/>
      <c r="AK872" s="18"/>
      <c r="AL872" s="18"/>
      <c r="AT872" s="18"/>
      <c r="AU872" s="91"/>
    </row>
    <row r="873" ht="75.0" customHeight="1">
      <c r="A873" s="62">
        <v>8.0</v>
      </c>
      <c r="B873" s="113" t="s">
        <v>1158</v>
      </c>
      <c r="C873" s="66"/>
      <c r="D873" s="82"/>
      <c r="E873" s="66"/>
      <c r="F873" s="114"/>
      <c r="G873" s="68"/>
      <c r="H873" s="120"/>
      <c r="I873" s="70">
        <v>0.0</v>
      </c>
      <c r="J873" s="71"/>
      <c r="K873" s="71"/>
      <c r="N873" s="18"/>
      <c r="P873" s="4">
        <v>94.0</v>
      </c>
      <c r="Q873" s="4"/>
      <c r="R873" s="5"/>
      <c r="S873" s="21"/>
      <c r="T873" s="21"/>
      <c r="V873" s="72"/>
      <c r="Z873" s="73"/>
      <c r="AA873" s="73"/>
      <c r="AC873" s="74"/>
      <c r="AF873" s="76"/>
      <c r="AJ873" s="90"/>
      <c r="AK873" s="18"/>
      <c r="AL873" s="18"/>
      <c r="AT873" s="18"/>
      <c r="AU873" s="91"/>
    </row>
    <row r="874" ht="12.0" customHeight="1">
      <c r="A874" s="79">
        <v>1030001.0</v>
      </c>
      <c r="B874" s="80" t="s">
        <v>1159</v>
      </c>
      <c r="C874" s="81" t="str">
        <f t="shared" ref="C874:C949" si="26">IF(MROUND(AL874/(AO874*F874),10)=0,"",MROUND(AL874/(AO874*F874),10))</f>
        <v/>
      </c>
      <c r="D874" s="82">
        <v>9.94</v>
      </c>
      <c r="E874" s="83" t="s">
        <v>245</v>
      </c>
      <c r="F874" s="84">
        <f t="shared" ref="F874:F1005" si="27">D874*1.22</f>
        <v>12.1268</v>
      </c>
      <c r="G874" s="85" t="s">
        <v>246</v>
      </c>
      <c r="H874" s="86"/>
      <c r="I874" s="87" t="s">
        <v>538</v>
      </c>
      <c r="J874" s="108"/>
      <c r="K874" s="88"/>
      <c r="N874" s="18"/>
      <c r="P874" s="4">
        <v>94.0</v>
      </c>
      <c r="Q874" s="4"/>
      <c r="R874" s="4"/>
      <c r="S874" s="21"/>
      <c r="T874" s="21"/>
      <c r="V874" s="89"/>
      <c r="Z874" s="73"/>
      <c r="AA874" s="73">
        <v>14.935064935064943</v>
      </c>
      <c r="AC874" s="74"/>
      <c r="AF874" s="76"/>
      <c r="AJ874" s="90"/>
      <c r="AK874" s="18"/>
      <c r="AL874" s="8">
        <f t="shared" ref="AL874:AL1005" si="28">$I$873/132</f>
        <v>0</v>
      </c>
      <c r="AO874" s="8">
        <v>8.097066360090144</v>
      </c>
      <c r="AT874" s="18"/>
      <c r="AU874" s="91"/>
    </row>
    <row r="875" ht="12.0" customHeight="1">
      <c r="A875" s="97">
        <v>1030002.0</v>
      </c>
      <c r="B875" s="92" t="s">
        <v>1160</v>
      </c>
      <c r="C875" s="81" t="str">
        <f t="shared" si="26"/>
        <v/>
      </c>
      <c r="D875" s="82">
        <v>9.94</v>
      </c>
      <c r="E875" s="94" t="s">
        <v>245</v>
      </c>
      <c r="F875" s="84">
        <f t="shared" si="27"/>
        <v>12.1268</v>
      </c>
      <c r="G875" s="95" t="s">
        <v>246</v>
      </c>
      <c r="H875" s="86"/>
      <c r="I875" s="98" t="s">
        <v>540</v>
      </c>
      <c r="J875" s="108"/>
      <c r="K875" s="88"/>
      <c r="N875" s="18"/>
      <c r="P875" s="4">
        <v>94.0</v>
      </c>
      <c r="Q875" s="4"/>
      <c r="R875" s="4"/>
      <c r="S875" s="21"/>
      <c r="T875" s="21"/>
      <c r="V875" s="89"/>
      <c r="Z875" s="73"/>
      <c r="AA875" s="73">
        <v>14.935064935064943</v>
      </c>
      <c r="AC875" s="74"/>
      <c r="AF875" s="76"/>
      <c r="AJ875" s="90"/>
      <c r="AK875" s="18"/>
      <c r="AL875" s="8">
        <f t="shared" si="28"/>
        <v>0</v>
      </c>
      <c r="AO875" s="8">
        <v>11.567237657271633</v>
      </c>
      <c r="AT875" s="18"/>
      <c r="AU875" s="91"/>
    </row>
    <row r="876" ht="12.0" customHeight="1">
      <c r="A876" s="97">
        <v>1030003.0</v>
      </c>
      <c r="B876" s="92" t="s">
        <v>1161</v>
      </c>
      <c r="C876" s="81" t="str">
        <f t="shared" si="26"/>
        <v/>
      </c>
      <c r="D876" s="82">
        <v>9.94</v>
      </c>
      <c r="E876" s="94" t="s">
        <v>372</v>
      </c>
      <c r="F876" s="84">
        <f t="shared" si="27"/>
        <v>12.1268</v>
      </c>
      <c r="G876" s="95" t="s">
        <v>246</v>
      </c>
      <c r="H876" s="86"/>
      <c r="I876" s="99"/>
      <c r="J876" s="108"/>
      <c r="K876" s="88"/>
      <c r="N876" s="18"/>
      <c r="P876" s="4">
        <v>94.0</v>
      </c>
      <c r="R876" s="4"/>
      <c r="S876" s="21"/>
      <c r="T876" s="21"/>
      <c r="V876" s="89"/>
      <c r="Z876" s="73"/>
      <c r="AA876" s="73">
        <v>14.935064935064943</v>
      </c>
      <c r="AC876" s="74"/>
      <c r="AF876" s="76"/>
      <c r="AJ876" s="90"/>
      <c r="AK876" s="18"/>
      <c r="AL876" s="8">
        <f t="shared" si="28"/>
        <v>0</v>
      </c>
      <c r="AO876" s="8">
        <v>8.99674040010016</v>
      </c>
      <c r="AT876" s="18"/>
      <c r="AU876" s="91"/>
    </row>
    <row r="877" ht="12.0" customHeight="1">
      <c r="A877" s="97">
        <v>1030004.0</v>
      </c>
      <c r="B877" s="92" t="s">
        <v>1162</v>
      </c>
      <c r="C877" s="81" t="str">
        <f t="shared" si="26"/>
        <v/>
      </c>
      <c r="D877" s="82">
        <v>9.94</v>
      </c>
      <c r="E877" s="94" t="s">
        <v>245</v>
      </c>
      <c r="F877" s="84">
        <f t="shared" si="27"/>
        <v>12.1268</v>
      </c>
      <c r="G877" s="95" t="s">
        <v>246</v>
      </c>
      <c r="H877" s="86"/>
      <c r="I877" s="76"/>
      <c r="J877" s="108"/>
      <c r="K877" s="88"/>
      <c r="N877" s="18"/>
      <c r="P877" s="4">
        <v>94.0</v>
      </c>
      <c r="R877" s="4"/>
      <c r="S877" s="21"/>
      <c r="T877" s="21"/>
      <c r="V877" s="89"/>
      <c r="Z877" s="73"/>
      <c r="AA877" s="73">
        <v>14.935064935064943</v>
      </c>
      <c r="AC877" s="74"/>
      <c r="AF877" s="76"/>
      <c r="AJ877" s="90"/>
      <c r="AK877" s="18"/>
      <c r="AL877" s="8">
        <f t="shared" si="28"/>
        <v>0</v>
      </c>
      <c r="AO877" s="8">
        <v>5.7836188286358166</v>
      </c>
      <c r="AT877" s="18"/>
      <c r="AU877" s="91"/>
    </row>
    <row r="878" ht="12.0" customHeight="1">
      <c r="A878" s="97">
        <v>1030005.0</v>
      </c>
      <c r="B878" s="92" t="s">
        <v>1163</v>
      </c>
      <c r="C878" s="81" t="str">
        <f t="shared" si="26"/>
        <v/>
      </c>
      <c r="D878" s="82">
        <v>4.21</v>
      </c>
      <c r="E878" s="94" t="s">
        <v>372</v>
      </c>
      <c r="F878" s="84">
        <f t="shared" si="27"/>
        <v>5.1362</v>
      </c>
      <c r="G878" s="95" t="s">
        <v>246</v>
      </c>
      <c r="H878" s="86"/>
      <c r="I878" s="98" t="s">
        <v>781</v>
      </c>
      <c r="J878" s="108"/>
      <c r="K878" s="88"/>
      <c r="N878" s="18"/>
      <c r="P878" s="4">
        <v>94.0</v>
      </c>
      <c r="R878" s="4"/>
      <c r="S878" s="21"/>
      <c r="T878" s="21"/>
      <c r="V878" s="89"/>
      <c r="Z878" s="73"/>
      <c r="AA878" s="73">
        <v>0.0</v>
      </c>
      <c r="AC878" s="74"/>
      <c r="AF878" s="76"/>
      <c r="AJ878" s="90"/>
      <c r="AK878" s="18"/>
      <c r="AL878" s="8">
        <f t="shared" si="28"/>
        <v>0</v>
      </c>
      <c r="AO878" s="8">
        <v>24.260975893992523</v>
      </c>
      <c r="AT878" s="18"/>
      <c r="AU878" s="91"/>
    </row>
    <row r="879" ht="12.0" customHeight="1">
      <c r="A879" s="97">
        <v>5030006.0</v>
      </c>
      <c r="B879" s="92" t="s">
        <v>1164</v>
      </c>
      <c r="C879" s="81" t="str">
        <f t="shared" si="26"/>
        <v/>
      </c>
      <c r="D879" s="82">
        <v>9.94</v>
      </c>
      <c r="E879" s="94" t="s">
        <v>245</v>
      </c>
      <c r="F879" s="84">
        <f t="shared" si="27"/>
        <v>12.1268</v>
      </c>
      <c r="G879" s="95" t="s">
        <v>252</v>
      </c>
      <c r="H879" s="86"/>
      <c r="I879" s="99"/>
      <c r="J879" s="108"/>
      <c r="K879" s="88"/>
      <c r="N879" s="18"/>
      <c r="P879" s="4">
        <v>94.0</v>
      </c>
      <c r="R879" s="4"/>
      <c r="S879" s="21"/>
      <c r="T879" s="21"/>
      <c r="V879" s="89"/>
      <c r="Z879" s="73"/>
      <c r="AA879" s="73">
        <v>14.935064935064943</v>
      </c>
      <c r="AC879" s="74"/>
      <c r="AF879" s="76"/>
      <c r="AJ879" s="90">
        <v>1030006.0</v>
      </c>
      <c r="AK879" s="18"/>
      <c r="AL879" s="8">
        <f t="shared" si="28"/>
        <v>0</v>
      </c>
      <c r="AO879" s="8">
        <v>0.7360969418263766</v>
      </c>
      <c r="AT879" s="18"/>
      <c r="AU879" s="91"/>
    </row>
    <row r="880" ht="12.0" customHeight="1">
      <c r="A880" s="97">
        <v>1030007.0</v>
      </c>
      <c r="B880" s="92" t="s">
        <v>1165</v>
      </c>
      <c r="C880" s="81" t="str">
        <f t="shared" si="26"/>
        <v/>
      </c>
      <c r="D880" s="82">
        <v>9.94</v>
      </c>
      <c r="E880" s="94" t="s">
        <v>245</v>
      </c>
      <c r="F880" s="84">
        <f t="shared" si="27"/>
        <v>12.1268</v>
      </c>
      <c r="G880" s="95" t="s">
        <v>246</v>
      </c>
      <c r="H880" s="86"/>
      <c r="I880" s="76"/>
      <c r="J880" s="108"/>
      <c r="K880" s="88"/>
      <c r="N880" s="18"/>
      <c r="P880" s="4">
        <v>94.0</v>
      </c>
      <c r="R880" s="4"/>
      <c r="S880" s="21"/>
      <c r="T880" s="21"/>
      <c r="V880" s="89"/>
      <c r="Z880" s="73"/>
      <c r="AA880" s="73">
        <v>14.935064935064943</v>
      </c>
      <c r="AC880" s="74"/>
      <c r="AF880" s="76"/>
      <c r="AJ880" s="90"/>
      <c r="AK880" s="18"/>
      <c r="AL880" s="8">
        <f t="shared" si="28"/>
        <v>0</v>
      </c>
      <c r="AO880" s="8">
        <v>8.097066360090144</v>
      </c>
      <c r="AT880" s="18"/>
      <c r="AU880" s="91"/>
    </row>
    <row r="881" ht="12.0" customHeight="1">
      <c r="A881" s="97">
        <v>1030008.0</v>
      </c>
      <c r="B881" s="92" t="s">
        <v>1166</v>
      </c>
      <c r="C881" s="81" t="str">
        <f t="shared" si="26"/>
        <v/>
      </c>
      <c r="D881" s="82">
        <v>9.94</v>
      </c>
      <c r="E881" s="94" t="s">
        <v>245</v>
      </c>
      <c r="F881" s="84">
        <f t="shared" si="27"/>
        <v>12.1268</v>
      </c>
      <c r="G881" s="95" t="s">
        <v>246</v>
      </c>
      <c r="H881" s="86"/>
      <c r="I881" s="98" t="s">
        <v>548</v>
      </c>
      <c r="J881" s="108"/>
      <c r="K881" s="88"/>
      <c r="N881" s="18"/>
      <c r="P881" s="4">
        <v>94.0</v>
      </c>
      <c r="R881" s="4"/>
      <c r="S881" s="21"/>
      <c r="T881" s="21"/>
      <c r="V881" s="89"/>
      <c r="Z881" s="73"/>
      <c r="AA881" s="73">
        <v>14.935064935064943</v>
      </c>
      <c r="AC881" s="74"/>
      <c r="AF881" s="76"/>
      <c r="AJ881" s="90"/>
      <c r="AK881" s="18"/>
      <c r="AL881" s="8">
        <f t="shared" si="28"/>
        <v>0</v>
      </c>
      <c r="AO881" s="8">
        <v>2.7920918483069457</v>
      </c>
      <c r="AT881" s="18"/>
      <c r="AU881" s="91"/>
    </row>
    <row r="882" ht="12.0" customHeight="1">
      <c r="A882" s="97">
        <v>1030009.0</v>
      </c>
      <c r="B882" s="92" t="s">
        <v>1167</v>
      </c>
      <c r="C882" s="81" t="str">
        <f t="shared" si="26"/>
        <v/>
      </c>
      <c r="D882" s="82">
        <v>9.94</v>
      </c>
      <c r="E882" s="94" t="s">
        <v>245</v>
      </c>
      <c r="F882" s="84">
        <f t="shared" si="27"/>
        <v>12.1268</v>
      </c>
      <c r="G882" s="95" t="s">
        <v>246</v>
      </c>
      <c r="H882" s="86"/>
      <c r="I882" s="99"/>
      <c r="J882" s="108"/>
      <c r="K882" s="88"/>
      <c r="N882" s="18"/>
      <c r="P882" s="4">
        <v>94.0</v>
      </c>
      <c r="R882" s="4"/>
      <c r="S882" s="21"/>
      <c r="T882" s="21"/>
      <c r="V882" s="89"/>
      <c r="Z882" s="73"/>
      <c r="AA882" s="73">
        <v>14.935064935064943</v>
      </c>
      <c r="AC882" s="74"/>
      <c r="AF882" s="76"/>
      <c r="AJ882" s="90"/>
      <c r="AK882" s="18"/>
      <c r="AL882" s="8">
        <f t="shared" si="28"/>
        <v>0</v>
      </c>
      <c r="AO882" s="8">
        <v>6.74755530007512</v>
      </c>
      <c r="AT882" s="18"/>
      <c r="AU882" s="91"/>
    </row>
    <row r="883" ht="12.0" customHeight="1">
      <c r="A883" s="97">
        <v>1030010.0</v>
      </c>
      <c r="B883" s="92" t="s">
        <v>1168</v>
      </c>
      <c r="C883" s="81" t="str">
        <f t="shared" si="26"/>
        <v/>
      </c>
      <c r="D883" s="82">
        <v>9.94</v>
      </c>
      <c r="E883" s="94" t="s">
        <v>245</v>
      </c>
      <c r="F883" s="84">
        <f t="shared" si="27"/>
        <v>12.1268</v>
      </c>
      <c r="G883" s="95" t="s">
        <v>246</v>
      </c>
      <c r="H883" s="86"/>
      <c r="I883" s="76"/>
      <c r="J883" s="108"/>
      <c r="K883" s="88"/>
      <c r="N883" s="18"/>
      <c r="P883" s="4">
        <v>94.0</v>
      </c>
      <c r="R883" s="4"/>
      <c r="S883" s="21"/>
      <c r="T883" s="21"/>
      <c r="V883" s="89"/>
      <c r="Z883" s="73"/>
      <c r="AA883" s="73">
        <v>14.935064935064943</v>
      </c>
      <c r="AC883" s="74"/>
      <c r="AF883" s="76"/>
      <c r="AJ883" s="90"/>
      <c r="AK883" s="18"/>
      <c r="AL883" s="8">
        <f t="shared" si="28"/>
        <v>0</v>
      </c>
      <c r="AO883" s="8">
        <v>8.99674040010016</v>
      </c>
      <c r="AT883" s="18"/>
      <c r="AU883" s="91"/>
    </row>
    <row r="884" ht="12.0" customHeight="1">
      <c r="A884" s="97">
        <v>1030011.0</v>
      </c>
      <c r="B884" s="92" t="s">
        <v>1169</v>
      </c>
      <c r="C884" s="81" t="str">
        <f t="shared" si="26"/>
        <v/>
      </c>
      <c r="D884" s="82">
        <v>9.94</v>
      </c>
      <c r="E884" s="94" t="s">
        <v>245</v>
      </c>
      <c r="F884" s="84">
        <f t="shared" si="27"/>
        <v>12.1268</v>
      </c>
      <c r="G884" s="95" t="s">
        <v>252</v>
      </c>
      <c r="H884" s="86"/>
      <c r="I884" s="98" t="s">
        <v>552</v>
      </c>
      <c r="J884" s="108"/>
      <c r="K884" s="88"/>
      <c r="N884" s="18"/>
      <c r="P884" s="4">
        <v>94.0</v>
      </c>
      <c r="R884" s="4"/>
      <c r="S884" s="21"/>
      <c r="T884" s="21"/>
      <c r="V884" s="89"/>
      <c r="Z884" s="73"/>
      <c r="AA884" s="73">
        <v>14.935064935064943</v>
      </c>
      <c r="AC884" s="74"/>
      <c r="AF884" s="76"/>
      <c r="AJ884" s="90"/>
      <c r="AK884" s="18"/>
      <c r="AL884" s="8">
        <f t="shared" si="28"/>
        <v>0</v>
      </c>
      <c r="AO884" s="8">
        <v>0.5398044240060096</v>
      </c>
      <c r="AT884" s="18"/>
      <c r="AU884" s="91"/>
    </row>
    <row r="885" ht="12.0" customHeight="1">
      <c r="A885" s="97">
        <v>1030012.0</v>
      </c>
      <c r="B885" s="92" t="s">
        <v>1170</v>
      </c>
      <c r="C885" s="81" t="str">
        <f t="shared" si="26"/>
        <v/>
      </c>
      <c r="D885" s="82">
        <v>10.12</v>
      </c>
      <c r="E885" s="94" t="s">
        <v>245</v>
      </c>
      <c r="F885" s="84">
        <f t="shared" si="27"/>
        <v>12.3464</v>
      </c>
      <c r="G885" s="95" t="s">
        <v>246</v>
      </c>
      <c r="H885" s="86"/>
      <c r="I885" s="99"/>
      <c r="J885" s="108"/>
      <c r="K885" s="88"/>
      <c r="N885" s="18"/>
      <c r="P885" s="4">
        <v>94.0</v>
      </c>
      <c r="R885" s="4"/>
      <c r="S885" s="21"/>
      <c r="T885" s="21"/>
      <c r="V885" s="89"/>
      <c r="Z885" s="73"/>
      <c r="AA885" s="73">
        <v>14.992025518341308</v>
      </c>
      <c r="AC885" s="74"/>
      <c r="AF885" s="76"/>
      <c r="AJ885" s="90"/>
      <c r="AK885" s="18"/>
      <c r="AL885" s="8">
        <f t="shared" si="28"/>
        <v>0</v>
      </c>
      <c r="AO885" s="8">
        <v>3.7871230446313877</v>
      </c>
      <c r="AT885" s="18"/>
      <c r="AU885" s="91"/>
    </row>
    <row r="886" ht="12.0" customHeight="1">
      <c r="A886" s="97">
        <v>5030013.0</v>
      </c>
      <c r="B886" s="92" t="s">
        <v>1171</v>
      </c>
      <c r="C886" s="81" t="str">
        <f t="shared" si="26"/>
        <v/>
      </c>
      <c r="D886" s="82">
        <v>10.12</v>
      </c>
      <c r="E886" s="94" t="s">
        <v>245</v>
      </c>
      <c r="F886" s="84">
        <f t="shared" si="27"/>
        <v>12.3464</v>
      </c>
      <c r="G886" s="95" t="s">
        <v>246</v>
      </c>
      <c r="H886" s="86"/>
      <c r="I886" s="116" t="s">
        <v>319</v>
      </c>
      <c r="J886" s="108"/>
      <c r="K886" s="88"/>
      <c r="N886" s="18"/>
      <c r="P886" s="4">
        <v>94.0</v>
      </c>
      <c r="R886" s="4"/>
      <c r="S886" s="21"/>
      <c r="T886" s="21"/>
      <c r="V886" s="89"/>
      <c r="Z886" s="73"/>
      <c r="AA886" s="73">
        <v>14.992025518341308</v>
      </c>
      <c r="AC886" s="74"/>
      <c r="AF886" s="76"/>
      <c r="AJ886" s="90">
        <v>1030013.0</v>
      </c>
      <c r="AK886" s="18"/>
      <c r="AL886" s="8">
        <f t="shared" si="28"/>
        <v>0</v>
      </c>
      <c r="AO886" s="8">
        <v>11.361369133894163</v>
      </c>
      <c r="AT886" s="18"/>
      <c r="AU886" s="91"/>
    </row>
    <row r="887" ht="12.0" customHeight="1">
      <c r="A887" s="97">
        <v>1030014.0</v>
      </c>
      <c r="B887" s="92" t="s">
        <v>1172</v>
      </c>
      <c r="C887" s="81" t="str">
        <f t="shared" si="26"/>
        <v/>
      </c>
      <c r="D887" s="82">
        <v>10.12</v>
      </c>
      <c r="E887" s="94" t="s">
        <v>245</v>
      </c>
      <c r="F887" s="84">
        <f t="shared" si="27"/>
        <v>12.3464</v>
      </c>
      <c r="G887" s="95" t="s">
        <v>246</v>
      </c>
      <c r="H887" s="86"/>
      <c r="J887" s="108"/>
      <c r="K887" s="88"/>
      <c r="N887" s="18"/>
      <c r="P887" s="4">
        <v>94.0</v>
      </c>
      <c r="R887" s="4"/>
      <c r="S887" s="21"/>
      <c r="T887" s="21"/>
      <c r="V887" s="89"/>
      <c r="Z887" s="73"/>
      <c r="AA887" s="73">
        <v>14.992025518341308</v>
      </c>
      <c r="AC887" s="74"/>
      <c r="AF887" s="76"/>
      <c r="AJ887" s="90"/>
      <c r="AK887" s="18"/>
      <c r="AL887" s="8">
        <f t="shared" si="28"/>
        <v>0</v>
      </c>
      <c r="AO887" s="8">
        <v>2.9455401458244124</v>
      </c>
      <c r="AT887" s="18"/>
      <c r="AU887" s="91"/>
    </row>
    <row r="888" ht="12.0" customHeight="1">
      <c r="A888" s="97">
        <v>1030015.0</v>
      </c>
      <c r="B888" s="92" t="s">
        <v>1173</v>
      </c>
      <c r="C888" s="81" t="str">
        <f t="shared" si="26"/>
        <v/>
      </c>
      <c r="D888" s="82">
        <v>10.12</v>
      </c>
      <c r="E888" s="94" t="s">
        <v>245</v>
      </c>
      <c r="F888" s="84">
        <f t="shared" si="27"/>
        <v>12.3464</v>
      </c>
      <c r="G888" s="95" t="s">
        <v>246</v>
      </c>
      <c r="H888" s="86"/>
      <c r="J888" s="108"/>
      <c r="K888" s="88"/>
      <c r="N888" s="18"/>
      <c r="P888" s="4">
        <v>94.0</v>
      </c>
      <c r="R888" s="4"/>
      <c r="S888" s="21"/>
      <c r="T888" s="21"/>
      <c r="V888" s="89"/>
      <c r="Z888" s="73"/>
      <c r="AA888" s="73">
        <v>14.992025518341308</v>
      </c>
      <c r="AC888" s="74"/>
      <c r="AF888" s="76"/>
      <c r="AJ888" s="90"/>
      <c r="AK888" s="18"/>
      <c r="AL888" s="8">
        <f t="shared" si="28"/>
        <v>0</v>
      </c>
      <c r="AO888" s="8">
        <v>7.952958393725914</v>
      </c>
      <c r="AT888" s="18"/>
      <c r="AU888" s="91"/>
    </row>
    <row r="889" ht="12.0" customHeight="1">
      <c r="A889" s="97">
        <v>5030016.0</v>
      </c>
      <c r="B889" s="92" t="s">
        <v>1174</v>
      </c>
      <c r="C889" s="81" t="str">
        <f t="shared" si="26"/>
        <v/>
      </c>
      <c r="D889" s="82">
        <v>12.29</v>
      </c>
      <c r="E889" s="94" t="s">
        <v>245</v>
      </c>
      <c r="F889" s="84">
        <f t="shared" si="27"/>
        <v>14.9938</v>
      </c>
      <c r="G889" s="95" t="s">
        <v>274</v>
      </c>
      <c r="H889" s="86"/>
      <c r="I889" s="19" t="s">
        <v>323</v>
      </c>
      <c r="J889" s="108"/>
      <c r="K889" s="88"/>
      <c r="N889" s="18"/>
      <c r="P889" s="4">
        <v>94.0</v>
      </c>
      <c r="R889" s="4"/>
      <c r="S889" s="21"/>
      <c r="T889" s="21"/>
      <c r="V889" s="89"/>
      <c r="Z889" s="73"/>
      <c r="AA889" s="73">
        <v>14.941022280471827</v>
      </c>
      <c r="AC889" s="74"/>
      <c r="AF889" s="76"/>
      <c r="AJ889" s="90">
        <v>1030016.0</v>
      </c>
      <c r="AK889" s="18"/>
      <c r="AL889" s="8">
        <f t="shared" si="28"/>
        <v>0</v>
      </c>
      <c r="AO889" s="8">
        <v>0.2338340396376111</v>
      </c>
      <c r="AT889" s="18"/>
      <c r="AU889" s="91"/>
    </row>
    <row r="890" ht="12.0" customHeight="1">
      <c r="A890" s="97">
        <v>1030017.0</v>
      </c>
      <c r="B890" s="92" t="s">
        <v>1175</v>
      </c>
      <c r="C890" s="81" t="str">
        <f t="shared" si="26"/>
        <v/>
      </c>
      <c r="D890" s="82">
        <v>12.29</v>
      </c>
      <c r="E890" s="94" t="s">
        <v>245</v>
      </c>
      <c r="F890" s="84">
        <f t="shared" si="27"/>
        <v>14.9938</v>
      </c>
      <c r="G890" s="95" t="s">
        <v>246</v>
      </c>
      <c r="H890" s="86"/>
      <c r="J890" s="108"/>
      <c r="K890" s="88"/>
      <c r="N890" s="18"/>
      <c r="P890" s="4">
        <v>94.0</v>
      </c>
      <c r="R890" s="4"/>
      <c r="S890" s="21"/>
      <c r="T890" s="21"/>
      <c r="V890" s="89"/>
      <c r="Z890" s="73"/>
      <c r="AA890" s="73">
        <v>14.941022280471827</v>
      </c>
      <c r="AC890" s="74"/>
      <c r="AF890" s="76"/>
      <c r="AJ890" s="90"/>
      <c r="AK890" s="18"/>
      <c r="AL890" s="8">
        <f t="shared" si="28"/>
        <v>0</v>
      </c>
      <c r="AO890" s="8">
        <v>4.676680792752222</v>
      </c>
      <c r="AT890" s="18"/>
      <c r="AU890" s="91"/>
    </row>
    <row r="891" ht="12.0" customHeight="1">
      <c r="A891" s="97">
        <v>5030018.0</v>
      </c>
      <c r="B891" s="92" t="s">
        <v>1176</v>
      </c>
      <c r="C891" s="81" t="str">
        <f t="shared" si="26"/>
        <v/>
      </c>
      <c r="D891" s="82">
        <v>12.29</v>
      </c>
      <c r="E891" s="94" t="s">
        <v>245</v>
      </c>
      <c r="F891" s="84">
        <f t="shared" si="27"/>
        <v>14.9938</v>
      </c>
      <c r="G891" s="95" t="s">
        <v>246</v>
      </c>
      <c r="H891" s="86"/>
      <c r="J891" s="108"/>
      <c r="K891" s="88"/>
      <c r="N891" s="18"/>
      <c r="P891" s="4">
        <v>94.0</v>
      </c>
      <c r="R891" s="4"/>
      <c r="S891" s="21"/>
      <c r="T891" s="21"/>
      <c r="V891" s="89"/>
      <c r="Z891" s="73"/>
      <c r="AA891" s="73">
        <v>14.941022280471827</v>
      </c>
      <c r="AC891" s="74"/>
      <c r="AF891" s="76"/>
      <c r="AJ891" s="90">
        <v>1030018.0</v>
      </c>
      <c r="AK891" s="18"/>
      <c r="AL891" s="8">
        <f t="shared" si="28"/>
        <v>0</v>
      </c>
      <c r="AO891" s="8">
        <v>2.2577079689148656</v>
      </c>
      <c r="AT891" s="18"/>
      <c r="AU891" s="91"/>
    </row>
    <row r="892" ht="12.0" customHeight="1">
      <c r="A892" s="97">
        <v>5030019.0</v>
      </c>
      <c r="B892" s="92" t="s">
        <v>1177</v>
      </c>
      <c r="C892" s="81" t="str">
        <f t="shared" si="26"/>
        <v/>
      </c>
      <c r="D892" s="82">
        <v>12.29</v>
      </c>
      <c r="E892" s="94" t="s">
        <v>245</v>
      </c>
      <c r="F892" s="84">
        <f t="shared" si="27"/>
        <v>14.9938</v>
      </c>
      <c r="G892" s="95" t="s">
        <v>246</v>
      </c>
      <c r="H892" s="86"/>
      <c r="I892" s="33"/>
      <c r="J892" s="108"/>
      <c r="K892" s="88"/>
      <c r="N892" s="18"/>
      <c r="P892" s="4">
        <v>94.0</v>
      </c>
      <c r="R892" s="4"/>
      <c r="S892" s="21"/>
      <c r="T892" s="21"/>
      <c r="V892" s="89"/>
      <c r="Z892" s="73"/>
      <c r="AA892" s="73">
        <v>14.941022280471827</v>
      </c>
      <c r="AC892" s="74"/>
      <c r="AF892" s="76"/>
      <c r="AJ892" s="90">
        <v>1030019.0</v>
      </c>
      <c r="AK892" s="18"/>
      <c r="AL892" s="8">
        <f t="shared" si="28"/>
        <v>0</v>
      </c>
      <c r="AO892" s="8">
        <v>3.851384182266536</v>
      </c>
      <c r="AT892" s="18"/>
      <c r="AU892" s="91"/>
    </row>
    <row r="893" ht="12.0" customHeight="1">
      <c r="A893" s="97">
        <v>1030020.0</v>
      </c>
      <c r="B893" s="92" t="s">
        <v>1178</v>
      </c>
      <c r="C893" s="81" t="str">
        <f t="shared" si="26"/>
        <v/>
      </c>
      <c r="D893" s="82">
        <v>12.29</v>
      </c>
      <c r="E893" s="94" t="s">
        <v>245</v>
      </c>
      <c r="F893" s="84">
        <f t="shared" si="27"/>
        <v>14.9938</v>
      </c>
      <c r="G893" s="95" t="s">
        <v>246</v>
      </c>
      <c r="H893" s="86"/>
      <c r="I893" s="87" t="s">
        <v>538</v>
      </c>
      <c r="J893" s="108"/>
      <c r="K893" s="88"/>
      <c r="N893" s="18"/>
      <c r="P893" s="4">
        <v>94.0</v>
      </c>
      <c r="R893" s="4"/>
      <c r="S893" s="21"/>
      <c r="T893" s="21"/>
      <c r="V893" s="89"/>
      <c r="Z893" s="73"/>
      <c r="AA893" s="73">
        <v>14.941022280471827</v>
      </c>
      <c r="AC893" s="74"/>
      <c r="AF893" s="76"/>
      <c r="AJ893" s="90"/>
      <c r="AK893" s="18"/>
      <c r="AL893" s="8">
        <f t="shared" si="28"/>
        <v>0</v>
      </c>
      <c r="AO893" s="8">
        <v>3.6374183943628395</v>
      </c>
      <c r="AT893" s="18"/>
      <c r="AU893" s="91"/>
    </row>
    <row r="894" ht="12.0" customHeight="1">
      <c r="A894" s="97">
        <v>1030021.0</v>
      </c>
      <c r="B894" s="92" t="s">
        <v>1179</v>
      </c>
      <c r="C894" s="81" t="str">
        <f t="shared" si="26"/>
        <v/>
      </c>
      <c r="D894" s="82">
        <v>12.29</v>
      </c>
      <c r="E894" s="94" t="s">
        <v>245</v>
      </c>
      <c r="F894" s="84">
        <f t="shared" si="27"/>
        <v>14.9938</v>
      </c>
      <c r="G894" s="95" t="s">
        <v>274</v>
      </c>
      <c r="H894" s="86"/>
      <c r="I894" s="98" t="s">
        <v>563</v>
      </c>
      <c r="J894" s="108"/>
      <c r="K894" s="88"/>
      <c r="N894" s="18"/>
      <c r="P894" s="4">
        <v>94.0</v>
      </c>
      <c r="R894" s="4"/>
      <c r="S894" s="21"/>
      <c r="T894" s="21"/>
      <c r="V894" s="89"/>
      <c r="Z894" s="73"/>
      <c r="AA894" s="73">
        <v>14.941022280471827</v>
      </c>
      <c r="AC894" s="74"/>
      <c r="AF894" s="76"/>
      <c r="AJ894" s="90"/>
      <c r="AK894" s="18"/>
      <c r="AL894" s="8">
        <f t="shared" si="28"/>
        <v>0</v>
      </c>
      <c r="AO894" s="8">
        <v>0.27280637957721293</v>
      </c>
      <c r="AT894" s="18"/>
      <c r="AU894" s="91"/>
    </row>
    <row r="895" ht="12.0" customHeight="1">
      <c r="A895" s="97">
        <v>1030022.0</v>
      </c>
      <c r="B895" s="92" t="s">
        <v>1180</v>
      </c>
      <c r="C895" s="81" t="str">
        <f t="shared" si="26"/>
        <v/>
      </c>
      <c r="D895" s="82">
        <v>14.89</v>
      </c>
      <c r="E895" s="94" t="s">
        <v>245</v>
      </c>
      <c r="F895" s="84">
        <f t="shared" si="27"/>
        <v>18.1658</v>
      </c>
      <c r="G895" s="95" t="s">
        <v>246</v>
      </c>
      <c r="H895" s="86"/>
      <c r="I895" s="99"/>
      <c r="J895" s="108"/>
      <c r="K895" s="88"/>
      <c r="N895" s="18"/>
      <c r="P895" s="4">
        <v>94.0</v>
      </c>
      <c r="R895" s="4"/>
      <c r="S895" s="21"/>
      <c r="T895" s="21"/>
      <c r="V895" s="89"/>
      <c r="Z895" s="73"/>
      <c r="AA895" s="73">
        <v>15.043290043290042</v>
      </c>
      <c r="AC895" s="74"/>
      <c r="AF895" s="76"/>
      <c r="AJ895" s="90"/>
      <c r="AK895" s="18"/>
      <c r="AL895" s="8">
        <f t="shared" si="28"/>
        <v>0</v>
      </c>
      <c r="AO895" s="8">
        <v>3.1789202774263465</v>
      </c>
      <c r="AT895" s="18"/>
      <c r="AU895" s="91"/>
    </row>
    <row r="896" ht="12.0" customHeight="1">
      <c r="A896" s="97">
        <v>1030023.0</v>
      </c>
      <c r="B896" s="92" t="s">
        <v>1181</v>
      </c>
      <c r="C896" s="81" t="str">
        <f t="shared" si="26"/>
        <v/>
      </c>
      <c r="D896" s="82">
        <v>10.71</v>
      </c>
      <c r="E896" s="94" t="s">
        <v>245</v>
      </c>
      <c r="F896" s="84">
        <f t="shared" si="27"/>
        <v>13.0662</v>
      </c>
      <c r="G896" s="95" t="s">
        <v>246</v>
      </c>
      <c r="H896" s="86"/>
      <c r="I896" s="116" t="s">
        <v>332</v>
      </c>
      <c r="J896" s="108"/>
      <c r="K896" s="88"/>
      <c r="N896" s="18"/>
      <c r="P896" s="4">
        <v>94.0</v>
      </c>
      <c r="R896" s="4"/>
      <c r="S896" s="21"/>
      <c r="T896" s="21"/>
      <c r="V896" s="89"/>
      <c r="Z896" s="73"/>
      <c r="AA896" s="73">
        <v>0.0</v>
      </c>
      <c r="AC896" s="74"/>
      <c r="AF896" s="76"/>
      <c r="AJ896" s="90"/>
      <c r="AK896" s="18"/>
      <c r="AL896" s="8">
        <f t="shared" si="28"/>
        <v>0</v>
      </c>
      <c r="AO896" s="8">
        <v>3.337866291297664</v>
      </c>
      <c r="AT896" s="18"/>
      <c r="AU896" s="91"/>
    </row>
    <row r="897" ht="12.0" customHeight="1">
      <c r="A897" s="97">
        <v>1030024.0</v>
      </c>
      <c r="B897" s="92" t="s">
        <v>1182</v>
      </c>
      <c r="C897" s="81" t="str">
        <f t="shared" si="26"/>
        <v/>
      </c>
      <c r="D897" s="82">
        <v>14.89</v>
      </c>
      <c r="E897" s="94" t="s">
        <v>245</v>
      </c>
      <c r="F897" s="84">
        <f t="shared" si="27"/>
        <v>18.1658</v>
      </c>
      <c r="G897" s="95" t="s">
        <v>246</v>
      </c>
      <c r="H897" s="86"/>
      <c r="J897" s="108"/>
      <c r="K897" s="88"/>
      <c r="N897" s="18"/>
      <c r="P897" s="4">
        <v>94.0</v>
      </c>
      <c r="R897" s="4"/>
      <c r="S897" s="21"/>
      <c r="T897" s="21"/>
      <c r="V897" s="89"/>
      <c r="Z897" s="73"/>
      <c r="AA897" s="73">
        <v>15.043290043290042</v>
      </c>
      <c r="AC897" s="74"/>
      <c r="AF897" s="76"/>
      <c r="AJ897" s="90"/>
      <c r="AK897" s="18"/>
      <c r="AL897" s="8">
        <f t="shared" si="28"/>
        <v>0</v>
      </c>
      <c r="AO897" s="8">
        <v>1.3510411179061974</v>
      </c>
      <c r="AT897" s="18"/>
      <c r="AU897" s="91"/>
    </row>
    <row r="898" ht="12.0" customHeight="1">
      <c r="A898" s="97">
        <v>1030025.0</v>
      </c>
      <c r="B898" s="92" t="s">
        <v>1183</v>
      </c>
      <c r="C898" s="81" t="str">
        <f t="shared" si="26"/>
        <v/>
      </c>
      <c r="D898" s="82">
        <v>19.27</v>
      </c>
      <c r="E898" s="94" t="s">
        <v>245</v>
      </c>
      <c r="F898" s="84">
        <f t="shared" si="27"/>
        <v>23.5094</v>
      </c>
      <c r="G898" s="95" t="s">
        <v>246</v>
      </c>
      <c r="H898" s="86"/>
      <c r="I898" s="33"/>
      <c r="J898" s="108"/>
      <c r="K898" s="88"/>
      <c r="N898" s="18"/>
      <c r="P898" s="4">
        <v>94.0</v>
      </c>
      <c r="R898" s="4"/>
      <c r="S898" s="21"/>
      <c r="T898" s="21"/>
      <c r="V898" s="89"/>
      <c r="Z898" s="73"/>
      <c r="AA898" s="73">
        <v>14.979079497907946</v>
      </c>
      <c r="AC898" s="74"/>
      <c r="AF898" s="76"/>
      <c r="AJ898" s="90"/>
      <c r="AK898" s="18"/>
      <c r="AL898" s="8">
        <f t="shared" si="28"/>
        <v>0</v>
      </c>
      <c r="AO898" s="8">
        <v>2.7825295177892966</v>
      </c>
      <c r="AT898" s="18"/>
      <c r="AU898" s="91"/>
    </row>
    <row r="899" ht="12.0" customHeight="1">
      <c r="A899" s="97">
        <v>1030026.0</v>
      </c>
      <c r="B899" s="92" t="s">
        <v>1184</v>
      </c>
      <c r="C899" s="81" t="str">
        <f t="shared" si="26"/>
        <v/>
      </c>
      <c r="D899" s="82">
        <v>19.27</v>
      </c>
      <c r="E899" s="94" t="s">
        <v>245</v>
      </c>
      <c r="F899" s="84">
        <f t="shared" si="27"/>
        <v>23.5094</v>
      </c>
      <c r="G899" s="95" t="s">
        <v>274</v>
      </c>
      <c r="H899" s="86"/>
      <c r="I899" s="33"/>
      <c r="J899" s="108"/>
      <c r="K899" s="88"/>
      <c r="N899" s="18"/>
      <c r="P899" s="4">
        <v>94.0</v>
      </c>
      <c r="R899" s="4"/>
      <c r="S899" s="21"/>
      <c r="T899" s="21"/>
      <c r="V899" s="89"/>
      <c r="Z899" s="73"/>
      <c r="AA899" s="73">
        <v>14.979079497907946</v>
      </c>
      <c r="AC899" s="74"/>
      <c r="AF899" s="76"/>
      <c r="AJ899" s="90"/>
      <c r="AK899" s="18"/>
      <c r="AL899" s="8">
        <f t="shared" si="28"/>
        <v>0</v>
      </c>
      <c r="AO899" s="8">
        <v>0.08347588553367889</v>
      </c>
      <c r="AT899" s="18"/>
      <c r="AU899" s="91"/>
    </row>
    <row r="900" ht="12.0" customHeight="1">
      <c r="A900" s="97">
        <v>1030027.0</v>
      </c>
      <c r="B900" s="92" t="s">
        <v>1185</v>
      </c>
      <c r="C900" s="81" t="str">
        <f t="shared" si="26"/>
        <v/>
      </c>
      <c r="D900" s="82">
        <v>20.98</v>
      </c>
      <c r="E900" s="94" t="s">
        <v>245</v>
      </c>
      <c r="F900" s="84">
        <f t="shared" si="27"/>
        <v>25.5956</v>
      </c>
      <c r="G900" s="95" t="s">
        <v>252</v>
      </c>
      <c r="H900" s="86"/>
      <c r="I900" s="87" t="s">
        <v>520</v>
      </c>
      <c r="J900" s="108"/>
      <c r="K900" s="88"/>
      <c r="N900" s="18"/>
      <c r="P900" s="4">
        <v>94.0</v>
      </c>
      <c r="R900" s="4"/>
      <c r="S900" s="21"/>
      <c r="T900" s="21"/>
      <c r="V900" s="89"/>
      <c r="Z900" s="73"/>
      <c r="AA900" s="73">
        <v>14.976958525345623</v>
      </c>
      <c r="AC900" s="74"/>
      <c r="AF900" s="76"/>
      <c r="AJ900" s="90"/>
      <c r="AK900" s="18"/>
      <c r="AL900" s="8">
        <f t="shared" si="28"/>
        <v>0</v>
      </c>
      <c r="AO900" s="8">
        <v>1.5334497792942834</v>
      </c>
      <c r="AT900" s="18"/>
      <c r="AU900" s="91"/>
    </row>
    <row r="901" ht="12.0" customHeight="1">
      <c r="A901" s="97">
        <v>1030028.0</v>
      </c>
      <c r="B901" s="92" t="s">
        <v>1186</v>
      </c>
      <c r="C901" s="81" t="str">
        <f t="shared" si="26"/>
        <v/>
      </c>
      <c r="D901" s="82">
        <v>20.98</v>
      </c>
      <c r="E901" s="94" t="s">
        <v>245</v>
      </c>
      <c r="F901" s="84">
        <f t="shared" si="27"/>
        <v>25.5956</v>
      </c>
      <c r="G901" s="95" t="s">
        <v>274</v>
      </c>
      <c r="H901" s="86"/>
      <c r="I901" s="98" t="s">
        <v>339</v>
      </c>
      <c r="J901" s="108"/>
      <c r="K901" s="88"/>
      <c r="N901" s="18"/>
      <c r="P901" s="4">
        <v>94.0</v>
      </c>
      <c r="R901" s="4"/>
      <c r="S901" s="21"/>
      <c r="T901" s="21"/>
      <c r="V901" s="89"/>
      <c r="Z901" s="73"/>
      <c r="AA901" s="73">
        <v>14.976958525345623</v>
      </c>
      <c r="AC901" s="74"/>
      <c r="AF901" s="76"/>
      <c r="AJ901" s="90"/>
      <c r="AK901" s="18"/>
      <c r="AL901" s="8">
        <f t="shared" si="28"/>
        <v>0</v>
      </c>
      <c r="AO901" s="8">
        <v>0.25557496321571394</v>
      </c>
      <c r="AT901" s="18"/>
      <c r="AU901" s="91"/>
    </row>
    <row r="902" ht="12.0" customHeight="1">
      <c r="A902" s="97">
        <v>1030029.0</v>
      </c>
      <c r="B902" s="92" t="s">
        <v>1187</v>
      </c>
      <c r="C902" s="81" t="str">
        <f t="shared" si="26"/>
        <v/>
      </c>
      <c r="D902" s="82">
        <v>23.49</v>
      </c>
      <c r="E902" s="94" t="s">
        <v>245</v>
      </c>
      <c r="F902" s="84">
        <f t="shared" si="27"/>
        <v>28.6578</v>
      </c>
      <c r="G902" s="95" t="s">
        <v>252</v>
      </c>
      <c r="H902" s="86"/>
      <c r="I902" s="99"/>
      <c r="J902" s="108"/>
      <c r="K902" s="88"/>
      <c r="N902" s="18"/>
      <c r="P902" s="4">
        <v>94.0</v>
      </c>
      <c r="R902" s="4"/>
      <c r="S902" s="21"/>
      <c r="T902" s="21"/>
      <c r="V902" s="89"/>
      <c r="Z902" s="73"/>
      <c r="AA902" s="73">
        <v>15.02057613168725</v>
      </c>
      <c r="AC902" s="74"/>
      <c r="AF902" s="76"/>
      <c r="AJ902" s="90"/>
      <c r="AK902" s="18"/>
      <c r="AL902" s="8">
        <f t="shared" si="28"/>
        <v>0</v>
      </c>
      <c r="AO902" s="8">
        <v>0.57069840325348</v>
      </c>
      <c r="AT902" s="18"/>
      <c r="AU902" s="91"/>
    </row>
    <row r="903" ht="12.0" customHeight="1">
      <c r="A903" s="97">
        <v>1030030.0</v>
      </c>
      <c r="B903" s="92" t="s">
        <v>1188</v>
      </c>
      <c r="C903" s="81" t="str">
        <f t="shared" si="26"/>
        <v/>
      </c>
      <c r="D903" s="82">
        <v>23.49</v>
      </c>
      <c r="E903" s="94" t="s">
        <v>245</v>
      </c>
      <c r="F903" s="84">
        <f t="shared" si="27"/>
        <v>28.6578</v>
      </c>
      <c r="G903" s="95" t="s">
        <v>252</v>
      </c>
      <c r="H903" s="86"/>
      <c r="I903" s="33"/>
      <c r="J903" s="108"/>
      <c r="K903" s="88"/>
      <c r="N903" s="18"/>
      <c r="P903" s="4">
        <v>94.0</v>
      </c>
      <c r="R903" s="4"/>
      <c r="S903" s="21"/>
      <c r="T903" s="21"/>
      <c r="V903" s="89"/>
      <c r="Z903" s="73"/>
      <c r="AA903" s="73">
        <v>15.02057613168725</v>
      </c>
      <c r="AC903" s="74"/>
      <c r="AF903" s="76"/>
      <c r="AJ903" s="90"/>
      <c r="AK903" s="18"/>
      <c r="AL903" s="8">
        <f t="shared" si="28"/>
        <v>0</v>
      </c>
      <c r="AO903" s="8">
        <v>1.7120952097604398</v>
      </c>
      <c r="AT903" s="18"/>
      <c r="AU903" s="91"/>
    </row>
    <row r="904" ht="12.0" customHeight="1">
      <c r="A904" s="97">
        <v>5030031.0</v>
      </c>
      <c r="B904" s="92" t="s">
        <v>1189</v>
      </c>
      <c r="C904" s="81" t="str">
        <f t="shared" si="26"/>
        <v/>
      </c>
      <c r="D904" s="82">
        <v>23.49</v>
      </c>
      <c r="E904" s="94" t="s">
        <v>245</v>
      </c>
      <c r="F904" s="84">
        <f t="shared" si="27"/>
        <v>28.6578</v>
      </c>
      <c r="G904" s="95" t="s">
        <v>274</v>
      </c>
      <c r="H904" s="86"/>
      <c r="I904" s="98" t="s">
        <v>343</v>
      </c>
      <c r="J904" s="108"/>
      <c r="K904" s="88"/>
      <c r="N904" s="18"/>
      <c r="P904" s="4">
        <v>94.0</v>
      </c>
      <c r="R904" s="4"/>
      <c r="S904" s="21"/>
      <c r="T904" s="21"/>
      <c r="V904" s="89"/>
      <c r="Z904" s="73"/>
      <c r="AA904" s="73">
        <v>15.02057613168725</v>
      </c>
      <c r="AC904" s="74"/>
      <c r="AF904" s="76"/>
      <c r="AJ904" s="90">
        <v>1030031.0</v>
      </c>
      <c r="AK904" s="18"/>
      <c r="AL904" s="8">
        <f t="shared" si="28"/>
        <v>0</v>
      </c>
      <c r="AO904" s="8">
        <v>0.14267460081337</v>
      </c>
      <c r="AT904" s="18"/>
      <c r="AU904" s="91"/>
    </row>
    <row r="905" ht="12.0" customHeight="1">
      <c r="A905" s="97">
        <v>1030032.0</v>
      </c>
      <c r="B905" s="92" t="s">
        <v>1190</v>
      </c>
      <c r="C905" s="81" t="str">
        <f t="shared" si="26"/>
        <v/>
      </c>
      <c r="D905" s="82">
        <v>18.97</v>
      </c>
      <c r="E905" s="94" t="s">
        <v>245</v>
      </c>
      <c r="F905" s="84">
        <f t="shared" si="27"/>
        <v>23.1434</v>
      </c>
      <c r="G905" s="95" t="s">
        <v>252</v>
      </c>
      <c r="H905" s="86"/>
      <c r="I905" s="99"/>
      <c r="J905" s="108"/>
      <c r="K905" s="88"/>
      <c r="N905" s="18"/>
      <c r="P905" s="4">
        <v>94.0</v>
      </c>
      <c r="R905" s="4"/>
      <c r="S905" s="21"/>
      <c r="T905" s="21"/>
      <c r="V905" s="89"/>
      <c r="Z905" s="73"/>
      <c r="AA905" s="73">
        <v>0.0</v>
      </c>
      <c r="AC905" s="74"/>
      <c r="AF905" s="76"/>
      <c r="AJ905" s="90"/>
      <c r="AK905" s="18"/>
      <c r="AL905" s="8">
        <f t="shared" si="28"/>
        <v>0</v>
      </c>
      <c r="AO905" s="8">
        <v>2.355597521072614</v>
      </c>
      <c r="AT905" s="18"/>
      <c r="AU905" s="91"/>
    </row>
    <row r="906" ht="12.0" customHeight="1">
      <c r="A906" s="97">
        <v>1030033.0</v>
      </c>
      <c r="B906" s="92" t="s">
        <v>1191</v>
      </c>
      <c r="C906" s="81" t="str">
        <f t="shared" si="26"/>
        <v/>
      </c>
      <c r="D906" s="82">
        <v>26.37</v>
      </c>
      <c r="E906" s="94" t="s">
        <v>245</v>
      </c>
      <c r="F906" s="84">
        <f t="shared" si="27"/>
        <v>32.1714</v>
      </c>
      <c r="G906" s="95" t="s">
        <v>252</v>
      </c>
      <c r="H906" s="86"/>
      <c r="I906" s="33"/>
      <c r="J906" s="108"/>
      <c r="K906" s="88"/>
      <c r="N906" s="18"/>
      <c r="P906" s="4">
        <v>94.0</v>
      </c>
      <c r="R906" s="4"/>
      <c r="S906" s="21"/>
      <c r="T906" s="21"/>
      <c r="V906" s="89"/>
      <c r="Z906" s="73"/>
      <c r="AA906" s="73">
        <v>14.975550122249388</v>
      </c>
      <c r="AC906" s="74"/>
      <c r="AF906" s="76"/>
      <c r="AJ906" s="90"/>
      <c r="AK906" s="18"/>
      <c r="AL906" s="8">
        <f t="shared" si="28"/>
        <v>0</v>
      </c>
      <c r="AO906" s="8">
        <v>2.1787267174425877</v>
      </c>
      <c r="AT906" s="18"/>
      <c r="AU906" s="91"/>
    </row>
    <row r="907" ht="12.0" customHeight="1">
      <c r="A907" s="97">
        <v>1030034.0</v>
      </c>
      <c r="B907" s="92" t="s">
        <v>1192</v>
      </c>
      <c r="C907" s="81" t="str">
        <f t="shared" si="26"/>
        <v/>
      </c>
      <c r="D907" s="82">
        <v>18.97</v>
      </c>
      <c r="E907" s="94" t="s">
        <v>245</v>
      </c>
      <c r="F907" s="84">
        <f t="shared" si="27"/>
        <v>23.1434</v>
      </c>
      <c r="G907" s="95" t="s">
        <v>252</v>
      </c>
      <c r="H907" s="86"/>
      <c r="I907" s="33"/>
      <c r="J907" s="108"/>
      <c r="K907" s="88"/>
      <c r="N907" s="18"/>
      <c r="P907" s="4">
        <v>94.0</v>
      </c>
      <c r="R907" s="4"/>
      <c r="S907" s="21"/>
      <c r="T907" s="21"/>
      <c r="V907" s="89"/>
      <c r="Z907" s="73"/>
      <c r="AA907" s="73">
        <v>0.0</v>
      </c>
      <c r="AC907" s="74"/>
      <c r="AF907" s="76"/>
      <c r="AJ907" s="90"/>
      <c r="AK907" s="18"/>
      <c r="AL907" s="8">
        <f t="shared" si="28"/>
        <v>0</v>
      </c>
      <c r="AO907" s="8">
        <v>0.8765014031898096</v>
      </c>
      <c r="AT907" s="18"/>
      <c r="AU907" s="91"/>
    </row>
    <row r="908" ht="12.0" customHeight="1">
      <c r="A908" s="97">
        <v>1030035.0</v>
      </c>
      <c r="B908" s="92" t="s">
        <v>1193</v>
      </c>
      <c r="C908" s="81" t="str">
        <f t="shared" si="26"/>
        <v/>
      </c>
      <c r="D908" s="82">
        <v>18.97</v>
      </c>
      <c r="E908" s="94" t="s">
        <v>245</v>
      </c>
      <c r="F908" s="84">
        <f t="shared" si="27"/>
        <v>23.1434</v>
      </c>
      <c r="G908" s="95" t="s">
        <v>252</v>
      </c>
      <c r="H908" s="86"/>
      <c r="I908" s="87"/>
      <c r="J908" s="108"/>
      <c r="K908" s="88"/>
      <c r="N908" s="18"/>
      <c r="P908" s="4">
        <v>94.0</v>
      </c>
      <c r="R908" s="4"/>
      <c r="S908" s="21"/>
      <c r="T908" s="21"/>
      <c r="V908" s="89"/>
      <c r="Z908" s="73"/>
      <c r="AA908" s="73">
        <v>0.0</v>
      </c>
      <c r="AC908" s="74"/>
      <c r="AF908" s="76"/>
      <c r="AJ908" s="90"/>
      <c r="AK908" s="18"/>
      <c r="AL908" s="8">
        <f t="shared" si="28"/>
        <v>0</v>
      </c>
      <c r="AO908" s="8">
        <v>3.7689560337161816</v>
      </c>
      <c r="AT908" s="18"/>
      <c r="AU908" s="91"/>
    </row>
    <row r="909" ht="12.0" customHeight="1">
      <c r="A909" s="97">
        <v>1030036.0</v>
      </c>
      <c r="B909" s="92" t="s">
        <v>1194</v>
      </c>
      <c r="C909" s="81" t="str">
        <f t="shared" si="26"/>
        <v/>
      </c>
      <c r="D909" s="82">
        <v>26.37</v>
      </c>
      <c r="E909" s="94" t="s">
        <v>245</v>
      </c>
      <c r="F909" s="84">
        <f t="shared" si="27"/>
        <v>32.1714</v>
      </c>
      <c r="G909" s="95" t="s">
        <v>274</v>
      </c>
      <c r="H909" s="86"/>
      <c r="I909" s="98" t="s">
        <v>822</v>
      </c>
      <c r="J909" s="108"/>
      <c r="K909" s="88"/>
      <c r="N909" s="18"/>
      <c r="P909" s="4">
        <v>94.0</v>
      </c>
      <c r="R909" s="4"/>
      <c r="S909" s="21"/>
      <c r="T909" s="21"/>
      <c r="V909" s="89"/>
      <c r="Z909" s="73"/>
      <c r="AA909" s="73">
        <v>14.975550122249388</v>
      </c>
      <c r="AC909" s="74"/>
      <c r="AF909" s="76"/>
      <c r="AJ909" s="90"/>
      <c r="AK909" s="18"/>
      <c r="AL909" s="8">
        <f t="shared" si="28"/>
        <v>0</v>
      </c>
      <c r="AO909" s="8">
        <v>0.07625543511049057</v>
      </c>
      <c r="AT909" s="18"/>
      <c r="AU909" s="91"/>
    </row>
    <row r="910" ht="12.0" customHeight="1">
      <c r="A910" s="97">
        <v>1030037.0</v>
      </c>
      <c r="B910" s="92" t="s">
        <v>1195</v>
      </c>
      <c r="C910" s="81" t="str">
        <f t="shared" si="26"/>
        <v/>
      </c>
      <c r="D910" s="82">
        <v>28.13</v>
      </c>
      <c r="E910" s="94" t="s">
        <v>372</v>
      </c>
      <c r="F910" s="84">
        <f t="shared" si="27"/>
        <v>34.3186</v>
      </c>
      <c r="G910" s="95" t="s">
        <v>252</v>
      </c>
      <c r="H910" s="86"/>
      <c r="I910" s="99"/>
      <c r="J910" s="108"/>
      <c r="K910" s="88"/>
      <c r="N910" s="18"/>
      <c r="P910" s="4">
        <v>94.0</v>
      </c>
      <c r="R910" s="4"/>
      <c r="S910" s="21"/>
      <c r="T910" s="21"/>
      <c r="V910" s="89"/>
      <c r="Z910" s="73"/>
      <c r="AA910" s="73">
        <v>15.005727376861401</v>
      </c>
      <c r="AC910" s="74"/>
      <c r="AF910" s="76"/>
      <c r="AJ910" s="90"/>
      <c r="AK910" s="18"/>
      <c r="AL910" s="8">
        <f t="shared" si="28"/>
        <v>0</v>
      </c>
      <c r="AO910" s="8">
        <v>1.0209786936596212</v>
      </c>
      <c r="AT910" s="18"/>
      <c r="AU910" s="91"/>
    </row>
    <row r="911" ht="12.0" customHeight="1">
      <c r="A911" s="97">
        <v>5030038.0</v>
      </c>
      <c r="B911" s="92" t="s">
        <v>1196</v>
      </c>
      <c r="C911" s="81" t="str">
        <f t="shared" si="26"/>
        <v/>
      </c>
      <c r="D911" s="82">
        <v>28.13</v>
      </c>
      <c r="E911" s="94" t="s">
        <v>245</v>
      </c>
      <c r="F911" s="84">
        <f t="shared" si="27"/>
        <v>34.3186</v>
      </c>
      <c r="G911" s="95" t="s">
        <v>274</v>
      </c>
      <c r="H911" s="86"/>
      <c r="I911" s="19"/>
      <c r="J911" s="108"/>
      <c r="K911" s="88"/>
      <c r="N911" s="18"/>
      <c r="P911" s="4">
        <v>94.0</v>
      </c>
      <c r="R911" s="4"/>
      <c r="S911" s="21"/>
      <c r="T911" s="21"/>
      <c r="V911" s="89"/>
      <c r="Z911" s="73"/>
      <c r="AA911" s="73">
        <v>15.005727376861401</v>
      </c>
      <c r="AC911" s="74"/>
      <c r="AF911" s="76"/>
      <c r="AJ911" s="90">
        <v>1030038.0</v>
      </c>
      <c r="AK911" s="18"/>
      <c r="AL911" s="8">
        <f t="shared" si="28"/>
        <v>0</v>
      </c>
      <c r="AO911" s="8">
        <v>0.25988548565881275</v>
      </c>
      <c r="AT911" s="18"/>
      <c r="AU911" s="91"/>
    </row>
    <row r="912" ht="12.0" customHeight="1">
      <c r="A912" s="97">
        <v>1030039.0</v>
      </c>
      <c r="B912" s="92" t="s">
        <v>1197</v>
      </c>
      <c r="C912" s="81" t="str">
        <f t="shared" si="26"/>
        <v/>
      </c>
      <c r="D912" s="82">
        <v>31.84</v>
      </c>
      <c r="E912" s="94" t="s">
        <v>245</v>
      </c>
      <c r="F912" s="84">
        <f t="shared" si="27"/>
        <v>38.8448</v>
      </c>
      <c r="G912" s="95" t="s">
        <v>252</v>
      </c>
      <c r="H912" s="86"/>
      <c r="I912" s="98" t="s">
        <v>1198</v>
      </c>
      <c r="J912" s="108"/>
      <c r="K912" s="88"/>
      <c r="N912" s="18"/>
      <c r="P912" s="4">
        <v>94.0</v>
      </c>
      <c r="R912" s="4"/>
      <c r="S912" s="21"/>
      <c r="T912" s="21"/>
      <c r="V912" s="89"/>
      <c r="Z912" s="73"/>
      <c r="AA912" s="73">
        <v>14.987341772151893</v>
      </c>
      <c r="AC912" s="74"/>
      <c r="AF912" s="76"/>
      <c r="AJ912" s="90"/>
      <c r="AK912" s="18"/>
      <c r="AL912" s="8">
        <f t="shared" si="28"/>
        <v>0</v>
      </c>
      <c r="AO912" s="8">
        <v>1.2631995752578793</v>
      </c>
      <c r="AT912" s="18"/>
      <c r="AU912" s="91"/>
    </row>
    <row r="913" ht="12.0" customHeight="1">
      <c r="A913" s="97">
        <v>1030040.0</v>
      </c>
      <c r="B913" s="92" t="s">
        <v>1199</v>
      </c>
      <c r="C913" s="81" t="str">
        <f t="shared" si="26"/>
        <v/>
      </c>
      <c r="D913" s="82">
        <v>31.84</v>
      </c>
      <c r="E913" s="94" t="s">
        <v>245</v>
      </c>
      <c r="F913" s="84">
        <f t="shared" si="27"/>
        <v>38.8448</v>
      </c>
      <c r="G913" s="95" t="s">
        <v>252</v>
      </c>
      <c r="H913" s="86"/>
      <c r="I913" s="99"/>
      <c r="J913" s="108"/>
      <c r="K913" s="88"/>
      <c r="N913" s="18"/>
      <c r="P913" s="4">
        <v>94.0</v>
      </c>
      <c r="R913" s="4"/>
      <c r="S913" s="21"/>
      <c r="T913" s="21"/>
      <c r="V913" s="89"/>
      <c r="Z913" s="73"/>
      <c r="AA913" s="73">
        <v>14.987341772151893</v>
      </c>
      <c r="AC913" s="74"/>
      <c r="AF913" s="76"/>
      <c r="AJ913" s="90"/>
      <c r="AK913" s="18"/>
      <c r="AL913" s="8">
        <f t="shared" si="28"/>
        <v>0</v>
      </c>
      <c r="AO913" s="8">
        <v>5.052798301031517</v>
      </c>
      <c r="AT913" s="18"/>
      <c r="AU913" s="91"/>
    </row>
    <row r="914" ht="12.0" customHeight="1">
      <c r="A914" s="97">
        <v>1030041.0</v>
      </c>
      <c r="B914" s="92" t="s">
        <v>1200</v>
      </c>
      <c r="C914" s="81" t="str">
        <f t="shared" si="26"/>
        <v/>
      </c>
      <c r="D914" s="82">
        <v>31.84</v>
      </c>
      <c r="E914" s="94" t="s">
        <v>245</v>
      </c>
      <c r="F914" s="84">
        <f t="shared" si="27"/>
        <v>38.8448</v>
      </c>
      <c r="G914" s="95" t="s">
        <v>274</v>
      </c>
      <c r="H914" s="86"/>
      <c r="I914" s="76"/>
      <c r="J914" s="108"/>
      <c r="K914" s="88"/>
      <c r="N914" s="18"/>
      <c r="P914" s="4">
        <v>94.0</v>
      </c>
      <c r="R914" s="4"/>
      <c r="S914" s="21"/>
      <c r="T914" s="21"/>
      <c r="V914" s="89"/>
      <c r="Z914" s="73"/>
      <c r="AA914" s="73">
        <v>14.987341772151893</v>
      </c>
      <c r="AC914" s="74"/>
      <c r="AF914" s="76"/>
      <c r="AJ914" s="90"/>
      <c r="AK914" s="18"/>
      <c r="AL914" s="8">
        <f t="shared" si="28"/>
        <v>0</v>
      </c>
      <c r="AO914" s="8">
        <v>0.2807110167239732</v>
      </c>
      <c r="AT914" s="18"/>
      <c r="AU914" s="91"/>
    </row>
    <row r="915" ht="12.0" customHeight="1">
      <c r="A915" s="97">
        <v>1030042.0</v>
      </c>
      <c r="B915" s="92" t="s">
        <v>1201</v>
      </c>
      <c r="C915" s="81" t="str">
        <f t="shared" si="26"/>
        <v/>
      </c>
      <c r="D915" s="82">
        <v>25.94</v>
      </c>
      <c r="E915" s="94" t="s">
        <v>245</v>
      </c>
      <c r="F915" s="84">
        <f t="shared" si="27"/>
        <v>31.6468</v>
      </c>
      <c r="G915" s="95" t="s">
        <v>252</v>
      </c>
      <c r="H915" s="86"/>
      <c r="I915" s="98" t="s">
        <v>1202</v>
      </c>
      <c r="J915" s="108"/>
      <c r="K915" s="88"/>
      <c r="N915" s="18"/>
      <c r="P915" s="4">
        <v>94.0</v>
      </c>
      <c r="R915" s="4"/>
      <c r="S915" s="21"/>
      <c r="T915" s="21"/>
      <c r="V915" s="89"/>
      <c r="Z915" s="73"/>
      <c r="AA915" s="73">
        <v>0.0</v>
      </c>
      <c r="AC915" s="74"/>
      <c r="AF915" s="76"/>
      <c r="AJ915" s="90"/>
      <c r="AK915" s="18"/>
      <c r="AL915" s="8">
        <f t="shared" si="28"/>
        <v>0</v>
      </c>
      <c r="AO915" s="8">
        <v>6.890622201194677</v>
      </c>
      <c r="AT915" s="18"/>
      <c r="AU915" s="91"/>
    </row>
    <row r="916" ht="12.0" customHeight="1">
      <c r="A916" s="97">
        <v>1030043.0</v>
      </c>
      <c r="B916" s="92" t="s">
        <v>1203</v>
      </c>
      <c r="C916" s="81" t="str">
        <f t="shared" si="26"/>
        <v/>
      </c>
      <c r="D916" s="82">
        <v>25.94</v>
      </c>
      <c r="E916" s="94" t="s">
        <v>245</v>
      </c>
      <c r="F916" s="84">
        <f t="shared" si="27"/>
        <v>31.6468</v>
      </c>
      <c r="G916" s="95" t="s">
        <v>252</v>
      </c>
      <c r="H916" s="86"/>
      <c r="I916" s="99"/>
      <c r="J916" s="108"/>
      <c r="K916" s="88"/>
      <c r="N916" s="18"/>
      <c r="P916" s="4">
        <v>94.0</v>
      </c>
      <c r="R916" s="4"/>
      <c r="S916" s="21"/>
      <c r="T916" s="21"/>
      <c r="V916" s="89"/>
      <c r="Z916" s="73"/>
      <c r="AA916" s="73">
        <v>0.0</v>
      </c>
      <c r="AC916" s="74"/>
      <c r="AF916" s="76"/>
      <c r="AJ916" s="90"/>
      <c r="AK916" s="18"/>
      <c r="AL916" s="8">
        <f t="shared" si="28"/>
        <v>0</v>
      </c>
      <c r="AO916" s="8">
        <v>6.890622201194677</v>
      </c>
      <c r="AT916" s="18"/>
      <c r="AU916" s="91"/>
    </row>
    <row r="917" ht="12.0" customHeight="1">
      <c r="A917" s="97">
        <v>1030044.0</v>
      </c>
      <c r="B917" s="92" t="s">
        <v>1204</v>
      </c>
      <c r="C917" s="81" t="str">
        <f t="shared" si="26"/>
        <v/>
      </c>
      <c r="D917" s="82">
        <v>36.05</v>
      </c>
      <c r="E917" s="94" t="s">
        <v>245</v>
      </c>
      <c r="F917" s="84">
        <f t="shared" si="27"/>
        <v>43.981</v>
      </c>
      <c r="G917" s="95" t="s">
        <v>252</v>
      </c>
      <c r="H917" s="86"/>
      <c r="I917" s="76"/>
      <c r="J917" s="108"/>
      <c r="K917" s="88"/>
      <c r="N917" s="18"/>
      <c r="P917" s="4">
        <v>94.0</v>
      </c>
      <c r="R917" s="4"/>
      <c r="S917" s="21"/>
      <c r="T917" s="21"/>
      <c r="V917" s="89"/>
      <c r="Z917" s="73"/>
      <c r="AA917" s="73">
        <v>15.020116227089844</v>
      </c>
      <c r="AC917" s="74"/>
      <c r="AF917" s="76"/>
      <c r="AJ917" s="90"/>
      <c r="AK917" s="18"/>
      <c r="AL917" s="8">
        <f t="shared" si="28"/>
        <v>0</v>
      </c>
      <c r="AO917" s="8">
        <v>0.796713794958725</v>
      </c>
      <c r="AT917" s="18"/>
      <c r="AU917" s="91"/>
    </row>
    <row r="918" ht="12.0" customHeight="1">
      <c r="A918" s="97">
        <v>1030045.0</v>
      </c>
      <c r="B918" s="92" t="s">
        <v>1205</v>
      </c>
      <c r="C918" s="81" t="str">
        <f t="shared" si="26"/>
        <v/>
      </c>
      <c r="D918" s="82">
        <v>38.51</v>
      </c>
      <c r="E918" s="94" t="s">
        <v>245</v>
      </c>
      <c r="F918" s="84">
        <f t="shared" si="27"/>
        <v>46.9822</v>
      </c>
      <c r="G918" s="95" t="s">
        <v>252</v>
      </c>
      <c r="H918" s="86"/>
      <c r="I918" s="98" t="s">
        <v>1055</v>
      </c>
      <c r="J918" s="108"/>
      <c r="K918" s="88"/>
      <c r="N918" s="18"/>
      <c r="P918" s="4">
        <v>94.0</v>
      </c>
      <c r="R918" s="4"/>
      <c r="S918" s="21"/>
      <c r="T918" s="21"/>
      <c r="V918" s="89"/>
      <c r="Z918" s="73"/>
      <c r="AA918" s="73">
        <v>14.979079497907946</v>
      </c>
      <c r="AC918" s="74"/>
      <c r="AF918" s="76"/>
      <c r="AJ918" s="90"/>
      <c r="AK918" s="18"/>
      <c r="AL918" s="8">
        <f t="shared" si="28"/>
        <v>0</v>
      </c>
      <c r="AO918" s="8">
        <v>1.7406051212288436</v>
      </c>
      <c r="AT918" s="18"/>
      <c r="AU918" s="91"/>
    </row>
    <row r="919" ht="12.0" customHeight="1">
      <c r="A919" s="97">
        <v>1030046.0</v>
      </c>
      <c r="B919" s="92" t="s">
        <v>1206</v>
      </c>
      <c r="C919" s="81" t="str">
        <f t="shared" si="26"/>
        <v/>
      </c>
      <c r="D919" s="82">
        <v>27.71</v>
      </c>
      <c r="E919" s="94" t="s">
        <v>245</v>
      </c>
      <c r="F919" s="84">
        <f t="shared" si="27"/>
        <v>33.8062</v>
      </c>
      <c r="G919" s="95" t="s">
        <v>274</v>
      </c>
      <c r="H919" s="86"/>
      <c r="I919" s="99"/>
      <c r="J919" s="108"/>
      <c r="K919" s="88"/>
      <c r="N919" s="18"/>
      <c r="P919" s="4">
        <v>94.0</v>
      </c>
      <c r="R919" s="4"/>
      <c r="S919" s="21"/>
      <c r="T919" s="21"/>
      <c r="V919" s="89"/>
      <c r="Z919" s="73"/>
      <c r="AA919" s="73">
        <v>0.0</v>
      </c>
      <c r="AC919" s="74"/>
      <c r="AF919" s="76"/>
      <c r="AJ919" s="90"/>
      <c r="AK919" s="18"/>
      <c r="AL919" s="8">
        <f t="shared" si="28"/>
        <v>0</v>
      </c>
      <c r="AO919" s="8">
        <v>0.10979536684597457</v>
      </c>
      <c r="AT919" s="18"/>
      <c r="AU919" s="91"/>
    </row>
    <row r="920" ht="12.0" customHeight="1">
      <c r="A920" s="97">
        <v>1030047.0</v>
      </c>
      <c r="B920" s="92" t="s">
        <v>1207</v>
      </c>
      <c r="C920" s="81" t="str">
        <f t="shared" si="26"/>
        <v/>
      </c>
      <c r="D920" s="82">
        <v>32.92</v>
      </c>
      <c r="E920" s="94" t="s">
        <v>245</v>
      </c>
      <c r="F920" s="84">
        <f t="shared" si="27"/>
        <v>40.1624</v>
      </c>
      <c r="G920" s="95" t="s">
        <v>246</v>
      </c>
      <c r="H920" s="86"/>
      <c r="I920" s="76"/>
      <c r="J920" s="108"/>
      <c r="K920" s="88"/>
      <c r="N920" s="18"/>
      <c r="P920" s="4">
        <v>94.0</v>
      </c>
      <c r="R920" s="4"/>
      <c r="S920" s="21"/>
      <c r="T920" s="21"/>
      <c r="V920" s="89"/>
      <c r="Z920" s="73"/>
      <c r="AA920" s="73">
        <v>0.0</v>
      </c>
      <c r="AC920" s="74"/>
      <c r="AF920" s="76"/>
      <c r="AJ920" s="90"/>
      <c r="AK920" s="18"/>
      <c r="AL920" s="8">
        <f t="shared" si="28"/>
        <v>0</v>
      </c>
      <c r="AO920" s="8">
        <v>2.7148046764731157</v>
      </c>
      <c r="AT920" s="18"/>
      <c r="AU920" s="91"/>
    </row>
    <row r="921" ht="12.0" customHeight="1">
      <c r="A921" s="97">
        <v>1030048.0</v>
      </c>
      <c r="B921" s="92" t="s">
        <v>1208</v>
      </c>
      <c r="C921" s="81" t="str">
        <f t="shared" si="26"/>
        <v/>
      </c>
      <c r="D921" s="82">
        <v>45.76</v>
      </c>
      <c r="E921" s="94" t="s">
        <v>245</v>
      </c>
      <c r="F921" s="84">
        <f t="shared" si="27"/>
        <v>55.8272</v>
      </c>
      <c r="G921" s="95" t="s">
        <v>252</v>
      </c>
      <c r="H921" s="86"/>
      <c r="I921" s="98" t="s">
        <v>1209</v>
      </c>
      <c r="J921" s="108"/>
      <c r="K921" s="88"/>
      <c r="N921" s="18"/>
      <c r="P921" s="4">
        <v>94.0</v>
      </c>
      <c r="R921" s="4"/>
      <c r="S921" s="21"/>
      <c r="T921" s="21"/>
      <c r="V921" s="89"/>
      <c r="Z921" s="73"/>
      <c r="AA921" s="73">
        <v>15.005283550545968</v>
      </c>
      <c r="AC921" s="74"/>
      <c r="AF921" s="76"/>
      <c r="AJ921" s="90"/>
      <c r="AK921" s="18"/>
      <c r="AL921" s="8">
        <f t="shared" si="28"/>
        <v>0</v>
      </c>
      <c r="AO921" s="8">
        <v>0.9252532703479348</v>
      </c>
      <c r="AT921" s="18"/>
      <c r="AU921" s="91"/>
    </row>
    <row r="922" ht="12.0" customHeight="1">
      <c r="A922" s="97">
        <v>1030049.0</v>
      </c>
      <c r="B922" s="92" t="s">
        <v>1210</v>
      </c>
      <c r="C922" s="81" t="str">
        <f t="shared" si="26"/>
        <v/>
      </c>
      <c r="D922" s="82">
        <v>45.76</v>
      </c>
      <c r="E922" s="94" t="s">
        <v>245</v>
      </c>
      <c r="F922" s="84">
        <f t="shared" si="27"/>
        <v>55.8272</v>
      </c>
      <c r="G922" s="95" t="s">
        <v>246</v>
      </c>
      <c r="H922" s="86"/>
      <c r="I922" s="99"/>
      <c r="J922" s="108"/>
      <c r="K922" s="88"/>
      <c r="N922" s="18"/>
      <c r="P922" s="4">
        <v>94.0</v>
      </c>
      <c r="R922" s="4"/>
      <c r="S922" s="21"/>
      <c r="T922" s="21"/>
      <c r="V922" s="89"/>
      <c r="Z922" s="73"/>
      <c r="AA922" s="73">
        <v>15.005283550545968</v>
      </c>
      <c r="AC922" s="74"/>
      <c r="AF922" s="76"/>
      <c r="AJ922" s="90"/>
      <c r="AK922" s="18"/>
      <c r="AL922" s="8">
        <f t="shared" si="28"/>
        <v>0</v>
      </c>
      <c r="AO922" s="8">
        <v>3.515962427322152</v>
      </c>
      <c r="AT922" s="18"/>
      <c r="AU922" s="91"/>
    </row>
    <row r="923" ht="12.0" customHeight="1">
      <c r="A923" s="97">
        <v>1030050.0</v>
      </c>
      <c r="B923" s="92" t="s">
        <v>1211</v>
      </c>
      <c r="C923" s="81" t="str">
        <f t="shared" si="26"/>
        <v/>
      </c>
      <c r="D923" s="82">
        <v>45.76</v>
      </c>
      <c r="E923" s="94" t="s">
        <v>245</v>
      </c>
      <c r="F923" s="84">
        <f t="shared" si="27"/>
        <v>55.8272</v>
      </c>
      <c r="G923" s="95" t="s">
        <v>246</v>
      </c>
      <c r="H923" s="86"/>
      <c r="I923" s="76"/>
      <c r="J923" s="108"/>
      <c r="K923" s="88"/>
      <c r="N923" s="18"/>
      <c r="P923" s="4">
        <v>94.0</v>
      </c>
      <c r="R923" s="4"/>
      <c r="S923" s="21"/>
      <c r="T923" s="21"/>
      <c r="V923" s="89"/>
      <c r="Z923" s="73"/>
      <c r="AA923" s="73">
        <v>15.005283550545968</v>
      </c>
      <c r="AC923" s="74"/>
      <c r="AF923" s="76"/>
      <c r="AJ923" s="90"/>
      <c r="AK923" s="18"/>
      <c r="AL923" s="8">
        <f t="shared" si="28"/>
        <v>0</v>
      </c>
      <c r="AO923" s="8">
        <v>4.394953034152691</v>
      </c>
      <c r="AT923" s="18"/>
      <c r="AU923" s="91"/>
    </row>
    <row r="924" ht="12.0" customHeight="1">
      <c r="A924" s="97">
        <v>5030051.0</v>
      </c>
      <c r="B924" s="92" t="s">
        <v>1212</v>
      </c>
      <c r="C924" s="81" t="str">
        <f t="shared" si="26"/>
        <v/>
      </c>
      <c r="D924" s="82">
        <v>45.76</v>
      </c>
      <c r="E924" s="94" t="s">
        <v>245</v>
      </c>
      <c r="F924" s="84">
        <f t="shared" si="27"/>
        <v>55.8272</v>
      </c>
      <c r="G924" s="95" t="s">
        <v>274</v>
      </c>
      <c r="H924" s="86"/>
      <c r="I924" s="76"/>
      <c r="J924" s="108"/>
      <c r="K924" s="88"/>
      <c r="N924" s="18"/>
      <c r="P924" s="4">
        <v>94.0</v>
      </c>
      <c r="R924" s="4"/>
      <c r="S924" s="21"/>
      <c r="T924" s="21"/>
      <c r="V924" s="89"/>
      <c r="Z924" s="73"/>
      <c r="AA924" s="73">
        <v>15.005283550545968</v>
      </c>
      <c r="AC924" s="74"/>
      <c r="AF924" s="76"/>
      <c r="AJ924" s="90">
        <v>1030051.0</v>
      </c>
      <c r="AK924" s="18"/>
      <c r="AL924" s="8">
        <f t="shared" si="28"/>
        <v>0</v>
      </c>
      <c r="AO924" s="8">
        <v>0.4751300577462368</v>
      </c>
      <c r="AT924" s="18"/>
      <c r="AU924" s="91"/>
    </row>
    <row r="925" ht="12.0" customHeight="1">
      <c r="A925" s="97">
        <v>1030052.0</v>
      </c>
      <c r="B925" s="92" t="s">
        <v>1213</v>
      </c>
      <c r="C925" s="81" t="str">
        <f t="shared" si="26"/>
        <v/>
      </c>
      <c r="D925" s="82">
        <v>38.42</v>
      </c>
      <c r="E925" s="94" t="s">
        <v>245</v>
      </c>
      <c r="F925" s="84">
        <f t="shared" si="27"/>
        <v>46.8724</v>
      </c>
      <c r="G925" s="95" t="s">
        <v>246</v>
      </c>
      <c r="H925" s="86"/>
      <c r="I925" s="76"/>
      <c r="J925" s="108"/>
      <c r="K925" s="88"/>
      <c r="N925" s="18"/>
      <c r="P925" s="4">
        <v>94.0</v>
      </c>
      <c r="R925" s="4"/>
      <c r="S925" s="21"/>
      <c r="T925" s="21"/>
      <c r="V925" s="89"/>
      <c r="Z925" s="73"/>
      <c r="AA925" s="73">
        <v>0.0</v>
      </c>
      <c r="AC925" s="74"/>
      <c r="AF925" s="76"/>
      <c r="AJ925" s="90"/>
      <c r="AK925" s="18"/>
      <c r="AL925" s="8">
        <f t="shared" si="28"/>
        <v>0</v>
      </c>
      <c r="AO925" s="8">
        <v>18.60934303997813</v>
      </c>
      <c r="AT925" s="18"/>
      <c r="AU925" s="91"/>
    </row>
    <row r="926" ht="12.0" customHeight="1">
      <c r="A926" s="97">
        <v>1030053.0</v>
      </c>
      <c r="B926" s="92" t="s">
        <v>1214</v>
      </c>
      <c r="C926" s="81" t="str">
        <f t="shared" si="26"/>
        <v/>
      </c>
      <c r="D926" s="82">
        <v>53.4</v>
      </c>
      <c r="E926" s="94" t="s">
        <v>245</v>
      </c>
      <c r="F926" s="84">
        <f t="shared" si="27"/>
        <v>65.148</v>
      </c>
      <c r="G926" s="95" t="s">
        <v>246</v>
      </c>
      <c r="H926" s="86"/>
      <c r="I926" s="76"/>
      <c r="J926" s="108"/>
      <c r="K926" s="88"/>
      <c r="N926" s="18"/>
      <c r="P926" s="4">
        <v>94.0</v>
      </c>
      <c r="R926" s="4"/>
      <c r="S926" s="21"/>
      <c r="T926" s="21"/>
      <c r="V926" s="89"/>
      <c r="Z926" s="73"/>
      <c r="AA926" s="73">
        <v>14.99698249849125</v>
      </c>
      <c r="AC926" s="74"/>
      <c r="AF926" s="76"/>
      <c r="AJ926" s="90"/>
      <c r="AK926" s="18"/>
      <c r="AL926" s="8">
        <f t="shared" si="28"/>
        <v>0</v>
      </c>
      <c r="AO926" s="8">
        <v>7.5323531352292425</v>
      </c>
      <c r="AT926" s="18"/>
      <c r="AU926" s="91"/>
    </row>
    <row r="927" ht="12.0" customHeight="1">
      <c r="A927" s="97">
        <v>1030054.0</v>
      </c>
      <c r="B927" s="92" t="s">
        <v>1215</v>
      </c>
      <c r="C927" s="81" t="str">
        <f t="shared" si="26"/>
        <v/>
      </c>
      <c r="D927" s="82">
        <v>53.4</v>
      </c>
      <c r="E927" s="94" t="s">
        <v>245</v>
      </c>
      <c r="F927" s="84">
        <f t="shared" si="27"/>
        <v>65.148</v>
      </c>
      <c r="G927" s="95" t="s">
        <v>246</v>
      </c>
      <c r="H927" s="86"/>
      <c r="I927" s="76"/>
      <c r="J927" s="108"/>
      <c r="K927" s="88"/>
      <c r="N927" s="18"/>
      <c r="P927" s="4">
        <v>94.0</v>
      </c>
      <c r="R927" s="4"/>
      <c r="S927" s="21"/>
      <c r="T927" s="21"/>
      <c r="V927" s="89"/>
      <c r="Z927" s="73"/>
      <c r="AA927" s="73">
        <v>14.99698249849125</v>
      </c>
      <c r="AC927" s="74"/>
      <c r="AF927" s="76"/>
      <c r="AJ927" s="90"/>
      <c r="AK927" s="18"/>
      <c r="AL927" s="8">
        <f t="shared" si="28"/>
        <v>0</v>
      </c>
      <c r="AO927" s="8">
        <v>7.5323531352292425</v>
      </c>
      <c r="AT927" s="18"/>
      <c r="AU927" s="91"/>
    </row>
    <row r="928" ht="12.0" customHeight="1">
      <c r="A928" s="97">
        <v>1030055.0</v>
      </c>
      <c r="B928" s="92" t="s">
        <v>1216</v>
      </c>
      <c r="C928" s="81" t="str">
        <f t="shared" si="26"/>
        <v/>
      </c>
      <c r="D928" s="82">
        <v>38.42</v>
      </c>
      <c r="E928" s="94" t="s">
        <v>245</v>
      </c>
      <c r="F928" s="84">
        <f t="shared" si="27"/>
        <v>46.8724</v>
      </c>
      <c r="G928" s="95" t="s">
        <v>246</v>
      </c>
      <c r="H928" s="86"/>
      <c r="I928" s="76"/>
      <c r="J928" s="108"/>
      <c r="K928" s="88"/>
      <c r="N928" s="18"/>
      <c r="P928" s="4">
        <v>94.0</v>
      </c>
      <c r="R928" s="4"/>
      <c r="S928" s="21"/>
      <c r="T928" s="21"/>
      <c r="V928" s="89"/>
      <c r="Z928" s="73"/>
      <c r="AA928" s="73">
        <v>0.0</v>
      </c>
      <c r="AC928" s="74"/>
      <c r="AF928" s="76"/>
      <c r="AJ928" s="90"/>
      <c r="AK928" s="18"/>
      <c r="AL928" s="8">
        <f t="shared" si="28"/>
        <v>0</v>
      </c>
      <c r="AO928" s="8">
        <v>6.203114346659376</v>
      </c>
      <c r="AT928" s="18"/>
      <c r="AU928" s="91"/>
    </row>
    <row r="929" ht="12.0" customHeight="1">
      <c r="A929" s="97">
        <v>1030056.0</v>
      </c>
      <c r="B929" s="92" t="s">
        <v>1217</v>
      </c>
      <c r="C929" s="81" t="str">
        <f t="shared" si="26"/>
        <v/>
      </c>
      <c r="D929" s="82">
        <v>38.42</v>
      </c>
      <c r="E929" s="94" t="s">
        <v>245</v>
      </c>
      <c r="F929" s="84">
        <f t="shared" si="27"/>
        <v>46.8724</v>
      </c>
      <c r="G929" s="95" t="s">
        <v>274</v>
      </c>
      <c r="H929" s="86"/>
      <c r="I929" s="76"/>
      <c r="J929" s="108"/>
      <c r="K929" s="88"/>
      <c r="N929" s="18"/>
      <c r="P929" s="4">
        <v>94.0</v>
      </c>
      <c r="R929" s="4"/>
      <c r="S929" s="21"/>
      <c r="T929" s="21"/>
      <c r="V929" s="89"/>
      <c r="Z929" s="73"/>
      <c r="AA929" s="73">
        <v>0.0</v>
      </c>
      <c r="AC929" s="74"/>
      <c r="AF929" s="76"/>
      <c r="AJ929" s="90"/>
      <c r="AK929" s="18"/>
      <c r="AL929" s="8">
        <f t="shared" si="28"/>
        <v>0</v>
      </c>
      <c r="AO929" s="8">
        <v>0.12406228693318752</v>
      </c>
      <c r="AT929" s="18"/>
      <c r="AU929" s="91"/>
    </row>
    <row r="930" ht="12.0" customHeight="1">
      <c r="A930" s="97">
        <v>1030057.0</v>
      </c>
      <c r="B930" s="92" t="s">
        <v>1218</v>
      </c>
      <c r="C930" s="81" t="str">
        <f t="shared" si="26"/>
        <v/>
      </c>
      <c r="D930" s="82">
        <v>48.14</v>
      </c>
      <c r="E930" s="94" t="s">
        <v>245</v>
      </c>
      <c r="F930" s="84">
        <f t="shared" si="27"/>
        <v>58.7308</v>
      </c>
      <c r="G930" s="95" t="s">
        <v>246</v>
      </c>
      <c r="H930" s="86"/>
      <c r="I930" s="76"/>
      <c r="J930" s="108"/>
      <c r="K930" s="88"/>
      <c r="N930" s="18"/>
      <c r="P930" s="4">
        <v>94.0</v>
      </c>
      <c r="R930" s="4"/>
      <c r="S930" s="21"/>
      <c r="T930" s="21"/>
      <c r="V930" s="89"/>
      <c r="Z930" s="73"/>
      <c r="AA930" s="73">
        <v>0.0</v>
      </c>
      <c r="AC930" s="74"/>
      <c r="AF930" s="76"/>
      <c r="AJ930" s="90"/>
      <c r="AK930" s="18"/>
      <c r="AL930" s="8">
        <f t="shared" si="28"/>
        <v>0</v>
      </c>
      <c r="AO930" s="8">
        <v>2.970382050668715</v>
      </c>
      <c r="AT930" s="18"/>
      <c r="AU930" s="91"/>
    </row>
    <row r="931" ht="12.0" customHeight="1">
      <c r="A931" s="97">
        <v>1030058.0</v>
      </c>
      <c r="B931" s="92" t="s">
        <v>1219</v>
      </c>
      <c r="C931" s="81" t="str">
        <f t="shared" si="26"/>
        <v/>
      </c>
      <c r="D931" s="82">
        <v>66.91</v>
      </c>
      <c r="E931" s="94" t="s">
        <v>245</v>
      </c>
      <c r="F931" s="84">
        <f t="shared" si="27"/>
        <v>81.6302</v>
      </c>
      <c r="G931" s="95" t="s">
        <v>246</v>
      </c>
      <c r="H931" s="86"/>
      <c r="I931" s="76"/>
      <c r="J931" s="108"/>
      <c r="K931" s="88"/>
      <c r="N931" s="18"/>
      <c r="P931" s="4">
        <v>94.0</v>
      </c>
      <c r="R931" s="4"/>
      <c r="S931" s="21"/>
      <c r="T931" s="21"/>
      <c r="V931" s="89"/>
      <c r="Z931" s="73"/>
      <c r="AA931" s="73">
        <v>15.001203948952579</v>
      </c>
      <c r="AC931" s="74"/>
      <c r="AF931" s="76"/>
      <c r="AJ931" s="90"/>
      <c r="AK931" s="18"/>
      <c r="AL931" s="8">
        <f t="shared" si="28"/>
        <v>0</v>
      </c>
      <c r="AO931" s="8">
        <v>1.5027975441314103</v>
      </c>
      <c r="AT931" s="18"/>
      <c r="AU931" s="91"/>
    </row>
    <row r="932" ht="12.0" customHeight="1">
      <c r="A932" s="97">
        <v>1030059.0</v>
      </c>
      <c r="B932" s="92" t="s">
        <v>1220</v>
      </c>
      <c r="C932" s="81" t="str">
        <f t="shared" si="26"/>
        <v/>
      </c>
      <c r="D932" s="82">
        <v>66.91</v>
      </c>
      <c r="E932" s="94" t="s">
        <v>245</v>
      </c>
      <c r="F932" s="84">
        <f t="shared" si="27"/>
        <v>81.6302</v>
      </c>
      <c r="G932" s="95" t="s">
        <v>246</v>
      </c>
      <c r="H932" s="86"/>
      <c r="I932" s="76"/>
      <c r="J932" s="108"/>
      <c r="K932" s="88"/>
      <c r="N932" s="18"/>
      <c r="P932" s="4">
        <v>94.0</v>
      </c>
      <c r="R932" s="4"/>
      <c r="S932" s="21"/>
      <c r="T932" s="21"/>
      <c r="V932" s="89"/>
      <c r="Z932" s="73"/>
      <c r="AA932" s="73">
        <v>15.001203948952579</v>
      </c>
      <c r="AC932" s="74"/>
      <c r="AF932" s="76"/>
      <c r="AJ932" s="90"/>
      <c r="AK932" s="18"/>
      <c r="AL932" s="8">
        <f t="shared" si="28"/>
        <v>0</v>
      </c>
      <c r="AO932" s="8">
        <v>4.0074601176837605</v>
      </c>
      <c r="AT932" s="18"/>
      <c r="AU932" s="91"/>
    </row>
    <row r="933" ht="12.0" customHeight="1">
      <c r="A933" s="97">
        <v>1030060.0</v>
      </c>
      <c r="B933" s="92" t="s">
        <v>1221</v>
      </c>
      <c r="C933" s="81" t="str">
        <f t="shared" si="26"/>
        <v/>
      </c>
      <c r="D933" s="82">
        <v>48.14</v>
      </c>
      <c r="E933" s="94" t="s">
        <v>245</v>
      </c>
      <c r="F933" s="84">
        <f t="shared" si="27"/>
        <v>58.7308</v>
      </c>
      <c r="G933" s="95" t="s">
        <v>246</v>
      </c>
      <c r="H933" s="86"/>
      <c r="I933" s="76"/>
      <c r="J933" s="108"/>
      <c r="K933" s="88"/>
      <c r="N933" s="18"/>
      <c r="P933" s="4">
        <v>94.0</v>
      </c>
      <c r="R933" s="4"/>
      <c r="S933" s="21"/>
      <c r="T933" s="21"/>
      <c r="V933" s="89"/>
      <c r="Z933" s="73"/>
      <c r="AA933" s="73">
        <v>0.0</v>
      </c>
      <c r="AC933" s="74"/>
      <c r="AF933" s="76"/>
      <c r="AJ933" s="90"/>
      <c r="AK933" s="18"/>
      <c r="AL933" s="8">
        <f t="shared" si="28"/>
        <v>0</v>
      </c>
      <c r="AO933" s="8">
        <v>7.425955126671786</v>
      </c>
      <c r="AT933" s="18"/>
      <c r="AU933" s="91"/>
    </row>
    <row r="934" ht="12.0" customHeight="1">
      <c r="A934" s="97">
        <v>1030061.0</v>
      </c>
      <c r="B934" s="92" t="s">
        <v>1222</v>
      </c>
      <c r="C934" s="81" t="str">
        <f t="shared" si="26"/>
        <v/>
      </c>
      <c r="D934" s="82">
        <v>66.91</v>
      </c>
      <c r="E934" s="94" t="s">
        <v>245</v>
      </c>
      <c r="F934" s="84">
        <f t="shared" si="27"/>
        <v>81.6302</v>
      </c>
      <c r="G934" s="95" t="s">
        <v>274</v>
      </c>
      <c r="H934" s="86"/>
      <c r="I934" s="76"/>
      <c r="J934" s="108"/>
      <c r="K934" s="88"/>
      <c r="N934" s="18"/>
      <c r="P934" s="4">
        <v>94.0</v>
      </c>
      <c r="R934" s="4"/>
      <c r="S934" s="21"/>
      <c r="T934" s="21"/>
      <c r="V934" s="89"/>
      <c r="Z934" s="73"/>
      <c r="AA934" s="73">
        <v>15.001203948952579</v>
      </c>
      <c r="AC934" s="74"/>
      <c r="AF934" s="76"/>
      <c r="AJ934" s="90"/>
      <c r="AK934" s="18"/>
      <c r="AL934" s="8">
        <f t="shared" si="28"/>
        <v>0</v>
      </c>
      <c r="AO934" s="8">
        <v>0.4623992443481263</v>
      </c>
      <c r="AT934" s="18"/>
      <c r="AU934" s="91"/>
    </row>
    <row r="935" ht="12.0" customHeight="1">
      <c r="A935" s="97">
        <v>1030062.0</v>
      </c>
      <c r="B935" s="92" t="s">
        <v>1223</v>
      </c>
      <c r="C935" s="81" t="str">
        <f t="shared" si="26"/>
        <v/>
      </c>
      <c r="D935" s="82">
        <v>79.34</v>
      </c>
      <c r="E935" s="94" t="s">
        <v>245</v>
      </c>
      <c r="F935" s="84">
        <f t="shared" si="27"/>
        <v>96.7948</v>
      </c>
      <c r="G935" s="95" t="s">
        <v>246</v>
      </c>
      <c r="H935" s="86"/>
      <c r="I935" s="76"/>
      <c r="J935" s="108"/>
      <c r="K935" s="88"/>
      <c r="N935" s="18"/>
      <c r="P935" s="4">
        <v>94.0</v>
      </c>
      <c r="R935" s="4"/>
      <c r="S935" s="21"/>
      <c r="T935" s="21"/>
      <c r="V935" s="89"/>
      <c r="Z935" s="73"/>
      <c r="AA935" s="73">
        <v>15.008123476848098</v>
      </c>
      <c r="AC935" s="74"/>
      <c r="AF935" s="76"/>
      <c r="AJ935" s="90"/>
      <c r="AK935" s="18"/>
      <c r="AL935" s="8">
        <f t="shared" si="28"/>
        <v>0</v>
      </c>
      <c r="AO935" s="8">
        <v>10.138555864945543</v>
      </c>
      <c r="AT935" s="18"/>
      <c r="AU935" s="91"/>
    </row>
    <row r="936" ht="12.0" customHeight="1">
      <c r="A936" s="97">
        <v>5030063.0</v>
      </c>
      <c r="B936" s="92" t="s">
        <v>1224</v>
      </c>
      <c r="C936" s="81" t="str">
        <f t="shared" si="26"/>
        <v/>
      </c>
      <c r="D936" s="82">
        <v>79.34</v>
      </c>
      <c r="E936" s="94" t="s">
        <v>245</v>
      </c>
      <c r="F936" s="84">
        <f t="shared" si="27"/>
        <v>96.7948</v>
      </c>
      <c r="G936" s="95" t="s">
        <v>252</v>
      </c>
      <c r="H936" s="86"/>
      <c r="I936" s="76"/>
      <c r="J936" s="108"/>
      <c r="K936" s="88"/>
      <c r="N936" s="18"/>
      <c r="P936" s="4">
        <v>94.0</v>
      </c>
      <c r="R936" s="4"/>
      <c r="S936" s="21"/>
      <c r="T936" s="21"/>
      <c r="V936" s="89"/>
      <c r="Z936" s="73"/>
      <c r="AA936" s="73">
        <v>15.008123476848098</v>
      </c>
      <c r="AC936" s="74"/>
      <c r="AF936" s="76"/>
      <c r="AJ936" s="90">
        <v>1030063.0</v>
      </c>
      <c r="AK936" s="18"/>
      <c r="AL936" s="8">
        <f t="shared" si="28"/>
        <v>0</v>
      </c>
      <c r="AO936" s="8">
        <v>1.448365123563649</v>
      </c>
      <c r="AT936" s="18"/>
      <c r="AU936" s="91"/>
    </row>
    <row r="937" ht="12.0" customHeight="1">
      <c r="A937" s="97">
        <v>1030064.0</v>
      </c>
      <c r="B937" s="92" t="s">
        <v>1225</v>
      </c>
      <c r="C937" s="81" t="str">
        <f t="shared" si="26"/>
        <v/>
      </c>
      <c r="D937" s="82">
        <v>79.34</v>
      </c>
      <c r="E937" s="94" t="s">
        <v>245</v>
      </c>
      <c r="F937" s="84">
        <f t="shared" si="27"/>
        <v>96.7948</v>
      </c>
      <c r="G937" s="95" t="s">
        <v>246</v>
      </c>
      <c r="H937" s="86"/>
      <c r="I937" s="76"/>
      <c r="J937" s="108"/>
      <c r="K937" s="88"/>
      <c r="N937" s="18"/>
      <c r="P937" s="4">
        <v>94.0</v>
      </c>
      <c r="R937" s="4"/>
      <c r="S937" s="21"/>
      <c r="T937" s="21"/>
      <c r="V937" s="89"/>
      <c r="Z937" s="73"/>
      <c r="AA937" s="73">
        <v>15.008123476848098</v>
      </c>
      <c r="AC937" s="74"/>
      <c r="AF937" s="76"/>
      <c r="AJ937" s="90"/>
      <c r="AK937" s="18"/>
      <c r="AL937" s="8">
        <f t="shared" si="28"/>
        <v>0</v>
      </c>
      <c r="AO937" s="8">
        <v>2.0277111729891084</v>
      </c>
      <c r="AT937" s="18"/>
      <c r="AU937" s="91"/>
    </row>
    <row r="938" ht="12.0" customHeight="1">
      <c r="A938" s="97">
        <v>1030065.0</v>
      </c>
      <c r="B938" s="92" t="s">
        <v>1226</v>
      </c>
      <c r="C938" s="81" t="str">
        <f t="shared" si="26"/>
        <v/>
      </c>
      <c r="D938" s="82">
        <v>79.34</v>
      </c>
      <c r="E938" s="94" t="s">
        <v>245</v>
      </c>
      <c r="F938" s="84">
        <f t="shared" si="27"/>
        <v>96.7948</v>
      </c>
      <c r="G938" s="95" t="s">
        <v>246</v>
      </c>
      <c r="H938" s="86"/>
      <c r="I938" s="87"/>
      <c r="J938" s="108"/>
      <c r="K938" s="88"/>
      <c r="N938" s="18"/>
      <c r="P938" s="4">
        <v>94.0</v>
      </c>
      <c r="R938" s="4"/>
      <c r="S938" s="21"/>
      <c r="T938" s="21"/>
      <c r="V938" s="89"/>
      <c r="Z938" s="73"/>
      <c r="AA938" s="73">
        <v>15.008123476848098</v>
      </c>
      <c r="AC938" s="74"/>
      <c r="AF938" s="76"/>
      <c r="AJ938" s="90"/>
      <c r="AK938" s="18"/>
      <c r="AL938" s="8">
        <f t="shared" si="28"/>
        <v>0</v>
      </c>
      <c r="AO938" s="8">
        <v>10.138555864945543</v>
      </c>
      <c r="AT938" s="18"/>
      <c r="AU938" s="91"/>
    </row>
    <row r="939" ht="12.0" customHeight="1">
      <c r="A939" s="97">
        <v>1030066.0</v>
      </c>
      <c r="B939" s="92" t="s">
        <v>1227</v>
      </c>
      <c r="C939" s="81" t="str">
        <f t="shared" si="26"/>
        <v/>
      </c>
      <c r="D939" s="82">
        <v>57.09</v>
      </c>
      <c r="E939" s="94" t="s">
        <v>245</v>
      </c>
      <c r="F939" s="84">
        <f t="shared" si="27"/>
        <v>69.6498</v>
      </c>
      <c r="G939" s="95" t="s">
        <v>274</v>
      </c>
      <c r="H939" s="86"/>
      <c r="I939" s="98" t="s">
        <v>649</v>
      </c>
      <c r="J939" s="108"/>
      <c r="K939" s="88"/>
      <c r="N939" s="18"/>
      <c r="P939" s="4">
        <v>94.0</v>
      </c>
      <c r="R939" s="4"/>
      <c r="S939" s="21"/>
      <c r="T939" s="21"/>
      <c r="V939" s="89"/>
      <c r="Z939" s="73"/>
      <c r="AA939" s="73">
        <v>0.0</v>
      </c>
      <c r="AC939" s="74"/>
      <c r="AF939" s="76"/>
      <c r="AJ939" s="90"/>
      <c r="AK939" s="18"/>
      <c r="AL939" s="8">
        <f t="shared" si="28"/>
        <v>0</v>
      </c>
      <c r="AO939" s="8">
        <v>0.39136175315070487</v>
      </c>
      <c r="AT939" s="18"/>
      <c r="AU939" s="91"/>
    </row>
    <row r="940" ht="12.0" customHeight="1">
      <c r="A940" s="97">
        <v>1030067.0</v>
      </c>
      <c r="B940" s="92" t="s">
        <v>1228</v>
      </c>
      <c r="C940" s="81" t="str">
        <f t="shared" si="26"/>
        <v/>
      </c>
      <c r="D940" s="82">
        <v>88.5</v>
      </c>
      <c r="E940" s="94" t="s">
        <v>245</v>
      </c>
      <c r="F940" s="84">
        <f t="shared" si="27"/>
        <v>107.97</v>
      </c>
      <c r="G940" s="95" t="s">
        <v>246</v>
      </c>
      <c r="H940" s="86"/>
      <c r="I940" s="99"/>
      <c r="J940" s="108"/>
      <c r="K940" s="88"/>
      <c r="N940" s="18"/>
      <c r="P940" s="4">
        <v>94.0</v>
      </c>
      <c r="R940" s="4"/>
      <c r="S940" s="21"/>
      <c r="T940" s="21"/>
      <c r="V940" s="89"/>
      <c r="Z940" s="73"/>
      <c r="AA940" s="73">
        <v>15.00364166059724</v>
      </c>
      <c r="AC940" s="74"/>
      <c r="AF940" s="76"/>
      <c r="AJ940" s="90"/>
      <c r="AK940" s="18"/>
      <c r="AL940" s="8">
        <f t="shared" si="28"/>
        <v>0</v>
      </c>
      <c r="AO940" s="8">
        <v>9.089384179963892</v>
      </c>
      <c r="AT940" s="18"/>
      <c r="AU940" s="91"/>
    </row>
    <row r="941" ht="12.0" customHeight="1">
      <c r="A941" s="97">
        <v>1030068.0</v>
      </c>
      <c r="B941" s="92" t="s">
        <v>1229</v>
      </c>
      <c r="C941" s="81" t="str">
        <f t="shared" si="26"/>
        <v/>
      </c>
      <c r="D941" s="82">
        <v>63.67</v>
      </c>
      <c r="E941" s="94" t="s">
        <v>245</v>
      </c>
      <c r="F941" s="84">
        <f t="shared" si="27"/>
        <v>77.6774</v>
      </c>
      <c r="G941" s="95" t="s">
        <v>246</v>
      </c>
      <c r="H941" s="86"/>
      <c r="I941" s="116" t="s">
        <v>359</v>
      </c>
      <c r="J941" s="108"/>
      <c r="K941" s="88"/>
      <c r="N941" s="18"/>
      <c r="P941" s="4">
        <v>94.0</v>
      </c>
      <c r="R941" s="4"/>
      <c r="S941" s="21"/>
      <c r="T941" s="21"/>
      <c r="V941" s="89"/>
      <c r="Z941" s="73"/>
      <c r="AA941" s="73">
        <v>0.0</v>
      </c>
      <c r="AC941" s="74"/>
      <c r="AF941" s="76"/>
      <c r="AJ941" s="90"/>
      <c r="AK941" s="18"/>
      <c r="AL941" s="8">
        <f t="shared" si="28"/>
        <v>0</v>
      </c>
      <c r="AO941" s="8">
        <v>11.229322437505257</v>
      </c>
      <c r="AT941" s="18"/>
      <c r="AU941" s="91"/>
    </row>
    <row r="942" ht="12.0" customHeight="1">
      <c r="A942" s="97">
        <v>1030069.0</v>
      </c>
      <c r="B942" s="92" t="s">
        <v>1230</v>
      </c>
      <c r="C942" s="81" t="str">
        <f t="shared" si="26"/>
        <v/>
      </c>
      <c r="D942" s="82">
        <v>63.67</v>
      </c>
      <c r="E942" s="94" t="s">
        <v>245</v>
      </c>
      <c r="F942" s="84">
        <f t="shared" si="27"/>
        <v>77.6774</v>
      </c>
      <c r="G942" s="95" t="s">
        <v>246</v>
      </c>
      <c r="H942" s="86"/>
      <c r="J942" s="108"/>
      <c r="K942" s="88"/>
      <c r="N942" s="18"/>
      <c r="P942" s="4">
        <v>94.0</v>
      </c>
      <c r="R942" s="4"/>
      <c r="S942" s="21"/>
      <c r="T942" s="21"/>
      <c r="V942" s="89"/>
      <c r="Z942" s="73"/>
      <c r="AA942" s="73">
        <v>0.0</v>
      </c>
      <c r="AC942" s="74"/>
      <c r="AF942" s="76"/>
      <c r="AJ942" s="90"/>
      <c r="AK942" s="18"/>
      <c r="AL942" s="8">
        <f t="shared" si="28"/>
        <v>0</v>
      </c>
      <c r="AO942" s="8">
        <v>11.229322437505257</v>
      </c>
      <c r="AT942" s="18"/>
      <c r="AU942" s="91"/>
    </row>
    <row r="943" ht="12.0" customHeight="1">
      <c r="A943" s="97">
        <v>1030070.0</v>
      </c>
      <c r="B943" s="92" t="s">
        <v>1231</v>
      </c>
      <c r="C943" s="81" t="str">
        <f t="shared" si="26"/>
        <v/>
      </c>
      <c r="D943" s="82">
        <v>88.5</v>
      </c>
      <c r="E943" s="94" t="s">
        <v>245</v>
      </c>
      <c r="F943" s="84">
        <f t="shared" si="27"/>
        <v>107.97</v>
      </c>
      <c r="G943" s="95" t="s">
        <v>246</v>
      </c>
      <c r="H943" s="86"/>
      <c r="J943" s="108"/>
      <c r="K943" s="88"/>
      <c r="N943" s="18"/>
      <c r="P943" s="4">
        <v>94.0</v>
      </c>
      <c r="R943" s="4"/>
      <c r="S943" s="21"/>
      <c r="T943" s="21"/>
      <c r="V943" s="89"/>
      <c r="Z943" s="73"/>
      <c r="AA943" s="73">
        <v>15.00364166059724</v>
      </c>
      <c r="AC943" s="74"/>
      <c r="AF943" s="76"/>
      <c r="AJ943" s="90"/>
      <c r="AK943" s="18"/>
      <c r="AL943" s="8">
        <f t="shared" si="28"/>
        <v>0</v>
      </c>
      <c r="AO943" s="8">
        <v>9.089384179963892</v>
      </c>
      <c r="AT943" s="18"/>
      <c r="AU943" s="91"/>
    </row>
    <row r="944" ht="12.0" customHeight="1">
      <c r="A944" s="97">
        <v>1030071.0</v>
      </c>
      <c r="B944" s="92" t="s">
        <v>1232</v>
      </c>
      <c r="C944" s="81" t="str">
        <f t="shared" si="26"/>
        <v/>
      </c>
      <c r="D944" s="82">
        <v>88.5</v>
      </c>
      <c r="E944" s="94" t="s">
        <v>245</v>
      </c>
      <c r="F944" s="84">
        <f t="shared" si="27"/>
        <v>107.97</v>
      </c>
      <c r="G944" s="95" t="s">
        <v>274</v>
      </c>
      <c r="H944" s="86"/>
      <c r="I944" s="117"/>
      <c r="J944" s="108"/>
      <c r="K944" s="88"/>
      <c r="N944" s="18"/>
      <c r="P944" s="4">
        <v>94.0</v>
      </c>
      <c r="R944" s="4"/>
      <c r="S944" s="21"/>
      <c r="T944" s="21"/>
      <c r="V944" s="89"/>
      <c r="Z944" s="73"/>
      <c r="AA944" s="73">
        <v>15.00364166059724</v>
      </c>
      <c r="AC944" s="74"/>
      <c r="AF944" s="76"/>
      <c r="AJ944" s="90"/>
      <c r="AK944" s="18"/>
      <c r="AL944" s="8">
        <f t="shared" si="28"/>
        <v>0</v>
      </c>
      <c r="AO944" s="8">
        <v>1.1361730224954865</v>
      </c>
      <c r="AT944" s="18"/>
      <c r="AU944" s="91"/>
    </row>
    <row r="945" ht="12.0" customHeight="1">
      <c r="A945" s="97">
        <v>1030072.0</v>
      </c>
      <c r="B945" s="92" t="s">
        <v>1233</v>
      </c>
      <c r="C945" s="81" t="str">
        <f t="shared" si="26"/>
        <v/>
      </c>
      <c r="D945" s="82">
        <v>74.57</v>
      </c>
      <c r="E945" s="94" t="s">
        <v>245</v>
      </c>
      <c r="F945" s="84">
        <f t="shared" si="27"/>
        <v>90.9754</v>
      </c>
      <c r="G945" s="95" t="s">
        <v>246</v>
      </c>
      <c r="H945" s="86"/>
      <c r="I945" s="98" t="s">
        <v>364</v>
      </c>
      <c r="J945" s="108"/>
      <c r="K945" s="88"/>
      <c r="N945" s="18"/>
      <c r="P945" s="4">
        <v>94.0</v>
      </c>
      <c r="R945" s="4"/>
      <c r="S945" s="21"/>
      <c r="T945" s="21"/>
      <c r="V945" s="89"/>
      <c r="Z945" s="73"/>
      <c r="AA945" s="73">
        <v>0.0</v>
      </c>
      <c r="AC945" s="74"/>
      <c r="AF945" s="76"/>
      <c r="AJ945" s="90"/>
      <c r="AK945" s="18"/>
      <c r="AL945" s="8">
        <f t="shared" si="28"/>
        <v>0</v>
      </c>
      <c r="AO945" s="8">
        <v>9.587916851226495</v>
      </c>
      <c r="AT945" s="18"/>
      <c r="AU945" s="91"/>
    </row>
    <row r="946" ht="12.0" customHeight="1">
      <c r="A946" s="97">
        <v>1030073.0</v>
      </c>
      <c r="B946" s="92" t="s">
        <v>1234</v>
      </c>
      <c r="C946" s="81" t="str">
        <f t="shared" si="26"/>
        <v/>
      </c>
      <c r="D946" s="82">
        <v>74.57</v>
      </c>
      <c r="E946" s="94" t="s">
        <v>245</v>
      </c>
      <c r="F946" s="84">
        <f t="shared" si="27"/>
        <v>90.9754</v>
      </c>
      <c r="G946" s="95" t="s">
        <v>246</v>
      </c>
      <c r="H946" s="86"/>
      <c r="I946" s="99"/>
      <c r="J946" s="108"/>
      <c r="K946" s="88"/>
      <c r="N946" s="18"/>
      <c r="P946" s="4">
        <v>94.0</v>
      </c>
      <c r="R946" s="4"/>
      <c r="S946" s="21"/>
      <c r="T946" s="21"/>
      <c r="V946" s="89"/>
      <c r="Z946" s="73"/>
      <c r="AA946" s="73">
        <v>0.0</v>
      </c>
      <c r="AC946" s="74"/>
      <c r="AF946" s="76"/>
      <c r="AJ946" s="90"/>
      <c r="AK946" s="18"/>
      <c r="AL946" s="8">
        <f t="shared" si="28"/>
        <v>0</v>
      </c>
      <c r="AO946" s="8">
        <v>9.587916851226495</v>
      </c>
      <c r="AT946" s="18"/>
      <c r="AU946" s="91"/>
    </row>
    <row r="947" ht="12.0" customHeight="1">
      <c r="A947" s="97">
        <v>1030074.0</v>
      </c>
      <c r="B947" s="92" t="s">
        <v>1235</v>
      </c>
      <c r="C947" s="81" t="str">
        <f t="shared" si="26"/>
        <v/>
      </c>
      <c r="D947" s="82">
        <v>103.64</v>
      </c>
      <c r="E947" s="94" t="s">
        <v>245</v>
      </c>
      <c r="F947" s="84">
        <f t="shared" si="27"/>
        <v>126.4408</v>
      </c>
      <c r="G947" s="95" t="s">
        <v>246</v>
      </c>
      <c r="H947" s="86"/>
      <c r="I947" s="76"/>
      <c r="J947" s="108"/>
      <c r="K947" s="88"/>
      <c r="N947" s="18"/>
      <c r="P947" s="4">
        <v>94.0</v>
      </c>
      <c r="R947" s="4"/>
      <c r="S947" s="21"/>
      <c r="T947" s="21"/>
      <c r="V947" s="89"/>
      <c r="Z947" s="73"/>
      <c r="AA947" s="73">
        <v>15.003109452736311</v>
      </c>
      <c r="AC947" s="74"/>
      <c r="AF947" s="76"/>
      <c r="AJ947" s="90"/>
      <c r="AK947" s="18"/>
      <c r="AL947" s="8">
        <f t="shared" si="28"/>
        <v>0</v>
      </c>
      <c r="AO947" s="8">
        <v>7.761300039035602</v>
      </c>
      <c r="AT947" s="18"/>
      <c r="AU947" s="91"/>
    </row>
    <row r="948" ht="12.0" customHeight="1">
      <c r="A948" s="97">
        <v>1030075.0</v>
      </c>
      <c r="B948" s="92" t="s">
        <v>1236</v>
      </c>
      <c r="C948" s="81" t="str">
        <f t="shared" si="26"/>
        <v/>
      </c>
      <c r="D948" s="82">
        <v>103.64</v>
      </c>
      <c r="E948" s="94" t="s">
        <v>245</v>
      </c>
      <c r="F948" s="84">
        <f t="shared" si="27"/>
        <v>126.4408</v>
      </c>
      <c r="G948" s="95" t="s">
        <v>246</v>
      </c>
      <c r="H948" s="86"/>
      <c r="I948" s="76"/>
      <c r="J948" s="108"/>
      <c r="K948" s="88"/>
      <c r="N948" s="18"/>
      <c r="P948" s="4">
        <v>94.0</v>
      </c>
      <c r="R948" s="4"/>
      <c r="S948" s="21"/>
      <c r="T948" s="21"/>
      <c r="V948" s="89"/>
      <c r="Z948" s="73"/>
      <c r="AA948" s="73">
        <v>15.003109452736311</v>
      </c>
      <c r="AC948" s="74"/>
      <c r="AF948" s="76"/>
      <c r="AJ948" s="90"/>
      <c r="AK948" s="18"/>
      <c r="AL948" s="8">
        <f t="shared" si="28"/>
        <v>0</v>
      </c>
      <c r="AO948" s="8">
        <v>7.761300039035602</v>
      </c>
      <c r="AT948" s="18"/>
      <c r="AU948" s="91"/>
    </row>
    <row r="949" ht="12.0" customHeight="1">
      <c r="A949" s="97">
        <v>1030076.0</v>
      </c>
      <c r="B949" s="92" t="s">
        <v>1237</v>
      </c>
      <c r="C949" s="81" t="str">
        <f t="shared" si="26"/>
        <v/>
      </c>
      <c r="D949" s="82">
        <v>103.64</v>
      </c>
      <c r="E949" s="94" t="s">
        <v>245</v>
      </c>
      <c r="F949" s="84">
        <f t="shared" si="27"/>
        <v>126.4408</v>
      </c>
      <c r="G949" s="95" t="s">
        <v>274</v>
      </c>
      <c r="H949" s="86"/>
      <c r="I949" s="76"/>
      <c r="J949" s="108"/>
      <c r="K949" s="88"/>
      <c r="N949" s="18"/>
      <c r="P949" s="4">
        <v>94.0</v>
      </c>
      <c r="R949" s="4"/>
      <c r="S949" s="21"/>
      <c r="T949" s="21"/>
      <c r="V949" s="89"/>
      <c r="Z949" s="73"/>
      <c r="AA949" s="73">
        <v>15.003109452736311</v>
      </c>
      <c r="AC949" s="74"/>
      <c r="AF949" s="76"/>
      <c r="AJ949" s="90"/>
      <c r="AK949" s="18"/>
      <c r="AL949" s="8">
        <f t="shared" si="28"/>
        <v>0</v>
      </c>
      <c r="AO949" s="8">
        <v>0.15522600078071205</v>
      </c>
      <c r="AT949" s="18"/>
      <c r="AU949" s="91"/>
    </row>
    <row r="950" ht="12.0" customHeight="1">
      <c r="A950" s="97">
        <v>1030077.0</v>
      </c>
      <c r="B950" s="92" t="s">
        <v>1238</v>
      </c>
      <c r="C950" s="81" t="str">
        <f t="shared" ref="C950:C1005" si="29">IF(MROUND(AL950/(AO950*F950),5)=0,"",MROUND(AL950/(AO950*F950),5))</f>
        <v/>
      </c>
      <c r="D950" s="82">
        <v>117.58</v>
      </c>
      <c r="E950" s="94" t="s">
        <v>245</v>
      </c>
      <c r="F950" s="84">
        <f t="shared" si="27"/>
        <v>143.4476</v>
      </c>
      <c r="G950" s="95" t="s">
        <v>246</v>
      </c>
      <c r="H950" s="86"/>
      <c r="I950" s="76"/>
      <c r="J950" s="108"/>
      <c r="K950" s="88"/>
      <c r="N950" s="18"/>
      <c r="P950" s="4">
        <v>94.0</v>
      </c>
      <c r="R950" s="4"/>
      <c r="S950" s="21"/>
      <c r="T950" s="21"/>
      <c r="V950" s="89"/>
      <c r="Z950" s="73"/>
      <c r="AA950" s="73">
        <v>15.006166917911472</v>
      </c>
      <c r="AC950" s="74"/>
      <c r="AF950" s="76"/>
      <c r="AJ950" s="90"/>
      <c r="AK950" s="18"/>
      <c r="AL950" s="8">
        <f t="shared" si="28"/>
        <v>0</v>
      </c>
      <c r="AO950" s="8">
        <v>4.560781804586226</v>
      </c>
      <c r="AT950" s="18"/>
      <c r="AU950" s="91"/>
    </row>
    <row r="951" ht="12.0" customHeight="1">
      <c r="A951" s="97">
        <v>1030078.0</v>
      </c>
      <c r="B951" s="92" t="s">
        <v>1239</v>
      </c>
      <c r="C951" s="81" t="str">
        <f t="shared" si="29"/>
        <v/>
      </c>
      <c r="D951" s="82">
        <v>117.58</v>
      </c>
      <c r="E951" s="94" t="s">
        <v>245</v>
      </c>
      <c r="F951" s="84">
        <f t="shared" si="27"/>
        <v>143.4476</v>
      </c>
      <c r="G951" s="95" t="s">
        <v>246</v>
      </c>
      <c r="H951" s="86"/>
      <c r="I951" s="76"/>
      <c r="J951" s="108"/>
      <c r="K951" s="88"/>
      <c r="N951" s="18"/>
      <c r="P951" s="4">
        <v>94.0</v>
      </c>
      <c r="R951" s="4"/>
      <c r="S951" s="21"/>
      <c r="T951" s="21"/>
      <c r="V951" s="89"/>
      <c r="Z951" s="73"/>
      <c r="AA951" s="73">
        <v>15.006166917911472</v>
      </c>
      <c r="AC951" s="74"/>
      <c r="AF951" s="76"/>
      <c r="AJ951" s="90"/>
      <c r="AK951" s="18"/>
      <c r="AL951" s="8">
        <f t="shared" si="28"/>
        <v>0</v>
      </c>
      <c r="AO951" s="8">
        <v>3.4205863534396688</v>
      </c>
      <c r="AT951" s="18"/>
      <c r="AU951" s="91"/>
    </row>
    <row r="952" ht="12.0" customHeight="1">
      <c r="A952" s="97">
        <v>1030079.0</v>
      </c>
      <c r="B952" s="92" t="s">
        <v>1240</v>
      </c>
      <c r="C952" s="81" t="str">
        <f t="shared" si="29"/>
        <v/>
      </c>
      <c r="D952" s="82">
        <v>117.58</v>
      </c>
      <c r="E952" s="94" t="s">
        <v>245</v>
      </c>
      <c r="F952" s="84">
        <f t="shared" si="27"/>
        <v>143.4476</v>
      </c>
      <c r="G952" s="95" t="s">
        <v>246</v>
      </c>
      <c r="H952" s="86"/>
      <c r="I952" s="76"/>
      <c r="J952" s="108"/>
      <c r="K952" s="88"/>
      <c r="N952" s="18"/>
      <c r="P952" s="4">
        <v>94.0</v>
      </c>
      <c r="R952" s="4"/>
      <c r="S952" s="21"/>
      <c r="T952" s="21"/>
      <c r="V952" s="89"/>
      <c r="Z952" s="73"/>
      <c r="AA952" s="73">
        <v>15.006166917911472</v>
      </c>
      <c r="AC952" s="74"/>
      <c r="AF952" s="76"/>
      <c r="AJ952" s="90"/>
      <c r="AK952" s="18"/>
      <c r="AL952" s="8">
        <f t="shared" si="28"/>
        <v>0</v>
      </c>
      <c r="AO952" s="8">
        <v>13.682345413758675</v>
      </c>
      <c r="AT952" s="18"/>
      <c r="AU952" s="91"/>
    </row>
    <row r="953" ht="12.0" customHeight="1">
      <c r="A953" s="97">
        <v>1030080.0</v>
      </c>
      <c r="B953" s="92" t="s">
        <v>1241</v>
      </c>
      <c r="C953" s="81" t="str">
        <f t="shared" si="29"/>
        <v/>
      </c>
      <c r="D953" s="82">
        <v>117.58</v>
      </c>
      <c r="E953" s="94" t="s">
        <v>245</v>
      </c>
      <c r="F953" s="84">
        <f t="shared" si="27"/>
        <v>143.4476</v>
      </c>
      <c r="G953" s="95" t="s">
        <v>246</v>
      </c>
      <c r="H953" s="86"/>
      <c r="I953" s="76"/>
      <c r="J953" s="108"/>
      <c r="K953" s="88"/>
      <c r="N953" s="18"/>
      <c r="P953" s="4">
        <v>94.0</v>
      </c>
      <c r="R953" s="4"/>
      <c r="S953" s="21"/>
      <c r="T953" s="21"/>
      <c r="V953" s="89"/>
      <c r="Z953" s="73"/>
      <c r="AA953" s="73">
        <v>15.006166917911472</v>
      </c>
      <c r="AC953" s="74"/>
      <c r="AF953" s="76"/>
      <c r="AJ953" s="90"/>
      <c r="AK953" s="18"/>
      <c r="AL953" s="8">
        <f t="shared" si="28"/>
        <v>0</v>
      </c>
      <c r="AO953" s="8">
        <v>13.682345413758675</v>
      </c>
      <c r="AT953" s="18"/>
      <c r="AU953" s="91"/>
    </row>
    <row r="954" ht="12.0" customHeight="1">
      <c r="A954" s="97">
        <v>5030081.0</v>
      </c>
      <c r="B954" s="92" t="s">
        <v>1242</v>
      </c>
      <c r="C954" s="81" t="str">
        <f t="shared" si="29"/>
        <v/>
      </c>
      <c r="D954" s="82">
        <v>117.58</v>
      </c>
      <c r="E954" s="94" t="s">
        <v>245</v>
      </c>
      <c r="F954" s="84">
        <f t="shared" si="27"/>
        <v>143.4476</v>
      </c>
      <c r="G954" s="95" t="s">
        <v>274</v>
      </c>
      <c r="H954" s="86"/>
      <c r="I954" s="76"/>
      <c r="J954" s="108"/>
      <c r="K954" s="88"/>
      <c r="N954" s="18"/>
      <c r="P954" s="4">
        <v>94.0</v>
      </c>
      <c r="R954" s="4"/>
      <c r="S954" s="21"/>
      <c r="T954" s="21"/>
      <c r="V954" s="89"/>
      <c r="Z954" s="73"/>
      <c r="AA954" s="73">
        <v>15.006166917911472</v>
      </c>
      <c r="AC954" s="74"/>
      <c r="AF954" s="76"/>
      <c r="AJ954" s="90">
        <v>1030081.0</v>
      </c>
      <c r="AK954" s="18"/>
      <c r="AL954" s="8">
        <f t="shared" si="28"/>
        <v>0</v>
      </c>
      <c r="AO954" s="8">
        <v>0.5700977255732782</v>
      </c>
      <c r="AT954" s="18"/>
      <c r="AU954" s="91"/>
    </row>
    <row r="955" ht="12.0" customHeight="1">
      <c r="A955" s="97">
        <v>1030082.0</v>
      </c>
      <c r="B955" s="92" t="s">
        <v>1243</v>
      </c>
      <c r="C955" s="81" t="str">
        <f t="shared" si="29"/>
        <v/>
      </c>
      <c r="D955" s="82">
        <v>98.06</v>
      </c>
      <c r="E955" s="94" t="s">
        <v>245</v>
      </c>
      <c r="F955" s="84">
        <f t="shared" si="27"/>
        <v>119.6332</v>
      </c>
      <c r="G955" s="95" t="s">
        <v>246</v>
      </c>
      <c r="H955" s="86"/>
      <c r="I955" s="76"/>
      <c r="J955" s="108"/>
      <c r="K955" s="88"/>
      <c r="N955" s="18"/>
      <c r="P955" s="4">
        <v>94.0</v>
      </c>
      <c r="R955" s="4"/>
      <c r="S955" s="21"/>
      <c r="T955" s="21"/>
      <c r="V955" s="89"/>
      <c r="Z955" s="73"/>
      <c r="AA955" s="73">
        <v>0.0</v>
      </c>
      <c r="AC955" s="74"/>
      <c r="AF955" s="76"/>
      <c r="AJ955" s="90"/>
      <c r="AK955" s="18"/>
      <c r="AL955" s="8">
        <f t="shared" si="28"/>
        <v>0</v>
      </c>
      <c r="AO955" s="8">
        <v>14.582316124739132</v>
      </c>
      <c r="AT955" s="18"/>
      <c r="AU955" s="91"/>
    </row>
    <row r="956" ht="12.0" customHeight="1">
      <c r="A956" s="97">
        <v>1030083.0</v>
      </c>
      <c r="B956" s="92" t="s">
        <v>1244</v>
      </c>
      <c r="C956" s="81" t="str">
        <f t="shared" si="29"/>
        <v/>
      </c>
      <c r="D956" s="82">
        <v>136.29</v>
      </c>
      <c r="E956" s="94" t="s">
        <v>245</v>
      </c>
      <c r="F956" s="84">
        <f t="shared" si="27"/>
        <v>166.2738</v>
      </c>
      <c r="G956" s="95" t="s">
        <v>246</v>
      </c>
      <c r="H956" s="86"/>
      <c r="I956" s="76"/>
      <c r="J956" s="108"/>
      <c r="K956" s="88"/>
      <c r="N956" s="18"/>
      <c r="P956" s="4">
        <v>94.0</v>
      </c>
      <c r="R956" s="4"/>
      <c r="S956" s="21"/>
      <c r="T956" s="21"/>
      <c r="V956" s="89"/>
      <c r="Z956" s="73"/>
      <c r="AA956" s="73">
        <v>15.003546937810356</v>
      </c>
      <c r="AC956" s="74"/>
      <c r="AF956" s="76"/>
      <c r="AJ956" s="90"/>
      <c r="AK956" s="18"/>
      <c r="AL956" s="8">
        <f t="shared" si="28"/>
        <v>0</v>
      </c>
      <c r="AO956" s="8">
        <v>5.902022119827966</v>
      </c>
      <c r="AT956" s="18"/>
      <c r="AU956" s="91"/>
    </row>
    <row r="957" ht="12.0" customHeight="1">
      <c r="A957" s="97">
        <v>1030084.0</v>
      </c>
      <c r="B957" s="92" t="s">
        <v>1245</v>
      </c>
      <c r="C957" s="81" t="str">
        <f t="shared" si="29"/>
        <v/>
      </c>
      <c r="D957" s="82">
        <v>98.06</v>
      </c>
      <c r="E957" s="94" t="s">
        <v>245</v>
      </c>
      <c r="F957" s="84">
        <f t="shared" si="27"/>
        <v>119.6332</v>
      </c>
      <c r="G957" s="95" t="s">
        <v>246</v>
      </c>
      <c r="H957" s="86"/>
      <c r="I957" s="76"/>
      <c r="J957" s="108"/>
      <c r="K957" s="88"/>
      <c r="N957" s="18"/>
      <c r="P957" s="4">
        <v>94.0</v>
      </c>
      <c r="R957" s="4"/>
      <c r="S957" s="21"/>
      <c r="T957" s="21"/>
      <c r="V957" s="89"/>
      <c r="Z957" s="73"/>
      <c r="AA957" s="73">
        <v>0.0</v>
      </c>
      <c r="AC957" s="74"/>
      <c r="AF957" s="76"/>
      <c r="AJ957" s="90"/>
      <c r="AK957" s="18"/>
      <c r="AL957" s="8">
        <f t="shared" si="28"/>
        <v>0</v>
      </c>
      <c r="AO957" s="8">
        <v>14.582316124739132</v>
      </c>
      <c r="AT957" s="18"/>
      <c r="AU957" s="91"/>
    </row>
    <row r="958" ht="12.0" customHeight="1">
      <c r="A958" s="97">
        <v>1030085.0</v>
      </c>
      <c r="B958" s="92" t="s">
        <v>1246</v>
      </c>
      <c r="C958" s="81" t="str">
        <f t="shared" si="29"/>
        <v/>
      </c>
      <c r="D958" s="82">
        <v>98.06</v>
      </c>
      <c r="E958" s="94" t="s">
        <v>245</v>
      </c>
      <c r="F958" s="84">
        <f t="shared" si="27"/>
        <v>119.6332</v>
      </c>
      <c r="G958" s="95" t="s">
        <v>246</v>
      </c>
      <c r="H958" s="86"/>
      <c r="I958" s="76"/>
      <c r="J958" s="108"/>
      <c r="K958" s="88"/>
      <c r="N958" s="18"/>
      <c r="P958" s="4">
        <v>94.0</v>
      </c>
      <c r="R958" s="4"/>
      <c r="S958" s="21"/>
      <c r="T958" s="21"/>
      <c r="V958" s="89"/>
      <c r="Z958" s="73"/>
      <c r="AA958" s="73">
        <v>0.0</v>
      </c>
      <c r="AC958" s="74"/>
      <c r="AF958" s="76"/>
      <c r="AJ958" s="90"/>
      <c r="AK958" s="18"/>
      <c r="AL958" s="8">
        <f t="shared" si="28"/>
        <v>0</v>
      </c>
      <c r="AO958" s="8">
        <v>14.582316124739132</v>
      </c>
      <c r="AT958" s="18"/>
      <c r="AU958" s="91"/>
    </row>
    <row r="959" ht="12.0" customHeight="1">
      <c r="A959" s="97">
        <v>5030086.0</v>
      </c>
      <c r="B959" s="92" t="s">
        <v>1247</v>
      </c>
      <c r="C959" s="81" t="str">
        <f t="shared" si="29"/>
        <v/>
      </c>
      <c r="D959" s="82">
        <v>136.29</v>
      </c>
      <c r="E959" s="94" t="s">
        <v>245</v>
      </c>
      <c r="F959" s="84">
        <f t="shared" si="27"/>
        <v>166.2738</v>
      </c>
      <c r="G959" s="95" t="s">
        <v>274</v>
      </c>
      <c r="H959" s="86"/>
      <c r="I959" s="76"/>
      <c r="J959" s="108"/>
      <c r="K959" s="88"/>
      <c r="N959" s="18"/>
      <c r="P959" s="4">
        <v>94.0</v>
      </c>
      <c r="R959" s="4"/>
      <c r="S959" s="21"/>
      <c r="T959" s="21"/>
      <c r="V959" s="89"/>
      <c r="Z959" s="73"/>
      <c r="AA959" s="73">
        <v>15.003546937810356</v>
      </c>
      <c r="AC959" s="74"/>
      <c r="AF959" s="76"/>
      <c r="AJ959" s="90">
        <v>1030086.0</v>
      </c>
      <c r="AK959" s="18"/>
      <c r="AL959" s="8">
        <f t="shared" si="28"/>
        <v>0</v>
      </c>
      <c r="AO959" s="8">
        <v>0.4721617695862372</v>
      </c>
      <c r="AT959" s="18"/>
      <c r="AU959" s="91"/>
    </row>
    <row r="960" ht="12.0" customHeight="1">
      <c r="A960" s="97">
        <v>1030087.0</v>
      </c>
      <c r="B960" s="92" t="s">
        <v>1248</v>
      </c>
      <c r="C960" s="81" t="str">
        <f t="shared" si="29"/>
        <v/>
      </c>
      <c r="D960" s="82">
        <v>107.79</v>
      </c>
      <c r="E960" s="94" t="s">
        <v>245</v>
      </c>
      <c r="F960" s="84">
        <f t="shared" si="27"/>
        <v>131.5038</v>
      </c>
      <c r="G960" s="95" t="s">
        <v>246</v>
      </c>
      <c r="H960" s="86"/>
      <c r="I960" s="76"/>
      <c r="J960" s="108"/>
      <c r="K960" s="88"/>
      <c r="N960" s="18"/>
      <c r="P960" s="4">
        <v>94.0</v>
      </c>
      <c r="R960" s="4"/>
      <c r="S960" s="21"/>
      <c r="T960" s="21"/>
      <c r="V960" s="89"/>
      <c r="Z960" s="73"/>
      <c r="AA960" s="73">
        <v>0.0</v>
      </c>
      <c r="AC960" s="74"/>
      <c r="AF960" s="76"/>
      <c r="AJ960" s="90"/>
      <c r="AK960" s="18"/>
      <c r="AL960" s="8">
        <f t="shared" si="28"/>
        <v>0</v>
      </c>
      <c r="AO960" s="8">
        <v>13.265997951497535</v>
      </c>
      <c r="AT960" s="18"/>
      <c r="AU960" s="91"/>
    </row>
    <row r="961" ht="12.0" customHeight="1">
      <c r="A961" s="97">
        <v>1030088.0</v>
      </c>
      <c r="B961" s="92" t="s">
        <v>1249</v>
      </c>
      <c r="C961" s="81" t="str">
        <f t="shared" si="29"/>
        <v/>
      </c>
      <c r="D961" s="82">
        <v>149.8</v>
      </c>
      <c r="E961" s="94" t="s">
        <v>245</v>
      </c>
      <c r="F961" s="84">
        <f t="shared" si="27"/>
        <v>182.756</v>
      </c>
      <c r="G961" s="95" t="s">
        <v>246</v>
      </c>
      <c r="H961" s="86"/>
      <c r="I961" s="76"/>
      <c r="J961" s="108"/>
      <c r="K961" s="88"/>
      <c r="N961" s="18"/>
      <c r="P961" s="4">
        <v>94.0</v>
      </c>
      <c r="R961" s="4"/>
      <c r="S961" s="21"/>
      <c r="T961" s="21"/>
      <c r="V961" s="89"/>
      <c r="Z961" s="73"/>
      <c r="AA961" s="73">
        <v>15.004840271055173</v>
      </c>
      <c r="AC961" s="74"/>
      <c r="AF961" s="76"/>
      <c r="AJ961" s="90"/>
      <c r="AK961" s="18"/>
      <c r="AL961" s="8">
        <f t="shared" si="28"/>
        <v>0</v>
      </c>
      <c r="AO961" s="8">
        <v>10.739330974028684</v>
      </c>
      <c r="AT961" s="18"/>
      <c r="AU961" s="91"/>
    </row>
    <row r="962" ht="12.0" customHeight="1">
      <c r="A962" s="97">
        <v>1030089.0</v>
      </c>
      <c r="B962" s="92" t="s">
        <v>1250</v>
      </c>
      <c r="C962" s="81" t="str">
        <f t="shared" si="29"/>
        <v/>
      </c>
      <c r="D962" s="82">
        <v>149.8</v>
      </c>
      <c r="E962" s="94" t="s">
        <v>245</v>
      </c>
      <c r="F962" s="84">
        <f t="shared" si="27"/>
        <v>182.756</v>
      </c>
      <c r="G962" s="95" t="s">
        <v>246</v>
      </c>
      <c r="H962" s="86"/>
      <c r="I962" s="76"/>
      <c r="J962" s="108"/>
      <c r="K962" s="88"/>
      <c r="N962" s="18"/>
      <c r="P962" s="4">
        <v>94.0</v>
      </c>
      <c r="R962" s="4"/>
      <c r="S962" s="21"/>
      <c r="T962" s="21"/>
      <c r="V962" s="89"/>
      <c r="Z962" s="73"/>
      <c r="AA962" s="73">
        <v>15.004840271055173</v>
      </c>
      <c r="AC962" s="74"/>
      <c r="AF962" s="76"/>
      <c r="AJ962" s="90"/>
      <c r="AK962" s="18"/>
      <c r="AL962" s="8">
        <f t="shared" si="28"/>
        <v>0</v>
      </c>
      <c r="AO962" s="8">
        <v>10.739330974028684</v>
      </c>
      <c r="AT962" s="18"/>
      <c r="AU962" s="91"/>
    </row>
    <row r="963" ht="12.0" customHeight="1">
      <c r="A963" s="97">
        <v>1030156.0</v>
      </c>
      <c r="B963" s="92" t="s">
        <v>1251</v>
      </c>
      <c r="C963" s="81" t="str">
        <f t="shared" si="29"/>
        <v/>
      </c>
      <c r="D963" s="82">
        <v>149.8</v>
      </c>
      <c r="E963" s="94" t="s">
        <v>245</v>
      </c>
      <c r="F963" s="84">
        <f t="shared" si="27"/>
        <v>182.756</v>
      </c>
      <c r="G963" s="95" t="s">
        <v>246</v>
      </c>
      <c r="H963" s="86"/>
      <c r="I963" s="76"/>
      <c r="J963" s="108"/>
      <c r="K963" s="88"/>
      <c r="N963" s="18"/>
      <c r="P963" s="4">
        <v>94.0</v>
      </c>
      <c r="R963" s="4"/>
      <c r="S963" s="21"/>
      <c r="T963" s="21"/>
      <c r="V963" s="89"/>
      <c r="Z963" s="73"/>
      <c r="AA963" s="73">
        <v>15.004840271055173</v>
      </c>
      <c r="AC963" s="74"/>
      <c r="AF963" s="76"/>
      <c r="AJ963" s="90"/>
      <c r="AK963" s="18"/>
      <c r="AL963" s="8">
        <f t="shared" si="28"/>
        <v>0</v>
      </c>
      <c r="AO963" s="8">
        <v>10.739330974028684</v>
      </c>
      <c r="AT963" s="18"/>
      <c r="AU963" s="91"/>
    </row>
    <row r="964" ht="12.0" customHeight="1">
      <c r="A964" s="97">
        <v>1030090.0</v>
      </c>
      <c r="B964" s="92" t="s">
        <v>1252</v>
      </c>
      <c r="C964" s="81" t="str">
        <f t="shared" si="29"/>
        <v/>
      </c>
      <c r="D964" s="82">
        <v>149.8</v>
      </c>
      <c r="E964" s="94" t="s">
        <v>245</v>
      </c>
      <c r="F964" s="84">
        <f t="shared" si="27"/>
        <v>182.756</v>
      </c>
      <c r="G964" s="95" t="s">
        <v>274</v>
      </c>
      <c r="H964" s="86"/>
      <c r="I964" s="76"/>
      <c r="J964" s="108"/>
      <c r="K964" s="88"/>
      <c r="N964" s="18"/>
      <c r="P964" s="4">
        <v>94.0</v>
      </c>
      <c r="R964" s="4"/>
      <c r="S964" s="21"/>
      <c r="T964" s="21"/>
      <c r="V964" s="89"/>
      <c r="Z964" s="73"/>
      <c r="AA964" s="73">
        <v>15.004840271055173</v>
      </c>
      <c r="AC964" s="74"/>
      <c r="AF964" s="76"/>
      <c r="AJ964" s="90"/>
      <c r="AK964" s="18"/>
      <c r="AL964" s="8">
        <f t="shared" si="28"/>
        <v>0</v>
      </c>
      <c r="AO964" s="8">
        <v>1.7898884956714476</v>
      </c>
      <c r="AT964" s="18"/>
      <c r="AU964" s="91"/>
    </row>
    <row r="965" ht="12.0" customHeight="1">
      <c r="A965" s="97">
        <v>1030091.0</v>
      </c>
      <c r="B965" s="92" t="s">
        <v>1253</v>
      </c>
      <c r="C965" s="81" t="str">
        <f t="shared" si="29"/>
        <v/>
      </c>
      <c r="D965" s="82">
        <v>180.23</v>
      </c>
      <c r="E965" s="94" t="s">
        <v>245</v>
      </c>
      <c r="F965" s="84">
        <f t="shared" si="27"/>
        <v>219.8806</v>
      </c>
      <c r="G965" s="95" t="s">
        <v>246</v>
      </c>
      <c r="H965" s="86"/>
      <c r="I965" s="76"/>
      <c r="J965" s="108"/>
      <c r="K965" s="88"/>
      <c r="N965" s="18"/>
      <c r="P965" s="4">
        <v>94.0</v>
      </c>
      <c r="R965" s="4"/>
      <c r="S965" s="21"/>
      <c r="T965" s="21"/>
      <c r="V965" s="89"/>
      <c r="Z965" s="73"/>
      <c r="AA965" s="73">
        <v>15.000893974611117</v>
      </c>
      <c r="AC965" s="74"/>
      <c r="AF965" s="76"/>
      <c r="AJ965" s="90"/>
      <c r="AK965" s="18"/>
      <c r="AL965" s="8">
        <f t="shared" si="28"/>
        <v>0</v>
      </c>
      <c r="AO965" s="8">
        <v>8.925422378078268</v>
      </c>
      <c r="AT965" s="18"/>
      <c r="AU965" s="91"/>
    </row>
    <row r="966" ht="12.0" customHeight="1">
      <c r="A966" s="97">
        <v>1030092.0</v>
      </c>
      <c r="B966" s="92" t="s">
        <v>1254</v>
      </c>
      <c r="C966" s="81" t="str">
        <f t="shared" si="29"/>
        <v/>
      </c>
      <c r="D966" s="82">
        <v>180.23</v>
      </c>
      <c r="E966" s="94" t="s">
        <v>245</v>
      </c>
      <c r="F966" s="84">
        <f t="shared" si="27"/>
        <v>219.8806</v>
      </c>
      <c r="G966" s="95" t="s">
        <v>246</v>
      </c>
      <c r="H966" s="86"/>
      <c r="I966" s="76"/>
      <c r="J966" s="108"/>
      <c r="K966" s="88"/>
      <c r="N966" s="18"/>
      <c r="P966" s="4">
        <v>94.0</v>
      </c>
      <c r="R966" s="4"/>
      <c r="S966" s="21"/>
      <c r="T966" s="21"/>
      <c r="V966" s="89"/>
      <c r="Z966" s="73"/>
      <c r="AA966" s="73">
        <v>15.000893974611117</v>
      </c>
      <c r="AC966" s="74"/>
      <c r="AF966" s="76"/>
      <c r="AJ966" s="90"/>
      <c r="AK966" s="18"/>
      <c r="AL966" s="8">
        <f t="shared" si="28"/>
        <v>0</v>
      </c>
      <c r="AO966" s="8">
        <v>8.925422378078268</v>
      </c>
      <c r="AT966" s="18"/>
      <c r="AU966" s="91"/>
    </row>
    <row r="967" ht="12.0" customHeight="1">
      <c r="A967" s="97">
        <v>1030093.0</v>
      </c>
      <c r="B967" s="92" t="s">
        <v>1255</v>
      </c>
      <c r="C967" s="81" t="str">
        <f t="shared" si="29"/>
        <v/>
      </c>
      <c r="D967" s="82">
        <v>180.23</v>
      </c>
      <c r="E967" s="94" t="s">
        <v>245</v>
      </c>
      <c r="F967" s="84">
        <f t="shared" si="27"/>
        <v>219.8806</v>
      </c>
      <c r="G967" s="95" t="s">
        <v>246</v>
      </c>
      <c r="H967" s="86"/>
      <c r="I967" s="76"/>
      <c r="J967" s="108"/>
      <c r="K967" s="88"/>
      <c r="N967" s="18"/>
      <c r="P967" s="4">
        <v>94.0</v>
      </c>
      <c r="R967" s="4"/>
      <c r="S967" s="21"/>
      <c r="T967" s="21"/>
      <c r="V967" s="89"/>
      <c r="Z967" s="73"/>
      <c r="AA967" s="73">
        <v>15.000893974611117</v>
      </c>
      <c r="AC967" s="74"/>
      <c r="AF967" s="76"/>
      <c r="AJ967" s="90"/>
      <c r="AK967" s="18"/>
      <c r="AL967" s="8">
        <f t="shared" si="28"/>
        <v>0</v>
      </c>
      <c r="AO967" s="8">
        <v>8.925422378078268</v>
      </c>
      <c r="AT967" s="18"/>
      <c r="AU967" s="91"/>
    </row>
    <row r="968" ht="12.0" customHeight="1">
      <c r="A968" s="97">
        <v>1030094.0</v>
      </c>
      <c r="B968" s="92" t="s">
        <v>1256</v>
      </c>
      <c r="C968" s="81" t="str">
        <f t="shared" si="29"/>
        <v/>
      </c>
      <c r="D968" s="82">
        <v>180.23</v>
      </c>
      <c r="E968" s="94" t="s">
        <v>245</v>
      </c>
      <c r="F968" s="84">
        <f t="shared" si="27"/>
        <v>219.8806</v>
      </c>
      <c r="G968" s="95" t="s">
        <v>246</v>
      </c>
      <c r="H968" s="86"/>
      <c r="I968" s="76"/>
      <c r="J968" s="108"/>
      <c r="K968" s="88"/>
      <c r="N968" s="18"/>
      <c r="P968" s="4">
        <v>94.0</v>
      </c>
      <c r="R968" s="4"/>
      <c r="S968" s="21"/>
      <c r="T968" s="21"/>
      <c r="V968" s="89"/>
      <c r="Z968" s="73"/>
      <c r="AA968" s="73">
        <v>15.000893974611117</v>
      </c>
      <c r="AC968" s="74"/>
      <c r="AF968" s="76"/>
      <c r="AJ968" s="90"/>
      <c r="AK968" s="18"/>
      <c r="AL968" s="8">
        <f t="shared" si="28"/>
        <v>0</v>
      </c>
      <c r="AO968" s="8">
        <v>8.925422378078268</v>
      </c>
      <c r="AT968" s="18"/>
      <c r="AU968" s="91"/>
    </row>
    <row r="969" ht="12.0" customHeight="1">
      <c r="A969" s="97">
        <v>1030095.0</v>
      </c>
      <c r="B969" s="92" t="s">
        <v>1257</v>
      </c>
      <c r="C969" s="81" t="str">
        <f t="shared" si="29"/>
        <v/>
      </c>
      <c r="D969" s="82">
        <v>180.23</v>
      </c>
      <c r="E969" s="94" t="s">
        <v>245</v>
      </c>
      <c r="F969" s="84">
        <f t="shared" si="27"/>
        <v>219.8806</v>
      </c>
      <c r="G969" s="95" t="s">
        <v>274</v>
      </c>
      <c r="H969" s="86"/>
      <c r="I969" s="76"/>
      <c r="J969" s="108"/>
      <c r="K969" s="88"/>
      <c r="N969" s="18"/>
      <c r="P969" s="4">
        <v>94.0</v>
      </c>
      <c r="R969" s="4"/>
      <c r="S969" s="21"/>
      <c r="T969" s="21"/>
      <c r="V969" s="89"/>
      <c r="Z969" s="73"/>
      <c r="AA969" s="73">
        <v>15.000893974611117</v>
      </c>
      <c r="AC969" s="74"/>
      <c r="AF969" s="76"/>
      <c r="AJ969" s="90"/>
      <c r="AK969" s="18"/>
      <c r="AL969" s="8">
        <f t="shared" si="28"/>
        <v>0</v>
      </c>
      <c r="AO969" s="8">
        <v>0.18594629954329725</v>
      </c>
      <c r="AT969" s="18"/>
      <c r="AU969" s="91"/>
    </row>
    <row r="970" ht="12.0" customHeight="1">
      <c r="A970" s="97">
        <v>1030096.0</v>
      </c>
      <c r="B970" s="92" t="s">
        <v>1258</v>
      </c>
      <c r="C970" s="81" t="str">
        <f t="shared" si="29"/>
        <v/>
      </c>
      <c r="D970" s="82">
        <v>144.34</v>
      </c>
      <c r="E970" s="94" t="s">
        <v>245</v>
      </c>
      <c r="F970" s="84">
        <f t="shared" si="27"/>
        <v>176.0948</v>
      </c>
      <c r="G970" s="95" t="s">
        <v>246</v>
      </c>
      <c r="H970" s="86"/>
      <c r="I970" s="76"/>
      <c r="J970" s="108"/>
      <c r="K970" s="88"/>
      <c r="N970" s="18"/>
      <c r="P970" s="4">
        <v>94.0</v>
      </c>
      <c r="R970" s="4"/>
      <c r="S970" s="21"/>
      <c r="T970" s="21"/>
      <c r="V970" s="89"/>
      <c r="Z970" s="73"/>
      <c r="AA970" s="73">
        <v>0.0</v>
      </c>
      <c r="AC970" s="74"/>
      <c r="AF970" s="76"/>
      <c r="AJ970" s="90"/>
      <c r="AK970" s="18"/>
      <c r="AL970" s="8">
        <f t="shared" si="28"/>
        <v>0</v>
      </c>
      <c r="AO970" s="8">
        <v>9.906761252542049</v>
      </c>
      <c r="AT970" s="18"/>
      <c r="AU970" s="91"/>
    </row>
    <row r="971" ht="12.0" customHeight="1">
      <c r="A971" s="97">
        <v>1030097.0</v>
      </c>
      <c r="B971" s="92" t="s">
        <v>1259</v>
      </c>
      <c r="C971" s="81" t="str">
        <f t="shared" si="29"/>
        <v/>
      </c>
      <c r="D971" s="82">
        <v>200.59</v>
      </c>
      <c r="E971" s="94" t="s">
        <v>245</v>
      </c>
      <c r="F971" s="84">
        <f t="shared" si="27"/>
        <v>244.7198</v>
      </c>
      <c r="G971" s="95" t="s">
        <v>246</v>
      </c>
      <c r="H971" s="86"/>
      <c r="I971" s="76"/>
      <c r="J971" s="108"/>
      <c r="K971" s="88"/>
      <c r="N971" s="18"/>
      <c r="P971" s="4">
        <v>94.0</v>
      </c>
      <c r="R971" s="4"/>
      <c r="S971" s="21"/>
      <c r="T971" s="21"/>
      <c r="V971" s="89"/>
      <c r="Z971" s="73"/>
      <c r="AA971" s="73">
        <v>14.997188529199136</v>
      </c>
      <c r="AC971" s="74"/>
      <c r="AF971" s="76"/>
      <c r="AJ971" s="90"/>
      <c r="AK971" s="18"/>
      <c r="AL971" s="8">
        <f t="shared" si="28"/>
        <v>0</v>
      </c>
      <c r="AO971" s="8">
        <v>2.6732883140622907</v>
      </c>
      <c r="AT971" s="18"/>
      <c r="AU971" s="91"/>
    </row>
    <row r="972" ht="12.0" customHeight="1">
      <c r="A972" s="97">
        <v>1030098.0</v>
      </c>
      <c r="B972" s="92" t="s">
        <v>1260</v>
      </c>
      <c r="C972" s="81" t="str">
        <f t="shared" si="29"/>
        <v/>
      </c>
      <c r="D972" s="82">
        <v>200.59</v>
      </c>
      <c r="E972" s="94" t="s">
        <v>245</v>
      </c>
      <c r="F972" s="84">
        <f t="shared" si="27"/>
        <v>244.7198</v>
      </c>
      <c r="G972" s="95" t="s">
        <v>246</v>
      </c>
      <c r="H972" s="86"/>
      <c r="I972" s="76"/>
      <c r="J972" s="108"/>
      <c r="K972" s="88"/>
      <c r="N972" s="18"/>
      <c r="P972" s="4">
        <v>94.0</v>
      </c>
      <c r="R972" s="4"/>
      <c r="S972" s="21"/>
      <c r="T972" s="21"/>
      <c r="V972" s="89"/>
      <c r="Z972" s="73"/>
      <c r="AA972" s="73">
        <v>14.997188529199136</v>
      </c>
      <c r="AC972" s="74"/>
      <c r="AF972" s="76"/>
      <c r="AJ972" s="90"/>
      <c r="AK972" s="18"/>
      <c r="AL972" s="8">
        <f t="shared" si="28"/>
        <v>0</v>
      </c>
      <c r="AO972" s="8">
        <v>8.019864942186873</v>
      </c>
      <c r="AT972" s="18"/>
      <c r="AU972" s="91"/>
    </row>
    <row r="973" ht="12.0" customHeight="1">
      <c r="A973" s="97">
        <v>1030099.0</v>
      </c>
      <c r="B973" s="92" t="s">
        <v>1261</v>
      </c>
      <c r="C973" s="81" t="str">
        <f t="shared" si="29"/>
        <v/>
      </c>
      <c r="D973" s="82">
        <v>200.59</v>
      </c>
      <c r="E973" s="94" t="s">
        <v>372</v>
      </c>
      <c r="F973" s="84">
        <f t="shared" si="27"/>
        <v>244.7198</v>
      </c>
      <c r="G973" s="95" t="s">
        <v>246</v>
      </c>
      <c r="H973" s="86"/>
      <c r="I973" s="76"/>
      <c r="J973" s="108"/>
      <c r="K973" s="88"/>
      <c r="N973" s="18"/>
      <c r="P973" s="4">
        <v>94.0</v>
      </c>
      <c r="R973" s="4"/>
      <c r="S973" s="21"/>
      <c r="T973" s="21"/>
      <c r="V973" s="89"/>
      <c r="Z973" s="73"/>
      <c r="AA973" s="73">
        <v>14.997188529199136</v>
      </c>
      <c r="AC973" s="74"/>
      <c r="AF973" s="76"/>
      <c r="AJ973" s="90"/>
      <c r="AK973" s="18"/>
      <c r="AL973" s="8">
        <f t="shared" si="28"/>
        <v>0</v>
      </c>
      <c r="AO973" s="8">
        <v>8.019864942186873</v>
      </c>
      <c r="AT973" s="18"/>
      <c r="AU973" s="91"/>
    </row>
    <row r="974" ht="12.0" customHeight="1">
      <c r="A974" s="97">
        <v>1030100.0</v>
      </c>
      <c r="B974" s="92" t="s">
        <v>1262</v>
      </c>
      <c r="C974" s="81" t="str">
        <f t="shared" si="29"/>
        <v/>
      </c>
      <c r="D974" s="82">
        <v>200.59</v>
      </c>
      <c r="E974" s="94" t="s">
        <v>245</v>
      </c>
      <c r="F974" s="84">
        <f t="shared" si="27"/>
        <v>244.7198</v>
      </c>
      <c r="G974" s="95" t="s">
        <v>252</v>
      </c>
      <c r="H974" s="86"/>
      <c r="I974" s="76"/>
      <c r="J974" s="108"/>
      <c r="K974" s="88"/>
      <c r="N974" s="18"/>
      <c r="P974" s="4">
        <v>94.0</v>
      </c>
      <c r="R974" s="4"/>
      <c r="S974" s="21"/>
      <c r="T974" s="21"/>
      <c r="V974" s="89"/>
      <c r="Z974" s="73"/>
      <c r="AA974" s="73">
        <v>14.997188529199136</v>
      </c>
      <c r="AC974" s="74"/>
      <c r="AF974" s="76"/>
      <c r="AJ974" s="90"/>
      <c r="AK974" s="18"/>
      <c r="AL974" s="8">
        <f t="shared" si="28"/>
        <v>0</v>
      </c>
      <c r="AO974" s="8">
        <v>1.3366441570311454</v>
      </c>
      <c r="AT974" s="18"/>
      <c r="AU974" s="91"/>
    </row>
    <row r="975" ht="12.0" customHeight="1">
      <c r="A975" s="97">
        <v>1030101.0</v>
      </c>
      <c r="B975" s="92" t="s">
        <v>1263</v>
      </c>
      <c r="C975" s="81" t="str">
        <f t="shared" si="29"/>
        <v/>
      </c>
      <c r="D975" s="82">
        <v>232.81</v>
      </c>
      <c r="E975" s="94" t="s">
        <v>372</v>
      </c>
      <c r="F975" s="84">
        <f t="shared" si="27"/>
        <v>284.0282</v>
      </c>
      <c r="G975" s="95" t="s">
        <v>246</v>
      </c>
      <c r="H975" s="86"/>
      <c r="I975" s="76"/>
      <c r="J975" s="108"/>
      <c r="K975" s="88"/>
      <c r="N975" s="18"/>
      <c r="P975" s="4">
        <v>94.0</v>
      </c>
      <c r="R975" s="4"/>
      <c r="S975" s="21"/>
      <c r="T975" s="21"/>
      <c r="V975" s="89"/>
      <c r="Z975" s="73"/>
      <c r="AA975" s="73">
        <v>14.997577687037165</v>
      </c>
      <c r="AC975" s="74"/>
      <c r="AF975" s="76"/>
      <c r="AJ975" s="90"/>
      <c r="AK975" s="18"/>
      <c r="AL975" s="8">
        <f t="shared" si="28"/>
        <v>0</v>
      </c>
      <c r="AO975" s="8">
        <v>6.909934856441091</v>
      </c>
      <c r="AT975" s="18"/>
      <c r="AU975" s="91"/>
    </row>
    <row r="976" ht="12.0" customHeight="1">
      <c r="A976" s="97">
        <v>1030102.0</v>
      </c>
      <c r="B976" s="92" t="s">
        <v>1264</v>
      </c>
      <c r="C976" s="81" t="str">
        <f t="shared" si="29"/>
        <v/>
      </c>
      <c r="D976" s="82">
        <v>232.81</v>
      </c>
      <c r="E976" s="94" t="s">
        <v>245</v>
      </c>
      <c r="F976" s="84">
        <f t="shared" si="27"/>
        <v>284.0282</v>
      </c>
      <c r="G976" s="95" t="s">
        <v>246</v>
      </c>
      <c r="H976" s="86"/>
      <c r="I976" s="76"/>
      <c r="J976" s="108"/>
      <c r="K976" s="88"/>
      <c r="N976" s="18"/>
      <c r="P976" s="4">
        <v>94.0</v>
      </c>
      <c r="R976" s="4"/>
      <c r="S976" s="21"/>
      <c r="T976" s="21"/>
      <c r="V976" s="89"/>
      <c r="Z976" s="73"/>
      <c r="AA976" s="73">
        <v>14.997577687037165</v>
      </c>
      <c r="AC976" s="74"/>
      <c r="AF976" s="76"/>
      <c r="AJ976" s="90"/>
      <c r="AK976" s="18"/>
      <c r="AL976" s="8">
        <f t="shared" si="28"/>
        <v>0</v>
      </c>
      <c r="AO976" s="8">
        <v>6.909934856441091</v>
      </c>
      <c r="AT976" s="18"/>
      <c r="AU976" s="91"/>
    </row>
    <row r="977" ht="12.0" customHeight="1">
      <c r="A977" s="97">
        <v>1030103.0</v>
      </c>
      <c r="B977" s="92" t="s">
        <v>1265</v>
      </c>
      <c r="C977" s="81" t="str">
        <f t="shared" si="29"/>
        <v/>
      </c>
      <c r="D977" s="82">
        <v>167.53</v>
      </c>
      <c r="E977" s="94" t="s">
        <v>245</v>
      </c>
      <c r="F977" s="84">
        <f t="shared" si="27"/>
        <v>204.3866</v>
      </c>
      <c r="G977" s="95" t="s">
        <v>246</v>
      </c>
      <c r="H977" s="86"/>
      <c r="I977" s="76"/>
      <c r="J977" s="108"/>
      <c r="K977" s="88"/>
      <c r="N977" s="18"/>
      <c r="P977" s="4">
        <v>94.0</v>
      </c>
      <c r="R977" s="4"/>
      <c r="S977" s="21"/>
      <c r="T977" s="21"/>
      <c r="V977" s="89"/>
      <c r="Z977" s="73"/>
      <c r="AA977" s="73">
        <v>0.0</v>
      </c>
      <c r="AC977" s="74"/>
      <c r="AF977" s="76"/>
      <c r="AJ977" s="90"/>
      <c r="AK977" s="18"/>
      <c r="AL977" s="8">
        <f t="shared" si="28"/>
        <v>0</v>
      </c>
      <c r="AO977" s="8">
        <v>8.535437946588189</v>
      </c>
      <c r="AT977" s="18"/>
      <c r="AU977" s="91"/>
    </row>
    <row r="978" ht="12.0" customHeight="1">
      <c r="A978" s="97">
        <v>1030104.0</v>
      </c>
      <c r="B978" s="92" t="s">
        <v>1266</v>
      </c>
      <c r="C978" s="81" t="str">
        <f t="shared" si="29"/>
        <v/>
      </c>
      <c r="D978" s="82">
        <v>232.81</v>
      </c>
      <c r="E978" s="94"/>
      <c r="F978" s="84">
        <f t="shared" si="27"/>
        <v>284.0282</v>
      </c>
      <c r="G978" s="95" t="s">
        <v>246</v>
      </c>
      <c r="H978" s="86"/>
      <c r="I978" s="76"/>
      <c r="J978" s="108"/>
      <c r="K978" s="88"/>
      <c r="N978" s="18"/>
      <c r="P978" s="4">
        <v>94.0</v>
      </c>
      <c r="R978" s="4"/>
      <c r="S978" s="21"/>
      <c r="T978" s="21"/>
      <c r="V978" s="89"/>
      <c r="Z978" s="73"/>
      <c r="AA978" s="73">
        <v>14.997577687037165</v>
      </c>
      <c r="AC978" s="74"/>
      <c r="AF978" s="76"/>
      <c r="AJ978" s="90"/>
      <c r="AK978" s="18"/>
      <c r="AL978" s="8">
        <f t="shared" si="28"/>
        <v>0</v>
      </c>
      <c r="AO978" s="8">
        <v>6.909934856441091</v>
      </c>
      <c r="AT978" s="18"/>
      <c r="AU978" s="91"/>
    </row>
    <row r="979" ht="12.0" customHeight="1">
      <c r="A979" s="97">
        <v>1030105.0</v>
      </c>
      <c r="B979" s="92" t="s">
        <v>1267</v>
      </c>
      <c r="C979" s="81" t="str">
        <f t="shared" si="29"/>
        <v/>
      </c>
      <c r="D979" s="82">
        <v>232.81</v>
      </c>
      <c r="E979" s="94" t="s">
        <v>245</v>
      </c>
      <c r="F979" s="84">
        <f t="shared" si="27"/>
        <v>284.0282</v>
      </c>
      <c r="G979" s="95" t="s">
        <v>274</v>
      </c>
      <c r="H979" s="86"/>
      <c r="I979" s="76"/>
      <c r="J979" s="108"/>
      <c r="K979" s="88"/>
      <c r="N979" s="18"/>
      <c r="P979" s="4">
        <v>94.0</v>
      </c>
      <c r="R979" s="4"/>
      <c r="S979" s="21"/>
      <c r="T979" s="21"/>
      <c r="V979" s="89"/>
      <c r="Z979" s="73"/>
      <c r="AA979" s="73">
        <v>14.997577687037165</v>
      </c>
      <c r="AC979" s="74"/>
      <c r="AF979" s="76"/>
      <c r="AJ979" s="90"/>
      <c r="AK979" s="18"/>
      <c r="AL979" s="8">
        <f t="shared" si="28"/>
        <v>0</v>
      </c>
      <c r="AO979" s="8">
        <v>0.9871335509201559</v>
      </c>
      <c r="AT979" s="18"/>
      <c r="AU979" s="91"/>
    </row>
    <row r="980" ht="12.0" customHeight="1">
      <c r="A980" s="97">
        <v>1030106.0</v>
      </c>
      <c r="B980" s="92" t="s">
        <v>1268</v>
      </c>
      <c r="C980" s="81" t="str">
        <f t="shared" si="29"/>
        <v/>
      </c>
      <c r="D980" s="82">
        <v>251.51</v>
      </c>
      <c r="E980" s="94" t="s">
        <v>245</v>
      </c>
      <c r="F980" s="84">
        <f t="shared" si="27"/>
        <v>306.8422</v>
      </c>
      <c r="G980" s="95" t="s">
        <v>246</v>
      </c>
      <c r="H980" s="86"/>
      <c r="I980" s="76"/>
      <c r="J980" s="108"/>
      <c r="K980" s="88"/>
      <c r="N980" s="18"/>
      <c r="P980" s="4">
        <v>94.0</v>
      </c>
      <c r="R980" s="4"/>
      <c r="S980" s="21"/>
      <c r="T980" s="21"/>
      <c r="V980" s="89"/>
      <c r="Z980" s="73"/>
      <c r="AA980" s="73">
        <v>14.996796925048045</v>
      </c>
      <c r="AC980" s="74"/>
      <c r="AF980" s="76"/>
      <c r="AJ980" s="90"/>
      <c r="AK980" s="18"/>
      <c r="AL980" s="8">
        <f t="shared" si="28"/>
        <v>0</v>
      </c>
      <c r="AO980" s="8">
        <v>6.395947216495591</v>
      </c>
      <c r="AT980" s="18"/>
      <c r="AU980" s="91"/>
    </row>
    <row r="981" ht="12.0" customHeight="1">
      <c r="A981" s="97">
        <v>1030107.0</v>
      </c>
      <c r="B981" s="92" t="s">
        <v>1269</v>
      </c>
      <c r="C981" s="81" t="str">
        <f t="shared" si="29"/>
        <v/>
      </c>
      <c r="D981" s="82">
        <v>251.51</v>
      </c>
      <c r="E981" s="94" t="s">
        <v>245</v>
      </c>
      <c r="F981" s="84">
        <f t="shared" si="27"/>
        <v>306.8422</v>
      </c>
      <c r="G981" s="95" t="s">
        <v>246</v>
      </c>
      <c r="H981" s="86"/>
      <c r="I981" s="76"/>
      <c r="J981" s="108"/>
      <c r="K981" s="88"/>
      <c r="N981" s="18"/>
      <c r="P981" s="4">
        <v>94.0</v>
      </c>
      <c r="R981" s="4"/>
      <c r="S981" s="21"/>
      <c r="T981" s="21"/>
      <c r="V981" s="89"/>
      <c r="Z981" s="73"/>
      <c r="AA981" s="73">
        <v>14.996796925048045</v>
      </c>
      <c r="AC981" s="74"/>
      <c r="AF981" s="76"/>
      <c r="AJ981" s="90"/>
      <c r="AK981" s="18"/>
      <c r="AL981" s="8">
        <f t="shared" si="28"/>
        <v>0</v>
      </c>
      <c r="AO981" s="8">
        <v>6.395947216495591</v>
      </c>
      <c r="AT981" s="18"/>
      <c r="AU981" s="91"/>
    </row>
    <row r="982" ht="12.0" customHeight="1">
      <c r="A982" s="97">
        <v>1030108.0</v>
      </c>
      <c r="B982" s="92" t="s">
        <v>1270</v>
      </c>
      <c r="C982" s="81" t="str">
        <f t="shared" si="29"/>
        <v/>
      </c>
      <c r="D982" s="82">
        <v>251.51</v>
      </c>
      <c r="E982" s="94" t="s">
        <v>245</v>
      </c>
      <c r="F982" s="84">
        <f t="shared" si="27"/>
        <v>306.8422</v>
      </c>
      <c r="G982" s="95" t="s">
        <v>246</v>
      </c>
      <c r="H982" s="86"/>
      <c r="I982" s="76"/>
      <c r="J982" s="108"/>
      <c r="K982" s="88"/>
      <c r="N982" s="18"/>
      <c r="P982" s="4">
        <v>94.0</v>
      </c>
      <c r="R982" s="4"/>
      <c r="S982" s="21"/>
      <c r="T982" s="21"/>
      <c r="V982" s="89"/>
      <c r="Z982" s="73"/>
      <c r="AA982" s="73">
        <v>14.996796925048045</v>
      </c>
      <c r="AC982" s="74"/>
      <c r="AF982" s="76"/>
      <c r="AJ982" s="90"/>
      <c r="AK982" s="18"/>
      <c r="AL982" s="8">
        <f t="shared" si="28"/>
        <v>0</v>
      </c>
      <c r="AO982" s="8">
        <v>6.395947216495591</v>
      </c>
      <c r="AT982" s="18"/>
      <c r="AU982" s="91"/>
    </row>
    <row r="983" ht="12.0" customHeight="1">
      <c r="A983" s="97">
        <v>1030109.0</v>
      </c>
      <c r="B983" s="92" t="s">
        <v>1271</v>
      </c>
      <c r="C983" s="81" t="str">
        <f t="shared" si="29"/>
        <v/>
      </c>
      <c r="D983" s="82">
        <v>251.51</v>
      </c>
      <c r="E983" s="94" t="s">
        <v>372</v>
      </c>
      <c r="F983" s="84">
        <f t="shared" si="27"/>
        <v>306.8422</v>
      </c>
      <c r="G983" s="95" t="s">
        <v>246</v>
      </c>
      <c r="H983" s="86"/>
      <c r="I983" s="76"/>
      <c r="J983" s="108"/>
      <c r="K983" s="88"/>
      <c r="N983" s="18"/>
      <c r="P983" s="4">
        <v>94.0</v>
      </c>
      <c r="R983" s="4"/>
      <c r="S983" s="21"/>
      <c r="T983" s="21"/>
      <c r="V983" s="89"/>
      <c r="Z983" s="73"/>
      <c r="AA983" s="73">
        <v>14.996796925048045</v>
      </c>
      <c r="AC983" s="74"/>
      <c r="AF983" s="76"/>
      <c r="AJ983" s="90"/>
      <c r="AK983" s="18"/>
      <c r="AL983" s="8">
        <f t="shared" si="28"/>
        <v>0</v>
      </c>
      <c r="AO983" s="8">
        <v>6.395947216495591</v>
      </c>
      <c r="AT983" s="18"/>
      <c r="AU983" s="91"/>
    </row>
    <row r="984" ht="12.0" customHeight="1">
      <c r="A984" s="97">
        <v>1030110.0</v>
      </c>
      <c r="B984" s="92" t="s">
        <v>1272</v>
      </c>
      <c r="C984" s="81" t="str">
        <f t="shared" si="29"/>
        <v/>
      </c>
      <c r="D984" s="82">
        <v>251.51</v>
      </c>
      <c r="E984" s="94" t="s">
        <v>245</v>
      </c>
      <c r="F984" s="84">
        <f t="shared" si="27"/>
        <v>306.8422</v>
      </c>
      <c r="G984" s="95" t="s">
        <v>252</v>
      </c>
      <c r="H984" s="86"/>
      <c r="I984" s="76"/>
      <c r="J984" s="108"/>
      <c r="K984" s="88"/>
      <c r="N984" s="18"/>
      <c r="P984" s="4">
        <v>94.0</v>
      </c>
      <c r="R984" s="4"/>
      <c r="S984" s="21"/>
      <c r="T984" s="21"/>
      <c r="V984" s="89"/>
      <c r="Z984" s="73"/>
      <c r="AA984" s="73">
        <v>14.996796925048045</v>
      </c>
      <c r="AC984" s="74"/>
      <c r="AF984" s="76"/>
      <c r="AJ984" s="90"/>
      <c r="AK984" s="18"/>
      <c r="AL984" s="8">
        <f t="shared" si="28"/>
        <v>0</v>
      </c>
      <c r="AO984" s="8">
        <v>6.395947216495591</v>
      </c>
      <c r="AT984" s="18"/>
      <c r="AU984" s="91"/>
    </row>
    <row r="985" ht="12.0" customHeight="1">
      <c r="A985" s="97">
        <v>1030111.0</v>
      </c>
      <c r="B985" s="92" t="s">
        <v>1273</v>
      </c>
      <c r="C985" s="81" t="str">
        <f t="shared" si="29"/>
        <v/>
      </c>
      <c r="D985" s="82">
        <v>280.74</v>
      </c>
      <c r="E985" s="94" t="s">
        <v>372</v>
      </c>
      <c r="F985" s="84">
        <f t="shared" si="27"/>
        <v>342.5028</v>
      </c>
      <c r="G985" s="95" t="s">
        <v>246</v>
      </c>
      <c r="H985" s="86"/>
      <c r="I985" s="76"/>
      <c r="J985" s="108"/>
      <c r="K985" s="88"/>
      <c r="N985" s="18"/>
      <c r="P985" s="4">
        <v>94.0</v>
      </c>
      <c r="R985" s="4"/>
      <c r="S985" s="21"/>
      <c r="T985" s="21"/>
      <c r="V985" s="89"/>
      <c r="Z985" s="73"/>
      <c r="AA985" s="73">
        <v>15.002295684113875</v>
      </c>
      <c r="AC985" s="74"/>
      <c r="AF985" s="76"/>
      <c r="AJ985" s="90"/>
      <c r="AK985" s="18"/>
      <c r="AL985" s="8">
        <f t="shared" si="28"/>
        <v>0</v>
      </c>
      <c r="AO985" s="8">
        <v>5.7303114498353755</v>
      </c>
      <c r="AT985" s="18"/>
      <c r="AU985" s="91"/>
    </row>
    <row r="986" ht="12.0" customHeight="1">
      <c r="A986" s="97">
        <v>1030112.0</v>
      </c>
      <c r="B986" s="92" t="s">
        <v>1274</v>
      </c>
      <c r="C986" s="81" t="str">
        <f t="shared" si="29"/>
        <v/>
      </c>
      <c r="D986" s="82">
        <v>280.74</v>
      </c>
      <c r="E986" s="94" t="s">
        <v>245</v>
      </c>
      <c r="F986" s="84">
        <f t="shared" si="27"/>
        <v>342.5028</v>
      </c>
      <c r="G986" s="95" t="s">
        <v>246</v>
      </c>
      <c r="H986" s="86"/>
      <c r="I986" s="76"/>
      <c r="J986" s="108"/>
      <c r="K986" s="88"/>
      <c r="N986" s="18"/>
      <c r="P986" s="4">
        <v>94.0</v>
      </c>
      <c r="R986" s="4"/>
      <c r="S986" s="21"/>
      <c r="T986" s="21"/>
      <c r="V986" s="89"/>
      <c r="Z986" s="73"/>
      <c r="AA986" s="73">
        <v>15.002295684113875</v>
      </c>
      <c r="AC986" s="74"/>
      <c r="AF986" s="76"/>
      <c r="AJ986" s="90"/>
      <c r="AK986" s="18"/>
      <c r="AL986" s="8">
        <f t="shared" si="28"/>
        <v>0</v>
      </c>
      <c r="AO986" s="8">
        <v>5.7303114498353755</v>
      </c>
      <c r="AT986" s="18"/>
      <c r="AU986" s="91"/>
    </row>
    <row r="987" ht="12.0" customHeight="1">
      <c r="A987" s="97">
        <v>1030113.0</v>
      </c>
      <c r="B987" s="92" t="s">
        <v>1275</v>
      </c>
      <c r="C987" s="81" t="str">
        <f t="shared" si="29"/>
        <v/>
      </c>
      <c r="D987" s="82">
        <v>280.74</v>
      </c>
      <c r="E987" s="94" t="s">
        <v>245</v>
      </c>
      <c r="F987" s="84">
        <f t="shared" si="27"/>
        <v>342.5028</v>
      </c>
      <c r="G987" s="95" t="s">
        <v>246</v>
      </c>
      <c r="H987" s="86"/>
      <c r="I987" s="76"/>
      <c r="J987" s="108"/>
      <c r="K987" s="88"/>
      <c r="N987" s="18"/>
      <c r="P987" s="4">
        <v>94.0</v>
      </c>
      <c r="R987" s="4"/>
      <c r="S987" s="21"/>
      <c r="T987" s="21"/>
      <c r="V987" s="89"/>
      <c r="Z987" s="73"/>
      <c r="AA987" s="73">
        <v>15.002295684113875</v>
      </c>
      <c r="AC987" s="74"/>
      <c r="AF987" s="76"/>
      <c r="AJ987" s="90"/>
      <c r="AK987" s="18"/>
      <c r="AL987" s="8">
        <f t="shared" si="28"/>
        <v>0</v>
      </c>
      <c r="AO987" s="8">
        <v>5.7303114498353755</v>
      </c>
      <c r="AT987" s="18"/>
      <c r="AU987" s="91"/>
    </row>
    <row r="988" ht="12.0" customHeight="1">
      <c r="A988" s="97">
        <v>1030114.0</v>
      </c>
      <c r="B988" s="92" t="s">
        <v>1276</v>
      </c>
      <c r="C988" s="81" t="str">
        <f t="shared" si="29"/>
        <v/>
      </c>
      <c r="D988" s="82">
        <v>280.74</v>
      </c>
      <c r="E988" s="94" t="s">
        <v>245</v>
      </c>
      <c r="F988" s="84">
        <f t="shared" si="27"/>
        <v>342.5028</v>
      </c>
      <c r="G988" s="95" t="s">
        <v>246</v>
      </c>
      <c r="H988" s="86"/>
      <c r="I988" s="76"/>
      <c r="J988" s="108"/>
      <c r="K988" s="88"/>
      <c r="N988" s="18"/>
      <c r="P988" s="4">
        <v>94.0</v>
      </c>
      <c r="R988" s="4"/>
      <c r="S988" s="21"/>
      <c r="T988" s="21"/>
      <c r="V988" s="89"/>
      <c r="Z988" s="73"/>
      <c r="AA988" s="73">
        <v>15.002295684113875</v>
      </c>
      <c r="AC988" s="74"/>
      <c r="AF988" s="76"/>
      <c r="AJ988" s="90"/>
      <c r="AK988" s="18"/>
      <c r="AL988" s="8">
        <f t="shared" si="28"/>
        <v>0</v>
      </c>
      <c r="AO988" s="8">
        <v>5.7303114498353755</v>
      </c>
      <c r="AT988" s="18"/>
      <c r="AU988" s="91"/>
    </row>
    <row r="989" ht="12.0" customHeight="1">
      <c r="A989" s="97">
        <v>1030115.0</v>
      </c>
      <c r="B989" s="92" t="s">
        <v>1277</v>
      </c>
      <c r="C989" s="81" t="str">
        <f t="shared" si="29"/>
        <v/>
      </c>
      <c r="D989" s="82">
        <v>280.74</v>
      </c>
      <c r="E989" s="94" t="s">
        <v>245</v>
      </c>
      <c r="F989" s="84">
        <f t="shared" si="27"/>
        <v>342.5028</v>
      </c>
      <c r="G989" s="95" t="s">
        <v>274</v>
      </c>
      <c r="H989" s="86"/>
      <c r="I989" s="76"/>
      <c r="J989" s="108"/>
      <c r="K989" s="88"/>
      <c r="N989" s="18"/>
      <c r="P989" s="4">
        <v>94.0</v>
      </c>
      <c r="R989" s="4"/>
      <c r="S989" s="21"/>
      <c r="T989" s="21"/>
      <c r="V989" s="89"/>
      <c r="Z989" s="73"/>
      <c r="AA989" s="73">
        <v>15.002295684113875</v>
      </c>
      <c r="AC989" s="74"/>
      <c r="AF989" s="76"/>
      <c r="AJ989" s="90"/>
      <c r="AK989" s="18"/>
      <c r="AL989" s="8">
        <f t="shared" si="28"/>
        <v>0</v>
      </c>
      <c r="AO989" s="8">
        <v>0.5209374045304886</v>
      </c>
      <c r="AT989" s="18"/>
      <c r="AU989" s="91"/>
    </row>
    <row r="990" ht="12.0" customHeight="1">
      <c r="A990" s="97">
        <v>1030116.0</v>
      </c>
      <c r="B990" s="92" t="s">
        <v>1278</v>
      </c>
      <c r="C990" s="81" t="str">
        <f t="shared" si="29"/>
        <v/>
      </c>
      <c r="D990" s="82">
        <v>301.63</v>
      </c>
      <c r="E990" s="94" t="s">
        <v>245</v>
      </c>
      <c r="F990" s="84">
        <f t="shared" si="27"/>
        <v>367.9886</v>
      </c>
      <c r="G990" s="95" t="s">
        <v>246</v>
      </c>
      <c r="H990" s="86"/>
      <c r="I990" s="19" t="s">
        <v>323</v>
      </c>
      <c r="J990" s="108"/>
      <c r="K990" s="88"/>
      <c r="N990" s="18"/>
      <c r="P990" s="4">
        <v>94.0</v>
      </c>
      <c r="R990" s="4"/>
      <c r="S990" s="21"/>
      <c r="T990" s="21"/>
      <c r="V990" s="89"/>
      <c r="Z990" s="73"/>
      <c r="AA990" s="73">
        <v>15.0</v>
      </c>
      <c r="AC990" s="74"/>
      <c r="AF990" s="76"/>
      <c r="AJ990" s="90"/>
      <c r="AK990" s="18"/>
      <c r="AL990" s="8">
        <f t="shared" si="28"/>
        <v>0</v>
      </c>
      <c r="AO990" s="8">
        <v>5.333415087806942</v>
      </c>
      <c r="AT990" s="18"/>
      <c r="AU990" s="91"/>
    </row>
    <row r="991" ht="12.0" customHeight="1">
      <c r="A991" s="97">
        <v>1030117.0</v>
      </c>
      <c r="B991" s="92" t="s">
        <v>1279</v>
      </c>
      <c r="C991" s="81" t="str">
        <f t="shared" si="29"/>
        <v/>
      </c>
      <c r="D991" s="82">
        <v>301.63</v>
      </c>
      <c r="E991" s="94" t="s">
        <v>245</v>
      </c>
      <c r="F991" s="84">
        <f t="shared" si="27"/>
        <v>367.9886</v>
      </c>
      <c r="G991" s="95" t="s">
        <v>246</v>
      </c>
      <c r="H991" s="86"/>
      <c r="J991" s="108"/>
      <c r="K991" s="88"/>
      <c r="N991" s="18"/>
      <c r="P991" s="4">
        <v>94.0</v>
      </c>
      <c r="R991" s="4"/>
      <c r="S991" s="21"/>
      <c r="T991" s="21"/>
      <c r="V991" s="89"/>
      <c r="Z991" s="73"/>
      <c r="AA991" s="73">
        <v>15.0</v>
      </c>
      <c r="AC991" s="74"/>
      <c r="AF991" s="76"/>
      <c r="AJ991" s="90"/>
      <c r="AK991" s="18"/>
      <c r="AL991" s="8">
        <f t="shared" si="28"/>
        <v>0</v>
      </c>
      <c r="AO991" s="8">
        <v>5.333415087806942</v>
      </c>
      <c r="AT991" s="18"/>
      <c r="AU991" s="91"/>
    </row>
    <row r="992" ht="12.0" customHeight="1">
      <c r="A992" s="97">
        <v>1030118.0</v>
      </c>
      <c r="B992" s="92" t="s">
        <v>1280</v>
      </c>
      <c r="C992" s="81" t="str">
        <f t="shared" si="29"/>
        <v/>
      </c>
      <c r="D992" s="82">
        <v>301.63</v>
      </c>
      <c r="E992" s="94" t="s">
        <v>372</v>
      </c>
      <c r="F992" s="84">
        <f t="shared" si="27"/>
        <v>367.9886</v>
      </c>
      <c r="G992" s="95" t="s">
        <v>246</v>
      </c>
      <c r="H992" s="86"/>
      <c r="J992" s="108"/>
      <c r="K992" s="88"/>
      <c r="N992" s="18"/>
      <c r="P992" s="4">
        <v>94.0</v>
      </c>
      <c r="R992" s="4"/>
      <c r="S992" s="21"/>
      <c r="T992" s="21"/>
      <c r="V992" s="89"/>
      <c r="Z992" s="73"/>
      <c r="AA992" s="73">
        <v>15.0</v>
      </c>
      <c r="AC992" s="74"/>
      <c r="AF992" s="76"/>
      <c r="AJ992" s="90"/>
      <c r="AK992" s="18"/>
      <c r="AL992" s="8">
        <f t="shared" si="28"/>
        <v>0</v>
      </c>
      <c r="AO992" s="8">
        <v>5.333415087806942</v>
      </c>
      <c r="AT992" s="18"/>
      <c r="AU992" s="91"/>
    </row>
    <row r="993" ht="12.0" customHeight="1">
      <c r="A993" s="97">
        <v>1030119.0</v>
      </c>
      <c r="B993" s="92" t="s">
        <v>1281</v>
      </c>
      <c r="C993" s="81" t="str">
        <f t="shared" si="29"/>
        <v/>
      </c>
      <c r="D993" s="82">
        <v>301.63</v>
      </c>
      <c r="E993" s="94" t="s">
        <v>245</v>
      </c>
      <c r="F993" s="84">
        <f t="shared" si="27"/>
        <v>367.9886</v>
      </c>
      <c r="G993" s="95" t="s">
        <v>246</v>
      </c>
      <c r="H993" s="86"/>
      <c r="I993" s="3"/>
      <c r="J993" s="108"/>
      <c r="K993" s="88"/>
      <c r="N993" s="18"/>
      <c r="P993" s="4">
        <v>94.0</v>
      </c>
      <c r="R993" s="4"/>
      <c r="S993" s="21"/>
      <c r="T993" s="21"/>
      <c r="V993" s="89"/>
      <c r="Z993" s="73"/>
      <c r="AA993" s="73">
        <v>15.0</v>
      </c>
      <c r="AC993" s="74"/>
      <c r="AF993" s="76"/>
      <c r="AJ993" s="90"/>
      <c r="AK993" s="18"/>
      <c r="AL993" s="8">
        <f t="shared" si="28"/>
        <v>0</v>
      </c>
      <c r="AO993" s="8">
        <v>5.333415087806942</v>
      </c>
      <c r="AT993" s="18"/>
      <c r="AU993" s="91"/>
    </row>
    <row r="994" ht="12.0" customHeight="1">
      <c r="A994" s="97">
        <v>1030120.0</v>
      </c>
      <c r="B994" s="92" t="s">
        <v>1282</v>
      </c>
      <c r="C994" s="81" t="str">
        <f t="shared" si="29"/>
        <v/>
      </c>
      <c r="D994" s="82">
        <v>301.63</v>
      </c>
      <c r="E994" s="94" t="s">
        <v>245</v>
      </c>
      <c r="F994" s="84">
        <f t="shared" si="27"/>
        <v>367.9886</v>
      </c>
      <c r="G994" s="95" t="s">
        <v>246</v>
      </c>
      <c r="H994" s="86"/>
      <c r="I994" s="3"/>
      <c r="J994" s="108"/>
      <c r="K994" s="88"/>
      <c r="N994" s="18"/>
      <c r="P994" s="4">
        <v>94.0</v>
      </c>
      <c r="R994" s="4"/>
      <c r="S994" s="21"/>
      <c r="T994" s="21"/>
      <c r="V994" s="89"/>
      <c r="Z994" s="73"/>
      <c r="AA994" s="73">
        <v>15.0</v>
      </c>
      <c r="AC994" s="74"/>
      <c r="AF994" s="76"/>
      <c r="AJ994" s="90"/>
      <c r="AK994" s="18"/>
      <c r="AL994" s="8">
        <f t="shared" si="28"/>
        <v>0</v>
      </c>
      <c r="AO994" s="8">
        <v>2.666707543903471</v>
      </c>
      <c r="AT994" s="18"/>
      <c r="AU994" s="91"/>
    </row>
    <row r="995" ht="12.0" customHeight="1">
      <c r="A995" s="97">
        <v>1030121.0</v>
      </c>
      <c r="B995" s="92" t="s">
        <v>1283</v>
      </c>
      <c r="C995" s="81" t="str">
        <f t="shared" si="29"/>
        <v/>
      </c>
      <c r="D995" s="82">
        <v>322.79</v>
      </c>
      <c r="E995" s="94" t="s">
        <v>245</v>
      </c>
      <c r="F995" s="84">
        <f t="shared" si="27"/>
        <v>393.8038</v>
      </c>
      <c r="G995" s="95" t="s">
        <v>246</v>
      </c>
      <c r="H995" s="86"/>
      <c r="I995" s="3"/>
      <c r="J995" s="108"/>
      <c r="K995" s="88"/>
      <c r="N995" s="18"/>
      <c r="P995" s="4">
        <v>94.0</v>
      </c>
      <c r="R995" s="4"/>
      <c r="S995" s="21"/>
      <c r="T995" s="21"/>
      <c r="V995" s="89"/>
      <c r="Z995" s="73"/>
      <c r="AA995" s="73">
        <v>14.99950084855746</v>
      </c>
      <c r="AC995" s="74"/>
      <c r="AF995" s="76"/>
      <c r="AJ995" s="90"/>
      <c r="AK995" s="18"/>
      <c r="AL995" s="8">
        <f t="shared" si="28"/>
        <v>0</v>
      </c>
      <c r="AO995" s="8">
        <v>4.983765227909937</v>
      </c>
      <c r="AT995" s="18"/>
      <c r="AU995" s="91"/>
    </row>
    <row r="996" ht="12.0" customHeight="1">
      <c r="A996" s="97">
        <v>1030122.0</v>
      </c>
      <c r="B996" s="92" t="s">
        <v>1284</v>
      </c>
      <c r="C996" s="81" t="str">
        <f t="shared" si="29"/>
        <v/>
      </c>
      <c r="D996" s="82">
        <v>322.79</v>
      </c>
      <c r="E996" s="94" t="s">
        <v>372</v>
      </c>
      <c r="F996" s="84">
        <f t="shared" si="27"/>
        <v>393.8038</v>
      </c>
      <c r="G996" s="95" t="s">
        <v>246</v>
      </c>
      <c r="H996" s="86"/>
      <c r="I996" s="87"/>
      <c r="J996" s="108"/>
      <c r="K996" s="88"/>
      <c r="N996" s="18"/>
      <c r="P996" s="4">
        <v>94.0</v>
      </c>
      <c r="R996" s="4"/>
      <c r="S996" s="21"/>
      <c r="T996" s="21"/>
      <c r="V996" s="89"/>
      <c r="Z996" s="73"/>
      <c r="AA996" s="73">
        <v>14.99950084855746</v>
      </c>
      <c r="AC996" s="74"/>
      <c r="AF996" s="76"/>
      <c r="AJ996" s="90"/>
      <c r="AK996" s="18"/>
      <c r="AL996" s="8">
        <f t="shared" si="28"/>
        <v>0</v>
      </c>
      <c r="AO996" s="8">
        <v>4.983765227909937</v>
      </c>
      <c r="AT996" s="18"/>
      <c r="AU996" s="91"/>
    </row>
    <row r="997" ht="12.0" customHeight="1">
      <c r="A997" s="97">
        <v>1030123.0</v>
      </c>
      <c r="B997" s="92" t="s">
        <v>1285</v>
      </c>
      <c r="C997" s="81" t="str">
        <f t="shared" si="29"/>
        <v/>
      </c>
      <c r="D997" s="82">
        <v>322.79</v>
      </c>
      <c r="E997" s="94" t="s">
        <v>372</v>
      </c>
      <c r="F997" s="84">
        <f t="shared" si="27"/>
        <v>393.8038</v>
      </c>
      <c r="G997" s="95" t="s">
        <v>246</v>
      </c>
      <c r="H997" s="86"/>
      <c r="I997" s="98" t="s">
        <v>1286</v>
      </c>
      <c r="J997" s="108"/>
      <c r="K997" s="88"/>
      <c r="N997" s="18"/>
      <c r="P997" s="4">
        <v>94.0</v>
      </c>
      <c r="R997" s="4"/>
      <c r="S997" s="21"/>
      <c r="T997" s="21"/>
      <c r="V997" s="89"/>
      <c r="Z997" s="73"/>
      <c r="AA997" s="73">
        <v>14.99950084855746</v>
      </c>
      <c r="AC997" s="74"/>
      <c r="AF997" s="76"/>
      <c r="AJ997" s="90"/>
      <c r="AK997" s="18"/>
      <c r="AL997" s="8">
        <f t="shared" si="28"/>
        <v>0</v>
      </c>
      <c r="AO997" s="8">
        <v>4.983765227909937</v>
      </c>
      <c r="AT997" s="18"/>
      <c r="AU997" s="91"/>
    </row>
    <row r="998" ht="12.0" customHeight="1">
      <c r="A998" s="97">
        <v>1030124.0</v>
      </c>
      <c r="B998" s="92" t="s">
        <v>1287</v>
      </c>
      <c r="C998" s="81" t="str">
        <f t="shared" si="29"/>
        <v/>
      </c>
      <c r="D998" s="82">
        <v>322.79</v>
      </c>
      <c r="E998" s="94" t="s">
        <v>372</v>
      </c>
      <c r="F998" s="84">
        <f t="shared" si="27"/>
        <v>393.8038</v>
      </c>
      <c r="G998" s="95" t="s">
        <v>246</v>
      </c>
      <c r="H998" s="86"/>
      <c r="I998" s="99"/>
      <c r="J998" s="108"/>
      <c r="K998" s="88"/>
      <c r="N998" s="18"/>
      <c r="P998" s="4">
        <v>94.0</v>
      </c>
      <c r="R998" s="4"/>
      <c r="S998" s="21"/>
      <c r="T998" s="21"/>
      <c r="V998" s="89"/>
      <c r="Z998" s="73"/>
      <c r="AA998" s="73">
        <v>14.99950084855746</v>
      </c>
      <c r="AC998" s="74"/>
      <c r="AF998" s="76"/>
      <c r="AJ998" s="90"/>
      <c r="AK998" s="18"/>
      <c r="AL998" s="8">
        <f t="shared" si="28"/>
        <v>0</v>
      </c>
      <c r="AO998" s="8">
        <v>4.983765227909937</v>
      </c>
      <c r="AT998" s="18"/>
      <c r="AU998" s="91"/>
    </row>
    <row r="999" ht="12.0" customHeight="1">
      <c r="A999" s="97">
        <v>1030125.0</v>
      </c>
      <c r="B999" s="92" t="s">
        <v>1288</v>
      </c>
      <c r="C999" s="81" t="str">
        <f t="shared" si="29"/>
        <v/>
      </c>
      <c r="D999" s="82">
        <v>322.79</v>
      </c>
      <c r="E999" s="94" t="s">
        <v>245</v>
      </c>
      <c r="F999" s="84">
        <f t="shared" si="27"/>
        <v>393.8038</v>
      </c>
      <c r="G999" s="95" t="s">
        <v>246</v>
      </c>
      <c r="H999" s="86"/>
      <c r="I999" s="116" t="s">
        <v>417</v>
      </c>
      <c r="J999" s="108"/>
      <c r="K999" s="88"/>
      <c r="N999" s="18"/>
      <c r="P999" s="4">
        <v>94.0</v>
      </c>
      <c r="R999" s="4"/>
      <c r="S999" s="21"/>
      <c r="T999" s="21"/>
      <c r="V999" s="89"/>
      <c r="Z999" s="73"/>
      <c r="AA999" s="73">
        <v>14.99950084855746</v>
      </c>
      <c r="AC999" s="74"/>
      <c r="AF999" s="76"/>
      <c r="AJ999" s="90"/>
      <c r="AK999" s="18"/>
      <c r="AL999" s="8">
        <f t="shared" si="28"/>
        <v>0</v>
      </c>
      <c r="AO999" s="8">
        <v>0.8306275379849896</v>
      </c>
      <c r="AT999" s="18"/>
      <c r="AU999" s="91"/>
    </row>
    <row r="1000" ht="12.0" customHeight="1">
      <c r="A1000" s="97">
        <v>1030130.0</v>
      </c>
      <c r="B1000" s="92" t="s">
        <v>1289</v>
      </c>
      <c r="C1000" s="81" t="str">
        <f t="shared" si="29"/>
        <v/>
      </c>
      <c r="D1000" s="82">
        <v>395.86</v>
      </c>
      <c r="E1000" s="94" t="s">
        <v>245</v>
      </c>
      <c r="F1000" s="84">
        <f t="shared" si="27"/>
        <v>482.9492</v>
      </c>
      <c r="G1000" s="95" t="s">
        <v>246</v>
      </c>
      <c r="H1000" s="86"/>
      <c r="J1000" s="108"/>
      <c r="K1000" s="88"/>
      <c r="N1000" s="18"/>
      <c r="P1000" s="4">
        <v>94.0</v>
      </c>
      <c r="R1000" s="4"/>
      <c r="S1000" s="21"/>
      <c r="T1000" s="21"/>
      <c r="V1000" s="89"/>
      <c r="Z1000" s="73"/>
      <c r="AA1000" s="73">
        <v>14.99918593292088</v>
      </c>
      <c r="AC1000" s="74"/>
      <c r="AF1000" s="76"/>
      <c r="AJ1000" s="90"/>
      <c r="AK1000" s="18"/>
      <c r="AL1000" s="8">
        <f t="shared" si="28"/>
        <v>0</v>
      </c>
      <c r="AO1000" s="8">
        <v>4.063835846170232</v>
      </c>
      <c r="AT1000" s="18"/>
      <c r="AU1000" s="91"/>
    </row>
    <row r="1001" ht="12.0" customHeight="1">
      <c r="A1001" s="97">
        <v>1030135.0</v>
      </c>
      <c r="B1001" s="92" t="s">
        <v>1290</v>
      </c>
      <c r="C1001" s="81" t="str">
        <f t="shared" si="29"/>
        <v/>
      </c>
      <c r="D1001" s="82">
        <v>424.11</v>
      </c>
      <c r="E1001" s="94" t="s">
        <v>245</v>
      </c>
      <c r="F1001" s="84">
        <f t="shared" si="27"/>
        <v>517.4142</v>
      </c>
      <c r="G1001" s="95" t="s">
        <v>246</v>
      </c>
      <c r="H1001" s="86"/>
      <c r="I1001" s="117"/>
      <c r="J1001" s="108"/>
      <c r="K1001" s="88"/>
      <c r="N1001" s="18"/>
      <c r="P1001" s="4">
        <v>94.0</v>
      </c>
      <c r="R1001" s="4"/>
      <c r="S1001" s="21"/>
      <c r="T1001" s="21"/>
      <c r="V1001" s="89"/>
      <c r="Z1001" s="73"/>
      <c r="AA1001" s="73">
        <v>14.998860268976529</v>
      </c>
      <c r="AC1001" s="74"/>
      <c r="AF1001" s="76"/>
      <c r="AJ1001" s="90"/>
      <c r="AK1001" s="18"/>
      <c r="AL1001" s="8">
        <f t="shared" si="28"/>
        <v>0</v>
      </c>
      <c r="AO1001" s="8">
        <v>0.63219176932106</v>
      </c>
      <c r="AT1001" s="18"/>
      <c r="AU1001" s="91"/>
    </row>
    <row r="1002" ht="12.0" customHeight="1">
      <c r="A1002" s="97">
        <v>1030140.0</v>
      </c>
      <c r="B1002" s="92" t="s">
        <v>1291</v>
      </c>
      <c r="C1002" s="81" t="str">
        <f t="shared" si="29"/>
        <v/>
      </c>
      <c r="D1002" s="82">
        <v>470.41</v>
      </c>
      <c r="E1002" s="94" t="s">
        <v>245</v>
      </c>
      <c r="F1002" s="84">
        <f t="shared" si="27"/>
        <v>573.9002</v>
      </c>
      <c r="G1002" s="95" t="s">
        <v>246</v>
      </c>
      <c r="H1002" s="86"/>
      <c r="I1002" s="98" t="s">
        <v>421</v>
      </c>
      <c r="J1002" s="108"/>
      <c r="K1002" s="88"/>
      <c r="N1002" s="18"/>
      <c r="P1002" s="4">
        <v>94.0</v>
      </c>
      <c r="R1002" s="4"/>
      <c r="S1002" s="21"/>
      <c r="T1002" s="21"/>
      <c r="V1002" s="89"/>
      <c r="Z1002" s="73"/>
      <c r="AA1002" s="73">
        <v>14.999143688987843</v>
      </c>
      <c r="AC1002" s="74"/>
      <c r="AF1002" s="76"/>
      <c r="AJ1002" s="90"/>
      <c r="AK1002" s="18"/>
      <c r="AL1002" s="8">
        <f t="shared" si="28"/>
        <v>0</v>
      </c>
      <c r="AO1002" s="8">
        <v>3.4197683053329495</v>
      </c>
      <c r="AT1002" s="18"/>
      <c r="AU1002" s="91"/>
    </row>
    <row r="1003" ht="12.0" customHeight="1">
      <c r="A1003" s="97">
        <v>1030145.0</v>
      </c>
      <c r="B1003" s="92" t="s">
        <v>1292</v>
      </c>
      <c r="C1003" s="81" t="str">
        <f t="shared" si="29"/>
        <v/>
      </c>
      <c r="D1003" s="82">
        <v>512.05</v>
      </c>
      <c r="E1003" s="94" t="s">
        <v>245</v>
      </c>
      <c r="F1003" s="84">
        <f t="shared" si="27"/>
        <v>624.701</v>
      </c>
      <c r="G1003" s="95" t="s">
        <v>246</v>
      </c>
      <c r="H1003" s="86"/>
      <c r="I1003" s="99"/>
      <c r="J1003" s="108"/>
      <c r="K1003" s="88"/>
      <c r="N1003" s="18"/>
      <c r="P1003" s="4">
        <v>94.0</v>
      </c>
      <c r="R1003" s="4"/>
      <c r="S1003" s="21"/>
      <c r="T1003" s="21"/>
      <c r="V1003" s="89"/>
      <c r="Z1003" s="73"/>
      <c r="AA1003" s="73">
        <v>15.0</v>
      </c>
      <c r="AC1003" s="74"/>
      <c r="AF1003" s="76"/>
      <c r="AJ1003" s="90"/>
      <c r="AK1003" s="18"/>
      <c r="AL1003" s="8">
        <f t="shared" si="28"/>
        <v>0</v>
      </c>
      <c r="AO1003" s="8">
        <v>0.7854234423771941</v>
      </c>
      <c r="AT1003" s="18"/>
      <c r="AU1003" s="91"/>
    </row>
    <row r="1004" ht="12.0" customHeight="1">
      <c r="A1004" s="97">
        <v>1030150.0</v>
      </c>
      <c r="B1004" s="92" t="s">
        <v>1293</v>
      </c>
      <c r="C1004" s="81" t="str">
        <f t="shared" si="29"/>
        <v/>
      </c>
      <c r="D1004" s="82">
        <v>540.86</v>
      </c>
      <c r="E1004" s="94" t="s">
        <v>245</v>
      </c>
      <c r="F1004" s="84">
        <f t="shared" si="27"/>
        <v>659.8492</v>
      </c>
      <c r="G1004" s="95" t="s">
        <v>246</v>
      </c>
      <c r="H1004" s="86"/>
      <c r="I1004" s="76"/>
      <c r="J1004" s="108"/>
      <c r="K1004" s="88"/>
      <c r="N1004" s="18"/>
      <c r="P1004" s="4">
        <v>94.0</v>
      </c>
      <c r="R1004" s="4"/>
      <c r="S1004" s="21"/>
      <c r="T1004" s="21"/>
      <c r="V1004" s="89"/>
      <c r="Z1004" s="73"/>
      <c r="AA1004" s="73">
        <v>14.999404194470927</v>
      </c>
      <c r="AC1004" s="74"/>
      <c r="AF1004" s="76"/>
      <c r="AJ1004" s="90"/>
      <c r="AK1004" s="18"/>
      <c r="AL1004" s="8">
        <f t="shared" si="28"/>
        <v>0</v>
      </c>
      <c r="AO1004" s="8">
        <v>2.974336299176137</v>
      </c>
      <c r="AT1004" s="18"/>
      <c r="AU1004" s="91"/>
    </row>
    <row r="1005" ht="12.0" customHeight="1">
      <c r="A1005" s="109">
        <v>1030155.0</v>
      </c>
      <c r="B1005" s="110" t="s">
        <v>1294</v>
      </c>
      <c r="C1005" s="81" t="str">
        <f t="shared" si="29"/>
        <v/>
      </c>
      <c r="D1005" s="82">
        <v>585.37</v>
      </c>
      <c r="E1005" s="121" t="s">
        <v>245</v>
      </c>
      <c r="F1005" s="84">
        <f t="shared" si="27"/>
        <v>714.1514</v>
      </c>
      <c r="G1005" s="112" t="s">
        <v>246</v>
      </c>
      <c r="H1005" s="86"/>
      <c r="I1005" s="76"/>
      <c r="J1005" s="108"/>
      <c r="K1005" s="88"/>
      <c r="N1005" s="18"/>
      <c r="P1005" s="4">
        <v>94.0</v>
      </c>
      <c r="R1005" s="4"/>
      <c r="S1005" s="21"/>
      <c r="T1005" s="21"/>
      <c r="V1005" s="89"/>
      <c r="Z1005" s="73"/>
      <c r="AA1005" s="73">
        <v>15.00096336461975</v>
      </c>
      <c r="AC1005" s="74"/>
      <c r="AF1005" s="76"/>
      <c r="AJ1005" s="90"/>
      <c r="AK1005" s="18"/>
      <c r="AL1005" s="8">
        <f t="shared" si="28"/>
        <v>0</v>
      </c>
      <c r="AO1005" s="8">
        <v>1.374072145745891</v>
      </c>
      <c r="AT1005" s="18"/>
      <c r="AU1005" s="91"/>
    </row>
    <row r="1006" ht="75.0" customHeight="1">
      <c r="A1006" s="62">
        <v>9.0</v>
      </c>
      <c r="B1006" s="113" t="s">
        <v>1295</v>
      </c>
      <c r="C1006" s="66"/>
      <c r="D1006" s="82"/>
      <c r="E1006" s="66"/>
      <c r="F1006" s="114"/>
      <c r="G1006" s="68"/>
      <c r="H1006" s="120"/>
      <c r="I1006" s="70">
        <v>0.0</v>
      </c>
      <c r="J1006" s="71"/>
      <c r="K1006" s="71"/>
      <c r="N1006" s="18"/>
      <c r="P1006" s="4">
        <v>102.0</v>
      </c>
      <c r="Q1006" s="4"/>
      <c r="R1006" s="5"/>
      <c r="S1006" s="21"/>
      <c r="T1006" s="21"/>
      <c r="V1006" s="72"/>
      <c r="Z1006" s="73"/>
      <c r="AA1006" s="73"/>
      <c r="AB1006" s="4"/>
      <c r="AC1006" s="74"/>
      <c r="AD1006" s="76"/>
      <c r="AE1006" s="75"/>
      <c r="AF1006" s="75"/>
      <c r="AJ1006" s="90"/>
      <c r="AK1006" s="18"/>
      <c r="AL1006" s="18"/>
      <c r="AT1006" s="18"/>
      <c r="AU1006" s="91"/>
    </row>
    <row r="1007" ht="12.0" customHeight="1">
      <c r="A1007" s="79">
        <v>5031001.0</v>
      </c>
      <c r="B1007" s="80" t="s">
        <v>1296</v>
      </c>
      <c r="C1007" s="81" t="str">
        <f t="shared" ref="C1007:C1082" si="30">IF(MROUND(AL1007/(AO1007*F1007),10)=0,"",MROUND(AL1007/(AO1007*F1007),10))</f>
        <v/>
      </c>
      <c r="D1007" s="82">
        <v>17.33</v>
      </c>
      <c r="E1007" s="122" t="s">
        <v>245</v>
      </c>
      <c r="F1007" s="84">
        <f t="shared" ref="F1007:F1122" si="31">D1007*1.22</f>
        <v>21.1426</v>
      </c>
      <c r="G1007" s="85" t="s">
        <v>246</v>
      </c>
      <c r="H1007" s="86"/>
      <c r="I1007" s="87" t="s">
        <v>538</v>
      </c>
      <c r="J1007" s="108"/>
      <c r="K1007" s="88"/>
      <c r="N1007" s="18"/>
      <c r="P1007" s="4">
        <v>102.0</v>
      </c>
      <c r="Q1007" s="4"/>
      <c r="R1007" s="4"/>
      <c r="S1007" s="21"/>
      <c r="T1007" s="21"/>
      <c r="V1007" s="89"/>
      <c r="Z1007" s="73"/>
      <c r="AA1007" s="73">
        <v>9.973521624007077</v>
      </c>
      <c r="AB1007" s="4"/>
      <c r="AC1007" s="74"/>
      <c r="AD1007" s="76"/>
      <c r="AE1007" s="75"/>
      <c r="AF1007" s="75"/>
      <c r="AJ1007" s="90"/>
      <c r="AK1007" s="18"/>
      <c r="AL1007" s="8">
        <f t="shared" ref="AL1007:AL1122" si="32">$I$1006/116</f>
        <v>0</v>
      </c>
      <c r="AO1007" s="8">
        <v>7.462831469591962</v>
      </c>
      <c r="AT1007" s="18"/>
      <c r="AU1007" s="91"/>
    </row>
    <row r="1008" ht="12.0" customHeight="1">
      <c r="A1008" s="97">
        <v>5031002.0</v>
      </c>
      <c r="B1008" s="92" t="s">
        <v>1297</v>
      </c>
      <c r="C1008" s="81" t="str">
        <f t="shared" si="30"/>
        <v/>
      </c>
      <c r="D1008" s="82">
        <v>17.33</v>
      </c>
      <c r="E1008" s="123" t="s">
        <v>507</v>
      </c>
      <c r="F1008" s="84">
        <f t="shared" si="31"/>
        <v>21.1426</v>
      </c>
      <c r="G1008" s="95" t="s">
        <v>246</v>
      </c>
      <c r="H1008" s="86"/>
      <c r="I1008" s="98" t="s">
        <v>540</v>
      </c>
      <c r="J1008" s="108"/>
      <c r="K1008" s="88"/>
      <c r="N1008" s="18"/>
      <c r="P1008" s="4">
        <v>102.0</v>
      </c>
      <c r="Q1008" s="4"/>
      <c r="R1008" s="4"/>
      <c r="S1008" s="21"/>
      <c r="T1008" s="21"/>
      <c r="V1008" s="89"/>
      <c r="Z1008" s="73"/>
      <c r="AA1008" s="73">
        <v>9.973521624007077</v>
      </c>
      <c r="AB1008" s="4"/>
      <c r="AC1008" s="74"/>
      <c r="AD1008" s="76"/>
      <c r="AE1008" s="75"/>
      <c r="AF1008" s="75"/>
      <c r="AJ1008" s="90"/>
      <c r="AK1008" s="18"/>
      <c r="AL1008" s="8">
        <f t="shared" si="32"/>
        <v>0</v>
      </c>
      <c r="AO1008" s="8">
        <v>10.661187813702801</v>
      </c>
      <c r="AT1008" s="18"/>
      <c r="AU1008" s="91"/>
    </row>
    <row r="1009" ht="12.0" customHeight="1">
      <c r="A1009" s="97">
        <v>5031003.0</v>
      </c>
      <c r="B1009" s="92" t="s">
        <v>1298</v>
      </c>
      <c r="C1009" s="81" t="str">
        <f t="shared" si="30"/>
        <v/>
      </c>
      <c r="D1009" s="82">
        <v>17.33</v>
      </c>
      <c r="E1009" s="123" t="s">
        <v>245</v>
      </c>
      <c r="F1009" s="84">
        <f t="shared" si="31"/>
        <v>21.1426</v>
      </c>
      <c r="G1009" s="95" t="s">
        <v>246</v>
      </c>
      <c r="H1009" s="86"/>
      <c r="I1009" s="99"/>
      <c r="J1009" s="108"/>
      <c r="K1009" s="88"/>
      <c r="N1009" s="18"/>
      <c r="P1009" s="4">
        <v>102.0</v>
      </c>
      <c r="Q1009" s="4"/>
      <c r="R1009" s="4"/>
      <c r="S1009" s="21"/>
      <c r="T1009" s="21"/>
      <c r="V1009" s="89"/>
      <c r="Z1009" s="73"/>
      <c r="AA1009" s="73">
        <v>9.973521624007077</v>
      </c>
      <c r="AB1009" s="4"/>
      <c r="AC1009" s="74"/>
      <c r="AD1009" s="76"/>
      <c r="AE1009" s="75"/>
      <c r="AF1009" s="75"/>
      <c r="AJ1009" s="90"/>
      <c r="AK1009" s="18"/>
      <c r="AL1009" s="8">
        <f t="shared" si="32"/>
        <v>0</v>
      </c>
      <c r="AO1009" s="8">
        <v>8.292034966213292</v>
      </c>
      <c r="AT1009" s="18"/>
      <c r="AU1009" s="91"/>
    </row>
    <row r="1010" ht="12.0" customHeight="1">
      <c r="A1010" s="97">
        <v>5031004.0</v>
      </c>
      <c r="B1010" s="92" t="s">
        <v>1299</v>
      </c>
      <c r="C1010" s="81" t="str">
        <f t="shared" si="30"/>
        <v/>
      </c>
      <c r="D1010" s="82">
        <v>17.33</v>
      </c>
      <c r="E1010" s="123" t="s">
        <v>245</v>
      </c>
      <c r="F1010" s="84">
        <f t="shared" si="31"/>
        <v>21.1426</v>
      </c>
      <c r="G1010" s="95" t="s">
        <v>246</v>
      </c>
      <c r="H1010" s="86"/>
      <c r="I1010" s="76"/>
      <c r="J1010" s="108"/>
      <c r="K1010" s="88"/>
      <c r="N1010" s="18"/>
      <c r="P1010" s="4">
        <v>102.0</v>
      </c>
      <c r="Q1010" s="4"/>
      <c r="R1010" s="4"/>
      <c r="S1010" s="21"/>
      <c r="T1010" s="21"/>
      <c r="V1010" s="89"/>
      <c r="Z1010" s="73"/>
      <c r="AA1010" s="73">
        <v>9.973521624007077</v>
      </c>
      <c r="AB1010" s="4"/>
      <c r="AC1010" s="74"/>
      <c r="AD1010" s="76"/>
      <c r="AE1010" s="75"/>
      <c r="AF1010" s="75"/>
      <c r="AJ1010" s="90"/>
      <c r="AK1010" s="18"/>
      <c r="AL1010" s="8">
        <f t="shared" si="32"/>
        <v>0</v>
      </c>
      <c r="AO1010" s="8">
        <v>5.3305939068514006</v>
      </c>
      <c r="AT1010" s="18"/>
      <c r="AU1010" s="91"/>
    </row>
    <row r="1011" ht="12.0" customHeight="1">
      <c r="A1011" s="97">
        <v>5031005.0</v>
      </c>
      <c r="B1011" s="92" t="s">
        <v>1300</v>
      </c>
      <c r="C1011" s="81" t="str">
        <f t="shared" si="30"/>
        <v/>
      </c>
      <c r="D1011" s="82">
        <v>17.33</v>
      </c>
      <c r="E1011" s="123" t="s">
        <v>458</v>
      </c>
      <c r="F1011" s="84">
        <f t="shared" si="31"/>
        <v>21.1426</v>
      </c>
      <c r="G1011" s="95" t="s">
        <v>246</v>
      </c>
      <c r="H1011" s="86"/>
      <c r="I1011" s="98" t="s">
        <v>781</v>
      </c>
      <c r="J1011" s="108"/>
      <c r="K1011" s="88"/>
      <c r="N1011" s="18"/>
      <c r="P1011" s="4">
        <v>102.0</v>
      </c>
      <c r="Q1011" s="4"/>
      <c r="R1011" s="4"/>
      <c r="S1011" s="21"/>
      <c r="T1011" s="21"/>
      <c r="V1011" s="89"/>
      <c r="Z1011" s="73"/>
      <c r="AA1011" s="73">
        <v>9.973521624007077</v>
      </c>
      <c r="AB1011" s="4"/>
      <c r="AC1011" s="74"/>
      <c r="AD1011" s="76"/>
      <c r="AE1011" s="75"/>
      <c r="AF1011" s="75"/>
      <c r="AJ1011" s="90"/>
      <c r="AK1011" s="18"/>
      <c r="AL1011" s="8">
        <f t="shared" si="32"/>
        <v>0</v>
      </c>
      <c r="AO1011" s="8">
        <v>10.661187813702801</v>
      </c>
      <c r="AT1011" s="18"/>
      <c r="AU1011" s="91"/>
    </row>
    <row r="1012" ht="12.0" customHeight="1">
      <c r="A1012" s="97">
        <v>5031006.0</v>
      </c>
      <c r="B1012" s="92" t="s">
        <v>1301</v>
      </c>
      <c r="C1012" s="81" t="str">
        <f t="shared" si="30"/>
        <v/>
      </c>
      <c r="D1012" s="82">
        <v>17.33</v>
      </c>
      <c r="E1012" s="123" t="s">
        <v>245</v>
      </c>
      <c r="F1012" s="84">
        <f t="shared" si="31"/>
        <v>21.1426</v>
      </c>
      <c r="G1012" s="95" t="s">
        <v>252</v>
      </c>
      <c r="H1012" s="86"/>
      <c r="I1012" s="99"/>
      <c r="J1012" s="108"/>
      <c r="K1012" s="88"/>
      <c r="N1012" s="18"/>
      <c r="P1012" s="4">
        <v>102.0</v>
      </c>
      <c r="Q1012" s="4"/>
      <c r="R1012" s="4"/>
      <c r="S1012" s="21"/>
      <c r="T1012" s="21"/>
      <c r="V1012" s="89"/>
      <c r="Z1012" s="73"/>
      <c r="AA1012" s="73">
        <v>9.973521624007077</v>
      </c>
      <c r="AB1012" s="4"/>
      <c r="AC1012" s="74"/>
      <c r="AD1012" s="76"/>
      <c r="AE1012" s="75"/>
      <c r="AF1012" s="75"/>
      <c r="AJ1012" s="90"/>
      <c r="AK1012" s="18"/>
      <c r="AL1012" s="8">
        <f t="shared" si="32"/>
        <v>0</v>
      </c>
      <c r="AO1012" s="8">
        <v>0.6784392245083601</v>
      </c>
      <c r="AT1012" s="18"/>
      <c r="AU1012" s="91"/>
    </row>
    <row r="1013" ht="12.0" customHeight="1">
      <c r="A1013" s="97">
        <v>5031007.0</v>
      </c>
      <c r="B1013" s="92" t="s">
        <v>1302</v>
      </c>
      <c r="C1013" s="81" t="str">
        <f t="shared" si="30"/>
        <v/>
      </c>
      <c r="D1013" s="82">
        <v>17.33</v>
      </c>
      <c r="E1013" s="123" t="s">
        <v>245</v>
      </c>
      <c r="F1013" s="84">
        <f t="shared" si="31"/>
        <v>21.1426</v>
      </c>
      <c r="G1013" s="95" t="s">
        <v>246</v>
      </c>
      <c r="H1013" s="86"/>
      <c r="I1013" s="76"/>
      <c r="J1013" s="108"/>
      <c r="K1013" s="88"/>
      <c r="N1013" s="18"/>
      <c r="P1013" s="4">
        <v>102.0</v>
      </c>
      <c r="Q1013" s="4"/>
      <c r="R1013" s="4"/>
      <c r="S1013" s="21"/>
      <c r="T1013" s="21"/>
      <c r="V1013" s="89"/>
      <c r="Z1013" s="73"/>
      <c r="AA1013" s="73">
        <v>9.973521624007077</v>
      </c>
      <c r="AB1013" s="4"/>
      <c r="AC1013" s="74"/>
      <c r="AD1013" s="76"/>
      <c r="AE1013" s="75"/>
      <c r="AF1013" s="75"/>
      <c r="AJ1013" s="90"/>
      <c r="AK1013" s="18"/>
      <c r="AL1013" s="8">
        <f t="shared" si="32"/>
        <v>0</v>
      </c>
      <c r="AO1013" s="8">
        <v>7.462831469591962</v>
      </c>
      <c r="AT1013" s="18"/>
      <c r="AU1013" s="91"/>
    </row>
    <row r="1014" ht="12.0" customHeight="1">
      <c r="A1014" s="97">
        <v>5031008.0</v>
      </c>
      <c r="B1014" s="92" t="s">
        <v>1303</v>
      </c>
      <c r="C1014" s="81" t="str">
        <f t="shared" si="30"/>
        <v/>
      </c>
      <c r="D1014" s="82">
        <v>17.33</v>
      </c>
      <c r="E1014" s="123" t="s">
        <v>245</v>
      </c>
      <c r="F1014" s="84">
        <f t="shared" si="31"/>
        <v>21.1426</v>
      </c>
      <c r="G1014" s="95" t="s">
        <v>246</v>
      </c>
      <c r="H1014" s="86"/>
      <c r="I1014" s="98" t="s">
        <v>544</v>
      </c>
      <c r="J1014" s="108"/>
      <c r="K1014" s="88"/>
      <c r="N1014" s="18"/>
      <c r="P1014" s="4">
        <v>102.0</v>
      </c>
      <c r="Q1014" s="4"/>
      <c r="R1014" s="4"/>
      <c r="S1014" s="21"/>
      <c r="T1014" s="21"/>
      <c r="V1014" s="89"/>
      <c r="Z1014" s="73"/>
      <c r="AA1014" s="73">
        <v>9.973521624007077</v>
      </c>
      <c r="AB1014" s="4"/>
      <c r="AC1014" s="74"/>
      <c r="AD1014" s="76"/>
      <c r="AE1014" s="75"/>
      <c r="AF1014" s="75"/>
      <c r="AJ1014" s="90"/>
      <c r="AK1014" s="18"/>
      <c r="AL1014" s="8">
        <f t="shared" si="32"/>
        <v>0</v>
      </c>
      <c r="AO1014" s="8">
        <v>2.5733901619282626</v>
      </c>
      <c r="AT1014" s="18"/>
      <c r="AU1014" s="91"/>
    </row>
    <row r="1015" ht="12.0" customHeight="1">
      <c r="A1015" s="97">
        <v>5031009.0</v>
      </c>
      <c r="B1015" s="92" t="s">
        <v>1304</v>
      </c>
      <c r="C1015" s="81" t="str">
        <f t="shared" si="30"/>
        <v/>
      </c>
      <c r="D1015" s="82">
        <v>17.33</v>
      </c>
      <c r="E1015" s="123" t="s">
        <v>245</v>
      </c>
      <c r="F1015" s="84">
        <f t="shared" si="31"/>
        <v>21.1426</v>
      </c>
      <c r="G1015" s="95" t="s">
        <v>246</v>
      </c>
      <c r="H1015" s="86"/>
      <c r="I1015" s="99"/>
      <c r="J1015" s="108"/>
      <c r="K1015" s="88"/>
      <c r="N1015" s="18"/>
      <c r="P1015" s="4">
        <v>102.0</v>
      </c>
      <c r="Q1015" s="4"/>
      <c r="R1015" s="4"/>
      <c r="S1015" s="21"/>
      <c r="T1015" s="21"/>
      <c r="V1015" s="89"/>
      <c r="Z1015" s="73"/>
      <c r="AA1015" s="73">
        <v>9.973521624007077</v>
      </c>
      <c r="AB1015" s="4"/>
      <c r="AC1015" s="74"/>
      <c r="AD1015" s="76"/>
      <c r="AE1015" s="75"/>
      <c r="AF1015" s="75"/>
      <c r="AJ1015" s="90"/>
      <c r="AK1015" s="18"/>
      <c r="AL1015" s="8">
        <f t="shared" si="32"/>
        <v>0</v>
      </c>
      <c r="AO1015" s="8">
        <v>6.219026224659968</v>
      </c>
      <c r="AT1015" s="18"/>
      <c r="AU1015" s="91"/>
    </row>
    <row r="1016" ht="12.0" customHeight="1">
      <c r="A1016" s="97">
        <v>5031010.0</v>
      </c>
      <c r="B1016" s="92" t="s">
        <v>1305</v>
      </c>
      <c r="C1016" s="81" t="str">
        <f t="shared" si="30"/>
        <v/>
      </c>
      <c r="D1016" s="82">
        <v>17.33</v>
      </c>
      <c r="E1016" s="123" t="s">
        <v>245</v>
      </c>
      <c r="F1016" s="84">
        <f t="shared" si="31"/>
        <v>21.1426</v>
      </c>
      <c r="G1016" s="95" t="s">
        <v>246</v>
      </c>
      <c r="H1016" s="86"/>
      <c r="I1016" s="76"/>
      <c r="J1016" s="108"/>
      <c r="K1016" s="88"/>
      <c r="N1016" s="18"/>
      <c r="P1016" s="4">
        <v>102.0</v>
      </c>
      <c r="Q1016" s="4"/>
      <c r="R1016" s="4"/>
      <c r="S1016" s="21"/>
      <c r="T1016" s="21"/>
      <c r="V1016" s="89"/>
      <c r="Z1016" s="73"/>
      <c r="AA1016" s="73">
        <v>9.973521624007077</v>
      </c>
      <c r="AB1016" s="4"/>
      <c r="AC1016" s="74"/>
      <c r="AD1016" s="76"/>
      <c r="AE1016" s="75"/>
      <c r="AF1016" s="75"/>
      <c r="AJ1016" s="90"/>
      <c r="AK1016" s="18"/>
      <c r="AL1016" s="8">
        <f t="shared" si="32"/>
        <v>0</v>
      </c>
      <c r="AO1016" s="8">
        <v>8.292034966213292</v>
      </c>
      <c r="AT1016" s="18"/>
      <c r="AU1016" s="91"/>
    </row>
    <row r="1017" ht="12.0" customHeight="1">
      <c r="A1017" s="97">
        <v>5031011.0</v>
      </c>
      <c r="B1017" s="92" t="s">
        <v>1306</v>
      </c>
      <c r="C1017" s="81" t="str">
        <f t="shared" si="30"/>
        <v/>
      </c>
      <c r="D1017" s="82">
        <v>17.33</v>
      </c>
      <c r="E1017" s="123" t="s">
        <v>245</v>
      </c>
      <c r="F1017" s="84">
        <f t="shared" si="31"/>
        <v>21.1426</v>
      </c>
      <c r="G1017" s="95" t="s">
        <v>252</v>
      </c>
      <c r="H1017" s="86"/>
      <c r="I1017" s="98" t="s">
        <v>552</v>
      </c>
      <c r="J1017" s="108"/>
      <c r="K1017" s="88"/>
      <c r="N1017" s="18"/>
      <c r="P1017" s="4">
        <v>102.0</v>
      </c>
      <c r="Q1017" s="4"/>
      <c r="R1017" s="4"/>
      <c r="S1017" s="21"/>
      <c r="T1017" s="21"/>
      <c r="V1017" s="89"/>
      <c r="Z1017" s="73"/>
      <c r="AA1017" s="73">
        <v>9.973521624007077</v>
      </c>
      <c r="AB1017" s="4"/>
      <c r="AC1017" s="74"/>
      <c r="AD1017" s="76"/>
      <c r="AE1017" s="75"/>
      <c r="AF1017" s="75"/>
      <c r="AJ1017" s="90"/>
      <c r="AK1017" s="18"/>
      <c r="AL1017" s="8">
        <f t="shared" si="32"/>
        <v>0</v>
      </c>
      <c r="AO1017" s="8">
        <v>0.4975220979727975</v>
      </c>
      <c r="AT1017" s="18"/>
      <c r="AU1017" s="91"/>
    </row>
    <row r="1018" ht="12.0" customHeight="1">
      <c r="A1018" s="97">
        <v>5031012.0</v>
      </c>
      <c r="B1018" s="92" t="s">
        <v>1307</v>
      </c>
      <c r="C1018" s="81" t="str">
        <f t="shared" si="30"/>
        <v/>
      </c>
      <c r="D1018" s="82">
        <v>18.97</v>
      </c>
      <c r="E1018" s="123" t="s">
        <v>245</v>
      </c>
      <c r="F1018" s="84">
        <f t="shared" si="31"/>
        <v>23.1434</v>
      </c>
      <c r="G1018" s="95" t="s">
        <v>246</v>
      </c>
      <c r="H1018" s="86"/>
      <c r="I1018" s="99"/>
      <c r="J1018" s="108"/>
      <c r="K1018" s="88"/>
      <c r="N1018" s="18"/>
      <c r="P1018" s="4">
        <v>102.0</v>
      </c>
      <c r="Q1018" s="4"/>
      <c r="R1018" s="4"/>
      <c r="S1018" s="21"/>
      <c r="T1018" s="21"/>
      <c r="V1018" s="89"/>
      <c r="Z1018" s="73"/>
      <c r="AA1018" s="73">
        <v>10.0</v>
      </c>
      <c r="AB1018" s="4"/>
      <c r="AC1018" s="74"/>
      <c r="AD1018" s="76"/>
      <c r="AE1018" s="75"/>
      <c r="AF1018" s="75"/>
      <c r="AJ1018" s="90"/>
      <c r="AK1018" s="18"/>
      <c r="AL1018" s="8">
        <f t="shared" si="32"/>
        <v>0</v>
      </c>
      <c r="AO1018" s="8">
        <v>3.2455793231655297</v>
      </c>
      <c r="AT1018" s="18"/>
      <c r="AU1018" s="91"/>
    </row>
    <row r="1019" ht="12.0" customHeight="1">
      <c r="A1019" s="97">
        <v>5031013.0</v>
      </c>
      <c r="B1019" s="92" t="s">
        <v>1308</v>
      </c>
      <c r="C1019" s="81" t="str">
        <f t="shared" si="30"/>
        <v/>
      </c>
      <c r="D1019" s="82">
        <v>18.97</v>
      </c>
      <c r="E1019" s="123" t="s">
        <v>245</v>
      </c>
      <c r="F1019" s="84">
        <f t="shared" si="31"/>
        <v>23.1434</v>
      </c>
      <c r="G1019" s="95" t="s">
        <v>246</v>
      </c>
      <c r="H1019" s="86"/>
      <c r="I1019" s="116" t="s">
        <v>319</v>
      </c>
      <c r="J1019" s="108"/>
      <c r="K1019" s="88"/>
      <c r="N1019" s="18"/>
      <c r="P1019" s="4">
        <v>102.0</v>
      </c>
      <c r="Q1019" s="4"/>
      <c r="R1019" s="4"/>
      <c r="S1019" s="21"/>
      <c r="T1019" s="21"/>
      <c r="V1019" s="89"/>
      <c r="Z1019" s="73"/>
      <c r="AA1019" s="73">
        <v>10.0</v>
      </c>
      <c r="AB1019" s="4"/>
      <c r="AC1019" s="74"/>
      <c r="AD1019" s="76"/>
      <c r="AE1019" s="75"/>
      <c r="AF1019" s="75"/>
      <c r="AJ1019" s="90"/>
      <c r="AK1019" s="18"/>
      <c r="AL1019" s="8">
        <f t="shared" si="32"/>
        <v>0</v>
      </c>
      <c r="AO1019" s="8">
        <v>9.73673796949659</v>
      </c>
      <c r="AT1019" s="18"/>
      <c r="AU1019" s="91"/>
    </row>
    <row r="1020" ht="12.0" customHeight="1">
      <c r="A1020" s="97">
        <v>5031014.0</v>
      </c>
      <c r="B1020" s="92" t="s">
        <v>1309</v>
      </c>
      <c r="C1020" s="81" t="str">
        <f t="shared" si="30"/>
        <v/>
      </c>
      <c r="D1020" s="82">
        <v>18.97</v>
      </c>
      <c r="E1020" s="123" t="s">
        <v>245</v>
      </c>
      <c r="F1020" s="84">
        <f t="shared" si="31"/>
        <v>23.1434</v>
      </c>
      <c r="G1020" s="95" t="s">
        <v>246</v>
      </c>
      <c r="H1020" s="86"/>
      <c r="J1020" s="108"/>
      <c r="K1020" s="88"/>
      <c r="N1020" s="18"/>
      <c r="P1020" s="4">
        <v>102.0</v>
      </c>
      <c r="Q1020" s="4"/>
      <c r="R1020" s="4"/>
      <c r="S1020" s="21"/>
      <c r="T1020" s="21"/>
      <c r="V1020" s="89"/>
      <c r="Z1020" s="73"/>
      <c r="AA1020" s="73">
        <v>10.0</v>
      </c>
      <c r="AB1020" s="4"/>
      <c r="AC1020" s="74"/>
      <c r="AD1020" s="76"/>
      <c r="AE1020" s="75"/>
      <c r="AF1020" s="75"/>
      <c r="AJ1020" s="90"/>
      <c r="AK1020" s="18"/>
      <c r="AL1020" s="8">
        <f t="shared" si="32"/>
        <v>0</v>
      </c>
      <c r="AO1020" s="8">
        <v>2.52433947357319</v>
      </c>
      <c r="AT1020" s="18"/>
      <c r="AU1020" s="91"/>
    </row>
    <row r="1021" ht="12.0" customHeight="1">
      <c r="A1021" s="97">
        <v>5031015.0</v>
      </c>
      <c r="B1021" s="92" t="s">
        <v>1310</v>
      </c>
      <c r="C1021" s="81" t="str">
        <f t="shared" si="30"/>
        <v/>
      </c>
      <c r="D1021" s="82">
        <v>18.97</v>
      </c>
      <c r="E1021" s="123" t="s">
        <v>245</v>
      </c>
      <c r="F1021" s="84">
        <f t="shared" si="31"/>
        <v>23.1434</v>
      </c>
      <c r="G1021" s="95" t="s">
        <v>246</v>
      </c>
      <c r="H1021" s="86"/>
      <c r="J1021" s="108"/>
      <c r="K1021" s="88"/>
      <c r="N1021" s="18"/>
      <c r="P1021" s="4">
        <v>102.0</v>
      </c>
      <c r="Q1021" s="4"/>
      <c r="R1021" s="4"/>
      <c r="S1021" s="21"/>
      <c r="T1021" s="21"/>
      <c r="V1021" s="89"/>
      <c r="Z1021" s="73"/>
      <c r="AA1021" s="73">
        <v>10.0</v>
      </c>
      <c r="AB1021" s="4"/>
      <c r="AC1021" s="74"/>
      <c r="AD1021" s="76"/>
      <c r="AE1021" s="75"/>
      <c r="AF1021" s="75"/>
      <c r="AJ1021" s="90"/>
      <c r="AK1021" s="18"/>
      <c r="AL1021" s="8">
        <f t="shared" si="32"/>
        <v>0</v>
      </c>
      <c r="AO1021" s="8">
        <v>6.815716578647613</v>
      </c>
      <c r="AT1021" s="18"/>
      <c r="AU1021" s="91"/>
    </row>
    <row r="1022" ht="12.0" customHeight="1">
      <c r="A1022" s="97">
        <v>5031016.0</v>
      </c>
      <c r="B1022" s="92" t="s">
        <v>1311</v>
      </c>
      <c r="C1022" s="81" t="str">
        <f t="shared" si="30"/>
        <v/>
      </c>
      <c r="D1022" s="82">
        <v>18.97</v>
      </c>
      <c r="E1022" s="123" t="s">
        <v>379</v>
      </c>
      <c r="F1022" s="84">
        <f t="shared" si="31"/>
        <v>23.1434</v>
      </c>
      <c r="G1022" s="95" t="s">
        <v>274</v>
      </c>
      <c r="H1022" s="86"/>
      <c r="I1022" s="19" t="s">
        <v>323</v>
      </c>
      <c r="J1022" s="108"/>
      <c r="K1022" s="88"/>
      <c r="N1022" s="18"/>
      <c r="P1022" s="4">
        <v>102.0</v>
      </c>
      <c r="Q1022" s="4"/>
      <c r="R1022" s="4"/>
      <c r="S1022" s="21"/>
      <c r="T1022" s="21"/>
      <c r="V1022" s="89"/>
      <c r="Z1022" s="73"/>
      <c r="AA1022" s="73">
        <v>10.0</v>
      </c>
      <c r="AB1022" s="4"/>
      <c r="AC1022" s="74"/>
      <c r="AD1022" s="76"/>
      <c r="AE1022" s="75"/>
      <c r="AF1022" s="75"/>
      <c r="AJ1022" s="90"/>
      <c r="AK1022" s="18"/>
      <c r="AL1022" s="8">
        <f t="shared" si="32"/>
        <v>0</v>
      </c>
      <c r="AO1022" s="8">
        <v>0.24341844923741474</v>
      </c>
      <c r="AT1022" s="18"/>
      <c r="AU1022" s="91"/>
    </row>
    <row r="1023" ht="12.0" customHeight="1">
      <c r="A1023" s="97">
        <v>5031017.0</v>
      </c>
      <c r="B1023" s="92" t="s">
        <v>1312</v>
      </c>
      <c r="C1023" s="81" t="str">
        <f t="shared" si="30"/>
        <v/>
      </c>
      <c r="D1023" s="82">
        <v>23.26</v>
      </c>
      <c r="E1023" s="123" t="s">
        <v>245</v>
      </c>
      <c r="F1023" s="84">
        <f t="shared" si="31"/>
        <v>28.3772</v>
      </c>
      <c r="G1023" s="95" t="s">
        <v>246</v>
      </c>
      <c r="H1023" s="86"/>
      <c r="J1023" s="108"/>
      <c r="K1023" s="88"/>
      <c r="N1023" s="18"/>
      <c r="P1023" s="4">
        <v>102.0</v>
      </c>
      <c r="Q1023" s="4"/>
      <c r="R1023" s="4"/>
      <c r="S1023" s="21"/>
      <c r="T1023" s="21"/>
      <c r="V1023" s="89"/>
      <c r="Z1023" s="73"/>
      <c r="AA1023" s="73">
        <v>15.0</v>
      </c>
      <c r="AB1023" s="4"/>
      <c r="AC1023" s="74"/>
      <c r="AD1023" s="76"/>
      <c r="AE1023" s="75"/>
      <c r="AF1023" s="75"/>
      <c r="AJ1023" s="90"/>
      <c r="AK1023" s="18"/>
      <c r="AL1023" s="8">
        <f t="shared" si="32"/>
        <v>0</v>
      </c>
      <c r="AO1023" s="8">
        <v>3.9716230210900196</v>
      </c>
      <c r="AT1023" s="18"/>
      <c r="AU1023" s="91"/>
    </row>
    <row r="1024" ht="12.0" customHeight="1">
      <c r="A1024" s="97">
        <v>5031018.0</v>
      </c>
      <c r="B1024" s="92" t="s">
        <v>1313</v>
      </c>
      <c r="C1024" s="81" t="str">
        <f t="shared" si="30"/>
        <v/>
      </c>
      <c r="D1024" s="82">
        <v>23.26</v>
      </c>
      <c r="E1024" s="123" t="s">
        <v>245</v>
      </c>
      <c r="F1024" s="84">
        <f t="shared" si="31"/>
        <v>28.3772</v>
      </c>
      <c r="G1024" s="95" t="s">
        <v>246</v>
      </c>
      <c r="H1024" s="86"/>
      <c r="J1024" s="108"/>
      <c r="K1024" s="88"/>
      <c r="N1024" s="18"/>
      <c r="P1024" s="4">
        <v>102.0</v>
      </c>
      <c r="Q1024" s="4"/>
      <c r="R1024" s="4"/>
      <c r="S1024" s="21"/>
      <c r="T1024" s="21"/>
      <c r="V1024" s="89"/>
      <c r="Z1024" s="73"/>
      <c r="AA1024" s="73">
        <v>15.0</v>
      </c>
      <c r="AB1024" s="4"/>
      <c r="AC1024" s="74"/>
      <c r="AD1024" s="76"/>
      <c r="AE1024" s="75"/>
      <c r="AF1024" s="75"/>
      <c r="AJ1024" s="90"/>
      <c r="AK1024" s="18"/>
      <c r="AL1024" s="8">
        <f t="shared" si="32"/>
        <v>0</v>
      </c>
      <c r="AO1024" s="8">
        <v>1.917335251560699</v>
      </c>
      <c r="AT1024" s="18"/>
      <c r="AU1024" s="91"/>
    </row>
    <row r="1025" ht="12.0" customHeight="1">
      <c r="A1025" s="97">
        <v>5031019.0</v>
      </c>
      <c r="B1025" s="92" t="s">
        <v>1314</v>
      </c>
      <c r="C1025" s="81" t="str">
        <f t="shared" si="30"/>
        <v/>
      </c>
      <c r="D1025" s="82">
        <v>23.26</v>
      </c>
      <c r="E1025" s="123" t="s">
        <v>245</v>
      </c>
      <c r="F1025" s="84">
        <f t="shared" si="31"/>
        <v>28.3772</v>
      </c>
      <c r="G1025" s="95" t="s">
        <v>246</v>
      </c>
      <c r="H1025" s="86"/>
      <c r="I1025" s="33"/>
      <c r="J1025" s="108"/>
      <c r="K1025" s="88"/>
      <c r="N1025" s="18"/>
      <c r="P1025" s="4">
        <v>102.0</v>
      </c>
      <c r="Q1025" s="4"/>
      <c r="R1025" s="4"/>
      <c r="S1025" s="21"/>
      <c r="T1025" s="21"/>
      <c r="V1025" s="89"/>
      <c r="Z1025" s="73"/>
      <c r="AA1025" s="73">
        <v>15.0</v>
      </c>
      <c r="AB1025" s="4"/>
      <c r="AC1025" s="74"/>
      <c r="AD1025" s="76"/>
      <c r="AE1025" s="75"/>
      <c r="AF1025" s="75"/>
      <c r="AJ1025" s="90"/>
      <c r="AK1025" s="18"/>
      <c r="AL1025" s="8">
        <f t="shared" si="32"/>
        <v>0</v>
      </c>
      <c r="AO1025" s="8">
        <v>3.2707483703094278</v>
      </c>
      <c r="AT1025" s="18"/>
      <c r="AU1025" s="91"/>
    </row>
    <row r="1026" ht="12.0" customHeight="1">
      <c r="A1026" s="97">
        <v>5031020.0</v>
      </c>
      <c r="B1026" s="92" t="s">
        <v>1315</v>
      </c>
      <c r="C1026" s="81" t="str">
        <f t="shared" si="30"/>
        <v/>
      </c>
      <c r="D1026" s="82">
        <v>23.26</v>
      </c>
      <c r="E1026" s="123" t="s">
        <v>245</v>
      </c>
      <c r="F1026" s="84">
        <f t="shared" si="31"/>
        <v>28.3772</v>
      </c>
      <c r="G1026" s="95" t="s">
        <v>246</v>
      </c>
      <c r="H1026" s="86"/>
      <c r="I1026" s="87" t="s">
        <v>538</v>
      </c>
      <c r="J1026" s="108"/>
      <c r="K1026" s="88"/>
      <c r="N1026" s="18"/>
      <c r="P1026" s="4">
        <v>102.0</v>
      </c>
      <c r="Q1026" s="4"/>
      <c r="R1026" s="4"/>
      <c r="S1026" s="21"/>
      <c r="T1026" s="21"/>
      <c r="V1026" s="89"/>
      <c r="Z1026" s="73"/>
      <c r="AA1026" s="73">
        <v>15.0</v>
      </c>
      <c r="AB1026" s="4"/>
      <c r="AC1026" s="74"/>
      <c r="AD1026" s="76"/>
      <c r="AE1026" s="75"/>
      <c r="AF1026" s="75"/>
      <c r="AJ1026" s="90"/>
      <c r="AK1026" s="18"/>
      <c r="AL1026" s="8">
        <f t="shared" si="32"/>
        <v>0</v>
      </c>
      <c r="AO1026" s="8">
        <v>3.0890401275144597</v>
      </c>
      <c r="AT1026" s="18"/>
      <c r="AU1026" s="91"/>
    </row>
    <row r="1027" ht="12.0" customHeight="1">
      <c r="A1027" s="97">
        <v>5031021.0</v>
      </c>
      <c r="B1027" s="92" t="s">
        <v>1316</v>
      </c>
      <c r="C1027" s="81" t="str">
        <f t="shared" si="30"/>
        <v/>
      </c>
      <c r="D1027" s="82">
        <v>23.26</v>
      </c>
      <c r="E1027" s="123" t="s">
        <v>245</v>
      </c>
      <c r="F1027" s="84">
        <f t="shared" si="31"/>
        <v>28.3772</v>
      </c>
      <c r="G1027" s="95" t="s">
        <v>274</v>
      </c>
      <c r="H1027" s="86"/>
      <c r="I1027" s="98" t="s">
        <v>563</v>
      </c>
      <c r="J1027" s="108"/>
      <c r="K1027" s="88"/>
      <c r="N1027" s="18"/>
      <c r="P1027" s="4">
        <v>102.0</v>
      </c>
      <c r="Q1027" s="4"/>
      <c r="R1027" s="4"/>
      <c r="S1027" s="21"/>
      <c r="T1027" s="21"/>
      <c r="V1027" s="89"/>
      <c r="Z1027" s="73"/>
      <c r="AA1027" s="73">
        <v>15.0</v>
      </c>
      <c r="AB1027" s="4"/>
      <c r="AC1027" s="74"/>
      <c r="AD1027" s="76"/>
      <c r="AE1027" s="75"/>
      <c r="AF1027" s="75"/>
      <c r="AJ1027" s="90"/>
      <c r="AK1027" s="18"/>
      <c r="AL1027" s="8">
        <f t="shared" si="32"/>
        <v>0</v>
      </c>
      <c r="AO1027" s="8">
        <v>0.23167800956358447</v>
      </c>
      <c r="AT1027" s="18"/>
      <c r="AU1027" s="91"/>
    </row>
    <row r="1028" ht="12.0" customHeight="1">
      <c r="A1028" s="97">
        <v>5031022.0</v>
      </c>
      <c r="B1028" s="92" t="s">
        <v>1317</v>
      </c>
      <c r="C1028" s="81" t="str">
        <f t="shared" si="30"/>
        <v/>
      </c>
      <c r="D1028" s="82">
        <v>23.54</v>
      </c>
      <c r="E1028" s="123"/>
      <c r="F1028" s="84">
        <f t="shared" si="31"/>
        <v>28.7188</v>
      </c>
      <c r="G1028" s="95" t="s">
        <v>246</v>
      </c>
      <c r="H1028" s="86"/>
      <c r="I1028" s="99"/>
      <c r="J1028" s="108"/>
      <c r="K1028" s="88"/>
      <c r="N1028" s="18"/>
      <c r="P1028" s="4">
        <v>102.0</v>
      </c>
      <c r="Q1028" s="4"/>
      <c r="R1028" s="4"/>
      <c r="S1028" s="21"/>
      <c r="T1028" s="21"/>
      <c r="V1028" s="89"/>
      <c r="Z1028" s="73"/>
      <c r="AA1028" s="73">
        <v>15.019505851755525</v>
      </c>
      <c r="AB1028" s="4"/>
      <c r="AC1028" s="74"/>
      <c r="AD1028" s="76"/>
      <c r="AE1028" s="75"/>
      <c r="AF1028" s="75"/>
      <c r="AJ1028" s="90"/>
      <c r="AK1028" s="18"/>
      <c r="AL1028" s="8">
        <f t="shared" si="32"/>
        <v>0</v>
      </c>
      <c r="AO1028" s="8">
        <v>3.232146710015263</v>
      </c>
      <c r="AT1028" s="18"/>
      <c r="AU1028" s="91"/>
    </row>
    <row r="1029" ht="12.0" customHeight="1">
      <c r="A1029" s="97">
        <v>5031023.0</v>
      </c>
      <c r="B1029" s="92" t="s">
        <v>1318</v>
      </c>
      <c r="C1029" s="81" t="str">
        <f t="shared" si="30"/>
        <v/>
      </c>
      <c r="D1029" s="82">
        <v>23.54</v>
      </c>
      <c r="E1029" s="123" t="s">
        <v>245</v>
      </c>
      <c r="F1029" s="84">
        <f t="shared" si="31"/>
        <v>28.7188</v>
      </c>
      <c r="G1029" s="95" t="s">
        <v>246</v>
      </c>
      <c r="H1029" s="86"/>
      <c r="I1029" s="116" t="s">
        <v>332</v>
      </c>
      <c r="J1029" s="108"/>
      <c r="K1029" s="88"/>
      <c r="N1029" s="18"/>
      <c r="P1029" s="4">
        <v>102.0</v>
      </c>
      <c r="Q1029" s="4"/>
      <c r="R1029" s="4"/>
      <c r="S1029" s="21"/>
      <c r="T1029" s="21"/>
      <c r="V1029" s="89"/>
      <c r="Z1029" s="73"/>
      <c r="AA1029" s="73">
        <v>15.019505851755525</v>
      </c>
      <c r="AB1029" s="4"/>
      <c r="AC1029" s="74"/>
      <c r="AD1029" s="76"/>
      <c r="AE1029" s="75"/>
      <c r="AF1029" s="75"/>
      <c r="AJ1029" s="90"/>
      <c r="AK1029" s="18"/>
      <c r="AL1029" s="8">
        <f t="shared" si="32"/>
        <v>0</v>
      </c>
      <c r="AO1029" s="8">
        <v>2.7473247035129735</v>
      </c>
      <c r="AT1029" s="18"/>
      <c r="AU1029" s="91"/>
    </row>
    <row r="1030" ht="12.0" customHeight="1">
      <c r="A1030" s="97">
        <v>5031024.0</v>
      </c>
      <c r="B1030" s="92" t="s">
        <v>1319</v>
      </c>
      <c r="C1030" s="81" t="str">
        <f t="shared" si="30"/>
        <v/>
      </c>
      <c r="D1030" s="82">
        <v>24.69</v>
      </c>
      <c r="E1030" s="123" t="s">
        <v>245</v>
      </c>
      <c r="F1030" s="84">
        <f t="shared" si="31"/>
        <v>30.1218</v>
      </c>
      <c r="G1030" s="95" t="s">
        <v>246</v>
      </c>
      <c r="H1030" s="86"/>
      <c r="I1030" s="117"/>
      <c r="J1030" s="108"/>
      <c r="K1030" s="88"/>
      <c r="N1030" s="18"/>
      <c r="P1030" s="4">
        <v>102.0</v>
      </c>
      <c r="Q1030" s="4"/>
      <c r="R1030" s="4"/>
      <c r="S1030" s="21"/>
      <c r="T1030" s="21"/>
      <c r="V1030" s="89"/>
      <c r="Z1030" s="73"/>
      <c r="AA1030" s="73">
        <v>14.993804213135064</v>
      </c>
      <c r="AB1030" s="4"/>
      <c r="AC1030" s="74"/>
      <c r="AD1030" s="76"/>
      <c r="AE1030" s="75"/>
      <c r="AF1030" s="75"/>
      <c r="AJ1030" s="90"/>
      <c r="AK1030" s="18"/>
      <c r="AL1030" s="8">
        <f t="shared" si="32"/>
        <v>0</v>
      </c>
      <c r="AO1030" s="8">
        <v>1.3094669670789876</v>
      </c>
      <c r="AT1030" s="18"/>
      <c r="AU1030" s="91"/>
    </row>
    <row r="1031" ht="12.0" customHeight="1">
      <c r="A1031" s="97">
        <v>5031025.0</v>
      </c>
      <c r="B1031" s="92" t="s">
        <v>1320</v>
      </c>
      <c r="C1031" s="81" t="str">
        <f t="shared" si="30"/>
        <v/>
      </c>
      <c r="D1031" s="82">
        <v>27.22</v>
      </c>
      <c r="E1031" s="123" t="s">
        <v>507</v>
      </c>
      <c r="F1031" s="84">
        <f t="shared" si="31"/>
        <v>33.2084</v>
      </c>
      <c r="G1031" s="95" t="s">
        <v>246</v>
      </c>
      <c r="H1031" s="86"/>
      <c r="I1031" s="98" t="s">
        <v>619</v>
      </c>
      <c r="J1031" s="108"/>
      <c r="K1031" s="88"/>
      <c r="N1031" s="18"/>
      <c r="P1031" s="4">
        <v>102.0</v>
      </c>
      <c r="Q1031" s="4"/>
      <c r="R1031" s="4"/>
      <c r="S1031" s="21"/>
      <c r="T1031" s="21"/>
      <c r="V1031" s="89"/>
      <c r="Z1031" s="73"/>
      <c r="AA1031" s="73">
        <v>15.008431703204039</v>
      </c>
      <c r="AB1031" s="4"/>
      <c r="AC1031" s="74"/>
      <c r="AD1031" s="76"/>
      <c r="AE1031" s="75"/>
      <c r="AF1031" s="75"/>
      <c r="AJ1031" s="90"/>
      <c r="AK1031" s="18"/>
      <c r="AL1031" s="8">
        <f t="shared" si="32"/>
        <v>0</v>
      </c>
      <c r="AO1031" s="8">
        <v>3.16711476809999</v>
      </c>
      <c r="AT1031" s="18"/>
      <c r="AU1031" s="91"/>
    </row>
    <row r="1032" ht="12.0" customHeight="1">
      <c r="A1032" s="97">
        <v>5031026.0</v>
      </c>
      <c r="B1032" s="92" t="s">
        <v>1321</v>
      </c>
      <c r="C1032" s="81" t="str">
        <f t="shared" si="30"/>
        <v/>
      </c>
      <c r="D1032" s="82">
        <v>27.22</v>
      </c>
      <c r="E1032" s="123" t="s">
        <v>372</v>
      </c>
      <c r="F1032" s="84">
        <f t="shared" si="31"/>
        <v>33.2084</v>
      </c>
      <c r="G1032" s="95" t="s">
        <v>274</v>
      </c>
      <c r="H1032" s="86"/>
      <c r="I1032" s="99"/>
      <c r="J1032" s="108"/>
      <c r="K1032" s="88"/>
      <c r="N1032" s="18"/>
      <c r="P1032" s="4">
        <v>102.0</v>
      </c>
      <c r="Q1032" s="4"/>
      <c r="R1032" s="4"/>
      <c r="S1032" s="21"/>
      <c r="T1032" s="21"/>
      <c r="V1032" s="89"/>
      <c r="Z1032" s="73"/>
      <c r="AA1032" s="73">
        <v>15.008431703204039</v>
      </c>
      <c r="AB1032" s="4"/>
      <c r="AC1032" s="74"/>
      <c r="AD1032" s="76"/>
      <c r="AE1032" s="75"/>
      <c r="AF1032" s="75"/>
      <c r="AJ1032" s="90"/>
      <c r="AK1032" s="18"/>
      <c r="AL1032" s="8">
        <f t="shared" si="32"/>
        <v>0</v>
      </c>
      <c r="AO1032" s="8">
        <v>0.09501344304299969</v>
      </c>
      <c r="AT1032" s="18"/>
      <c r="AU1032" s="91"/>
    </row>
    <row r="1033" ht="12.0" customHeight="1">
      <c r="A1033" s="97">
        <v>5031027.0</v>
      </c>
      <c r="B1033" s="92" t="s">
        <v>1322</v>
      </c>
      <c r="C1033" s="81" t="str">
        <f t="shared" si="30"/>
        <v/>
      </c>
      <c r="D1033" s="82">
        <v>31.31</v>
      </c>
      <c r="E1033" s="123" t="s">
        <v>245</v>
      </c>
      <c r="F1033" s="84">
        <f t="shared" si="31"/>
        <v>38.1982</v>
      </c>
      <c r="G1033" s="95" t="s">
        <v>252</v>
      </c>
      <c r="H1033" s="86"/>
      <c r="I1033" s="87" t="s">
        <v>520</v>
      </c>
      <c r="J1033" s="108"/>
      <c r="K1033" s="88"/>
      <c r="N1033" s="18"/>
      <c r="P1033" s="4">
        <v>102.0</v>
      </c>
      <c r="Q1033" s="4"/>
      <c r="R1033" s="4"/>
      <c r="S1033" s="21"/>
      <c r="T1033" s="21"/>
      <c r="V1033" s="89"/>
      <c r="Z1033" s="73"/>
      <c r="AA1033" s="73">
        <v>15.004887585532757</v>
      </c>
      <c r="AB1033" s="4"/>
      <c r="AC1033" s="74"/>
      <c r="AD1033" s="76"/>
      <c r="AE1033" s="75"/>
      <c r="AF1033" s="75"/>
      <c r="AJ1033" s="90"/>
      <c r="AK1033" s="18"/>
      <c r="AL1033" s="8">
        <f t="shared" si="32"/>
        <v>0</v>
      </c>
      <c r="AO1033" s="8">
        <v>1.6519566896865454</v>
      </c>
      <c r="AT1033" s="18"/>
      <c r="AU1033" s="91"/>
    </row>
    <row r="1034" ht="12.0" customHeight="1">
      <c r="A1034" s="97">
        <v>5031028.0</v>
      </c>
      <c r="B1034" s="92" t="s">
        <v>1323</v>
      </c>
      <c r="C1034" s="81" t="str">
        <f t="shared" si="30"/>
        <v/>
      </c>
      <c r="D1034" s="82">
        <v>31.31</v>
      </c>
      <c r="E1034" s="123" t="s">
        <v>245</v>
      </c>
      <c r="F1034" s="84">
        <f t="shared" si="31"/>
        <v>38.1982</v>
      </c>
      <c r="G1034" s="95" t="s">
        <v>274</v>
      </c>
      <c r="H1034" s="86"/>
      <c r="I1034" s="98" t="s">
        <v>339</v>
      </c>
      <c r="J1034" s="108"/>
      <c r="K1034" s="88"/>
      <c r="N1034" s="18"/>
      <c r="P1034" s="4">
        <v>102.0</v>
      </c>
      <c r="Q1034" s="4"/>
      <c r="R1034" s="4"/>
      <c r="S1034" s="21"/>
      <c r="T1034" s="21"/>
      <c r="V1034" s="89"/>
      <c r="Z1034" s="73"/>
      <c r="AA1034" s="73">
        <v>15.004887585532757</v>
      </c>
      <c r="AB1034" s="4"/>
      <c r="AC1034" s="74"/>
      <c r="AD1034" s="76"/>
      <c r="AE1034" s="75"/>
      <c r="AF1034" s="75"/>
      <c r="AJ1034" s="90"/>
      <c r="AK1034" s="18"/>
      <c r="AL1034" s="8">
        <f t="shared" si="32"/>
        <v>0</v>
      </c>
      <c r="AO1034" s="8">
        <v>0.2753261149477576</v>
      </c>
      <c r="AT1034" s="18"/>
      <c r="AU1034" s="91"/>
    </row>
    <row r="1035" ht="12.0" customHeight="1">
      <c r="A1035" s="97">
        <v>5031029.0</v>
      </c>
      <c r="B1035" s="92" t="s">
        <v>1324</v>
      </c>
      <c r="C1035" s="81" t="str">
        <f t="shared" si="30"/>
        <v/>
      </c>
      <c r="D1035" s="82">
        <v>32.36</v>
      </c>
      <c r="E1035" s="123" t="s">
        <v>245</v>
      </c>
      <c r="F1035" s="84">
        <f t="shared" si="31"/>
        <v>39.4792</v>
      </c>
      <c r="G1035" s="95" t="s">
        <v>252</v>
      </c>
      <c r="H1035" s="86"/>
      <c r="I1035" s="99"/>
      <c r="J1035" s="108"/>
      <c r="K1035" s="88"/>
      <c r="N1035" s="18"/>
      <c r="P1035" s="4">
        <v>102.0</v>
      </c>
      <c r="Q1035" s="4"/>
      <c r="R1035" s="4"/>
      <c r="S1035" s="21"/>
      <c r="T1035" s="21"/>
      <c r="V1035" s="89"/>
      <c r="Z1035" s="73"/>
      <c r="AA1035" s="73">
        <v>14.988179669030728</v>
      </c>
      <c r="AB1035" s="4"/>
      <c r="AC1035" s="74"/>
      <c r="AD1035" s="76"/>
      <c r="AE1035" s="75"/>
      <c r="AF1035" s="75"/>
      <c r="AJ1035" s="90"/>
      <c r="AK1035" s="18"/>
      <c r="AL1035" s="8">
        <f t="shared" si="32"/>
        <v>0</v>
      </c>
      <c r="AO1035" s="8">
        <v>0.6660455950081524</v>
      </c>
      <c r="AT1035" s="18"/>
      <c r="AU1035" s="91"/>
    </row>
    <row r="1036" ht="12.0" customHeight="1">
      <c r="A1036" s="97">
        <v>5031030.0</v>
      </c>
      <c r="B1036" s="92" t="s">
        <v>1325</v>
      </c>
      <c r="C1036" s="81" t="str">
        <f t="shared" si="30"/>
        <v/>
      </c>
      <c r="D1036" s="82">
        <v>32.36</v>
      </c>
      <c r="E1036" s="123" t="s">
        <v>245</v>
      </c>
      <c r="F1036" s="84">
        <f t="shared" si="31"/>
        <v>39.4792</v>
      </c>
      <c r="G1036" s="95" t="s">
        <v>252</v>
      </c>
      <c r="H1036" s="86"/>
      <c r="I1036" s="33"/>
      <c r="J1036" s="108"/>
      <c r="K1036" s="88"/>
      <c r="N1036" s="18"/>
      <c r="P1036" s="4">
        <v>102.0</v>
      </c>
      <c r="Q1036" s="4"/>
      <c r="R1036" s="4"/>
      <c r="S1036" s="21"/>
      <c r="T1036" s="21"/>
      <c r="V1036" s="89"/>
      <c r="Z1036" s="73"/>
      <c r="AA1036" s="73">
        <v>14.988179669030728</v>
      </c>
      <c r="AB1036" s="4"/>
      <c r="AC1036" s="74"/>
      <c r="AD1036" s="76"/>
      <c r="AE1036" s="75"/>
      <c r="AF1036" s="75"/>
      <c r="AJ1036" s="90"/>
      <c r="AK1036" s="18"/>
      <c r="AL1036" s="8">
        <f t="shared" si="32"/>
        <v>0</v>
      </c>
      <c r="AO1036" s="8">
        <v>1.9981367850244574</v>
      </c>
      <c r="AT1036" s="18"/>
      <c r="AU1036" s="91"/>
    </row>
    <row r="1037" ht="12.0" customHeight="1">
      <c r="A1037" s="97">
        <v>5031031.0</v>
      </c>
      <c r="B1037" s="92" t="s">
        <v>1326</v>
      </c>
      <c r="C1037" s="81" t="str">
        <f t="shared" si="30"/>
        <v/>
      </c>
      <c r="D1037" s="82">
        <v>32.36</v>
      </c>
      <c r="E1037" s="123"/>
      <c r="F1037" s="84">
        <f t="shared" si="31"/>
        <v>39.4792</v>
      </c>
      <c r="G1037" s="95" t="s">
        <v>274</v>
      </c>
      <c r="H1037" s="86"/>
      <c r="I1037" s="98" t="s">
        <v>343</v>
      </c>
      <c r="J1037" s="108"/>
      <c r="K1037" s="88"/>
      <c r="N1037" s="18"/>
      <c r="P1037" s="4">
        <v>102.0</v>
      </c>
      <c r="Q1037" s="4"/>
      <c r="R1037" s="4"/>
      <c r="S1037" s="21"/>
      <c r="T1037" s="21"/>
      <c r="V1037" s="89"/>
      <c r="Z1037" s="73"/>
      <c r="AA1037" s="73">
        <v>14.988179669030728</v>
      </c>
      <c r="AB1037" s="4"/>
      <c r="AC1037" s="74"/>
      <c r="AD1037" s="76"/>
      <c r="AE1037" s="75"/>
      <c r="AF1037" s="75"/>
      <c r="AJ1037" s="90"/>
      <c r="AK1037" s="18"/>
      <c r="AL1037" s="8">
        <f t="shared" si="32"/>
        <v>0</v>
      </c>
      <c r="AO1037" s="8">
        <v>0.1665113987520381</v>
      </c>
      <c r="AT1037" s="18"/>
      <c r="AU1037" s="91"/>
    </row>
    <row r="1038" ht="12.0" customHeight="1">
      <c r="A1038" s="97">
        <v>5031032.0</v>
      </c>
      <c r="B1038" s="92" t="s">
        <v>1327</v>
      </c>
      <c r="C1038" s="81" t="str">
        <f t="shared" si="30"/>
        <v/>
      </c>
      <c r="D1038" s="82">
        <v>38.41</v>
      </c>
      <c r="E1038" s="123" t="s">
        <v>245</v>
      </c>
      <c r="F1038" s="84">
        <f t="shared" si="31"/>
        <v>46.8602</v>
      </c>
      <c r="G1038" s="95" t="s">
        <v>252</v>
      </c>
      <c r="H1038" s="86"/>
      <c r="I1038" s="99"/>
      <c r="J1038" s="108"/>
      <c r="K1038" s="88"/>
      <c r="N1038" s="18"/>
      <c r="P1038" s="4">
        <v>102.0</v>
      </c>
      <c r="Q1038" s="4"/>
      <c r="R1038" s="4"/>
      <c r="S1038" s="21"/>
      <c r="T1038" s="21"/>
      <c r="V1038" s="89"/>
      <c r="Z1038" s="73"/>
      <c r="AA1038" s="73">
        <v>15.01393866985265</v>
      </c>
      <c r="AB1038" s="4"/>
      <c r="AC1038" s="74"/>
      <c r="AD1038" s="76"/>
      <c r="AE1038" s="75"/>
      <c r="AF1038" s="75"/>
      <c r="AJ1038" s="90"/>
      <c r="AK1038" s="18"/>
      <c r="AL1038" s="8">
        <f t="shared" si="32"/>
        <v>0</v>
      </c>
      <c r="AO1038" s="8">
        <v>2.1038502231086906</v>
      </c>
      <c r="AT1038" s="18"/>
      <c r="AU1038" s="91"/>
    </row>
    <row r="1039" ht="12.0" customHeight="1">
      <c r="A1039" s="97">
        <v>5031033.0</v>
      </c>
      <c r="B1039" s="92" t="s">
        <v>1328</v>
      </c>
      <c r="C1039" s="81" t="str">
        <f t="shared" si="30"/>
        <v/>
      </c>
      <c r="D1039" s="82">
        <v>38.41</v>
      </c>
      <c r="E1039" s="123" t="s">
        <v>245</v>
      </c>
      <c r="F1039" s="84">
        <f t="shared" si="31"/>
        <v>46.8602</v>
      </c>
      <c r="G1039" s="95" t="s">
        <v>252</v>
      </c>
      <c r="H1039" s="86"/>
      <c r="I1039" s="33"/>
      <c r="J1039" s="108"/>
      <c r="K1039" s="88"/>
      <c r="N1039" s="18"/>
      <c r="P1039" s="4">
        <v>102.0</v>
      </c>
      <c r="Q1039" s="4"/>
      <c r="R1039" s="4"/>
      <c r="S1039" s="21"/>
      <c r="T1039" s="21"/>
      <c r="V1039" s="89"/>
      <c r="Z1039" s="73"/>
      <c r="AA1039" s="73">
        <v>15.01393866985265</v>
      </c>
      <c r="AB1039" s="4"/>
      <c r="AC1039" s="74"/>
      <c r="AD1039" s="76"/>
      <c r="AE1039" s="75"/>
      <c r="AF1039" s="75"/>
      <c r="AJ1039" s="90"/>
      <c r="AK1039" s="18"/>
      <c r="AL1039" s="8">
        <f t="shared" si="32"/>
        <v>0</v>
      </c>
      <c r="AO1039" s="8">
        <v>2.404400254981361</v>
      </c>
      <c r="AT1039" s="18"/>
      <c r="AU1039" s="91"/>
    </row>
    <row r="1040" ht="12.0" customHeight="1">
      <c r="A1040" s="97">
        <v>5031034.0</v>
      </c>
      <c r="B1040" s="92" t="s">
        <v>1329</v>
      </c>
      <c r="C1040" s="81" t="str">
        <f t="shared" si="30"/>
        <v/>
      </c>
      <c r="D1040" s="82">
        <v>38.41</v>
      </c>
      <c r="E1040" s="123" t="s">
        <v>245</v>
      </c>
      <c r="F1040" s="84">
        <f t="shared" si="31"/>
        <v>46.8602</v>
      </c>
      <c r="G1040" s="95" t="s">
        <v>252</v>
      </c>
      <c r="H1040" s="86"/>
      <c r="I1040" s="33"/>
      <c r="J1040" s="108"/>
      <c r="K1040" s="88"/>
      <c r="N1040" s="18"/>
      <c r="P1040" s="4">
        <v>102.0</v>
      </c>
      <c r="Q1040" s="4"/>
      <c r="R1040" s="4"/>
      <c r="S1040" s="21"/>
      <c r="T1040" s="21"/>
      <c r="V1040" s="89"/>
      <c r="Z1040" s="73"/>
      <c r="AA1040" s="73">
        <v>15.01393866985265</v>
      </c>
      <c r="AB1040" s="4"/>
      <c r="AC1040" s="74"/>
      <c r="AD1040" s="76"/>
      <c r="AE1040" s="75"/>
      <c r="AF1040" s="75"/>
      <c r="AJ1040" s="90"/>
      <c r="AK1040" s="18"/>
      <c r="AL1040" s="8">
        <f t="shared" si="32"/>
        <v>0</v>
      </c>
      <c r="AO1040" s="8">
        <v>0.7828279899939313</v>
      </c>
      <c r="AT1040" s="18"/>
      <c r="AU1040" s="91"/>
    </row>
    <row r="1041" ht="12.0" customHeight="1">
      <c r="A1041" s="97">
        <v>5031035.0</v>
      </c>
      <c r="B1041" s="92" t="s">
        <v>1330</v>
      </c>
      <c r="C1041" s="81" t="str">
        <f t="shared" si="30"/>
        <v/>
      </c>
      <c r="D1041" s="82">
        <v>38.41</v>
      </c>
      <c r="E1041" s="123" t="s">
        <v>372</v>
      </c>
      <c r="F1041" s="84">
        <f t="shared" si="31"/>
        <v>46.8602</v>
      </c>
      <c r="G1041" s="95" t="s">
        <v>252</v>
      </c>
      <c r="H1041" s="86"/>
      <c r="I1041" s="87" t="s">
        <v>375</v>
      </c>
      <c r="J1041" s="108"/>
      <c r="K1041" s="88"/>
      <c r="N1041" s="18"/>
      <c r="P1041" s="4">
        <v>102.0</v>
      </c>
      <c r="Q1041" s="4"/>
      <c r="R1041" s="4"/>
      <c r="S1041" s="21"/>
      <c r="T1041" s="21"/>
      <c r="V1041" s="89"/>
      <c r="Z1041" s="73"/>
      <c r="AA1041" s="73">
        <v>15.01393866985265</v>
      </c>
      <c r="AB1041" s="4"/>
      <c r="AC1041" s="74"/>
      <c r="AD1041" s="76"/>
      <c r="AE1041" s="75"/>
      <c r="AF1041" s="75"/>
      <c r="AJ1041" s="90"/>
      <c r="AK1041" s="18"/>
      <c r="AL1041" s="8">
        <f t="shared" si="32"/>
        <v>0</v>
      </c>
      <c r="AO1041" s="8">
        <v>3.366160356973905</v>
      </c>
      <c r="AT1041" s="18"/>
      <c r="AU1041" s="91"/>
    </row>
    <row r="1042" ht="12.0" customHeight="1">
      <c r="A1042" s="97">
        <v>5031036.0</v>
      </c>
      <c r="B1042" s="92" t="s">
        <v>1331</v>
      </c>
      <c r="C1042" s="81" t="str">
        <f t="shared" si="30"/>
        <v/>
      </c>
      <c r="D1042" s="82">
        <v>38.41</v>
      </c>
      <c r="E1042" s="123"/>
      <c r="F1042" s="84">
        <f t="shared" si="31"/>
        <v>46.8602</v>
      </c>
      <c r="G1042" s="95" t="s">
        <v>274</v>
      </c>
      <c r="H1042" s="86"/>
      <c r="I1042" s="98" t="s">
        <v>377</v>
      </c>
      <c r="J1042" s="108"/>
      <c r="K1042" s="88"/>
      <c r="N1042" s="18"/>
      <c r="P1042" s="4">
        <v>102.0</v>
      </c>
      <c r="Q1042" s="4"/>
      <c r="R1042" s="4"/>
      <c r="S1042" s="21"/>
      <c r="T1042" s="21"/>
      <c r="V1042" s="89"/>
      <c r="Z1042" s="73"/>
      <c r="AA1042" s="73">
        <v>15.01393866985265</v>
      </c>
      <c r="AB1042" s="4"/>
      <c r="AC1042" s="74"/>
      <c r="AD1042" s="76"/>
      <c r="AE1042" s="75"/>
      <c r="AF1042" s="75"/>
      <c r="AJ1042" s="90"/>
      <c r="AK1042" s="18"/>
      <c r="AL1042" s="8">
        <f t="shared" si="32"/>
        <v>0</v>
      </c>
      <c r="AO1042" s="8">
        <v>0.08415400892434761</v>
      </c>
      <c r="AT1042" s="18"/>
      <c r="AU1042" s="91"/>
    </row>
    <row r="1043" ht="12.0" customHeight="1">
      <c r="A1043" s="97">
        <v>5031037.0</v>
      </c>
      <c r="B1043" s="92" t="s">
        <v>1332</v>
      </c>
      <c r="C1043" s="81" t="str">
        <f t="shared" si="30"/>
        <v/>
      </c>
      <c r="D1043" s="82">
        <v>42.67</v>
      </c>
      <c r="E1043" s="123" t="s">
        <v>372</v>
      </c>
      <c r="F1043" s="84">
        <f t="shared" si="31"/>
        <v>52.0574</v>
      </c>
      <c r="G1043" s="95" t="s">
        <v>252</v>
      </c>
      <c r="H1043" s="86"/>
      <c r="I1043" s="99"/>
      <c r="J1043" s="108"/>
      <c r="K1043" s="88"/>
      <c r="N1043" s="18"/>
      <c r="P1043" s="4">
        <v>102.0</v>
      </c>
      <c r="Q1043" s="4"/>
      <c r="R1043" s="4"/>
      <c r="S1043" s="21"/>
      <c r="T1043" s="21"/>
      <c r="V1043" s="89"/>
      <c r="Z1043" s="73"/>
      <c r="AA1043" s="73">
        <v>14.987450699175326</v>
      </c>
      <c r="AB1043" s="4"/>
      <c r="AC1043" s="74"/>
      <c r="AD1043" s="76"/>
      <c r="AE1043" s="75"/>
      <c r="AF1043" s="75"/>
      <c r="AJ1043" s="90"/>
      <c r="AK1043" s="18"/>
      <c r="AL1043" s="8">
        <f t="shared" si="32"/>
        <v>0</v>
      </c>
      <c r="AO1043" s="8">
        <v>1.0824015168894556</v>
      </c>
      <c r="AT1043" s="18"/>
      <c r="AU1043" s="91"/>
    </row>
    <row r="1044" ht="12.0" customHeight="1">
      <c r="A1044" s="97">
        <v>5031038.0</v>
      </c>
      <c r="B1044" s="92" t="s">
        <v>1333</v>
      </c>
      <c r="C1044" s="81" t="str">
        <f t="shared" si="30"/>
        <v/>
      </c>
      <c r="D1044" s="82">
        <v>42.67</v>
      </c>
      <c r="E1044" s="123" t="s">
        <v>245</v>
      </c>
      <c r="F1044" s="84">
        <f t="shared" si="31"/>
        <v>52.0574</v>
      </c>
      <c r="G1044" s="95" t="s">
        <v>274</v>
      </c>
      <c r="H1044" s="86"/>
      <c r="I1044" s="116" t="s">
        <v>381</v>
      </c>
      <c r="J1044" s="108"/>
      <c r="K1044" s="88"/>
      <c r="N1044" s="18"/>
      <c r="P1044" s="4">
        <v>102.0</v>
      </c>
      <c r="Q1044" s="4"/>
      <c r="R1044" s="4"/>
      <c r="S1044" s="21"/>
      <c r="T1044" s="21"/>
      <c r="V1044" s="89"/>
      <c r="Z1044" s="73"/>
      <c r="AA1044" s="73">
        <v>14.987450699175326</v>
      </c>
      <c r="AB1044" s="4"/>
      <c r="AC1044" s="74"/>
      <c r="AD1044" s="76"/>
      <c r="AE1044" s="75"/>
      <c r="AF1044" s="75"/>
      <c r="AJ1044" s="90"/>
      <c r="AK1044" s="18"/>
      <c r="AL1044" s="8">
        <f t="shared" si="32"/>
        <v>0</v>
      </c>
      <c r="AO1044" s="8">
        <v>0.27552038611731605</v>
      </c>
      <c r="AT1044" s="18"/>
      <c r="AU1044" s="91"/>
    </row>
    <row r="1045" ht="12.0" customHeight="1">
      <c r="A1045" s="97">
        <v>5031039.0</v>
      </c>
      <c r="B1045" s="92" t="s">
        <v>1334</v>
      </c>
      <c r="C1045" s="81" t="str">
        <f t="shared" si="30"/>
        <v/>
      </c>
      <c r="D1045" s="82">
        <v>46.33</v>
      </c>
      <c r="E1045" s="123"/>
      <c r="F1045" s="84">
        <f t="shared" si="31"/>
        <v>56.5226</v>
      </c>
      <c r="G1045" s="95" t="s">
        <v>252</v>
      </c>
      <c r="H1045" s="86"/>
      <c r="J1045" s="108"/>
      <c r="K1045" s="88"/>
      <c r="N1045" s="18"/>
      <c r="P1045" s="4">
        <v>102.0</v>
      </c>
      <c r="Q1045" s="4"/>
      <c r="R1045" s="4"/>
      <c r="S1045" s="21"/>
      <c r="T1045" s="21"/>
      <c r="V1045" s="89"/>
      <c r="Z1045" s="73"/>
      <c r="AA1045" s="73">
        <v>14.993394980184945</v>
      </c>
      <c r="AB1045" s="4"/>
      <c r="AC1045" s="74"/>
      <c r="AD1045" s="76"/>
      <c r="AE1045" s="75"/>
      <c r="AF1045" s="75"/>
      <c r="AJ1045" s="90"/>
      <c r="AK1045" s="18"/>
      <c r="AL1045" s="8">
        <f t="shared" si="32"/>
        <v>0</v>
      </c>
      <c r="AO1045" s="8">
        <v>1.3955167908321606</v>
      </c>
      <c r="AT1045" s="18"/>
      <c r="AU1045" s="91"/>
    </row>
    <row r="1046" ht="12.0" customHeight="1">
      <c r="A1046" s="97">
        <v>5031040.0</v>
      </c>
      <c r="B1046" s="92" t="s">
        <v>1335</v>
      </c>
      <c r="C1046" s="81" t="str">
        <f t="shared" si="30"/>
        <v/>
      </c>
      <c r="D1046" s="82">
        <v>46.33</v>
      </c>
      <c r="E1046" s="123"/>
      <c r="F1046" s="84">
        <f t="shared" si="31"/>
        <v>56.5226</v>
      </c>
      <c r="G1046" s="95" t="s">
        <v>252</v>
      </c>
      <c r="H1046" s="86"/>
      <c r="I1046" s="117"/>
      <c r="J1046" s="108"/>
      <c r="K1046" s="88"/>
      <c r="N1046" s="18"/>
      <c r="P1046" s="4">
        <v>102.0</v>
      </c>
      <c r="Q1046" s="4"/>
      <c r="R1046" s="4"/>
      <c r="S1046" s="21"/>
      <c r="T1046" s="21"/>
      <c r="V1046" s="89"/>
      <c r="Z1046" s="73"/>
      <c r="AA1046" s="73">
        <v>14.993394980184945</v>
      </c>
      <c r="AB1046" s="4"/>
      <c r="AC1046" s="74"/>
      <c r="AD1046" s="76"/>
      <c r="AE1046" s="75"/>
      <c r="AF1046" s="75"/>
      <c r="AJ1046" s="90"/>
      <c r="AK1046" s="18"/>
      <c r="AL1046" s="8">
        <f t="shared" si="32"/>
        <v>0</v>
      </c>
      <c r="AO1046" s="8">
        <v>5.5820671633286425</v>
      </c>
      <c r="AT1046" s="18"/>
      <c r="AU1046" s="91"/>
    </row>
    <row r="1047" ht="12.0" customHeight="1">
      <c r="A1047" s="97">
        <v>5031041.0</v>
      </c>
      <c r="B1047" s="92" t="s">
        <v>1336</v>
      </c>
      <c r="C1047" s="81" t="str">
        <f t="shared" si="30"/>
        <v/>
      </c>
      <c r="D1047" s="82">
        <v>48.1</v>
      </c>
      <c r="E1047" s="123" t="s">
        <v>245</v>
      </c>
      <c r="F1047" s="84">
        <f t="shared" si="31"/>
        <v>58.682</v>
      </c>
      <c r="G1047" s="95" t="s">
        <v>274</v>
      </c>
      <c r="H1047" s="86"/>
      <c r="I1047" s="98" t="s">
        <v>1337</v>
      </c>
      <c r="J1047" s="108"/>
      <c r="K1047" s="88"/>
      <c r="N1047" s="18"/>
      <c r="P1047" s="4">
        <v>102.0</v>
      </c>
      <c r="Q1047" s="4"/>
      <c r="R1047" s="4"/>
      <c r="S1047" s="21"/>
      <c r="T1047" s="21"/>
      <c r="V1047" s="89"/>
      <c r="Z1047" s="73"/>
      <c r="AA1047" s="73">
        <v>15.012722646310436</v>
      </c>
      <c r="AB1047" s="4"/>
      <c r="AC1047" s="74"/>
      <c r="AD1047" s="76"/>
      <c r="AE1047" s="75"/>
      <c r="AF1047" s="75"/>
      <c r="AJ1047" s="90"/>
      <c r="AK1047" s="18"/>
      <c r="AL1047" s="8">
        <f t="shared" si="32"/>
        <v>0</v>
      </c>
      <c r="AO1047" s="8">
        <v>0.2987490163304744</v>
      </c>
      <c r="AT1047" s="18"/>
      <c r="AU1047" s="91"/>
    </row>
    <row r="1048" ht="12.0" customHeight="1">
      <c r="A1048" s="97">
        <v>5031042.0</v>
      </c>
      <c r="B1048" s="92" t="s">
        <v>1338</v>
      </c>
      <c r="C1048" s="81" t="str">
        <f t="shared" si="30"/>
        <v/>
      </c>
      <c r="D1048" s="82">
        <v>48.74</v>
      </c>
      <c r="E1048" s="123" t="s">
        <v>245</v>
      </c>
      <c r="F1048" s="84">
        <f t="shared" si="31"/>
        <v>59.4628</v>
      </c>
      <c r="G1048" s="95" t="s">
        <v>252</v>
      </c>
      <c r="H1048" s="86"/>
      <c r="I1048" s="99"/>
      <c r="J1048" s="108"/>
      <c r="K1048" s="88"/>
      <c r="N1048" s="18"/>
      <c r="P1048" s="4">
        <v>102.0</v>
      </c>
      <c r="Q1048" s="4"/>
      <c r="R1048" s="4"/>
      <c r="S1048" s="21"/>
      <c r="T1048" s="21"/>
      <c r="V1048" s="89"/>
      <c r="Z1048" s="73"/>
      <c r="AA1048" s="73">
        <v>15.00313873195229</v>
      </c>
      <c r="AB1048" s="4"/>
      <c r="AC1048" s="74"/>
      <c r="AD1048" s="76"/>
      <c r="AE1048" s="75"/>
      <c r="AF1048" s="75"/>
      <c r="AJ1048" s="90"/>
      <c r="AK1048" s="18"/>
      <c r="AL1048" s="8">
        <f t="shared" si="32"/>
        <v>0</v>
      </c>
      <c r="AO1048" s="8">
        <v>6.631992463115364</v>
      </c>
      <c r="AT1048" s="18"/>
      <c r="AU1048" s="91"/>
    </row>
    <row r="1049" ht="12.0" customHeight="1">
      <c r="A1049" s="97">
        <v>5031043.0</v>
      </c>
      <c r="B1049" s="92" t="s">
        <v>1339</v>
      </c>
      <c r="C1049" s="81" t="str">
        <f t="shared" si="30"/>
        <v/>
      </c>
      <c r="D1049" s="82">
        <v>48.74</v>
      </c>
      <c r="E1049" s="123" t="s">
        <v>245</v>
      </c>
      <c r="F1049" s="84">
        <f t="shared" si="31"/>
        <v>59.4628</v>
      </c>
      <c r="G1049" s="95" t="s">
        <v>252</v>
      </c>
      <c r="H1049" s="86"/>
      <c r="I1049" s="76"/>
      <c r="J1049" s="108"/>
      <c r="K1049" s="88"/>
      <c r="N1049" s="18"/>
      <c r="P1049" s="4">
        <v>102.0</v>
      </c>
      <c r="Q1049" s="4"/>
      <c r="R1049" s="4"/>
      <c r="S1049" s="21"/>
      <c r="T1049" s="21"/>
      <c r="V1049" s="89"/>
      <c r="Z1049" s="73"/>
      <c r="AA1049" s="73">
        <v>15.00313873195229</v>
      </c>
      <c r="AB1049" s="4"/>
      <c r="AC1049" s="74"/>
      <c r="AD1049" s="76"/>
      <c r="AE1049" s="75"/>
      <c r="AF1049" s="75"/>
      <c r="AJ1049" s="90"/>
      <c r="AK1049" s="18"/>
      <c r="AL1049" s="8">
        <f t="shared" si="32"/>
        <v>0</v>
      </c>
      <c r="AO1049" s="8">
        <v>6.631992463115364</v>
      </c>
      <c r="AT1049" s="18"/>
      <c r="AU1049" s="91"/>
    </row>
    <row r="1050" ht="12.0" customHeight="1">
      <c r="A1050" s="97">
        <v>5031044.0</v>
      </c>
      <c r="B1050" s="92" t="s">
        <v>1340</v>
      </c>
      <c r="C1050" s="81" t="str">
        <f t="shared" si="30"/>
        <v/>
      </c>
      <c r="D1050" s="82">
        <v>52.97</v>
      </c>
      <c r="E1050" s="123" t="s">
        <v>245</v>
      </c>
      <c r="F1050" s="84">
        <f t="shared" si="31"/>
        <v>64.6234</v>
      </c>
      <c r="G1050" s="95" t="s">
        <v>252</v>
      </c>
      <c r="H1050" s="86"/>
      <c r="I1050" s="76"/>
      <c r="J1050" s="108"/>
      <c r="K1050" s="88"/>
      <c r="N1050" s="18"/>
      <c r="P1050" s="4">
        <v>102.0</v>
      </c>
      <c r="Q1050" s="4"/>
      <c r="R1050" s="4"/>
      <c r="S1050" s="21"/>
      <c r="T1050" s="21"/>
      <c r="V1050" s="89"/>
      <c r="Z1050" s="73"/>
      <c r="AA1050" s="73">
        <v>14.987005486572343</v>
      </c>
      <c r="AB1050" s="4"/>
      <c r="AC1050" s="74"/>
      <c r="AD1050" s="76"/>
      <c r="AE1050" s="75"/>
      <c r="AF1050" s="75"/>
      <c r="AJ1050" s="90"/>
      <c r="AK1050" s="18"/>
      <c r="AL1050" s="8">
        <f t="shared" si="32"/>
        <v>0</v>
      </c>
      <c r="AO1050" s="8">
        <v>0.8717708526833002</v>
      </c>
      <c r="AT1050" s="18"/>
      <c r="AU1050" s="91"/>
    </row>
    <row r="1051" ht="12.0" customHeight="1">
      <c r="A1051" s="97">
        <v>5031045.0</v>
      </c>
      <c r="B1051" s="92" t="s">
        <v>1341</v>
      </c>
      <c r="C1051" s="81" t="str">
        <f t="shared" si="30"/>
        <v/>
      </c>
      <c r="D1051" s="82">
        <v>52.97</v>
      </c>
      <c r="E1051" s="123" t="s">
        <v>245</v>
      </c>
      <c r="F1051" s="84">
        <f t="shared" si="31"/>
        <v>64.6234</v>
      </c>
      <c r="G1051" s="95" t="s">
        <v>252</v>
      </c>
      <c r="H1051" s="86"/>
      <c r="I1051" s="76"/>
      <c r="J1051" s="108"/>
      <c r="K1051" s="88"/>
      <c r="N1051" s="18"/>
      <c r="P1051" s="4">
        <v>102.0</v>
      </c>
      <c r="Q1051" s="4"/>
      <c r="R1051" s="4"/>
      <c r="S1051" s="21"/>
      <c r="T1051" s="21"/>
      <c r="V1051" s="89"/>
      <c r="Z1051" s="73"/>
      <c r="AA1051" s="73">
        <v>14.987005486572343</v>
      </c>
      <c r="AB1051" s="4"/>
      <c r="AC1051" s="74"/>
      <c r="AD1051" s="76"/>
      <c r="AE1051" s="75"/>
      <c r="AF1051" s="75"/>
      <c r="AJ1051" s="90"/>
      <c r="AK1051" s="18"/>
      <c r="AL1051" s="8">
        <f t="shared" si="32"/>
        <v>0</v>
      </c>
      <c r="AO1051" s="8">
        <v>2.0341319895943673</v>
      </c>
      <c r="AT1051" s="18"/>
      <c r="AU1051" s="91"/>
    </row>
    <row r="1052" ht="12.0" customHeight="1">
      <c r="A1052" s="97">
        <v>5031046.0</v>
      </c>
      <c r="B1052" s="92" t="s">
        <v>1342</v>
      </c>
      <c r="C1052" s="81" t="str">
        <f t="shared" si="30"/>
        <v/>
      </c>
      <c r="D1052" s="82">
        <v>52.97</v>
      </c>
      <c r="E1052" s="123" t="s">
        <v>507</v>
      </c>
      <c r="F1052" s="84">
        <f t="shared" si="31"/>
        <v>64.6234</v>
      </c>
      <c r="G1052" s="95" t="s">
        <v>274</v>
      </c>
      <c r="H1052" s="86"/>
      <c r="I1052" s="98" t="s">
        <v>822</v>
      </c>
      <c r="J1052" s="108"/>
      <c r="K1052" s="88"/>
      <c r="N1052" s="18"/>
      <c r="P1052" s="4">
        <v>102.0</v>
      </c>
      <c r="Q1052" s="4"/>
      <c r="R1052" s="4"/>
      <c r="S1052" s="21"/>
      <c r="T1052" s="21"/>
      <c r="V1052" s="89"/>
      <c r="Z1052" s="73"/>
      <c r="AA1052" s="73">
        <v>14.987005486572343</v>
      </c>
      <c r="AB1052" s="4"/>
      <c r="AC1052" s="74"/>
      <c r="AD1052" s="76"/>
      <c r="AE1052" s="75"/>
      <c r="AF1052" s="75"/>
      <c r="AJ1052" s="90"/>
      <c r="AK1052" s="18"/>
      <c r="AL1052" s="8">
        <f t="shared" si="32"/>
        <v>0</v>
      </c>
      <c r="AO1052" s="8">
        <v>0.10387056968141449</v>
      </c>
      <c r="AT1052" s="18"/>
      <c r="AU1052" s="91"/>
    </row>
    <row r="1053" ht="12.0" customHeight="1">
      <c r="A1053" s="97">
        <v>5031047.0</v>
      </c>
      <c r="B1053" s="92" t="s">
        <v>1343</v>
      </c>
      <c r="C1053" s="81" t="str">
        <f t="shared" si="30"/>
        <v/>
      </c>
      <c r="D1053" s="82">
        <v>63.96</v>
      </c>
      <c r="E1053" s="123" t="s">
        <v>245</v>
      </c>
      <c r="F1053" s="84">
        <f t="shared" si="31"/>
        <v>78.0312</v>
      </c>
      <c r="G1053" s="95" t="s">
        <v>246</v>
      </c>
      <c r="H1053" s="86"/>
      <c r="I1053" s="99"/>
      <c r="J1053" s="108"/>
      <c r="K1053" s="88"/>
      <c r="N1053" s="18"/>
      <c r="P1053" s="4">
        <v>102.0</v>
      </c>
      <c r="Q1053" s="4"/>
      <c r="R1053" s="4"/>
      <c r="S1053" s="21"/>
      <c r="T1053" s="21"/>
      <c r="V1053" s="89"/>
      <c r="Z1053" s="73"/>
      <c r="AA1053" s="73">
        <v>15.0</v>
      </c>
      <c r="AB1053" s="4"/>
      <c r="AC1053" s="74"/>
      <c r="AD1053" s="76"/>
      <c r="AE1053" s="75"/>
      <c r="AF1053" s="75"/>
      <c r="AJ1053" s="90"/>
      <c r="AK1053" s="18"/>
      <c r="AL1053" s="8">
        <f t="shared" si="32"/>
        <v>0</v>
      </c>
      <c r="AO1053" s="8">
        <v>2.5272909311170375</v>
      </c>
      <c r="AT1053" s="18"/>
      <c r="AU1053" s="91"/>
    </row>
    <row r="1054" ht="12.0" customHeight="1">
      <c r="A1054" s="97">
        <v>5031048.0</v>
      </c>
      <c r="B1054" s="92" t="s">
        <v>1344</v>
      </c>
      <c r="C1054" s="81" t="str">
        <f t="shared" si="30"/>
        <v/>
      </c>
      <c r="D1054" s="82">
        <v>63.96</v>
      </c>
      <c r="E1054" s="123" t="s">
        <v>245</v>
      </c>
      <c r="F1054" s="84">
        <f t="shared" si="31"/>
        <v>78.0312</v>
      </c>
      <c r="G1054" s="95" t="s">
        <v>252</v>
      </c>
      <c r="H1054" s="86"/>
      <c r="I1054" s="76"/>
      <c r="J1054" s="108"/>
      <c r="K1054" s="88"/>
      <c r="N1054" s="18"/>
      <c r="P1054" s="4">
        <v>102.0</v>
      </c>
      <c r="Q1054" s="4"/>
      <c r="R1054" s="4"/>
      <c r="S1054" s="21"/>
      <c r="T1054" s="21"/>
      <c r="V1054" s="89"/>
      <c r="Z1054" s="73"/>
      <c r="AA1054" s="73">
        <v>15.0</v>
      </c>
      <c r="AB1054" s="4"/>
      <c r="AC1054" s="74"/>
      <c r="AD1054" s="76"/>
      <c r="AE1054" s="75"/>
      <c r="AF1054" s="75"/>
      <c r="AJ1054" s="90"/>
      <c r="AK1054" s="18"/>
      <c r="AL1054" s="8">
        <f t="shared" si="32"/>
        <v>0</v>
      </c>
      <c r="AO1054" s="8">
        <v>1.0641224973124368</v>
      </c>
      <c r="AT1054" s="18"/>
      <c r="AU1054" s="91"/>
    </row>
    <row r="1055" ht="12.0" customHeight="1">
      <c r="A1055" s="97">
        <v>5031049.0</v>
      </c>
      <c r="B1055" s="92" t="s">
        <v>1345</v>
      </c>
      <c r="C1055" s="81" t="str">
        <f t="shared" si="30"/>
        <v/>
      </c>
      <c r="D1055" s="82">
        <v>63.96</v>
      </c>
      <c r="E1055" s="123" t="s">
        <v>245</v>
      </c>
      <c r="F1055" s="84">
        <f t="shared" si="31"/>
        <v>78.0312</v>
      </c>
      <c r="G1055" s="95" t="s">
        <v>246</v>
      </c>
      <c r="H1055" s="86"/>
      <c r="I1055" s="98" t="s">
        <v>1346</v>
      </c>
      <c r="J1055" s="108"/>
      <c r="K1055" s="88"/>
      <c r="N1055" s="18"/>
      <c r="P1055" s="4">
        <v>102.0</v>
      </c>
      <c r="Q1055" s="4"/>
      <c r="R1055" s="4"/>
      <c r="S1055" s="21"/>
      <c r="T1055" s="21"/>
      <c r="V1055" s="89"/>
      <c r="Z1055" s="73"/>
      <c r="AA1055" s="73">
        <v>15.0</v>
      </c>
      <c r="AB1055" s="4"/>
      <c r="AC1055" s="74"/>
      <c r="AD1055" s="76"/>
      <c r="AE1055" s="75"/>
      <c r="AF1055" s="75"/>
      <c r="AJ1055" s="90"/>
      <c r="AK1055" s="18"/>
      <c r="AL1055" s="8">
        <f t="shared" si="32"/>
        <v>0</v>
      </c>
      <c r="AO1055" s="8">
        <v>4.0436654897872595</v>
      </c>
      <c r="AT1055" s="18"/>
      <c r="AU1055" s="91"/>
    </row>
    <row r="1056" ht="12.0" customHeight="1">
      <c r="A1056" s="97">
        <v>5031050.0</v>
      </c>
      <c r="B1056" s="92" t="s">
        <v>1347</v>
      </c>
      <c r="C1056" s="81" t="str">
        <f t="shared" si="30"/>
        <v/>
      </c>
      <c r="D1056" s="82">
        <v>63.96</v>
      </c>
      <c r="E1056" s="123" t="s">
        <v>379</v>
      </c>
      <c r="F1056" s="84">
        <f t="shared" si="31"/>
        <v>78.0312</v>
      </c>
      <c r="G1056" s="95" t="s">
        <v>246</v>
      </c>
      <c r="H1056" s="86"/>
      <c r="I1056" s="99"/>
      <c r="J1056" s="108"/>
      <c r="K1056" s="88"/>
      <c r="N1056" s="18"/>
      <c r="P1056" s="4">
        <v>102.0</v>
      </c>
      <c r="Q1056" s="4"/>
      <c r="R1056" s="4"/>
      <c r="S1056" s="21"/>
      <c r="T1056" s="21"/>
      <c r="V1056" s="89"/>
      <c r="Z1056" s="73"/>
      <c r="AA1056" s="73">
        <v>15.0</v>
      </c>
      <c r="AB1056" s="4"/>
      <c r="AC1056" s="74"/>
      <c r="AD1056" s="76"/>
      <c r="AE1056" s="75"/>
      <c r="AF1056" s="75"/>
      <c r="AJ1056" s="90"/>
      <c r="AK1056" s="18"/>
      <c r="AL1056" s="8">
        <f t="shared" si="32"/>
        <v>0</v>
      </c>
      <c r="AO1056" s="8">
        <v>5.054581862234075</v>
      </c>
      <c r="AT1056" s="18"/>
      <c r="AU1056" s="91"/>
    </row>
    <row r="1057" ht="12.0" customHeight="1">
      <c r="A1057" s="97">
        <v>5031051.0</v>
      </c>
      <c r="B1057" s="92" t="s">
        <v>1348</v>
      </c>
      <c r="C1057" s="81" t="str">
        <f t="shared" si="30"/>
        <v/>
      </c>
      <c r="D1057" s="82">
        <v>66.83</v>
      </c>
      <c r="E1057" s="123"/>
      <c r="F1057" s="84">
        <f t="shared" si="31"/>
        <v>81.5326</v>
      </c>
      <c r="G1057" s="95" t="s">
        <v>274</v>
      </c>
      <c r="H1057" s="86"/>
      <c r="I1057" s="76"/>
      <c r="J1057" s="108"/>
      <c r="K1057" s="88"/>
      <c r="N1057" s="18"/>
      <c r="P1057" s="4">
        <v>102.0</v>
      </c>
      <c r="Q1057" s="4"/>
      <c r="R1057" s="4"/>
      <c r="S1057" s="21"/>
      <c r="T1057" s="21"/>
      <c r="V1057" s="89"/>
      <c r="Z1057" s="73"/>
      <c r="AA1057" s="73">
        <v>14.998855049232901</v>
      </c>
      <c r="AB1057" s="4"/>
      <c r="AC1057" s="74"/>
      <c r="AD1057" s="76"/>
      <c r="AE1057" s="75"/>
      <c r="AF1057" s="75"/>
      <c r="AJ1057" s="90"/>
      <c r="AK1057" s="18"/>
      <c r="AL1057" s="8">
        <f t="shared" si="32"/>
        <v>0</v>
      </c>
      <c r="AO1057" s="8">
        <v>0.5230286103518553</v>
      </c>
      <c r="AT1057" s="18"/>
      <c r="AU1057" s="91"/>
    </row>
    <row r="1058" ht="12.0" customHeight="1">
      <c r="A1058" s="97">
        <v>5031052.0</v>
      </c>
      <c r="B1058" s="92" t="s">
        <v>1349</v>
      </c>
      <c r="C1058" s="81" t="str">
        <f t="shared" si="30"/>
        <v/>
      </c>
      <c r="D1058" s="82">
        <v>71.13</v>
      </c>
      <c r="E1058" s="123" t="s">
        <v>245</v>
      </c>
      <c r="F1058" s="84">
        <f t="shared" si="31"/>
        <v>86.7786</v>
      </c>
      <c r="G1058" s="95" t="s">
        <v>246</v>
      </c>
      <c r="H1058" s="86"/>
      <c r="I1058" s="98" t="s">
        <v>1051</v>
      </c>
      <c r="J1058" s="108"/>
      <c r="K1058" s="88"/>
      <c r="N1058" s="18"/>
      <c r="P1058" s="4">
        <v>102.0</v>
      </c>
      <c r="Q1058" s="4"/>
      <c r="R1058" s="4"/>
      <c r="S1058" s="21"/>
      <c r="T1058" s="21"/>
      <c r="V1058" s="89"/>
      <c r="Z1058" s="73"/>
      <c r="AA1058" s="73">
        <v>14.992471499247145</v>
      </c>
      <c r="AB1058" s="4"/>
      <c r="AC1058" s="74"/>
      <c r="AD1058" s="76"/>
      <c r="AE1058" s="75"/>
      <c r="AF1058" s="75"/>
      <c r="AJ1058" s="90"/>
      <c r="AK1058" s="18"/>
      <c r="AL1058" s="8">
        <f t="shared" si="32"/>
        <v>0</v>
      </c>
      <c r="AO1058" s="8">
        <v>18.18070388056197</v>
      </c>
      <c r="AT1058" s="18"/>
      <c r="AU1058" s="91"/>
    </row>
    <row r="1059" ht="12.0" customHeight="1">
      <c r="A1059" s="97">
        <v>5031053.0</v>
      </c>
      <c r="B1059" s="92" t="s">
        <v>1350</v>
      </c>
      <c r="C1059" s="81" t="str">
        <f t="shared" si="30"/>
        <v/>
      </c>
      <c r="D1059" s="82">
        <v>71.13</v>
      </c>
      <c r="E1059" s="123" t="s">
        <v>245</v>
      </c>
      <c r="F1059" s="84">
        <f t="shared" si="31"/>
        <v>86.7786</v>
      </c>
      <c r="G1059" s="95" t="s">
        <v>246</v>
      </c>
      <c r="H1059" s="86"/>
      <c r="I1059" s="99"/>
      <c r="J1059" s="108"/>
      <c r="K1059" s="88"/>
      <c r="N1059" s="18"/>
      <c r="P1059" s="4">
        <v>102.0</v>
      </c>
      <c r="Q1059" s="4"/>
      <c r="R1059" s="4"/>
      <c r="S1059" s="21"/>
      <c r="T1059" s="21"/>
      <c r="V1059" s="89"/>
      <c r="Z1059" s="73"/>
      <c r="AA1059" s="73">
        <v>14.992471499247145</v>
      </c>
      <c r="AB1059" s="4"/>
      <c r="AC1059" s="74"/>
      <c r="AD1059" s="76"/>
      <c r="AE1059" s="75"/>
      <c r="AF1059" s="75"/>
      <c r="AJ1059" s="90"/>
      <c r="AK1059" s="18"/>
      <c r="AL1059" s="8">
        <f t="shared" si="32"/>
        <v>0</v>
      </c>
      <c r="AO1059" s="8">
        <v>9.090351940280986</v>
      </c>
      <c r="AT1059" s="18"/>
      <c r="AU1059" s="91"/>
    </row>
    <row r="1060" ht="12.0" customHeight="1">
      <c r="A1060" s="97">
        <v>5031054.0</v>
      </c>
      <c r="B1060" s="92" t="s">
        <v>1351</v>
      </c>
      <c r="C1060" s="81" t="str">
        <f t="shared" si="30"/>
        <v/>
      </c>
      <c r="D1060" s="82">
        <v>71.13</v>
      </c>
      <c r="E1060" s="123" t="s">
        <v>245</v>
      </c>
      <c r="F1060" s="84">
        <f t="shared" si="31"/>
        <v>86.7786</v>
      </c>
      <c r="G1060" s="95" t="s">
        <v>246</v>
      </c>
      <c r="H1060" s="86"/>
      <c r="I1060" s="76"/>
      <c r="J1060" s="108"/>
      <c r="K1060" s="88"/>
      <c r="N1060" s="18"/>
      <c r="P1060" s="4">
        <v>102.0</v>
      </c>
      <c r="Q1060" s="4"/>
      <c r="R1060" s="4"/>
      <c r="S1060" s="21"/>
      <c r="T1060" s="21"/>
      <c r="V1060" s="89"/>
      <c r="Z1060" s="73"/>
      <c r="AA1060" s="73">
        <v>14.992471499247145</v>
      </c>
      <c r="AB1060" s="4"/>
      <c r="AC1060" s="74"/>
      <c r="AD1060" s="76"/>
      <c r="AE1060" s="75"/>
      <c r="AF1060" s="75"/>
      <c r="AJ1060" s="90"/>
      <c r="AK1060" s="18"/>
      <c r="AL1060" s="8">
        <f t="shared" si="32"/>
        <v>0</v>
      </c>
      <c r="AO1060" s="8">
        <v>9.090351940280986</v>
      </c>
      <c r="AT1060" s="18"/>
      <c r="AU1060" s="91"/>
    </row>
    <row r="1061" ht="12.0" customHeight="1">
      <c r="A1061" s="97">
        <v>5031055.0</v>
      </c>
      <c r="B1061" s="92" t="s">
        <v>1352</v>
      </c>
      <c r="C1061" s="81" t="str">
        <f t="shared" si="30"/>
        <v/>
      </c>
      <c r="D1061" s="82">
        <v>71.13</v>
      </c>
      <c r="E1061" s="123" t="s">
        <v>245</v>
      </c>
      <c r="F1061" s="84">
        <f t="shared" si="31"/>
        <v>86.7786</v>
      </c>
      <c r="G1061" s="95" t="s">
        <v>246</v>
      </c>
      <c r="H1061" s="86"/>
      <c r="I1061" s="98" t="s">
        <v>595</v>
      </c>
      <c r="J1061" s="108"/>
      <c r="K1061" s="88"/>
      <c r="N1061" s="18"/>
      <c r="P1061" s="4">
        <v>102.0</v>
      </c>
      <c r="Q1061" s="4"/>
      <c r="R1061" s="4"/>
      <c r="S1061" s="21"/>
      <c r="T1061" s="21"/>
      <c r="V1061" s="89"/>
      <c r="Z1061" s="73"/>
      <c r="AA1061" s="73">
        <v>14.992471499247145</v>
      </c>
      <c r="AB1061" s="4"/>
      <c r="AC1061" s="74"/>
      <c r="AD1061" s="76"/>
      <c r="AE1061" s="75"/>
      <c r="AF1061" s="75"/>
      <c r="AJ1061" s="90"/>
      <c r="AK1061" s="18"/>
      <c r="AL1061" s="8">
        <f t="shared" si="32"/>
        <v>0</v>
      </c>
      <c r="AO1061" s="8">
        <v>6.06023462685399</v>
      </c>
      <c r="AT1061" s="18"/>
      <c r="AU1061" s="91"/>
    </row>
    <row r="1062" ht="12.0" customHeight="1">
      <c r="A1062" s="97">
        <v>5031056.0</v>
      </c>
      <c r="B1062" s="92" t="s">
        <v>1353</v>
      </c>
      <c r="C1062" s="81" t="str">
        <f t="shared" si="30"/>
        <v/>
      </c>
      <c r="D1062" s="82">
        <v>77.39</v>
      </c>
      <c r="E1062" s="123" t="s">
        <v>507</v>
      </c>
      <c r="F1062" s="84">
        <f t="shared" si="31"/>
        <v>94.4158</v>
      </c>
      <c r="G1062" s="95" t="s">
        <v>274</v>
      </c>
      <c r="H1062" s="86"/>
      <c r="I1062" s="99"/>
      <c r="J1062" s="108"/>
      <c r="K1062" s="88"/>
      <c r="N1062" s="18"/>
      <c r="P1062" s="4">
        <v>102.0</v>
      </c>
      <c r="Q1062" s="4"/>
      <c r="R1062" s="4"/>
      <c r="S1062" s="21"/>
      <c r="T1062" s="21"/>
      <c r="V1062" s="89"/>
      <c r="Z1062" s="73"/>
      <c r="AA1062" s="73">
        <v>15.005931198102019</v>
      </c>
      <c r="AB1062" s="4"/>
      <c r="AC1062" s="74"/>
      <c r="AD1062" s="76"/>
      <c r="AE1062" s="75"/>
      <c r="AF1062" s="75"/>
      <c r="AJ1062" s="90"/>
      <c r="AK1062" s="18"/>
      <c r="AL1062" s="8">
        <f t="shared" si="32"/>
        <v>0</v>
      </c>
      <c r="AO1062" s="8">
        <v>0.111399895487559</v>
      </c>
      <c r="AT1062" s="18"/>
      <c r="AU1062" s="91"/>
    </row>
    <row r="1063" ht="12.0" customHeight="1">
      <c r="A1063" s="97">
        <v>5031057.0</v>
      </c>
      <c r="B1063" s="92" t="s">
        <v>1354</v>
      </c>
      <c r="C1063" s="81" t="str">
        <f t="shared" si="30"/>
        <v/>
      </c>
      <c r="D1063" s="82">
        <v>85.33</v>
      </c>
      <c r="E1063" s="123" t="s">
        <v>245</v>
      </c>
      <c r="F1063" s="84">
        <f t="shared" si="31"/>
        <v>104.1026</v>
      </c>
      <c r="G1063" s="95" t="s">
        <v>246</v>
      </c>
      <c r="H1063" s="86"/>
      <c r="I1063" s="76"/>
      <c r="J1063" s="108"/>
      <c r="K1063" s="88"/>
      <c r="N1063" s="18"/>
      <c r="P1063" s="4">
        <v>102.0</v>
      </c>
      <c r="Q1063" s="4"/>
      <c r="R1063" s="4"/>
      <c r="S1063" s="21"/>
      <c r="T1063" s="21"/>
      <c r="V1063" s="89"/>
      <c r="Z1063" s="73"/>
      <c r="AA1063" s="73">
        <v>15.0080688542227</v>
      </c>
      <c r="AB1063" s="4"/>
      <c r="AC1063" s="74"/>
      <c r="AD1063" s="76"/>
      <c r="AE1063" s="75"/>
      <c r="AF1063" s="75"/>
      <c r="AJ1063" s="90"/>
      <c r="AK1063" s="18"/>
      <c r="AL1063" s="8">
        <f t="shared" si="32"/>
        <v>0</v>
      </c>
      <c r="AO1063" s="8">
        <v>3.0311037044392535</v>
      </c>
      <c r="AT1063" s="18"/>
      <c r="AU1063" s="91"/>
    </row>
    <row r="1064" ht="12.0" customHeight="1">
      <c r="A1064" s="97">
        <v>5031058.0</v>
      </c>
      <c r="B1064" s="92" t="s">
        <v>1355</v>
      </c>
      <c r="C1064" s="81" t="str">
        <f t="shared" si="30"/>
        <v/>
      </c>
      <c r="D1064" s="82">
        <v>85.33</v>
      </c>
      <c r="E1064" s="123" t="s">
        <v>245</v>
      </c>
      <c r="F1064" s="84">
        <f t="shared" si="31"/>
        <v>104.1026</v>
      </c>
      <c r="G1064" s="95" t="s">
        <v>246</v>
      </c>
      <c r="H1064" s="86"/>
      <c r="I1064" s="98" t="s">
        <v>335</v>
      </c>
      <c r="J1064" s="108"/>
      <c r="K1064" s="88"/>
      <c r="N1064" s="18"/>
      <c r="P1064" s="4">
        <v>102.0</v>
      </c>
      <c r="Q1064" s="4"/>
      <c r="R1064" s="4"/>
      <c r="S1064" s="21"/>
      <c r="T1064" s="21"/>
      <c r="V1064" s="89"/>
      <c r="Z1064" s="73"/>
      <c r="AA1064" s="73">
        <v>15.0080688542227</v>
      </c>
      <c r="AB1064" s="4"/>
      <c r="AC1064" s="74"/>
      <c r="AD1064" s="76"/>
      <c r="AE1064" s="75"/>
      <c r="AF1064" s="75"/>
      <c r="AJ1064" s="90"/>
      <c r="AK1064" s="18"/>
      <c r="AL1064" s="8">
        <f t="shared" si="32"/>
        <v>0</v>
      </c>
      <c r="AO1064" s="8">
        <v>1.8944398152745336</v>
      </c>
      <c r="AT1064" s="18"/>
      <c r="AU1064" s="91"/>
    </row>
    <row r="1065" ht="12.0" customHeight="1">
      <c r="A1065" s="97">
        <v>5031059.0</v>
      </c>
      <c r="B1065" s="92" t="s">
        <v>1356</v>
      </c>
      <c r="C1065" s="81" t="str">
        <f t="shared" si="30"/>
        <v/>
      </c>
      <c r="D1065" s="82">
        <v>85.33</v>
      </c>
      <c r="E1065" s="123" t="s">
        <v>245</v>
      </c>
      <c r="F1065" s="84">
        <f t="shared" si="31"/>
        <v>104.1026</v>
      </c>
      <c r="G1065" s="95" t="s">
        <v>246</v>
      </c>
      <c r="H1065" s="86"/>
      <c r="I1065" s="99"/>
      <c r="J1065" s="108"/>
      <c r="K1065" s="88"/>
      <c r="N1065" s="18"/>
      <c r="P1065" s="4">
        <v>102.0</v>
      </c>
      <c r="Q1065" s="4"/>
      <c r="R1065" s="4"/>
      <c r="S1065" s="21"/>
      <c r="T1065" s="21"/>
      <c r="V1065" s="89"/>
      <c r="Z1065" s="73"/>
      <c r="AA1065" s="73">
        <v>15.0080688542227</v>
      </c>
      <c r="AB1065" s="4"/>
      <c r="AC1065" s="74"/>
      <c r="AD1065" s="76"/>
      <c r="AE1065" s="75"/>
      <c r="AF1065" s="75"/>
      <c r="AJ1065" s="90"/>
      <c r="AK1065" s="18"/>
      <c r="AL1065" s="8">
        <f t="shared" si="32"/>
        <v>0</v>
      </c>
      <c r="AO1065" s="8">
        <v>5.051839507398757</v>
      </c>
      <c r="AT1065" s="18"/>
      <c r="AU1065" s="91"/>
    </row>
    <row r="1066" ht="12.0" customHeight="1">
      <c r="A1066" s="97">
        <v>5031060.0</v>
      </c>
      <c r="B1066" s="92" t="s">
        <v>1357</v>
      </c>
      <c r="C1066" s="81" t="str">
        <f t="shared" si="30"/>
        <v/>
      </c>
      <c r="D1066" s="82">
        <v>85.33</v>
      </c>
      <c r="E1066" s="123" t="s">
        <v>245</v>
      </c>
      <c r="F1066" s="84">
        <f t="shared" si="31"/>
        <v>104.1026</v>
      </c>
      <c r="G1066" s="95" t="s">
        <v>246</v>
      </c>
      <c r="H1066" s="86"/>
      <c r="I1066" s="76"/>
      <c r="J1066" s="108"/>
      <c r="K1066" s="88"/>
      <c r="N1066" s="18"/>
      <c r="P1066" s="4">
        <v>102.0</v>
      </c>
      <c r="Q1066" s="4"/>
      <c r="R1066" s="4"/>
      <c r="S1066" s="21"/>
      <c r="T1066" s="21"/>
      <c r="V1066" s="89"/>
      <c r="Z1066" s="73"/>
      <c r="AA1066" s="73">
        <v>15.0080688542227</v>
      </c>
      <c r="AB1066" s="4"/>
      <c r="AC1066" s="74"/>
      <c r="AD1066" s="76"/>
      <c r="AE1066" s="75"/>
      <c r="AF1066" s="75"/>
      <c r="AJ1066" s="90"/>
      <c r="AK1066" s="18"/>
      <c r="AL1066" s="8">
        <f t="shared" si="32"/>
        <v>0</v>
      </c>
      <c r="AO1066" s="8">
        <v>7.577759261098135</v>
      </c>
      <c r="AT1066" s="18"/>
      <c r="AU1066" s="91"/>
    </row>
    <row r="1067" ht="12.0" customHeight="1">
      <c r="A1067" s="97">
        <v>5031061.0</v>
      </c>
      <c r="B1067" s="92" t="s">
        <v>1358</v>
      </c>
      <c r="C1067" s="81" t="str">
        <f t="shared" si="30"/>
        <v/>
      </c>
      <c r="D1067" s="82">
        <v>93.24</v>
      </c>
      <c r="E1067" s="123" t="s">
        <v>458</v>
      </c>
      <c r="F1067" s="84">
        <f t="shared" si="31"/>
        <v>113.7528</v>
      </c>
      <c r="G1067" s="95" t="s">
        <v>274</v>
      </c>
      <c r="H1067" s="86"/>
      <c r="I1067" s="76"/>
      <c r="J1067" s="108"/>
      <c r="K1067" s="88"/>
      <c r="N1067" s="18"/>
      <c r="P1067" s="4">
        <v>102.0</v>
      </c>
      <c r="Q1067" s="4"/>
      <c r="R1067" s="4"/>
      <c r="S1067" s="21"/>
      <c r="T1067" s="21"/>
      <c r="V1067" s="89"/>
      <c r="Z1067" s="73"/>
      <c r="AA1067" s="73">
        <v>14.998359041680345</v>
      </c>
      <c r="AB1067" s="4"/>
      <c r="AC1067" s="74"/>
      <c r="AD1067" s="76"/>
      <c r="AE1067" s="75"/>
      <c r="AF1067" s="75"/>
      <c r="AJ1067" s="90"/>
      <c r="AK1067" s="18"/>
      <c r="AL1067" s="8">
        <f t="shared" si="32"/>
        <v>0</v>
      </c>
      <c r="AO1067" s="8">
        <v>0.5334164423816435</v>
      </c>
      <c r="AT1067" s="18"/>
      <c r="AU1067" s="91"/>
    </row>
    <row r="1068" ht="12.0" customHeight="1">
      <c r="A1068" s="97">
        <v>5031062.0</v>
      </c>
      <c r="B1068" s="92" t="s">
        <v>1359</v>
      </c>
      <c r="C1068" s="81" t="str">
        <f t="shared" si="30"/>
        <v/>
      </c>
      <c r="D1068" s="82">
        <v>95.29</v>
      </c>
      <c r="E1068" s="123" t="s">
        <v>245</v>
      </c>
      <c r="F1068" s="84">
        <f t="shared" si="31"/>
        <v>116.2538</v>
      </c>
      <c r="G1068" s="95" t="s">
        <v>246</v>
      </c>
      <c r="H1068" s="86"/>
      <c r="I1068" s="76"/>
      <c r="J1068" s="108"/>
      <c r="K1068" s="88"/>
      <c r="N1068" s="18"/>
      <c r="P1068" s="4">
        <v>102.0</v>
      </c>
      <c r="Q1068" s="4"/>
      <c r="R1068" s="4"/>
      <c r="S1068" s="21"/>
      <c r="T1068" s="21"/>
      <c r="V1068" s="89"/>
      <c r="Z1068" s="73"/>
      <c r="AA1068" s="73">
        <v>14.996788696210658</v>
      </c>
      <c r="AB1068" s="4"/>
      <c r="AC1068" s="74"/>
      <c r="AD1068" s="76"/>
      <c r="AE1068" s="75"/>
      <c r="AF1068" s="75"/>
      <c r="AJ1068" s="90"/>
      <c r="AK1068" s="18"/>
      <c r="AL1068" s="8">
        <f t="shared" si="32"/>
        <v>0</v>
      </c>
      <c r="AO1068" s="8">
        <v>13.570305654347713</v>
      </c>
      <c r="AT1068" s="18"/>
      <c r="AU1068" s="91"/>
    </row>
    <row r="1069" ht="12.0" customHeight="1">
      <c r="A1069" s="97">
        <v>5031063.0</v>
      </c>
      <c r="B1069" s="92" t="s">
        <v>1360</v>
      </c>
      <c r="C1069" s="81" t="str">
        <f t="shared" si="30"/>
        <v/>
      </c>
      <c r="D1069" s="82">
        <v>95.29</v>
      </c>
      <c r="E1069" s="123" t="s">
        <v>245</v>
      </c>
      <c r="F1069" s="84">
        <f t="shared" si="31"/>
        <v>116.2538</v>
      </c>
      <c r="G1069" s="95" t="s">
        <v>252</v>
      </c>
      <c r="H1069" s="86"/>
      <c r="I1069" s="76"/>
      <c r="J1069" s="108"/>
      <c r="K1069" s="88"/>
      <c r="N1069" s="18"/>
      <c r="P1069" s="4">
        <v>102.0</v>
      </c>
      <c r="Q1069" s="4"/>
      <c r="R1069" s="4"/>
      <c r="S1069" s="21"/>
      <c r="T1069" s="21"/>
      <c r="V1069" s="89"/>
      <c r="Z1069" s="73"/>
      <c r="AA1069" s="73">
        <v>14.996788696210658</v>
      </c>
      <c r="AB1069" s="4"/>
      <c r="AC1069" s="74"/>
      <c r="AD1069" s="76"/>
      <c r="AE1069" s="75"/>
      <c r="AF1069" s="75"/>
      <c r="AJ1069" s="90"/>
      <c r="AK1069" s="18"/>
      <c r="AL1069" s="8">
        <f t="shared" si="32"/>
        <v>0</v>
      </c>
      <c r="AO1069" s="8">
        <v>1.938615093478245</v>
      </c>
      <c r="AT1069" s="18"/>
      <c r="AU1069" s="91"/>
    </row>
    <row r="1070" ht="12.0" customHeight="1">
      <c r="A1070" s="97">
        <v>5031064.0</v>
      </c>
      <c r="B1070" s="92" t="s">
        <v>1361</v>
      </c>
      <c r="C1070" s="81" t="str">
        <f t="shared" si="30"/>
        <v/>
      </c>
      <c r="D1070" s="82">
        <v>103.28</v>
      </c>
      <c r="E1070" s="123" t="s">
        <v>245</v>
      </c>
      <c r="F1070" s="84">
        <f t="shared" si="31"/>
        <v>126.0016</v>
      </c>
      <c r="G1070" s="95" t="s">
        <v>246</v>
      </c>
      <c r="H1070" s="86"/>
      <c r="I1070" s="76"/>
      <c r="J1070" s="108"/>
      <c r="K1070" s="88"/>
      <c r="N1070" s="18"/>
      <c r="P1070" s="4">
        <v>102.0</v>
      </c>
      <c r="Q1070" s="4"/>
      <c r="R1070" s="4"/>
      <c r="S1070" s="21"/>
      <c r="T1070" s="21"/>
      <c r="V1070" s="89"/>
      <c r="Z1070" s="73"/>
      <c r="AA1070" s="73">
        <v>14.992592592592587</v>
      </c>
      <c r="AB1070" s="4"/>
      <c r="AC1070" s="74"/>
      <c r="AD1070" s="76"/>
      <c r="AE1070" s="75"/>
      <c r="AF1070" s="75"/>
      <c r="AJ1070" s="90"/>
      <c r="AK1070" s="18"/>
      <c r="AL1070" s="8">
        <f t="shared" si="32"/>
        <v>0</v>
      </c>
      <c r="AO1070" s="8">
        <v>2.504336949142063</v>
      </c>
      <c r="AT1070" s="18"/>
      <c r="AU1070" s="91"/>
    </row>
    <row r="1071" ht="12.0" customHeight="1">
      <c r="A1071" s="97">
        <v>5031065.0</v>
      </c>
      <c r="B1071" s="92" t="s">
        <v>1362</v>
      </c>
      <c r="C1071" s="81" t="str">
        <f t="shared" si="30"/>
        <v/>
      </c>
      <c r="D1071" s="82">
        <v>103.28</v>
      </c>
      <c r="E1071" s="123" t="s">
        <v>245</v>
      </c>
      <c r="F1071" s="84">
        <f t="shared" si="31"/>
        <v>126.0016</v>
      </c>
      <c r="G1071" s="95" t="s">
        <v>246</v>
      </c>
      <c r="H1071" s="86"/>
      <c r="I1071" s="87"/>
      <c r="J1071" s="108"/>
      <c r="K1071" s="88"/>
      <c r="N1071" s="18"/>
      <c r="P1071" s="4">
        <v>102.0</v>
      </c>
      <c r="Q1071" s="4"/>
      <c r="R1071" s="4"/>
      <c r="S1071" s="21"/>
      <c r="T1071" s="21"/>
      <c r="V1071" s="89"/>
      <c r="Z1071" s="73"/>
      <c r="AA1071" s="73">
        <v>14.992592592592587</v>
      </c>
      <c r="AB1071" s="4"/>
      <c r="AC1071" s="74"/>
      <c r="AD1071" s="76"/>
      <c r="AE1071" s="75"/>
      <c r="AF1071" s="75"/>
      <c r="AJ1071" s="90"/>
      <c r="AK1071" s="18"/>
      <c r="AL1071" s="8">
        <f t="shared" si="32"/>
        <v>0</v>
      </c>
      <c r="AO1071" s="8">
        <v>12.521684745710315</v>
      </c>
      <c r="AT1071" s="18"/>
      <c r="AU1071" s="91"/>
    </row>
    <row r="1072" ht="12.0" customHeight="1">
      <c r="A1072" s="97">
        <v>5031066.0</v>
      </c>
      <c r="B1072" s="92" t="s">
        <v>1363</v>
      </c>
      <c r="C1072" s="81" t="str">
        <f t="shared" si="30"/>
        <v/>
      </c>
      <c r="D1072" s="82">
        <v>103.28</v>
      </c>
      <c r="E1072" s="123" t="s">
        <v>245</v>
      </c>
      <c r="F1072" s="84">
        <f t="shared" si="31"/>
        <v>126.0016</v>
      </c>
      <c r="G1072" s="95" t="s">
        <v>274</v>
      </c>
      <c r="H1072" s="86"/>
      <c r="I1072" s="98" t="s">
        <v>1286</v>
      </c>
      <c r="J1072" s="108"/>
      <c r="K1072" s="88"/>
      <c r="N1072" s="18"/>
      <c r="P1072" s="4">
        <v>102.0</v>
      </c>
      <c r="Q1072" s="4"/>
      <c r="R1072" s="4"/>
      <c r="S1072" s="21"/>
      <c r="T1072" s="21"/>
      <c r="V1072" s="89"/>
      <c r="Z1072" s="73"/>
      <c r="AA1072" s="73">
        <v>14.992592592592587</v>
      </c>
      <c r="AB1072" s="4"/>
      <c r="AC1072" s="74"/>
      <c r="AD1072" s="76"/>
      <c r="AE1072" s="75"/>
      <c r="AF1072" s="75"/>
      <c r="AJ1072" s="90"/>
      <c r="AK1072" s="18"/>
      <c r="AL1072" s="8">
        <f t="shared" si="32"/>
        <v>0</v>
      </c>
      <c r="AO1072" s="8">
        <v>0.39130264830344735</v>
      </c>
      <c r="AT1072" s="18"/>
      <c r="AU1072" s="91"/>
    </row>
    <row r="1073" ht="12.0" customHeight="1">
      <c r="A1073" s="97">
        <v>5031067.0</v>
      </c>
      <c r="B1073" s="92" t="s">
        <v>1364</v>
      </c>
      <c r="C1073" s="81" t="str">
        <f t="shared" si="30"/>
        <v/>
      </c>
      <c r="D1073" s="82">
        <v>116.9</v>
      </c>
      <c r="E1073" s="123" t="s">
        <v>245</v>
      </c>
      <c r="F1073" s="84">
        <f t="shared" si="31"/>
        <v>142.618</v>
      </c>
      <c r="G1073" s="95" t="s">
        <v>246</v>
      </c>
      <c r="H1073" s="86"/>
      <c r="I1073" s="99"/>
      <c r="J1073" s="108"/>
      <c r="K1073" s="88"/>
      <c r="N1073" s="18"/>
      <c r="P1073" s="4">
        <v>102.0</v>
      </c>
      <c r="Q1073" s="4"/>
      <c r="R1073" s="4"/>
      <c r="S1073" s="21"/>
      <c r="T1073" s="21"/>
      <c r="V1073" s="89"/>
      <c r="Z1073" s="73"/>
      <c r="AA1073" s="73">
        <v>14.998036906164117</v>
      </c>
      <c r="AB1073" s="4"/>
      <c r="AC1073" s="74"/>
      <c r="AD1073" s="76"/>
      <c r="AE1073" s="75"/>
      <c r="AF1073" s="75"/>
      <c r="AJ1073" s="90"/>
      <c r="AK1073" s="18"/>
      <c r="AL1073" s="8">
        <f t="shared" si="32"/>
        <v>0</v>
      </c>
      <c r="AO1073" s="8">
        <v>11.061603439347675</v>
      </c>
      <c r="AT1073" s="18"/>
      <c r="AU1073" s="91"/>
    </row>
    <row r="1074" ht="12.0" customHeight="1">
      <c r="A1074" s="97">
        <v>5031068.0</v>
      </c>
      <c r="B1074" s="92" t="s">
        <v>1365</v>
      </c>
      <c r="C1074" s="81" t="str">
        <f t="shared" si="30"/>
        <v/>
      </c>
      <c r="D1074" s="82">
        <v>116.9</v>
      </c>
      <c r="E1074" s="123" t="s">
        <v>372</v>
      </c>
      <c r="F1074" s="84">
        <f t="shared" si="31"/>
        <v>142.618</v>
      </c>
      <c r="G1074" s="95" t="s">
        <v>246</v>
      </c>
      <c r="H1074" s="86"/>
      <c r="I1074" s="116" t="s">
        <v>359</v>
      </c>
      <c r="J1074" s="108"/>
      <c r="K1074" s="88"/>
      <c r="N1074" s="18"/>
      <c r="P1074" s="4">
        <v>102.0</v>
      </c>
      <c r="Q1074" s="4"/>
      <c r="R1074" s="4"/>
      <c r="S1074" s="21"/>
      <c r="T1074" s="21"/>
      <c r="V1074" s="89"/>
      <c r="Z1074" s="73"/>
      <c r="AA1074" s="73">
        <v>14.998036906164117</v>
      </c>
      <c r="AB1074" s="4"/>
      <c r="AC1074" s="74"/>
      <c r="AD1074" s="76"/>
      <c r="AE1074" s="75"/>
      <c r="AF1074" s="75"/>
      <c r="AJ1074" s="90"/>
      <c r="AK1074" s="18"/>
      <c r="AL1074" s="8">
        <f t="shared" si="32"/>
        <v>0</v>
      </c>
      <c r="AO1074" s="8">
        <v>11.061603439347675</v>
      </c>
      <c r="AT1074" s="18"/>
      <c r="AU1074" s="91"/>
    </row>
    <row r="1075" ht="12.0" customHeight="1">
      <c r="A1075" s="97">
        <v>5031069.0</v>
      </c>
      <c r="B1075" s="92" t="s">
        <v>1366</v>
      </c>
      <c r="C1075" s="81" t="str">
        <f t="shared" si="30"/>
        <v/>
      </c>
      <c r="D1075" s="82">
        <v>116.9</v>
      </c>
      <c r="E1075" s="123"/>
      <c r="F1075" s="84">
        <f t="shared" si="31"/>
        <v>142.618</v>
      </c>
      <c r="G1075" s="95" t="s">
        <v>246</v>
      </c>
      <c r="H1075" s="86"/>
      <c r="J1075" s="108"/>
      <c r="K1075" s="88"/>
      <c r="N1075" s="18"/>
      <c r="P1075" s="4">
        <v>102.0</v>
      </c>
      <c r="Q1075" s="4"/>
      <c r="R1075" s="4"/>
      <c r="S1075" s="21"/>
      <c r="T1075" s="21"/>
      <c r="V1075" s="89"/>
      <c r="Z1075" s="73"/>
      <c r="AA1075" s="73">
        <v>14.998036906164117</v>
      </c>
      <c r="AB1075" s="4"/>
      <c r="AC1075" s="74"/>
      <c r="AD1075" s="76"/>
      <c r="AE1075" s="75"/>
      <c r="AF1075" s="75"/>
      <c r="AJ1075" s="90"/>
      <c r="AK1075" s="18"/>
      <c r="AL1075" s="8">
        <f t="shared" si="32"/>
        <v>0</v>
      </c>
      <c r="AO1075" s="8">
        <v>11.061603439347675</v>
      </c>
      <c r="AT1075" s="18"/>
      <c r="AU1075" s="91"/>
    </row>
    <row r="1076" ht="12.0" customHeight="1">
      <c r="A1076" s="97">
        <v>5031070.0</v>
      </c>
      <c r="B1076" s="92" t="s">
        <v>1367</v>
      </c>
      <c r="C1076" s="81" t="str">
        <f t="shared" si="30"/>
        <v/>
      </c>
      <c r="D1076" s="82">
        <v>116.9</v>
      </c>
      <c r="E1076" s="123"/>
      <c r="F1076" s="84">
        <f t="shared" si="31"/>
        <v>142.618</v>
      </c>
      <c r="G1076" s="95" t="s">
        <v>246</v>
      </c>
      <c r="H1076" s="86"/>
      <c r="J1076" s="108"/>
      <c r="K1076" s="88"/>
      <c r="N1076" s="18"/>
      <c r="P1076" s="4">
        <v>102.0</v>
      </c>
      <c r="Q1076" s="4"/>
      <c r="R1076" s="4"/>
      <c r="S1076" s="21"/>
      <c r="T1076" s="21"/>
      <c r="V1076" s="89"/>
      <c r="Z1076" s="73"/>
      <c r="AA1076" s="73">
        <v>14.998036906164117</v>
      </c>
      <c r="AB1076" s="4"/>
      <c r="AC1076" s="74"/>
      <c r="AD1076" s="76"/>
      <c r="AE1076" s="75"/>
      <c r="AF1076" s="75"/>
      <c r="AJ1076" s="90"/>
      <c r="AK1076" s="18"/>
      <c r="AL1076" s="8">
        <f t="shared" si="32"/>
        <v>0</v>
      </c>
      <c r="AO1076" s="8">
        <v>11.061603439347675</v>
      </c>
      <c r="AT1076" s="18"/>
      <c r="AU1076" s="91"/>
    </row>
    <row r="1077" ht="12.0" customHeight="1">
      <c r="A1077" s="97">
        <v>5031071.0</v>
      </c>
      <c r="B1077" s="92" t="s">
        <v>1368</v>
      </c>
      <c r="C1077" s="81" t="str">
        <f t="shared" si="30"/>
        <v/>
      </c>
      <c r="D1077" s="82">
        <v>116.9</v>
      </c>
      <c r="E1077" s="123" t="s">
        <v>245</v>
      </c>
      <c r="F1077" s="84">
        <f t="shared" si="31"/>
        <v>142.618</v>
      </c>
      <c r="G1077" s="95" t="s">
        <v>274</v>
      </c>
      <c r="H1077" s="86"/>
      <c r="I1077" s="117"/>
      <c r="J1077" s="108"/>
      <c r="K1077" s="88"/>
      <c r="N1077" s="18"/>
      <c r="P1077" s="4">
        <v>102.0</v>
      </c>
      <c r="Q1077" s="4"/>
      <c r="R1077" s="4"/>
      <c r="S1077" s="21"/>
      <c r="T1077" s="21"/>
      <c r="V1077" s="89"/>
      <c r="Z1077" s="73"/>
      <c r="AA1077" s="73">
        <v>14.998036906164117</v>
      </c>
      <c r="AB1077" s="4"/>
      <c r="AC1077" s="74"/>
      <c r="AD1077" s="76"/>
      <c r="AE1077" s="75"/>
      <c r="AF1077" s="75"/>
      <c r="AJ1077" s="90"/>
      <c r="AK1077" s="18"/>
      <c r="AL1077" s="8">
        <f t="shared" si="32"/>
        <v>0</v>
      </c>
      <c r="AO1077" s="8">
        <v>1.3827004299184593</v>
      </c>
      <c r="AT1077" s="18"/>
      <c r="AU1077" s="91"/>
    </row>
    <row r="1078" ht="12.0" customHeight="1">
      <c r="A1078" s="97">
        <v>5031072.0</v>
      </c>
      <c r="B1078" s="92" t="s">
        <v>1369</v>
      </c>
      <c r="C1078" s="81" t="str">
        <f t="shared" si="30"/>
        <v/>
      </c>
      <c r="D1078" s="82">
        <v>127.13</v>
      </c>
      <c r="E1078" s="123" t="s">
        <v>507</v>
      </c>
      <c r="F1078" s="84">
        <f t="shared" si="31"/>
        <v>155.0986</v>
      </c>
      <c r="G1078" s="95" t="s">
        <v>246</v>
      </c>
      <c r="H1078" s="86"/>
      <c r="I1078" s="98" t="s">
        <v>421</v>
      </c>
      <c r="J1078" s="108"/>
      <c r="K1078" s="88"/>
      <c r="N1078" s="18"/>
      <c r="P1078" s="4">
        <v>102.0</v>
      </c>
      <c r="Q1078" s="4"/>
      <c r="R1078" s="4"/>
      <c r="S1078" s="21"/>
      <c r="T1078" s="21"/>
      <c r="V1078" s="89"/>
      <c r="Z1078" s="73"/>
      <c r="AA1078" s="73">
        <v>14.99578770008425</v>
      </c>
      <c r="AB1078" s="4"/>
      <c r="AC1078" s="74"/>
      <c r="AD1078" s="76"/>
      <c r="AE1078" s="75"/>
      <c r="AF1078" s="75"/>
      <c r="AJ1078" s="90"/>
      <c r="AK1078" s="18"/>
      <c r="AL1078" s="8">
        <f t="shared" si="32"/>
        <v>0</v>
      </c>
      <c r="AO1078" s="8">
        <v>10.171172711266415</v>
      </c>
      <c r="AT1078" s="18"/>
      <c r="AU1078" s="91"/>
    </row>
    <row r="1079" ht="12.0" customHeight="1">
      <c r="A1079" s="97">
        <v>5031073.0</v>
      </c>
      <c r="B1079" s="92" t="s">
        <v>1370</v>
      </c>
      <c r="C1079" s="81" t="str">
        <f t="shared" si="30"/>
        <v/>
      </c>
      <c r="D1079" s="82">
        <v>127.13</v>
      </c>
      <c r="E1079" s="123" t="s">
        <v>245</v>
      </c>
      <c r="F1079" s="84">
        <f t="shared" si="31"/>
        <v>155.0986</v>
      </c>
      <c r="G1079" s="95" t="s">
        <v>246</v>
      </c>
      <c r="H1079" s="86"/>
      <c r="I1079" s="99"/>
      <c r="J1079" s="108"/>
      <c r="K1079" s="88"/>
      <c r="N1079" s="18"/>
      <c r="P1079" s="4">
        <v>102.0</v>
      </c>
      <c r="Q1079" s="4"/>
      <c r="R1079" s="4"/>
      <c r="S1079" s="21"/>
      <c r="T1079" s="21"/>
      <c r="V1079" s="89"/>
      <c r="Z1079" s="73"/>
      <c r="AA1079" s="73">
        <v>14.99578770008425</v>
      </c>
      <c r="AB1079" s="4"/>
      <c r="AC1079" s="74"/>
      <c r="AD1079" s="76"/>
      <c r="AE1079" s="75"/>
      <c r="AF1079" s="75"/>
      <c r="AJ1079" s="90"/>
      <c r="AK1079" s="18"/>
      <c r="AL1079" s="8">
        <f t="shared" si="32"/>
        <v>0</v>
      </c>
      <c r="AO1079" s="8">
        <v>10.171172711266415</v>
      </c>
      <c r="AT1079" s="18"/>
      <c r="AU1079" s="91"/>
    </row>
    <row r="1080" ht="12.0" customHeight="1">
      <c r="A1080" s="97">
        <v>5031074.0</v>
      </c>
      <c r="B1080" s="92" t="s">
        <v>1371</v>
      </c>
      <c r="C1080" s="81" t="str">
        <f t="shared" si="30"/>
        <v/>
      </c>
      <c r="D1080" s="82">
        <v>127.13</v>
      </c>
      <c r="E1080" s="123" t="s">
        <v>245</v>
      </c>
      <c r="F1080" s="84">
        <f t="shared" si="31"/>
        <v>155.0986</v>
      </c>
      <c r="G1080" s="95" t="s">
        <v>246</v>
      </c>
      <c r="H1080" s="86"/>
      <c r="I1080" s="76"/>
      <c r="J1080" s="108"/>
      <c r="K1080" s="88"/>
      <c r="N1080" s="18"/>
      <c r="P1080" s="4">
        <v>102.0</v>
      </c>
      <c r="Q1080" s="4"/>
      <c r="R1080" s="4"/>
      <c r="S1080" s="21"/>
      <c r="T1080" s="21"/>
      <c r="V1080" s="89"/>
      <c r="Z1080" s="73"/>
      <c r="AA1080" s="73">
        <v>14.99578770008425</v>
      </c>
      <c r="AB1080" s="4"/>
      <c r="AC1080" s="74"/>
      <c r="AD1080" s="76"/>
      <c r="AE1080" s="75"/>
      <c r="AF1080" s="75"/>
      <c r="AJ1080" s="90"/>
      <c r="AK1080" s="18"/>
      <c r="AL1080" s="8">
        <f t="shared" si="32"/>
        <v>0</v>
      </c>
      <c r="AO1080" s="8">
        <v>10.171172711266415</v>
      </c>
      <c r="AT1080" s="18"/>
      <c r="AU1080" s="91"/>
    </row>
    <row r="1081" ht="12.0" customHeight="1">
      <c r="A1081" s="97">
        <v>5031075.0</v>
      </c>
      <c r="B1081" s="92" t="s">
        <v>1372</v>
      </c>
      <c r="C1081" s="81" t="str">
        <f t="shared" si="30"/>
        <v/>
      </c>
      <c r="D1081" s="82">
        <v>127.13</v>
      </c>
      <c r="E1081" s="123" t="s">
        <v>245</v>
      </c>
      <c r="F1081" s="84">
        <f t="shared" si="31"/>
        <v>155.0986</v>
      </c>
      <c r="G1081" s="95" t="s">
        <v>246</v>
      </c>
      <c r="H1081" s="86"/>
      <c r="I1081" s="76"/>
      <c r="J1081" s="108"/>
      <c r="K1081" s="88"/>
      <c r="N1081" s="18"/>
      <c r="P1081" s="4">
        <v>102.0</v>
      </c>
      <c r="Q1081" s="4"/>
      <c r="R1081" s="4"/>
      <c r="S1081" s="21"/>
      <c r="T1081" s="21"/>
      <c r="V1081" s="89"/>
      <c r="Z1081" s="73"/>
      <c r="AA1081" s="73">
        <v>14.99578770008425</v>
      </c>
      <c r="AB1081" s="4"/>
      <c r="AC1081" s="74"/>
      <c r="AD1081" s="76"/>
      <c r="AE1081" s="75"/>
      <c r="AF1081" s="75"/>
      <c r="AJ1081" s="90"/>
      <c r="AK1081" s="18"/>
      <c r="AL1081" s="8">
        <f t="shared" si="32"/>
        <v>0</v>
      </c>
      <c r="AO1081" s="8">
        <v>10.171172711266415</v>
      </c>
      <c r="AT1081" s="18"/>
      <c r="AU1081" s="91"/>
    </row>
    <row r="1082" ht="12.0" customHeight="1">
      <c r="A1082" s="97">
        <v>5031076.0</v>
      </c>
      <c r="B1082" s="92" t="s">
        <v>1373</v>
      </c>
      <c r="C1082" s="81" t="str">
        <f t="shared" si="30"/>
        <v/>
      </c>
      <c r="D1082" s="82">
        <v>129.98</v>
      </c>
      <c r="E1082" s="123" t="s">
        <v>372</v>
      </c>
      <c r="F1082" s="84">
        <f t="shared" si="31"/>
        <v>158.5756</v>
      </c>
      <c r="G1082" s="95" t="s">
        <v>274</v>
      </c>
      <c r="H1082" s="86"/>
      <c r="I1082" s="76"/>
      <c r="J1082" s="108"/>
      <c r="K1082" s="88"/>
      <c r="N1082" s="18"/>
      <c r="P1082" s="4">
        <v>102.0</v>
      </c>
      <c r="Q1082" s="4"/>
      <c r="R1082" s="4"/>
      <c r="S1082" s="21"/>
      <c r="T1082" s="21"/>
      <c r="V1082" s="89"/>
      <c r="Z1082" s="73"/>
      <c r="AA1082" s="73">
        <v>14.997057092407317</v>
      </c>
      <c r="AB1082" s="4"/>
      <c r="AC1082" s="74"/>
      <c r="AD1082" s="76"/>
      <c r="AE1082" s="75"/>
      <c r="AF1082" s="75"/>
      <c r="AJ1082" s="90"/>
      <c r="AK1082" s="18"/>
      <c r="AL1082" s="8">
        <f t="shared" si="32"/>
        <v>0</v>
      </c>
      <c r="AO1082" s="8">
        <v>0.1989761263035779</v>
      </c>
      <c r="AT1082" s="18"/>
      <c r="AU1082" s="91"/>
    </row>
    <row r="1083" ht="12.0" customHeight="1">
      <c r="A1083" s="97">
        <v>5031078.0</v>
      </c>
      <c r="B1083" s="92" t="s">
        <v>1374</v>
      </c>
      <c r="C1083" s="81" t="str">
        <f t="shared" ref="C1083:C1122" si="33">IF(MROUND(AL1083/(AO1083*F1083),5)=0,"",MROUND(AL1083/(AO1083*F1083),5))</f>
        <v/>
      </c>
      <c r="D1083" s="82">
        <v>143.88</v>
      </c>
      <c r="E1083" s="123" t="s">
        <v>245</v>
      </c>
      <c r="F1083" s="84">
        <f t="shared" si="31"/>
        <v>175.5336</v>
      </c>
      <c r="G1083" s="95" t="s">
        <v>246</v>
      </c>
      <c r="H1083" s="86"/>
      <c r="I1083" s="76"/>
      <c r="J1083" s="108"/>
      <c r="K1083" s="88"/>
      <c r="N1083" s="18"/>
      <c r="P1083" s="4">
        <v>102.0</v>
      </c>
      <c r="Q1083" s="4"/>
      <c r="R1083" s="4"/>
      <c r="S1083" s="21"/>
      <c r="T1083" s="21"/>
      <c r="V1083" s="89"/>
      <c r="Z1083" s="73"/>
      <c r="AA1083" s="73">
        <v>15.004253509145045</v>
      </c>
      <c r="AB1083" s="4"/>
      <c r="AC1083" s="74"/>
      <c r="AD1083" s="76"/>
      <c r="AE1083" s="75"/>
      <c r="AF1083" s="75"/>
      <c r="AJ1083" s="90"/>
      <c r="AK1083" s="18"/>
      <c r="AL1083" s="8">
        <f t="shared" si="32"/>
        <v>0</v>
      </c>
      <c r="AO1083" s="8">
        <v>5.99183875045944</v>
      </c>
      <c r="AT1083" s="18"/>
      <c r="AU1083" s="91"/>
    </row>
    <row r="1084" ht="12.0" customHeight="1">
      <c r="A1084" s="97">
        <v>5031079.0</v>
      </c>
      <c r="B1084" s="92" t="s">
        <v>1375</v>
      </c>
      <c r="C1084" s="81" t="str">
        <f t="shared" si="33"/>
        <v/>
      </c>
      <c r="D1084" s="82">
        <v>143.88</v>
      </c>
      <c r="E1084" s="123" t="s">
        <v>245</v>
      </c>
      <c r="F1084" s="84">
        <f t="shared" si="31"/>
        <v>175.5336</v>
      </c>
      <c r="G1084" s="95" t="s">
        <v>246</v>
      </c>
      <c r="H1084" s="86"/>
      <c r="I1084" s="76"/>
      <c r="J1084" s="108"/>
      <c r="K1084" s="88"/>
      <c r="N1084" s="18"/>
      <c r="P1084" s="4">
        <v>102.0</v>
      </c>
      <c r="Q1084" s="4"/>
      <c r="R1084" s="4"/>
      <c r="S1084" s="21"/>
      <c r="T1084" s="21"/>
      <c r="V1084" s="89"/>
      <c r="Z1084" s="73"/>
      <c r="AA1084" s="73">
        <v>15.004253509145045</v>
      </c>
      <c r="AB1084" s="4"/>
      <c r="AC1084" s="74"/>
      <c r="AD1084" s="76"/>
      <c r="AE1084" s="75"/>
      <c r="AF1084" s="75"/>
      <c r="AJ1084" s="90"/>
      <c r="AK1084" s="18"/>
      <c r="AL1084" s="8">
        <f t="shared" si="32"/>
        <v>0</v>
      </c>
      <c r="AO1084" s="8">
        <v>4.49387906284458</v>
      </c>
      <c r="AT1084" s="18"/>
      <c r="AU1084" s="91"/>
    </row>
    <row r="1085" ht="12.0" customHeight="1">
      <c r="A1085" s="97">
        <v>5031080.0</v>
      </c>
      <c r="B1085" s="92" t="s">
        <v>1376</v>
      </c>
      <c r="C1085" s="81" t="str">
        <f t="shared" si="33"/>
        <v/>
      </c>
      <c r="D1085" s="82">
        <v>143.88</v>
      </c>
      <c r="E1085" s="123" t="s">
        <v>245</v>
      </c>
      <c r="F1085" s="84">
        <f t="shared" si="31"/>
        <v>175.5336</v>
      </c>
      <c r="G1085" s="95" t="s">
        <v>246</v>
      </c>
      <c r="H1085" s="86"/>
      <c r="I1085" s="76"/>
      <c r="J1085" s="108"/>
      <c r="K1085" s="88"/>
      <c r="N1085" s="18"/>
      <c r="P1085" s="4">
        <v>102.0</v>
      </c>
      <c r="Q1085" s="4"/>
      <c r="R1085" s="4"/>
      <c r="S1085" s="21"/>
      <c r="T1085" s="21"/>
      <c r="V1085" s="89"/>
      <c r="Z1085" s="73"/>
      <c r="AA1085" s="73">
        <v>15.004253509145045</v>
      </c>
      <c r="AB1085" s="4"/>
      <c r="AC1085" s="74"/>
      <c r="AD1085" s="76"/>
      <c r="AE1085" s="75"/>
      <c r="AF1085" s="75"/>
      <c r="AJ1085" s="90"/>
      <c r="AK1085" s="18"/>
      <c r="AL1085" s="8">
        <f t="shared" si="32"/>
        <v>0</v>
      </c>
      <c r="AO1085" s="8">
        <v>17.97551625137832</v>
      </c>
      <c r="AT1085" s="18"/>
      <c r="AU1085" s="91"/>
    </row>
    <row r="1086" ht="12.0" customHeight="1">
      <c r="A1086" s="97">
        <v>5031081.0</v>
      </c>
      <c r="B1086" s="92" t="s">
        <v>1377</v>
      </c>
      <c r="C1086" s="81" t="str">
        <f t="shared" si="33"/>
        <v/>
      </c>
      <c r="D1086" s="82">
        <v>143.88</v>
      </c>
      <c r="E1086" s="123" t="s">
        <v>245</v>
      </c>
      <c r="F1086" s="84">
        <f t="shared" si="31"/>
        <v>175.5336</v>
      </c>
      <c r="G1086" s="95" t="s">
        <v>246</v>
      </c>
      <c r="H1086" s="86"/>
      <c r="I1086" s="76"/>
      <c r="J1086" s="108"/>
      <c r="K1086" s="88"/>
      <c r="N1086" s="18"/>
      <c r="P1086" s="4">
        <v>102.0</v>
      </c>
      <c r="Q1086" s="4"/>
      <c r="R1086" s="4"/>
      <c r="S1086" s="21"/>
      <c r="T1086" s="21"/>
      <c r="V1086" s="89"/>
      <c r="Z1086" s="73"/>
      <c r="AA1086" s="73">
        <v>15.004253509145045</v>
      </c>
      <c r="AB1086" s="4"/>
      <c r="AC1086" s="74"/>
      <c r="AD1086" s="76"/>
      <c r="AE1086" s="75"/>
      <c r="AF1086" s="75"/>
      <c r="AJ1086" s="90"/>
      <c r="AK1086" s="18"/>
      <c r="AL1086" s="8">
        <f t="shared" si="32"/>
        <v>0</v>
      </c>
      <c r="AO1086" s="8">
        <v>17.97551625137832</v>
      </c>
      <c r="AT1086" s="18"/>
      <c r="AU1086" s="91"/>
    </row>
    <row r="1087" ht="12.0" customHeight="1">
      <c r="A1087" s="97">
        <v>5031082.0</v>
      </c>
      <c r="B1087" s="92" t="s">
        <v>1378</v>
      </c>
      <c r="C1087" s="81" t="str">
        <f t="shared" si="33"/>
        <v/>
      </c>
      <c r="D1087" s="82">
        <v>153.46</v>
      </c>
      <c r="E1087" s="123" t="s">
        <v>458</v>
      </c>
      <c r="F1087" s="84">
        <f t="shared" si="31"/>
        <v>187.2212</v>
      </c>
      <c r="G1087" s="95" t="s">
        <v>274</v>
      </c>
      <c r="H1087" s="86"/>
      <c r="I1087" s="76"/>
      <c r="J1087" s="108"/>
      <c r="K1087" s="88"/>
      <c r="N1087" s="18"/>
      <c r="P1087" s="4">
        <v>102.0</v>
      </c>
      <c r="Q1087" s="4"/>
      <c r="R1087" s="4"/>
      <c r="S1087" s="21"/>
      <c r="T1087" s="21"/>
      <c r="V1087" s="89"/>
      <c r="Z1087" s="73"/>
      <c r="AA1087" s="73">
        <v>14.995014955134593</v>
      </c>
      <c r="AB1087" s="4"/>
      <c r="AC1087" s="74"/>
      <c r="AD1087" s="76"/>
      <c r="AE1087" s="75"/>
      <c r="AF1087" s="75"/>
      <c r="AJ1087" s="90"/>
      <c r="AK1087" s="18"/>
      <c r="AL1087" s="8">
        <f t="shared" si="32"/>
        <v>0</v>
      </c>
      <c r="AO1087" s="8">
        <v>0.7022109666828033</v>
      </c>
      <c r="AT1087" s="18"/>
      <c r="AU1087" s="91"/>
    </row>
    <row r="1088" ht="12.0" customHeight="1">
      <c r="A1088" s="97">
        <v>5031083.0</v>
      </c>
      <c r="B1088" s="92" t="s">
        <v>1379</v>
      </c>
      <c r="C1088" s="81" t="str">
        <f t="shared" si="33"/>
        <v/>
      </c>
      <c r="D1088" s="82">
        <v>169.8</v>
      </c>
      <c r="E1088" s="123" t="s">
        <v>372</v>
      </c>
      <c r="F1088" s="84">
        <f t="shared" si="31"/>
        <v>207.156</v>
      </c>
      <c r="G1088" s="95" t="s">
        <v>246</v>
      </c>
      <c r="H1088" s="86"/>
      <c r="I1088" s="76"/>
      <c r="J1088" s="108"/>
      <c r="K1088" s="88"/>
      <c r="N1088" s="18"/>
      <c r="P1088" s="4">
        <v>102.0</v>
      </c>
      <c r="Q1088" s="4"/>
      <c r="R1088" s="4"/>
      <c r="S1088" s="21"/>
      <c r="T1088" s="21"/>
      <c r="V1088" s="89"/>
      <c r="Z1088" s="73"/>
      <c r="AA1088" s="73">
        <v>15.00270318976392</v>
      </c>
      <c r="AB1088" s="4"/>
      <c r="AC1088" s="74"/>
      <c r="AD1088" s="76"/>
      <c r="AE1088" s="75"/>
      <c r="AF1088" s="75"/>
      <c r="AJ1088" s="90"/>
      <c r="AK1088" s="18"/>
      <c r="AL1088" s="8">
        <f t="shared" si="32"/>
        <v>0</v>
      </c>
      <c r="AO1088" s="8">
        <v>15.230843213184224</v>
      </c>
      <c r="AT1088" s="18"/>
      <c r="AU1088" s="91"/>
    </row>
    <row r="1089" ht="12.0" customHeight="1">
      <c r="A1089" s="97">
        <v>5031084.0</v>
      </c>
      <c r="B1089" s="92" t="s">
        <v>1380</v>
      </c>
      <c r="C1089" s="81" t="str">
        <f t="shared" si="33"/>
        <v/>
      </c>
      <c r="D1089" s="82">
        <v>169.8</v>
      </c>
      <c r="E1089" s="123" t="s">
        <v>245</v>
      </c>
      <c r="F1089" s="84">
        <f t="shared" si="31"/>
        <v>207.156</v>
      </c>
      <c r="G1089" s="95" t="s">
        <v>246</v>
      </c>
      <c r="H1089" s="86"/>
      <c r="I1089" s="76"/>
      <c r="J1089" s="108"/>
      <c r="K1089" s="88"/>
      <c r="N1089" s="18"/>
      <c r="P1089" s="4">
        <v>102.0</v>
      </c>
      <c r="Q1089" s="4"/>
      <c r="R1089" s="4"/>
      <c r="S1089" s="21"/>
      <c r="T1089" s="21"/>
      <c r="V1089" s="89"/>
      <c r="Z1089" s="73"/>
      <c r="AA1089" s="73">
        <v>15.00270318976392</v>
      </c>
      <c r="AB1089" s="4"/>
      <c r="AC1089" s="74"/>
      <c r="AD1089" s="76"/>
      <c r="AE1089" s="75"/>
      <c r="AF1089" s="75"/>
      <c r="AJ1089" s="90"/>
      <c r="AK1089" s="18"/>
      <c r="AL1089" s="8">
        <f t="shared" si="32"/>
        <v>0</v>
      </c>
      <c r="AO1089" s="8">
        <v>7.615421606592112</v>
      </c>
      <c r="AT1089" s="18"/>
      <c r="AU1089" s="91"/>
    </row>
    <row r="1090" ht="12.0" customHeight="1">
      <c r="A1090" s="97">
        <v>5031085.0</v>
      </c>
      <c r="B1090" s="92" t="s">
        <v>1381</v>
      </c>
      <c r="C1090" s="81" t="str">
        <f t="shared" si="33"/>
        <v/>
      </c>
      <c r="D1090" s="82">
        <v>169.8</v>
      </c>
      <c r="E1090" s="123" t="s">
        <v>245</v>
      </c>
      <c r="F1090" s="84">
        <f t="shared" si="31"/>
        <v>207.156</v>
      </c>
      <c r="G1090" s="95" t="s">
        <v>246</v>
      </c>
      <c r="H1090" s="86"/>
      <c r="I1090" s="76"/>
      <c r="J1090" s="108"/>
      <c r="K1090" s="88"/>
      <c r="N1090" s="18"/>
      <c r="P1090" s="4">
        <v>102.0</v>
      </c>
      <c r="Q1090" s="4"/>
      <c r="R1090" s="4"/>
      <c r="S1090" s="21"/>
      <c r="T1090" s="21"/>
      <c r="V1090" s="89"/>
      <c r="Z1090" s="73"/>
      <c r="AA1090" s="73">
        <v>15.00270318976392</v>
      </c>
      <c r="AB1090" s="4"/>
      <c r="AC1090" s="74"/>
      <c r="AD1090" s="76"/>
      <c r="AE1090" s="75"/>
      <c r="AF1090" s="75"/>
      <c r="AJ1090" s="90"/>
      <c r="AK1090" s="18"/>
      <c r="AL1090" s="8">
        <f t="shared" si="32"/>
        <v>0</v>
      </c>
      <c r="AO1090" s="8">
        <v>15.230843213184224</v>
      </c>
      <c r="AT1090" s="18"/>
      <c r="AU1090" s="91"/>
    </row>
    <row r="1091" ht="12.0" customHeight="1">
      <c r="A1091" s="97">
        <v>5031086.0</v>
      </c>
      <c r="B1091" s="92" t="s">
        <v>1382</v>
      </c>
      <c r="C1091" s="81" t="str">
        <f t="shared" si="33"/>
        <v/>
      </c>
      <c r="D1091" s="82">
        <v>169.8</v>
      </c>
      <c r="E1091" s="123" t="s">
        <v>245</v>
      </c>
      <c r="F1091" s="84">
        <f t="shared" si="31"/>
        <v>207.156</v>
      </c>
      <c r="G1091" s="95" t="s">
        <v>246</v>
      </c>
      <c r="H1091" s="86"/>
      <c r="I1091" s="76"/>
      <c r="J1091" s="108"/>
      <c r="K1091" s="88"/>
      <c r="N1091" s="18"/>
      <c r="P1091" s="4">
        <v>102.0</v>
      </c>
      <c r="Q1091" s="4"/>
      <c r="R1091" s="4"/>
      <c r="S1091" s="21"/>
      <c r="T1091" s="21"/>
      <c r="V1091" s="89"/>
      <c r="Z1091" s="73"/>
      <c r="AA1091" s="73">
        <v>15.00270318976392</v>
      </c>
      <c r="AB1091" s="4"/>
      <c r="AC1091" s="74"/>
      <c r="AD1091" s="76"/>
      <c r="AE1091" s="75"/>
      <c r="AF1091" s="75"/>
      <c r="AJ1091" s="90"/>
      <c r="AK1091" s="18"/>
      <c r="AL1091" s="8">
        <f t="shared" si="32"/>
        <v>0</v>
      </c>
      <c r="AO1091" s="8">
        <v>15.230843213184224</v>
      </c>
      <c r="AT1091" s="18"/>
      <c r="AU1091" s="91"/>
    </row>
    <row r="1092" ht="12.0" customHeight="1">
      <c r="A1092" s="97">
        <v>5031087.0</v>
      </c>
      <c r="B1092" s="92" t="s">
        <v>1383</v>
      </c>
      <c r="C1092" s="81" t="str">
        <f t="shared" si="33"/>
        <v/>
      </c>
      <c r="D1092" s="82">
        <v>177.96</v>
      </c>
      <c r="E1092" s="123" t="s">
        <v>245</v>
      </c>
      <c r="F1092" s="84">
        <f t="shared" si="31"/>
        <v>217.1112</v>
      </c>
      <c r="G1092" s="95" t="s">
        <v>274</v>
      </c>
      <c r="H1092" s="86"/>
      <c r="I1092" s="76"/>
      <c r="J1092" s="108"/>
      <c r="K1092" s="88"/>
      <c r="N1092" s="18"/>
      <c r="P1092" s="4">
        <v>102.0</v>
      </c>
      <c r="Q1092" s="4"/>
      <c r="R1092" s="4"/>
      <c r="S1092" s="21"/>
      <c r="T1092" s="21"/>
      <c r="V1092" s="89"/>
      <c r="Z1092" s="73"/>
      <c r="AA1092" s="73">
        <v>15.00300919955292</v>
      </c>
      <c r="AB1092" s="4"/>
      <c r="AC1092" s="74"/>
      <c r="AD1092" s="76"/>
      <c r="AE1092" s="75"/>
      <c r="AF1092" s="75"/>
      <c r="AJ1092" s="90"/>
      <c r="AK1092" s="18"/>
      <c r="AL1092" s="8">
        <f t="shared" si="32"/>
        <v>0</v>
      </c>
      <c r="AO1092" s="8">
        <v>0.5813284977153637</v>
      </c>
      <c r="AT1092" s="18"/>
      <c r="AU1092" s="91"/>
    </row>
    <row r="1093" ht="12.0" customHeight="1">
      <c r="A1093" s="97">
        <v>5031088.0</v>
      </c>
      <c r="B1093" s="92" t="s">
        <v>1384</v>
      </c>
      <c r="C1093" s="81" t="str">
        <f t="shared" si="33"/>
        <v/>
      </c>
      <c r="D1093" s="82">
        <v>186.08</v>
      </c>
      <c r="E1093" s="123" t="s">
        <v>372</v>
      </c>
      <c r="F1093" s="84">
        <f t="shared" si="31"/>
        <v>227.0176</v>
      </c>
      <c r="G1093" s="95" t="s">
        <v>246</v>
      </c>
      <c r="H1093" s="86"/>
      <c r="I1093" s="76"/>
      <c r="J1093" s="108"/>
      <c r="K1093" s="88"/>
      <c r="N1093" s="18"/>
      <c r="P1093" s="4">
        <v>102.0</v>
      </c>
      <c r="Q1093" s="4"/>
      <c r="R1093" s="4"/>
      <c r="S1093" s="21"/>
      <c r="T1093" s="21"/>
      <c r="V1093" s="89"/>
      <c r="Z1093" s="73"/>
      <c r="AA1093" s="73">
        <v>14.997533300444005</v>
      </c>
      <c r="AB1093" s="4"/>
      <c r="AC1093" s="74"/>
      <c r="AD1093" s="76"/>
      <c r="AE1093" s="75"/>
      <c r="AF1093" s="75"/>
      <c r="AJ1093" s="90"/>
      <c r="AK1093" s="18"/>
      <c r="AL1093" s="8">
        <f t="shared" si="32"/>
        <v>0</v>
      </c>
      <c r="AO1093" s="8">
        <v>13.899084445605881</v>
      </c>
      <c r="AT1093" s="18"/>
      <c r="AU1093" s="91"/>
    </row>
    <row r="1094" ht="12.0" customHeight="1">
      <c r="A1094" s="97">
        <v>5031089.0</v>
      </c>
      <c r="B1094" s="92" t="s">
        <v>1385</v>
      </c>
      <c r="C1094" s="81" t="str">
        <f t="shared" si="33"/>
        <v/>
      </c>
      <c r="D1094" s="82">
        <v>186.08</v>
      </c>
      <c r="E1094" s="123" t="s">
        <v>245</v>
      </c>
      <c r="F1094" s="84">
        <f t="shared" si="31"/>
        <v>227.0176</v>
      </c>
      <c r="G1094" s="95" t="s">
        <v>246</v>
      </c>
      <c r="H1094" s="86"/>
      <c r="I1094" s="76"/>
      <c r="J1094" s="108"/>
      <c r="K1094" s="88"/>
      <c r="N1094" s="18"/>
      <c r="P1094" s="4">
        <v>102.0</v>
      </c>
      <c r="Q1094" s="4"/>
      <c r="R1094" s="4"/>
      <c r="S1094" s="21"/>
      <c r="T1094" s="21"/>
      <c r="V1094" s="89"/>
      <c r="Z1094" s="73"/>
      <c r="AA1094" s="73">
        <v>14.997533300444005</v>
      </c>
      <c r="AB1094" s="4"/>
      <c r="AC1094" s="74"/>
      <c r="AD1094" s="76"/>
      <c r="AE1094" s="75"/>
      <c r="AF1094" s="75"/>
      <c r="AJ1094" s="90"/>
      <c r="AK1094" s="18"/>
      <c r="AL1094" s="8">
        <f t="shared" si="32"/>
        <v>0</v>
      </c>
      <c r="AO1094" s="8">
        <v>13.899084445605881</v>
      </c>
      <c r="AT1094" s="18"/>
      <c r="AU1094" s="91"/>
    </row>
    <row r="1095" ht="12.0" customHeight="1">
      <c r="A1095" s="97">
        <v>5031090.0</v>
      </c>
      <c r="B1095" s="92" t="s">
        <v>1386</v>
      </c>
      <c r="C1095" s="81" t="str">
        <f t="shared" si="33"/>
        <v/>
      </c>
      <c r="D1095" s="82">
        <v>186.08</v>
      </c>
      <c r="E1095" s="123" t="s">
        <v>245</v>
      </c>
      <c r="F1095" s="84">
        <f t="shared" si="31"/>
        <v>227.0176</v>
      </c>
      <c r="G1095" s="95" t="s">
        <v>246</v>
      </c>
      <c r="H1095" s="86"/>
      <c r="I1095" s="76"/>
      <c r="J1095" s="108"/>
      <c r="K1095" s="88"/>
      <c r="N1095" s="18"/>
      <c r="P1095" s="4">
        <v>102.0</v>
      </c>
      <c r="Q1095" s="4"/>
      <c r="R1095" s="4"/>
      <c r="S1095" s="21"/>
      <c r="T1095" s="21"/>
      <c r="V1095" s="89"/>
      <c r="Z1095" s="73"/>
      <c r="AA1095" s="73">
        <v>14.997533300444005</v>
      </c>
      <c r="AB1095" s="4"/>
      <c r="AC1095" s="74"/>
      <c r="AD1095" s="76"/>
      <c r="AE1095" s="75"/>
      <c r="AF1095" s="75"/>
      <c r="AJ1095" s="90"/>
      <c r="AK1095" s="18"/>
      <c r="AL1095" s="8">
        <f t="shared" si="32"/>
        <v>0</v>
      </c>
      <c r="AO1095" s="8">
        <v>13.899084445605881</v>
      </c>
      <c r="AT1095" s="18"/>
      <c r="AU1095" s="91"/>
    </row>
    <row r="1096" ht="12.0" customHeight="1">
      <c r="A1096" s="97">
        <v>5031091.0</v>
      </c>
      <c r="B1096" s="92" t="s">
        <v>1387</v>
      </c>
      <c r="C1096" s="81" t="str">
        <f t="shared" si="33"/>
        <v/>
      </c>
      <c r="D1096" s="82">
        <v>186.08</v>
      </c>
      <c r="E1096" s="123" t="s">
        <v>245</v>
      </c>
      <c r="F1096" s="84">
        <f t="shared" si="31"/>
        <v>227.0176</v>
      </c>
      <c r="G1096" s="95" t="s">
        <v>246</v>
      </c>
      <c r="H1096" s="86"/>
      <c r="I1096" s="76"/>
      <c r="J1096" s="108"/>
      <c r="K1096" s="88"/>
      <c r="N1096" s="18"/>
      <c r="P1096" s="4">
        <v>102.0</v>
      </c>
      <c r="Q1096" s="4"/>
      <c r="R1096" s="4"/>
      <c r="S1096" s="21"/>
      <c r="T1096" s="21"/>
      <c r="V1096" s="89"/>
      <c r="Z1096" s="73"/>
      <c r="AA1096" s="73">
        <v>14.997533300444005</v>
      </c>
      <c r="AB1096" s="4"/>
      <c r="AC1096" s="74"/>
      <c r="AD1096" s="76"/>
      <c r="AE1096" s="75"/>
      <c r="AF1096" s="75"/>
      <c r="AJ1096" s="90"/>
      <c r="AK1096" s="18"/>
      <c r="AL1096" s="8">
        <f t="shared" si="32"/>
        <v>0</v>
      </c>
      <c r="AO1096" s="8">
        <v>13.899084445605881</v>
      </c>
      <c r="AT1096" s="18"/>
      <c r="AU1096" s="91"/>
    </row>
    <row r="1097" ht="12.0" customHeight="1">
      <c r="A1097" s="97">
        <v>5031092.0</v>
      </c>
      <c r="B1097" s="92" t="s">
        <v>1388</v>
      </c>
      <c r="C1097" s="81" t="str">
        <f t="shared" si="33"/>
        <v/>
      </c>
      <c r="D1097" s="82">
        <v>201.99</v>
      </c>
      <c r="E1097" s="123" t="s">
        <v>245</v>
      </c>
      <c r="F1097" s="84">
        <f t="shared" si="31"/>
        <v>246.4278</v>
      </c>
      <c r="G1097" s="95" t="s">
        <v>274</v>
      </c>
      <c r="H1097" s="86"/>
      <c r="I1097" s="76"/>
      <c r="J1097" s="108"/>
      <c r="K1097" s="88"/>
      <c r="N1097" s="18"/>
      <c r="P1097" s="4">
        <v>102.0</v>
      </c>
      <c r="Q1097" s="4"/>
      <c r="R1097" s="4"/>
      <c r="S1097" s="21"/>
      <c r="T1097" s="21"/>
      <c r="V1097" s="89"/>
      <c r="Z1097" s="73"/>
      <c r="AA1097" s="73">
        <v>14.997727617027735</v>
      </c>
      <c r="AB1097" s="4"/>
      <c r="AC1097" s="74"/>
      <c r="AD1097" s="76"/>
      <c r="AE1097" s="75"/>
      <c r="AF1097" s="75"/>
      <c r="AJ1097" s="90"/>
      <c r="AK1097" s="18"/>
      <c r="AL1097" s="8">
        <f t="shared" si="32"/>
        <v>0</v>
      </c>
      <c r="AO1097" s="8">
        <v>2.134079554958157</v>
      </c>
      <c r="AT1097" s="18"/>
      <c r="AU1097" s="91"/>
    </row>
    <row r="1098" ht="12.0" customHeight="1">
      <c r="A1098" s="97">
        <v>5031093.0</v>
      </c>
      <c r="B1098" s="92" t="s">
        <v>1389</v>
      </c>
      <c r="C1098" s="81" t="str">
        <f t="shared" si="33"/>
        <v/>
      </c>
      <c r="D1098" s="82">
        <v>213.39</v>
      </c>
      <c r="E1098" s="123" t="s">
        <v>372</v>
      </c>
      <c r="F1098" s="84">
        <f t="shared" si="31"/>
        <v>260.3358</v>
      </c>
      <c r="G1098" s="95" t="s">
        <v>246</v>
      </c>
      <c r="H1098" s="86"/>
      <c r="I1098" s="76"/>
      <c r="J1098" s="108"/>
      <c r="K1098" s="88"/>
      <c r="N1098" s="18"/>
      <c r="P1098" s="4">
        <v>102.0</v>
      </c>
      <c r="Q1098" s="4"/>
      <c r="R1098" s="4"/>
      <c r="S1098" s="21"/>
      <c r="T1098" s="21"/>
      <c r="V1098" s="89"/>
      <c r="Z1098" s="73"/>
      <c r="AA1098" s="73">
        <v>14.999641499964156</v>
      </c>
      <c r="AB1098" s="4"/>
      <c r="AC1098" s="74"/>
      <c r="AD1098" s="76"/>
      <c r="AE1098" s="75"/>
      <c r="AF1098" s="75"/>
      <c r="AJ1098" s="90"/>
      <c r="AK1098" s="18"/>
      <c r="AL1098" s="8">
        <f t="shared" si="32"/>
        <v>0</v>
      </c>
      <c r="AO1098" s="8">
        <v>12.11986247176787</v>
      </c>
      <c r="AT1098" s="18"/>
      <c r="AU1098" s="91"/>
    </row>
    <row r="1099" ht="12.0" customHeight="1">
      <c r="A1099" s="97">
        <v>5031094.0</v>
      </c>
      <c r="B1099" s="92" t="s">
        <v>1390</v>
      </c>
      <c r="C1099" s="81" t="str">
        <f t="shared" si="33"/>
        <v/>
      </c>
      <c r="D1099" s="82">
        <v>213.39</v>
      </c>
      <c r="E1099" s="123" t="s">
        <v>372</v>
      </c>
      <c r="F1099" s="84">
        <f t="shared" si="31"/>
        <v>260.3358</v>
      </c>
      <c r="G1099" s="95" t="s">
        <v>246</v>
      </c>
      <c r="H1099" s="86"/>
      <c r="I1099" s="76"/>
      <c r="J1099" s="108"/>
      <c r="K1099" s="88"/>
      <c r="N1099" s="18"/>
      <c r="P1099" s="4">
        <v>102.0</v>
      </c>
      <c r="Q1099" s="4"/>
      <c r="R1099" s="4"/>
      <c r="S1099" s="21"/>
      <c r="T1099" s="21"/>
      <c r="V1099" s="89"/>
      <c r="Z1099" s="73"/>
      <c r="AA1099" s="73">
        <v>14.999641499964156</v>
      </c>
      <c r="AB1099" s="4"/>
      <c r="AC1099" s="74"/>
      <c r="AD1099" s="76"/>
      <c r="AE1099" s="75"/>
      <c r="AF1099" s="75"/>
      <c r="AJ1099" s="90"/>
      <c r="AK1099" s="18"/>
      <c r="AL1099" s="8">
        <f t="shared" si="32"/>
        <v>0</v>
      </c>
      <c r="AO1099" s="8">
        <v>12.11986247176787</v>
      </c>
      <c r="AT1099" s="18"/>
      <c r="AU1099" s="91"/>
    </row>
    <row r="1100" ht="12.0" customHeight="1">
      <c r="A1100" s="97">
        <v>5031095.0</v>
      </c>
      <c r="B1100" s="92" t="s">
        <v>1391</v>
      </c>
      <c r="C1100" s="81" t="str">
        <f t="shared" si="33"/>
        <v/>
      </c>
      <c r="D1100" s="82">
        <v>213.39</v>
      </c>
      <c r="E1100" s="123"/>
      <c r="F1100" s="84">
        <f t="shared" si="31"/>
        <v>260.3358</v>
      </c>
      <c r="G1100" s="95" t="s">
        <v>246</v>
      </c>
      <c r="H1100" s="86"/>
      <c r="I1100" s="76"/>
      <c r="J1100" s="108"/>
      <c r="K1100" s="88"/>
      <c r="N1100" s="18"/>
      <c r="P1100" s="4">
        <v>102.0</v>
      </c>
      <c r="Q1100" s="4"/>
      <c r="R1100" s="4"/>
      <c r="S1100" s="21"/>
      <c r="T1100" s="21"/>
      <c r="V1100" s="89"/>
      <c r="Z1100" s="73"/>
      <c r="AA1100" s="73">
        <v>14.999641499964156</v>
      </c>
      <c r="AB1100" s="4"/>
      <c r="AC1100" s="74"/>
      <c r="AD1100" s="76"/>
      <c r="AE1100" s="75"/>
      <c r="AF1100" s="75"/>
      <c r="AJ1100" s="90"/>
      <c r="AK1100" s="18"/>
      <c r="AL1100" s="8">
        <f t="shared" si="32"/>
        <v>0</v>
      </c>
      <c r="AO1100" s="8">
        <v>12.11986247176787</v>
      </c>
      <c r="AT1100" s="18"/>
      <c r="AU1100" s="91"/>
    </row>
    <row r="1101" ht="12.0" customHeight="1">
      <c r="A1101" s="97">
        <v>5031096.0</v>
      </c>
      <c r="B1101" s="92" t="s">
        <v>1392</v>
      </c>
      <c r="C1101" s="81" t="str">
        <f t="shared" si="33"/>
        <v/>
      </c>
      <c r="D1101" s="82">
        <v>213.39</v>
      </c>
      <c r="E1101" s="123" t="s">
        <v>245</v>
      </c>
      <c r="F1101" s="84">
        <f t="shared" si="31"/>
        <v>260.3358</v>
      </c>
      <c r="G1101" s="95" t="s">
        <v>246</v>
      </c>
      <c r="H1101" s="86"/>
      <c r="I1101" s="76"/>
      <c r="J1101" s="108"/>
      <c r="K1101" s="88"/>
      <c r="N1101" s="18"/>
      <c r="P1101" s="4">
        <v>102.0</v>
      </c>
      <c r="Q1101" s="4"/>
      <c r="R1101" s="4"/>
      <c r="S1101" s="21"/>
      <c r="T1101" s="21"/>
      <c r="V1101" s="89"/>
      <c r="Z1101" s="73"/>
      <c r="AA1101" s="73">
        <v>14.999641499964156</v>
      </c>
      <c r="AB1101" s="4"/>
      <c r="AC1101" s="74"/>
      <c r="AD1101" s="76"/>
      <c r="AE1101" s="75"/>
      <c r="AF1101" s="75"/>
      <c r="AJ1101" s="90"/>
      <c r="AK1101" s="18"/>
      <c r="AL1101" s="8">
        <f t="shared" si="32"/>
        <v>0</v>
      </c>
      <c r="AO1101" s="8">
        <v>12.11986247176787</v>
      </c>
      <c r="AT1101" s="18"/>
      <c r="AU1101" s="91"/>
    </row>
    <row r="1102" ht="12.0" customHeight="1">
      <c r="A1102" s="97">
        <v>5031097.0</v>
      </c>
      <c r="B1102" s="92" t="s">
        <v>1393</v>
      </c>
      <c r="C1102" s="81" t="str">
        <f t="shared" si="33"/>
        <v/>
      </c>
      <c r="D1102" s="82">
        <v>240.69</v>
      </c>
      <c r="E1102" s="123" t="s">
        <v>372</v>
      </c>
      <c r="F1102" s="84">
        <f t="shared" si="31"/>
        <v>293.6418</v>
      </c>
      <c r="G1102" s="95" t="s">
        <v>274</v>
      </c>
      <c r="H1102" s="86"/>
      <c r="I1102" s="76"/>
      <c r="J1102" s="108"/>
      <c r="K1102" s="88"/>
      <c r="N1102" s="18"/>
      <c r="P1102" s="4">
        <v>102.0</v>
      </c>
      <c r="Q1102" s="4"/>
      <c r="R1102" s="4"/>
      <c r="S1102" s="21"/>
      <c r="T1102" s="21"/>
      <c r="V1102" s="89"/>
      <c r="Z1102" s="73"/>
      <c r="AA1102" s="73">
        <v>15.002224906236094</v>
      </c>
      <c r="AB1102" s="4"/>
      <c r="AC1102" s="74"/>
      <c r="AD1102" s="76"/>
      <c r="AE1102" s="75"/>
      <c r="AF1102" s="75"/>
      <c r="AJ1102" s="90"/>
      <c r="AK1102" s="18"/>
      <c r="AL1102" s="8">
        <f t="shared" si="32"/>
        <v>0</v>
      </c>
      <c r="AO1102" s="8">
        <v>0.22386286143804854</v>
      </c>
      <c r="AT1102" s="18"/>
      <c r="AU1102" s="91"/>
    </row>
    <row r="1103" ht="12.0" customHeight="1">
      <c r="A1103" s="97">
        <v>5031098.0</v>
      </c>
      <c r="B1103" s="92" t="s">
        <v>1394</v>
      </c>
      <c r="C1103" s="81" t="str">
        <f t="shared" si="33"/>
        <v/>
      </c>
      <c r="D1103" s="82">
        <v>256.0</v>
      </c>
      <c r="E1103" s="123" t="s">
        <v>245</v>
      </c>
      <c r="F1103" s="84">
        <f t="shared" si="31"/>
        <v>312.32</v>
      </c>
      <c r="G1103" s="95" t="s">
        <v>246</v>
      </c>
      <c r="H1103" s="86"/>
      <c r="I1103" s="76"/>
      <c r="J1103" s="108"/>
      <c r="K1103" s="88"/>
      <c r="N1103" s="18"/>
      <c r="P1103" s="4">
        <v>102.0</v>
      </c>
      <c r="Q1103" s="4"/>
      <c r="R1103" s="4"/>
      <c r="S1103" s="21"/>
      <c r="T1103" s="21"/>
      <c r="V1103" s="89"/>
      <c r="Z1103" s="73"/>
      <c r="AA1103" s="73">
        <v>15.001195314367678</v>
      </c>
      <c r="AB1103" s="4"/>
      <c r="AC1103" s="74"/>
      <c r="AD1103" s="76"/>
      <c r="AE1103" s="75"/>
      <c r="AF1103" s="75"/>
      <c r="AJ1103" s="90"/>
      <c r="AK1103" s="18"/>
      <c r="AL1103" s="8">
        <f t="shared" si="32"/>
        <v>0</v>
      </c>
      <c r="AO1103" s="8">
        <v>10.102835741499947</v>
      </c>
      <c r="AT1103" s="18"/>
      <c r="AU1103" s="91"/>
    </row>
    <row r="1104" ht="12.0" customHeight="1">
      <c r="A1104" s="97">
        <v>5031099.0</v>
      </c>
      <c r="B1104" s="92" t="s">
        <v>1395</v>
      </c>
      <c r="C1104" s="81" t="str">
        <f t="shared" si="33"/>
        <v/>
      </c>
      <c r="D1104" s="82">
        <v>256.0</v>
      </c>
      <c r="E1104" s="123" t="s">
        <v>245</v>
      </c>
      <c r="F1104" s="84">
        <f t="shared" si="31"/>
        <v>312.32</v>
      </c>
      <c r="G1104" s="95" t="s">
        <v>246</v>
      </c>
      <c r="H1104" s="86"/>
      <c r="I1104" s="76"/>
      <c r="J1104" s="108"/>
      <c r="K1104" s="88"/>
      <c r="N1104" s="18"/>
      <c r="P1104" s="4">
        <v>102.0</v>
      </c>
      <c r="Q1104" s="4"/>
      <c r="R1104" s="4"/>
      <c r="S1104" s="21"/>
      <c r="T1104" s="21"/>
      <c r="V1104" s="89"/>
      <c r="Z1104" s="73"/>
      <c r="AA1104" s="73">
        <v>15.001195314367678</v>
      </c>
      <c r="AB1104" s="4"/>
      <c r="AC1104" s="74"/>
      <c r="AD1104" s="76"/>
      <c r="AE1104" s="75"/>
      <c r="AF1104" s="75"/>
      <c r="AJ1104" s="90"/>
      <c r="AK1104" s="18"/>
      <c r="AL1104" s="8">
        <f t="shared" si="32"/>
        <v>0</v>
      </c>
      <c r="AO1104" s="8">
        <v>3.3676119138333154</v>
      </c>
      <c r="AT1104" s="18"/>
      <c r="AU1104" s="91"/>
    </row>
    <row r="1105" ht="12.0" customHeight="1">
      <c r="A1105" s="97">
        <v>5031100.0</v>
      </c>
      <c r="B1105" s="92" t="s">
        <v>1396</v>
      </c>
      <c r="C1105" s="81" t="str">
        <f t="shared" si="33"/>
        <v/>
      </c>
      <c r="D1105" s="82">
        <v>256.0</v>
      </c>
      <c r="E1105" s="123"/>
      <c r="F1105" s="84">
        <f t="shared" si="31"/>
        <v>312.32</v>
      </c>
      <c r="G1105" s="95" t="s">
        <v>246</v>
      </c>
      <c r="H1105" s="86"/>
      <c r="I1105" s="76"/>
      <c r="J1105" s="108"/>
      <c r="K1105" s="88"/>
      <c r="N1105" s="18"/>
      <c r="P1105" s="4">
        <v>102.0</v>
      </c>
      <c r="Q1105" s="4"/>
      <c r="R1105" s="4"/>
      <c r="S1105" s="21"/>
      <c r="T1105" s="21"/>
      <c r="V1105" s="89"/>
      <c r="Z1105" s="73"/>
      <c r="AA1105" s="73">
        <v>15.001195314367678</v>
      </c>
      <c r="AB1105" s="4"/>
      <c r="AC1105" s="74"/>
      <c r="AD1105" s="76"/>
      <c r="AE1105" s="75"/>
      <c r="AF1105" s="75"/>
      <c r="AJ1105" s="90"/>
      <c r="AK1105" s="18"/>
      <c r="AL1105" s="8">
        <f t="shared" si="32"/>
        <v>0</v>
      </c>
      <c r="AO1105" s="8">
        <v>10.102835741499947</v>
      </c>
      <c r="AT1105" s="18"/>
      <c r="AU1105" s="91"/>
    </row>
    <row r="1106" ht="12.0" customHeight="1">
      <c r="A1106" s="97">
        <v>5031101.0</v>
      </c>
      <c r="B1106" s="92" t="s">
        <v>1397</v>
      </c>
      <c r="C1106" s="81" t="str">
        <f t="shared" si="33"/>
        <v/>
      </c>
      <c r="D1106" s="82">
        <v>256.0</v>
      </c>
      <c r="E1106" s="123" t="s">
        <v>245</v>
      </c>
      <c r="F1106" s="84">
        <f t="shared" si="31"/>
        <v>312.32</v>
      </c>
      <c r="G1106" s="95" t="s">
        <v>246</v>
      </c>
      <c r="H1106" s="86"/>
      <c r="I1106" s="76"/>
      <c r="J1106" s="108"/>
      <c r="K1106" s="88"/>
      <c r="N1106" s="18"/>
      <c r="P1106" s="4">
        <v>102.0</v>
      </c>
      <c r="Q1106" s="4"/>
      <c r="R1106" s="4"/>
      <c r="S1106" s="21"/>
      <c r="T1106" s="21"/>
      <c r="V1106" s="89"/>
      <c r="Z1106" s="73"/>
      <c r="AA1106" s="73">
        <v>15.001195314367678</v>
      </c>
      <c r="AB1106" s="4"/>
      <c r="AC1106" s="74"/>
      <c r="AD1106" s="76"/>
      <c r="AE1106" s="75"/>
      <c r="AF1106" s="75"/>
      <c r="AJ1106" s="90"/>
      <c r="AK1106" s="18"/>
      <c r="AL1106" s="8">
        <f t="shared" si="32"/>
        <v>0</v>
      </c>
      <c r="AO1106" s="8">
        <v>10.102835741499947</v>
      </c>
      <c r="AT1106" s="18"/>
      <c r="AU1106" s="91"/>
    </row>
    <row r="1107" ht="12.0" customHeight="1">
      <c r="A1107" s="97">
        <v>5031102.0</v>
      </c>
      <c r="B1107" s="92" t="s">
        <v>1398</v>
      </c>
      <c r="C1107" s="81" t="str">
        <f t="shared" si="33"/>
        <v/>
      </c>
      <c r="D1107" s="82">
        <v>264.38</v>
      </c>
      <c r="E1107" s="123" t="s">
        <v>245</v>
      </c>
      <c r="F1107" s="84">
        <f t="shared" si="31"/>
        <v>322.5436</v>
      </c>
      <c r="G1107" s="95" t="s">
        <v>252</v>
      </c>
      <c r="H1107" s="86"/>
      <c r="I1107" s="76"/>
      <c r="J1107" s="108"/>
      <c r="K1107" s="88"/>
      <c r="N1107" s="18"/>
      <c r="P1107" s="4">
        <v>102.0</v>
      </c>
      <c r="Q1107" s="4"/>
      <c r="R1107" s="4"/>
      <c r="S1107" s="21"/>
      <c r="T1107" s="21"/>
      <c r="V1107" s="89"/>
      <c r="Z1107" s="73"/>
      <c r="AA1107" s="73">
        <v>15.00086810579316</v>
      </c>
      <c r="AB1107" s="4"/>
      <c r="AC1107" s="74"/>
      <c r="AD1107" s="76"/>
      <c r="AE1107" s="75"/>
      <c r="AF1107" s="75"/>
      <c r="AJ1107" s="90"/>
      <c r="AK1107" s="18"/>
      <c r="AL1107" s="8">
        <f t="shared" si="32"/>
        <v>0</v>
      </c>
      <c r="AO1107" s="8">
        <v>1.6304619608677362</v>
      </c>
      <c r="AT1107" s="18"/>
      <c r="AU1107" s="91"/>
    </row>
    <row r="1108" ht="12.0" customHeight="1">
      <c r="A1108" s="97">
        <v>5031103.0</v>
      </c>
      <c r="B1108" s="92" t="s">
        <v>1399</v>
      </c>
      <c r="C1108" s="81" t="str">
        <f t="shared" si="33"/>
        <v/>
      </c>
      <c r="D1108" s="82">
        <v>291.8</v>
      </c>
      <c r="E1108" s="123" t="s">
        <v>245</v>
      </c>
      <c r="F1108" s="84">
        <f t="shared" si="31"/>
        <v>355.996</v>
      </c>
      <c r="G1108" s="95" t="s">
        <v>246</v>
      </c>
      <c r="H1108" s="86"/>
      <c r="I1108" s="76"/>
      <c r="J1108" s="108"/>
      <c r="K1108" s="88"/>
      <c r="N1108" s="18"/>
      <c r="P1108" s="4">
        <v>102.0</v>
      </c>
      <c r="Q1108" s="4"/>
      <c r="R1108" s="4"/>
      <c r="S1108" s="21"/>
      <c r="T1108" s="21"/>
      <c r="V1108" s="89"/>
      <c r="Z1108" s="73"/>
      <c r="AA1108" s="73">
        <v>15.001835247234027</v>
      </c>
      <c r="AB1108" s="4"/>
      <c r="AC1108" s="74"/>
      <c r="AD1108" s="76"/>
      <c r="AE1108" s="75"/>
      <c r="AF1108" s="75"/>
      <c r="AJ1108" s="90"/>
      <c r="AK1108" s="18"/>
      <c r="AL1108" s="8">
        <f t="shared" si="32"/>
        <v>0</v>
      </c>
      <c r="AO1108" s="8">
        <v>8.86337602963913</v>
      </c>
      <c r="AT1108" s="18"/>
      <c r="AU1108" s="91"/>
    </row>
    <row r="1109" ht="12.0" customHeight="1">
      <c r="A1109" s="97">
        <v>5031104.0</v>
      </c>
      <c r="B1109" s="92" t="s">
        <v>1400</v>
      </c>
      <c r="C1109" s="81" t="str">
        <f t="shared" si="33"/>
        <v/>
      </c>
      <c r="D1109" s="82">
        <v>291.8</v>
      </c>
      <c r="E1109" s="123" t="s">
        <v>245</v>
      </c>
      <c r="F1109" s="84">
        <f t="shared" si="31"/>
        <v>355.996</v>
      </c>
      <c r="G1109" s="95" t="s">
        <v>246</v>
      </c>
      <c r="H1109" s="86"/>
      <c r="I1109" s="76"/>
      <c r="J1109" s="108"/>
      <c r="K1109" s="88"/>
      <c r="N1109" s="18"/>
      <c r="P1109" s="4">
        <v>102.0</v>
      </c>
      <c r="Q1109" s="4"/>
      <c r="R1109" s="4"/>
      <c r="S1109" s="21"/>
      <c r="T1109" s="21"/>
      <c r="V1109" s="89"/>
      <c r="Z1109" s="73"/>
      <c r="AA1109" s="73">
        <v>15.001835247234027</v>
      </c>
      <c r="AB1109" s="4"/>
      <c r="AC1109" s="74"/>
      <c r="AD1109" s="76"/>
      <c r="AE1109" s="75"/>
      <c r="AF1109" s="75"/>
      <c r="AJ1109" s="90"/>
      <c r="AK1109" s="18"/>
      <c r="AL1109" s="8">
        <f t="shared" si="32"/>
        <v>0</v>
      </c>
      <c r="AO1109" s="8">
        <v>8.86337602963913</v>
      </c>
      <c r="AT1109" s="18"/>
      <c r="AU1109" s="91"/>
    </row>
    <row r="1110" ht="12.0" customHeight="1">
      <c r="A1110" s="97">
        <v>5031105.0</v>
      </c>
      <c r="B1110" s="92" t="s">
        <v>1401</v>
      </c>
      <c r="C1110" s="81" t="str">
        <f t="shared" si="33"/>
        <v/>
      </c>
      <c r="D1110" s="82">
        <v>291.8</v>
      </c>
      <c r="E1110" s="123" t="s">
        <v>245</v>
      </c>
      <c r="F1110" s="84">
        <f t="shared" si="31"/>
        <v>355.996</v>
      </c>
      <c r="G1110" s="95" t="s">
        <v>246</v>
      </c>
      <c r="H1110" s="86"/>
      <c r="I1110" s="76"/>
      <c r="J1110" s="108"/>
      <c r="K1110" s="88"/>
      <c r="N1110" s="18"/>
      <c r="P1110" s="4">
        <v>102.0</v>
      </c>
      <c r="Q1110" s="4"/>
      <c r="R1110" s="4"/>
      <c r="S1110" s="21"/>
      <c r="T1110" s="21"/>
      <c r="V1110" s="89"/>
      <c r="Z1110" s="73"/>
      <c r="AA1110" s="73">
        <v>15.001835247234027</v>
      </c>
      <c r="AB1110" s="4"/>
      <c r="AC1110" s="74"/>
      <c r="AD1110" s="76"/>
      <c r="AE1110" s="75"/>
      <c r="AF1110" s="75"/>
      <c r="AJ1110" s="90"/>
      <c r="AK1110" s="18"/>
      <c r="AL1110" s="8">
        <f t="shared" si="32"/>
        <v>0</v>
      </c>
      <c r="AO1110" s="8">
        <v>8.86337602963913</v>
      </c>
      <c r="AT1110" s="18"/>
      <c r="AU1110" s="91"/>
    </row>
    <row r="1111" ht="12.0" customHeight="1">
      <c r="A1111" s="97">
        <v>5031106.0</v>
      </c>
      <c r="B1111" s="92" t="s">
        <v>1402</v>
      </c>
      <c r="C1111" s="81" t="str">
        <f t="shared" si="33"/>
        <v/>
      </c>
      <c r="D1111" s="82">
        <v>291.8</v>
      </c>
      <c r="E1111" s="123" t="s">
        <v>245</v>
      </c>
      <c r="F1111" s="84">
        <f t="shared" si="31"/>
        <v>355.996</v>
      </c>
      <c r="G1111" s="95" t="s">
        <v>246</v>
      </c>
      <c r="H1111" s="86"/>
      <c r="I1111" s="76"/>
      <c r="J1111" s="108"/>
      <c r="K1111" s="88"/>
      <c r="N1111" s="18"/>
      <c r="P1111" s="4">
        <v>102.0</v>
      </c>
      <c r="Q1111" s="4"/>
      <c r="R1111" s="4"/>
      <c r="S1111" s="21"/>
      <c r="T1111" s="21"/>
      <c r="V1111" s="89"/>
      <c r="Z1111" s="73"/>
      <c r="AA1111" s="73">
        <v>15.001835247234027</v>
      </c>
      <c r="AB1111" s="4"/>
      <c r="AC1111" s="74"/>
      <c r="AD1111" s="76"/>
      <c r="AE1111" s="75"/>
      <c r="AF1111" s="75"/>
      <c r="AJ1111" s="90"/>
      <c r="AK1111" s="18"/>
      <c r="AL1111" s="8">
        <f t="shared" si="32"/>
        <v>0</v>
      </c>
      <c r="AO1111" s="8">
        <v>8.86337602963913</v>
      </c>
      <c r="AT1111" s="18"/>
      <c r="AU1111" s="91"/>
    </row>
    <row r="1112" ht="12.0" customHeight="1">
      <c r="A1112" s="97">
        <v>5031107.0</v>
      </c>
      <c r="B1112" s="92" t="s">
        <v>1403</v>
      </c>
      <c r="C1112" s="81" t="str">
        <f t="shared" si="33"/>
        <v/>
      </c>
      <c r="D1112" s="82">
        <v>298.91</v>
      </c>
      <c r="E1112" s="123" t="s">
        <v>245</v>
      </c>
      <c r="F1112" s="84">
        <f t="shared" si="31"/>
        <v>364.6702</v>
      </c>
      <c r="G1112" s="95" t="s">
        <v>274</v>
      </c>
      <c r="H1112" s="86"/>
      <c r="I1112" s="76"/>
      <c r="J1112" s="108"/>
      <c r="K1112" s="88"/>
      <c r="N1112" s="18"/>
      <c r="P1112" s="4">
        <v>102.0</v>
      </c>
      <c r="Q1112" s="4"/>
      <c r="R1112" s="4"/>
      <c r="S1112" s="21"/>
      <c r="T1112" s="21"/>
      <c r="V1112" s="89"/>
      <c r="Z1112" s="73"/>
      <c r="AA1112" s="73">
        <v>14.997952497952511</v>
      </c>
      <c r="AB1112" s="4"/>
      <c r="AC1112" s="74"/>
      <c r="AD1112" s="76"/>
      <c r="AE1112" s="75"/>
      <c r="AF1112" s="75"/>
      <c r="AJ1112" s="90"/>
      <c r="AK1112" s="18"/>
      <c r="AL1112" s="8">
        <f t="shared" si="32"/>
        <v>0</v>
      </c>
      <c r="AO1112" s="8">
        <v>1.2360576578860574</v>
      </c>
      <c r="AT1112" s="18"/>
      <c r="AU1112" s="91"/>
    </row>
    <row r="1113" ht="12.0" customHeight="1">
      <c r="A1113" s="97">
        <v>5031108.0</v>
      </c>
      <c r="B1113" s="92" t="s">
        <v>1404</v>
      </c>
      <c r="C1113" s="81" t="str">
        <f t="shared" si="33"/>
        <v/>
      </c>
      <c r="D1113" s="82">
        <v>325.27</v>
      </c>
      <c r="E1113" s="123" t="s">
        <v>372</v>
      </c>
      <c r="F1113" s="84">
        <f t="shared" si="31"/>
        <v>396.8294</v>
      </c>
      <c r="G1113" s="95" t="s">
        <v>246</v>
      </c>
      <c r="H1113" s="86"/>
      <c r="I1113" s="76"/>
      <c r="J1113" s="108"/>
      <c r="K1113" s="88"/>
      <c r="N1113" s="18"/>
      <c r="P1113" s="4">
        <v>102.0</v>
      </c>
      <c r="Q1113" s="4"/>
      <c r="R1113" s="4"/>
      <c r="S1113" s="21"/>
      <c r="T1113" s="21"/>
      <c r="V1113" s="89"/>
      <c r="Z1113" s="73"/>
      <c r="AA1113" s="73">
        <v>15.000705583517572</v>
      </c>
      <c r="AB1113" s="4"/>
      <c r="AC1113" s="74"/>
      <c r="AD1113" s="76"/>
      <c r="AE1113" s="75"/>
      <c r="AF1113" s="75"/>
      <c r="AJ1113" s="90"/>
      <c r="AK1113" s="18"/>
      <c r="AL1113" s="8">
        <f t="shared" si="32"/>
        <v>0</v>
      </c>
      <c r="AO1113" s="8">
        <v>7.951333559088357</v>
      </c>
      <c r="AT1113" s="18"/>
      <c r="AU1113" s="91"/>
    </row>
    <row r="1114" ht="12.0" customHeight="1">
      <c r="A1114" s="97">
        <v>5031109.0</v>
      </c>
      <c r="B1114" s="92" t="s">
        <v>1405</v>
      </c>
      <c r="C1114" s="81" t="str">
        <f t="shared" si="33"/>
        <v/>
      </c>
      <c r="D1114" s="82">
        <v>325.27</v>
      </c>
      <c r="E1114" s="123" t="s">
        <v>372</v>
      </c>
      <c r="F1114" s="84">
        <f t="shared" si="31"/>
        <v>396.8294</v>
      </c>
      <c r="G1114" s="95" t="s">
        <v>246</v>
      </c>
      <c r="H1114" s="86"/>
      <c r="I1114" s="76"/>
      <c r="J1114" s="108"/>
      <c r="K1114" s="88"/>
      <c r="N1114" s="18"/>
      <c r="P1114" s="4">
        <v>102.0</v>
      </c>
      <c r="Q1114" s="4"/>
      <c r="R1114" s="4"/>
      <c r="S1114" s="21"/>
      <c r="T1114" s="21"/>
      <c r="V1114" s="89"/>
      <c r="Z1114" s="73"/>
      <c r="AA1114" s="73">
        <v>15.000705583517572</v>
      </c>
      <c r="AB1114" s="4"/>
      <c r="AC1114" s="74"/>
      <c r="AD1114" s="76"/>
      <c r="AE1114" s="75"/>
      <c r="AF1114" s="75"/>
      <c r="AJ1114" s="90"/>
      <c r="AK1114" s="18"/>
      <c r="AL1114" s="8">
        <f t="shared" si="32"/>
        <v>0</v>
      </c>
      <c r="AO1114" s="8">
        <v>7.951333559088357</v>
      </c>
      <c r="AT1114" s="18"/>
      <c r="AU1114" s="91"/>
    </row>
    <row r="1115" ht="12.0" customHeight="1">
      <c r="A1115" s="97">
        <v>5031110.0</v>
      </c>
      <c r="B1115" s="92" t="s">
        <v>1406</v>
      </c>
      <c r="C1115" s="81" t="str">
        <f t="shared" si="33"/>
        <v/>
      </c>
      <c r="D1115" s="82">
        <v>325.27</v>
      </c>
      <c r="E1115" s="123" t="s">
        <v>245</v>
      </c>
      <c r="F1115" s="84">
        <f t="shared" si="31"/>
        <v>396.8294</v>
      </c>
      <c r="G1115" s="95" t="s">
        <v>246</v>
      </c>
      <c r="H1115" s="86"/>
      <c r="I1115" s="76"/>
      <c r="J1115" s="108"/>
      <c r="K1115" s="88"/>
      <c r="N1115" s="18"/>
      <c r="P1115" s="4">
        <v>102.0</v>
      </c>
      <c r="Q1115" s="4"/>
      <c r="R1115" s="4"/>
      <c r="S1115" s="21"/>
      <c r="T1115" s="21"/>
      <c r="V1115" s="89"/>
      <c r="Z1115" s="73"/>
      <c r="AA1115" s="73">
        <v>15.000705583517572</v>
      </c>
      <c r="AB1115" s="4"/>
      <c r="AC1115" s="74"/>
      <c r="AD1115" s="76"/>
      <c r="AE1115" s="75"/>
      <c r="AF1115" s="75"/>
      <c r="AJ1115" s="90"/>
      <c r="AK1115" s="18"/>
      <c r="AL1115" s="8">
        <f t="shared" si="32"/>
        <v>0</v>
      </c>
      <c r="AO1115" s="8">
        <v>7.951333559088357</v>
      </c>
      <c r="AT1115" s="18"/>
      <c r="AU1115" s="91"/>
    </row>
    <row r="1116" ht="12.0" customHeight="1">
      <c r="A1116" s="97">
        <v>5031111.0</v>
      </c>
      <c r="B1116" s="92" t="s">
        <v>1407</v>
      </c>
      <c r="C1116" s="81" t="str">
        <f t="shared" si="33"/>
        <v/>
      </c>
      <c r="D1116" s="82">
        <v>325.27</v>
      </c>
      <c r="E1116" s="123" t="s">
        <v>245</v>
      </c>
      <c r="F1116" s="84">
        <f t="shared" si="31"/>
        <v>396.8294</v>
      </c>
      <c r="G1116" s="95" t="s">
        <v>246</v>
      </c>
      <c r="H1116" s="86"/>
      <c r="I1116" s="76"/>
      <c r="J1116" s="108"/>
      <c r="K1116" s="88"/>
      <c r="N1116" s="18"/>
      <c r="P1116" s="4">
        <v>102.0</v>
      </c>
      <c r="Q1116" s="4"/>
      <c r="R1116" s="4"/>
      <c r="S1116" s="21"/>
      <c r="T1116" s="21"/>
      <c r="V1116" s="89"/>
      <c r="Z1116" s="73"/>
      <c r="AA1116" s="73">
        <v>15.000705583517572</v>
      </c>
      <c r="AB1116" s="4"/>
      <c r="AC1116" s="74"/>
      <c r="AD1116" s="76"/>
      <c r="AE1116" s="75"/>
      <c r="AF1116" s="75"/>
      <c r="AJ1116" s="90"/>
      <c r="AK1116" s="18"/>
      <c r="AL1116" s="8">
        <f t="shared" si="32"/>
        <v>0</v>
      </c>
      <c r="AO1116" s="8">
        <v>7.951333559088357</v>
      </c>
      <c r="AT1116" s="18"/>
      <c r="AU1116" s="91"/>
    </row>
    <row r="1117" ht="12.0" customHeight="1">
      <c r="A1117" s="97">
        <v>5031112.0</v>
      </c>
      <c r="B1117" s="92" t="s">
        <v>1408</v>
      </c>
      <c r="C1117" s="81" t="str">
        <f t="shared" si="33"/>
        <v/>
      </c>
      <c r="D1117" s="82">
        <v>325.27</v>
      </c>
      <c r="E1117" s="123" t="s">
        <v>245</v>
      </c>
      <c r="F1117" s="84">
        <f t="shared" si="31"/>
        <v>396.8294</v>
      </c>
      <c r="G1117" s="95" t="s">
        <v>252</v>
      </c>
      <c r="H1117" s="86"/>
      <c r="I1117" s="76"/>
      <c r="J1117" s="108"/>
      <c r="K1117" s="88"/>
      <c r="N1117" s="18"/>
      <c r="P1117" s="4">
        <v>102.0</v>
      </c>
      <c r="Q1117" s="4"/>
      <c r="R1117" s="4"/>
      <c r="S1117" s="21"/>
      <c r="T1117" s="21"/>
      <c r="V1117" s="89"/>
      <c r="Z1117" s="73"/>
      <c r="AA1117" s="73">
        <v>15.000705583517572</v>
      </c>
      <c r="AB1117" s="4"/>
      <c r="AC1117" s="74"/>
      <c r="AD1117" s="76"/>
      <c r="AE1117" s="75"/>
      <c r="AF1117" s="75"/>
      <c r="AJ1117" s="90"/>
      <c r="AK1117" s="18"/>
      <c r="AL1117" s="8">
        <f t="shared" si="32"/>
        <v>0</v>
      </c>
      <c r="AO1117" s="8">
        <v>7.951333559088357</v>
      </c>
      <c r="AT1117" s="18"/>
      <c r="AU1117" s="91"/>
    </row>
    <row r="1118" ht="12.0" customHeight="1">
      <c r="A1118" s="97">
        <v>5031113.0</v>
      </c>
      <c r="B1118" s="92" t="s">
        <v>1409</v>
      </c>
      <c r="C1118" s="81" t="str">
        <f t="shared" si="33"/>
        <v/>
      </c>
      <c r="D1118" s="82">
        <v>366.15</v>
      </c>
      <c r="E1118" s="123" t="s">
        <v>245</v>
      </c>
      <c r="F1118" s="84">
        <f t="shared" si="31"/>
        <v>446.703</v>
      </c>
      <c r="G1118" s="95" t="s">
        <v>246</v>
      </c>
      <c r="H1118" s="86"/>
      <c r="I1118" s="76"/>
      <c r="J1118" s="108"/>
      <c r="K1118" s="88"/>
      <c r="N1118" s="18"/>
      <c r="P1118" s="4">
        <v>102.0</v>
      </c>
      <c r="Q1118" s="4"/>
      <c r="R1118" s="4"/>
      <c r="S1118" s="21"/>
      <c r="T1118" s="21"/>
      <c r="V1118" s="89"/>
      <c r="Z1118" s="73"/>
      <c r="AA1118" s="73">
        <v>15.001462538130454</v>
      </c>
      <c r="AB1118" s="4"/>
      <c r="AC1118" s="74"/>
      <c r="AD1118" s="76"/>
      <c r="AE1118" s="75"/>
      <c r="AF1118" s="75"/>
      <c r="AJ1118" s="90"/>
      <c r="AK1118" s="18"/>
      <c r="AL1118" s="8">
        <f t="shared" si="32"/>
        <v>0</v>
      </c>
      <c r="AO1118" s="8">
        <v>7.063495736522239</v>
      </c>
      <c r="AT1118" s="18"/>
      <c r="AU1118" s="91"/>
    </row>
    <row r="1119" ht="12.0" customHeight="1">
      <c r="A1119" s="97">
        <v>5031114.0</v>
      </c>
      <c r="B1119" s="92" t="s">
        <v>1410</v>
      </c>
      <c r="C1119" s="81" t="str">
        <f t="shared" si="33"/>
        <v/>
      </c>
      <c r="D1119" s="82">
        <v>366.15</v>
      </c>
      <c r="E1119" s="123" t="s">
        <v>245</v>
      </c>
      <c r="F1119" s="84">
        <f t="shared" si="31"/>
        <v>446.703</v>
      </c>
      <c r="G1119" s="95" t="s">
        <v>246</v>
      </c>
      <c r="H1119" s="86"/>
      <c r="I1119" s="76"/>
      <c r="J1119" s="108"/>
      <c r="K1119" s="88"/>
      <c r="N1119" s="18"/>
      <c r="P1119" s="4">
        <v>102.0</v>
      </c>
      <c r="Q1119" s="4"/>
      <c r="R1119" s="4"/>
      <c r="S1119" s="21"/>
      <c r="T1119" s="21"/>
      <c r="V1119" s="89"/>
      <c r="Z1119" s="73"/>
      <c r="AA1119" s="73">
        <v>15.001462538130454</v>
      </c>
      <c r="AB1119" s="4"/>
      <c r="AC1119" s="74"/>
      <c r="AD1119" s="76"/>
      <c r="AE1119" s="75"/>
      <c r="AF1119" s="75"/>
      <c r="AJ1119" s="90"/>
      <c r="AK1119" s="18"/>
      <c r="AL1119" s="8">
        <f t="shared" si="32"/>
        <v>0</v>
      </c>
      <c r="AO1119" s="8">
        <v>7.063495736522239</v>
      </c>
      <c r="AT1119" s="18"/>
      <c r="AU1119" s="91"/>
    </row>
    <row r="1120" ht="12.0" customHeight="1">
      <c r="A1120" s="97">
        <v>5031115.0</v>
      </c>
      <c r="B1120" s="92" t="s">
        <v>1411</v>
      </c>
      <c r="C1120" s="81" t="str">
        <f t="shared" si="33"/>
        <v/>
      </c>
      <c r="D1120" s="82">
        <v>366.15</v>
      </c>
      <c r="E1120" s="123" t="s">
        <v>245</v>
      </c>
      <c r="F1120" s="84">
        <f t="shared" si="31"/>
        <v>446.703</v>
      </c>
      <c r="G1120" s="95" t="s">
        <v>246</v>
      </c>
      <c r="H1120" s="86"/>
      <c r="I1120" s="76"/>
      <c r="J1120" s="108"/>
      <c r="K1120" s="88"/>
      <c r="N1120" s="18"/>
      <c r="P1120" s="4">
        <v>102.0</v>
      </c>
      <c r="Q1120" s="4"/>
      <c r="R1120" s="4"/>
      <c r="S1120" s="21"/>
      <c r="T1120" s="21"/>
      <c r="V1120" s="89"/>
      <c r="Z1120" s="73"/>
      <c r="AA1120" s="73">
        <v>15.001462538130454</v>
      </c>
      <c r="AB1120" s="4"/>
      <c r="AC1120" s="74"/>
      <c r="AD1120" s="76"/>
      <c r="AE1120" s="75"/>
      <c r="AF1120" s="75"/>
      <c r="AJ1120" s="90"/>
      <c r="AK1120" s="18"/>
      <c r="AL1120" s="8">
        <f t="shared" si="32"/>
        <v>0</v>
      </c>
      <c r="AO1120" s="8">
        <v>7.063495736522239</v>
      </c>
      <c r="AT1120" s="18"/>
      <c r="AU1120" s="91"/>
    </row>
    <row r="1121" ht="12.0" customHeight="1">
      <c r="A1121" s="97">
        <v>5031116.0</v>
      </c>
      <c r="B1121" s="92" t="s">
        <v>1412</v>
      </c>
      <c r="C1121" s="81" t="str">
        <f t="shared" si="33"/>
        <v/>
      </c>
      <c r="D1121" s="82">
        <v>366.15</v>
      </c>
      <c r="E1121" s="123" t="s">
        <v>245</v>
      </c>
      <c r="F1121" s="84">
        <f t="shared" si="31"/>
        <v>446.703</v>
      </c>
      <c r="G1121" s="95" t="s">
        <v>246</v>
      </c>
      <c r="H1121" s="86"/>
      <c r="I1121" s="76"/>
      <c r="J1121" s="108"/>
      <c r="K1121" s="88"/>
      <c r="N1121" s="18"/>
      <c r="P1121" s="4">
        <v>102.0</v>
      </c>
      <c r="Q1121" s="4"/>
      <c r="R1121" s="4"/>
      <c r="S1121" s="21"/>
      <c r="T1121" s="21"/>
      <c r="V1121" s="89"/>
      <c r="Z1121" s="73"/>
      <c r="AA1121" s="73">
        <v>15.001462538130454</v>
      </c>
      <c r="AB1121" s="4"/>
      <c r="AC1121" s="74"/>
      <c r="AD1121" s="76"/>
      <c r="AE1121" s="75"/>
      <c r="AF1121" s="75"/>
      <c r="AJ1121" s="90"/>
      <c r="AK1121" s="18"/>
      <c r="AL1121" s="8">
        <f t="shared" si="32"/>
        <v>0</v>
      </c>
      <c r="AO1121" s="8">
        <v>7.063495736522239</v>
      </c>
      <c r="AT1121" s="18"/>
      <c r="AU1121" s="91"/>
    </row>
    <row r="1122" ht="12.0" customHeight="1">
      <c r="A1122" s="109">
        <v>5031117.0</v>
      </c>
      <c r="B1122" s="110" t="s">
        <v>1413</v>
      </c>
      <c r="C1122" s="81" t="str">
        <f t="shared" si="33"/>
        <v/>
      </c>
      <c r="D1122" s="82">
        <v>370.82</v>
      </c>
      <c r="E1122" s="124" t="s">
        <v>372</v>
      </c>
      <c r="F1122" s="84">
        <f t="shared" si="31"/>
        <v>452.4004</v>
      </c>
      <c r="G1122" s="112" t="s">
        <v>274</v>
      </c>
      <c r="H1122" s="86"/>
      <c r="I1122" s="76"/>
      <c r="J1122" s="108"/>
      <c r="K1122" s="88"/>
      <c r="N1122" s="18"/>
      <c r="P1122" s="4">
        <v>102.0</v>
      </c>
      <c r="Q1122" s="4"/>
      <c r="R1122" s="4"/>
      <c r="S1122" s="21"/>
      <c r="T1122" s="21"/>
      <c r="V1122" s="89"/>
      <c r="Z1122" s="73"/>
      <c r="AA1122" s="73">
        <v>14.998349562634104</v>
      </c>
      <c r="AB1122" s="4"/>
      <c r="AC1122" s="74"/>
      <c r="AD1122" s="76"/>
      <c r="AE1122" s="75"/>
      <c r="AF1122" s="75"/>
      <c r="AJ1122" s="90"/>
      <c r="AK1122" s="18"/>
      <c r="AL1122" s="8">
        <f t="shared" si="32"/>
        <v>0</v>
      </c>
      <c r="AO1122" s="8">
        <v>0.6340516966682378</v>
      </c>
      <c r="AT1122" s="18"/>
      <c r="AU1122" s="91"/>
    </row>
    <row r="1123" ht="90.0" customHeight="1">
      <c r="A1123" s="62">
        <v>10.0</v>
      </c>
      <c r="B1123" s="113" t="s">
        <v>1414</v>
      </c>
      <c r="C1123" s="66"/>
      <c r="D1123" s="82"/>
      <c r="E1123" s="66"/>
      <c r="F1123" s="114"/>
      <c r="G1123" s="68"/>
      <c r="H1123" s="120"/>
      <c r="I1123" s="70">
        <v>0.0</v>
      </c>
      <c r="J1123" s="71"/>
      <c r="K1123" s="71"/>
      <c r="N1123" s="18"/>
      <c r="P1123" s="4">
        <v>95.0</v>
      </c>
      <c r="Q1123" s="4"/>
      <c r="R1123" s="5"/>
      <c r="S1123" s="21"/>
      <c r="T1123" s="21"/>
      <c r="V1123" s="72"/>
      <c r="Z1123" s="73"/>
      <c r="AA1123" s="73"/>
      <c r="AB1123" s="4"/>
      <c r="AC1123" s="74"/>
      <c r="AD1123" s="75"/>
      <c r="AE1123" s="75"/>
      <c r="AF1123" s="76"/>
      <c r="AJ1123" s="90"/>
      <c r="AK1123" s="18"/>
      <c r="AL1123" s="18"/>
      <c r="AT1123" s="18"/>
      <c r="AU1123" s="91"/>
    </row>
    <row r="1124" ht="12.0" customHeight="1">
      <c r="A1124" s="79">
        <v>5010001.0</v>
      </c>
      <c r="B1124" s="80" t="s">
        <v>1415</v>
      </c>
      <c r="C1124" s="81" t="str">
        <f t="shared" ref="C1124:C1138" si="34">IF(MROUND(AL1124/(AO1124*F1124),10)=0,"",MROUND(AL1124/(AO1124*F1124),10))</f>
        <v/>
      </c>
      <c r="D1124" s="82">
        <v>18.87</v>
      </c>
      <c r="E1124" s="83"/>
      <c r="F1124" s="84">
        <f t="shared" ref="F1124:F1159" si="35">D1124*1.22</f>
        <v>23.0214</v>
      </c>
      <c r="G1124" s="85" t="s">
        <v>246</v>
      </c>
      <c r="H1124" s="86"/>
      <c r="I1124" s="87" t="s">
        <v>1416</v>
      </c>
      <c r="J1124" s="76"/>
      <c r="K1124" s="88"/>
      <c r="N1124" s="18"/>
      <c r="P1124" s="4">
        <v>95.0</v>
      </c>
      <c r="Q1124" s="4"/>
      <c r="R1124" s="4"/>
      <c r="S1124" s="21"/>
      <c r="T1124" s="21"/>
      <c r="V1124" s="89"/>
      <c r="Z1124" s="73"/>
      <c r="AA1124" s="73">
        <v>15.034168564920279</v>
      </c>
      <c r="AB1124" s="4"/>
      <c r="AC1124" s="74"/>
      <c r="AD1124" s="75"/>
      <c r="AE1124" s="75"/>
      <c r="AF1124" s="76"/>
      <c r="AJ1124" s="90">
        <v>1010001.0</v>
      </c>
      <c r="AK1124" s="18"/>
      <c r="AL1124" s="8">
        <f t="shared" ref="AL1124:AL1148" si="36">$I$1123/25</f>
        <v>0</v>
      </c>
      <c r="AO1124" s="8">
        <v>9.96767355590885</v>
      </c>
      <c r="AT1124" s="18"/>
      <c r="AU1124" s="91"/>
    </row>
    <row r="1125" ht="12.0" customHeight="1">
      <c r="A1125" s="97">
        <v>5010002.0</v>
      </c>
      <c r="B1125" s="92" t="s">
        <v>1417</v>
      </c>
      <c r="C1125" s="81" t="str">
        <f t="shared" si="34"/>
        <v/>
      </c>
      <c r="D1125" s="82">
        <v>21.79</v>
      </c>
      <c r="E1125" s="94" t="s">
        <v>245</v>
      </c>
      <c r="F1125" s="84">
        <f t="shared" si="35"/>
        <v>26.5838</v>
      </c>
      <c r="G1125" s="95" t="s">
        <v>246</v>
      </c>
      <c r="H1125" s="86"/>
      <c r="I1125" s="19" t="s">
        <v>1418</v>
      </c>
      <c r="J1125" s="76"/>
      <c r="K1125" s="88"/>
      <c r="N1125" s="18"/>
      <c r="P1125" s="4">
        <v>95.0</v>
      </c>
      <c r="Q1125" s="4"/>
      <c r="R1125" s="4"/>
      <c r="S1125" s="21"/>
      <c r="T1125" s="21"/>
      <c r="V1125" s="89"/>
      <c r="Z1125" s="73"/>
      <c r="AA1125" s="73">
        <v>14.990138067061153</v>
      </c>
      <c r="AB1125" s="4"/>
      <c r="AC1125" s="74"/>
      <c r="AD1125" s="75"/>
      <c r="AE1125" s="75"/>
      <c r="AF1125" s="76"/>
      <c r="AJ1125" s="90">
        <v>1010002.0</v>
      </c>
      <c r="AK1125" s="18"/>
      <c r="AL1125" s="8">
        <f t="shared" si="36"/>
        <v>0</v>
      </c>
      <c r="AO1125" s="8">
        <v>8.631941257457548</v>
      </c>
      <c r="AT1125" s="18"/>
      <c r="AU1125" s="91"/>
    </row>
    <row r="1126" ht="12.0" customHeight="1">
      <c r="A1126" s="97">
        <v>5010003.0</v>
      </c>
      <c r="B1126" s="92" t="s">
        <v>1419</v>
      </c>
      <c r="C1126" s="81" t="str">
        <f t="shared" si="34"/>
        <v/>
      </c>
      <c r="D1126" s="82">
        <v>23.53</v>
      </c>
      <c r="E1126" s="94" t="s">
        <v>379</v>
      </c>
      <c r="F1126" s="84">
        <f t="shared" si="35"/>
        <v>28.7066</v>
      </c>
      <c r="G1126" s="95" t="s">
        <v>252</v>
      </c>
      <c r="H1126" s="86"/>
      <c r="J1126" s="76"/>
      <c r="K1126" s="88"/>
      <c r="N1126" s="18"/>
      <c r="P1126" s="4">
        <v>95.0</v>
      </c>
      <c r="Q1126" s="4"/>
      <c r="R1126" s="4"/>
      <c r="S1126" s="21"/>
      <c r="T1126" s="21"/>
      <c r="V1126" s="89"/>
      <c r="Z1126" s="73"/>
      <c r="AA1126" s="73">
        <v>14.972611077297628</v>
      </c>
      <c r="AB1126" s="4"/>
      <c r="AC1126" s="74"/>
      <c r="AD1126" s="75"/>
      <c r="AE1126" s="75"/>
      <c r="AF1126" s="76"/>
      <c r="AJ1126" s="90">
        <v>1010003.0</v>
      </c>
      <c r="AK1126" s="18"/>
      <c r="AL1126" s="8">
        <f t="shared" si="36"/>
        <v>0</v>
      </c>
      <c r="AO1126" s="8">
        <v>2.6645417197903383</v>
      </c>
      <c r="AT1126" s="18"/>
      <c r="AU1126" s="91"/>
    </row>
    <row r="1127" ht="12.0" customHeight="1">
      <c r="A1127" s="97">
        <v>5010004.0</v>
      </c>
      <c r="B1127" s="92" t="s">
        <v>1420</v>
      </c>
      <c r="C1127" s="81" t="str">
        <f t="shared" si="34"/>
        <v/>
      </c>
      <c r="D1127" s="82">
        <v>26.92</v>
      </c>
      <c r="E1127" s="94" t="s">
        <v>372</v>
      </c>
      <c r="F1127" s="84">
        <f t="shared" si="35"/>
        <v>32.8424</v>
      </c>
      <c r="G1127" s="95" t="s">
        <v>246</v>
      </c>
      <c r="H1127" s="86"/>
      <c r="J1127" s="76"/>
      <c r="K1127" s="88"/>
      <c r="N1127" s="18"/>
      <c r="P1127" s="4">
        <v>95.0</v>
      </c>
      <c r="Q1127" s="4"/>
      <c r="R1127" s="4"/>
      <c r="S1127" s="21"/>
      <c r="T1127" s="21"/>
      <c r="V1127" s="89"/>
      <c r="Z1127" s="73"/>
      <c r="AA1127" s="73">
        <v>15.0</v>
      </c>
      <c r="AB1127" s="4"/>
      <c r="AC1127" s="74"/>
      <c r="AD1127" s="75"/>
      <c r="AE1127" s="75"/>
      <c r="AF1127" s="76"/>
      <c r="AJ1127" s="90">
        <v>1010004.0</v>
      </c>
      <c r="AK1127" s="18"/>
      <c r="AL1127" s="8">
        <f t="shared" si="36"/>
        <v>0</v>
      </c>
      <c r="AO1127" s="8">
        <v>1.3973997028231797</v>
      </c>
      <c r="AT1127" s="18"/>
      <c r="AU1127" s="91"/>
    </row>
    <row r="1128" ht="12.0" customHeight="1">
      <c r="A1128" s="97">
        <v>5010005.0</v>
      </c>
      <c r="B1128" s="92" t="s">
        <v>1421</v>
      </c>
      <c r="C1128" s="81" t="str">
        <f t="shared" si="34"/>
        <v/>
      </c>
      <c r="D1128" s="82">
        <v>30.45</v>
      </c>
      <c r="E1128" s="94" t="s">
        <v>458</v>
      </c>
      <c r="F1128" s="84">
        <f t="shared" si="35"/>
        <v>37.149</v>
      </c>
      <c r="G1128" s="95" t="s">
        <v>252</v>
      </c>
      <c r="H1128" s="86"/>
      <c r="I1128" s="125"/>
      <c r="J1128" s="76"/>
      <c r="K1128" s="88"/>
      <c r="N1128" s="18"/>
      <c r="P1128" s="4">
        <v>95.0</v>
      </c>
      <c r="Q1128" s="4"/>
      <c r="R1128" s="4"/>
      <c r="S1128" s="21"/>
      <c r="T1128" s="21"/>
      <c r="V1128" s="89"/>
      <c r="Z1128" s="73"/>
      <c r="AA1128" s="73">
        <v>15.004703668861723</v>
      </c>
      <c r="AB1128" s="4"/>
      <c r="AC1128" s="74"/>
      <c r="AD1128" s="75"/>
      <c r="AE1128" s="75"/>
      <c r="AF1128" s="76"/>
      <c r="AJ1128" s="90">
        <v>1010005.0</v>
      </c>
      <c r="AK1128" s="18"/>
      <c r="AL1128" s="8">
        <f t="shared" si="36"/>
        <v>0</v>
      </c>
      <c r="AO1128" s="8">
        <v>0.6177011494252873</v>
      </c>
      <c r="AT1128" s="18"/>
      <c r="AU1128" s="91"/>
    </row>
    <row r="1129" ht="12.0" customHeight="1">
      <c r="A1129" s="97">
        <v>5010006.0</v>
      </c>
      <c r="B1129" s="92" t="s">
        <v>1422</v>
      </c>
      <c r="C1129" s="81" t="str">
        <f t="shared" si="34"/>
        <v/>
      </c>
      <c r="D1129" s="82">
        <v>36.91</v>
      </c>
      <c r="E1129" s="94" t="s">
        <v>458</v>
      </c>
      <c r="F1129" s="84">
        <f t="shared" si="35"/>
        <v>45.0302</v>
      </c>
      <c r="G1129" s="95" t="s">
        <v>246</v>
      </c>
      <c r="H1129" s="86"/>
      <c r="I1129" s="126"/>
      <c r="J1129" s="76"/>
      <c r="K1129" s="88"/>
      <c r="N1129" s="18"/>
      <c r="P1129" s="4">
        <v>95.0</v>
      </c>
      <c r="Q1129" s="4"/>
      <c r="R1129" s="4"/>
      <c r="S1129" s="21"/>
      <c r="T1129" s="21"/>
      <c r="V1129" s="89"/>
      <c r="Z1129" s="73"/>
      <c r="AA1129" s="73">
        <v>15.017462165308501</v>
      </c>
      <c r="AB1129" s="4"/>
      <c r="AC1129" s="74"/>
      <c r="AD1129" s="75"/>
      <c r="AE1129" s="75"/>
      <c r="AF1129" s="76"/>
      <c r="AJ1129" s="90">
        <v>1010006.0</v>
      </c>
      <c r="AK1129" s="18"/>
      <c r="AL1129" s="8">
        <f t="shared" si="36"/>
        <v>0</v>
      </c>
      <c r="AO1129" s="8">
        <v>1.019181793551883</v>
      </c>
      <c r="AT1129" s="18"/>
      <c r="AU1129" s="91"/>
    </row>
    <row r="1130" ht="12.0" customHeight="1">
      <c r="A1130" s="97">
        <v>5010007.0</v>
      </c>
      <c r="B1130" s="92" t="s">
        <v>1423</v>
      </c>
      <c r="C1130" s="81" t="str">
        <f t="shared" si="34"/>
        <v/>
      </c>
      <c r="D1130" s="82">
        <v>43.9</v>
      </c>
      <c r="E1130" s="94" t="s">
        <v>458</v>
      </c>
      <c r="F1130" s="84">
        <f t="shared" si="35"/>
        <v>53.558</v>
      </c>
      <c r="G1130" s="95" t="s">
        <v>252</v>
      </c>
      <c r="H1130" s="86"/>
      <c r="I1130" s="76"/>
      <c r="J1130" s="76"/>
      <c r="K1130" s="88"/>
      <c r="N1130" s="18"/>
      <c r="P1130" s="4">
        <v>95.0</v>
      </c>
      <c r="Q1130" s="4"/>
      <c r="R1130" s="4"/>
      <c r="S1130" s="21"/>
      <c r="T1130" s="21"/>
      <c r="V1130" s="89"/>
      <c r="Z1130" s="73"/>
      <c r="AA1130" s="73">
        <v>15.008156606851543</v>
      </c>
      <c r="AB1130" s="4"/>
      <c r="AC1130" s="74"/>
      <c r="AD1130" s="75"/>
      <c r="AE1130" s="75"/>
      <c r="AF1130" s="76"/>
      <c r="AJ1130" s="90">
        <v>1010007.0</v>
      </c>
      <c r="AK1130" s="18"/>
      <c r="AL1130" s="8">
        <f t="shared" si="36"/>
        <v>0</v>
      </c>
      <c r="AO1130" s="8">
        <v>0.5355637813211845</v>
      </c>
      <c r="AT1130" s="18"/>
      <c r="AU1130" s="91"/>
    </row>
    <row r="1131" ht="12.0" customHeight="1">
      <c r="A1131" s="97">
        <v>5010008.0</v>
      </c>
      <c r="B1131" s="92" t="s">
        <v>1424</v>
      </c>
      <c r="C1131" s="81" t="str">
        <f t="shared" si="34"/>
        <v/>
      </c>
      <c r="D1131" s="82">
        <v>61.95</v>
      </c>
      <c r="E1131" s="94" t="s">
        <v>507</v>
      </c>
      <c r="F1131" s="84">
        <f t="shared" si="35"/>
        <v>75.579</v>
      </c>
      <c r="G1131" s="95" t="s">
        <v>246</v>
      </c>
      <c r="H1131" s="86"/>
      <c r="I1131" s="76"/>
      <c r="J1131" s="76"/>
      <c r="K1131" s="88"/>
      <c r="N1131" s="18"/>
      <c r="P1131" s="4">
        <v>95.0</v>
      </c>
      <c r="Q1131" s="4"/>
      <c r="R1131" s="4"/>
      <c r="S1131" s="21"/>
      <c r="T1131" s="21"/>
      <c r="V1131" s="89"/>
      <c r="Z1131" s="73"/>
      <c r="AA1131" s="73">
        <v>15.005780346820814</v>
      </c>
      <c r="AB1131" s="4"/>
      <c r="AC1131" s="74"/>
      <c r="AD1131" s="75"/>
      <c r="AE1131" s="75"/>
      <c r="AF1131" s="76"/>
      <c r="AJ1131" s="90">
        <v>1010008.0</v>
      </c>
      <c r="AK1131" s="18"/>
      <c r="AL1131" s="8">
        <f t="shared" si="36"/>
        <v>0</v>
      </c>
      <c r="AO1131" s="8">
        <v>0.7590395480225988</v>
      </c>
      <c r="AT1131" s="18"/>
      <c r="AU1131" s="91"/>
    </row>
    <row r="1132" ht="12.0" customHeight="1">
      <c r="A1132" s="97">
        <v>5010009.0</v>
      </c>
      <c r="B1132" s="92" t="s">
        <v>1425</v>
      </c>
      <c r="C1132" s="81" t="str">
        <f t="shared" si="34"/>
        <v/>
      </c>
      <c r="D1132" s="82">
        <v>71.74</v>
      </c>
      <c r="E1132" s="94" t="s">
        <v>458</v>
      </c>
      <c r="F1132" s="84">
        <f t="shared" si="35"/>
        <v>87.5228</v>
      </c>
      <c r="G1132" s="95" t="s">
        <v>252</v>
      </c>
      <c r="H1132" s="86"/>
      <c r="I1132" s="87" t="s">
        <v>375</v>
      </c>
      <c r="J1132" s="76"/>
      <c r="K1132" s="88"/>
      <c r="N1132" s="18"/>
      <c r="P1132" s="4">
        <v>95.0</v>
      </c>
      <c r="Q1132" s="4"/>
      <c r="R1132" s="4"/>
      <c r="S1132" s="21"/>
      <c r="T1132" s="21"/>
      <c r="V1132" s="89"/>
      <c r="Z1132" s="73"/>
      <c r="AA1132" s="73">
        <v>14.993012577360759</v>
      </c>
      <c r="AB1132" s="4"/>
      <c r="AC1132" s="74"/>
      <c r="AD1132" s="75"/>
      <c r="AE1132" s="75"/>
      <c r="AF1132" s="76"/>
      <c r="AJ1132" s="90">
        <v>1010009.0</v>
      </c>
      <c r="AK1132" s="18"/>
      <c r="AL1132" s="8">
        <f t="shared" si="36"/>
        <v>0</v>
      </c>
      <c r="AO1132" s="8">
        <v>0.43697147105287615</v>
      </c>
      <c r="AT1132" s="18"/>
      <c r="AU1132" s="91"/>
    </row>
    <row r="1133" ht="12.0" customHeight="1">
      <c r="A1133" s="97">
        <v>5010010.0</v>
      </c>
      <c r="B1133" s="92" t="s">
        <v>1426</v>
      </c>
      <c r="C1133" s="81" t="str">
        <f t="shared" si="34"/>
        <v/>
      </c>
      <c r="D1133" s="82">
        <v>82.18</v>
      </c>
      <c r="E1133" s="94" t="s">
        <v>245</v>
      </c>
      <c r="F1133" s="84">
        <f t="shared" si="35"/>
        <v>100.2596</v>
      </c>
      <c r="G1133" s="95" t="s">
        <v>246</v>
      </c>
      <c r="H1133" s="86"/>
      <c r="I1133" s="98" t="s">
        <v>1427</v>
      </c>
      <c r="J1133" s="76"/>
      <c r="K1133" s="88"/>
      <c r="N1133" s="18"/>
      <c r="P1133" s="4">
        <v>95.0</v>
      </c>
      <c r="Q1133" s="4"/>
      <c r="R1133" s="4"/>
      <c r="S1133" s="21"/>
      <c r="T1133" s="21"/>
      <c r="V1133" s="89"/>
      <c r="Z1133" s="73"/>
      <c r="AA1133" s="73">
        <v>15.005228302544438</v>
      </c>
      <c r="AB1133" s="4"/>
      <c r="AC1133" s="74"/>
      <c r="AD1133" s="75"/>
      <c r="AE1133" s="75"/>
      <c r="AF1133" s="76"/>
      <c r="AJ1133" s="90">
        <v>1010010.0</v>
      </c>
      <c r="AK1133" s="18"/>
      <c r="AL1133" s="8">
        <f t="shared" si="36"/>
        <v>0</v>
      </c>
      <c r="AO1133" s="8">
        <v>2.2887563884156727</v>
      </c>
      <c r="AT1133" s="18"/>
      <c r="AU1133" s="91"/>
    </row>
    <row r="1134" ht="12.0" customHeight="1">
      <c r="A1134" s="97">
        <v>5010011.0</v>
      </c>
      <c r="B1134" s="92" t="s">
        <v>1428</v>
      </c>
      <c r="C1134" s="81" t="str">
        <f t="shared" si="34"/>
        <v/>
      </c>
      <c r="D1134" s="82">
        <v>102.25</v>
      </c>
      <c r="E1134" s="94" t="s">
        <v>245</v>
      </c>
      <c r="F1134" s="84">
        <f t="shared" si="35"/>
        <v>124.745</v>
      </c>
      <c r="G1134" s="95" t="s">
        <v>252</v>
      </c>
      <c r="H1134" s="86"/>
      <c r="I1134" s="99"/>
      <c r="J1134" s="76"/>
      <c r="K1134" s="88"/>
      <c r="N1134" s="18"/>
      <c r="P1134" s="4">
        <v>95.0</v>
      </c>
      <c r="Q1134" s="4"/>
      <c r="R1134" s="4"/>
      <c r="S1134" s="21"/>
      <c r="T1134" s="21"/>
      <c r="V1134" s="89"/>
      <c r="Z1134" s="73"/>
      <c r="AA1134" s="73">
        <v>15.002101134612687</v>
      </c>
      <c r="AB1134" s="4"/>
      <c r="AC1134" s="74"/>
      <c r="AD1134" s="75"/>
      <c r="AE1134" s="75"/>
      <c r="AF1134" s="76"/>
      <c r="AJ1134" s="90">
        <v>1010011.0</v>
      </c>
      <c r="AK1134" s="18"/>
      <c r="AL1134" s="8">
        <f t="shared" si="36"/>
        <v>0</v>
      </c>
      <c r="AO1134" s="8">
        <v>0.4598777506112469</v>
      </c>
      <c r="AT1134" s="18"/>
      <c r="AU1134" s="91"/>
    </row>
    <row r="1135" ht="12.0" customHeight="1">
      <c r="A1135" s="97">
        <v>5010012.0</v>
      </c>
      <c r="B1135" s="92" t="s">
        <v>1429</v>
      </c>
      <c r="C1135" s="81" t="str">
        <f t="shared" si="34"/>
        <v/>
      </c>
      <c r="D1135" s="82">
        <v>114.04</v>
      </c>
      <c r="E1135" s="94" t="s">
        <v>245</v>
      </c>
      <c r="F1135" s="84">
        <f t="shared" si="35"/>
        <v>139.1288</v>
      </c>
      <c r="G1135" s="95" t="s">
        <v>246</v>
      </c>
      <c r="H1135" s="86"/>
      <c r="I1135" s="19" t="s">
        <v>381</v>
      </c>
      <c r="J1135" s="76"/>
      <c r="K1135" s="88"/>
      <c r="N1135" s="18"/>
      <c r="P1135" s="4">
        <v>95.0</v>
      </c>
      <c r="Q1135" s="4"/>
      <c r="R1135" s="4"/>
      <c r="S1135" s="21"/>
      <c r="T1135" s="21"/>
      <c r="V1135" s="89"/>
      <c r="Z1135" s="73"/>
      <c r="AA1135" s="73">
        <v>14.994348863493656</v>
      </c>
      <c r="AB1135" s="4"/>
      <c r="AC1135" s="74"/>
      <c r="AD1135" s="75"/>
      <c r="AE1135" s="75"/>
      <c r="AF1135" s="76"/>
      <c r="AJ1135" s="90">
        <v>1010012.0</v>
      </c>
      <c r="AK1135" s="18"/>
      <c r="AL1135" s="8">
        <f t="shared" si="36"/>
        <v>0</v>
      </c>
      <c r="AO1135" s="8">
        <v>1.6493335671694143</v>
      </c>
      <c r="AT1135" s="18"/>
      <c r="AU1135" s="91"/>
    </row>
    <row r="1136" ht="12.0" customHeight="1">
      <c r="A1136" s="97">
        <v>5010013.0</v>
      </c>
      <c r="B1136" s="92" t="s">
        <v>1430</v>
      </c>
      <c r="C1136" s="81" t="str">
        <f t="shared" si="34"/>
        <v/>
      </c>
      <c r="D1136" s="82">
        <v>135.18</v>
      </c>
      <c r="E1136" s="94" t="s">
        <v>372</v>
      </c>
      <c r="F1136" s="84">
        <f t="shared" si="35"/>
        <v>164.9196</v>
      </c>
      <c r="G1136" s="95" t="s">
        <v>252</v>
      </c>
      <c r="H1136" s="86"/>
      <c r="J1136" s="76"/>
      <c r="K1136" s="88"/>
      <c r="N1136" s="18"/>
      <c r="P1136" s="4">
        <v>95.0</v>
      </c>
      <c r="Q1136" s="4"/>
      <c r="R1136" s="4"/>
      <c r="S1136" s="21"/>
      <c r="T1136" s="21"/>
      <c r="V1136" s="89"/>
      <c r="Z1136" s="73"/>
      <c r="AA1136" s="73">
        <v>15.00317863954227</v>
      </c>
      <c r="AB1136" s="4"/>
      <c r="AC1136" s="74"/>
      <c r="AD1136" s="75"/>
      <c r="AE1136" s="75"/>
      <c r="AF1136" s="76"/>
      <c r="AJ1136" s="90">
        <v>1010013.0</v>
      </c>
      <c r="AK1136" s="18"/>
      <c r="AL1136" s="8">
        <f t="shared" si="36"/>
        <v>0</v>
      </c>
      <c r="AO1136" s="8">
        <v>0.6957020269270602</v>
      </c>
      <c r="AT1136" s="18"/>
      <c r="AU1136" s="91"/>
    </row>
    <row r="1137" ht="12.0" customHeight="1">
      <c r="A1137" s="97">
        <v>5010014.0</v>
      </c>
      <c r="B1137" s="92" t="s">
        <v>1431</v>
      </c>
      <c r="C1137" s="81" t="str">
        <f t="shared" si="34"/>
        <v/>
      </c>
      <c r="D1137" s="82">
        <v>158.05</v>
      </c>
      <c r="E1137" s="94" t="s">
        <v>458</v>
      </c>
      <c r="F1137" s="84">
        <f t="shared" si="35"/>
        <v>192.821</v>
      </c>
      <c r="G1137" s="95" t="s">
        <v>246</v>
      </c>
      <c r="H1137" s="86"/>
      <c r="J1137" s="76"/>
      <c r="K1137" s="88"/>
      <c r="N1137" s="18"/>
      <c r="P1137" s="4">
        <v>95.0</v>
      </c>
      <c r="Q1137" s="4"/>
      <c r="R1137" s="4"/>
      <c r="S1137" s="21"/>
      <c r="T1137" s="21"/>
      <c r="V1137" s="89"/>
      <c r="Z1137" s="73"/>
      <c r="AA1137" s="73">
        <v>14.99773448119619</v>
      </c>
      <c r="AB1137" s="4"/>
      <c r="AC1137" s="74"/>
      <c r="AD1137" s="75"/>
      <c r="AE1137" s="75"/>
      <c r="AF1137" s="76"/>
      <c r="AJ1137" s="90">
        <v>1010014.0</v>
      </c>
      <c r="AK1137" s="18"/>
      <c r="AL1137" s="8">
        <f t="shared" si="36"/>
        <v>0</v>
      </c>
      <c r="AO1137" s="8">
        <v>1.190066434672572</v>
      </c>
      <c r="AT1137" s="18"/>
      <c r="AU1137" s="91"/>
    </row>
    <row r="1138" ht="12.0" customHeight="1">
      <c r="A1138" s="97">
        <v>5010015.0</v>
      </c>
      <c r="B1138" s="92" t="s">
        <v>1432</v>
      </c>
      <c r="C1138" s="81" t="str">
        <f t="shared" si="34"/>
        <v/>
      </c>
      <c r="D1138" s="82">
        <v>175.71</v>
      </c>
      <c r="E1138" s="94" t="s">
        <v>372</v>
      </c>
      <c r="F1138" s="84">
        <f t="shared" si="35"/>
        <v>214.3662</v>
      </c>
      <c r="G1138" s="95" t="s">
        <v>252</v>
      </c>
      <c r="H1138" s="86"/>
      <c r="I1138" s="98" t="s">
        <v>1433</v>
      </c>
      <c r="J1138" s="76"/>
      <c r="K1138" s="88"/>
      <c r="N1138" s="18"/>
      <c r="P1138" s="4">
        <v>95.0</v>
      </c>
      <c r="Q1138" s="4"/>
      <c r="R1138" s="4"/>
      <c r="S1138" s="21"/>
      <c r="T1138" s="21"/>
      <c r="V1138" s="89"/>
      <c r="Z1138" s="73"/>
      <c r="AA1138" s="73">
        <v>14.998369742419314</v>
      </c>
      <c r="AB1138" s="4"/>
      <c r="AC1138" s="74"/>
      <c r="AD1138" s="75"/>
      <c r="AE1138" s="75"/>
      <c r="AF1138" s="76"/>
      <c r="AJ1138" s="90">
        <v>1010015.0</v>
      </c>
      <c r="AK1138" s="18"/>
      <c r="AL1138" s="8">
        <f t="shared" si="36"/>
        <v>0</v>
      </c>
      <c r="AO1138" s="8">
        <v>0.5352285015081668</v>
      </c>
      <c r="AT1138" s="18"/>
      <c r="AU1138" s="91"/>
    </row>
    <row r="1139" ht="12.0" customHeight="1">
      <c r="A1139" s="97">
        <v>5010016.0</v>
      </c>
      <c r="B1139" s="92" t="s">
        <v>1434</v>
      </c>
      <c r="C1139" s="81" t="str">
        <f t="shared" ref="C1139:C1148" si="37">IF(MROUND(AL1139/(AO1139*F1139),5)=0,"",MROUND(AL1139/(AO1139*F1139),5))</f>
        <v/>
      </c>
      <c r="D1139" s="82">
        <v>204.65</v>
      </c>
      <c r="E1139" s="94" t="s">
        <v>458</v>
      </c>
      <c r="F1139" s="84">
        <f t="shared" si="35"/>
        <v>249.673</v>
      </c>
      <c r="G1139" s="95" t="s">
        <v>246</v>
      </c>
      <c r="H1139" s="86"/>
      <c r="I1139" s="99"/>
      <c r="J1139" s="76"/>
      <c r="K1139" s="88"/>
      <c r="N1139" s="18"/>
      <c r="P1139" s="4">
        <v>95.0</v>
      </c>
      <c r="Q1139" s="4"/>
      <c r="R1139" s="4"/>
      <c r="S1139" s="21"/>
      <c r="T1139" s="21"/>
      <c r="V1139" s="89"/>
      <c r="Z1139" s="73"/>
      <c r="AA1139" s="73">
        <v>14.99755056337041</v>
      </c>
      <c r="AB1139" s="4"/>
      <c r="AC1139" s="74"/>
      <c r="AD1139" s="75"/>
      <c r="AE1139" s="75"/>
      <c r="AF1139" s="76"/>
      <c r="AJ1139" s="90">
        <v>1010016.0</v>
      </c>
      <c r="AK1139" s="18"/>
      <c r="AL1139" s="8">
        <f t="shared" si="36"/>
        <v>0</v>
      </c>
      <c r="AO1139" s="8">
        <v>1.8381627168336185</v>
      </c>
      <c r="AT1139" s="18"/>
      <c r="AU1139" s="91"/>
    </row>
    <row r="1140" ht="12.0" customHeight="1">
      <c r="A1140" s="97">
        <v>5010017.0</v>
      </c>
      <c r="B1140" s="92" t="s">
        <v>1435</v>
      </c>
      <c r="C1140" s="81" t="str">
        <f t="shared" si="37"/>
        <v/>
      </c>
      <c r="D1140" s="82">
        <v>241.85</v>
      </c>
      <c r="E1140" s="94" t="s">
        <v>245</v>
      </c>
      <c r="F1140" s="84">
        <f t="shared" si="35"/>
        <v>295.057</v>
      </c>
      <c r="G1140" s="95" t="s">
        <v>252</v>
      </c>
      <c r="H1140" s="86"/>
      <c r="I1140" s="87"/>
      <c r="J1140" s="76"/>
      <c r="K1140" s="88"/>
      <c r="N1140" s="18"/>
      <c r="P1140" s="4">
        <v>95.0</v>
      </c>
      <c r="Q1140" s="4"/>
      <c r="R1140" s="4"/>
      <c r="S1140" s="21"/>
      <c r="T1140" s="21"/>
      <c r="V1140" s="89"/>
      <c r="Z1140" s="73"/>
      <c r="AA1140" s="73">
        <v>15.000592206561649</v>
      </c>
      <c r="AB1140" s="4"/>
      <c r="AC1140" s="74"/>
      <c r="AD1140" s="75"/>
      <c r="AE1140" s="75"/>
      <c r="AF1140" s="76"/>
      <c r="AJ1140" s="90">
        <v>1010017.0</v>
      </c>
      <c r="AK1140" s="18"/>
      <c r="AL1140" s="8">
        <f t="shared" si="36"/>
        <v>0</v>
      </c>
      <c r="AO1140" s="8">
        <v>0.777713458755427</v>
      </c>
      <c r="AT1140" s="18"/>
      <c r="AU1140" s="91"/>
    </row>
    <row r="1141" ht="12.0" customHeight="1">
      <c r="A1141" s="97">
        <v>5010018.0</v>
      </c>
      <c r="B1141" s="92" t="s">
        <v>1436</v>
      </c>
      <c r="C1141" s="81" t="str">
        <f t="shared" si="37"/>
        <v/>
      </c>
      <c r="D1141" s="82">
        <v>275.49</v>
      </c>
      <c r="E1141" s="94" t="s">
        <v>245</v>
      </c>
      <c r="F1141" s="84">
        <f t="shared" si="35"/>
        <v>336.0978</v>
      </c>
      <c r="G1141" s="95" t="s">
        <v>246</v>
      </c>
      <c r="H1141" s="86"/>
      <c r="I1141" s="98" t="s">
        <v>1437</v>
      </c>
      <c r="J1141" s="76"/>
      <c r="K1141" s="88"/>
      <c r="N1141" s="18"/>
      <c r="P1141" s="4">
        <v>95.0</v>
      </c>
      <c r="Q1141" s="4"/>
      <c r="R1141" s="4"/>
      <c r="S1141" s="21"/>
      <c r="T1141" s="21"/>
      <c r="V1141" s="89"/>
      <c r="Z1141" s="73"/>
      <c r="AA1141" s="73">
        <v>14.99870028593709</v>
      </c>
      <c r="AB1141" s="4"/>
      <c r="AC1141" s="74"/>
      <c r="AD1141" s="75"/>
      <c r="AE1141" s="75"/>
      <c r="AF1141" s="76"/>
      <c r="AJ1141" s="90">
        <v>1010018.0</v>
      </c>
      <c r="AK1141" s="18"/>
      <c r="AL1141" s="8">
        <f t="shared" si="36"/>
        <v>0</v>
      </c>
      <c r="AO1141" s="8">
        <v>2.275823683860273</v>
      </c>
      <c r="AT1141" s="18"/>
      <c r="AU1141" s="91"/>
    </row>
    <row r="1142" ht="12.0" customHeight="1">
      <c r="A1142" s="97">
        <v>5010019.0</v>
      </c>
      <c r="B1142" s="92" t="s">
        <v>1438</v>
      </c>
      <c r="C1142" s="81" t="str">
        <f t="shared" si="37"/>
        <v/>
      </c>
      <c r="D1142" s="82">
        <v>299.99</v>
      </c>
      <c r="E1142" s="94" t="s">
        <v>245</v>
      </c>
      <c r="F1142" s="84">
        <f t="shared" si="35"/>
        <v>365.9878</v>
      </c>
      <c r="G1142" s="95" t="s">
        <v>252</v>
      </c>
      <c r="H1142" s="86"/>
      <c r="I1142" s="99"/>
      <c r="J1142" s="76"/>
      <c r="K1142" s="88"/>
      <c r="N1142" s="18"/>
      <c r="P1142" s="4">
        <v>95.0</v>
      </c>
      <c r="Q1142" s="4"/>
      <c r="R1142" s="4"/>
      <c r="S1142" s="21"/>
      <c r="T1142" s="21"/>
      <c r="V1142" s="89"/>
      <c r="Z1142" s="73"/>
      <c r="AA1142" s="73">
        <v>15.001193602291707</v>
      </c>
      <c r="AB1142" s="4"/>
      <c r="AC1142" s="74"/>
      <c r="AD1142" s="75"/>
      <c r="AE1142" s="75"/>
      <c r="AF1142" s="76"/>
      <c r="AJ1142" s="90">
        <v>1010019.0</v>
      </c>
      <c r="AK1142" s="18"/>
      <c r="AL1142" s="8">
        <f t="shared" si="36"/>
        <v>0</v>
      </c>
      <c r="AO1142" s="8">
        <v>0.41799171083480563</v>
      </c>
      <c r="AT1142" s="18"/>
      <c r="AU1142" s="91"/>
    </row>
    <row r="1143" ht="12.0" customHeight="1">
      <c r="A1143" s="97">
        <v>5010020.0</v>
      </c>
      <c r="B1143" s="92" t="s">
        <v>1439</v>
      </c>
      <c r="C1143" s="81" t="str">
        <f t="shared" si="37"/>
        <v/>
      </c>
      <c r="D1143" s="82">
        <v>316.0</v>
      </c>
      <c r="E1143" s="94" t="s">
        <v>245</v>
      </c>
      <c r="F1143" s="84">
        <f t="shared" si="35"/>
        <v>385.52</v>
      </c>
      <c r="G1143" s="95" t="s">
        <v>246</v>
      </c>
      <c r="H1143" s="86"/>
      <c r="I1143" s="76"/>
      <c r="J1143" s="76"/>
      <c r="K1143" s="88"/>
      <c r="N1143" s="18"/>
      <c r="P1143" s="4">
        <v>95.0</v>
      </c>
      <c r="Q1143" s="4"/>
      <c r="R1143" s="4"/>
      <c r="S1143" s="21"/>
      <c r="T1143" s="21"/>
      <c r="V1143" s="89"/>
      <c r="Z1143" s="73"/>
      <c r="AA1143" s="73">
        <v>15.001812907904267</v>
      </c>
      <c r="AB1143" s="4"/>
      <c r="AC1143" s="74"/>
      <c r="AD1143" s="75"/>
      <c r="AE1143" s="75"/>
      <c r="AF1143" s="76"/>
      <c r="AJ1143" s="90">
        <v>1010020.0</v>
      </c>
      <c r="AK1143" s="18"/>
      <c r="AL1143" s="8">
        <f t="shared" si="36"/>
        <v>0</v>
      </c>
      <c r="AO1143" s="8">
        <v>1.984071729957806</v>
      </c>
      <c r="AT1143" s="18"/>
      <c r="AU1143" s="91"/>
    </row>
    <row r="1144" ht="12.0" customHeight="1">
      <c r="A1144" s="97">
        <v>5010021.0</v>
      </c>
      <c r="B1144" s="92" t="s">
        <v>1440</v>
      </c>
      <c r="C1144" s="81" t="str">
        <f t="shared" si="37"/>
        <v/>
      </c>
      <c r="D1144" s="82">
        <v>371.97</v>
      </c>
      <c r="E1144" s="94" t="s">
        <v>245</v>
      </c>
      <c r="F1144" s="84">
        <f t="shared" si="35"/>
        <v>453.8034</v>
      </c>
      <c r="G1144" s="95" t="s">
        <v>246</v>
      </c>
      <c r="H1144" s="86"/>
      <c r="I1144" s="76"/>
      <c r="J1144" s="76"/>
      <c r="K1144" s="88"/>
      <c r="N1144" s="18"/>
      <c r="P1144" s="4">
        <v>95.0</v>
      </c>
      <c r="Q1144" s="4"/>
      <c r="R1144" s="4"/>
      <c r="S1144" s="21"/>
      <c r="T1144" s="21"/>
      <c r="V1144" s="89"/>
      <c r="Z1144" s="73"/>
      <c r="AA1144" s="73">
        <v>15.000770060064696</v>
      </c>
      <c r="AB1144" s="4"/>
      <c r="AC1144" s="74"/>
      <c r="AD1144" s="75"/>
      <c r="AE1144" s="75"/>
      <c r="AF1144" s="76"/>
      <c r="AJ1144" s="90">
        <v>1010021.0</v>
      </c>
      <c r="AK1144" s="18"/>
      <c r="AL1144" s="8">
        <f t="shared" si="36"/>
        <v>0</v>
      </c>
      <c r="AO1144" s="8">
        <v>1.0113181170524503</v>
      </c>
      <c r="AT1144" s="18"/>
      <c r="AU1144" s="91"/>
    </row>
    <row r="1145" ht="12.0" customHeight="1">
      <c r="A1145" s="97">
        <v>5010022.0</v>
      </c>
      <c r="B1145" s="92" t="s">
        <v>1441</v>
      </c>
      <c r="C1145" s="81" t="str">
        <f t="shared" si="37"/>
        <v/>
      </c>
      <c r="D1145" s="82">
        <v>397.97</v>
      </c>
      <c r="E1145" s="94" t="s">
        <v>245</v>
      </c>
      <c r="F1145" s="84">
        <f t="shared" si="35"/>
        <v>485.5234</v>
      </c>
      <c r="G1145" s="95" t="s">
        <v>246</v>
      </c>
      <c r="H1145" s="86"/>
      <c r="I1145" s="76"/>
      <c r="J1145" s="76"/>
      <c r="K1145" s="88"/>
      <c r="N1145" s="18"/>
      <c r="P1145" s="4">
        <v>95.0</v>
      </c>
      <c r="Q1145" s="4"/>
      <c r="R1145" s="4"/>
      <c r="S1145" s="21"/>
      <c r="T1145" s="21"/>
      <c r="V1145" s="89"/>
      <c r="Z1145" s="73"/>
      <c r="AA1145" s="73">
        <v>14.999820059740173</v>
      </c>
      <c r="AB1145" s="4"/>
      <c r="AC1145" s="74"/>
      <c r="AD1145" s="75"/>
      <c r="AE1145" s="75"/>
      <c r="AF1145" s="76"/>
      <c r="AJ1145" s="90">
        <v>1010022.0</v>
      </c>
      <c r="AK1145" s="18"/>
      <c r="AL1145" s="8">
        <f t="shared" si="36"/>
        <v>0</v>
      </c>
      <c r="AO1145" s="8">
        <v>2.3631178229514784</v>
      </c>
      <c r="AT1145" s="18"/>
      <c r="AU1145" s="91"/>
    </row>
    <row r="1146" ht="12.0" customHeight="1">
      <c r="A1146" s="97">
        <v>5010023.0</v>
      </c>
      <c r="B1146" s="92" t="s">
        <v>1442</v>
      </c>
      <c r="C1146" s="81" t="str">
        <f t="shared" si="37"/>
        <v/>
      </c>
      <c r="D1146" s="82">
        <v>441.6</v>
      </c>
      <c r="E1146" s="94" t="s">
        <v>245</v>
      </c>
      <c r="F1146" s="84">
        <f t="shared" si="35"/>
        <v>538.752</v>
      </c>
      <c r="G1146" s="95" t="s">
        <v>246</v>
      </c>
      <c r="H1146" s="86"/>
      <c r="I1146" s="76"/>
      <c r="J1146" s="76"/>
      <c r="K1146" s="88"/>
      <c r="N1146" s="18"/>
      <c r="P1146" s="4">
        <v>95.0</v>
      </c>
      <c r="Q1146" s="4"/>
      <c r="R1146" s="4"/>
      <c r="S1146" s="21"/>
      <c r="T1146" s="21"/>
      <c r="V1146" s="89"/>
      <c r="Z1146" s="73"/>
      <c r="AA1146" s="73">
        <v>14.99967568268795</v>
      </c>
      <c r="AB1146" s="4"/>
      <c r="AC1146" s="74"/>
      <c r="AD1146" s="75"/>
      <c r="AE1146" s="75"/>
      <c r="AF1146" s="76"/>
      <c r="AJ1146" s="90">
        <v>1010023.0</v>
      </c>
      <c r="AK1146" s="18"/>
      <c r="AL1146" s="8">
        <f t="shared" si="36"/>
        <v>0</v>
      </c>
      <c r="AO1146" s="8">
        <v>0.851856884057971</v>
      </c>
      <c r="AT1146" s="18"/>
      <c r="AU1146" s="91"/>
    </row>
    <row r="1147" ht="12.0" customHeight="1">
      <c r="A1147" s="97">
        <v>5010024.0</v>
      </c>
      <c r="B1147" s="92" t="s">
        <v>1443</v>
      </c>
      <c r="C1147" s="81" t="str">
        <f t="shared" si="37"/>
        <v/>
      </c>
      <c r="D1147" s="82">
        <v>441.6</v>
      </c>
      <c r="E1147" s="94" t="s">
        <v>245</v>
      </c>
      <c r="F1147" s="84">
        <f t="shared" si="35"/>
        <v>538.752</v>
      </c>
      <c r="G1147" s="95" t="s">
        <v>246</v>
      </c>
      <c r="H1147" s="86"/>
      <c r="I1147" s="76"/>
      <c r="J1147" s="76"/>
      <c r="K1147" s="88"/>
      <c r="N1147" s="18"/>
      <c r="P1147" s="4">
        <v>95.0</v>
      </c>
      <c r="Q1147" s="4"/>
      <c r="R1147" s="4"/>
      <c r="S1147" s="21"/>
      <c r="T1147" s="21"/>
      <c r="V1147" s="89"/>
      <c r="Z1147" s="73"/>
      <c r="AA1147" s="73">
        <v>14.99967568268795</v>
      </c>
      <c r="AB1147" s="4"/>
      <c r="AC1147" s="74"/>
      <c r="AD1147" s="75"/>
      <c r="AE1147" s="75"/>
      <c r="AF1147" s="76"/>
      <c r="AJ1147" s="90">
        <v>1010024.0</v>
      </c>
      <c r="AK1147" s="18"/>
      <c r="AL1147" s="8">
        <f t="shared" si="36"/>
        <v>0</v>
      </c>
      <c r="AO1147" s="8">
        <v>4.259284420289855</v>
      </c>
      <c r="AT1147" s="18"/>
      <c r="AU1147" s="91"/>
    </row>
    <row r="1148" ht="12.0" customHeight="1">
      <c r="A1148" s="97">
        <v>5010025.0</v>
      </c>
      <c r="B1148" s="92" t="s">
        <v>1444</v>
      </c>
      <c r="C1148" s="81" t="str">
        <f t="shared" si="37"/>
        <v/>
      </c>
      <c r="D1148" s="82">
        <v>507.31</v>
      </c>
      <c r="E1148" s="94" t="s">
        <v>245</v>
      </c>
      <c r="F1148" s="84">
        <f t="shared" si="35"/>
        <v>618.9182</v>
      </c>
      <c r="G1148" s="95" t="s">
        <v>246</v>
      </c>
      <c r="H1148" s="86"/>
      <c r="I1148" s="76"/>
      <c r="J1148" s="76"/>
      <c r="K1148" s="88"/>
      <c r="N1148" s="18"/>
      <c r="P1148" s="4">
        <v>95.0</v>
      </c>
      <c r="Q1148" s="4"/>
      <c r="R1148" s="4"/>
      <c r="S1148" s="21"/>
      <c r="T1148" s="21"/>
      <c r="V1148" s="89"/>
      <c r="Z1148" s="73"/>
      <c r="AA1148" s="73">
        <v>14.999153068714378</v>
      </c>
      <c r="AB1148" s="4"/>
      <c r="AC1148" s="74"/>
      <c r="AD1148" s="75"/>
      <c r="AE1148" s="75"/>
      <c r="AF1148" s="76"/>
      <c r="AJ1148" s="90">
        <v>1010025.0</v>
      </c>
      <c r="AK1148" s="18"/>
      <c r="AL1148" s="8">
        <f t="shared" si="36"/>
        <v>0</v>
      </c>
      <c r="AO1148" s="8">
        <v>3.7075949616605235</v>
      </c>
      <c r="AT1148" s="18"/>
      <c r="AU1148" s="91"/>
    </row>
    <row r="1149" ht="12.0" customHeight="1">
      <c r="A1149" s="97">
        <v>3709001.0</v>
      </c>
      <c r="B1149" s="92" t="s">
        <v>1445</v>
      </c>
      <c r="C1149" s="93"/>
      <c r="D1149" s="82">
        <v>30.39</v>
      </c>
      <c r="E1149" s="106" t="s">
        <v>245</v>
      </c>
      <c r="F1149" s="84">
        <f t="shared" si="35"/>
        <v>37.0758</v>
      </c>
      <c r="G1149" s="95" t="s">
        <v>252</v>
      </c>
      <c r="H1149" s="86"/>
      <c r="I1149" s="98" t="s">
        <v>1446</v>
      </c>
      <c r="J1149" s="108"/>
      <c r="K1149" s="88"/>
      <c r="N1149" s="18"/>
      <c r="P1149" s="4">
        <v>95.0</v>
      </c>
      <c r="Q1149" s="4"/>
      <c r="R1149" s="4"/>
      <c r="S1149" s="21"/>
      <c r="T1149" s="21"/>
      <c r="V1149" s="89"/>
      <c r="Z1149" s="73"/>
      <c r="AA1149" s="73">
        <v>10.0</v>
      </c>
      <c r="AB1149" s="4"/>
      <c r="AC1149" s="74"/>
      <c r="AD1149" s="75"/>
      <c r="AE1149" s="75"/>
      <c r="AF1149" s="76"/>
      <c r="AJ1149" s="90"/>
      <c r="AK1149" s="18"/>
      <c r="AL1149" s="18"/>
      <c r="AT1149" s="18"/>
      <c r="AU1149" s="91"/>
    </row>
    <row r="1150" ht="12.0" customHeight="1">
      <c r="A1150" s="97">
        <v>3709002.0</v>
      </c>
      <c r="B1150" s="92" t="s">
        <v>1447</v>
      </c>
      <c r="C1150" s="93"/>
      <c r="D1150" s="82">
        <v>33.79</v>
      </c>
      <c r="E1150" s="106" t="s">
        <v>372</v>
      </c>
      <c r="F1150" s="84">
        <f t="shared" si="35"/>
        <v>41.2238</v>
      </c>
      <c r="G1150" s="95" t="s">
        <v>246</v>
      </c>
      <c r="H1150" s="86"/>
      <c r="I1150" s="99"/>
      <c r="J1150" s="108"/>
      <c r="K1150" s="88"/>
      <c r="N1150" s="18"/>
      <c r="P1150" s="4">
        <v>95.0</v>
      </c>
      <c r="Q1150" s="4"/>
      <c r="R1150" s="4"/>
      <c r="S1150" s="21"/>
      <c r="T1150" s="21"/>
      <c r="V1150" s="89"/>
      <c r="Z1150" s="73"/>
      <c r="AA1150" s="73">
        <v>10.0</v>
      </c>
      <c r="AB1150" s="4"/>
      <c r="AC1150" s="74"/>
      <c r="AD1150" s="75"/>
      <c r="AE1150" s="75"/>
      <c r="AF1150" s="76"/>
      <c r="AJ1150" s="90"/>
      <c r="AK1150" s="18"/>
      <c r="AL1150" s="18"/>
      <c r="AT1150" s="18"/>
      <c r="AU1150" s="91"/>
    </row>
    <row r="1151" ht="12.0" customHeight="1">
      <c r="A1151" s="97">
        <v>3709003.0</v>
      </c>
      <c r="B1151" s="92" t="s">
        <v>1448</v>
      </c>
      <c r="C1151" s="93"/>
      <c r="D1151" s="82">
        <v>37.32</v>
      </c>
      <c r="E1151" s="106" t="s">
        <v>245</v>
      </c>
      <c r="F1151" s="84">
        <f t="shared" si="35"/>
        <v>45.5304</v>
      </c>
      <c r="G1151" s="95" t="s">
        <v>252</v>
      </c>
      <c r="H1151" s="86"/>
      <c r="I1151" s="76"/>
      <c r="J1151" s="108"/>
      <c r="K1151" s="88"/>
      <c r="N1151" s="18"/>
      <c r="P1151" s="4">
        <v>95.0</v>
      </c>
      <c r="Q1151" s="4"/>
      <c r="R1151" s="4"/>
      <c r="S1151" s="21"/>
      <c r="T1151" s="21"/>
      <c r="V1151" s="89"/>
      <c r="Z1151" s="73"/>
      <c r="AA1151" s="73">
        <v>10.0</v>
      </c>
      <c r="AB1151" s="4"/>
      <c r="AC1151" s="74"/>
      <c r="AD1151" s="75"/>
      <c r="AE1151" s="75"/>
      <c r="AF1151" s="76"/>
      <c r="AJ1151" s="90"/>
      <c r="AK1151" s="18"/>
      <c r="AL1151" s="18"/>
      <c r="AT1151" s="18"/>
      <c r="AU1151" s="91"/>
    </row>
    <row r="1152" ht="12.0" customHeight="1">
      <c r="A1152" s="97">
        <v>3709004.0</v>
      </c>
      <c r="B1152" s="92" t="s">
        <v>1449</v>
      </c>
      <c r="C1152" s="93"/>
      <c r="D1152" s="82">
        <v>44.05</v>
      </c>
      <c r="E1152" s="106" t="s">
        <v>245</v>
      </c>
      <c r="F1152" s="84">
        <f t="shared" si="35"/>
        <v>53.741</v>
      </c>
      <c r="G1152" s="95" t="s">
        <v>246</v>
      </c>
      <c r="H1152" s="86"/>
      <c r="I1152" s="76"/>
      <c r="J1152" s="108"/>
      <c r="K1152" s="88"/>
      <c r="N1152" s="18"/>
      <c r="P1152" s="4">
        <v>95.0</v>
      </c>
      <c r="Q1152" s="4"/>
      <c r="R1152" s="4"/>
      <c r="S1152" s="21"/>
      <c r="T1152" s="21"/>
      <c r="V1152" s="89"/>
      <c r="Z1152" s="73"/>
      <c r="AA1152" s="73">
        <v>10.0</v>
      </c>
      <c r="AB1152" s="4"/>
      <c r="AC1152" s="74"/>
      <c r="AD1152" s="75"/>
      <c r="AE1152" s="75"/>
      <c r="AF1152" s="76"/>
      <c r="AJ1152" s="90"/>
      <c r="AK1152" s="18"/>
      <c r="AL1152" s="18"/>
      <c r="AT1152" s="18"/>
      <c r="AU1152" s="91"/>
    </row>
    <row r="1153" ht="12.0" customHeight="1">
      <c r="A1153" s="97">
        <v>3709005.0</v>
      </c>
      <c r="B1153" s="92" t="s">
        <v>1450</v>
      </c>
      <c r="C1153" s="93"/>
      <c r="D1153" s="82">
        <v>51.03</v>
      </c>
      <c r="E1153" s="106" t="s">
        <v>458</v>
      </c>
      <c r="F1153" s="84">
        <f t="shared" si="35"/>
        <v>62.2566</v>
      </c>
      <c r="G1153" s="95" t="s">
        <v>252</v>
      </c>
      <c r="H1153" s="86"/>
      <c r="I1153" s="76"/>
      <c r="J1153" s="108"/>
      <c r="K1153" s="88"/>
      <c r="N1153" s="18"/>
      <c r="P1153" s="4">
        <v>95.0</v>
      </c>
      <c r="Q1153" s="4"/>
      <c r="R1153" s="4"/>
      <c r="S1153" s="21"/>
      <c r="T1153" s="21"/>
      <c r="V1153" s="89"/>
      <c r="Z1153" s="73"/>
      <c r="AA1153" s="73">
        <v>10.0</v>
      </c>
      <c r="AB1153" s="4"/>
      <c r="AC1153" s="74"/>
      <c r="AD1153" s="75"/>
      <c r="AE1153" s="75"/>
      <c r="AF1153" s="76"/>
      <c r="AJ1153" s="90"/>
      <c r="AK1153" s="18"/>
      <c r="AL1153" s="18"/>
      <c r="AT1153" s="18"/>
      <c r="AU1153" s="91"/>
    </row>
    <row r="1154" ht="12.0" customHeight="1">
      <c r="A1154" s="97">
        <v>3709006.0</v>
      </c>
      <c r="B1154" s="92" t="s">
        <v>1451</v>
      </c>
      <c r="C1154" s="93"/>
      <c r="D1154" s="82">
        <v>78.88</v>
      </c>
      <c r="E1154" s="106" t="s">
        <v>245</v>
      </c>
      <c r="F1154" s="84">
        <f t="shared" si="35"/>
        <v>96.2336</v>
      </c>
      <c r="G1154" s="95" t="s">
        <v>252</v>
      </c>
      <c r="H1154" s="86"/>
      <c r="I1154" s="76"/>
      <c r="J1154" s="108"/>
      <c r="K1154" s="88"/>
      <c r="N1154" s="18"/>
      <c r="P1154" s="4">
        <v>95.0</v>
      </c>
      <c r="Q1154" s="4"/>
      <c r="R1154" s="4"/>
      <c r="S1154" s="21"/>
      <c r="T1154" s="21"/>
      <c r="V1154" s="89"/>
      <c r="Z1154" s="73"/>
      <c r="AA1154" s="73">
        <v>10.0</v>
      </c>
      <c r="AB1154" s="4"/>
      <c r="AC1154" s="74"/>
      <c r="AD1154" s="75"/>
      <c r="AE1154" s="75"/>
      <c r="AF1154" s="76"/>
      <c r="AJ1154" s="90"/>
      <c r="AK1154" s="18"/>
      <c r="AL1154" s="18"/>
      <c r="AT1154" s="18"/>
      <c r="AU1154" s="91"/>
    </row>
    <row r="1155" ht="12.0" customHeight="1">
      <c r="A1155" s="97">
        <v>3709007.0</v>
      </c>
      <c r="B1155" s="92" t="s">
        <v>1452</v>
      </c>
      <c r="C1155" s="93"/>
      <c r="D1155" s="82">
        <v>109.38</v>
      </c>
      <c r="E1155" s="106" t="s">
        <v>245</v>
      </c>
      <c r="F1155" s="84">
        <f t="shared" si="35"/>
        <v>133.4436</v>
      </c>
      <c r="G1155" s="95" t="s">
        <v>252</v>
      </c>
      <c r="H1155" s="86"/>
      <c r="I1155" s="76"/>
      <c r="J1155" s="108"/>
      <c r="K1155" s="88"/>
      <c r="N1155" s="18"/>
      <c r="P1155" s="4">
        <v>95.0</v>
      </c>
      <c r="Q1155" s="4"/>
      <c r="R1155" s="4"/>
      <c r="S1155" s="21"/>
      <c r="T1155" s="21"/>
      <c r="V1155" s="89"/>
      <c r="Z1155" s="73"/>
      <c r="AA1155" s="73">
        <v>10.0</v>
      </c>
      <c r="AB1155" s="4"/>
      <c r="AC1155" s="74"/>
      <c r="AD1155" s="75"/>
      <c r="AE1155" s="75"/>
      <c r="AF1155" s="76"/>
      <c r="AJ1155" s="90"/>
      <c r="AK1155" s="18"/>
      <c r="AL1155" s="18"/>
      <c r="AT1155" s="18"/>
      <c r="AU1155" s="91"/>
    </row>
    <row r="1156" ht="12.0" customHeight="1">
      <c r="A1156" s="97">
        <v>3709008.0</v>
      </c>
      <c r="B1156" s="92" t="s">
        <v>1453</v>
      </c>
      <c r="C1156" s="93"/>
      <c r="D1156" s="82">
        <v>142.31</v>
      </c>
      <c r="E1156" s="106" t="s">
        <v>497</v>
      </c>
      <c r="F1156" s="84">
        <f t="shared" si="35"/>
        <v>173.6182</v>
      </c>
      <c r="G1156" s="95" t="s">
        <v>252</v>
      </c>
      <c r="H1156" s="86"/>
      <c r="I1156" s="76"/>
      <c r="J1156" s="108"/>
      <c r="K1156" s="88"/>
      <c r="N1156" s="18"/>
      <c r="P1156" s="4">
        <v>95.0</v>
      </c>
      <c r="Q1156" s="4"/>
      <c r="R1156" s="4"/>
      <c r="S1156" s="21"/>
      <c r="T1156" s="21"/>
      <c r="V1156" s="89"/>
      <c r="Z1156" s="73"/>
      <c r="AA1156" s="73">
        <v>10.0</v>
      </c>
      <c r="AB1156" s="4"/>
      <c r="AC1156" s="74"/>
      <c r="AD1156" s="75"/>
      <c r="AE1156" s="75"/>
      <c r="AF1156" s="76"/>
      <c r="AJ1156" s="90"/>
      <c r="AK1156" s="18"/>
      <c r="AL1156" s="18"/>
      <c r="AT1156" s="18"/>
      <c r="AU1156" s="91"/>
    </row>
    <row r="1157" ht="12.0" customHeight="1">
      <c r="A1157" s="97">
        <v>3709009.0</v>
      </c>
      <c r="B1157" s="92" t="s">
        <v>1454</v>
      </c>
      <c r="C1157" s="93"/>
      <c r="D1157" s="82">
        <v>183.11</v>
      </c>
      <c r="E1157" s="106" t="s">
        <v>245</v>
      </c>
      <c r="F1157" s="84">
        <f t="shared" si="35"/>
        <v>223.3942</v>
      </c>
      <c r="G1157" s="95" t="s">
        <v>252</v>
      </c>
      <c r="H1157" s="86"/>
      <c r="I1157" s="76"/>
      <c r="J1157" s="108"/>
      <c r="K1157" s="88"/>
      <c r="N1157" s="18"/>
      <c r="P1157" s="4">
        <v>95.0</v>
      </c>
      <c r="Q1157" s="4"/>
      <c r="R1157" s="4"/>
      <c r="S1157" s="21"/>
      <c r="T1157" s="21"/>
      <c r="V1157" s="89"/>
      <c r="Z1157" s="73"/>
      <c r="AA1157" s="73">
        <v>10.0</v>
      </c>
      <c r="AB1157" s="4"/>
      <c r="AC1157" s="74"/>
      <c r="AD1157" s="75"/>
      <c r="AE1157" s="75"/>
      <c r="AF1157" s="76"/>
      <c r="AJ1157" s="90"/>
      <c r="AK1157" s="18"/>
      <c r="AL1157" s="18"/>
      <c r="AT1157" s="18"/>
      <c r="AU1157" s="91"/>
    </row>
    <row r="1158" ht="12.0" customHeight="1">
      <c r="A1158" s="97">
        <v>3709010.0</v>
      </c>
      <c r="B1158" s="92" t="s">
        <v>1455</v>
      </c>
      <c r="C1158" s="93"/>
      <c r="D1158" s="82">
        <v>250.19</v>
      </c>
      <c r="E1158" s="106" t="s">
        <v>372</v>
      </c>
      <c r="F1158" s="84">
        <f t="shared" si="35"/>
        <v>305.2318</v>
      </c>
      <c r="G1158" s="95" t="s">
        <v>252</v>
      </c>
      <c r="H1158" s="86"/>
      <c r="I1158" s="76"/>
      <c r="J1158" s="108"/>
      <c r="K1158" s="88"/>
      <c r="N1158" s="18"/>
      <c r="P1158" s="4">
        <v>95.0</v>
      </c>
      <c r="Q1158" s="4"/>
      <c r="R1158" s="4"/>
      <c r="S1158" s="21"/>
      <c r="T1158" s="21"/>
      <c r="V1158" s="89"/>
      <c r="Z1158" s="73"/>
      <c r="AA1158" s="73">
        <v>10.0</v>
      </c>
      <c r="AB1158" s="4"/>
      <c r="AC1158" s="74"/>
      <c r="AD1158" s="75"/>
      <c r="AE1158" s="75"/>
      <c r="AF1158" s="76"/>
      <c r="AJ1158" s="90"/>
      <c r="AK1158" s="18"/>
      <c r="AL1158" s="18"/>
      <c r="AT1158" s="18"/>
      <c r="AU1158" s="91"/>
    </row>
    <row r="1159" ht="12.0" customHeight="1">
      <c r="A1159" s="109">
        <v>3709011.0</v>
      </c>
      <c r="B1159" s="110" t="s">
        <v>1456</v>
      </c>
      <c r="C1159" s="111"/>
      <c r="D1159" s="82">
        <v>308.32</v>
      </c>
      <c r="E1159" s="106" t="s">
        <v>245</v>
      </c>
      <c r="F1159" s="84">
        <f t="shared" si="35"/>
        <v>376.1504</v>
      </c>
      <c r="G1159" s="112" t="s">
        <v>252</v>
      </c>
      <c r="H1159" s="86"/>
      <c r="I1159" s="76"/>
      <c r="J1159" s="108"/>
      <c r="K1159" s="88"/>
      <c r="N1159" s="18"/>
      <c r="P1159" s="4">
        <v>95.0</v>
      </c>
      <c r="Q1159" s="4"/>
      <c r="R1159" s="4"/>
      <c r="S1159" s="21"/>
      <c r="T1159" s="21"/>
      <c r="V1159" s="89"/>
      <c r="Z1159" s="73"/>
      <c r="AA1159" s="73">
        <v>10.0</v>
      </c>
      <c r="AB1159" s="4"/>
      <c r="AC1159" s="74"/>
      <c r="AD1159" s="75"/>
      <c r="AE1159" s="75"/>
      <c r="AF1159" s="76"/>
      <c r="AJ1159" s="90"/>
      <c r="AK1159" s="18"/>
      <c r="AL1159" s="18"/>
      <c r="AT1159" s="18"/>
      <c r="AU1159" s="91"/>
    </row>
    <row r="1160" ht="60.0" customHeight="1">
      <c r="A1160" s="62">
        <v>11.0</v>
      </c>
      <c r="B1160" s="113" t="s">
        <v>1457</v>
      </c>
      <c r="C1160" s="66"/>
      <c r="D1160" s="82"/>
      <c r="E1160" s="66"/>
      <c r="F1160" s="114"/>
      <c r="G1160" s="68"/>
      <c r="H1160" s="120"/>
      <c r="I1160" s="70">
        <v>0.0</v>
      </c>
      <c r="J1160" s="71"/>
      <c r="K1160" s="71"/>
      <c r="N1160" s="18"/>
      <c r="P1160" s="4">
        <v>167.0</v>
      </c>
      <c r="Q1160" s="4"/>
      <c r="R1160" s="5"/>
      <c r="S1160" s="21"/>
      <c r="T1160" s="21"/>
      <c r="V1160" s="72"/>
      <c r="Z1160" s="73"/>
      <c r="AA1160" s="73"/>
      <c r="AB1160" s="4"/>
      <c r="AC1160" s="74"/>
      <c r="AD1160" s="75"/>
      <c r="AE1160" s="75"/>
      <c r="AF1160" s="76"/>
      <c r="AJ1160" s="90"/>
      <c r="AK1160" s="18"/>
      <c r="AL1160" s="18"/>
      <c r="AT1160" s="18"/>
      <c r="AU1160" s="91"/>
    </row>
    <row r="1161" ht="12.0" customHeight="1">
      <c r="A1161" s="79">
        <v>5041001.0</v>
      </c>
      <c r="B1161" s="80" t="s">
        <v>1458</v>
      </c>
      <c r="C1161" s="81" t="str">
        <f t="shared" ref="C1161:C1163" si="38">IF(MROUND(AL1161/(AO1161*F1161),1)=0,"",MROUND(AL1161/(AO1161*F1161),1))</f>
        <v/>
      </c>
      <c r="D1161" s="82">
        <v>191.66</v>
      </c>
      <c r="E1161" s="83" t="s">
        <v>245</v>
      </c>
      <c r="F1161" s="84">
        <f t="shared" ref="F1161:F1163" si="39">D1161*1.22</f>
        <v>233.8252</v>
      </c>
      <c r="G1161" s="85"/>
      <c r="H1161" s="86"/>
      <c r="I1161" s="76"/>
      <c r="J1161" s="76"/>
      <c r="K1161" s="88"/>
      <c r="N1161" s="18"/>
      <c r="P1161" s="4">
        <v>167.0</v>
      </c>
      <c r="Q1161" s="4"/>
      <c r="R1161" s="4"/>
      <c r="S1161" s="21"/>
      <c r="T1161" s="21"/>
      <c r="V1161" s="89"/>
      <c r="Z1161" s="73"/>
      <c r="AA1161" s="73">
        <v>15.0</v>
      </c>
      <c r="AB1161" s="4"/>
      <c r="AC1161" s="74"/>
      <c r="AD1161" s="75"/>
      <c r="AE1161" s="75"/>
      <c r="AF1161" s="76"/>
      <c r="AJ1161" s="90"/>
      <c r="AK1161" s="18"/>
      <c r="AL1161" s="8">
        <f t="shared" ref="AL1161:AL1163" si="40">$I$1160/3</f>
        <v>0</v>
      </c>
      <c r="AO1161" s="8">
        <v>1.1601669912923922</v>
      </c>
      <c r="AT1161" s="18"/>
      <c r="AU1161" s="91"/>
    </row>
    <row r="1162" ht="12.0" customHeight="1">
      <c r="A1162" s="97">
        <v>5041002.0</v>
      </c>
      <c r="B1162" s="92" t="s">
        <v>1459</v>
      </c>
      <c r="C1162" s="81" t="str">
        <f t="shared" si="38"/>
        <v/>
      </c>
      <c r="D1162" s="82">
        <v>255.65</v>
      </c>
      <c r="E1162" s="94" t="s">
        <v>372</v>
      </c>
      <c r="F1162" s="84">
        <f t="shared" si="39"/>
        <v>311.893</v>
      </c>
      <c r="G1162" s="95"/>
      <c r="H1162" s="86"/>
      <c r="I1162" s="76"/>
      <c r="J1162" s="76"/>
      <c r="K1162" s="88"/>
      <c r="N1162" s="18"/>
      <c r="P1162" s="4">
        <v>167.0</v>
      </c>
      <c r="Q1162" s="4"/>
      <c r="R1162" s="4"/>
      <c r="S1162" s="21"/>
      <c r="T1162" s="21"/>
      <c r="V1162" s="89"/>
      <c r="Z1162" s="73"/>
      <c r="AA1162" s="73">
        <v>15.0</v>
      </c>
      <c r="AB1162" s="4"/>
      <c r="AC1162" s="74"/>
      <c r="AD1162" s="75"/>
      <c r="AE1162" s="75"/>
      <c r="AF1162" s="76"/>
      <c r="AJ1162" s="90"/>
      <c r="AK1162" s="18"/>
      <c r="AL1162" s="8">
        <f t="shared" si="40"/>
        <v>0</v>
      </c>
      <c r="AO1162" s="8">
        <v>0.8697764559354063</v>
      </c>
      <c r="AT1162" s="18"/>
      <c r="AU1162" s="91"/>
    </row>
    <row r="1163" ht="12.0" customHeight="1">
      <c r="A1163" s="109">
        <v>5041003.0</v>
      </c>
      <c r="B1163" s="110" t="s">
        <v>1460</v>
      </c>
      <c r="C1163" s="81" t="str">
        <f t="shared" si="38"/>
        <v/>
      </c>
      <c r="D1163" s="82">
        <v>351.64</v>
      </c>
      <c r="E1163" s="121" t="s">
        <v>245</v>
      </c>
      <c r="F1163" s="84">
        <f t="shared" si="39"/>
        <v>429.0008</v>
      </c>
      <c r="G1163" s="112"/>
      <c r="H1163" s="86"/>
      <c r="I1163" s="76"/>
      <c r="J1163" s="76"/>
      <c r="K1163" s="88"/>
      <c r="N1163" s="18"/>
      <c r="P1163" s="4">
        <v>167.0</v>
      </c>
      <c r="Q1163" s="4"/>
      <c r="R1163" s="4"/>
      <c r="S1163" s="21"/>
      <c r="T1163" s="21"/>
      <c r="V1163" s="89"/>
      <c r="Z1163" s="73"/>
      <c r="AA1163" s="73">
        <v>15.0</v>
      </c>
      <c r="AB1163" s="4"/>
      <c r="AC1163" s="74"/>
      <c r="AD1163" s="75"/>
      <c r="AE1163" s="75"/>
      <c r="AF1163" s="76"/>
      <c r="AJ1163" s="90"/>
      <c r="AK1163" s="18"/>
      <c r="AL1163" s="8">
        <f t="shared" si="40"/>
        <v>0</v>
      </c>
      <c r="AO1163" s="8">
        <v>1.0118032786885247</v>
      </c>
      <c r="AT1163" s="18"/>
      <c r="AU1163" s="91"/>
    </row>
    <row r="1164" ht="75.0" customHeight="1">
      <c r="A1164" s="62">
        <v>12.0</v>
      </c>
      <c r="B1164" s="113" t="s">
        <v>1461</v>
      </c>
      <c r="C1164" s="66"/>
      <c r="D1164" s="82"/>
      <c r="E1164" s="66"/>
      <c r="F1164" s="114"/>
      <c r="G1164" s="68"/>
      <c r="H1164" s="120"/>
      <c r="I1164" s="70">
        <v>0.0</v>
      </c>
      <c r="J1164" s="71"/>
      <c r="K1164" s="71"/>
      <c r="N1164" s="18"/>
      <c r="P1164" s="4">
        <v>96.0</v>
      </c>
      <c r="Q1164" s="4"/>
      <c r="R1164" s="5"/>
      <c r="S1164" s="21"/>
      <c r="T1164" s="21"/>
      <c r="V1164" s="72"/>
      <c r="Z1164" s="73"/>
      <c r="AA1164" s="73"/>
      <c r="AB1164" s="4"/>
      <c r="AC1164" s="74"/>
      <c r="AD1164" s="75"/>
      <c r="AE1164" s="75"/>
      <c r="AF1164" s="76"/>
      <c r="AJ1164" s="90"/>
      <c r="AK1164" s="18"/>
      <c r="AL1164" s="18"/>
      <c r="AT1164" s="18"/>
      <c r="AU1164" s="91"/>
    </row>
    <row r="1165" ht="12.0" customHeight="1">
      <c r="A1165" s="79">
        <v>1020001.0</v>
      </c>
      <c r="B1165" s="80" t="s">
        <v>1462</v>
      </c>
      <c r="C1165" s="81" t="str">
        <f t="shared" ref="C1165:C1180" si="41">IF(MROUND(AL1165/(AO1165*F1165),1)=0,"",MROUND(AL1165/(AO1165*F1165),1))</f>
        <v/>
      </c>
      <c r="D1165" s="82">
        <v>5.81</v>
      </c>
      <c r="E1165" s="83" t="s">
        <v>245</v>
      </c>
      <c r="F1165" s="127">
        <f t="shared" ref="F1165:F1194" si="42">D1165*1.22</f>
        <v>7.0882</v>
      </c>
      <c r="G1165" s="85" t="s">
        <v>246</v>
      </c>
      <c r="H1165" s="86"/>
      <c r="I1165" s="87"/>
      <c r="J1165" s="76"/>
      <c r="K1165" s="88"/>
      <c r="N1165" s="18"/>
      <c r="P1165" s="4">
        <v>96.0</v>
      </c>
      <c r="Q1165" s="4"/>
      <c r="R1165" s="4"/>
      <c r="S1165" s="21"/>
      <c r="T1165" s="21"/>
      <c r="V1165" s="89"/>
      <c r="Z1165" s="73"/>
      <c r="AA1165" s="73">
        <v>0.0</v>
      </c>
      <c r="AB1165" s="4"/>
      <c r="AC1165" s="74"/>
      <c r="AD1165" s="75"/>
      <c r="AE1165" s="75"/>
      <c r="AF1165" s="76"/>
      <c r="AJ1165" s="90"/>
      <c r="AK1165" s="18"/>
      <c r="AL1165" s="8">
        <f t="shared" ref="AL1165:AL1180" si="43">$I$1164/16</f>
        <v>0</v>
      </c>
      <c r="AO1165" s="8">
        <v>7.143412937464142</v>
      </c>
      <c r="AT1165" s="18"/>
      <c r="AU1165" s="91"/>
    </row>
    <row r="1166" ht="12.0" customHeight="1">
      <c r="A1166" s="97">
        <v>5020002.0</v>
      </c>
      <c r="B1166" s="92" t="s">
        <v>1463</v>
      </c>
      <c r="C1166" s="81" t="str">
        <f t="shared" si="41"/>
        <v/>
      </c>
      <c r="D1166" s="82">
        <v>8.33</v>
      </c>
      <c r="E1166" s="94"/>
      <c r="F1166" s="84">
        <f t="shared" si="42"/>
        <v>10.1626</v>
      </c>
      <c r="G1166" s="95" t="s">
        <v>246</v>
      </c>
      <c r="H1166" s="86"/>
      <c r="I1166" s="19" t="s">
        <v>1464</v>
      </c>
      <c r="J1166" s="76"/>
      <c r="K1166" s="88"/>
      <c r="N1166" s="18"/>
      <c r="P1166" s="4">
        <v>96.0</v>
      </c>
      <c r="Q1166" s="4"/>
      <c r="R1166" s="4"/>
      <c r="S1166" s="21"/>
      <c r="T1166" s="21"/>
      <c r="V1166" s="89"/>
      <c r="Z1166" s="73"/>
      <c r="AA1166" s="73">
        <v>0.0</v>
      </c>
      <c r="AB1166" s="4"/>
      <c r="AC1166" s="74"/>
      <c r="AD1166" s="75"/>
      <c r="AE1166" s="75"/>
      <c r="AF1166" s="76"/>
      <c r="AJ1166" s="90">
        <v>1020002.0</v>
      </c>
      <c r="AK1166" s="18"/>
      <c r="AL1166" s="8">
        <f t="shared" si="43"/>
        <v>0</v>
      </c>
      <c r="AO1166" s="8">
        <v>5.32775727428327</v>
      </c>
      <c r="AT1166" s="18"/>
      <c r="AU1166" s="91"/>
    </row>
    <row r="1167" ht="12.0" customHeight="1">
      <c r="A1167" s="97">
        <v>1020003.0</v>
      </c>
      <c r="B1167" s="92" t="s">
        <v>1465</v>
      </c>
      <c r="C1167" s="81" t="str">
        <f t="shared" si="41"/>
        <v/>
      </c>
      <c r="D1167" s="82">
        <v>9.15</v>
      </c>
      <c r="E1167" s="83" t="s">
        <v>245</v>
      </c>
      <c r="F1167" s="127">
        <f t="shared" si="42"/>
        <v>11.163</v>
      </c>
      <c r="G1167" s="95" t="s">
        <v>246</v>
      </c>
      <c r="H1167" s="86"/>
      <c r="J1167" s="76"/>
      <c r="K1167" s="88"/>
      <c r="N1167" s="18"/>
      <c r="P1167" s="4">
        <v>96.0</v>
      </c>
      <c r="Q1167" s="4"/>
      <c r="R1167" s="4"/>
      <c r="S1167" s="21"/>
      <c r="T1167" s="21"/>
      <c r="V1167" s="89"/>
      <c r="Z1167" s="73"/>
      <c r="AA1167" s="73">
        <v>0.0</v>
      </c>
      <c r="AB1167" s="4"/>
      <c r="AC1167" s="74"/>
      <c r="AD1167" s="75"/>
      <c r="AE1167" s="75"/>
      <c r="AF1167" s="76"/>
      <c r="AJ1167" s="90"/>
      <c r="AK1167" s="18"/>
      <c r="AL1167" s="8">
        <f t="shared" si="43"/>
        <v>0</v>
      </c>
      <c r="AO1167" s="8">
        <v>22.679360200364297</v>
      </c>
      <c r="AT1167" s="18"/>
      <c r="AU1167" s="91"/>
    </row>
    <row r="1168" ht="12.0" customHeight="1">
      <c r="A1168" s="97">
        <v>1020004.0</v>
      </c>
      <c r="B1168" s="92" t="s">
        <v>1466</v>
      </c>
      <c r="C1168" s="81" t="str">
        <f t="shared" si="41"/>
        <v/>
      </c>
      <c r="D1168" s="82">
        <v>11.13</v>
      </c>
      <c r="E1168" s="83" t="s">
        <v>245</v>
      </c>
      <c r="F1168" s="127">
        <f t="shared" si="42"/>
        <v>13.5786</v>
      </c>
      <c r="G1168" s="95" t="s">
        <v>246</v>
      </c>
      <c r="H1168" s="86"/>
      <c r="J1168" s="76"/>
      <c r="K1168" s="88"/>
      <c r="N1168" s="18"/>
      <c r="P1168" s="4">
        <v>96.0</v>
      </c>
      <c r="Q1168" s="4"/>
      <c r="R1168" s="4"/>
      <c r="S1168" s="21"/>
      <c r="T1168" s="21"/>
      <c r="V1168" s="89"/>
      <c r="Z1168" s="73"/>
      <c r="AA1168" s="73">
        <v>0.0</v>
      </c>
      <c r="AB1168" s="4"/>
      <c r="AC1168" s="74"/>
      <c r="AD1168" s="75"/>
      <c r="AE1168" s="75"/>
      <c r="AF1168" s="76"/>
      <c r="AJ1168" s="90"/>
      <c r="AK1168" s="18"/>
      <c r="AL1168" s="8">
        <f t="shared" si="43"/>
        <v>0</v>
      </c>
      <c r="AO1168" s="8">
        <v>9.32237851901767</v>
      </c>
      <c r="AT1168" s="18"/>
      <c r="AU1168" s="91"/>
    </row>
    <row r="1169" ht="12.0" customHeight="1">
      <c r="A1169" s="97">
        <v>1020005.0</v>
      </c>
      <c r="B1169" s="92" t="s">
        <v>1467</v>
      </c>
      <c r="C1169" s="81" t="str">
        <f t="shared" si="41"/>
        <v/>
      </c>
      <c r="D1169" s="82">
        <v>19.13</v>
      </c>
      <c r="E1169" s="83" t="s">
        <v>245</v>
      </c>
      <c r="F1169" s="127">
        <f t="shared" si="42"/>
        <v>23.3386</v>
      </c>
      <c r="G1169" s="95" t="s">
        <v>246</v>
      </c>
      <c r="H1169" s="86"/>
      <c r="I1169" s="76"/>
      <c r="J1169" s="76"/>
      <c r="K1169" s="88"/>
      <c r="N1169" s="18"/>
      <c r="P1169" s="4">
        <v>96.0</v>
      </c>
      <c r="Q1169" s="4"/>
      <c r="R1169" s="4"/>
      <c r="S1169" s="21"/>
      <c r="T1169" s="21"/>
      <c r="V1169" s="89"/>
      <c r="Z1169" s="73"/>
      <c r="AA1169" s="73">
        <v>0.0</v>
      </c>
      <c r="AB1169" s="4"/>
      <c r="AC1169" s="74"/>
      <c r="AD1169" s="75"/>
      <c r="AE1169" s="75"/>
      <c r="AF1169" s="76"/>
      <c r="AJ1169" s="90"/>
      <c r="AK1169" s="18"/>
      <c r="AL1169" s="8">
        <f t="shared" si="43"/>
        <v>0</v>
      </c>
      <c r="AO1169" s="8">
        <v>0.834437033388288</v>
      </c>
      <c r="AT1169" s="18"/>
      <c r="AU1169" s="91"/>
    </row>
    <row r="1170" ht="12.0" customHeight="1">
      <c r="A1170" s="97">
        <v>5020006.0</v>
      </c>
      <c r="B1170" s="92" t="s">
        <v>1468</v>
      </c>
      <c r="C1170" s="81" t="str">
        <f t="shared" si="41"/>
        <v/>
      </c>
      <c r="D1170" s="82">
        <v>30.53</v>
      </c>
      <c r="E1170" s="94" t="s">
        <v>245</v>
      </c>
      <c r="F1170" s="84">
        <f t="shared" si="42"/>
        <v>37.2466</v>
      </c>
      <c r="G1170" s="95" t="s">
        <v>246</v>
      </c>
      <c r="H1170" s="86"/>
      <c r="I1170" s="76"/>
      <c r="J1170" s="76"/>
      <c r="K1170" s="88"/>
      <c r="N1170" s="18"/>
      <c r="P1170" s="4">
        <v>96.0</v>
      </c>
      <c r="Q1170" s="4"/>
      <c r="R1170" s="4"/>
      <c r="S1170" s="21"/>
      <c r="T1170" s="21"/>
      <c r="V1170" s="89"/>
      <c r="Z1170" s="73"/>
      <c r="AA1170" s="73">
        <v>14.987468671679196</v>
      </c>
      <c r="AB1170" s="4"/>
      <c r="AC1170" s="74"/>
      <c r="AD1170" s="75"/>
      <c r="AE1170" s="75"/>
      <c r="AF1170" s="76"/>
      <c r="AJ1170" s="90">
        <v>1020006.0</v>
      </c>
      <c r="AK1170" s="18"/>
      <c r="AL1170" s="8">
        <f t="shared" si="43"/>
        <v>0</v>
      </c>
      <c r="AO1170" s="8">
        <v>0.9076108547644041</v>
      </c>
      <c r="AT1170" s="18"/>
      <c r="AU1170" s="91"/>
    </row>
    <row r="1171" ht="12.0" customHeight="1">
      <c r="A1171" s="97">
        <v>5020007.0</v>
      </c>
      <c r="B1171" s="92" t="s">
        <v>1469</v>
      </c>
      <c r="C1171" s="81" t="str">
        <f t="shared" si="41"/>
        <v/>
      </c>
      <c r="D1171" s="82">
        <v>32.06</v>
      </c>
      <c r="E1171" s="94" t="s">
        <v>245</v>
      </c>
      <c r="F1171" s="84">
        <f t="shared" si="42"/>
        <v>39.1132</v>
      </c>
      <c r="G1171" s="95" t="s">
        <v>246</v>
      </c>
      <c r="H1171" s="86"/>
      <c r="I1171" s="76"/>
      <c r="J1171" s="76"/>
      <c r="K1171" s="88"/>
      <c r="N1171" s="18"/>
      <c r="P1171" s="4">
        <v>96.0</v>
      </c>
      <c r="Q1171" s="4"/>
      <c r="R1171" s="4"/>
      <c r="S1171" s="21"/>
      <c r="T1171" s="21"/>
      <c r="V1171" s="89"/>
      <c r="Z1171" s="73"/>
      <c r="AA1171" s="73">
        <v>14.988066825775661</v>
      </c>
      <c r="AB1171" s="4"/>
      <c r="AC1171" s="74"/>
      <c r="AD1171" s="75"/>
      <c r="AE1171" s="75"/>
      <c r="AF1171" s="76"/>
      <c r="AJ1171" s="90">
        <v>1020007.0</v>
      </c>
      <c r="AK1171" s="18"/>
      <c r="AL1171" s="8">
        <f t="shared" si="43"/>
        <v>0</v>
      </c>
      <c r="AO1171" s="8">
        <v>1.3829799788959236</v>
      </c>
      <c r="AT1171" s="18"/>
      <c r="AU1171" s="91"/>
    </row>
    <row r="1172" ht="12.0" customHeight="1">
      <c r="A1172" s="97">
        <v>1020008.0</v>
      </c>
      <c r="B1172" s="92" t="s">
        <v>1470</v>
      </c>
      <c r="C1172" s="81" t="str">
        <f t="shared" si="41"/>
        <v/>
      </c>
      <c r="D1172" s="82">
        <v>15.04</v>
      </c>
      <c r="E1172" s="83" t="s">
        <v>245</v>
      </c>
      <c r="F1172" s="127">
        <f t="shared" si="42"/>
        <v>18.3488</v>
      </c>
      <c r="G1172" s="95" t="s">
        <v>246</v>
      </c>
      <c r="H1172" s="86"/>
      <c r="I1172" s="76"/>
      <c r="J1172" s="76"/>
      <c r="K1172" s="88"/>
      <c r="N1172" s="18"/>
      <c r="P1172" s="4">
        <v>96.0</v>
      </c>
      <c r="Q1172" s="4"/>
      <c r="R1172" s="4"/>
      <c r="S1172" s="21"/>
      <c r="T1172" s="21"/>
      <c r="V1172" s="89"/>
      <c r="Z1172" s="73"/>
      <c r="AA1172" s="73">
        <v>0.0</v>
      </c>
      <c r="AB1172" s="4"/>
      <c r="AC1172" s="74"/>
      <c r="AD1172" s="75"/>
      <c r="AE1172" s="75"/>
      <c r="AF1172" s="76"/>
      <c r="AJ1172" s="90"/>
      <c r="AK1172" s="18"/>
      <c r="AL1172" s="8">
        <f t="shared" si="43"/>
        <v>0</v>
      </c>
      <c r="AO1172" s="8">
        <v>4.599205359781324</v>
      </c>
      <c r="AT1172" s="18"/>
      <c r="AU1172" s="91"/>
    </row>
    <row r="1173" ht="12.0" customHeight="1">
      <c r="A1173" s="97">
        <v>5020009.0</v>
      </c>
      <c r="B1173" s="92" t="s">
        <v>1471</v>
      </c>
      <c r="C1173" s="81" t="str">
        <f t="shared" si="41"/>
        <v/>
      </c>
      <c r="D1173" s="82">
        <v>35.89</v>
      </c>
      <c r="E1173" s="94" t="s">
        <v>245</v>
      </c>
      <c r="F1173" s="84">
        <f t="shared" si="42"/>
        <v>43.7858</v>
      </c>
      <c r="G1173" s="95" t="s">
        <v>246</v>
      </c>
      <c r="H1173" s="86"/>
      <c r="I1173" s="76"/>
      <c r="J1173" s="76"/>
      <c r="K1173" s="88"/>
      <c r="N1173" s="18"/>
      <c r="P1173" s="4">
        <v>96.0</v>
      </c>
      <c r="Q1173" s="4"/>
      <c r="R1173" s="4"/>
      <c r="S1173" s="21"/>
      <c r="T1173" s="21"/>
      <c r="V1173" s="89"/>
      <c r="Z1173" s="73"/>
      <c r="AA1173" s="73">
        <v>15.004262574595046</v>
      </c>
      <c r="AB1173" s="4"/>
      <c r="AC1173" s="74"/>
      <c r="AD1173" s="75"/>
      <c r="AE1173" s="75"/>
      <c r="AF1173" s="76"/>
      <c r="AJ1173" s="90">
        <v>1020009.0</v>
      </c>
      <c r="AK1173" s="18"/>
      <c r="AL1173" s="8">
        <f t="shared" si="43"/>
        <v>0</v>
      </c>
      <c r="AO1173" s="8">
        <v>0.5146729807374338</v>
      </c>
      <c r="AT1173" s="18"/>
      <c r="AU1173" s="91"/>
    </row>
    <row r="1174" ht="12.0" customHeight="1">
      <c r="A1174" s="97">
        <v>5020016.0</v>
      </c>
      <c r="B1174" s="92" t="s">
        <v>1472</v>
      </c>
      <c r="C1174" s="81" t="str">
        <f t="shared" si="41"/>
        <v/>
      </c>
      <c r="D1174" s="82">
        <v>38.84</v>
      </c>
      <c r="E1174" s="94" t="s">
        <v>245</v>
      </c>
      <c r="F1174" s="84">
        <f t="shared" si="42"/>
        <v>47.3848</v>
      </c>
      <c r="G1174" s="95" t="s">
        <v>246</v>
      </c>
      <c r="H1174" s="86"/>
      <c r="I1174" s="76"/>
      <c r="J1174" s="76"/>
      <c r="K1174" s="88"/>
      <c r="N1174" s="18"/>
      <c r="P1174" s="4">
        <v>96.0</v>
      </c>
      <c r="Q1174" s="4"/>
      <c r="R1174" s="4"/>
      <c r="S1174" s="21"/>
      <c r="T1174" s="21"/>
      <c r="V1174" s="89"/>
      <c r="Z1174" s="73"/>
      <c r="AA1174" s="73">
        <v>15.004262574595046</v>
      </c>
      <c r="AB1174" s="4"/>
      <c r="AC1174" s="74"/>
      <c r="AD1174" s="75"/>
      <c r="AE1174" s="75"/>
      <c r="AF1174" s="76"/>
      <c r="AJ1174" s="90"/>
      <c r="AK1174" s="18"/>
      <c r="AL1174" s="8">
        <f t="shared" si="43"/>
        <v>0</v>
      </c>
      <c r="AO1174" s="8">
        <v>0.27184927730835573</v>
      </c>
      <c r="AT1174" s="18"/>
      <c r="AU1174" s="91"/>
    </row>
    <row r="1175" ht="12.0" customHeight="1">
      <c r="A1175" s="97">
        <v>5020010.0</v>
      </c>
      <c r="B1175" s="92" t="s">
        <v>1473</v>
      </c>
      <c r="C1175" s="81" t="str">
        <f t="shared" si="41"/>
        <v/>
      </c>
      <c r="D1175" s="82">
        <v>41.15</v>
      </c>
      <c r="E1175" s="94" t="s">
        <v>245</v>
      </c>
      <c r="F1175" s="84">
        <f t="shared" si="42"/>
        <v>50.203</v>
      </c>
      <c r="G1175" s="95" t="s">
        <v>246</v>
      </c>
      <c r="H1175" s="86"/>
      <c r="I1175" s="76"/>
      <c r="J1175" s="76"/>
      <c r="K1175" s="88"/>
      <c r="N1175" s="18"/>
      <c r="P1175" s="4">
        <v>96.0</v>
      </c>
      <c r="Q1175" s="4"/>
      <c r="R1175" s="4"/>
      <c r="S1175" s="21"/>
      <c r="T1175" s="21"/>
      <c r="V1175" s="89"/>
      <c r="Z1175" s="73"/>
      <c r="AA1175" s="73">
        <v>14.981412639405207</v>
      </c>
      <c r="AB1175" s="4"/>
      <c r="AC1175" s="74"/>
      <c r="AD1175" s="75"/>
      <c r="AE1175" s="75"/>
      <c r="AF1175" s="76"/>
      <c r="AJ1175" s="90">
        <v>1020010.0</v>
      </c>
      <c r="AK1175" s="18"/>
      <c r="AL1175" s="8">
        <f t="shared" si="43"/>
        <v>0</v>
      </c>
      <c r="AO1175" s="8">
        <v>0.38480222858873553</v>
      </c>
      <c r="AT1175" s="18"/>
      <c r="AU1175" s="91"/>
    </row>
    <row r="1176" ht="12.0" customHeight="1">
      <c r="A1176" s="97">
        <v>5020011.0</v>
      </c>
      <c r="B1176" s="92" t="s">
        <v>1474</v>
      </c>
      <c r="C1176" s="81" t="str">
        <f t="shared" si="41"/>
        <v/>
      </c>
      <c r="D1176" s="82">
        <v>46.81</v>
      </c>
      <c r="E1176" s="94" t="s">
        <v>372</v>
      </c>
      <c r="F1176" s="84">
        <f t="shared" si="42"/>
        <v>57.1082</v>
      </c>
      <c r="G1176" s="95" t="s">
        <v>246</v>
      </c>
      <c r="H1176" s="86"/>
      <c r="I1176" s="76"/>
      <c r="J1176" s="76"/>
      <c r="K1176" s="88"/>
      <c r="N1176" s="18"/>
      <c r="P1176" s="4">
        <v>96.0</v>
      </c>
      <c r="Q1176" s="4"/>
      <c r="R1176" s="4"/>
      <c r="S1176" s="21"/>
      <c r="T1176" s="21"/>
      <c r="V1176" s="89"/>
      <c r="Z1176" s="73"/>
      <c r="AA1176" s="73">
        <v>15.004903563255965</v>
      </c>
      <c r="AB1176" s="4"/>
      <c r="AC1176" s="74"/>
      <c r="AD1176" s="75"/>
      <c r="AE1176" s="75"/>
      <c r="AF1176" s="76"/>
      <c r="AJ1176" s="90">
        <v>1020011.0</v>
      </c>
      <c r="AK1176" s="18"/>
      <c r="AL1176" s="8">
        <f t="shared" si="43"/>
        <v>0</v>
      </c>
      <c r="AO1176" s="8">
        <v>0.4735649151833258</v>
      </c>
      <c r="AT1176" s="18"/>
      <c r="AU1176" s="91"/>
    </row>
    <row r="1177" ht="12.0" customHeight="1">
      <c r="A1177" s="97">
        <v>5020012.0</v>
      </c>
      <c r="B1177" s="92" t="s">
        <v>1475</v>
      </c>
      <c r="C1177" s="81" t="str">
        <f t="shared" si="41"/>
        <v/>
      </c>
      <c r="D1177" s="82">
        <v>53.8</v>
      </c>
      <c r="E1177" s="94" t="s">
        <v>245</v>
      </c>
      <c r="F1177" s="84">
        <f t="shared" si="42"/>
        <v>65.636</v>
      </c>
      <c r="G1177" s="95" t="s">
        <v>246</v>
      </c>
      <c r="H1177" s="86"/>
      <c r="I1177" s="76"/>
      <c r="J1177" s="76"/>
      <c r="K1177" s="88"/>
      <c r="N1177" s="18"/>
      <c r="P1177" s="4">
        <v>96.0</v>
      </c>
      <c r="Q1177" s="4"/>
      <c r="R1177" s="4"/>
      <c r="S1177" s="21"/>
      <c r="T1177" s="21"/>
      <c r="V1177" s="89"/>
      <c r="Z1177" s="73"/>
      <c r="AA1177" s="73">
        <v>0.0</v>
      </c>
      <c r="AB1177" s="4"/>
      <c r="AC1177" s="74"/>
      <c r="AD1177" s="75"/>
      <c r="AE1177" s="75"/>
      <c r="AF1177" s="76"/>
      <c r="AJ1177" s="90">
        <v>1020012.0</v>
      </c>
      <c r="AK1177" s="18"/>
      <c r="AL1177" s="8">
        <f t="shared" si="43"/>
        <v>0</v>
      </c>
      <c r="AO1177" s="8">
        <v>1.3735514021269086</v>
      </c>
      <c r="AT1177" s="18"/>
      <c r="AU1177" s="91"/>
    </row>
    <row r="1178" ht="12.0" customHeight="1">
      <c r="A1178" s="97">
        <v>1020013.0</v>
      </c>
      <c r="B1178" s="92" t="s">
        <v>1476</v>
      </c>
      <c r="C1178" s="81" t="str">
        <f t="shared" si="41"/>
        <v/>
      </c>
      <c r="D1178" s="82">
        <v>22.26</v>
      </c>
      <c r="E1178" s="83" t="s">
        <v>245</v>
      </c>
      <c r="F1178" s="127">
        <f t="shared" si="42"/>
        <v>27.1572</v>
      </c>
      <c r="G1178" s="95" t="s">
        <v>246</v>
      </c>
      <c r="H1178" s="86"/>
      <c r="I1178" s="76"/>
      <c r="J1178" s="76"/>
      <c r="K1178" s="88"/>
      <c r="N1178" s="18"/>
      <c r="P1178" s="4">
        <v>96.0</v>
      </c>
      <c r="Q1178" s="4"/>
      <c r="R1178" s="4"/>
      <c r="S1178" s="21"/>
      <c r="T1178" s="21"/>
      <c r="V1178" s="89"/>
      <c r="Z1178" s="73"/>
      <c r="AA1178" s="73">
        <v>0.0</v>
      </c>
      <c r="AB1178" s="4"/>
      <c r="AC1178" s="74"/>
      <c r="AD1178" s="75"/>
      <c r="AE1178" s="75"/>
      <c r="AF1178" s="76"/>
      <c r="AJ1178" s="90"/>
      <c r="AK1178" s="18"/>
      <c r="AL1178" s="8">
        <f t="shared" si="43"/>
        <v>0</v>
      </c>
      <c r="AO1178" s="8">
        <v>4.661189259508835</v>
      </c>
      <c r="AT1178" s="18"/>
      <c r="AU1178" s="91"/>
    </row>
    <row r="1179" ht="12.0" customHeight="1">
      <c r="A1179" s="97">
        <v>5020014.0</v>
      </c>
      <c r="B1179" s="92" t="s">
        <v>1477</v>
      </c>
      <c r="C1179" s="81" t="str">
        <f t="shared" si="41"/>
        <v/>
      </c>
      <c r="D1179" s="82">
        <v>63.16</v>
      </c>
      <c r="E1179" s="121"/>
      <c r="F1179" s="128">
        <f t="shared" si="42"/>
        <v>77.0552</v>
      </c>
      <c r="G1179" s="95" t="s">
        <v>246</v>
      </c>
      <c r="H1179" s="86"/>
      <c r="I1179" s="76"/>
      <c r="J1179" s="76"/>
      <c r="K1179" s="88"/>
      <c r="N1179" s="18"/>
      <c r="P1179" s="4">
        <v>96.0</v>
      </c>
      <c r="Q1179" s="4"/>
      <c r="R1179" s="4"/>
      <c r="S1179" s="21"/>
      <c r="T1179" s="21"/>
      <c r="V1179" s="89"/>
      <c r="Z1179" s="73"/>
      <c r="AA1179" s="73">
        <v>0.0</v>
      </c>
      <c r="AB1179" s="4"/>
      <c r="AC1179" s="74"/>
      <c r="AD1179" s="75"/>
      <c r="AE1179" s="75"/>
      <c r="AF1179" s="76"/>
      <c r="AJ1179" s="90">
        <v>1020014.0</v>
      </c>
      <c r="AK1179" s="18"/>
      <c r="AL1179" s="8">
        <f t="shared" si="43"/>
        <v>0</v>
      </c>
      <c r="AO1179" s="8">
        <v>3.5100836575327024</v>
      </c>
      <c r="AT1179" s="18"/>
      <c r="AU1179" s="91"/>
    </row>
    <row r="1180" ht="12.0" customHeight="1">
      <c r="A1180" s="109">
        <v>1020015.0</v>
      </c>
      <c r="B1180" s="110" t="s">
        <v>1478</v>
      </c>
      <c r="C1180" s="81" t="str">
        <f t="shared" si="41"/>
        <v/>
      </c>
      <c r="D1180" s="129">
        <v>37.4</v>
      </c>
      <c r="E1180" s="83" t="s">
        <v>245</v>
      </c>
      <c r="F1180" s="130">
        <f t="shared" si="42"/>
        <v>45.628</v>
      </c>
      <c r="G1180" s="112" t="s">
        <v>246</v>
      </c>
      <c r="H1180" s="86"/>
      <c r="I1180" s="76"/>
      <c r="J1180" s="76"/>
      <c r="K1180" s="88"/>
      <c r="N1180" s="18"/>
      <c r="P1180" s="4">
        <v>96.0</v>
      </c>
      <c r="Q1180" s="4"/>
      <c r="R1180" s="4"/>
      <c r="S1180" s="21"/>
      <c r="T1180" s="21"/>
      <c r="V1180" s="89"/>
      <c r="Z1180" s="73"/>
      <c r="AA1180" s="73">
        <v>0.0</v>
      </c>
      <c r="AB1180" s="4"/>
      <c r="AC1180" s="74"/>
      <c r="AD1180" s="75"/>
      <c r="AE1180" s="75"/>
      <c r="AF1180" s="76"/>
      <c r="AJ1180" s="90"/>
      <c r="AK1180" s="18"/>
      <c r="AL1180" s="8">
        <f t="shared" si="43"/>
        <v>0</v>
      </c>
      <c r="AO1180" s="8">
        <v>1.387140012254902</v>
      </c>
      <c r="AT1180" s="18"/>
      <c r="AU1180" s="91"/>
    </row>
    <row r="1181" ht="12.0" customHeight="1">
      <c r="A1181" s="109">
        <v>3711001.0</v>
      </c>
      <c r="B1181" s="110" t="s">
        <v>1479</v>
      </c>
      <c r="C1181" s="93"/>
      <c r="D1181" s="129">
        <v>14.72</v>
      </c>
      <c r="E1181" s="106" t="s">
        <v>497</v>
      </c>
      <c r="F1181" s="130">
        <f t="shared" si="42"/>
        <v>17.9584</v>
      </c>
      <c r="G1181" s="95" t="s">
        <v>246</v>
      </c>
      <c r="H1181" s="86"/>
      <c r="I1181" s="76"/>
      <c r="J1181" s="76"/>
      <c r="K1181" s="88"/>
      <c r="N1181" s="18"/>
      <c r="P1181" s="4">
        <v>96.0</v>
      </c>
      <c r="Q1181" s="4"/>
      <c r="R1181" s="4"/>
      <c r="S1181" s="21"/>
      <c r="T1181" s="21"/>
      <c r="V1181" s="89"/>
      <c r="Z1181" s="73"/>
      <c r="AA1181" s="73">
        <v>0.0</v>
      </c>
      <c r="AB1181" s="4"/>
      <c r="AC1181" s="74"/>
      <c r="AD1181" s="75"/>
      <c r="AE1181" s="75"/>
      <c r="AF1181" s="76"/>
      <c r="AJ1181" s="90"/>
      <c r="AK1181" s="18"/>
      <c r="AL1181" s="18"/>
      <c r="AT1181" s="18"/>
      <c r="AU1181" s="91"/>
    </row>
    <row r="1182" ht="12.0" customHeight="1">
      <c r="A1182" s="109">
        <v>3711002.0</v>
      </c>
      <c r="B1182" s="110" t="s">
        <v>1480</v>
      </c>
      <c r="C1182" s="93"/>
      <c r="D1182" s="129">
        <v>16.84</v>
      </c>
      <c r="E1182" s="106" t="s">
        <v>497</v>
      </c>
      <c r="F1182" s="130">
        <f t="shared" si="42"/>
        <v>20.5448</v>
      </c>
      <c r="G1182" s="95" t="s">
        <v>246</v>
      </c>
      <c r="H1182" s="86"/>
      <c r="I1182" s="76"/>
      <c r="J1182" s="76"/>
      <c r="K1182" s="88"/>
      <c r="N1182" s="18"/>
      <c r="P1182" s="4">
        <v>96.0</v>
      </c>
      <c r="Q1182" s="4"/>
      <c r="R1182" s="4"/>
      <c r="S1182" s="21"/>
      <c r="T1182" s="21"/>
      <c r="V1182" s="89"/>
      <c r="Z1182" s="73"/>
      <c r="AA1182" s="73">
        <v>15.004262574595046</v>
      </c>
      <c r="AB1182" s="4"/>
      <c r="AC1182" s="74"/>
      <c r="AD1182" s="75"/>
      <c r="AE1182" s="75"/>
      <c r="AF1182" s="76"/>
      <c r="AJ1182" s="90"/>
      <c r="AK1182" s="18"/>
      <c r="AL1182" s="18"/>
      <c r="AT1182" s="18"/>
      <c r="AU1182" s="91"/>
    </row>
    <row r="1183" ht="12.0" customHeight="1">
      <c r="A1183" s="109">
        <v>3711003.0</v>
      </c>
      <c r="B1183" s="110" t="s">
        <v>1481</v>
      </c>
      <c r="C1183" s="93"/>
      <c r="D1183" s="129">
        <v>18.27</v>
      </c>
      <c r="E1183" s="106" t="s">
        <v>497</v>
      </c>
      <c r="F1183" s="130">
        <f t="shared" si="42"/>
        <v>22.2894</v>
      </c>
      <c r="G1183" s="95" t="s">
        <v>246</v>
      </c>
      <c r="H1183" s="86"/>
      <c r="I1183" s="76"/>
      <c r="J1183" s="76"/>
      <c r="K1183" s="88"/>
      <c r="N1183" s="18"/>
      <c r="P1183" s="4">
        <v>96.0</v>
      </c>
      <c r="Q1183" s="4"/>
      <c r="R1183" s="4"/>
      <c r="S1183" s="21"/>
      <c r="T1183" s="21"/>
      <c r="V1183" s="89"/>
      <c r="Z1183" s="73"/>
      <c r="AA1183" s="73">
        <v>15.004262574595046</v>
      </c>
      <c r="AB1183" s="4"/>
      <c r="AC1183" s="74"/>
      <c r="AD1183" s="75"/>
      <c r="AE1183" s="75"/>
      <c r="AF1183" s="76"/>
      <c r="AJ1183" s="90"/>
      <c r="AK1183" s="18"/>
      <c r="AL1183" s="18"/>
      <c r="AT1183" s="18"/>
      <c r="AU1183" s="91"/>
    </row>
    <row r="1184" ht="12.0" customHeight="1">
      <c r="A1184" s="109">
        <v>3711004.0</v>
      </c>
      <c r="B1184" s="110" t="s">
        <v>1482</v>
      </c>
      <c r="C1184" s="93"/>
      <c r="D1184" s="129">
        <v>20.4</v>
      </c>
      <c r="E1184" s="106" t="s">
        <v>497</v>
      </c>
      <c r="F1184" s="130">
        <f t="shared" si="42"/>
        <v>24.888</v>
      </c>
      <c r="G1184" s="95" t="s">
        <v>246</v>
      </c>
      <c r="H1184" s="86"/>
      <c r="I1184" s="76"/>
      <c r="J1184" s="76"/>
      <c r="K1184" s="88"/>
      <c r="N1184" s="18"/>
      <c r="P1184" s="4">
        <v>96.0</v>
      </c>
      <c r="Q1184" s="4"/>
      <c r="R1184" s="4"/>
      <c r="S1184" s="21"/>
      <c r="T1184" s="21"/>
      <c r="V1184" s="89"/>
      <c r="Z1184" s="73"/>
      <c r="AA1184" s="73">
        <v>0.0</v>
      </c>
      <c r="AB1184" s="4"/>
      <c r="AC1184" s="74"/>
      <c r="AD1184" s="75"/>
      <c r="AE1184" s="75"/>
      <c r="AF1184" s="76"/>
      <c r="AJ1184" s="90"/>
      <c r="AK1184" s="18"/>
      <c r="AL1184" s="18"/>
      <c r="AT1184" s="18"/>
      <c r="AU1184" s="91"/>
    </row>
    <row r="1185" ht="12.0" customHeight="1">
      <c r="A1185" s="109">
        <v>3711005.0</v>
      </c>
      <c r="B1185" s="110" t="s">
        <v>1483</v>
      </c>
      <c r="C1185" s="111"/>
      <c r="D1185" s="129">
        <v>28.95</v>
      </c>
      <c r="E1185" s="106" t="s">
        <v>372</v>
      </c>
      <c r="F1185" s="130">
        <f t="shared" si="42"/>
        <v>35.319</v>
      </c>
      <c r="G1185" s="112" t="s">
        <v>246</v>
      </c>
      <c r="H1185" s="86"/>
      <c r="I1185" s="76"/>
      <c r="J1185" s="76"/>
      <c r="K1185" s="88"/>
      <c r="N1185" s="18"/>
      <c r="P1185" s="4">
        <v>96.0</v>
      </c>
      <c r="Q1185" s="4"/>
      <c r="R1185" s="4"/>
      <c r="S1185" s="21"/>
      <c r="T1185" s="21"/>
      <c r="V1185" s="89"/>
      <c r="Z1185" s="73"/>
      <c r="AA1185" s="73">
        <v>0.0</v>
      </c>
      <c r="AB1185" s="4"/>
      <c r="AC1185" s="74"/>
      <c r="AD1185" s="75"/>
      <c r="AE1185" s="75"/>
      <c r="AF1185" s="76"/>
      <c r="AJ1185" s="90"/>
      <c r="AK1185" s="18"/>
      <c r="AL1185" s="18"/>
      <c r="AT1185" s="18"/>
      <c r="AU1185" s="91"/>
    </row>
    <row r="1186" ht="12.0" customHeight="1">
      <c r="A1186" s="109">
        <v>3711006.0</v>
      </c>
      <c r="B1186" s="110" t="s">
        <v>1484</v>
      </c>
      <c r="C1186" s="93"/>
      <c r="D1186" s="129">
        <v>39.04</v>
      </c>
      <c r="E1186" s="106" t="s">
        <v>497</v>
      </c>
      <c r="F1186" s="130">
        <f t="shared" si="42"/>
        <v>47.6288</v>
      </c>
      <c r="G1186" s="95" t="s">
        <v>246</v>
      </c>
      <c r="H1186" s="86"/>
      <c r="I1186" s="76"/>
      <c r="J1186" s="76"/>
      <c r="K1186" s="88"/>
      <c r="N1186" s="18"/>
      <c r="P1186" s="4">
        <v>96.0</v>
      </c>
      <c r="Q1186" s="4"/>
      <c r="R1186" s="4"/>
      <c r="S1186" s="21"/>
      <c r="T1186" s="21"/>
      <c r="V1186" s="89"/>
      <c r="Z1186" s="73"/>
      <c r="AA1186" s="73">
        <v>0.0</v>
      </c>
      <c r="AB1186" s="4"/>
      <c r="AC1186" s="74"/>
      <c r="AD1186" s="75"/>
      <c r="AE1186" s="75"/>
      <c r="AF1186" s="76"/>
      <c r="AJ1186" s="90"/>
      <c r="AK1186" s="18"/>
      <c r="AL1186" s="18"/>
      <c r="AT1186" s="18"/>
      <c r="AU1186" s="91"/>
    </row>
    <row r="1187" ht="12.0" customHeight="1">
      <c r="A1187" s="109">
        <v>3711007.0</v>
      </c>
      <c r="B1187" s="110" t="s">
        <v>1485</v>
      </c>
      <c r="C1187" s="93"/>
      <c r="D1187" s="129">
        <v>40.57</v>
      </c>
      <c r="E1187" s="106" t="s">
        <v>497</v>
      </c>
      <c r="F1187" s="130">
        <f t="shared" si="42"/>
        <v>49.4954</v>
      </c>
      <c r="G1187" s="95" t="s">
        <v>246</v>
      </c>
      <c r="H1187" s="86"/>
      <c r="I1187" s="76"/>
      <c r="J1187" s="76"/>
      <c r="K1187" s="88"/>
      <c r="N1187" s="18"/>
      <c r="P1187" s="4">
        <v>96.0</v>
      </c>
      <c r="Q1187" s="4"/>
      <c r="R1187" s="4"/>
      <c r="S1187" s="21"/>
      <c r="T1187" s="21"/>
      <c r="V1187" s="89"/>
      <c r="Z1187" s="73"/>
      <c r="AA1187" s="73">
        <v>15.004262574595046</v>
      </c>
      <c r="AB1187" s="4"/>
      <c r="AC1187" s="74"/>
      <c r="AD1187" s="75"/>
      <c r="AE1187" s="75"/>
      <c r="AF1187" s="76"/>
      <c r="AJ1187" s="90"/>
      <c r="AK1187" s="18"/>
      <c r="AL1187" s="18"/>
      <c r="AT1187" s="18"/>
      <c r="AU1187" s="91"/>
    </row>
    <row r="1188" ht="12.0" customHeight="1">
      <c r="A1188" s="109">
        <v>3711008.0</v>
      </c>
      <c r="B1188" s="110" t="s">
        <v>1486</v>
      </c>
      <c r="C1188" s="93"/>
      <c r="D1188" s="129">
        <v>24.57</v>
      </c>
      <c r="E1188" s="106" t="s">
        <v>372</v>
      </c>
      <c r="F1188" s="130">
        <f t="shared" si="42"/>
        <v>29.9754</v>
      </c>
      <c r="G1188" s="95" t="s">
        <v>246</v>
      </c>
      <c r="H1188" s="86"/>
      <c r="I1188" s="76"/>
      <c r="J1188" s="76"/>
      <c r="K1188" s="88"/>
      <c r="N1188" s="18"/>
      <c r="P1188" s="4">
        <v>96.0</v>
      </c>
      <c r="Q1188" s="4"/>
      <c r="R1188" s="4"/>
      <c r="S1188" s="21"/>
      <c r="T1188" s="21"/>
      <c r="V1188" s="89"/>
      <c r="Z1188" s="73"/>
      <c r="AA1188" s="73">
        <v>15.004262574595046</v>
      </c>
      <c r="AB1188" s="4"/>
      <c r="AC1188" s="74"/>
      <c r="AD1188" s="75"/>
      <c r="AE1188" s="75"/>
      <c r="AF1188" s="76"/>
      <c r="AJ1188" s="90"/>
      <c r="AK1188" s="18"/>
      <c r="AL1188" s="18"/>
      <c r="AT1188" s="18"/>
      <c r="AU1188" s="91"/>
    </row>
    <row r="1189" ht="12.0" customHeight="1">
      <c r="A1189" s="109">
        <v>3711009.0</v>
      </c>
      <c r="B1189" s="110" t="s">
        <v>1487</v>
      </c>
      <c r="C1189" s="93"/>
      <c r="D1189" s="129">
        <v>44.41</v>
      </c>
      <c r="E1189" s="106" t="s">
        <v>245</v>
      </c>
      <c r="F1189" s="130">
        <f t="shared" si="42"/>
        <v>54.1802</v>
      </c>
      <c r="G1189" s="95" t="s">
        <v>246</v>
      </c>
      <c r="H1189" s="86"/>
      <c r="I1189" s="76"/>
      <c r="J1189" s="76"/>
      <c r="K1189" s="88"/>
      <c r="N1189" s="18"/>
      <c r="P1189" s="4">
        <v>96.0</v>
      </c>
      <c r="Q1189" s="4"/>
      <c r="R1189" s="4"/>
      <c r="S1189" s="21"/>
      <c r="T1189" s="21"/>
      <c r="V1189" s="89"/>
      <c r="Z1189" s="73"/>
      <c r="AA1189" s="73">
        <v>14.981412639405207</v>
      </c>
      <c r="AB1189" s="4"/>
      <c r="AC1189" s="74"/>
      <c r="AD1189" s="75"/>
      <c r="AE1189" s="75"/>
      <c r="AF1189" s="76"/>
      <c r="AJ1189" s="90"/>
      <c r="AK1189" s="18"/>
      <c r="AL1189" s="18"/>
      <c r="AT1189" s="18"/>
      <c r="AU1189" s="91"/>
    </row>
    <row r="1190" ht="12.0" customHeight="1">
      <c r="A1190" s="109">
        <v>3711010.0</v>
      </c>
      <c r="B1190" s="110" t="s">
        <v>1488</v>
      </c>
      <c r="C1190" s="93"/>
      <c r="D1190" s="129">
        <v>49.66</v>
      </c>
      <c r="E1190" s="106" t="s">
        <v>497</v>
      </c>
      <c r="F1190" s="130">
        <f t="shared" si="42"/>
        <v>60.5852</v>
      </c>
      <c r="G1190" s="95" t="s">
        <v>246</v>
      </c>
      <c r="H1190" s="86"/>
      <c r="I1190" s="76"/>
      <c r="J1190" s="76"/>
      <c r="K1190" s="88"/>
      <c r="N1190" s="18"/>
      <c r="P1190" s="4">
        <v>96.0</v>
      </c>
      <c r="Q1190" s="4"/>
      <c r="R1190" s="4"/>
      <c r="S1190" s="21"/>
      <c r="T1190" s="21"/>
      <c r="V1190" s="89"/>
      <c r="Z1190" s="73"/>
      <c r="AA1190" s="73">
        <v>15.004903563255965</v>
      </c>
      <c r="AB1190" s="4"/>
      <c r="AC1190" s="74"/>
      <c r="AD1190" s="75"/>
      <c r="AE1190" s="75"/>
      <c r="AF1190" s="76"/>
      <c r="AJ1190" s="90"/>
      <c r="AK1190" s="18"/>
      <c r="AL1190" s="18"/>
      <c r="AT1190" s="18"/>
      <c r="AU1190" s="91"/>
    </row>
    <row r="1191" ht="12.0" customHeight="1">
      <c r="A1191" s="109">
        <v>3711011.0</v>
      </c>
      <c r="B1191" s="110" t="s">
        <v>1489</v>
      </c>
      <c r="C1191" s="93"/>
      <c r="D1191" s="129">
        <v>55.32</v>
      </c>
      <c r="E1191" s="106" t="s">
        <v>379</v>
      </c>
      <c r="F1191" s="130">
        <f t="shared" si="42"/>
        <v>67.4904</v>
      </c>
      <c r="G1191" s="95" t="s">
        <v>246</v>
      </c>
      <c r="H1191" s="86"/>
      <c r="I1191" s="76"/>
      <c r="J1191" s="76"/>
      <c r="K1191" s="88"/>
      <c r="N1191" s="18"/>
      <c r="P1191" s="4">
        <v>96.0</v>
      </c>
      <c r="Q1191" s="4"/>
      <c r="R1191" s="4"/>
      <c r="S1191" s="21"/>
      <c r="T1191" s="21"/>
      <c r="V1191" s="89"/>
      <c r="Z1191" s="73"/>
      <c r="AA1191" s="73">
        <v>0.0</v>
      </c>
      <c r="AB1191" s="4"/>
      <c r="AC1191" s="74"/>
      <c r="AD1191" s="75"/>
      <c r="AE1191" s="75"/>
      <c r="AF1191" s="76"/>
      <c r="AJ1191" s="90"/>
      <c r="AK1191" s="18"/>
      <c r="AL1191" s="18"/>
      <c r="AT1191" s="18"/>
      <c r="AU1191" s="91"/>
    </row>
    <row r="1192" ht="12.0" customHeight="1">
      <c r="A1192" s="109">
        <v>3711012.0</v>
      </c>
      <c r="B1192" s="110" t="s">
        <v>1490</v>
      </c>
      <c r="C1192" s="93"/>
      <c r="D1192" s="129">
        <v>62.32</v>
      </c>
      <c r="E1192" s="106" t="s">
        <v>497</v>
      </c>
      <c r="F1192" s="130">
        <f t="shared" si="42"/>
        <v>76.0304</v>
      </c>
      <c r="G1192" s="95" t="s">
        <v>246</v>
      </c>
      <c r="H1192" s="86"/>
      <c r="I1192" s="76"/>
      <c r="J1192" s="76"/>
      <c r="K1192" s="88"/>
      <c r="N1192" s="18"/>
      <c r="P1192" s="4">
        <v>96.0</v>
      </c>
      <c r="Q1192" s="4"/>
      <c r="R1192" s="4"/>
      <c r="S1192" s="21"/>
      <c r="T1192" s="21"/>
      <c r="V1192" s="89"/>
      <c r="Z1192" s="73"/>
      <c r="AA1192" s="73">
        <v>0.0</v>
      </c>
      <c r="AB1192" s="4"/>
      <c r="AC1192" s="74"/>
      <c r="AD1192" s="75"/>
      <c r="AE1192" s="75"/>
      <c r="AF1192" s="76"/>
      <c r="AJ1192" s="90"/>
      <c r="AK1192" s="18"/>
      <c r="AL1192" s="18"/>
      <c r="AT1192" s="18"/>
      <c r="AU1192" s="91"/>
    </row>
    <row r="1193" ht="12.0" customHeight="1">
      <c r="A1193" s="109">
        <v>3711013.0</v>
      </c>
      <c r="B1193" s="110" t="s">
        <v>1491</v>
      </c>
      <c r="C1193" s="93"/>
      <c r="D1193" s="129">
        <v>32.29</v>
      </c>
      <c r="E1193" s="106" t="s">
        <v>497</v>
      </c>
      <c r="F1193" s="130">
        <f t="shared" si="42"/>
        <v>39.3938</v>
      </c>
      <c r="G1193" s="95" t="s">
        <v>246</v>
      </c>
      <c r="H1193" s="86"/>
      <c r="I1193" s="76"/>
      <c r="J1193" s="76"/>
      <c r="K1193" s="88"/>
      <c r="N1193" s="18"/>
      <c r="P1193" s="4">
        <v>96.0</v>
      </c>
      <c r="Q1193" s="4"/>
      <c r="R1193" s="4"/>
      <c r="S1193" s="21"/>
      <c r="T1193" s="21"/>
      <c r="V1193" s="89"/>
      <c r="Z1193" s="73"/>
      <c r="AA1193" s="73">
        <v>0.0</v>
      </c>
      <c r="AB1193" s="4"/>
      <c r="AC1193" s="74"/>
      <c r="AD1193" s="75"/>
      <c r="AE1193" s="75"/>
      <c r="AF1193" s="76"/>
      <c r="AJ1193" s="90"/>
      <c r="AK1193" s="18"/>
      <c r="AL1193" s="18"/>
      <c r="AT1193" s="18"/>
      <c r="AU1193" s="91"/>
    </row>
    <row r="1194" ht="12.0" customHeight="1">
      <c r="A1194" s="109">
        <v>3711014.0</v>
      </c>
      <c r="B1194" s="110" t="s">
        <v>1492</v>
      </c>
      <c r="C1194" s="111"/>
      <c r="D1194" s="129">
        <v>48.47</v>
      </c>
      <c r="E1194" s="106" t="s">
        <v>497</v>
      </c>
      <c r="F1194" s="130">
        <f t="shared" si="42"/>
        <v>59.1334</v>
      </c>
      <c r="G1194" s="112" t="s">
        <v>246</v>
      </c>
      <c r="H1194" s="86"/>
      <c r="I1194" s="76"/>
      <c r="J1194" s="76"/>
      <c r="K1194" s="88"/>
      <c r="N1194" s="18"/>
      <c r="P1194" s="4">
        <v>96.0</v>
      </c>
      <c r="Q1194" s="4"/>
      <c r="R1194" s="4"/>
      <c r="S1194" s="21"/>
      <c r="T1194" s="21"/>
      <c r="V1194" s="89"/>
      <c r="Z1194" s="73"/>
      <c r="AA1194" s="73">
        <v>0.0</v>
      </c>
      <c r="AB1194" s="4"/>
      <c r="AC1194" s="74"/>
      <c r="AD1194" s="75"/>
      <c r="AE1194" s="75"/>
      <c r="AF1194" s="76"/>
      <c r="AJ1194" s="90"/>
      <c r="AK1194" s="18"/>
      <c r="AL1194" s="18"/>
      <c r="AT1194" s="18"/>
      <c r="AU1194" s="91"/>
    </row>
    <row r="1195" ht="75.0" customHeight="1">
      <c r="A1195" s="62">
        <v>13.0</v>
      </c>
      <c r="B1195" s="113" t="s">
        <v>1493</v>
      </c>
      <c r="C1195" s="66"/>
      <c r="D1195" s="82"/>
      <c r="E1195" s="131"/>
      <c r="F1195" s="132"/>
      <c r="G1195" s="68"/>
      <c r="H1195" s="86"/>
      <c r="I1195" s="70">
        <v>0.0</v>
      </c>
      <c r="J1195" s="71"/>
      <c r="K1195" s="71"/>
      <c r="N1195" s="18"/>
      <c r="P1195" s="4">
        <v>97.0</v>
      </c>
      <c r="Q1195" s="4"/>
      <c r="R1195" s="5"/>
      <c r="S1195" s="21"/>
      <c r="T1195" s="21"/>
      <c r="V1195" s="72"/>
      <c r="Z1195" s="73"/>
      <c r="AA1195" s="73"/>
      <c r="AB1195" s="4"/>
      <c r="AC1195" s="74"/>
      <c r="AD1195" s="75"/>
      <c r="AE1195" s="75"/>
      <c r="AF1195" s="76"/>
      <c r="AJ1195" s="90"/>
      <c r="AK1195" s="18"/>
      <c r="AL1195" s="18"/>
      <c r="AT1195" s="18"/>
      <c r="AU1195" s="91"/>
    </row>
    <row r="1196" ht="12.0" customHeight="1">
      <c r="A1196" s="79">
        <v>5018001.0</v>
      </c>
      <c r="B1196" s="80" t="s">
        <v>1494</v>
      </c>
      <c r="C1196" s="81" t="str">
        <f t="shared" ref="C1196:C1207" si="44">IF(MROUND(AL1196/(AO1196*F1196),10)=0,"",MROUND(AL1196/(AO1196*F1196),10))</f>
        <v/>
      </c>
      <c r="D1196" s="82">
        <v>29.77</v>
      </c>
      <c r="E1196" s="83" t="s">
        <v>245</v>
      </c>
      <c r="F1196" s="84">
        <f t="shared" ref="F1196:F1221" si="45">D1196*1.22</f>
        <v>36.3194</v>
      </c>
      <c r="G1196" s="85" t="s">
        <v>252</v>
      </c>
      <c r="H1196" s="86"/>
      <c r="I1196" s="87" t="s">
        <v>1416</v>
      </c>
      <c r="J1196" s="76"/>
      <c r="K1196" s="88"/>
      <c r="N1196" s="18"/>
      <c r="P1196" s="4">
        <v>97.0</v>
      </c>
      <c r="Q1196" s="4"/>
      <c r="R1196" s="4"/>
      <c r="S1196" s="21"/>
      <c r="T1196" s="21"/>
      <c r="V1196" s="89"/>
      <c r="Z1196" s="73"/>
      <c r="AA1196" s="73">
        <v>20.0</v>
      </c>
      <c r="AB1196" s="4"/>
      <c r="AC1196" s="74"/>
      <c r="AD1196" s="75"/>
      <c r="AE1196" s="75"/>
      <c r="AF1196" s="76"/>
      <c r="AJ1196" s="90">
        <v>1018001.0</v>
      </c>
      <c r="AK1196" s="18"/>
      <c r="AL1196" s="8">
        <f t="shared" ref="AL1196:AL1208" si="46">$I$1195/13</f>
        <v>0</v>
      </c>
      <c r="AO1196" s="8">
        <v>1.2710274416410046</v>
      </c>
      <c r="AT1196" s="18"/>
      <c r="AU1196" s="91"/>
    </row>
    <row r="1197" ht="12.0" customHeight="1">
      <c r="A1197" s="97">
        <v>5018002.0</v>
      </c>
      <c r="B1197" s="92" t="s">
        <v>1495</v>
      </c>
      <c r="C1197" s="81" t="str">
        <f t="shared" si="44"/>
        <v/>
      </c>
      <c r="D1197" s="82">
        <v>32.75</v>
      </c>
      <c r="E1197" s="94" t="s">
        <v>245</v>
      </c>
      <c r="F1197" s="84">
        <f t="shared" si="45"/>
        <v>39.955</v>
      </c>
      <c r="G1197" s="95" t="s">
        <v>252</v>
      </c>
      <c r="H1197" s="86"/>
      <c r="I1197" s="19" t="s">
        <v>1496</v>
      </c>
      <c r="J1197" s="76"/>
      <c r="K1197" s="88"/>
      <c r="N1197" s="18"/>
      <c r="P1197" s="4">
        <v>97.0</v>
      </c>
      <c r="Q1197" s="4"/>
      <c r="R1197" s="4"/>
      <c r="S1197" s="21"/>
      <c r="T1197" s="21"/>
      <c r="V1197" s="89"/>
      <c r="Z1197" s="73"/>
      <c r="AA1197" s="73">
        <v>19.990658570761326</v>
      </c>
      <c r="AB1197" s="4"/>
      <c r="AC1197" s="74"/>
      <c r="AD1197" s="75"/>
      <c r="AE1197" s="75"/>
      <c r="AF1197" s="76"/>
      <c r="AJ1197" s="90">
        <v>1018002.0</v>
      </c>
      <c r="AK1197" s="18"/>
      <c r="AL1197" s="8">
        <f t="shared" si="46"/>
        <v>0</v>
      </c>
      <c r="AO1197" s="8">
        <v>1.3479275037494216</v>
      </c>
      <c r="AT1197" s="18"/>
      <c r="AU1197" s="91"/>
    </row>
    <row r="1198" ht="12.0" customHeight="1">
      <c r="A1198" s="97">
        <v>5018003.0</v>
      </c>
      <c r="B1198" s="92" t="s">
        <v>1497</v>
      </c>
      <c r="C1198" s="81" t="str">
        <f t="shared" si="44"/>
        <v/>
      </c>
      <c r="D1198" s="82">
        <v>45.75</v>
      </c>
      <c r="E1198" s="94" t="s">
        <v>245</v>
      </c>
      <c r="F1198" s="84">
        <f t="shared" si="45"/>
        <v>55.815</v>
      </c>
      <c r="G1198" s="95" t="s">
        <v>274</v>
      </c>
      <c r="H1198" s="86"/>
      <c r="J1198" s="100"/>
      <c r="K1198" s="88"/>
      <c r="N1198" s="18"/>
      <c r="P1198" s="4">
        <v>97.0</v>
      </c>
      <c r="Q1198" s="4"/>
      <c r="R1198" s="4"/>
      <c r="S1198" s="21"/>
      <c r="T1198" s="21"/>
      <c r="V1198" s="89"/>
      <c r="Z1198" s="73"/>
      <c r="AA1198" s="73">
        <v>20.0</v>
      </c>
      <c r="AB1198" s="4"/>
      <c r="AC1198" s="74"/>
      <c r="AD1198" s="75"/>
      <c r="AE1198" s="75"/>
      <c r="AF1198" s="76"/>
      <c r="AJ1198" s="90">
        <v>1018003.0</v>
      </c>
      <c r="AK1198" s="18"/>
      <c r="AL1198" s="8">
        <f t="shared" si="46"/>
        <v>0</v>
      </c>
      <c r="AO1198" s="8">
        <v>0.46326902118588253</v>
      </c>
      <c r="AT1198" s="18"/>
      <c r="AU1198" s="91"/>
    </row>
    <row r="1199" ht="12.0" customHeight="1">
      <c r="A1199" s="97">
        <v>5018004.0</v>
      </c>
      <c r="B1199" s="92" t="s">
        <v>1498</v>
      </c>
      <c r="C1199" s="81" t="str">
        <f t="shared" si="44"/>
        <v/>
      </c>
      <c r="D1199" s="82">
        <v>47.71</v>
      </c>
      <c r="E1199" s="94" t="s">
        <v>245</v>
      </c>
      <c r="F1199" s="84">
        <f t="shared" si="45"/>
        <v>58.2062</v>
      </c>
      <c r="G1199" s="95" t="s">
        <v>252</v>
      </c>
      <c r="H1199" s="86"/>
      <c r="J1199" s="76"/>
      <c r="K1199" s="88"/>
      <c r="N1199" s="18"/>
      <c r="P1199" s="4">
        <v>97.0</v>
      </c>
      <c r="Q1199" s="4"/>
      <c r="R1199" s="4"/>
      <c r="S1199" s="21"/>
      <c r="T1199" s="21"/>
      <c r="V1199" s="89"/>
      <c r="Z1199" s="73"/>
      <c r="AA1199" s="73">
        <v>20.01282873636947</v>
      </c>
      <c r="AB1199" s="4"/>
      <c r="AC1199" s="74"/>
      <c r="AD1199" s="75"/>
      <c r="AE1199" s="75"/>
      <c r="AF1199" s="76"/>
      <c r="AJ1199" s="90">
        <v>1018004.0</v>
      </c>
      <c r="AK1199" s="18"/>
      <c r="AL1199" s="8">
        <f t="shared" si="46"/>
        <v>0</v>
      </c>
      <c r="AO1199" s="8">
        <v>1.480607515090274</v>
      </c>
      <c r="AT1199" s="18"/>
      <c r="AU1199" s="91"/>
    </row>
    <row r="1200" ht="12.0" customHeight="1">
      <c r="A1200" s="97">
        <v>5018005.0</v>
      </c>
      <c r="B1200" s="92" t="s">
        <v>1499</v>
      </c>
      <c r="C1200" s="81" t="str">
        <f t="shared" si="44"/>
        <v/>
      </c>
      <c r="D1200" s="82">
        <v>47.71</v>
      </c>
      <c r="E1200" s="94" t="s">
        <v>245</v>
      </c>
      <c r="F1200" s="84">
        <f t="shared" si="45"/>
        <v>58.2062</v>
      </c>
      <c r="G1200" s="95" t="s">
        <v>252</v>
      </c>
      <c r="H1200" s="86"/>
      <c r="I1200" s="98" t="s">
        <v>611</v>
      </c>
      <c r="J1200" s="76"/>
      <c r="K1200" s="88"/>
      <c r="N1200" s="18"/>
      <c r="P1200" s="4">
        <v>97.0</v>
      </c>
      <c r="Q1200" s="4"/>
      <c r="R1200" s="4"/>
      <c r="S1200" s="21"/>
      <c r="T1200" s="21"/>
      <c r="V1200" s="89"/>
      <c r="Z1200" s="73"/>
      <c r="AA1200" s="73">
        <v>20.01282873636947</v>
      </c>
      <c r="AB1200" s="4"/>
      <c r="AC1200" s="74"/>
      <c r="AD1200" s="75"/>
      <c r="AE1200" s="75"/>
      <c r="AF1200" s="76"/>
      <c r="AJ1200" s="90">
        <v>1018005.0</v>
      </c>
      <c r="AK1200" s="18"/>
      <c r="AL1200" s="8">
        <f t="shared" si="46"/>
        <v>0</v>
      </c>
      <c r="AO1200" s="8">
        <v>0.9253796969314212</v>
      </c>
      <c r="AT1200" s="18"/>
      <c r="AU1200" s="91"/>
    </row>
    <row r="1201" ht="12.0" customHeight="1">
      <c r="A1201" s="97">
        <v>5018006.0</v>
      </c>
      <c r="B1201" s="92" t="s">
        <v>1500</v>
      </c>
      <c r="C1201" s="81" t="str">
        <f t="shared" si="44"/>
        <v/>
      </c>
      <c r="D1201" s="82">
        <v>54.68</v>
      </c>
      <c r="E1201" s="94" t="s">
        <v>245</v>
      </c>
      <c r="F1201" s="84">
        <f t="shared" si="45"/>
        <v>66.7096</v>
      </c>
      <c r="G1201" s="95" t="s">
        <v>274</v>
      </c>
      <c r="H1201" s="86"/>
      <c r="I1201" s="99"/>
      <c r="J1201" s="100"/>
      <c r="K1201" s="88"/>
      <c r="N1201" s="18"/>
      <c r="P1201" s="4">
        <v>97.0</v>
      </c>
      <c r="Q1201" s="4"/>
      <c r="R1201" s="4"/>
      <c r="S1201" s="21"/>
      <c r="T1201" s="21"/>
      <c r="V1201" s="89"/>
      <c r="Z1201" s="73"/>
      <c r="AA1201" s="73">
        <v>20.005595970900956</v>
      </c>
      <c r="AB1201" s="4"/>
      <c r="AC1201" s="74"/>
      <c r="AD1201" s="75"/>
      <c r="AE1201" s="75"/>
      <c r="AF1201" s="76"/>
      <c r="AJ1201" s="90">
        <v>1018006.0</v>
      </c>
      <c r="AK1201" s="18"/>
      <c r="AL1201" s="8">
        <f t="shared" si="46"/>
        <v>0</v>
      </c>
      <c r="AO1201" s="8">
        <v>0.4844953958377171</v>
      </c>
      <c r="AT1201" s="18"/>
      <c r="AU1201" s="91"/>
    </row>
    <row r="1202" ht="12.0" customHeight="1">
      <c r="A1202" s="97">
        <v>5018007.0</v>
      </c>
      <c r="B1202" s="92" t="s">
        <v>1501</v>
      </c>
      <c r="C1202" s="81" t="str">
        <f t="shared" si="44"/>
        <v/>
      </c>
      <c r="D1202" s="82">
        <v>60.71</v>
      </c>
      <c r="E1202" s="94" t="s">
        <v>245</v>
      </c>
      <c r="F1202" s="84">
        <f t="shared" si="45"/>
        <v>74.0662</v>
      </c>
      <c r="G1202" s="95" t="s">
        <v>252</v>
      </c>
      <c r="H1202" s="86"/>
      <c r="I1202" s="76"/>
      <c r="J1202" s="76"/>
      <c r="K1202" s="88"/>
      <c r="N1202" s="18"/>
      <c r="P1202" s="4">
        <v>97.0</v>
      </c>
      <c r="Q1202" s="4"/>
      <c r="R1202" s="4"/>
      <c r="S1202" s="21"/>
      <c r="T1202" s="21"/>
      <c r="V1202" s="89"/>
      <c r="Z1202" s="73"/>
      <c r="AA1202" s="73">
        <v>19.989916813713137</v>
      </c>
      <c r="AB1202" s="4"/>
      <c r="AC1202" s="74"/>
      <c r="AD1202" s="75"/>
      <c r="AE1202" s="75"/>
      <c r="AF1202" s="76"/>
      <c r="AJ1202" s="90">
        <v>1018007.0</v>
      </c>
      <c r="AK1202" s="18"/>
      <c r="AL1202" s="8">
        <f t="shared" si="46"/>
        <v>0</v>
      </c>
      <c r="AO1202" s="8">
        <v>1.5869235774198815</v>
      </c>
      <c r="AT1202" s="18"/>
      <c r="AU1202" s="91"/>
    </row>
    <row r="1203" ht="12.0" customHeight="1">
      <c r="A1203" s="97">
        <v>5018008.0</v>
      </c>
      <c r="B1203" s="92" t="s">
        <v>1502</v>
      </c>
      <c r="C1203" s="81" t="str">
        <f t="shared" si="44"/>
        <v/>
      </c>
      <c r="D1203" s="82">
        <v>60.71</v>
      </c>
      <c r="E1203" s="94" t="s">
        <v>245</v>
      </c>
      <c r="F1203" s="84">
        <f t="shared" si="45"/>
        <v>74.0662</v>
      </c>
      <c r="G1203" s="95" t="s">
        <v>252</v>
      </c>
      <c r="H1203" s="86"/>
      <c r="I1203" s="76"/>
      <c r="J1203" s="76"/>
      <c r="K1203" s="88"/>
      <c r="N1203" s="18"/>
      <c r="P1203" s="4">
        <v>97.0</v>
      </c>
      <c r="Q1203" s="4"/>
      <c r="R1203" s="4"/>
      <c r="S1203" s="21"/>
      <c r="T1203" s="21"/>
      <c r="V1203" s="89"/>
      <c r="Z1203" s="73"/>
      <c r="AA1203" s="73">
        <v>19.989916813713137</v>
      </c>
      <c r="AB1203" s="4"/>
      <c r="AC1203" s="74"/>
      <c r="AD1203" s="75"/>
      <c r="AE1203" s="75"/>
      <c r="AF1203" s="76"/>
      <c r="AJ1203" s="90">
        <v>1018008.0</v>
      </c>
      <c r="AK1203" s="18"/>
      <c r="AL1203" s="8">
        <f t="shared" si="46"/>
        <v>0</v>
      </c>
      <c r="AO1203" s="8">
        <v>1.9395732612909666</v>
      </c>
      <c r="AT1203" s="18"/>
      <c r="AU1203" s="91"/>
    </row>
    <row r="1204" ht="12.0" customHeight="1">
      <c r="A1204" s="97">
        <v>5018009.0</v>
      </c>
      <c r="B1204" s="92" t="s">
        <v>1503</v>
      </c>
      <c r="C1204" s="81" t="str">
        <f t="shared" si="44"/>
        <v/>
      </c>
      <c r="D1204" s="82">
        <v>62.02</v>
      </c>
      <c r="E1204" s="94" t="s">
        <v>245</v>
      </c>
      <c r="F1204" s="84">
        <f t="shared" si="45"/>
        <v>75.6644</v>
      </c>
      <c r="G1204" s="95" t="s">
        <v>274</v>
      </c>
      <c r="H1204" s="86"/>
      <c r="I1204" s="87" t="s">
        <v>375</v>
      </c>
      <c r="J1204" s="100"/>
      <c r="K1204" s="88"/>
      <c r="N1204" s="18"/>
      <c r="P1204" s="4">
        <v>97.0</v>
      </c>
      <c r="Q1204" s="4"/>
      <c r="R1204" s="4"/>
      <c r="S1204" s="21"/>
      <c r="T1204" s="21"/>
      <c r="V1204" s="89"/>
      <c r="Z1204" s="73"/>
      <c r="AA1204" s="73">
        <v>20.00493339911199</v>
      </c>
      <c r="AB1204" s="4"/>
      <c r="AC1204" s="74"/>
      <c r="AD1204" s="75"/>
      <c r="AE1204" s="75"/>
      <c r="AF1204" s="76"/>
      <c r="AJ1204" s="90">
        <v>1018009.0</v>
      </c>
      <c r="AK1204" s="18"/>
      <c r="AL1204" s="8">
        <f t="shared" si="46"/>
        <v>0</v>
      </c>
      <c r="AO1204" s="8">
        <v>0.7428820539706958</v>
      </c>
      <c r="AT1204" s="18"/>
      <c r="AU1204" s="91"/>
    </row>
    <row r="1205" ht="12.0" customHeight="1">
      <c r="A1205" s="97">
        <v>5018010.0</v>
      </c>
      <c r="B1205" s="92" t="s">
        <v>1504</v>
      </c>
      <c r="C1205" s="81" t="str">
        <f t="shared" si="44"/>
        <v/>
      </c>
      <c r="D1205" s="82">
        <v>93.94</v>
      </c>
      <c r="E1205" s="94" t="s">
        <v>245</v>
      </c>
      <c r="F1205" s="84">
        <f t="shared" si="45"/>
        <v>114.6068</v>
      </c>
      <c r="G1205" s="95" t="s">
        <v>274</v>
      </c>
      <c r="H1205" s="86"/>
      <c r="I1205" s="98" t="s">
        <v>1505</v>
      </c>
      <c r="J1205" s="100"/>
      <c r="K1205" s="88"/>
      <c r="N1205" s="18"/>
      <c r="P1205" s="4">
        <v>97.0</v>
      </c>
      <c r="Q1205" s="4"/>
      <c r="R1205" s="4"/>
      <c r="S1205" s="21"/>
      <c r="T1205" s="21"/>
      <c r="V1205" s="89"/>
      <c r="Z1205" s="73"/>
      <c r="AA1205" s="73">
        <v>20.0</v>
      </c>
      <c r="AB1205" s="4"/>
      <c r="AC1205" s="74"/>
      <c r="AD1205" s="75"/>
      <c r="AE1205" s="75"/>
      <c r="AF1205" s="76"/>
      <c r="AJ1205" s="90">
        <v>1018010.0</v>
      </c>
      <c r="AK1205" s="18"/>
      <c r="AL1205" s="8">
        <f t="shared" si="46"/>
        <v>0</v>
      </c>
      <c r="AO1205" s="8">
        <v>0.7519209873087518</v>
      </c>
      <c r="AT1205" s="18"/>
      <c r="AU1205" s="91"/>
    </row>
    <row r="1206" ht="12.0" customHeight="1">
      <c r="A1206" s="97">
        <v>5018011.0</v>
      </c>
      <c r="B1206" s="92" t="s">
        <v>1506</v>
      </c>
      <c r="C1206" s="81" t="str">
        <f t="shared" si="44"/>
        <v/>
      </c>
      <c r="D1206" s="82">
        <v>151.78</v>
      </c>
      <c r="E1206" s="94" t="s">
        <v>245</v>
      </c>
      <c r="F1206" s="84">
        <f t="shared" si="45"/>
        <v>185.1716</v>
      </c>
      <c r="G1206" s="95" t="s">
        <v>274</v>
      </c>
      <c r="H1206" s="86"/>
      <c r="I1206" s="99"/>
      <c r="J1206" s="100"/>
      <c r="K1206" s="88"/>
      <c r="N1206" s="18"/>
      <c r="P1206" s="4">
        <v>97.0</v>
      </c>
      <c r="Q1206" s="4"/>
      <c r="R1206" s="4"/>
      <c r="S1206" s="21"/>
      <c r="T1206" s="21"/>
      <c r="V1206" s="89"/>
      <c r="Z1206" s="73"/>
      <c r="AA1206" s="73">
        <v>20.002016332291575</v>
      </c>
      <c r="AB1206" s="4"/>
      <c r="AC1206" s="74"/>
      <c r="AD1206" s="75"/>
      <c r="AE1206" s="75"/>
      <c r="AF1206" s="76"/>
      <c r="AJ1206" s="90">
        <v>1018011.0</v>
      </c>
      <c r="AK1206" s="18"/>
      <c r="AL1206" s="8">
        <f t="shared" si="46"/>
        <v>0</v>
      </c>
      <c r="AO1206" s="8">
        <v>3.490740389804232</v>
      </c>
      <c r="AT1206" s="18"/>
      <c r="AU1206" s="91"/>
    </row>
    <row r="1207" ht="12.0" customHeight="1">
      <c r="A1207" s="97">
        <v>5018012.0</v>
      </c>
      <c r="B1207" s="92" t="s">
        <v>1507</v>
      </c>
      <c r="C1207" s="81" t="str">
        <f t="shared" si="44"/>
        <v/>
      </c>
      <c r="D1207" s="82">
        <v>181.78</v>
      </c>
      <c r="E1207" s="94" t="s">
        <v>245</v>
      </c>
      <c r="F1207" s="84">
        <f t="shared" si="45"/>
        <v>221.7716</v>
      </c>
      <c r="G1207" s="95" t="s">
        <v>274</v>
      </c>
      <c r="H1207" s="86"/>
      <c r="I1207" s="116" t="s">
        <v>381</v>
      </c>
      <c r="J1207" s="100"/>
      <c r="K1207" s="88"/>
      <c r="N1207" s="18"/>
      <c r="P1207" s="4">
        <v>97.0</v>
      </c>
      <c r="Q1207" s="4"/>
      <c r="R1207" s="4"/>
      <c r="S1207" s="21"/>
      <c r="T1207" s="21"/>
      <c r="V1207" s="89"/>
      <c r="Z1207" s="73"/>
      <c r="AA1207" s="73">
        <v>19.99831664001347</v>
      </c>
      <c r="AB1207" s="4"/>
      <c r="AC1207" s="74"/>
      <c r="AD1207" s="75"/>
      <c r="AE1207" s="75"/>
      <c r="AF1207" s="76"/>
      <c r="AJ1207" s="90">
        <v>1018012.0</v>
      </c>
      <c r="AK1207" s="18"/>
      <c r="AL1207" s="8">
        <f t="shared" si="46"/>
        <v>0</v>
      </c>
      <c r="AO1207" s="8">
        <v>1.1657956915361711</v>
      </c>
      <c r="AT1207" s="18"/>
      <c r="AU1207" s="91"/>
    </row>
    <row r="1208" ht="12.0" customHeight="1">
      <c r="A1208" s="97">
        <v>5018013.0</v>
      </c>
      <c r="B1208" s="92" t="s">
        <v>1508</v>
      </c>
      <c r="C1208" s="81" t="str">
        <f>IF(MROUND(AL1208/(AO1208*F1208),5)=0,"",MROUND(AL1208/(AO1208*F1208),5))</f>
        <v/>
      </c>
      <c r="D1208" s="82">
        <v>279.12</v>
      </c>
      <c r="E1208" s="94" t="s">
        <v>245</v>
      </c>
      <c r="F1208" s="84">
        <f t="shared" si="45"/>
        <v>340.5264</v>
      </c>
      <c r="G1208" s="95" t="s">
        <v>274</v>
      </c>
      <c r="H1208" s="86"/>
      <c r="J1208" s="100"/>
      <c r="K1208" s="88"/>
      <c r="N1208" s="18"/>
      <c r="P1208" s="4">
        <v>97.0</v>
      </c>
      <c r="Q1208" s="4"/>
      <c r="R1208" s="4"/>
      <c r="S1208" s="21"/>
      <c r="T1208" s="21"/>
      <c r="V1208" s="89"/>
      <c r="Z1208" s="73"/>
      <c r="AA1208" s="73">
        <v>20.002192621827547</v>
      </c>
      <c r="AB1208" s="4"/>
      <c r="AC1208" s="74"/>
      <c r="AD1208" s="75"/>
      <c r="AE1208" s="75"/>
      <c r="AF1208" s="76"/>
      <c r="AJ1208" s="90">
        <v>1018013.0</v>
      </c>
      <c r="AK1208" s="18"/>
      <c r="AL1208" s="8">
        <f t="shared" si="46"/>
        <v>0</v>
      </c>
      <c r="AO1208" s="8">
        <v>1.8981493748975669</v>
      </c>
      <c r="AT1208" s="18"/>
      <c r="AU1208" s="91"/>
    </row>
    <row r="1209" ht="12.0" customHeight="1">
      <c r="A1209" s="97">
        <v>3708001.0</v>
      </c>
      <c r="B1209" s="92" t="s">
        <v>1509</v>
      </c>
      <c r="C1209" s="93"/>
      <c r="D1209" s="82">
        <v>37.38</v>
      </c>
      <c r="E1209" s="106" t="s">
        <v>372</v>
      </c>
      <c r="F1209" s="84">
        <f t="shared" si="45"/>
        <v>45.6036</v>
      </c>
      <c r="G1209" s="95" t="s">
        <v>252</v>
      </c>
      <c r="H1209" s="86"/>
      <c r="J1209" s="108"/>
      <c r="K1209" s="88"/>
      <c r="N1209" s="18"/>
      <c r="P1209" s="4">
        <v>97.0</v>
      </c>
      <c r="Q1209" s="4"/>
      <c r="R1209" s="4"/>
      <c r="S1209" s="21"/>
      <c r="T1209" s="21"/>
      <c r="V1209" s="89"/>
      <c r="Z1209" s="73"/>
      <c r="AA1209" s="73">
        <v>10.0</v>
      </c>
      <c r="AB1209" s="4"/>
      <c r="AC1209" s="74"/>
      <c r="AD1209" s="75"/>
      <c r="AE1209" s="75"/>
      <c r="AF1209" s="76"/>
      <c r="AJ1209" s="90"/>
      <c r="AK1209" s="18"/>
      <c r="AL1209" s="18"/>
      <c r="AT1209" s="18"/>
      <c r="AU1209" s="91"/>
    </row>
    <row r="1210" ht="12.0" customHeight="1">
      <c r="A1210" s="97">
        <v>3708002.0</v>
      </c>
      <c r="B1210" s="92" t="s">
        <v>1510</v>
      </c>
      <c r="C1210" s="93"/>
      <c r="D1210" s="82">
        <v>40.38</v>
      </c>
      <c r="E1210" s="106" t="s">
        <v>372</v>
      </c>
      <c r="F1210" s="84">
        <f t="shared" si="45"/>
        <v>49.2636</v>
      </c>
      <c r="G1210" s="95" t="s">
        <v>252</v>
      </c>
      <c r="H1210" s="86"/>
      <c r="I1210" s="76"/>
      <c r="J1210" s="108"/>
      <c r="K1210" s="88"/>
      <c r="N1210" s="18"/>
      <c r="P1210" s="4">
        <v>97.0</v>
      </c>
      <c r="Q1210" s="4"/>
      <c r="R1210" s="4"/>
      <c r="S1210" s="21"/>
      <c r="T1210" s="21"/>
      <c r="V1210" s="89"/>
      <c r="Z1210" s="73"/>
      <c r="AA1210" s="73">
        <v>10.0</v>
      </c>
      <c r="AB1210" s="4"/>
      <c r="AC1210" s="74"/>
      <c r="AD1210" s="75"/>
      <c r="AE1210" s="75"/>
      <c r="AF1210" s="76"/>
      <c r="AJ1210" s="90"/>
      <c r="AK1210" s="18"/>
      <c r="AL1210" s="18"/>
      <c r="AT1210" s="18"/>
      <c r="AU1210" s="91"/>
    </row>
    <row r="1211" ht="12.0" customHeight="1">
      <c r="A1211" s="97">
        <v>3708003.0</v>
      </c>
      <c r="B1211" s="92" t="s">
        <v>1511</v>
      </c>
      <c r="C1211" s="93"/>
      <c r="D1211" s="82">
        <v>53.37</v>
      </c>
      <c r="E1211" s="106" t="s">
        <v>372</v>
      </c>
      <c r="F1211" s="84">
        <f t="shared" si="45"/>
        <v>65.1114</v>
      </c>
      <c r="G1211" s="95" t="s">
        <v>274</v>
      </c>
      <c r="H1211" s="86"/>
      <c r="I1211" s="98" t="s">
        <v>1512</v>
      </c>
      <c r="J1211" s="108"/>
      <c r="K1211" s="88"/>
      <c r="N1211" s="18"/>
      <c r="P1211" s="4">
        <v>97.0</v>
      </c>
      <c r="Q1211" s="4"/>
      <c r="R1211" s="4"/>
      <c r="S1211" s="21"/>
      <c r="T1211" s="21"/>
      <c r="V1211" s="89"/>
      <c r="Z1211" s="73"/>
      <c r="AA1211" s="73">
        <v>10.0</v>
      </c>
      <c r="AB1211" s="4"/>
      <c r="AC1211" s="74"/>
      <c r="AD1211" s="75"/>
      <c r="AE1211" s="75"/>
      <c r="AF1211" s="76"/>
      <c r="AJ1211" s="90"/>
      <c r="AK1211" s="18"/>
      <c r="AL1211" s="18"/>
      <c r="AT1211" s="18"/>
      <c r="AU1211" s="91"/>
    </row>
    <row r="1212" ht="12.0" customHeight="1">
      <c r="A1212" s="97">
        <v>3708004.0</v>
      </c>
      <c r="B1212" s="92" t="s">
        <v>1513</v>
      </c>
      <c r="C1212" s="93"/>
      <c r="D1212" s="82">
        <v>55.34</v>
      </c>
      <c r="E1212" s="106" t="s">
        <v>372</v>
      </c>
      <c r="F1212" s="84">
        <f t="shared" si="45"/>
        <v>67.5148</v>
      </c>
      <c r="G1212" s="95" t="s">
        <v>252</v>
      </c>
      <c r="H1212" s="86"/>
      <c r="I1212" s="99"/>
      <c r="J1212" s="108"/>
      <c r="K1212" s="88"/>
      <c r="N1212" s="18"/>
      <c r="P1212" s="4">
        <v>97.0</v>
      </c>
      <c r="Q1212" s="4"/>
      <c r="R1212" s="4"/>
      <c r="S1212" s="21"/>
      <c r="T1212" s="21"/>
      <c r="V1212" s="89"/>
      <c r="Z1212" s="73"/>
      <c r="AA1212" s="73">
        <v>10.0</v>
      </c>
      <c r="AB1212" s="4"/>
      <c r="AC1212" s="74"/>
      <c r="AD1212" s="75"/>
      <c r="AE1212" s="75"/>
      <c r="AF1212" s="76"/>
      <c r="AJ1212" s="90"/>
      <c r="AK1212" s="18"/>
      <c r="AL1212" s="18"/>
      <c r="AT1212" s="18"/>
      <c r="AU1212" s="91"/>
    </row>
    <row r="1213" ht="12.0" customHeight="1">
      <c r="A1213" s="97">
        <v>3708005.0</v>
      </c>
      <c r="B1213" s="92" t="s">
        <v>1514</v>
      </c>
      <c r="C1213" s="93"/>
      <c r="D1213" s="82">
        <v>55.34</v>
      </c>
      <c r="E1213" s="106" t="s">
        <v>372</v>
      </c>
      <c r="F1213" s="84">
        <f t="shared" si="45"/>
        <v>67.5148</v>
      </c>
      <c r="G1213" s="95" t="s">
        <v>252</v>
      </c>
      <c r="H1213" s="86"/>
      <c r="I1213" s="87"/>
      <c r="J1213" s="108"/>
      <c r="K1213" s="88"/>
      <c r="N1213" s="18"/>
      <c r="P1213" s="4">
        <v>97.0</v>
      </c>
      <c r="Q1213" s="4"/>
      <c r="R1213" s="4"/>
      <c r="S1213" s="21"/>
      <c r="T1213" s="21"/>
      <c r="V1213" s="89"/>
      <c r="Z1213" s="73"/>
      <c r="AA1213" s="73">
        <v>10.0</v>
      </c>
      <c r="AB1213" s="4"/>
      <c r="AC1213" s="74"/>
      <c r="AD1213" s="75"/>
      <c r="AE1213" s="75"/>
      <c r="AF1213" s="76"/>
      <c r="AJ1213" s="90"/>
      <c r="AK1213" s="18"/>
      <c r="AL1213" s="18"/>
      <c r="AT1213" s="18"/>
      <c r="AU1213" s="91"/>
    </row>
    <row r="1214" ht="12.0" customHeight="1">
      <c r="A1214" s="97">
        <v>3708006.0</v>
      </c>
      <c r="B1214" s="92" t="s">
        <v>1515</v>
      </c>
      <c r="C1214" s="93"/>
      <c r="D1214" s="82">
        <v>62.31</v>
      </c>
      <c r="E1214" s="106" t="s">
        <v>372</v>
      </c>
      <c r="F1214" s="84">
        <f t="shared" si="45"/>
        <v>76.0182</v>
      </c>
      <c r="G1214" s="95" t="s">
        <v>274</v>
      </c>
      <c r="H1214" s="86"/>
      <c r="I1214" s="33"/>
      <c r="J1214" s="108"/>
      <c r="K1214" s="88"/>
      <c r="N1214" s="18"/>
      <c r="P1214" s="4">
        <v>97.0</v>
      </c>
      <c r="Q1214" s="4"/>
      <c r="R1214" s="4"/>
      <c r="S1214" s="21"/>
      <c r="T1214" s="21"/>
      <c r="V1214" s="89"/>
      <c r="Z1214" s="73"/>
      <c r="AA1214" s="73">
        <v>10.0</v>
      </c>
      <c r="AB1214" s="4"/>
      <c r="AC1214" s="74"/>
      <c r="AD1214" s="75"/>
      <c r="AE1214" s="75"/>
      <c r="AF1214" s="76"/>
      <c r="AJ1214" s="90"/>
      <c r="AK1214" s="18"/>
      <c r="AL1214" s="18"/>
      <c r="AT1214" s="18"/>
      <c r="AU1214" s="91"/>
    </row>
    <row r="1215" ht="12.0" customHeight="1">
      <c r="A1215" s="97">
        <v>3708007.0</v>
      </c>
      <c r="B1215" s="92" t="s">
        <v>1516</v>
      </c>
      <c r="C1215" s="93"/>
      <c r="D1215" s="82">
        <v>68.33</v>
      </c>
      <c r="E1215" s="106" t="s">
        <v>379</v>
      </c>
      <c r="F1215" s="84">
        <f t="shared" si="45"/>
        <v>83.3626</v>
      </c>
      <c r="G1215" s="95" t="s">
        <v>252</v>
      </c>
      <c r="H1215" s="86"/>
      <c r="I1215" s="33"/>
      <c r="J1215" s="108"/>
      <c r="K1215" s="88"/>
      <c r="N1215" s="18"/>
      <c r="P1215" s="4">
        <v>97.0</v>
      </c>
      <c r="Q1215" s="4"/>
      <c r="R1215" s="4"/>
      <c r="S1215" s="21"/>
      <c r="T1215" s="21"/>
      <c r="V1215" s="89"/>
      <c r="Z1215" s="73"/>
      <c r="AA1215" s="73">
        <v>10.0</v>
      </c>
      <c r="AB1215" s="4"/>
      <c r="AC1215" s="74"/>
      <c r="AD1215" s="75"/>
      <c r="AE1215" s="75"/>
      <c r="AF1215" s="76"/>
      <c r="AJ1215" s="90"/>
      <c r="AK1215" s="18"/>
      <c r="AL1215" s="18"/>
      <c r="AT1215" s="18"/>
      <c r="AU1215" s="91"/>
    </row>
    <row r="1216" ht="12.0" customHeight="1">
      <c r="A1216" s="97">
        <v>3708008.0</v>
      </c>
      <c r="B1216" s="92" t="s">
        <v>1517</v>
      </c>
      <c r="C1216" s="93"/>
      <c r="D1216" s="82">
        <v>68.33</v>
      </c>
      <c r="E1216" s="106" t="s">
        <v>507</v>
      </c>
      <c r="F1216" s="84">
        <f t="shared" si="45"/>
        <v>83.3626</v>
      </c>
      <c r="G1216" s="95" t="s">
        <v>252</v>
      </c>
      <c r="H1216" s="86"/>
      <c r="I1216" s="76"/>
      <c r="J1216" s="108"/>
      <c r="K1216" s="88"/>
      <c r="N1216" s="18"/>
      <c r="P1216" s="4">
        <v>97.0</v>
      </c>
      <c r="Q1216" s="4"/>
      <c r="R1216" s="4"/>
      <c r="S1216" s="21"/>
      <c r="T1216" s="21"/>
      <c r="V1216" s="89"/>
      <c r="Z1216" s="73"/>
      <c r="AA1216" s="73">
        <v>10.0</v>
      </c>
      <c r="AB1216" s="4"/>
      <c r="AC1216" s="74"/>
      <c r="AD1216" s="75"/>
      <c r="AE1216" s="75"/>
      <c r="AF1216" s="76"/>
      <c r="AJ1216" s="90"/>
      <c r="AK1216" s="18"/>
      <c r="AL1216" s="18"/>
      <c r="AT1216" s="18"/>
      <c r="AU1216" s="91"/>
    </row>
    <row r="1217" ht="12.0" customHeight="1">
      <c r="A1217" s="97">
        <v>3708009.0</v>
      </c>
      <c r="B1217" s="92" t="s">
        <v>1518</v>
      </c>
      <c r="C1217" s="93"/>
      <c r="D1217" s="82">
        <v>69.64</v>
      </c>
      <c r="E1217" s="106" t="s">
        <v>507</v>
      </c>
      <c r="F1217" s="84">
        <f t="shared" si="45"/>
        <v>84.9608</v>
      </c>
      <c r="G1217" s="95" t="s">
        <v>274</v>
      </c>
      <c r="H1217" s="86"/>
      <c r="I1217" s="76"/>
      <c r="J1217" s="108"/>
      <c r="K1217" s="88"/>
      <c r="N1217" s="18"/>
      <c r="P1217" s="4">
        <v>97.0</v>
      </c>
      <c r="Q1217" s="4"/>
      <c r="R1217" s="4"/>
      <c r="S1217" s="21"/>
      <c r="T1217" s="21"/>
      <c r="V1217" s="89"/>
      <c r="Z1217" s="73"/>
      <c r="AA1217" s="73">
        <v>10.0</v>
      </c>
      <c r="AB1217" s="4"/>
      <c r="AC1217" s="74"/>
      <c r="AD1217" s="75"/>
      <c r="AE1217" s="75"/>
      <c r="AF1217" s="76"/>
      <c r="AJ1217" s="90"/>
      <c r="AK1217" s="18"/>
      <c r="AL1217" s="18"/>
      <c r="AT1217" s="18"/>
      <c r="AU1217" s="91"/>
    </row>
    <row r="1218" ht="12.0" customHeight="1">
      <c r="A1218" s="97">
        <v>3708010.0</v>
      </c>
      <c r="B1218" s="92" t="s">
        <v>1519</v>
      </c>
      <c r="C1218" s="93"/>
      <c r="D1218" s="82">
        <v>101.86</v>
      </c>
      <c r="E1218" s="106" t="s">
        <v>372</v>
      </c>
      <c r="F1218" s="84">
        <f t="shared" si="45"/>
        <v>124.2692</v>
      </c>
      <c r="G1218" s="95" t="s">
        <v>274</v>
      </c>
      <c r="H1218" s="86"/>
      <c r="I1218" s="76"/>
      <c r="J1218" s="108"/>
      <c r="K1218" s="88"/>
      <c r="N1218" s="18"/>
      <c r="P1218" s="4">
        <v>97.0</v>
      </c>
      <c r="Q1218" s="4"/>
      <c r="R1218" s="4"/>
      <c r="S1218" s="21"/>
      <c r="T1218" s="21"/>
      <c r="V1218" s="89"/>
      <c r="Z1218" s="73"/>
      <c r="AA1218" s="73">
        <v>10.0</v>
      </c>
      <c r="AB1218" s="4"/>
      <c r="AC1218" s="74"/>
      <c r="AD1218" s="75"/>
      <c r="AE1218" s="75"/>
      <c r="AF1218" s="76"/>
      <c r="AJ1218" s="90"/>
      <c r="AK1218" s="18"/>
      <c r="AL1218" s="18"/>
      <c r="AT1218" s="18"/>
      <c r="AU1218" s="91"/>
    </row>
    <row r="1219" ht="12.0" customHeight="1">
      <c r="A1219" s="97">
        <v>3708011.0</v>
      </c>
      <c r="B1219" s="92" t="s">
        <v>1520</v>
      </c>
      <c r="C1219" s="93"/>
      <c r="D1219" s="82">
        <v>159.68</v>
      </c>
      <c r="E1219" s="106" t="s">
        <v>379</v>
      </c>
      <c r="F1219" s="84">
        <f t="shared" si="45"/>
        <v>194.8096</v>
      </c>
      <c r="G1219" s="95" t="s">
        <v>274</v>
      </c>
      <c r="H1219" s="86"/>
      <c r="I1219" s="76"/>
      <c r="J1219" s="108"/>
      <c r="K1219" s="88"/>
      <c r="N1219" s="18"/>
      <c r="P1219" s="4">
        <v>97.0</v>
      </c>
      <c r="Q1219" s="4"/>
      <c r="R1219" s="4"/>
      <c r="S1219" s="21"/>
      <c r="T1219" s="21"/>
      <c r="V1219" s="89"/>
      <c r="Z1219" s="73"/>
      <c r="AA1219" s="73">
        <v>10.0</v>
      </c>
      <c r="AB1219" s="4"/>
      <c r="AC1219" s="74"/>
      <c r="AD1219" s="75"/>
      <c r="AE1219" s="75"/>
      <c r="AF1219" s="76"/>
      <c r="AJ1219" s="90"/>
      <c r="AK1219" s="18"/>
      <c r="AL1219" s="18"/>
      <c r="AT1219" s="18"/>
      <c r="AU1219" s="91"/>
    </row>
    <row r="1220" ht="12.0" customHeight="1">
      <c r="A1220" s="97">
        <v>3708013.0</v>
      </c>
      <c r="B1220" s="92" t="s">
        <v>1521</v>
      </c>
      <c r="C1220" s="93"/>
      <c r="D1220" s="82">
        <v>189.71</v>
      </c>
      <c r="E1220" s="106" t="s">
        <v>372</v>
      </c>
      <c r="F1220" s="84">
        <f t="shared" si="45"/>
        <v>231.4462</v>
      </c>
      <c r="G1220" s="95" t="s">
        <v>274</v>
      </c>
      <c r="H1220" s="86"/>
      <c r="I1220" s="133"/>
      <c r="J1220" s="108"/>
      <c r="K1220" s="88"/>
      <c r="N1220" s="18"/>
      <c r="P1220" s="4">
        <v>97.0</v>
      </c>
      <c r="Q1220" s="4"/>
      <c r="R1220" s="4"/>
      <c r="S1220" s="21"/>
      <c r="T1220" s="21"/>
      <c r="V1220" s="89"/>
      <c r="Z1220" s="73"/>
      <c r="AA1220" s="73">
        <v>10.0</v>
      </c>
      <c r="AB1220" s="4"/>
      <c r="AC1220" s="74"/>
      <c r="AD1220" s="75"/>
      <c r="AE1220" s="75"/>
      <c r="AF1220" s="76"/>
      <c r="AJ1220" s="90"/>
      <c r="AK1220" s="18"/>
      <c r="AL1220" s="18"/>
      <c r="AT1220" s="18"/>
      <c r="AU1220" s="91"/>
    </row>
    <row r="1221" ht="12.0" customHeight="1">
      <c r="A1221" s="109">
        <v>3708012.0</v>
      </c>
      <c r="B1221" s="110" t="s">
        <v>1522</v>
      </c>
      <c r="C1221" s="111"/>
      <c r="D1221" s="82">
        <v>287.03</v>
      </c>
      <c r="E1221" s="106" t="s">
        <v>497</v>
      </c>
      <c r="F1221" s="84">
        <f t="shared" si="45"/>
        <v>350.1766</v>
      </c>
      <c r="G1221" s="112" t="s">
        <v>274</v>
      </c>
      <c r="H1221" s="86"/>
      <c r="I1221" s="76"/>
      <c r="J1221" s="108"/>
      <c r="K1221" s="88"/>
      <c r="N1221" s="18"/>
      <c r="P1221" s="4">
        <v>97.0</v>
      </c>
      <c r="Q1221" s="4"/>
      <c r="R1221" s="4"/>
      <c r="S1221" s="21"/>
      <c r="T1221" s="21"/>
      <c r="V1221" s="89"/>
      <c r="Z1221" s="73"/>
      <c r="AA1221" s="73">
        <v>10.0</v>
      </c>
      <c r="AB1221" s="4"/>
      <c r="AC1221" s="74"/>
      <c r="AD1221" s="75"/>
      <c r="AE1221" s="75"/>
      <c r="AF1221" s="76"/>
      <c r="AJ1221" s="90"/>
      <c r="AK1221" s="18"/>
      <c r="AL1221" s="18"/>
      <c r="AT1221" s="18"/>
      <c r="AU1221" s="91"/>
    </row>
    <row r="1222" ht="60.0" customHeight="1">
      <c r="A1222" s="62">
        <v>14.0</v>
      </c>
      <c r="B1222" s="113" t="s">
        <v>1523</v>
      </c>
      <c r="C1222" s="66"/>
      <c r="D1222" s="82"/>
      <c r="E1222" s="66"/>
      <c r="F1222" s="114"/>
      <c r="G1222" s="68"/>
      <c r="H1222" s="86"/>
      <c r="I1222" s="70">
        <v>0.0</v>
      </c>
      <c r="J1222" s="71"/>
      <c r="K1222" s="71"/>
      <c r="N1222" s="18"/>
      <c r="P1222" s="4">
        <v>98.0</v>
      </c>
      <c r="Q1222" s="4"/>
      <c r="R1222" s="5"/>
      <c r="S1222" s="21"/>
      <c r="T1222" s="21"/>
      <c r="V1222" s="72"/>
      <c r="Z1222" s="73"/>
      <c r="AA1222" s="73"/>
      <c r="AB1222" s="4"/>
      <c r="AC1222" s="74"/>
      <c r="AD1222" s="75"/>
      <c r="AE1222" s="75"/>
      <c r="AF1222" s="76"/>
      <c r="AJ1222" s="90"/>
      <c r="AK1222" s="18"/>
      <c r="AL1222" s="18"/>
      <c r="AT1222" s="18"/>
      <c r="AU1222" s="91"/>
    </row>
    <row r="1223" ht="24.0" customHeight="1">
      <c r="A1223" s="79">
        <v>5016001.0</v>
      </c>
      <c r="B1223" s="134" t="s">
        <v>1524</v>
      </c>
      <c r="C1223" s="81" t="str">
        <f t="shared" ref="C1223:C1243" si="47">IF(MROUND(AL1223/(AO1223*F1223),1)=0,"",MROUND(AL1223/(AO1223*F1223),1))</f>
        <v/>
      </c>
      <c r="D1223" s="82">
        <v>396.79</v>
      </c>
      <c r="E1223" s="83" t="s">
        <v>245</v>
      </c>
      <c r="F1223" s="84">
        <f t="shared" ref="F1223:F1243" si="48">D1223*1.22</f>
        <v>484.0838</v>
      </c>
      <c r="G1223" s="85" t="s">
        <v>246</v>
      </c>
      <c r="H1223" s="86"/>
      <c r="I1223" s="87" t="s">
        <v>1416</v>
      </c>
      <c r="J1223" s="76"/>
      <c r="K1223" s="88"/>
      <c r="N1223" s="18"/>
      <c r="P1223" s="4">
        <v>98.0</v>
      </c>
      <c r="Q1223" s="4"/>
      <c r="R1223" s="4"/>
      <c r="S1223" s="21"/>
      <c r="T1223" s="21"/>
      <c r="V1223" s="89"/>
      <c r="Z1223" s="73"/>
      <c r="AA1223" s="73">
        <v>14.998554704437055</v>
      </c>
      <c r="AB1223" s="4"/>
      <c r="AC1223" s="74"/>
      <c r="AD1223" s="75"/>
      <c r="AE1223" s="75"/>
      <c r="AF1223" s="76"/>
      <c r="AJ1223" s="90">
        <v>1016001.0</v>
      </c>
      <c r="AK1223" s="18"/>
      <c r="AL1223" s="8">
        <f t="shared" ref="AL1223:AL1243" si="49">$I$1222/21</f>
        <v>0</v>
      </c>
      <c r="AO1223" s="8">
        <v>4.4048329827486725</v>
      </c>
      <c r="AT1223" s="18"/>
      <c r="AU1223" s="91"/>
    </row>
    <row r="1224" ht="24.0" customHeight="1">
      <c r="A1224" s="97">
        <v>5016002.0</v>
      </c>
      <c r="B1224" s="135" t="s">
        <v>1525</v>
      </c>
      <c r="C1224" s="81" t="str">
        <f t="shared" si="47"/>
        <v/>
      </c>
      <c r="D1224" s="82">
        <v>490.39</v>
      </c>
      <c r="E1224" s="94" t="s">
        <v>245</v>
      </c>
      <c r="F1224" s="84">
        <f t="shared" si="48"/>
        <v>598.2758</v>
      </c>
      <c r="G1224" s="95" t="s">
        <v>252</v>
      </c>
      <c r="H1224" s="86"/>
      <c r="I1224" s="19" t="s">
        <v>1526</v>
      </c>
      <c r="J1224" s="76"/>
      <c r="K1224" s="88"/>
      <c r="N1224" s="18"/>
      <c r="P1224" s="4">
        <v>98.0</v>
      </c>
      <c r="Q1224" s="4"/>
      <c r="R1224" s="4"/>
      <c r="S1224" s="21"/>
      <c r="T1224" s="21"/>
      <c r="V1224" s="89"/>
      <c r="Z1224" s="73"/>
      <c r="AA1224" s="73">
        <v>15.000292346371978</v>
      </c>
      <c r="AB1224" s="4"/>
      <c r="AC1224" s="74"/>
      <c r="AD1224" s="75"/>
      <c r="AE1224" s="75"/>
      <c r="AF1224" s="76"/>
      <c r="AJ1224" s="90">
        <v>1016002.0</v>
      </c>
      <c r="AK1224" s="18"/>
      <c r="AL1224" s="8">
        <f t="shared" si="49"/>
        <v>0</v>
      </c>
      <c r="AO1224" s="8">
        <v>2.2275359078788353</v>
      </c>
      <c r="AT1224" s="18"/>
      <c r="AU1224" s="91"/>
    </row>
    <row r="1225" ht="24.0" customHeight="1">
      <c r="A1225" s="97">
        <v>5016003.0</v>
      </c>
      <c r="B1225" s="135" t="s">
        <v>1527</v>
      </c>
      <c r="C1225" s="81" t="str">
        <f t="shared" si="47"/>
        <v/>
      </c>
      <c r="D1225" s="82">
        <v>702.08</v>
      </c>
      <c r="E1225" s="94"/>
      <c r="F1225" s="84">
        <f t="shared" si="48"/>
        <v>856.5376</v>
      </c>
      <c r="G1225" s="95" t="s">
        <v>274</v>
      </c>
      <c r="H1225" s="86"/>
      <c r="J1225" s="100"/>
      <c r="K1225" s="88"/>
      <c r="N1225" s="18"/>
      <c r="P1225" s="4">
        <v>98.0</v>
      </c>
      <c r="Q1225" s="4"/>
      <c r="R1225" s="4"/>
      <c r="S1225" s="21"/>
      <c r="T1225" s="21"/>
      <c r="V1225" s="89"/>
      <c r="Z1225" s="73"/>
      <c r="AA1225" s="73">
        <v>15.00040839663481</v>
      </c>
      <c r="AB1225" s="4"/>
      <c r="AC1225" s="74"/>
      <c r="AD1225" s="75"/>
      <c r="AE1225" s="75"/>
      <c r="AF1225" s="76"/>
      <c r="AJ1225" s="90">
        <v>1016003.0</v>
      </c>
      <c r="AK1225" s="18"/>
      <c r="AL1225" s="8">
        <f t="shared" si="49"/>
        <v>0</v>
      </c>
      <c r="AO1225" s="8">
        <v>0.622355836362509</v>
      </c>
      <c r="AT1225" s="18"/>
      <c r="AU1225" s="91"/>
    </row>
    <row r="1226" ht="24.0" customHeight="1">
      <c r="A1226" s="97">
        <v>5016006.0</v>
      </c>
      <c r="B1226" s="135" t="s">
        <v>1528</v>
      </c>
      <c r="C1226" s="81" t="str">
        <f t="shared" si="47"/>
        <v/>
      </c>
      <c r="D1226" s="82">
        <v>1305.48</v>
      </c>
      <c r="E1226" s="94" t="s">
        <v>507</v>
      </c>
      <c r="F1226" s="84">
        <f t="shared" si="48"/>
        <v>1592.6856</v>
      </c>
      <c r="G1226" s="95" t="s">
        <v>274</v>
      </c>
      <c r="H1226" s="86"/>
      <c r="J1226" s="100"/>
      <c r="K1226" s="88"/>
      <c r="N1226" s="18"/>
      <c r="P1226" s="4">
        <v>98.0</v>
      </c>
      <c r="Q1226" s="4"/>
      <c r="R1226" s="4"/>
      <c r="S1226" s="21"/>
      <c r="T1226" s="21"/>
      <c r="V1226" s="89"/>
      <c r="Z1226" s="73"/>
      <c r="AA1226" s="73">
        <v>15.00040839663481</v>
      </c>
      <c r="AB1226" s="4"/>
      <c r="AC1226" s="74"/>
      <c r="AD1226" s="75"/>
      <c r="AE1226" s="75"/>
      <c r="AF1226" s="76"/>
      <c r="AJ1226" s="90"/>
      <c r="AK1226" s="18"/>
      <c r="AL1226" s="8">
        <f t="shared" si="49"/>
        <v>0</v>
      </c>
      <c r="AO1226" s="8">
        <v>2.23134477104435</v>
      </c>
      <c r="AT1226" s="18"/>
      <c r="AU1226" s="91"/>
    </row>
    <row r="1227" ht="24.0" customHeight="1">
      <c r="A1227" s="97">
        <v>5016004.0</v>
      </c>
      <c r="B1227" s="135" t="s">
        <v>1529</v>
      </c>
      <c r="C1227" s="81" t="str">
        <f t="shared" si="47"/>
        <v/>
      </c>
      <c r="D1227" s="82">
        <v>716.07</v>
      </c>
      <c r="E1227" s="94" t="s">
        <v>245</v>
      </c>
      <c r="F1227" s="84">
        <f t="shared" si="48"/>
        <v>873.6054</v>
      </c>
      <c r="G1227" s="95" t="s">
        <v>252</v>
      </c>
      <c r="H1227" s="86"/>
      <c r="J1227" s="76"/>
      <c r="K1227" s="88"/>
      <c r="N1227" s="18"/>
      <c r="P1227" s="4">
        <v>98.0</v>
      </c>
      <c r="Q1227" s="4"/>
      <c r="R1227" s="4"/>
      <c r="S1227" s="21"/>
      <c r="T1227" s="21"/>
      <c r="V1227" s="89"/>
      <c r="Z1227" s="73"/>
      <c r="AA1227" s="73">
        <v>14.99959958356692</v>
      </c>
      <c r="AB1227" s="4"/>
      <c r="AC1227" s="74"/>
      <c r="AD1227" s="75"/>
      <c r="AE1227" s="75"/>
      <c r="AF1227" s="76"/>
      <c r="AJ1227" s="90">
        <v>1016004.0</v>
      </c>
      <c r="AK1227" s="18"/>
      <c r="AL1227" s="8">
        <f t="shared" si="49"/>
        <v>0</v>
      </c>
      <c r="AO1227" s="8">
        <v>1.5255047756620415</v>
      </c>
      <c r="AT1227" s="18"/>
      <c r="AU1227" s="91"/>
    </row>
    <row r="1228" ht="24.0" customHeight="1">
      <c r="A1228" s="97">
        <v>5016005.0</v>
      </c>
      <c r="B1228" s="135" t="s">
        <v>1530</v>
      </c>
      <c r="C1228" s="81" t="str">
        <f t="shared" si="47"/>
        <v/>
      </c>
      <c r="D1228" s="82">
        <v>1719.97</v>
      </c>
      <c r="E1228" s="94" t="s">
        <v>245</v>
      </c>
      <c r="F1228" s="84">
        <f t="shared" si="48"/>
        <v>2098.3634</v>
      </c>
      <c r="G1228" s="95" t="s">
        <v>274</v>
      </c>
      <c r="H1228" s="86"/>
      <c r="I1228" s="98" t="s">
        <v>683</v>
      </c>
      <c r="J1228" s="100"/>
      <c r="K1228" s="88"/>
      <c r="N1228" s="18"/>
      <c r="P1228" s="4">
        <v>98.0</v>
      </c>
      <c r="Q1228" s="4"/>
      <c r="R1228" s="4"/>
      <c r="S1228" s="21"/>
      <c r="T1228" s="21"/>
      <c r="V1228" s="89"/>
      <c r="Z1228" s="73"/>
      <c r="AA1228" s="73">
        <v>15.000041676043779</v>
      </c>
      <c r="AB1228" s="4"/>
      <c r="AC1228" s="74"/>
      <c r="AD1228" s="75"/>
      <c r="AE1228" s="75"/>
      <c r="AF1228" s="76"/>
      <c r="AJ1228" s="90">
        <v>1016005.0</v>
      </c>
      <c r="AK1228" s="18"/>
      <c r="AL1228" s="8">
        <f t="shared" si="49"/>
        <v>0</v>
      </c>
      <c r="AO1228" s="8">
        <v>0.508084314282481</v>
      </c>
      <c r="AT1228" s="18"/>
      <c r="AU1228" s="91"/>
    </row>
    <row r="1229" ht="24.0" customHeight="1">
      <c r="A1229" s="97">
        <v>5016007.0</v>
      </c>
      <c r="B1229" s="135" t="s">
        <v>1531</v>
      </c>
      <c r="C1229" s="81" t="str">
        <f t="shared" si="47"/>
        <v/>
      </c>
      <c r="D1229" s="82">
        <v>1765.97</v>
      </c>
      <c r="E1229" s="94"/>
      <c r="F1229" s="84">
        <f t="shared" si="48"/>
        <v>2154.4834</v>
      </c>
      <c r="G1229" s="95" t="s">
        <v>274</v>
      </c>
      <c r="H1229" s="86"/>
      <c r="I1229" s="99"/>
      <c r="J1229" s="100"/>
      <c r="K1229" s="88"/>
      <c r="N1229" s="18"/>
      <c r="P1229" s="4">
        <v>98.0</v>
      </c>
      <c r="Q1229" s="4"/>
      <c r="R1229" s="4"/>
      <c r="S1229" s="21"/>
      <c r="T1229" s="21"/>
      <c r="V1229" s="89"/>
      <c r="Z1229" s="73"/>
      <c r="AA1229" s="73">
        <v>15.000041676043779</v>
      </c>
      <c r="AB1229" s="4"/>
      <c r="AC1229" s="74"/>
      <c r="AD1229" s="75"/>
      <c r="AE1229" s="75"/>
      <c r="AF1229" s="76"/>
      <c r="AJ1229" s="90"/>
      <c r="AK1229" s="18"/>
      <c r="AL1229" s="8">
        <f t="shared" si="49"/>
        <v>0</v>
      </c>
      <c r="AO1229" s="8">
        <v>0.21515132478704546</v>
      </c>
      <c r="AT1229" s="18"/>
      <c r="AU1229" s="91"/>
    </row>
    <row r="1230" ht="24.0" customHeight="1">
      <c r="A1230" s="97">
        <v>5038001.0</v>
      </c>
      <c r="B1230" s="135" t="s">
        <v>1532</v>
      </c>
      <c r="C1230" s="81" t="str">
        <f t="shared" si="47"/>
        <v/>
      </c>
      <c r="D1230" s="82">
        <v>408.79</v>
      </c>
      <c r="E1230" s="94" t="s">
        <v>245</v>
      </c>
      <c r="F1230" s="84">
        <f t="shared" si="48"/>
        <v>498.7238</v>
      </c>
      <c r="G1230" s="95" t="s">
        <v>246</v>
      </c>
      <c r="H1230" s="86"/>
      <c r="I1230" s="87"/>
      <c r="J1230" s="76"/>
      <c r="K1230" s="88"/>
      <c r="N1230" s="18"/>
      <c r="P1230" s="4">
        <v>98.0</v>
      </c>
      <c r="Q1230" s="4"/>
      <c r="R1230" s="4"/>
      <c r="S1230" s="21"/>
      <c r="T1230" s="21"/>
      <c r="V1230" s="89"/>
      <c r="Z1230" s="73"/>
      <c r="AA1230" s="73">
        <v>14.998554704437055</v>
      </c>
      <c r="AB1230" s="4"/>
      <c r="AC1230" s="74"/>
      <c r="AD1230" s="75"/>
      <c r="AE1230" s="75"/>
      <c r="AF1230" s="76"/>
      <c r="AJ1230" s="90"/>
      <c r="AK1230" s="18"/>
      <c r="AL1230" s="8">
        <f t="shared" si="49"/>
        <v>0</v>
      </c>
      <c r="AO1230" s="8">
        <v>21.37753741652072</v>
      </c>
      <c r="AT1230" s="18"/>
      <c r="AU1230" s="91"/>
    </row>
    <row r="1231" ht="24.0" customHeight="1">
      <c r="A1231" s="97">
        <v>5038002.0</v>
      </c>
      <c r="B1231" s="135" t="s">
        <v>1533</v>
      </c>
      <c r="C1231" s="81" t="str">
        <f t="shared" si="47"/>
        <v/>
      </c>
      <c r="D1231" s="82">
        <v>505.22</v>
      </c>
      <c r="E1231" s="94" t="s">
        <v>245</v>
      </c>
      <c r="F1231" s="84">
        <f t="shared" si="48"/>
        <v>616.3684</v>
      </c>
      <c r="G1231" s="95" t="s">
        <v>252</v>
      </c>
      <c r="H1231" s="86"/>
      <c r="I1231" s="76"/>
      <c r="J1231" s="76"/>
      <c r="K1231" s="88"/>
      <c r="N1231" s="18"/>
      <c r="P1231" s="4">
        <v>98.0</v>
      </c>
      <c r="Q1231" s="4"/>
      <c r="R1231" s="4"/>
      <c r="S1231" s="21"/>
      <c r="T1231" s="21"/>
      <c r="V1231" s="89"/>
      <c r="Z1231" s="73"/>
      <c r="AA1231" s="73">
        <v>15.000292346371978</v>
      </c>
      <c r="AB1231" s="4"/>
      <c r="AC1231" s="74"/>
      <c r="AD1231" s="75"/>
      <c r="AE1231" s="75"/>
      <c r="AF1231" s="76"/>
      <c r="AJ1231" s="90"/>
      <c r="AK1231" s="18"/>
      <c r="AL1231" s="8">
        <f t="shared" si="49"/>
        <v>0</v>
      </c>
      <c r="AO1231" s="8">
        <v>8.6485167322067</v>
      </c>
      <c r="AT1231" s="18"/>
      <c r="AU1231" s="91"/>
    </row>
    <row r="1232" ht="24.0" customHeight="1">
      <c r="A1232" s="97">
        <v>5038003.0</v>
      </c>
      <c r="B1232" s="135" t="s">
        <v>1534</v>
      </c>
      <c r="C1232" s="81" t="str">
        <f t="shared" si="47"/>
        <v/>
      </c>
      <c r="D1232" s="82">
        <v>723.32</v>
      </c>
      <c r="E1232" s="94" t="s">
        <v>245</v>
      </c>
      <c r="F1232" s="84">
        <f t="shared" si="48"/>
        <v>882.4504</v>
      </c>
      <c r="G1232" s="95" t="s">
        <v>274</v>
      </c>
      <c r="H1232" s="86"/>
      <c r="I1232" s="76"/>
      <c r="J1232" s="100"/>
      <c r="K1232" s="88"/>
      <c r="N1232" s="18"/>
      <c r="P1232" s="4">
        <v>98.0</v>
      </c>
      <c r="Q1232" s="4"/>
      <c r="R1232" s="4"/>
      <c r="S1232" s="21"/>
      <c r="T1232" s="21"/>
      <c r="V1232" s="89"/>
      <c r="Z1232" s="73"/>
      <c r="AA1232" s="73">
        <v>15.00040839663481</v>
      </c>
      <c r="AB1232" s="4"/>
      <c r="AC1232" s="74"/>
      <c r="AD1232" s="75"/>
      <c r="AE1232" s="75"/>
      <c r="AF1232" s="76"/>
      <c r="AJ1232" s="90"/>
      <c r="AK1232" s="18"/>
      <c r="AL1232" s="8">
        <f t="shared" si="49"/>
        <v>0</v>
      </c>
      <c r="AO1232" s="8">
        <v>2.4163184971377607</v>
      </c>
      <c r="AT1232" s="18"/>
      <c r="AU1232" s="91"/>
    </row>
    <row r="1233" ht="24.0" customHeight="1">
      <c r="A1233" s="97">
        <v>5038004.0</v>
      </c>
      <c r="B1233" s="135" t="s">
        <v>1535</v>
      </c>
      <c r="C1233" s="81" t="str">
        <f t="shared" si="47"/>
        <v/>
      </c>
      <c r="D1233" s="82">
        <v>1344.97</v>
      </c>
      <c r="E1233" s="94" t="s">
        <v>245</v>
      </c>
      <c r="F1233" s="84">
        <f t="shared" si="48"/>
        <v>1640.8634</v>
      </c>
      <c r="G1233" s="95" t="s">
        <v>274</v>
      </c>
      <c r="H1233" s="86"/>
      <c r="I1233" s="76"/>
      <c r="J1233" s="100"/>
      <c r="K1233" s="88"/>
      <c r="N1233" s="18"/>
      <c r="P1233" s="4">
        <v>98.0</v>
      </c>
      <c r="Q1233" s="4"/>
      <c r="R1233" s="4"/>
      <c r="S1233" s="21"/>
      <c r="T1233" s="21"/>
      <c r="V1233" s="89"/>
      <c r="Z1233" s="73"/>
      <c r="AA1233" s="73">
        <v>15.00040839663481</v>
      </c>
      <c r="AB1233" s="4"/>
      <c r="AC1233" s="74"/>
      <c r="AD1233" s="75"/>
      <c r="AE1233" s="75"/>
      <c r="AF1233" s="76"/>
      <c r="AJ1233" s="90"/>
      <c r="AK1233" s="18"/>
      <c r="AL1233" s="8">
        <f t="shared" si="49"/>
        <v>0</v>
      </c>
      <c r="AO1233" s="8">
        <v>6.497442547545627</v>
      </c>
      <c r="AT1233" s="18"/>
      <c r="AU1233" s="91"/>
    </row>
    <row r="1234" ht="24.0" customHeight="1">
      <c r="A1234" s="97">
        <v>5038005.0</v>
      </c>
      <c r="B1234" s="135" t="s">
        <v>1536</v>
      </c>
      <c r="C1234" s="81" t="str">
        <f t="shared" si="47"/>
        <v/>
      </c>
      <c r="D1234" s="82">
        <v>737.74</v>
      </c>
      <c r="E1234" s="94" t="s">
        <v>245</v>
      </c>
      <c r="F1234" s="84">
        <f t="shared" si="48"/>
        <v>900.0428</v>
      </c>
      <c r="G1234" s="95" t="s">
        <v>252</v>
      </c>
      <c r="H1234" s="86"/>
      <c r="I1234" s="76"/>
      <c r="J1234" s="76"/>
      <c r="K1234" s="88"/>
      <c r="N1234" s="18"/>
      <c r="P1234" s="4">
        <v>98.0</v>
      </c>
      <c r="Q1234" s="4"/>
      <c r="R1234" s="4"/>
      <c r="S1234" s="21"/>
      <c r="T1234" s="21"/>
      <c r="V1234" s="89"/>
      <c r="Z1234" s="73"/>
      <c r="AA1234" s="73">
        <v>14.99959958356692</v>
      </c>
      <c r="AB1234" s="4"/>
      <c r="AC1234" s="74"/>
      <c r="AD1234" s="75"/>
      <c r="AE1234" s="75"/>
      <c r="AF1234" s="76"/>
      <c r="AJ1234" s="90"/>
      <c r="AK1234" s="18"/>
      <c r="AL1234" s="8">
        <f t="shared" si="49"/>
        <v>0</v>
      </c>
      <c r="AO1234" s="8">
        <v>5.922767116796968</v>
      </c>
      <c r="AT1234" s="18"/>
      <c r="AU1234" s="91"/>
    </row>
    <row r="1235" ht="24.0" customHeight="1">
      <c r="A1235" s="97">
        <v>5038006.0</v>
      </c>
      <c r="B1235" s="135" t="s">
        <v>1537</v>
      </c>
      <c r="C1235" s="81" t="str">
        <f t="shared" si="47"/>
        <v/>
      </c>
      <c r="D1235" s="82">
        <v>1772.01</v>
      </c>
      <c r="E1235" s="94" t="s">
        <v>245</v>
      </c>
      <c r="F1235" s="84">
        <f t="shared" si="48"/>
        <v>2161.8522</v>
      </c>
      <c r="G1235" s="95" t="s">
        <v>274</v>
      </c>
      <c r="H1235" s="86"/>
      <c r="I1235" s="76"/>
      <c r="J1235" s="100"/>
      <c r="K1235" s="88"/>
      <c r="N1235" s="18"/>
      <c r="P1235" s="4">
        <v>98.0</v>
      </c>
      <c r="Q1235" s="4"/>
      <c r="R1235" s="4"/>
      <c r="S1235" s="21"/>
      <c r="T1235" s="21"/>
      <c r="V1235" s="89"/>
      <c r="Z1235" s="73"/>
      <c r="AA1235" s="73">
        <v>15.000041676043779</v>
      </c>
      <c r="AB1235" s="4"/>
      <c r="AC1235" s="74"/>
      <c r="AD1235" s="75"/>
      <c r="AE1235" s="75"/>
      <c r="AF1235" s="76"/>
      <c r="AJ1235" s="90"/>
      <c r="AK1235" s="18"/>
      <c r="AL1235" s="8">
        <f t="shared" si="49"/>
        <v>0</v>
      </c>
      <c r="AO1235" s="8">
        <v>0.9863248746112087</v>
      </c>
      <c r="AT1235" s="18"/>
      <c r="AU1235" s="91"/>
    </row>
    <row r="1236" ht="24.0" customHeight="1">
      <c r="A1236" s="97">
        <v>5038007.0</v>
      </c>
      <c r="B1236" s="135" t="s">
        <v>1538</v>
      </c>
      <c r="C1236" s="81" t="str">
        <f t="shared" si="47"/>
        <v/>
      </c>
      <c r="D1236" s="82">
        <v>1819.41</v>
      </c>
      <c r="E1236" s="94" t="s">
        <v>245</v>
      </c>
      <c r="F1236" s="84">
        <f t="shared" si="48"/>
        <v>2219.6802</v>
      </c>
      <c r="G1236" s="95" t="s">
        <v>274</v>
      </c>
      <c r="H1236" s="86"/>
      <c r="I1236" s="76"/>
      <c r="J1236" s="100"/>
      <c r="K1236" s="88"/>
      <c r="N1236" s="18"/>
      <c r="P1236" s="4">
        <v>98.0</v>
      </c>
      <c r="Q1236" s="4"/>
      <c r="R1236" s="4"/>
      <c r="S1236" s="21"/>
      <c r="T1236" s="21"/>
      <c r="V1236" s="89"/>
      <c r="Z1236" s="73"/>
      <c r="AA1236" s="73">
        <v>15.000041676043779</v>
      </c>
      <c r="AB1236" s="4"/>
      <c r="AC1236" s="74"/>
      <c r="AD1236" s="75"/>
      <c r="AE1236" s="75"/>
      <c r="AF1236" s="76"/>
      <c r="AJ1236" s="90"/>
      <c r="AK1236" s="18"/>
      <c r="AL1236" s="8">
        <f t="shared" si="49"/>
        <v>0</v>
      </c>
      <c r="AO1236" s="8">
        <v>0.6003938408936237</v>
      </c>
      <c r="AT1236" s="18"/>
      <c r="AU1236" s="91"/>
    </row>
    <row r="1237" ht="24.0" customHeight="1">
      <c r="A1237" s="97">
        <v>5036001.0</v>
      </c>
      <c r="B1237" s="135" t="s">
        <v>1539</v>
      </c>
      <c r="C1237" s="81" t="str">
        <f t="shared" si="47"/>
        <v/>
      </c>
      <c r="D1237" s="82">
        <v>465.79</v>
      </c>
      <c r="E1237" s="94" t="s">
        <v>245</v>
      </c>
      <c r="F1237" s="84">
        <f t="shared" si="48"/>
        <v>568.2638</v>
      </c>
      <c r="G1237" s="95" t="s">
        <v>246</v>
      </c>
      <c r="H1237" s="86"/>
      <c r="I1237" s="76"/>
      <c r="J1237" s="76"/>
      <c r="K1237" s="88"/>
      <c r="N1237" s="18"/>
      <c r="P1237" s="4">
        <v>98.0</v>
      </c>
      <c r="Q1237" s="4"/>
      <c r="R1237" s="4"/>
      <c r="S1237" s="21"/>
      <c r="T1237" s="21"/>
      <c r="V1237" s="89"/>
      <c r="Z1237" s="73"/>
      <c r="AA1237" s="73">
        <v>14.998554704437055</v>
      </c>
      <c r="AB1237" s="4"/>
      <c r="AC1237" s="74"/>
      <c r="AD1237" s="75"/>
      <c r="AE1237" s="75"/>
      <c r="AF1237" s="76"/>
      <c r="AJ1237" s="90"/>
      <c r="AK1237" s="18"/>
      <c r="AL1237" s="8">
        <f t="shared" si="49"/>
        <v>0</v>
      </c>
      <c r="AO1237" s="8">
        <v>10.011420300175146</v>
      </c>
      <c r="AT1237" s="18"/>
      <c r="AU1237" s="91"/>
    </row>
    <row r="1238" ht="24.0" customHeight="1">
      <c r="A1238" s="97">
        <v>5036002.0</v>
      </c>
      <c r="B1238" s="135" t="s">
        <v>1540</v>
      </c>
      <c r="C1238" s="81" t="str">
        <f t="shared" si="47"/>
        <v/>
      </c>
      <c r="D1238" s="82">
        <v>575.7</v>
      </c>
      <c r="E1238" s="94" t="s">
        <v>245</v>
      </c>
      <c r="F1238" s="84">
        <f t="shared" si="48"/>
        <v>702.354</v>
      </c>
      <c r="G1238" s="95" t="s">
        <v>252</v>
      </c>
      <c r="H1238" s="86"/>
      <c r="I1238" s="76"/>
      <c r="J1238" s="76"/>
      <c r="K1238" s="88"/>
      <c r="N1238" s="18"/>
      <c r="P1238" s="4">
        <v>98.0</v>
      </c>
      <c r="Q1238" s="4"/>
      <c r="R1238" s="4"/>
      <c r="S1238" s="21"/>
      <c r="T1238" s="21"/>
      <c r="V1238" s="89"/>
      <c r="Z1238" s="73"/>
      <c r="AA1238" s="73">
        <v>15.000292346371978</v>
      </c>
      <c r="AB1238" s="4"/>
      <c r="AC1238" s="74"/>
      <c r="AD1238" s="75"/>
      <c r="AE1238" s="75"/>
      <c r="AF1238" s="76"/>
      <c r="AJ1238" s="90"/>
      <c r="AK1238" s="18"/>
      <c r="AL1238" s="8">
        <f t="shared" si="49"/>
        <v>0</v>
      </c>
      <c r="AO1238" s="8">
        <v>4.049990132751313</v>
      </c>
      <c r="AT1238" s="18"/>
      <c r="AU1238" s="91"/>
    </row>
    <row r="1239" ht="24.0" customHeight="1">
      <c r="A1239" s="97">
        <v>5036003.0</v>
      </c>
      <c r="B1239" s="135" t="s">
        <v>1541</v>
      </c>
      <c r="C1239" s="81" t="str">
        <f t="shared" si="47"/>
        <v/>
      </c>
      <c r="D1239" s="82">
        <v>824.2</v>
      </c>
      <c r="E1239" s="94" t="s">
        <v>245</v>
      </c>
      <c r="F1239" s="84">
        <f t="shared" si="48"/>
        <v>1005.524</v>
      </c>
      <c r="G1239" s="95" t="s">
        <v>274</v>
      </c>
      <c r="H1239" s="86"/>
      <c r="I1239" s="76"/>
      <c r="J1239" s="100"/>
      <c r="K1239" s="88"/>
      <c r="N1239" s="18"/>
      <c r="P1239" s="4">
        <v>98.0</v>
      </c>
      <c r="Q1239" s="4"/>
      <c r="R1239" s="4"/>
      <c r="S1239" s="21"/>
      <c r="T1239" s="21"/>
      <c r="V1239" s="89"/>
      <c r="Z1239" s="73"/>
      <c r="AA1239" s="73">
        <v>15.00040839663481</v>
      </c>
      <c r="AB1239" s="4"/>
      <c r="AC1239" s="74"/>
      <c r="AD1239" s="75"/>
      <c r="AE1239" s="75"/>
      <c r="AF1239" s="76"/>
      <c r="AJ1239" s="90"/>
      <c r="AK1239" s="18"/>
      <c r="AL1239" s="8">
        <f t="shared" si="49"/>
        <v>0</v>
      </c>
      <c r="AO1239" s="8">
        <v>1.131567799530626</v>
      </c>
      <c r="AT1239" s="18"/>
      <c r="AU1239" s="91"/>
    </row>
    <row r="1240" ht="24.0" customHeight="1">
      <c r="A1240" s="97">
        <v>5036006.0</v>
      </c>
      <c r="B1240" s="135" t="s">
        <v>1542</v>
      </c>
      <c r="C1240" s="81" t="str">
        <f t="shared" si="47"/>
        <v/>
      </c>
      <c r="D1240" s="82">
        <v>1532.57</v>
      </c>
      <c r="E1240" s="94" t="s">
        <v>245</v>
      </c>
      <c r="F1240" s="84">
        <f t="shared" si="48"/>
        <v>1869.7354</v>
      </c>
      <c r="G1240" s="95" t="s">
        <v>274</v>
      </c>
      <c r="H1240" s="86"/>
      <c r="I1240" s="76"/>
      <c r="J1240" s="100"/>
      <c r="K1240" s="88"/>
      <c r="N1240" s="18"/>
      <c r="P1240" s="4">
        <v>98.0</v>
      </c>
      <c r="Q1240" s="4"/>
      <c r="R1240" s="4"/>
      <c r="S1240" s="21"/>
      <c r="T1240" s="21"/>
      <c r="V1240" s="89"/>
      <c r="Z1240" s="73"/>
      <c r="AA1240" s="73">
        <v>15.00040839663481</v>
      </c>
      <c r="AB1240" s="4"/>
      <c r="AC1240" s="74"/>
      <c r="AD1240" s="75"/>
      <c r="AE1240" s="75"/>
      <c r="AF1240" s="76"/>
      <c r="AJ1240" s="90"/>
      <c r="AK1240" s="18"/>
      <c r="AL1240" s="8">
        <f t="shared" si="49"/>
        <v>0</v>
      </c>
      <c r="AO1240" s="8">
        <v>3.0427577165995383</v>
      </c>
      <c r="AT1240" s="18"/>
      <c r="AU1240" s="91"/>
    </row>
    <row r="1241" ht="24.0" customHeight="1">
      <c r="A1241" s="97">
        <v>5036004.0</v>
      </c>
      <c r="B1241" s="135" t="s">
        <v>1543</v>
      </c>
      <c r="C1241" s="81" t="str">
        <f t="shared" si="47"/>
        <v/>
      </c>
      <c r="D1241" s="82">
        <v>840.65</v>
      </c>
      <c r="E1241" s="94" t="s">
        <v>245</v>
      </c>
      <c r="F1241" s="84">
        <f t="shared" si="48"/>
        <v>1025.593</v>
      </c>
      <c r="G1241" s="95" t="s">
        <v>252</v>
      </c>
      <c r="H1241" s="86"/>
      <c r="I1241" s="76"/>
      <c r="J1241" s="76"/>
      <c r="K1241" s="88"/>
      <c r="N1241" s="18"/>
      <c r="P1241" s="4">
        <v>98.0</v>
      </c>
      <c r="Q1241" s="4"/>
      <c r="R1241" s="4"/>
      <c r="S1241" s="21"/>
      <c r="T1241" s="21"/>
      <c r="V1241" s="89"/>
      <c r="Z1241" s="73"/>
      <c r="AA1241" s="73">
        <v>14.99959958356692</v>
      </c>
      <c r="AB1241" s="4"/>
      <c r="AC1241" s="74"/>
      <c r="AD1241" s="75"/>
      <c r="AE1241" s="75"/>
      <c r="AF1241" s="76"/>
      <c r="AJ1241" s="90"/>
      <c r="AK1241" s="18"/>
      <c r="AL1241" s="8">
        <f t="shared" si="49"/>
        <v>0</v>
      </c>
      <c r="AO1241" s="8">
        <v>2.773592175040898</v>
      </c>
      <c r="AT1241" s="18"/>
      <c r="AU1241" s="91"/>
    </row>
    <row r="1242" ht="24.0" customHeight="1">
      <c r="A1242" s="97">
        <v>5036005.0</v>
      </c>
      <c r="B1242" s="135" t="s">
        <v>1544</v>
      </c>
      <c r="C1242" s="81" t="str">
        <f t="shared" si="47"/>
        <v/>
      </c>
      <c r="D1242" s="82">
        <v>2019.16</v>
      </c>
      <c r="E1242" s="94" t="s">
        <v>245</v>
      </c>
      <c r="F1242" s="84">
        <f t="shared" si="48"/>
        <v>2463.3752</v>
      </c>
      <c r="G1242" s="95" t="s">
        <v>274</v>
      </c>
      <c r="H1242" s="86"/>
      <c r="I1242" s="76"/>
      <c r="J1242" s="100"/>
      <c r="K1242" s="88"/>
      <c r="N1242" s="18"/>
      <c r="P1242" s="4">
        <v>98.0</v>
      </c>
      <c r="Q1242" s="4"/>
      <c r="R1242" s="4"/>
      <c r="S1242" s="21"/>
      <c r="T1242" s="21"/>
      <c r="V1242" s="89"/>
      <c r="Z1242" s="73"/>
      <c r="AA1242" s="73">
        <v>15.000041676043779</v>
      </c>
      <c r="AB1242" s="4"/>
      <c r="AC1242" s="74"/>
      <c r="AD1242" s="75"/>
      <c r="AE1242" s="75"/>
      <c r="AF1242" s="76"/>
      <c r="AJ1242" s="90"/>
      <c r="AK1242" s="18"/>
      <c r="AL1242" s="8">
        <f t="shared" si="49"/>
        <v>0</v>
      </c>
      <c r="AO1242" s="8">
        <v>0.4618960530646342</v>
      </c>
      <c r="AT1242" s="18"/>
      <c r="AU1242" s="91"/>
    </row>
    <row r="1243" ht="24.0" customHeight="1">
      <c r="A1243" s="109">
        <v>5036007.0</v>
      </c>
      <c r="B1243" s="136" t="s">
        <v>1545</v>
      </c>
      <c r="C1243" s="81" t="str">
        <f t="shared" si="47"/>
        <v/>
      </c>
      <c r="D1243" s="82">
        <v>2073.18</v>
      </c>
      <c r="E1243" s="121" t="s">
        <v>379</v>
      </c>
      <c r="F1243" s="84">
        <f t="shared" si="48"/>
        <v>2529.2796</v>
      </c>
      <c r="G1243" s="112" t="s">
        <v>274</v>
      </c>
      <c r="H1243" s="86"/>
      <c r="I1243" s="76"/>
      <c r="J1243" s="100"/>
      <c r="K1243" s="88"/>
      <c r="N1243" s="18"/>
      <c r="P1243" s="4">
        <v>98.0</v>
      </c>
      <c r="Q1243" s="4"/>
      <c r="R1243" s="4"/>
      <c r="S1243" s="21"/>
      <c r="T1243" s="21"/>
      <c r="V1243" s="89"/>
      <c r="Z1243" s="73"/>
      <c r="AA1243" s="73">
        <v>15.000041676043779</v>
      </c>
      <c r="AB1243" s="4"/>
      <c r="AC1243" s="74"/>
      <c r="AD1243" s="75"/>
      <c r="AE1243" s="75"/>
      <c r="AF1243" s="76"/>
      <c r="AJ1243" s="90"/>
      <c r="AK1243" s="18"/>
      <c r="AL1243" s="8">
        <f t="shared" si="49"/>
        <v>0</v>
      </c>
      <c r="AO1243" s="8">
        <v>0.29990806182043056</v>
      </c>
      <c r="AT1243" s="18"/>
      <c r="AU1243" s="91"/>
    </row>
    <row r="1244" ht="75.0" customHeight="1">
      <c r="A1244" s="62">
        <v>15.0</v>
      </c>
      <c r="B1244" s="113" t="s">
        <v>1546</v>
      </c>
      <c r="C1244" s="66"/>
      <c r="D1244" s="82"/>
      <c r="E1244" s="66"/>
      <c r="F1244" s="114"/>
      <c r="G1244" s="68"/>
      <c r="H1244" s="86"/>
      <c r="I1244" s="70">
        <v>0.0</v>
      </c>
      <c r="J1244" s="71"/>
      <c r="K1244" s="71"/>
      <c r="N1244" s="18"/>
      <c r="P1244" s="4">
        <v>99.0</v>
      </c>
      <c r="Q1244" s="4"/>
      <c r="R1244" s="5"/>
      <c r="S1244" s="21"/>
      <c r="T1244" s="21"/>
      <c r="V1244" s="72"/>
      <c r="Z1244" s="73"/>
      <c r="AA1244" s="73"/>
      <c r="AB1244" s="4"/>
      <c r="AC1244" s="74"/>
      <c r="AD1244" s="75"/>
      <c r="AE1244" s="75"/>
      <c r="AF1244" s="76"/>
      <c r="AJ1244" s="90"/>
      <c r="AK1244" s="18"/>
      <c r="AL1244" s="18"/>
      <c r="AT1244" s="18"/>
      <c r="AU1244" s="91"/>
    </row>
    <row r="1245" ht="12.0" customHeight="1">
      <c r="A1245" s="79">
        <v>5024001.0</v>
      </c>
      <c r="B1245" s="80" t="s">
        <v>1547</v>
      </c>
      <c r="C1245" s="81" t="str">
        <f t="shared" ref="C1245:C1260" si="50">IF(MROUND(AL1245/(AO1245*F1245),1)=0,"",MROUND(AL1245/(AO1245*F1245),1))</f>
        <v/>
      </c>
      <c r="D1245" s="82">
        <v>527.18</v>
      </c>
      <c r="E1245" s="83" t="s">
        <v>245</v>
      </c>
      <c r="F1245" s="84">
        <f t="shared" ref="F1245:F1260" si="51">D1245*1.22</f>
        <v>643.1596</v>
      </c>
      <c r="G1245" s="85" t="s">
        <v>246</v>
      </c>
      <c r="H1245" s="86"/>
      <c r="I1245" s="87" t="s">
        <v>538</v>
      </c>
      <c r="J1245" s="76"/>
      <c r="K1245" s="88"/>
      <c r="N1245" s="18"/>
      <c r="P1245" s="4">
        <v>99.0</v>
      </c>
      <c r="Q1245" s="4"/>
      <c r="R1245" s="4"/>
      <c r="S1245" s="21"/>
      <c r="T1245" s="21"/>
      <c r="V1245" s="89"/>
      <c r="Z1245" s="73"/>
      <c r="AA1245" s="73">
        <v>10.001160900859063</v>
      </c>
      <c r="AB1245" s="4"/>
      <c r="AC1245" s="74"/>
      <c r="AD1245" s="75"/>
      <c r="AE1245" s="75"/>
      <c r="AF1245" s="76"/>
      <c r="AJ1245" s="90">
        <v>1024001.0</v>
      </c>
      <c r="AK1245" s="18"/>
      <c r="AL1245" s="8">
        <f t="shared" ref="AL1245:AL1260" si="52">$I$1244/16</f>
        <v>0</v>
      </c>
      <c r="AO1245" s="8">
        <v>0.8911518703898841</v>
      </c>
      <c r="AT1245" s="18"/>
      <c r="AU1245" s="91"/>
    </row>
    <row r="1246" ht="12.0" customHeight="1">
      <c r="A1246" s="97">
        <v>1024002.0</v>
      </c>
      <c r="B1246" s="92" t="s">
        <v>1548</v>
      </c>
      <c r="C1246" s="81" t="str">
        <f t="shared" si="50"/>
        <v/>
      </c>
      <c r="D1246" s="82">
        <v>309.42</v>
      </c>
      <c r="E1246" s="94" t="s">
        <v>245</v>
      </c>
      <c r="F1246" s="84">
        <f t="shared" si="51"/>
        <v>377.4924</v>
      </c>
      <c r="G1246" s="95" t="s">
        <v>246</v>
      </c>
      <c r="H1246" s="86"/>
      <c r="I1246" s="98" t="s">
        <v>1549</v>
      </c>
      <c r="J1246" s="76"/>
      <c r="K1246" s="88"/>
      <c r="N1246" s="18"/>
      <c r="P1246" s="4">
        <v>99.0</v>
      </c>
      <c r="Q1246" s="4"/>
      <c r="R1246" s="4"/>
      <c r="S1246" s="21"/>
      <c r="T1246" s="21"/>
      <c r="V1246" s="89"/>
      <c r="Z1246" s="73"/>
      <c r="AA1246" s="73">
        <v>10.0</v>
      </c>
      <c r="AB1246" s="4"/>
      <c r="AC1246" s="74"/>
      <c r="AD1246" s="75"/>
      <c r="AE1246" s="75"/>
      <c r="AF1246" s="76"/>
      <c r="AJ1246" s="90"/>
      <c r="AK1246" s="18"/>
      <c r="AL1246" s="8">
        <f t="shared" si="52"/>
        <v>0</v>
      </c>
      <c r="AO1246" s="8">
        <v>3.79579499551167</v>
      </c>
      <c r="AT1246" s="18"/>
      <c r="AU1246" s="91"/>
    </row>
    <row r="1247" ht="12.0" customHeight="1">
      <c r="A1247" s="97">
        <v>5024003.0</v>
      </c>
      <c r="B1247" s="92" t="s">
        <v>1550</v>
      </c>
      <c r="C1247" s="81" t="str">
        <f t="shared" si="50"/>
        <v/>
      </c>
      <c r="D1247" s="82">
        <v>677.49</v>
      </c>
      <c r="E1247" s="94" t="s">
        <v>245</v>
      </c>
      <c r="F1247" s="84">
        <f t="shared" si="51"/>
        <v>826.5378</v>
      </c>
      <c r="G1247" s="95" t="s">
        <v>246</v>
      </c>
      <c r="H1247" s="86"/>
      <c r="I1247" s="99"/>
      <c r="J1247" s="76"/>
      <c r="K1247" s="88"/>
      <c r="N1247" s="18"/>
      <c r="P1247" s="4">
        <v>99.0</v>
      </c>
      <c r="Q1247" s="4"/>
      <c r="R1247" s="4"/>
      <c r="S1247" s="21"/>
      <c r="T1247" s="21"/>
      <c r="V1247" s="89"/>
      <c r="Z1247" s="73"/>
      <c r="AA1247" s="73">
        <v>10.0</v>
      </c>
      <c r="AB1247" s="4"/>
      <c r="AC1247" s="74"/>
      <c r="AD1247" s="75"/>
      <c r="AE1247" s="75"/>
      <c r="AF1247" s="76"/>
      <c r="AJ1247" s="90">
        <v>1024003.0</v>
      </c>
      <c r="AK1247" s="18"/>
      <c r="AL1247" s="8">
        <f t="shared" si="52"/>
        <v>0</v>
      </c>
      <c r="AO1247" s="8">
        <v>1.3868795137027343</v>
      </c>
      <c r="AT1247" s="18"/>
      <c r="AU1247" s="91"/>
    </row>
    <row r="1248" ht="12.0" customHeight="1">
      <c r="A1248" s="97">
        <v>5024004.0</v>
      </c>
      <c r="B1248" s="92" t="s">
        <v>1551</v>
      </c>
      <c r="C1248" s="81" t="str">
        <f t="shared" si="50"/>
        <v/>
      </c>
      <c r="D1248" s="82">
        <v>816.07</v>
      </c>
      <c r="E1248" s="94" t="s">
        <v>245</v>
      </c>
      <c r="F1248" s="84">
        <f t="shared" si="51"/>
        <v>995.6054</v>
      </c>
      <c r="G1248" s="95" t="s">
        <v>246</v>
      </c>
      <c r="H1248" s="86"/>
      <c r="I1248" s="76"/>
      <c r="J1248" s="76"/>
      <c r="K1248" s="88"/>
      <c r="N1248" s="18"/>
      <c r="P1248" s="4">
        <v>99.0</v>
      </c>
      <c r="Q1248" s="4"/>
      <c r="R1248" s="4"/>
      <c r="S1248" s="21"/>
      <c r="T1248" s="21"/>
      <c r="V1248" s="89"/>
      <c r="Z1248" s="73"/>
      <c r="AA1248" s="73">
        <v>10.000749962501871</v>
      </c>
      <c r="AB1248" s="4"/>
      <c r="AC1248" s="74"/>
      <c r="AD1248" s="75"/>
      <c r="AE1248" s="75"/>
      <c r="AF1248" s="76"/>
      <c r="AJ1248" s="90">
        <v>1024004.0</v>
      </c>
      <c r="AK1248" s="18"/>
      <c r="AL1248" s="8">
        <f t="shared" si="52"/>
        <v>0</v>
      </c>
      <c r="AO1248" s="8">
        <v>0.639658160497221</v>
      </c>
      <c r="AT1248" s="18"/>
      <c r="AU1248" s="91"/>
    </row>
    <row r="1249" ht="12.0" customHeight="1">
      <c r="A1249" s="97">
        <v>1024005.0</v>
      </c>
      <c r="B1249" s="92" t="s">
        <v>1552</v>
      </c>
      <c r="C1249" s="81" t="str">
        <f t="shared" si="50"/>
        <v/>
      </c>
      <c r="D1249" s="82">
        <v>838.54</v>
      </c>
      <c r="E1249" s="94" t="s">
        <v>245</v>
      </c>
      <c r="F1249" s="84">
        <f t="shared" si="51"/>
        <v>1023.0188</v>
      </c>
      <c r="G1249" s="95" t="s">
        <v>246</v>
      </c>
      <c r="H1249" s="86"/>
      <c r="I1249" s="98" t="s">
        <v>1066</v>
      </c>
      <c r="J1249" s="76"/>
      <c r="K1249" s="88"/>
      <c r="N1249" s="18"/>
      <c r="P1249" s="4">
        <v>99.0</v>
      </c>
      <c r="Q1249" s="4"/>
      <c r="R1249" s="4"/>
      <c r="S1249" s="21"/>
      <c r="T1249" s="21"/>
      <c r="V1249" s="89"/>
      <c r="Z1249" s="73"/>
      <c r="AA1249" s="73">
        <v>9.999087674482254</v>
      </c>
      <c r="AB1249" s="4"/>
      <c r="AC1249" s="74"/>
      <c r="AD1249" s="75"/>
      <c r="AE1249" s="75"/>
      <c r="AF1249" s="76"/>
      <c r="AJ1249" s="90"/>
      <c r="AK1249" s="18"/>
      <c r="AL1249" s="8">
        <f t="shared" si="52"/>
        <v>0</v>
      </c>
      <c r="AO1249" s="8">
        <v>1.400652367090059</v>
      </c>
      <c r="AT1249" s="18"/>
      <c r="AU1249" s="91"/>
    </row>
    <row r="1250" ht="12.0" customHeight="1">
      <c r="A1250" s="97">
        <v>5024006.0</v>
      </c>
      <c r="B1250" s="92" t="s">
        <v>1553</v>
      </c>
      <c r="C1250" s="81" t="str">
        <f t="shared" si="50"/>
        <v/>
      </c>
      <c r="D1250" s="82">
        <v>951.03</v>
      </c>
      <c r="E1250" s="94" t="s">
        <v>245</v>
      </c>
      <c r="F1250" s="84">
        <f t="shared" si="51"/>
        <v>1160.2566</v>
      </c>
      <c r="G1250" s="95" t="s">
        <v>246</v>
      </c>
      <c r="H1250" s="86"/>
      <c r="I1250" s="99"/>
      <c r="J1250" s="76"/>
      <c r="K1250" s="88"/>
      <c r="N1250" s="18"/>
      <c r="P1250" s="4">
        <v>99.0</v>
      </c>
      <c r="Q1250" s="4"/>
      <c r="R1250" s="4"/>
      <c r="S1250" s="21"/>
      <c r="T1250" s="21"/>
      <c r="V1250" s="89"/>
      <c r="Z1250" s="73"/>
      <c r="AA1250" s="73">
        <v>10.000321760674424</v>
      </c>
      <c r="AB1250" s="4"/>
      <c r="AC1250" s="74"/>
      <c r="AD1250" s="75"/>
      <c r="AE1250" s="75"/>
      <c r="AF1250" s="76"/>
      <c r="AJ1250" s="90">
        <v>1024006.0</v>
      </c>
      <c r="AK1250" s="18"/>
      <c r="AL1250" s="8">
        <f t="shared" si="52"/>
        <v>0</v>
      </c>
      <c r="AO1250" s="8">
        <v>0.9879820383496399</v>
      </c>
      <c r="AT1250" s="18"/>
      <c r="AU1250" s="91"/>
    </row>
    <row r="1251" ht="12.0" customHeight="1">
      <c r="A1251" s="97">
        <v>5024007.0</v>
      </c>
      <c r="B1251" s="92" t="s">
        <v>1554</v>
      </c>
      <c r="C1251" s="81" t="str">
        <f t="shared" si="50"/>
        <v/>
      </c>
      <c r="D1251" s="82">
        <v>1095.69</v>
      </c>
      <c r="E1251" s="94" t="s">
        <v>245</v>
      </c>
      <c r="F1251" s="84">
        <f t="shared" si="51"/>
        <v>1336.7418</v>
      </c>
      <c r="G1251" s="95" t="s">
        <v>246</v>
      </c>
      <c r="H1251" s="86"/>
      <c r="I1251" s="3"/>
      <c r="J1251" s="76"/>
      <c r="K1251" s="88"/>
      <c r="N1251" s="18"/>
      <c r="P1251" s="4">
        <v>99.0</v>
      </c>
      <c r="Q1251" s="4"/>
      <c r="R1251" s="4"/>
      <c r="S1251" s="21"/>
      <c r="T1251" s="21"/>
      <c r="V1251" s="89"/>
      <c r="Z1251" s="73"/>
      <c r="AA1251" s="73">
        <v>9.999581081647193</v>
      </c>
      <c r="AB1251" s="4"/>
      <c r="AC1251" s="74"/>
      <c r="AD1251" s="75"/>
      <c r="AE1251" s="75"/>
      <c r="AF1251" s="76"/>
      <c r="AJ1251" s="90">
        <v>1024007.0</v>
      </c>
      <c r="AK1251" s="18"/>
      <c r="AL1251" s="8">
        <f t="shared" si="52"/>
        <v>0</v>
      </c>
      <c r="AO1251" s="8">
        <v>0.5359648914336415</v>
      </c>
      <c r="AT1251" s="18"/>
      <c r="AU1251" s="91"/>
    </row>
    <row r="1252" ht="12.0" customHeight="1">
      <c r="A1252" s="97">
        <v>5024008.0</v>
      </c>
      <c r="B1252" s="92" t="s">
        <v>1555</v>
      </c>
      <c r="C1252" s="81" t="str">
        <f t="shared" si="50"/>
        <v/>
      </c>
      <c r="D1252" s="82">
        <v>1252.35</v>
      </c>
      <c r="E1252" s="94" t="s">
        <v>245</v>
      </c>
      <c r="F1252" s="84">
        <f t="shared" si="51"/>
        <v>1527.867</v>
      </c>
      <c r="G1252" s="95" t="s">
        <v>246</v>
      </c>
      <c r="H1252" s="86"/>
      <c r="I1252" s="87" t="s">
        <v>1556</v>
      </c>
      <c r="J1252" s="76"/>
      <c r="K1252" s="88"/>
      <c r="N1252" s="18"/>
      <c r="P1252" s="4">
        <v>99.0</v>
      </c>
      <c r="Q1252" s="4"/>
      <c r="R1252" s="4"/>
      <c r="S1252" s="21"/>
      <c r="T1252" s="21"/>
      <c r="V1252" s="89"/>
      <c r="Z1252" s="73"/>
      <c r="AA1252" s="73">
        <v>9.999755656550846</v>
      </c>
      <c r="AB1252" s="4"/>
      <c r="AC1252" s="74"/>
      <c r="AD1252" s="75"/>
      <c r="AE1252" s="75"/>
      <c r="AF1252" s="76"/>
      <c r="AJ1252" s="90">
        <v>1024008.0</v>
      </c>
      <c r="AK1252" s="18"/>
      <c r="AL1252" s="8">
        <f t="shared" si="52"/>
        <v>0</v>
      </c>
      <c r="AO1252" s="8">
        <v>0.9378425482819805</v>
      </c>
      <c r="AT1252" s="18"/>
      <c r="AU1252" s="91"/>
    </row>
    <row r="1253" ht="12.0" customHeight="1">
      <c r="A1253" s="97">
        <v>5024009.0</v>
      </c>
      <c r="B1253" s="92" t="s">
        <v>1557</v>
      </c>
      <c r="C1253" s="81" t="str">
        <f t="shared" si="50"/>
        <v/>
      </c>
      <c r="D1253" s="82">
        <v>1444.95</v>
      </c>
      <c r="E1253" s="94" t="s">
        <v>245</v>
      </c>
      <c r="F1253" s="84">
        <f t="shared" si="51"/>
        <v>1762.839</v>
      </c>
      <c r="G1253" s="95" t="s">
        <v>246</v>
      </c>
      <c r="H1253" s="86"/>
      <c r="I1253" s="103" t="s">
        <v>1558</v>
      </c>
      <c r="J1253" s="76"/>
      <c r="K1253" s="88"/>
      <c r="N1253" s="18"/>
      <c r="P1253" s="4">
        <v>99.0</v>
      </c>
      <c r="Q1253" s="4"/>
      <c r="R1253" s="4"/>
      <c r="S1253" s="21"/>
      <c r="T1253" s="21"/>
      <c r="V1253" s="89"/>
      <c r="Z1253" s="73"/>
      <c r="AA1253" s="73">
        <v>10.0</v>
      </c>
      <c r="AB1253" s="4"/>
      <c r="AC1253" s="74"/>
      <c r="AD1253" s="75"/>
      <c r="AE1253" s="75"/>
      <c r="AF1253" s="76"/>
      <c r="AJ1253" s="90">
        <v>1024009.0</v>
      </c>
      <c r="AK1253" s="18"/>
      <c r="AL1253" s="8">
        <f t="shared" si="52"/>
        <v>0</v>
      </c>
      <c r="AO1253" s="8">
        <v>0.6502667144768848</v>
      </c>
      <c r="AT1253" s="18"/>
      <c r="AU1253" s="91"/>
    </row>
    <row r="1254" ht="12.0" customHeight="1">
      <c r="A1254" s="97">
        <v>1024010.0</v>
      </c>
      <c r="B1254" s="92" t="s">
        <v>1559</v>
      </c>
      <c r="C1254" s="81" t="str">
        <f t="shared" si="50"/>
        <v/>
      </c>
      <c r="D1254" s="82">
        <v>1035.96</v>
      </c>
      <c r="E1254" s="83" t="s">
        <v>245</v>
      </c>
      <c r="F1254" s="127">
        <f t="shared" si="51"/>
        <v>1263.8712</v>
      </c>
      <c r="G1254" s="95" t="s">
        <v>246</v>
      </c>
      <c r="H1254" s="86"/>
      <c r="J1254" s="76"/>
      <c r="K1254" s="88"/>
      <c r="N1254" s="18"/>
      <c r="P1254" s="4">
        <v>99.0</v>
      </c>
      <c r="Q1254" s="4"/>
      <c r="R1254" s="4"/>
      <c r="S1254" s="21"/>
      <c r="T1254" s="21"/>
      <c r="V1254" s="89"/>
      <c r="Z1254" s="73"/>
      <c r="AA1254" s="73">
        <v>10.0</v>
      </c>
      <c r="AB1254" s="4"/>
      <c r="AC1254" s="74"/>
      <c r="AD1254" s="75"/>
      <c r="AE1254" s="75"/>
      <c r="AF1254" s="76"/>
      <c r="AJ1254" s="90"/>
      <c r="AK1254" s="18"/>
      <c r="AL1254" s="8">
        <f t="shared" si="52"/>
        <v>0</v>
      </c>
      <c r="AO1254" s="8">
        <v>2.122502919996911</v>
      </c>
      <c r="AT1254" s="18"/>
      <c r="AU1254" s="91"/>
    </row>
    <row r="1255" ht="12.0" customHeight="1">
      <c r="A1255" s="97">
        <v>1024011.0</v>
      </c>
      <c r="B1255" s="92" t="s">
        <v>1560</v>
      </c>
      <c r="C1255" s="81" t="str">
        <f t="shared" si="50"/>
        <v/>
      </c>
      <c r="D1255" s="82">
        <v>869.31</v>
      </c>
      <c r="E1255" s="94" t="s">
        <v>372</v>
      </c>
      <c r="F1255" s="84">
        <f t="shared" si="51"/>
        <v>1060.5582</v>
      </c>
      <c r="G1255" s="95" t="s">
        <v>246</v>
      </c>
      <c r="H1255" s="86"/>
      <c r="I1255" s="107"/>
      <c r="J1255" s="76"/>
      <c r="K1255" s="88"/>
      <c r="N1255" s="18"/>
      <c r="P1255" s="4">
        <v>99.0</v>
      </c>
      <c r="Q1255" s="4"/>
      <c r="R1255" s="4"/>
      <c r="S1255" s="21"/>
      <c r="T1255" s="21"/>
      <c r="V1255" s="89"/>
      <c r="Z1255" s="73"/>
      <c r="AA1255" s="73">
        <v>0.0</v>
      </c>
      <c r="AB1255" s="4"/>
      <c r="AC1255" s="74"/>
      <c r="AD1255" s="75"/>
      <c r="AE1255" s="75"/>
      <c r="AF1255" s="76"/>
      <c r="AJ1255" s="90"/>
      <c r="AK1255" s="18"/>
      <c r="AL1255" s="8">
        <f t="shared" si="52"/>
        <v>0</v>
      </c>
      <c r="AO1255" s="8">
        <v>2.7021593464662725</v>
      </c>
      <c r="AT1255" s="18"/>
      <c r="AU1255" s="91"/>
    </row>
    <row r="1256" ht="12.0" customHeight="1">
      <c r="A1256" s="97">
        <v>5024012.0</v>
      </c>
      <c r="B1256" s="92" t="s">
        <v>1561</v>
      </c>
      <c r="C1256" s="81" t="str">
        <f t="shared" si="50"/>
        <v/>
      </c>
      <c r="D1256" s="82">
        <v>2014.87</v>
      </c>
      <c r="E1256" s="94" t="s">
        <v>245</v>
      </c>
      <c r="F1256" s="84">
        <f t="shared" si="51"/>
        <v>2458.1414</v>
      </c>
      <c r="G1256" s="95" t="s">
        <v>246</v>
      </c>
      <c r="H1256" s="86"/>
      <c r="I1256" s="98" t="s">
        <v>1070</v>
      </c>
      <c r="J1256" s="76"/>
      <c r="K1256" s="88"/>
      <c r="N1256" s="18"/>
      <c r="P1256" s="4">
        <v>99.0</v>
      </c>
      <c r="Q1256" s="4"/>
      <c r="R1256" s="4"/>
      <c r="S1256" s="21"/>
      <c r="T1256" s="21"/>
      <c r="V1256" s="89"/>
      <c r="Z1256" s="73"/>
      <c r="AA1256" s="73">
        <v>10.000075936486724</v>
      </c>
      <c r="AB1256" s="4"/>
      <c r="AC1256" s="74"/>
      <c r="AD1256" s="75"/>
      <c r="AE1256" s="75"/>
      <c r="AF1256" s="76"/>
      <c r="AJ1256" s="90">
        <v>1024012.0</v>
      </c>
      <c r="AK1256" s="18"/>
      <c r="AL1256" s="8">
        <f t="shared" si="52"/>
        <v>0</v>
      </c>
      <c r="AO1256" s="8">
        <v>2.331675326741073</v>
      </c>
      <c r="AT1256" s="18"/>
      <c r="AU1256" s="91"/>
    </row>
    <row r="1257" ht="12.0" customHeight="1">
      <c r="A1257" s="97">
        <v>5024013.0</v>
      </c>
      <c r="B1257" s="92" t="s">
        <v>1562</v>
      </c>
      <c r="C1257" s="81" t="str">
        <f t="shared" si="50"/>
        <v/>
      </c>
      <c r="D1257" s="82">
        <v>2397.67</v>
      </c>
      <c r="E1257" s="94" t="s">
        <v>245</v>
      </c>
      <c r="F1257" s="84">
        <f t="shared" si="51"/>
        <v>2925.1574</v>
      </c>
      <c r="G1257" s="95" t="s">
        <v>246</v>
      </c>
      <c r="H1257" s="86"/>
      <c r="I1257" s="99"/>
      <c r="J1257" s="76"/>
      <c r="K1257" s="88"/>
      <c r="N1257" s="18"/>
      <c r="P1257" s="4">
        <v>99.0</v>
      </c>
      <c r="Q1257" s="4"/>
      <c r="R1257" s="4"/>
      <c r="S1257" s="21"/>
      <c r="T1257" s="21"/>
      <c r="V1257" s="89"/>
      <c r="Z1257" s="73"/>
      <c r="AA1257" s="73">
        <v>10.000127625902948</v>
      </c>
      <c r="AB1257" s="4"/>
      <c r="AC1257" s="74"/>
      <c r="AD1257" s="75"/>
      <c r="AE1257" s="75"/>
      <c r="AF1257" s="76"/>
      <c r="AJ1257" s="90">
        <v>1024013.0</v>
      </c>
      <c r="AK1257" s="18"/>
      <c r="AL1257" s="8">
        <f t="shared" si="52"/>
        <v>0</v>
      </c>
      <c r="AO1257" s="8">
        <v>0.9797040273928658</v>
      </c>
      <c r="AT1257" s="18"/>
      <c r="AU1257" s="91"/>
    </row>
    <row r="1258" ht="12.0" customHeight="1">
      <c r="A1258" s="97">
        <v>5024014.0</v>
      </c>
      <c r="B1258" s="92" t="s">
        <v>1563</v>
      </c>
      <c r="C1258" s="81" t="str">
        <f t="shared" si="50"/>
        <v/>
      </c>
      <c r="D1258" s="82">
        <v>2889.5</v>
      </c>
      <c r="E1258" s="94" t="s">
        <v>245</v>
      </c>
      <c r="F1258" s="84">
        <f t="shared" si="51"/>
        <v>3525.19</v>
      </c>
      <c r="G1258" s="95" t="s">
        <v>246</v>
      </c>
      <c r="H1258" s="86"/>
      <c r="I1258" s="3"/>
      <c r="J1258" s="76"/>
      <c r="K1258" s="88"/>
      <c r="N1258" s="18"/>
      <c r="P1258" s="4">
        <v>99.0</v>
      </c>
      <c r="Q1258" s="4"/>
      <c r="R1258" s="4"/>
      <c r="S1258" s="21"/>
      <c r="T1258" s="21"/>
      <c r="V1258" s="89"/>
      <c r="Z1258" s="73"/>
      <c r="AA1258" s="73">
        <v>9.999788196172702</v>
      </c>
      <c r="AB1258" s="4"/>
      <c r="AC1258" s="74"/>
      <c r="AD1258" s="75"/>
      <c r="AE1258" s="75"/>
      <c r="AF1258" s="76"/>
      <c r="AJ1258" s="90">
        <v>1024014.0</v>
      </c>
      <c r="AK1258" s="18"/>
      <c r="AL1258" s="8">
        <f t="shared" si="52"/>
        <v>0</v>
      </c>
      <c r="AO1258" s="8">
        <v>1.6258951810881557</v>
      </c>
      <c r="AT1258" s="18"/>
      <c r="AU1258" s="91"/>
    </row>
    <row r="1259" ht="12.0" customHeight="1">
      <c r="A1259" s="97">
        <v>1024015.0</v>
      </c>
      <c r="B1259" s="92" t="s">
        <v>1564</v>
      </c>
      <c r="C1259" s="81" t="str">
        <f t="shared" si="50"/>
        <v/>
      </c>
      <c r="D1259" s="82">
        <v>1926.03</v>
      </c>
      <c r="E1259" s="83" t="s">
        <v>245</v>
      </c>
      <c r="F1259" s="127">
        <f t="shared" si="51"/>
        <v>2349.7566</v>
      </c>
      <c r="G1259" s="95" t="s">
        <v>246</v>
      </c>
      <c r="H1259" s="86"/>
      <c r="I1259" s="76"/>
      <c r="J1259" s="76"/>
      <c r="K1259" s="88"/>
      <c r="N1259" s="18"/>
      <c r="P1259" s="4">
        <v>99.0</v>
      </c>
      <c r="Q1259" s="4"/>
      <c r="R1259" s="4"/>
      <c r="S1259" s="21"/>
      <c r="T1259" s="21"/>
      <c r="V1259" s="89"/>
      <c r="Z1259" s="73"/>
      <c r="AA1259" s="73">
        <v>9.99995042657929</v>
      </c>
      <c r="AB1259" s="4"/>
      <c r="AC1259" s="74"/>
      <c r="AD1259" s="75"/>
      <c r="AE1259" s="75"/>
      <c r="AF1259" s="76"/>
      <c r="AJ1259" s="90"/>
      <c r="AK1259" s="18"/>
      <c r="AL1259" s="8">
        <f t="shared" si="52"/>
        <v>0</v>
      </c>
      <c r="AO1259" s="8">
        <v>1.141637526414438</v>
      </c>
      <c r="AT1259" s="18"/>
      <c r="AU1259" s="91"/>
    </row>
    <row r="1260" ht="12.0" customHeight="1">
      <c r="A1260" s="109">
        <v>5024016.0</v>
      </c>
      <c r="B1260" s="110" t="s">
        <v>1565</v>
      </c>
      <c r="C1260" s="81" t="str">
        <f t="shared" si="50"/>
        <v/>
      </c>
      <c r="D1260" s="82">
        <v>3683.76</v>
      </c>
      <c r="E1260" s="121" t="s">
        <v>245</v>
      </c>
      <c r="F1260" s="128">
        <f t="shared" si="51"/>
        <v>4494.1872</v>
      </c>
      <c r="G1260" s="112" t="s">
        <v>246</v>
      </c>
      <c r="H1260" s="86"/>
      <c r="I1260" s="76"/>
      <c r="J1260" s="76"/>
      <c r="K1260" s="88"/>
      <c r="N1260" s="18"/>
      <c r="P1260" s="4">
        <v>99.0</v>
      </c>
      <c r="Q1260" s="4"/>
      <c r="R1260" s="4"/>
      <c r="S1260" s="21"/>
      <c r="T1260" s="21"/>
      <c r="V1260" s="89"/>
      <c r="Z1260" s="73"/>
      <c r="AA1260" s="73">
        <v>10.000166136414606</v>
      </c>
      <c r="AB1260" s="4"/>
      <c r="AC1260" s="74"/>
      <c r="AD1260" s="75"/>
      <c r="AE1260" s="75"/>
      <c r="AF1260" s="76"/>
      <c r="AJ1260" s="90">
        <v>1024016.0</v>
      </c>
      <c r="AK1260" s="18"/>
      <c r="AL1260" s="8">
        <f t="shared" si="52"/>
        <v>0</v>
      </c>
      <c r="AO1260" s="8">
        <v>0.4251099591580271</v>
      </c>
      <c r="AT1260" s="18"/>
      <c r="AU1260" s="91"/>
    </row>
    <row r="1261" ht="90.0" customHeight="1">
      <c r="A1261" s="62">
        <v>16.0</v>
      </c>
      <c r="B1261" s="113" t="s">
        <v>1566</v>
      </c>
      <c r="C1261" s="66"/>
      <c r="D1261" s="82"/>
      <c r="E1261" s="66"/>
      <c r="F1261" s="114"/>
      <c r="G1261" s="68"/>
      <c r="H1261" s="86"/>
      <c r="I1261" s="70">
        <v>0.0</v>
      </c>
      <c r="J1261" s="71"/>
      <c r="K1261" s="71"/>
      <c r="N1261" s="18"/>
      <c r="P1261" s="4">
        <v>100.0</v>
      </c>
      <c r="Q1261" s="4"/>
      <c r="R1261" s="5"/>
      <c r="S1261" s="21"/>
      <c r="T1261" s="21"/>
      <c r="V1261" s="72"/>
      <c r="Z1261" s="73"/>
      <c r="AA1261" s="73"/>
      <c r="AB1261" s="4"/>
      <c r="AC1261" s="74"/>
      <c r="AD1261" s="75"/>
      <c r="AE1261" s="75"/>
      <c r="AF1261" s="76"/>
      <c r="AJ1261" s="90"/>
      <c r="AK1261" s="18"/>
      <c r="AL1261" s="18"/>
      <c r="AT1261" s="18"/>
      <c r="AU1261" s="91"/>
    </row>
    <row r="1262" ht="12.0" customHeight="1">
      <c r="A1262" s="79">
        <v>5019001.0</v>
      </c>
      <c r="B1262" s="80" t="s">
        <v>1567</v>
      </c>
      <c r="C1262" s="81" t="str">
        <f t="shared" ref="C1262:C1281" si="53">IF(MROUND(AL1262/(AO1262*F1262),1)=0,"",MROUND(AL1262/(AO1262*F1262),1))</f>
        <v/>
      </c>
      <c r="D1262" s="82">
        <v>175.76</v>
      </c>
      <c r="E1262" s="83" t="s">
        <v>245</v>
      </c>
      <c r="F1262" s="84">
        <f t="shared" ref="F1262:F1281" si="54">D1262*1.22</f>
        <v>214.4272</v>
      </c>
      <c r="G1262" s="85" t="s">
        <v>252</v>
      </c>
      <c r="H1262" s="86"/>
      <c r="I1262" s="87" t="s">
        <v>538</v>
      </c>
      <c r="J1262" s="76"/>
      <c r="K1262" s="88"/>
      <c r="N1262" s="18"/>
      <c r="P1262" s="4">
        <v>100.0</v>
      </c>
      <c r="Q1262" s="4"/>
      <c r="R1262" s="4"/>
      <c r="S1262" s="21"/>
      <c r="T1262" s="21"/>
      <c r="V1262" s="89"/>
      <c r="Z1262" s="73"/>
      <c r="AA1262" s="73">
        <v>15.00162972620599</v>
      </c>
      <c r="AB1262" s="4"/>
      <c r="AC1262" s="74"/>
      <c r="AD1262" s="75"/>
      <c r="AE1262" s="75"/>
      <c r="AF1262" s="76"/>
      <c r="AJ1262" s="90">
        <v>1019001.0</v>
      </c>
      <c r="AK1262" s="18"/>
      <c r="AL1262" s="8">
        <f t="shared" ref="AL1262:AL1281" si="55">$I$1261/20</f>
        <v>0</v>
      </c>
      <c r="AO1262" s="8">
        <v>0.4373469700061212</v>
      </c>
      <c r="AT1262" s="18"/>
      <c r="AU1262" s="91"/>
    </row>
    <row r="1263" ht="12.0" customHeight="1">
      <c r="A1263" s="97">
        <v>5019002.0</v>
      </c>
      <c r="B1263" s="92" t="s">
        <v>1568</v>
      </c>
      <c r="C1263" s="81" t="str">
        <f t="shared" si="53"/>
        <v/>
      </c>
      <c r="D1263" s="82">
        <v>175.76</v>
      </c>
      <c r="E1263" s="94" t="s">
        <v>245</v>
      </c>
      <c r="F1263" s="84">
        <f t="shared" si="54"/>
        <v>214.4272</v>
      </c>
      <c r="G1263" s="95" t="s">
        <v>246</v>
      </c>
      <c r="H1263" s="86"/>
      <c r="I1263" s="98" t="s">
        <v>1569</v>
      </c>
      <c r="J1263" s="76"/>
      <c r="K1263" s="88"/>
      <c r="N1263" s="18"/>
      <c r="P1263" s="4">
        <v>100.0</v>
      </c>
      <c r="Q1263" s="4"/>
      <c r="R1263" s="4"/>
      <c r="S1263" s="21"/>
      <c r="T1263" s="21"/>
      <c r="V1263" s="89"/>
      <c r="Z1263" s="73"/>
      <c r="AA1263" s="73">
        <v>15.00162972620599</v>
      </c>
      <c r="AB1263" s="4"/>
      <c r="AC1263" s="74"/>
      <c r="AD1263" s="75"/>
      <c r="AE1263" s="75"/>
      <c r="AF1263" s="76"/>
      <c r="AJ1263" s="90">
        <v>1019002.0</v>
      </c>
      <c r="AK1263" s="18"/>
      <c r="AL1263" s="8">
        <f t="shared" si="55"/>
        <v>0</v>
      </c>
      <c r="AO1263" s="8">
        <v>2.7571874196038078</v>
      </c>
      <c r="AT1263" s="18"/>
      <c r="AU1263" s="91"/>
    </row>
    <row r="1264" ht="12.0" customHeight="1">
      <c r="A1264" s="97">
        <v>5019003.0</v>
      </c>
      <c r="B1264" s="92" t="s">
        <v>1570</v>
      </c>
      <c r="C1264" s="81" t="str">
        <f t="shared" si="53"/>
        <v/>
      </c>
      <c r="D1264" s="82">
        <v>175.76</v>
      </c>
      <c r="E1264" s="94" t="s">
        <v>245</v>
      </c>
      <c r="F1264" s="84">
        <f t="shared" si="54"/>
        <v>214.4272</v>
      </c>
      <c r="G1264" s="95" t="s">
        <v>252</v>
      </c>
      <c r="H1264" s="86"/>
      <c r="I1264" s="99"/>
      <c r="J1264" s="76"/>
      <c r="K1264" s="88"/>
      <c r="N1264" s="18"/>
      <c r="P1264" s="4">
        <v>100.0</v>
      </c>
      <c r="Q1264" s="4"/>
      <c r="R1264" s="4"/>
      <c r="S1264" s="21"/>
      <c r="T1264" s="21"/>
      <c r="V1264" s="89"/>
      <c r="Z1264" s="73"/>
      <c r="AA1264" s="73">
        <v>15.00162972620599</v>
      </c>
      <c r="AB1264" s="4"/>
      <c r="AC1264" s="74"/>
      <c r="AD1264" s="75"/>
      <c r="AE1264" s="75"/>
      <c r="AF1264" s="76"/>
      <c r="AJ1264" s="90">
        <v>1019003.0</v>
      </c>
      <c r="AK1264" s="18"/>
      <c r="AL1264" s="8">
        <f t="shared" si="55"/>
        <v>0</v>
      </c>
      <c r="AO1264" s="8">
        <v>0.41447915458096457</v>
      </c>
      <c r="AT1264" s="18"/>
      <c r="AU1264" s="91"/>
    </row>
    <row r="1265" ht="12.0" customHeight="1">
      <c r="A1265" s="97">
        <v>5019004.0</v>
      </c>
      <c r="B1265" s="92" t="s">
        <v>1571</v>
      </c>
      <c r="C1265" s="81" t="str">
        <f t="shared" si="53"/>
        <v/>
      </c>
      <c r="D1265" s="82">
        <v>188.31</v>
      </c>
      <c r="E1265" s="94" t="s">
        <v>245</v>
      </c>
      <c r="F1265" s="84">
        <f t="shared" si="54"/>
        <v>229.7382</v>
      </c>
      <c r="G1265" s="95" t="s">
        <v>246</v>
      </c>
      <c r="H1265" s="86"/>
      <c r="I1265" s="76"/>
      <c r="J1265" s="76"/>
      <c r="K1265" s="88"/>
      <c r="N1265" s="18"/>
      <c r="P1265" s="4">
        <v>100.0</v>
      </c>
      <c r="Q1265" s="4"/>
      <c r="R1265" s="4"/>
      <c r="S1265" s="21"/>
      <c r="T1265" s="21"/>
      <c r="V1265" s="89"/>
      <c r="Z1265" s="73"/>
      <c r="AA1265" s="73">
        <v>14.99847885609978</v>
      </c>
      <c r="AB1265" s="4"/>
      <c r="AC1265" s="74"/>
      <c r="AD1265" s="75"/>
      <c r="AE1265" s="75"/>
      <c r="AF1265" s="76"/>
      <c r="AJ1265" s="90">
        <v>1019004.0</v>
      </c>
      <c r="AK1265" s="18"/>
      <c r="AL1265" s="8">
        <f t="shared" si="55"/>
        <v>0</v>
      </c>
      <c r="AO1265" s="8">
        <v>2.3675588125962506</v>
      </c>
      <c r="AT1265" s="18"/>
      <c r="AU1265" s="91"/>
    </row>
    <row r="1266" ht="12.0" customHeight="1">
      <c r="A1266" s="97">
        <v>5019005.0</v>
      </c>
      <c r="B1266" s="92" t="s">
        <v>1572</v>
      </c>
      <c r="C1266" s="81" t="str">
        <f t="shared" si="53"/>
        <v/>
      </c>
      <c r="D1266" s="82">
        <v>235.29</v>
      </c>
      <c r="E1266" s="94" t="s">
        <v>245</v>
      </c>
      <c r="F1266" s="84">
        <f t="shared" si="54"/>
        <v>287.0538</v>
      </c>
      <c r="G1266" s="95" t="s">
        <v>252</v>
      </c>
      <c r="H1266" s="86"/>
      <c r="I1266" s="98" t="s">
        <v>1070</v>
      </c>
      <c r="J1266" s="76"/>
      <c r="K1266" s="88"/>
      <c r="N1266" s="18"/>
      <c r="P1266" s="4">
        <v>100.0</v>
      </c>
      <c r="Q1266" s="4"/>
      <c r="R1266" s="4"/>
      <c r="S1266" s="21"/>
      <c r="T1266" s="21"/>
      <c r="V1266" s="89"/>
      <c r="Z1266" s="73"/>
      <c r="AA1266" s="73">
        <v>14.9978696207925</v>
      </c>
      <c r="AB1266" s="4"/>
      <c r="AC1266" s="74"/>
      <c r="AD1266" s="75"/>
      <c r="AE1266" s="75"/>
      <c r="AF1266" s="76"/>
      <c r="AJ1266" s="90">
        <v>1019005.0</v>
      </c>
      <c r="AK1266" s="18"/>
      <c r="AL1266" s="8">
        <f t="shared" si="55"/>
        <v>0</v>
      </c>
      <c r="AO1266" s="8">
        <v>1.353451363970298</v>
      </c>
      <c r="AT1266" s="18"/>
      <c r="AU1266" s="91"/>
    </row>
    <row r="1267" ht="12.0" customHeight="1">
      <c r="A1267" s="97">
        <v>5019006.0</v>
      </c>
      <c r="B1267" s="92" t="s">
        <v>1573</v>
      </c>
      <c r="C1267" s="81" t="str">
        <f t="shared" si="53"/>
        <v/>
      </c>
      <c r="D1267" s="82">
        <v>235.29</v>
      </c>
      <c r="E1267" s="94" t="s">
        <v>245</v>
      </c>
      <c r="F1267" s="84">
        <f t="shared" si="54"/>
        <v>287.0538</v>
      </c>
      <c r="G1267" s="95" t="s">
        <v>246</v>
      </c>
      <c r="H1267" s="86"/>
      <c r="I1267" s="99"/>
      <c r="J1267" s="76"/>
      <c r="K1267" s="88"/>
      <c r="N1267" s="18"/>
      <c r="P1267" s="4">
        <v>100.0</v>
      </c>
      <c r="Q1267" s="4"/>
      <c r="R1267" s="4"/>
      <c r="S1267" s="21"/>
      <c r="T1267" s="21"/>
      <c r="V1267" s="89"/>
      <c r="Z1267" s="73"/>
      <c r="AA1267" s="73">
        <v>14.9978696207925</v>
      </c>
      <c r="AB1267" s="4"/>
      <c r="AC1267" s="74"/>
      <c r="AD1267" s="75"/>
      <c r="AE1267" s="75"/>
      <c r="AF1267" s="76"/>
      <c r="AJ1267" s="90">
        <v>1019006.0</v>
      </c>
      <c r="AK1267" s="18"/>
      <c r="AL1267" s="8">
        <f t="shared" si="55"/>
        <v>0</v>
      </c>
      <c r="AO1267" s="8">
        <v>5.263421970995604</v>
      </c>
      <c r="AT1267" s="18"/>
      <c r="AU1267" s="91"/>
    </row>
    <row r="1268" ht="12.0" customHeight="1">
      <c r="A1268" s="97">
        <v>5019007.0</v>
      </c>
      <c r="B1268" s="92" t="s">
        <v>1574</v>
      </c>
      <c r="C1268" s="81" t="str">
        <f t="shared" si="53"/>
        <v/>
      </c>
      <c r="D1268" s="82">
        <v>235.29</v>
      </c>
      <c r="E1268" s="94" t="s">
        <v>379</v>
      </c>
      <c r="F1268" s="84">
        <f t="shared" si="54"/>
        <v>287.0538</v>
      </c>
      <c r="G1268" s="95" t="s">
        <v>252</v>
      </c>
      <c r="H1268" s="86"/>
      <c r="I1268" s="87" t="s">
        <v>1556</v>
      </c>
      <c r="J1268" s="76"/>
      <c r="K1268" s="88"/>
      <c r="N1268" s="18"/>
      <c r="P1268" s="4">
        <v>100.0</v>
      </c>
      <c r="Q1268" s="4"/>
      <c r="R1268" s="4"/>
      <c r="S1268" s="21"/>
      <c r="T1268" s="21"/>
      <c r="V1268" s="89"/>
      <c r="Z1268" s="73"/>
      <c r="AA1268" s="73">
        <v>14.9978696207925</v>
      </c>
      <c r="AB1268" s="4"/>
      <c r="AC1268" s="74"/>
      <c r="AD1268" s="75"/>
      <c r="AE1268" s="75"/>
      <c r="AF1268" s="76"/>
      <c r="AJ1268" s="90">
        <v>1019007.0</v>
      </c>
      <c r="AK1268" s="18"/>
      <c r="AL1268" s="8">
        <f t="shared" si="55"/>
        <v>0</v>
      </c>
      <c r="AO1268" s="8">
        <v>0.38202256241097127</v>
      </c>
      <c r="AT1268" s="18"/>
      <c r="AU1268" s="91"/>
    </row>
    <row r="1269" ht="12.0" customHeight="1">
      <c r="A1269" s="97">
        <v>5019008.0</v>
      </c>
      <c r="B1269" s="92" t="s">
        <v>1575</v>
      </c>
      <c r="C1269" s="81" t="str">
        <f t="shared" si="53"/>
        <v/>
      </c>
      <c r="D1269" s="82">
        <v>235.29</v>
      </c>
      <c r="E1269" s="94" t="s">
        <v>245</v>
      </c>
      <c r="F1269" s="84">
        <f t="shared" si="54"/>
        <v>287.0538</v>
      </c>
      <c r="G1269" s="95" t="s">
        <v>246</v>
      </c>
      <c r="H1269" s="86"/>
      <c r="I1269" s="103" t="s">
        <v>1576</v>
      </c>
      <c r="J1269" s="76"/>
      <c r="K1269" s="88"/>
      <c r="N1269" s="18"/>
      <c r="P1269" s="4">
        <v>100.0</v>
      </c>
      <c r="Q1269" s="4"/>
      <c r="R1269" s="4"/>
      <c r="S1269" s="21"/>
      <c r="T1269" s="21"/>
      <c r="V1269" s="89"/>
      <c r="Z1269" s="73"/>
      <c r="AA1269" s="73">
        <v>14.9978696207925</v>
      </c>
      <c r="AB1269" s="4"/>
      <c r="AC1269" s="74"/>
      <c r="AD1269" s="75"/>
      <c r="AE1269" s="75"/>
      <c r="AF1269" s="76"/>
      <c r="AJ1269" s="90">
        <v>1019008.0</v>
      </c>
      <c r="AK1269" s="18"/>
      <c r="AL1269" s="8">
        <f t="shared" si="55"/>
        <v>0</v>
      </c>
      <c r="AO1269" s="8">
        <v>2.960674858685027</v>
      </c>
      <c r="AT1269" s="18"/>
      <c r="AU1269" s="91"/>
    </row>
    <row r="1270" ht="12.0" customHeight="1">
      <c r="A1270" s="97">
        <v>5019009.0</v>
      </c>
      <c r="B1270" s="92" t="s">
        <v>1577</v>
      </c>
      <c r="C1270" s="81" t="str">
        <f t="shared" si="53"/>
        <v/>
      </c>
      <c r="D1270" s="82">
        <v>269.5</v>
      </c>
      <c r="E1270" s="94" t="s">
        <v>245</v>
      </c>
      <c r="F1270" s="84">
        <f t="shared" si="54"/>
        <v>328.79</v>
      </c>
      <c r="G1270" s="95" t="s">
        <v>252</v>
      </c>
      <c r="H1270" s="86"/>
      <c r="J1270" s="76"/>
      <c r="K1270" s="88"/>
      <c r="N1270" s="18"/>
      <c r="P1270" s="4">
        <v>100.0</v>
      </c>
      <c r="Q1270" s="4"/>
      <c r="R1270" s="4"/>
      <c r="S1270" s="21"/>
      <c r="T1270" s="21"/>
      <c r="V1270" s="89"/>
      <c r="Z1270" s="73"/>
      <c r="AA1270" s="73">
        <v>15.002391454535783</v>
      </c>
      <c r="AB1270" s="4"/>
      <c r="AC1270" s="74"/>
      <c r="AD1270" s="75"/>
      <c r="AE1270" s="75"/>
      <c r="AF1270" s="76"/>
      <c r="AJ1270" s="90">
        <v>1019009.0</v>
      </c>
      <c r="AK1270" s="18"/>
      <c r="AL1270" s="8">
        <f t="shared" si="55"/>
        <v>0</v>
      </c>
      <c r="AO1270" s="8">
        <v>1.2164001964422133</v>
      </c>
      <c r="AT1270" s="18"/>
      <c r="AU1270" s="91"/>
    </row>
    <row r="1271" ht="12.0" customHeight="1">
      <c r="A1271" s="97">
        <v>5019010.0</v>
      </c>
      <c r="B1271" s="92" t="s">
        <v>1578</v>
      </c>
      <c r="C1271" s="81" t="str">
        <f t="shared" si="53"/>
        <v/>
      </c>
      <c r="D1271" s="82">
        <v>269.5</v>
      </c>
      <c r="E1271" s="94" t="s">
        <v>245</v>
      </c>
      <c r="F1271" s="84">
        <f t="shared" si="54"/>
        <v>328.79</v>
      </c>
      <c r="G1271" s="95" t="s">
        <v>246</v>
      </c>
      <c r="H1271" s="86"/>
      <c r="J1271" s="76"/>
      <c r="K1271" s="88"/>
      <c r="N1271" s="18"/>
      <c r="P1271" s="4">
        <v>100.0</v>
      </c>
      <c r="Q1271" s="4"/>
      <c r="R1271" s="4"/>
      <c r="S1271" s="21"/>
      <c r="T1271" s="21"/>
      <c r="V1271" s="89"/>
      <c r="Z1271" s="73"/>
      <c r="AA1271" s="73">
        <v>15.002391454535783</v>
      </c>
      <c r="AB1271" s="4"/>
      <c r="AC1271" s="74"/>
      <c r="AD1271" s="75"/>
      <c r="AE1271" s="75"/>
      <c r="AF1271" s="76"/>
      <c r="AJ1271" s="90">
        <v>1019010.0</v>
      </c>
      <c r="AK1271" s="18"/>
      <c r="AL1271" s="8">
        <f t="shared" si="55"/>
        <v>0</v>
      </c>
      <c r="AO1271" s="8">
        <v>4.595289631003917</v>
      </c>
      <c r="AT1271" s="18"/>
      <c r="AU1271" s="91"/>
    </row>
    <row r="1272" ht="12.0" customHeight="1">
      <c r="A1272" s="97">
        <v>5019011.0</v>
      </c>
      <c r="B1272" s="92" t="s">
        <v>1579</v>
      </c>
      <c r="C1272" s="81" t="str">
        <f t="shared" si="53"/>
        <v/>
      </c>
      <c r="D1272" s="82">
        <v>348.08</v>
      </c>
      <c r="E1272" s="94" t="s">
        <v>245</v>
      </c>
      <c r="F1272" s="84">
        <f t="shared" si="54"/>
        <v>424.6576</v>
      </c>
      <c r="G1272" s="95" t="s">
        <v>252</v>
      </c>
      <c r="H1272" s="86"/>
      <c r="J1272" s="76"/>
      <c r="K1272" s="88"/>
      <c r="N1272" s="18"/>
      <c r="P1272" s="4">
        <v>100.0</v>
      </c>
      <c r="Q1272" s="4"/>
      <c r="R1272" s="4"/>
      <c r="S1272" s="21"/>
      <c r="T1272" s="21"/>
      <c r="V1272" s="89"/>
      <c r="Z1272" s="73"/>
      <c r="AA1272" s="73">
        <v>15.001645819618162</v>
      </c>
      <c r="AB1272" s="4"/>
      <c r="AC1272" s="74"/>
      <c r="AD1272" s="75"/>
      <c r="AE1272" s="75"/>
      <c r="AF1272" s="76"/>
      <c r="AJ1272" s="90">
        <v>1019011.0</v>
      </c>
      <c r="AK1272" s="18"/>
      <c r="AL1272" s="8">
        <f t="shared" si="55"/>
        <v>0</v>
      </c>
      <c r="AO1272" s="8">
        <v>0.25413504193526026</v>
      </c>
      <c r="AT1272" s="18"/>
      <c r="AU1272" s="91"/>
    </row>
    <row r="1273" ht="12.0" customHeight="1">
      <c r="A1273" s="97">
        <v>5019012.0</v>
      </c>
      <c r="B1273" s="92" t="s">
        <v>1580</v>
      </c>
      <c r="C1273" s="81" t="str">
        <f t="shared" si="53"/>
        <v/>
      </c>
      <c r="D1273" s="82">
        <v>348.08</v>
      </c>
      <c r="E1273" s="94" t="s">
        <v>245</v>
      </c>
      <c r="F1273" s="84">
        <f t="shared" si="54"/>
        <v>424.6576</v>
      </c>
      <c r="G1273" s="95" t="s">
        <v>246</v>
      </c>
      <c r="H1273" s="86"/>
      <c r="I1273" s="76"/>
      <c r="J1273" s="76"/>
      <c r="K1273" s="88"/>
      <c r="N1273" s="18"/>
      <c r="P1273" s="4">
        <v>100.0</v>
      </c>
      <c r="Q1273" s="4"/>
      <c r="R1273" s="4"/>
      <c r="S1273" s="21"/>
      <c r="T1273" s="21"/>
      <c r="V1273" s="89"/>
      <c r="Z1273" s="73"/>
      <c r="AA1273" s="73">
        <v>15.001645819618162</v>
      </c>
      <c r="AB1273" s="4"/>
      <c r="AC1273" s="74"/>
      <c r="AD1273" s="75"/>
      <c r="AE1273" s="75"/>
      <c r="AF1273" s="76"/>
      <c r="AJ1273" s="90">
        <v>1019012.0</v>
      </c>
      <c r="AK1273" s="18"/>
      <c r="AL1273" s="8">
        <f t="shared" si="55"/>
        <v>0</v>
      </c>
      <c r="AO1273" s="8">
        <v>4.002626910480349</v>
      </c>
      <c r="AT1273" s="18"/>
      <c r="AU1273" s="91"/>
    </row>
    <row r="1274" ht="12.0" customHeight="1">
      <c r="A1274" s="97">
        <v>5019013.0</v>
      </c>
      <c r="B1274" s="92" t="s">
        <v>1581</v>
      </c>
      <c r="C1274" s="81" t="str">
        <f t="shared" si="53"/>
        <v/>
      </c>
      <c r="D1274" s="82">
        <v>348.08</v>
      </c>
      <c r="E1274" s="94" t="s">
        <v>245</v>
      </c>
      <c r="F1274" s="84">
        <f t="shared" si="54"/>
        <v>424.6576</v>
      </c>
      <c r="G1274" s="95" t="s">
        <v>246</v>
      </c>
      <c r="H1274" s="86"/>
      <c r="I1274" s="98" t="s">
        <v>1066</v>
      </c>
      <c r="J1274" s="76"/>
      <c r="K1274" s="88"/>
      <c r="N1274" s="18"/>
      <c r="P1274" s="4">
        <v>100.0</v>
      </c>
      <c r="Q1274" s="4"/>
      <c r="R1274" s="4"/>
      <c r="S1274" s="21"/>
      <c r="T1274" s="21"/>
      <c r="V1274" s="89"/>
      <c r="Z1274" s="73"/>
      <c r="AA1274" s="73">
        <v>15.001645819618162</v>
      </c>
      <c r="AB1274" s="4"/>
      <c r="AC1274" s="74"/>
      <c r="AD1274" s="75"/>
      <c r="AE1274" s="75"/>
      <c r="AF1274" s="76"/>
      <c r="AJ1274" s="90">
        <v>1019013.0</v>
      </c>
      <c r="AK1274" s="18"/>
      <c r="AL1274" s="8">
        <f t="shared" si="55"/>
        <v>0</v>
      </c>
      <c r="AO1274" s="8">
        <v>3.2021015283842793</v>
      </c>
      <c r="AT1274" s="18"/>
      <c r="AU1274" s="91"/>
    </row>
    <row r="1275" ht="12.0" customHeight="1">
      <c r="A1275" s="97">
        <v>5019014.0</v>
      </c>
      <c r="B1275" s="92" t="s">
        <v>1582</v>
      </c>
      <c r="C1275" s="81" t="str">
        <f t="shared" si="53"/>
        <v/>
      </c>
      <c r="D1275" s="82">
        <v>381.92</v>
      </c>
      <c r="E1275" s="94" t="s">
        <v>507</v>
      </c>
      <c r="F1275" s="84">
        <f t="shared" si="54"/>
        <v>465.9424</v>
      </c>
      <c r="G1275" s="95" t="s">
        <v>246</v>
      </c>
      <c r="H1275" s="86"/>
      <c r="I1275" s="99"/>
      <c r="J1275" s="76"/>
      <c r="K1275" s="88"/>
      <c r="N1275" s="18"/>
      <c r="P1275" s="4">
        <v>100.0</v>
      </c>
      <c r="Q1275" s="4"/>
      <c r="R1275" s="4"/>
      <c r="S1275" s="21"/>
      <c r="T1275" s="21"/>
      <c r="V1275" s="89"/>
      <c r="Z1275" s="73"/>
      <c r="AA1275" s="73">
        <v>15.000375009375247</v>
      </c>
      <c r="AB1275" s="4"/>
      <c r="AC1275" s="74"/>
      <c r="AD1275" s="75"/>
      <c r="AE1275" s="75"/>
      <c r="AF1275" s="76"/>
      <c r="AJ1275" s="90">
        <v>1019014.0</v>
      </c>
      <c r="AK1275" s="18"/>
      <c r="AL1275" s="8">
        <f t="shared" si="55"/>
        <v>0</v>
      </c>
      <c r="AO1275" s="8">
        <v>2.431982919634129</v>
      </c>
      <c r="AT1275" s="18"/>
      <c r="AU1275" s="91"/>
    </row>
    <row r="1276" ht="12.0" customHeight="1">
      <c r="A1276" s="97">
        <v>5019015.0</v>
      </c>
      <c r="B1276" s="92" t="s">
        <v>1583</v>
      </c>
      <c r="C1276" s="81" t="str">
        <f t="shared" si="53"/>
        <v/>
      </c>
      <c r="D1276" s="82">
        <v>449.82</v>
      </c>
      <c r="E1276" s="94" t="s">
        <v>245</v>
      </c>
      <c r="F1276" s="84">
        <f t="shared" si="54"/>
        <v>548.7804</v>
      </c>
      <c r="G1276" s="95" t="s">
        <v>246</v>
      </c>
      <c r="H1276" s="86"/>
      <c r="I1276" s="76"/>
      <c r="J1276" s="76"/>
      <c r="K1276" s="88"/>
      <c r="N1276" s="18"/>
      <c r="P1276" s="4">
        <v>100.0</v>
      </c>
      <c r="Q1276" s="4"/>
      <c r="R1276" s="4"/>
      <c r="S1276" s="21"/>
      <c r="T1276" s="21"/>
      <c r="V1276" s="89"/>
      <c r="Z1276" s="73"/>
      <c r="AA1276" s="73">
        <v>14.999840799821712</v>
      </c>
      <c r="AB1276" s="4"/>
      <c r="AC1276" s="74"/>
      <c r="AD1276" s="75"/>
      <c r="AE1276" s="75"/>
      <c r="AF1276" s="76"/>
      <c r="AJ1276" s="90">
        <v>1019015.0</v>
      </c>
      <c r="AK1276" s="18"/>
      <c r="AL1276" s="8">
        <f t="shared" si="55"/>
        <v>0</v>
      </c>
      <c r="AO1276" s="8">
        <v>0.39965358903417997</v>
      </c>
      <c r="AT1276" s="18"/>
      <c r="AU1276" s="91"/>
    </row>
    <row r="1277" ht="12.0" customHeight="1">
      <c r="A1277" s="97">
        <v>5019016.0</v>
      </c>
      <c r="B1277" s="92" t="s">
        <v>1584</v>
      </c>
      <c r="C1277" s="81" t="str">
        <f t="shared" si="53"/>
        <v/>
      </c>
      <c r="D1277" s="82">
        <v>449.82</v>
      </c>
      <c r="E1277" s="94" t="s">
        <v>245</v>
      </c>
      <c r="F1277" s="84">
        <f t="shared" si="54"/>
        <v>548.7804</v>
      </c>
      <c r="G1277" s="95" t="s">
        <v>246</v>
      </c>
      <c r="H1277" s="86"/>
      <c r="I1277" s="76"/>
      <c r="J1277" s="76"/>
      <c r="K1277" s="88"/>
      <c r="N1277" s="18"/>
      <c r="P1277" s="4">
        <v>100.0</v>
      </c>
      <c r="Q1277" s="4"/>
      <c r="R1277" s="4"/>
      <c r="S1277" s="21"/>
      <c r="T1277" s="21"/>
      <c r="V1277" s="89"/>
      <c r="Z1277" s="73"/>
      <c r="AA1277" s="73">
        <v>14.999840799821712</v>
      </c>
      <c r="AB1277" s="4"/>
      <c r="AC1277" s="74"/>
      <c r="AD1277" s="75"/>
      <c r="AE1277" s="75"/>
      <c r="AF1277" s="76"/>
      <c r="AJ1277" s="90">
        <v>1019016.0</v>
      </c>
      <c r="AK1277" s="18"/>
      <c r="AL1277" s="8">
        <f t="shared" si="55"/>
        <v>0</v>
      </c>
      <c r="AO1277" s="8">
        <v>4.129753753353193</v>
      </c>
      <c r="AT1277" s="18"/>
      <c r="AU1277" s="91"/>
    </row>
    <row r="1278" ht="12.0" customHeight="1">
      <c r="A1278" s="97">
        <v>5019017.0</v>
      </c>
      <c r="B1278" s="92" t="s">
        <v>1585</v>
      </c>
      <c r="C1278" s="81" t="str">
        <f t="shared" si="53"/>
        <v/>
      </c>
      <c r="D1278" s="82">
        <v>449.82</v>
      </c>
      <c r="E1278" s="94" t="s">
        <v>245</v>
      </c>
      <c r="F1278" s="84">
        <f t="shared" si="54"/>
        <v>548.7804</v>
      </c>
      <c r="G1278" s="95" t="s">
        <v>246</v>
      </c>
      <c r="H1278" s="86"/>
      <c r="I1278" s="76"/>
      <c r="J1278" s="76"/>
      <c r="K1278" s="88"/>
      <c r="N1278" s="18"/>
      <c r="P1278" s="4">
        <v>100.0</v>
      </c>
      <c r="Q1278" s="4"/>
      <c r="R1278" s="4"/>
      <c r="S1278" s="21"/>
      <c r="T1278" s="21"/>
      <c r="V1278" s="89"/>
      <c r="Z1278" s="73"/>
      <c r="AA1278" s="73">
        <v>14.999840799821712</v>
      </c>
      <c r="AB1278" s="4"/>
      <c r="AC1278" s="74"/>
      <c r="AD1278" s="75"/>
      <c r="AE1278" s="75"/>
      <c r="AF1278" s="76"/>
      <c r="AJ1278" s="90">
        <v>1019017.0</v>
      </c>
      <c r="AK1278" s="18"/>
      <c r="AL1278" s="8">
        <f t="shared" si="55"/>
        <v>0</v>
      </c>
      <c r="AO1278" s="8">
        <v>1.6519015013412772</v>
      </c>
      <c r="AT1278" s="18"/>
      <c r="AU1278" s="91"/>
    </row>
    <row r="1279" ht="12.0" customHeight="1">
      <c r="A1279" s="97">
        <v>5019018.0</v>
      </c>
      <c r="B1279" s="92" t="s">
        <v>1586</v>
      </c>
      <c r="C1279" s="81" t="str">
        <f t="shared" si="53"/>
        <v/>
      </c>
      <c r="D1279" s="82">
        <v>546.61</v>
      </c>
      <c r="E1279" s="94" t="s">
        <v>245</v>
      </c>
      <c r="F1279" s="84">
        <f t="shared" si="54"/>
        <v>666.8642</v>
      </c>
      <c r="G1279" s="95" t="s">
        <v>246</v>
      </c>
      <c r="H1279" s="86"/>
      <c r="I1279" s="76"/>
      <c r="J1279" s="76"/>
      <c r="K1279" s="88"/>
      <c r="N1279" s="18"/>
      <c r="P1279" s="4">
        <v>100.0</v>
      </c>
      <c r="Q1279" s="4"/>
      <c r="R1279" s="4"/>
      <c r="S1279" s="21"/>
      <c r="T1279" s="21"/>
      <c r="V1279" s="89"/>
      <c r="Z1279" s="73"/>
      <c r="AA1279" s="73">
        <v>15.000655050438894</v>
      </c>
      <c r="AB1279" s="4"/>
      <c r="AC1279" s="74"/>
      <c r="AD1279" s="75"/>
      <c r="AE1279" s="75"/>
      <c r="AF1279" s="76"/>
      <c r="AJ1279" s="90">
        <v>1019018.0</v>
      </c>
      <c r="AK1279" s="18"/>
      <c r="AL1279" s="8">
        <f t="shared" si="55"/>
        <v>0</v>
      </c>
      <c r="AO1279" s="8">
        <v>6.796969807845935</v>
      </c>
      <c r="AT1279" s="18"/>
      <c r="AU1279" s="91"/>
    </row>
    <row r="1280" ht="12.0" customHeight="1">
      <c r="A1280" s="97">
        <v>5019019.0</v>
      </c>
      <c r="B1280" s="92" t="s">
        <v>1587</v>
      </c>
      <c r="C1280" s="81" t="str">
        <f t="shared" si="53"/>
        <v/>
      </c>
      <c r="D1280" s="82">
        <v>589.95</v>
      </c>
      <c r="E1280" s="94" t="s">
        <v>245</v>
      </c>
      <c r="F1280" s="84">
        <f t="shared" si="54"/>
        <v>719.739</v>
      </c>
      <c r="G1280" s="95" t="s">
        <v>246</v>
      </c>
      <c r="H1280" s="86"/>
      <c r="I1280" s="76"/>
      <c r="J1280" s="76"/>
      <c r="K1280" s="88"/>
      <c r="N1280" s="18"/>
      <c r="P1280" s="4">
        <v>100.0</v>
      </c>
      <c r="Q1280" s="4"/>
      <c r="R1280" s="4"/>
      <c r="S1280" s="21"/>
      <c r="T1280" s="21"/>
      <c r="V1280" s="89"/>
      <c r="Z1280" s="73"/>
      <c r="AA1280" s="73">
        <v>15.000485531171108</v>
      </c>
      <c r="AB1280" s="4"/>
      <c r="AC1280" s="74"/>
      <c r="AD1280" s="75"/>
      <c r="AE1280" s="75"/>
      <c r="AF1280" s="76"/>
      <c r="AJ1280" s="90">
        <v>1019019.0</v>
      </c>
      <c r="AK1280" s="18"/>
      <c r="AL1280" s="8">
        <f t="shared" si="55"/>
        <v>0</v>
      </c>
      <c r="AO1280" s="8">
        <v>3.148819108964036</v>
      </c>
      <c r="AT1280" s="18"/>
      <c r="AU1280" s="91"/>
    </row>
    <row r="1281" ht="12.0" customHeight="1">
      <c r="A1281" s="109">
        <v>5019020.0</v>
      </c>
      <c r="B1281" s="110" t="s">
        <v>1588</v>
      </c>
      <c r="C1281" s="81" t="str">
        <f t="shared" si="53"/>
        <v/>
      </c>
      <c r="D1281" s="82">
        <v>691.99</v>
      </c>
      <c r="E1281" s="121" t="s">
        <v>245</v>
      </c>
      <c r="F1281" s="84">
        <f t="shared" si="54"/>
        <v>844.2278</v>
      </c>
      <c r="G1281" s="112" t="s">
        <v>246</v>
      </c>
      <c r="H1281" s="86"/>
      <c r="I1281" s="76"/>
      <c r="J1281" s="76"/>
      <c r="K1281" s="88"/>
      <c r="N1281" s="18"/>
      <c r="P1281" s="4">
        <v>100.0</v>
      </c>
      <c r="Q1281" s="4"/>
      <c r="R1281" s="4"/>
      <c r="S1281" s="21"/>
      <c r="T1281" s="21"/>
      <c r="V1281" s="89"/>
      <c r="Z1281" s="73"/>
      <c r="AA1281" s="73">
        <v>14.9991721168971</v>
      </c>
      <c r="AB1281" s="4"/>
      <c r="AC1281" s="74"/>
      <c r="AD1281" s="75"/>
      <c r="AE1281" s="75"/>
      <c r="AF1281" s="76"/>
      <c r="AJ1281" s="90">
        <v>1019020.0</v>
      </c>
      <c r="AK1281" s="18"/>
      <c r="AL1281" s="8">
        <f t="shared" si="55"/>
        <v>0</v>
      </c>
      <c r="AO1281" s="8">
        <v>1.1504991814497731</v>
      </c>
      <c r="AT1281" s="18"/>
      <c r="AU1281" s="91"/>
    </row>
    <row r="1282" ht="75.0" customHeight="1">
      <c r="A1282" s="62">
        <v>17.0</v>
      </c>
      <c r="B1282" s="113" t="s">
        <v>1589</v>
      </c>
      <c r="C1282" s="66"/>
      <c r="D1282" s="82"/>
      <c r="E1282" s="66"/>
      <c r="F1282" s="114"/>
      <c r="G1282" s="68"/>
      <c r="H1282" s="86"/>
      <c r="I1282" s="70">
        <v>0.0</v>
      </c>
      <c r="J1282" s="71"/>
      <c r="K1282" s="71"/>
      <c r="N1282" s="18"/>
      <c r="P1282" s="4">
        <v>101.0</v>
      </c>
      <c r="Q1282" s="4"/>
      <c r="R1282" s="5"/>
      <c r="S1282" s="21"/>
      <c r="T1282" s="21"/>
      <c r="V1282" s="72"/>
      <c r="Z1282" s="73"/>
      <c r="AA1282" s="73"/>
      <c r="AB1282" s="4"/>
      <c r="AC1282" s="74"/>
      <c r="AD1282" s="75"/>
      <c r="AE1282" s="75"/>
      <c r="AF1282" s="76"/>
      <c r="AJ1282" s="90"/>
      <c r="AK1282" s="18"/>
      <c r="AL1282" s="18"/>
      <c r="AT1282" s="18"/>
      <c r="AU1282" s="91"/>
    </row>
    <row r="1283" ht="12.0" customHeight="1">
      <c r="A1283" s="79">
        <v>5002001.0</v>
      </c>
      <c r="B1283" s="80" t="s">
        <v>1590</v>
      </c>
      <c r="C1283" s="81" t="str">
        <f t="shared" ref="C1283:C1341" si="56">IF(MROUND(AL1283/(AO1283*F1283),10)=0,"",MROUND(AL1283/(AO1283*F1283),10))</f>
        <v/>
      </c>
      <c r="D1283" s="82">
        <v>21.23</v>
      </c>
      <c r="E1283" s="83" t="s">
        <v>245</v>
      </c>
      <c r="F1283" s="84">
        <f t="shared" ref="F1283:F1386" si="57">D1283*1.22</f>
        <v>25.9006</v>
      </c>
      <c r="G1283" s="85" t="s">
        <v>246</v>
      </c>
      <c r="H1283" s="86"/>
      <c r="I1283" s="87" t="s">
        <v>375</v>
      </c>
      <c r="J1283" s="76"/>
      <c r="K1283" s="88"/>
      <c r="N1283" s="18"/>
      <c r="P1283" s="4">
        <v>101.0</v>
      </c>
      <c r="Q1283" s="4"/>
      <c r="R1283" s="4"/>
      <c r="S1283" s="21"/>
      <c r="T1283" s="21"/>
      <c r="V1283" s="89"/>
      <c r="Z1283" s="73"/>
      <c r="AA1283" s="73">
        <v>14.996395097332368</v>
      </c>
      <c r="AB1283" s="4"/>
      <c r="AC1283" s="74"/>
      <c r="AD1283" s="75"/>
      <c r="AE1283" s="75"/>
      <c r="AF1283" s="76"/>
      <c r="AJ1283" s="90">
        <v>1002001.0</v>
      </c>
      <c r="AK1283" s="18"/>
      <c r="AL1283" s="8">
        <f t="shared" ref="AL1283:AL1367" si="58">$I$1282/85</f>
        <v>0</v>
      </c>
      <c r="AO1283" s="8">
        <v>0.5213893576219282</v>
      </c>
      <c r="AT1283" s="18"/>
      <c r="AU1283" s="91"/>
    </row>
    <row r="1284" ht="12.0" customHeight="1">
      <c r="A1284" s="97">
        <v>5002002.0</v>
      </c>
      <c r="B1284" s="92" t="s">
        <v>1591</v>
      </c>
      <c r="C1284" s="81" t="str">
        <f t="shared" si="56"/>
        <v/>
      </c>
      <c r="D1284" s="82">
        <v>20.96</v>
      </c>
      <c r="E1284" s="94" t="s">
        <v>245</v>
      </c>
      <c r="F1284" s="84">
        <f t="shared" si="57"/>
        <v>25.5712</v>
      </c>
      <c r="G1284" s="95" t="s">
        <v>246</v>
      </c>
      <c r="H1284" s="86"/>
      <c r="I1284" s="98" t="s">
        <v>1592</v>
      </c>
      <c r="J1284" s="76"/>
      <c r="K1284" s="88"/>
      <c r="N1284" s="18"/>
      <c r="P1284" s="4">
        <v>101.0</v>
      </c>
      <c r="Q1284" s="4"/>
      <c r="R1284" s="4"/>
      <c r="S1284" s="21"/>
      <c r="T1284" s="21"/>
      <c r="V1284" s="89"/>
      <c r="Z1284" s="73"/>
      <c r="AA1284" s="73">
        <v>14.96350364963503</v>
      </c>
      <c r="AB1284" s="4"/>
      <c r="AC1284" s="74"/>
      <c r="AD1284" s="75"/>
      <c r="AE1284" s="75"/>
      <c r="AF1284" s="76"/>
      <c r="AJ1284" s="90">
        <v>1002002.0</v>
      </c>
      <c r="AK1284" s="18"/>
      <c r="AL1284" s="8">
        <f t="shared" si="58"/>
        <v>0</v>
      </c>
      <c r="AO1284" s="8">
        <v>3.771663949303813</v>
      </c>
      <c r="AT1284" s="18"/>
      <c r="AU1284" s="91"/>
    </row>
    <row r="1285" ht="12.0" customHeight="1">
      <c r="A1285" s="97">
        <v>5002003.0</v>
      </c>
      <c r="B1285" s="92" t="s">
        <v>1593</v>
      </c>
      <c r="C1285" s="81" t="str">
        <f t="shared" si="56"/>
        <v/>
      </c>
      <c r="D1285" s="82">
        <v>20.96</v>
      </c>
      <c r="E1285" s="94" t="s">
        <v>245</v>
      </c>
      <c r="F1285" s="84">
        <f t="shared" si="57"/>
        <v>25.5712</v>
      </c>
      <c r="G1285" s="95" t="s">
        <v>246</v>
      </c>
      <c r="H1285" s="86"/>
      <c r="I1285" s="99"/>
      <c r="J1285" s="76"/>
      <c r="K1285" s="88"/>
      <c r="N1285" s="18"/>
      <c r="P1285" s="4">
        <v>101.0</v>
      </c>
      <c r="Q1285" s="4"/>
      <c r="R1285" s="4"/>
      <c r="S1285" s="21"/>
      <c r="T1285" s="21"/>
      <c r="V1285" s="89"/>
      <c r="Z1285" s="73"/>
      <c r="AA1285" s="73">
        <v>14.96350364963503</v>
      </c>
      <c r="AB1285" s="4"/>
      <c r="AC1285" s="74"/>
      <c r="AD1285" s="75"/>
      <c r="AE1285" s="75"/>
      <c r="AF1285" s="76"/>
      <c r="AJ1285" s="90">
        <v>1002003.0</v>
      </c>
      <c r="AK1285" s="18"/>
      <c r="AL1285" s="8">
        <f t="shared" si="58"/>
        <v>0</v>
      </c>
      <c r="AO1285" s="8">
        <v>11.314991847911438</v>
      </c>
      <c r="AT1285" s="18"/>
      <c r="AU1285" s="91"/>
    </row>
    <row r="1286" ht="12.0" customHeight="1">
      <c r="A1286" s="97">
        <v>5002004.0</v>
      </c>
      <c r="B1286" s="92" t="s">
        <v>1594</v>
      </c>
      <c r="C1286" s="81" t="str">
        <f t="shared" si="56"/>
        <v/>
      </c>
      <c r="D1286" s="82">
        <v>14.73</v>
      </c>
      <c r="E1286" s="94" t="s">
        <v>245</v>
      </c>
      <c r="F1286" s="84">
        <f t="shared" si="57"/>
        <v>17.9706</v>
      </c>
      <c r="G1286" s="95" t="s">
        <v>246</v>
      </c>
      <c r="H1286" s="86"/>
      <c r="I1286" s="116" t="s">
        <v>381</v>
      </c>
      <c r="J1286" s="76"/>
      <c r="K1286" s="88"/>
      <c r="N1286" s="18"/>
      <c r="P1286" s="4">
        <v>101.0</v>
      </c>
      <c r="Q1286" s="4"/>
      <c r="R1286" s="4"/>
      <c r="S1286" s="21"/>
      <c r="T1286" s="21"/>
      <c r="V1286" s="89"/>
      <c r="Z1286" s="73"/>
      <c r="AA1286" s="73">
        <v>14.953271028037392</v>
      </c>
      <c r="AB1286" s="4"/>
      <c r="AC1286" s="74"/>
      <c r="AD1286" s="75"/>
      <c r="AE1286" s="75"/>
      <c r="AF1286" s="76"/>
      <c r="AJ1286" s="90">
        <v>1002004.0</v>
      </c>
      <c r="AK1286" s="18"/>
      <c r="AL1286" s="8">
        <f t="shared" si="58"/>
        <v>0</v>
      </c>
      <c r="AO1286" s="8">
        <v>4.173719497199144</v>
      </c>
      <c r="AT1286" s="18"/>
      <c r="AU1286" s="91"/>
    </row>
    <row r="1287" ht="12.0" customHeight="1">
      <c r="A1287" s="97">
        <v>5002005.0</v>
      </c>
      <c r="B1287" s="92" t="s">
        <v>1595</v>
      </c>
      <c r="C1287" s="81" t="str">
        <f t="shared" si="56"/>
        <v/>
      </c>
      <c r="D1287" s="82">
        <v>20.96</v>
      </c>
      <c r="E1287" s="94" t="s">
        <v>245</v>
      </c>
      <c r="F1287" s="84">
        <f t="shared" si="57"/>
        <v>25.5712</v>
      </c>
      <c r="G1287" s="95" t="s">
        <v>246</v>
      </c>
      <c r="H1287" s="86"/>
      <c r="J1287" s="76"/>
      <c r="K1287" s="88"/>
      <c r="N1287" s="18"/>
      <c r="P1287" s="4">
        <v>101.0</v>
      </c>
      <c r="Q1287" s="4"/>
      <c r="R1287" s="4"/>
      <c r="S1287" s="21"/>
      <c r="T1287" s="21"/>
      <c r="V1287" s="89"/>
      <c r="Z1287" s="73"/>
      <c r="AA1287" s="73">
        <v>14.96350364963503</v>
      </c>
      <c r="AB1287" s="4"/>
      <c r="AC1287" s="74"/>
      <c r="AD1287" s="75"/>
      <c r="AE1287" s="75"/>
      <c r="AF1287" s="76"/>
      <c r="AJ1287" s="90">
        <v>1002005.0</v>
      </c>
      <c r="AK1287" s="18"/>
      <c r="AL1287" s="8">
        <f t="shared" si="58"/>
        <v>0</v>
      </c>
      <c r="AO1287" s="8">
        <v>7.920494293538007</v>
      </c>
      <c r="AT1287" s="18"/>
      <c r="AU1287" s="91"/>
    </row>
    <row r="1288" ht="12.0" customHeight="1">
      <c r="A1288" s="97">
        <v>5002006.0</v>
      </c>
      <c r="B1288" s="92" t="s">
        <v>1596</v>
      </c>
      <c r="C1288" s="81" t="str">
        <f t="shared" si="56"/>
        <v/>
      </c>
      <c r="D1288" s="82">
        <v>20.96</v>
      </c>
      <c r="E1288" s="94" t="s">
        <v>245</v>
      </c>
      <c r="F1288" s="84">
        <f t="shared" si="57"/>
        <v>25.5712</v>
      </c>
      <c r="G1288" s="95" t="s">
        <v>274</v>
      </c>
      <c r="H1288" s="86"/>
      <c r="J1288" s="100"/>
      <c r="K1288" s="88"/>
      <c r="N1288" s="18"/>
      <c r="P1288" s="4">
        <v>101.0</v>
      </c>
      <c r="Q1288" s="4"/>
      <c r="R1288" s="4"/>
      <c r="S1288" s="21"/>
      <c r="T1288" s="21"/>
      <c r="V1288" s="89"/>
      <c r="Z1288" s="73"/>
      <c r="AA1288" s="73">
        <v>14.96350364963503</v>
      </c>
      <c r="AB1288" s="4"/>
      <c r="AC1288" s="74"/>
      <c r="AD1288" s="75"/>
      <c r="AE1288" s="75"/>
      <c r="AF1288" s="76"/>
      <c r="AJ1288" s="90">
        <v>1002006.0</v>
      </c>
      <c r="AK1288" s="18"/>
      <c r="AL1288" s="8">
        <f t="shared" si="58"/>
        <v>0</v>
      </c>
      <c r="AO1288" s="8">
        <v>0.282874796197786</v>
      </c>
      <c r="AT1288" s="18"/>
      <c r="AU1288" s="91"/>
    </row>
    <row r="1289" ht="12.0" customHeight="1">
      <c r="A1289" s="97">
        <v>5002007.0</v>
      </c>
      <c r="B1289" s="92" t="s">
        <v>1597</v>
      </c>
      <c r="C1289" s="81" t="str">
        <f t="shared" si="56"/>
        <v/>
      </c>
      <c r="D1289" s="82">
        <v>23.75</v>
      </c>
      <c r="E1289" s="94" t="s">
        <v>245</v>
      </c>
      <c r="F1289" s="84">
        <f t="shared" si="57"/>
        <v>28.975</v>
      </c>
      <c r="G1289" s="95" t="s">
        <v>246</v>
      </c>
      <c r="H1289" s="86"/>
      <c r="I1289" s="98" t="s">
        <v>1598</v>
      </c>
      <c r="J1289" s="76"/>
      <c r="K1289" s="88"/>
      <c r="N1289" s="18"/>
      <c r="P1289" s="4">
        <v>101.0</v>
      </c>
      <c r="Q1289" s="4"/>
      <c r="R1289" s="4"/>
      <c r="S1289" s="21"/>
      <c r="T1289" s="21"/>
      <c r="V1289" s="89"/>
      <c r="Z1289" s="73"/>
      <c r="AA1289" s="73">
        <v>15.012886597938149</v>
      </c>
      <c r="AB1289" s="4"/>
      <c r="AC1289" s="74"/>
      <c r="AD1289" s="75"/>
      <c r="AE1289" s="75"/>
      <c r="AF1289" s="76"/>
      <c r="AJ1289" s="90">
        <v>1002007.0</v>
      </c>
      <c r="AK1289" s="18"/>
      <c r="AL1289" s="8">
        <f t="shared" si="58"/>
        <v>0</v>
      </c>
      <c r="AO1289" s="8">
        <v>4.9932555118313635</v>
      </c>
      <c r="AT1289" s="18"/>
      <c r="AU1289" s="91"/>
    </row>
    <row r="1290" ht="12.0" customHeight="1">
      <c r="A1290" s="97">
        <v>5002008.0</v>
      </c>
      <c r="B1290" s="92" t="s">
        <v>1599</v>
      </c>
      <c r="C1290" s="81" t="str">
        <f t="shared" si="56"/>
        <v/>
      </c>
      <c r="D1290" s="82">
        <v>23.75</v>
      </c>
      <c r="E1290" s="94" t="s">
        <v>245</v>
      </c>
      <c r="F1290" s="84">
        <f t="shared" si="57"/>
        <v>28.975</v>
      </c>
      <c r="G1290" s="95" t="s">
        <v>246</v>
      </c>
      <c r="H1290" s="86"/>
      <c r="I1290" s="99"/>
      <c r="J1290" s="76"/>
      <c r="K1290" s="88"/>
      <c r="N1290" s="18"/>
      <c r="P1290" s="4">
        <v>101.0</v>
      </c>
      <c r="Q1290" s="4"/>
      <c r="R1290" s="4"/>
      <c r="S1290" s="21"/>
      <c r="T1290" s="21"/>
      <c r="V1290" s="89"/>
      <c r="Z1290" s="73"/>
      <c r="AA1290" s="73">
        <v>15.012886597938149</v>
      </c>
      <c r="AB1290" s="4"/>
      <c r="AC1290" s="74"/>
      <c r="AD1290" s="75"/>
      <c r="AE1290" s="75"/>
      <c r="AF1290" s="76"/>
      <c r="AJ1290" s="90">
        <v>1002008.0</v>
      </c>
      <c r="AK1290" s="18"/>
      <c r="AL1290" s="8">
        <f t="shared" si="58"/>
        <v>0</v>
      </c>
      <c r="AO1290" s="8">
        <v>2.410537143642727</v>
      </c>
      <c r="AT1290" s="18"/>
      <c r="AU1290" s="91"/>
    </row>
    <row r="1291" ht="12.0" customHeight="1">
      <c r="A1291" s="97">
        <v>1002009.0</v>
      </c>
      <c r="B1291" s="92" t="s">
        <v>1600</v>
      </c>
      <c r="C1291" s="81" t="str">
        <f t="shared" si="56"/>
        <v/>
      </c>
      <c r="D1291" s="82">
        <v>12.05</v>
      </c>
      <c r="E1291" s="83" t="s">
        <v>245</v>
      </c>
      <c r="F1291" s="127">
        <f t="shared" si="57"/>
        <v>14.701</v>
      </c>
      <c r="G1291" s="95" t="s">
        <v>246</v>
      </c>
      <c r="H1291" s="86"/>
      <c r="I1291" s="76"/>
      <c r="J1291" s="76"/>
      <c r="K1291" s="88"/>
      <c r="N1291" s="18"/>
      <c r="P1291" s="4">
        <v>101.0</v>
      </c>
      <c r="Q1291" s="4"/>
      <c r="R1291" s="4"/>
      <c r="S1291" s="21"/>
      <c r="T1291" s="21"/>
      <c r="V1291" s="89"/>
      <c r="Z1291" s="73"/>
      <c r="AA1291" s="73">
        <v>0.0</v>
      </c>
      <c r="AB1291" s="4"/>
      <c r="AC1291" s="74"/>
      <c r="AD1291" s="75"/>
      <c r="AE1291" s="75"/>
      <c r="AF1291" s="76"/>
      <c r="AJ1291" s="90"/>
      <c r="AK1291" s="18"/>
      <c r="AL1291" s="8">
        <f t="shared" si="58"/>
        <v>0</v>
      </c>
      <c r="AO1291" s="8">
        <v>7.164596497889151</v>
      </c>
      <c r="AT1291" s="18"/>
      <c r="AU1291" s="91"/>
    </row>
    <row r="1292" ht="12.0" customHeight="1">
      <c r="A1292" s="97">
        <v>5002010.0</v>
      </c>
      <c r="B1292" s="92" t="s">
        <v>1601</v>
      </c>
      <c r="C1292" s="81" t="str">
        <f t="shared" si="56"/>
        <v/>
      </c>
      <c r="D1292" s="82">
        <v>23.75</v>
      </c>
      <c r="E1292" s="94" t="s">
        <v>245</v>
      </c>
      <c r="F1292" s="84">
        <f t="shared" si="57"/>
        <v>28.975</v>
      </c>
      <c r="G1292" s="95" t="s">
        <v>252</v>
      </c>
      <c r="H1292" s="86"/>
      <c r="I1292" s="76"/>
      <c r="J1292" s="76"/>
      <c r="K1292" s="88"/>
      <c r="N1292" s="18"/>
      <c r="P1292" s="4">
        <v>101.0</v>
      </c>
      <c r="Q1292" s="4"/>
      <c r="R1292" s="4"/>
      <c r="S1292" s="21"/>
      <c r="T1292" s="21"/>
      <c r="V1292" s="89"/>
      <c r="Z1292" s="73"/>
      <c r="AA1292" s="73">
        <v>15.012886597938149</v>
      </c>
      <c r="AB1292" s="4"/>
      <c r="AC1292" s="74"/>
      <c r="AD1292" s="75"/>
      <c r="AE1292" s="75"/>
      <c r="AF1292" s="76"/>
      <c r="AJ1292" s="90">
        <v>1002010.0</v>
      </c>
      <c r="AK1292" s="18"/>
      <c r="AL1292" s="8">
        <f t="shared" si="58"/>
        <v>0</v>
      </c>
      <c r="AO1292" s="8">
        <v>0.2912732381901629</v>
      </c>
      <c r="AT1292" s="18"/>
      <c r="AU1292" s="91"/>
    </row>
    <row r="1293" ht="12.0" customHeight="1">
      <c r="A1293" s="97">
        <v>1002011.0</v>
      </c>
      <c r="B1293" s="92" t="s">
        <v>1602</v>
      </c>
      <c r="C1293" s="81" t="str">
        <f t="shared" si="56"/>
        <v/>
      </c>
      <c r="D1293" s="82">
        <v>13.19</v>
      </c>
      <c r="E1293" s="83" t="s">
        <v>245</v>
      </c>
      <c r="F1293" s="127">
        <f t="shared" si="57"/>
        <v>16.0918</v>
      </c>
      <c r="G1293" s="95" t="s">
        <v>246</v>
      </c>
      <c r="H1293" s="86"/>
      <c r="I1293" s="76"/>
      <c r="J1293" s="76"/>
      <c r="K1293" s="88"/>
      <c r="N1293" s="18"/>
      <c r="P1293" s="4">
        <v>101.0</v>
      </c>
      <c r="Q1293" s="4"/>
      <c r="R1293" s="4"/>
      <c r="S1293" s="21"/>
      <c r="T1293" s="21"/>
      <c r="V1293" s="89"/>
      <c r="Z1293" s="73"/>
      <c r="AA1293" s="73">
        <v>0.0</v>
      </c>
      <c r="AB1293" s="4"/>
      <c r="AC1293" s="74"/>
      <c r="AD1293" s="75"/>
      <c r="AE1293" s="75"/>
      <c r="AF1293" s="76"/>
      <c r="AJ1293" s="90"/>
      <c r="AK1293" s="18"/>
      <c r="AL1293" s="8">
        <f t="shared" si="58"/>
        <v>0</v>
      </c>
      <c r="AO1293" s="8">
        <v>6.930388352995394</v>
      </c>
      <c r="AT1293" s="18"/>
      <c r="AU1293" s="91"/>
    </row>
    <row r="1294" ht="12.0" customHeight="1">
      <c r="A1294" s="97">
        <v>5002012.0</v>
      </c>
      <c r="B1294" s="92" t="s">
        <v>1603</v>
      </c>
      <c r="C1294" s="81" t="str">
        <f t="shared" si="56"/>
        <v/>
      </c>
      <c r="D1294" s="82">
        <v>30.09</v>
      </c>
      <c r="E1294" s="94" t="s">
        <v>245</v>
      </c>
      <c r="F1294" s="84">
        <f t="shared" si="57"/>
        <v>36.7098</v>
      </c>
      <c r="G1294" s="95" t="s">
        <v>246</v>
      </c>
      <c r="H1294" s="86"/>
      <c r="I1294" s="98" t="s">
        <v>615</v>
      </c>
      <c r="J1294" s="76"/>
      <c r="K1294" s="88"/>
      <c r="N1294" s="18"/>
      <c r="P1294" s="4">
        <v>101.0</v>
      </c>
      <c r="Q1294" s="4"/>
      <c r="R1294" s="4"/>
      <c r="S1294" s="21"/>
      <c r="T1294" s="21"/>
      <c r="V1294" s="89"/>
      <c r="Z1294" s="73"/>
      <c r="AA1294" s="73">
        <v>15.005086469989834</v>
      </c>
      <c r="AB1294" s="4"/>
      <c r="AC1294" s="74"/>
      <c r="AD1294" s="75"/>
      <c r="AE1294" s="75"/>
      <c r="AF1294" s="76"/>
      <c r="AJ1294" s="90">
        <v>1002012.0</v>
      </c>
      <c r="AK1294" s="18"/>
      <c r="AL1294" s="8">
        <f t="shared" si="58"/>
        <v>0</v>
      </c>
      <c r="AO1294" s="8">
        <v>1.379617347649287</v>
      </c>
      <c r="AT1294" s="18"/>
      <c r="AU1294" s="91"/>
    </row>
    <row r="1295" ht="12.0" customHeight="1">
      <c r="A1295" s="97">
        <v>5002013.0</v>
      </c>
      <c r="B1295" s="92" t="s">
        <v>1604</v>
      </c>
      <c r="C1295" s="81" t="str">
        <f t="shared" si="56"/>
        <v/>
      </c>
      <c r="D1295" s="82">
        <v>32.23</v>
      </c>
      <c r="E1295" s="94" t="s">
        <v>245</v>
      </c>
      <c r="F1295" s="84">
        <f t="shared" si="57"/>
        <v>39.3206</v>
      </c>
      <c r="G1295" s="95" t="s">
        <v>246</v>
      </c>
      <c r="H1295" s="86"/>
      <c r="I1295" s="99"/>
      <c r="J1295" s="76"/>
      <c r="K1295" s="88"/>
      <c r="N1295" s="18"/>
      <c r="P1295" s="4">
        <v>101.0</v>
      </c>
      <c r="Q1295" s="4"/>
      <c r="R1295" s="4"/>
      <c r="S1295" s="21"/>
      <c r="T1295" s="21"/>
      <c r="V1295" s="89"/>
      <c r="Z1295" s="73"/>
      <c r="AA1295" s="73">
        <v>15.004748338081683</v>
      </c>
      <c r="AB1295" s="4"/>
      <c r="AC1295" s="74"/>
      <c r="AD1295" s="75"/>
      <c r="AE1295" s="75"/>
      <c r="AF1295" s="76"/>
      <c r="AJ1295" s="90">
        <v>1002013.0</v>
      </c>
      <c r="AK1295" s="18"/>
      <c r="AL1295" s="8">
        <f t="shared" si="58"/>
        <v>0</v>
      </c>
      <c r="AO1295" s="8">
        <v>3.4338768763499212</v>
      </c>
      <c r="AT1295" s="18"/>
      <c r="AU1295" s="91"/>
    </row>
    <row r="1296" ht="12.0" customHeight="1">
      <c r="A1296" s="97">
        <v>5002014.0</v>
      </c>
      <c r="B1296" s="92" t="s">
        <v>1605</v>
      </c>
      <c r="C1296" s="81" t="str">
        <f t="shared" si="56"/>
        <v/>
      </c>
      <c r="D1296" s="82">
        <v>32.23</v>
      </c>
      <c r="E1296" s="94" t="s">
        <v>245</v>
      </c>
      <c r="F1296" s="84">
        <f t="shared" si="57"/>
        <v>39.3206</v>
      </c>
      <c r="G1296" s="95" t="s">
        <v>274</v>
      </c>
      <c r="H1296" s="86"/>
      <c r="I1296" s="76"/>
      <c r="J1296" s="100"/>
      <c r="K1296" s="88"/>
      <c r="N1296" s="18"/>
      <c r="P1296" s="4">
        <v>101.0</v>
      </c>
      <c r="Q1296" s="4"/>
      <c r="R1296" s="4"/>
      <c r="S1296" s="21"/>
      <c r="T1296" s="21"/>
      <c r="V1296" s="89"/>
      <c r="Z1296" s="73"/>
      <c r="AA1296" s="73">
        <v>15.004748338081683</v>
      </c>
      <c r="AB1296" s="4"/>
      <c r="AC1296" s="74"/>
      <c r="AD1296" s="75"/>
      <c r="AE1296" s="75"/>
      <c r="AF1296" s="76"/>
      <c r="AJ1296" s="90">
        <v>1002014.0</v>
      </c>
      <c r="AK1296" s="18"/>
      <c r="AL1296" s="8">
        <f t="shared" si="58"/>
        <v>0</v>
      </c>
      <c r="AO1296" s="8">
        <v>0.10301630629049764</v>
      </c>
      <c r="AT1296" s="18"/>
      <c r="AU1296" s="91"/>
    </row>
    <row r="1297" ht="12.0" customHeight="1">
      <c r="A1297" s="97">
        <v>5002015.0</v>
      </c>
      <c r="B1297" s="92" t="s">
        <v>1606</v>
      </c>
      <c r="C1297" s="81" t="str">
        <f t="shared" si="56"/>
        <v/>
      </c>
      <c r="D1297" s="82">
        <v>33.09</v>
      </c>
      <c r="E1297" s="94" t="s">
        <v>245</v>
      </c>
      <c r="F1297" s="84">
        <f t="shared" si="57"/>
        <v>40.3698</v>
      </c>
      <c r="G1297" s="95" t="s">
        <v>246</v>
      </c>
      <c r="H1297" s="86"/>
      <c r="I1297" s="76"/>
      <c r="J1297" s="76"/>
      <c r="K1297" s="88"/>
      <c r="N1297" s="18"/>
      <c r="P1297" s="4">
        <v>101.0</v>
      </c>
      <c r="Q1297" s="4"/>
      <c r="R1297" s="4"/>
      <c r="S1297" s="21"/>
      <c r="T1297" s="21"/>
      <c r="V1297" s="89"/>
      <c r="Z1297" s="73"/>
      <c r="AA1297" s="73">
        <v>14.979195561719834</v>
      </c>
      <c r="AB1297" s="4"/>
      <c r="AC1297" s="74"/>
      <c r="AD1297" s="75"/>
      <c r="AE1297" s="75"/>
      <c r="AF1297" s="76"/>
      <c r="AJ1297" s="90">
        <v>1002015.0</v>
      </c>
      <c r="AK1297" s="18"/>
      <c r="AL1297" s="8">
        <f t="shared" si="58"/>
        <v>0</v>
      </c>
      <c r="AO1297" s="8">
        <v>2.0064570437600477</v>
      </c>
      <c r="AT1297" s="18"/>
      <c r="AU1297" s="91"/>
    </row>
    <row r="1298" ht="12.0" customHeight="1">
      <c r="A1298" s="97">
        <v>5002016.0</v>
      </c>
      <c r="B1298" s="92" t="s">
        <v>1607</v>
      </c>
      <c r="C1298" s="81" t="str">
        <f t="shared" si="56"/>
        <v/>
      </c>
      <c r="D1298" s="82">
        <v>33.09</v>
      </c>
      <c r="E1298" s="94" t="s">
        <v>245</v>
      </c>
      <c r="F1298" s="84">
        <f t="shared" si="57"/>
        <v>40.3698</v>
      </c>
      <c r="G1298" s="95" t="s">
        <v>252</v>
      </c>
      <c r="H1298" s="86"/>
      <c r="I1298" s="76"/>
      <c r="J1298" s="76"/>
      <c r="K1298" s="88"/>
      <c r="N1298" s="18"/>
      <c r="P1298" s="4">
        <v>101.0</v>
      </c>
      <c r="Q1298" s="4"/>
      <c r="R1298" s="4"/>
      <c r="S1298" s="21"/>
      <c r="T1298" s="21"/>
      <c r="V1298" s="89"/>
      <c r="Z1298" s="73"/>
      <c r="AA1298" s="73">
        <v>14.979195561719834</v>
      </c>
      <c r="AB1298" s="4"/>
      <c r="AC1298" s="74"/>
      <c r="AD1298" s="75"/>
      <c r="AE1298" s="75"/>
      <c r="AF1298" s="76"/>
      <c r="AJ1298" s="90">
        <v>1002016.0</v>
      </c>
      <c r="AK1298" s="18"/>
      <c r="AL1298" s="8">
        <f t="shared" si="58"/>
        <v>0</v>
      </c>
      <c r="AO1298" s="8">
        <v>0.3344095072933413</v>
      </c>
      <c r="AT1298" s="18"/>
      <c r="AU1298" s="91"/>
    </row>
    <row r="1299" ht="12.0" customHeight="1">
      <c r="A1299" s="97">
        <v>5002017.0</v>
      </c>
      <c r="B1299" s="92" t="s">
        <v>1608</v>
      </c>
      <c r="C1299" s="81" t="str">
        <f t="shared" si="56"/>
        <v/>
      </c>
      <c r="D1299" s="82">
        <v>34.89</v>
      </c>
      <c r="E1299" s="94" t="s">
        <v>245</v>
      </c>
      <c r="F1299" s="84">
        <f t="shared" si="57"/>
        <v>42.5658</v>
      </c>
      <c r="G1299" s="95" t="s">
        <v>246</v>
      </c>
      <c r="H1299" s="86"/>
      <c r="I1299" s="76"/>
      <c r="J1299" s="76"/>
      <c r="K1299" s="88"/>
      <c r="N1299" s="18"/>
      <c r="P1299" s="4">
        <v>101.0</v>
      </c>
      <c r="Q1299" s="4"/>
      <c r="R1299" s="4"/>
      <c r="S1299" s="21"/>
      <c r="T1299" s="21"/>
      <c r="V1299" s="89"/>
      <c r="Z1299" s="73"/>
      <c r="AA1299" s="73">
        <v>15.0</v>
      </c>
      <c r="AB1299" s="4"/>
      <c r="AC1299" s="74"/>
      <c r="AD1299" s="75"/>
      <c r="AE1299" s="75"/>
      <c r="AF1299" s="76"/>
      <c r="AJ1299" s="90">
        <v>1002017.0</v>
      </c>
      <c r="AK1299" s="18"/>
      <c r="AL1299" s="8">
        <f t="shared" si="58"/>
        <v>0</v>
      </c>
      <c r="AO1299" s="8">
        <v>0.7930194837681961</v>
      </c>
      <c r="AT1299" s="18"/>
      <c r="AU1299" s="91"/>
    </row>
    <row r="1300" ht="12.0" customHeight="1">
      <c r="A1300" s="97">
        <v>5002080.0</v>
      </c>
      <c r="B1300" s="92" t="s">
        <v>1609</v>
      </c>
      <c r="C1300" s="81" t="str">
        <f t="shared" si="56"/>
        <v/>
      </c>
      <c r="D1300" s="82">
        <v>34.89</v>
      </c>
      <c r="E1300" s="94" t="s">
        <v>245</v>
      </c>
      <c r="F1300" s="84">
        <f t="shared" si="57"/>
        <v>42.5658</v>
      </c>
      <c r="G1300" s="95" t="s">
        <v>246</v>
      </c>
      <c r="H1300" s="86"/>
      <c r="I1300" s="76"/>
      <c r="J1300" s="76"/>
      <c r="K1300" s="88"/>
      <c r="N1300" s="18"/>
      <c r="P1300" s="4">
        <v>101.0</v>
      </c>
      <c r="Q1300" s="4"/>
      <c r="R1300" s="4"/>
      <c r="S1300" s="21"/>
      <c r="T1300" s="21"/>
      <c r="V1300" s="89"/>
      <c r="Z1300" s="73"/>
      <c r="AA1300" s="73">
        <v>15.0</v>
      </c>
      <c r="AB1300" s="4"/>
      <c r="AC1300" s="74"/>
      <c r="AD1300" s="75"/>
      <c r="AE1300" s="75"/>
      <c r="AF1300" s="76"/>
      <c r="AJ1300" s="90"/>
      <c r="AK1300" s="18"/>
      <c r="AL1300" s="8">
        <f t="shared" si="58"/>
        <v>0</v>
      </c>
      <c r="AO1300" s="8">
        <v>2.3790584513045885</v>
      </c>
      <c r="AT1300" s="18"/>
      <c r="AU1300" s="91"/>
    </row>
    <row r="1301" ht="12.0" customHeight="1">
      <c r="A1301" s="97">
        <v>5002018.0</v>
      </c>
      <c r="B1301" s="92" t="s">
        <v>1610</v>
      </c>
      <c r="C1301" s="81" t="str">
        <f t="shared" si="56"/>
        <v/>
      </c>
      <c r="D1301" s="82">
        <v>34.89</v>
      </c>
      <c r="E1301" s="94" t="s">
        <v>245</v>
      </c>
      <c r="F1301" s="84">
        <f t="shared" si="57"/>
        <v>42.5658</v>
      </c>
      <c r="G1301" s="95" t="s">
        <v>274</v>
      </c>
      <c r="H1301" s="86"/>
      <c r="I1301" s="98" t="s">
        <v>679</v>
      </c>
      <c r="J1301" s="100"/>
      <c r="K1301" s="88"/>
      <c r="N1301" s="18"/>
      <c r="P1301" s="4">
        <v>101.0</v>
      </c>
      <c r="Q1301" s="4"/>
      <c r="R1301" s="4"/>
      <c r="S1301" s="21"/>
      <c r="T1301" s="21"/>
      <c r="V1301" s="89"/>
      <c r="Z1301" s="73"/>
      <c r="AA1301" s="73">
        <v>15.0</v>
      </c>
      <c r="AB1301" s="4"/>
      <c r="AC1301" s="74"/>
      <c r="AD1301" s="75"/>
      <c r="AE1301" s="75"/>
      <c r="AF1301" s="76"/>
      <c r="AJ1301" s="90">
        <v>1002018.0</v>
      </c>
      <c r="AK1301" s="18"/>
      <c r="AL1301" s="8">
        <f t="shared" si="58"/>
        <v>0</v>
      </c>
      <c r="AO1301" s="8">
        <v>0.19825487094204902</v>
      </c>
      <c r="AT1301" s="18"/>
      <c r="AU1301" s="91"/>
    </row>
    <row r="1302" ht="12.0" customHeight="1">
      <c r="A1302" s="97">
        <v>5002019.0</v>
      </c>
      <c r="B1302" s="92" t="s">
        <v>1611</v>
      </c>
      <c r="C1302" s="81" t="str">
        <f t="shared" si="56"/>
        <v/>
      </c>
      <c r="D1302" s="82">
        <v>37.42</v>
      </c>
      <c r="E1302" s="94" t="s">
        <v>245</v>
      </c>
      <c r="F1302" s="84">
        <f t="shared" si="57"/>
        <v>45.6524</v>
      </c>
      <c r="G1302" s="95" t="s">
        <v>246</v>
      </c>
      <c r="H1302" s="86"/>
      <c r="I1302" s="99"/>
      <c r="J1302" s="76"/>
      <c r="K1302" s="88"/>
      <c r="N1302" s="18"/>
      <c r="P1302" s="4">
        <v>101.0</v>
      </c>
      <c r="Q1302" s="4"/>
      <c r="R1302" s="4"/>
      <c r="S1302" s="21"/>
      <c r="T1302" s="21"/>
      <c r="V1302" s="89"/>
      <c r="Z1302" s="73"/>
      <c r="AA1302" s="73">
        <v>15.010224948875248</v>
      </c>
      <c r="AB1302" s="4"/>
      <c r="AC1302" s="74"/>
      <c r="AD1302" s="75"/>
      <c r="AE1302" s="75"/>
      <c r="AF1302" s="76"/>
      <c r="AJ1302" s="90">
        <v>1002019.0</v>
      </c>
      <c r="AK1302" s="18"/>
      <c r="AL1302" s="8">
        <f t="shared" si="58"/>
        <v>0</v>
      </c>
      <c r="AO1302" s="8">
        <v>2.7726252148018786</v>
      </c>
      <c r="AT1302" s="18"/>
      <c r="AU1302" s="91"/>
    </row>
    <row r="1303" ht="12.0" customHeight="1">
      <c r="A1303" s="97">
        <v>5002020.0</v>
      </c>
      <c r="B1303" s="92" t="s">
        <v>1612</v>
      </c>
      <c r="C1303" s="81" t="str">
        <f t="shared" si="56"/>
        <v/>
      </c>
      <c r="D1303" s="82">
        <v>37.42</v>
      </c>
      <c r="E1303" s="94" t="s">
        <v>245</v>
      </c>
      <c r="F1303" s="84">
        <f t="shared" si="57"/>
        <v>45.6524</v>
      </c>
      <c r="G1303" s="95" t="s">
        <v>246</v>
      </c>
      <c r="H1303" s="86"/>
      <c r="I1303" s="76"/>
      <c r="J1303" s="76"/>
      <c r="K1303" s="88"/>
      <c r="N1303" s="18"/>
      <c r="P1303" s="4">
        <v>101.0</v>
      </c>
      <c r="Q1303" s="4"/>
      <c r="R1303" s="4"/>
      <c r="S1303" s="21"/>
      <c r="T1303" s="21"/>
      <c r="V1303" s="89"/>
      <c r="Z1303" s="73"/>
      <c r="AA1303" s="73">
        <v>15.010224948875248</v>
      </c>
      <c r="AB1303" s="4"/>
      <c r="AC1303" s="74"/>
      <c r="AD1303" s="75"/>
      <c r="AE1303" s="75"/>
      <c r="AF1303" s="76"/>
      <c r="AJ1303" s="90">
        <v>1002020.0</v>
      </c>
      <c r="AK1303" s="18"/>
      <c r="AL1303" s="8">
        <f t="shared" si="58"/>
        <v>0</v>
      </c>
      <c r="AO1303" s="8">
        <v>3.168714531202147</v>
      </c>
      <c r="AT1303" s="18"/>
      <c r="AU1303" s="91"/>
    </row>
    <row r="1304" ht="12.0" customHeight="1">
      <c r="A1304" s="97">
        <v>5002021.0</v>
      </c>
      <c r="B1304" s="92" t="s">
        <v>1613</v>
      </c>
      <c r="C1304" s="81" t="str">
        <f t="shared" si="56"/>
        <v/>
      </c>
      <c r="D1304" s="82">
        <v>37.42</v>
      </c>
      <c r="E1304" s="94" t="s">
        <v>245</v>
      </c>
      <c r="F1304" s="84">
        <f t="shared" si="57"/>
        <v>45.6524</v>
      </c>
      <c r="G1304" s="95" t="s">
        <v>246</v>
      </c>
      <c r="H1304" s="86"/>
      <c r="I1304" s="98" t="s">
        <v>1051</v>
      </c>
      <c r="J1304" s="76"/>
      <c r="K1304" s="88"/>
      <c r="N1304" s="18"/>
      <c r="P1304" s="4">
        <v>101.0</v>
      </c>
      <c r="Q1304" s="4"/>
      <c r="R1304" s="4"/>
      <c r="S1304" s="21"/>
      <c r="T1304" s="21"/>
      <c r="V1304" s="89"/>
      <c r="Z1304" s="73"/>
      <c r="AA1304" s="73">
        <v>15.010224948875248</v>
      </c>
      <c r="AB1304" s="4"/>
      <c r="AC1304" s="74"/>
      <c r="AD1304" s="75"/>
      <c r="AE1304" s="75"/>
      <c r="AF1304" s="76"/>
      <c r="AJ1304" s="90">
        <v>1002021.0</v>
      </c>
      <c r="AK1304" s="18"/>
      <c r="AL1304" s="8">
        <f t="shared" si="58"/>
        <v>0</v>
      </c>
      <c r="AO1304" s="8">
        <v>1.0316744985309316</v>
      </c>
      <c r="AT1304" s="18"/>
      <c r="AU1304" s="91"/>
    </row>
    <row r="1305" ht="12.0" customHeight="1">
      <c r="A1305" s="97">
        <v>5002022.0</v>
      </c>
      <c r="B1305" s="92" t="s">
        <v>1614</v>
      </c>
      <c r="C1305" s="81" t="str">
        <f t="shared" si="56"/>
        <v/>
      </c>
      <c r="D1305" s="82">
        <v>37.42</v>
      </c>
      <c r="E1305" s="94" t="s">
        <v>245</v>
      </c>
      <c r="F1305" s="84">
        <f t="shared" si="57"/>
        <v>45.6524</v>
      </c>
      <c r="G1305" s="95" t="s">
        <v>246</v>
      </c>
      <c r="H1305" s="86"/>
      <c r="I1305" s="99"/>
      <c r="J1305" s="76"/>
      <c r="K1305" s="88"/>
      <c r="N1305" s="18"/>
      <c r="P1305" s="4">
        <v>101.0</v>
      </c>
      <c r="Q1305" s="4"/>
      <c r="R1305" s="4"/>
      <c r="S1305" s="21"/>
      <c r="T1305" s="21"/>
      <c r="V1305" s="89"/>
      <c r="Z1305" s="73"/>
      <c r="AA1305" s="73">
        <v>15.010224948875248</v>
      </c>
      <c r="AB1305" s="4"/>
      <c r="AC1305" s="74"/>
      <c r="AD1305" s="75"/>
      <c r="AE1305" s="75"/>
      <c r="AF1305" s="76"/>
      <c r="AJ1305" s="90">
        <v>1002022.0</v>
      </c>
      <c r="AK1305" s="18"/>
      <c r="AL1305" s="8">
        <f t="shared" si="58"/>
        <v>0</v>
      </c>
      <c r="AO1305" s="8">
        <v>4.436200343683005</v>
      </c>
      <c r="AT1305" s="18"/>
      <c r="AU1305" s="91"/>
    </row>
    <row r="1306" ht="12.0" customHeight="1">
      <c r="A1306" s="97">
        <v>5002023.0</v>
      </c>
      <c r="B1306" s="92" t="s">
        <v>1615</v>
      </c>
      <c r="C1306" s="81" t="str">
        <f t="shared" si="56"/>
        <v/>
      </c>
      <c r="D1306" s="82">
        <v>37.42</v>
      </c>
      <c r="E1306" s="94" t="s">
        <v>245</v>
      </c>
      <c r="F1306" s="84">
        <f t="shared" si="57"/>
        <v>45.6524</v>
      </c>
      <c r="G1306" s="95" t="s">
        <v>274</v>
      </c>
      <c r="H1306" s="86"/>
      <c r="I1306" s="76"/>
      <c r="J1306" s="100"/>
      <c r="K1306" s="88"/>
      <c r="N1306" s="18"/>
      <c r="P1306" s="4">
        <v>101.0</v>
      </c>
      <c r="Q1306" s="4"/>
      <c r="R1306" s="4"/>
      <c r="S1306" s="21"/>
      <c r="T1306" s="21"/>
      <c r="V1306" s="89"/>
      <c r="Z1306" s="73"/>
      <c r="AA1306" s="73">
        <v>15.010224948875248</v>
      </c>
      <c r="AB1306" s="4"/>
      <c r="AC1306" s="74"/>
      <c r="AD1306" s="75"/>
      <c r="AE1306" s="75"/>
      <c r="AF1306" s="76"/>
      <c r="AJ1306" s="90">
        <v>1002023.0</v>
      </c>
      <c r="AK1306" s="18"/>
      <c r="AL1306" s="8">
        <f t="shared" si="58"/>
        <v>0</v>
      </c>
      <c r="AO1306" s="8">
        <v>0.11090500859207515</v>
      </c>
      <c r="AT1306" s="18"/>
      <c r="AU1306" s="91"/>
    </row>
    <row r="1307" ht="12.0" customHeight="1">
      <c r="A1307" s="97">
        <v>5002024.0</v>
      </c>
      <c r="B1307" s="92" t="s">
        <v>1616</v>
      </c>
      <c r="C1307" s="81" t="str">
        <f t="shared" si="56"/>
        <v/>
      </c>
      <c r="D1307" s="82">
        <v>39.53</v>
      </c>
      <c r="E1307" s="94" t="s">
        <v>245</v>
      </c>
      <c r="F1307" s="84">
        <f t="shared" si="57"/>
        <v>48.2266</v>
      </c>
      <c r="G1307" s="95" t="s">
        <v>246</v>
      </c>
      <c r="H1307" s="86"/>
      <c r="I1307" s="98" t="s">
        <v>1617</v>
      </c>
      <c r="J1307" s="76"/>
      <c r="K1307" s="88"/>
      <c r="N1307" s="18"/>
      <c r="P1307" s="4">
        <v>101.0</v>
      </c>
      <c r="Q1307" s="4"/>
      <c r="R1307" s="4"/>
      <c r="S1307" s="21"/>
      <c r="T1307" s="21"/>
      <c r="V1307" s="89"/>
      <c r="Z1307" s="73"/>
      <c r="AA1307" s="73">
        <v>15.015479876160995</v>
      </c>
      <c r="AB1307" s="4"/>
      <c r="AC1307" s="74"/>
      <c r="AD1307" s="75"/>
      <c r="AE1307" s="75"/>
      <c r="AF1307" s="76"/>
      <c r="AJ1307" s="90">
        <v>1002024.0</v>
      </c>
      <c r="AK1307" s="18"/>
      <c r="AL1307" s="8">
        <f t="shared" si="58"/>
        <v>0</v>
      </c>
      <c r="AO1307" s="8">
        <v>1.500000946324476</v>
      </c>
      <c r="AT1307" s="18"/>
      <c r="AU1307" s="91"/>
    </row>
    <row r="1308" ht="12.0" customHeight="1">
      <c r="A1308" s="97">
        <v>5002025.0</v>
      </c>
      <c r="B1308" s="92" t="s">
        <v>1618</v>
      </c>
      <c r="C1308" s="81" t="str">
        <f t="shared" si="56"/>
        <v/>
      </c>
      <c r="D1308" s="82">
        <v>39.53</v>
      </c>
      <c r="E1308" s="94" t="s">
        <v>245</v>
      </c>
      <c r="F1308" s="84">
        <f t="shared" si="57"/>
        <v>48.2266</v>
      </c>
      <c r="G1308" s="95" t="s">
        <v>252</v>
      </c>
      <c r="H1308" s="86"/>
      <c r="I1308" s="99"/>
      <c r="J1308" s="76"/>
      <c r="K1308" s="88"/>
      <c r="N1308" s="18"/>
      <c r="P1308" s="4">
        <v>101.0</v>
      </c>
      <c r="Q1308" s="4"/>
      <c r="R1308" s="4"/>
      <c r="S1308" s="21"/>
      <c r="T1308" s="21"/>
      <c r="V1308" s="89"/>
      <c r="Z1308" s="73"/>
      <c r="AA1308" s="73">
        <v>15.015479876160995</v>
      </c>
      <c r="AB1308" s="4"/>
      <c r="AC1308" s="74"/>
      <c r="AD1308" s="75"/>
      <c r="AE1308" s="75"/>
      <c r="AF1308" s="76"/>
      <c r="AJ1308" s="90">
        <v>1002025.0</v>
      </c>
      <c r="AK1308" s="18"/>
      <c r="AL1308" s="8">
        <f t="shared" si="58"/>
        <v>0</v>
      </c>
      <c r="AO1308" s="8">
        <v>0.38181842270077565</v>
      </c>
      <c r="AT1308" s="18"/>
      <c r="AU1308" s="91"/>
    </row>
    <row r="1309" ht="12.0" customHeight="1">
      <c r="A1309" s="97">
        <v>5002026.0</v>
      </c>
      <c r="B1309" s="92" t="s">
        <v>1619</v>
      </c>
      <c r="C1309" s="81" t="str">
        <f t="shared" si="56"/>
        <v/>
      </c>
      <c r="D1309" s="82">
        <v>43.0</v>
      </c>
      <c r="E1309" s="94" t="s">
        <v>245</v>
      </c>
      <c r="F1309" s="84">
        <f t="shared" si="57"/>
        <v>52.46</v>
      </c>
      <c r="G1309" s="95" t="s">
        <v>246</v>
      </c>
      <c r="H1309" s="86"/>
      <c r="I1309" s="76"/>
      <c r="J1309" s="76"/>
      <c r="K1309" s="88"/>
      <c r="N1309" s="18"/>
      <c r="P1309" s="4">
        <v>101.0</v>
      </c>
      <c r="Q1309" s="4"/>
      <c r="R1309" s="4"/>
      <c r="S1309" s="21"/>
      <c r="T1309" s="21"/>
      <c r="V1309" s="89"/>
      <c r="Z1309" s="73"/>
      <c r="AA1309" s="73">
        <v>14.982206405693958</v>
      </c>
      <c r="AB1309" s="4"/>
      <c r="AC1309" s="74"/>
      <c r="AD1309" s="75"/>
      <c r="AE1309" s="75"/>
      <c r="AF1309" s="76"/>
      <c r="AJ1309" s="90">
        <v>1002026.0</v>
      </c>
      <c r="AK1309" s="18"/>
      <c r="AL1309" s="8">
        <f t="shared" si="58"/>
        <v>0</v>
      </c>
      <c r="AO1309" s="8">
        <v>1.9304360004871515</v>
      </c>
      <c r="AT1309" s="18"/>
      <c r="AU1309" s="91"/>
    </row>
    <row r="1310" ht="12.0" customHeight="1">
      <c r="A1310" s="97">
        <v>5002081.0</v>
      </c>
      <c r="B1310" s="92" t="s">
        <v>1620</v>
      </c>
      <c r="C1310" s="81" t="str">
        <f t="shared" si="56"/>
        <v/>
      </c>
      <c r="D1310" s="82">
        <v>43.0</v>
      </c>
      <c r="E1310" s="94" t="s">
        <v>245</v>
      </c>
      <c r="F1310" s="84">
        <f t="shared" si="57"/>
        <v>52.46</v>
      </c>
      <c r="G1310" s="95" t="s">
        <v>246</v>
      </c>
      <c r="H1310" s="86"/>
      <c r="I1310" s="98" t="s">
        <v>822</v>
      </c>
      <c r="J1310" s="76"/>
      <c r="K1310" s="88"/>
      <c r="N1310" s="18"/>
      <c r="P1310" s="4">
        <v>101.0</v>
      </c>
      <c r="Q1310" s="4"/>
      <c r="R1310" s="4"/>
      <c r="S1310" s="21"/>
      <c r="T1310" s="21"/>
      <c r="V1310" s="89"/>
      <c r="Z1310" s="73"/>
      <c r="AA1310" s="73">
        <v>15.0</v>
      </c>
      <c r="AB1310" s="4"/>
      <c r="AC1310" s="74"/>
      <c r="AD1310" s="75"/>
      <c r="AE1310" s="75"/>
      <c r="AF1310" s="76"/>
      <c r="AJ1310" s="90"/>
      <c r="AK1310" s="18"/>
      <c r="AL1310" s="8">
        <f t="shared" si="58"/>
        <v>0</v>
      </c>
      <c r="AO1310" s="8">
        <v>7.721744001948606</v>
      </c>
      <c r="AT1310" s="18"/>
      <c r="AU1310" s="91"/>
    </row>
    <row r="1311" ht="12.0" customHeight="1">
      <c r="A1311" s="97">
        <v>5002027.0</v>
      </c>
      <c r="B1311" s="92" t="s">
        <v>1621</v>
      </c>
      <c r="C1311" s="81" t="str">
        <f t="shared" si="56"/>
        <v/>
      </c>
      <c r="D1311" s="82">
        <v>43.0</v>
      </c>
      <c r="E1311" s="94" t="s">
        <v>245</v>
      </c>
      <c r="F1311" s="84">
        <f t="shared" si="57"/>
        <v>52.46</v>
      </c>
      <c r="G1311" s="95" t="s">
        <v>274</v>
      </c>
      <c r="H1311" s="86"/>
      <c r="I1311" s="99"/>
      <c r="J1311" s="100"/>
      <c r="K1311" s="88"/>
      <c r="N1311" s="18"/>
      <c r="P1311" s="4">
        <v>101.0</v>
      </c>
      <c r="Q1311" s="4"/>
      <c r="R1311" s="4"/>
      <c r="S1311" s="21"/>
      <c r="T1311" s="21"/>
      <c r="V1311" s="89"/>
      <c r="Z1311" s="73"/>
      <c r="AA1311" s="73">
        <v>14.982206405693958</v>
      </c>
      <c r="AB1311" s="4"/>
      <c r="AC1311" s="74"/>
      <c r="AD1311" s="75"/>
      <c r="AE1311" s="75"/>
      <c r="AF1311" s="76"/>
      <c r="AJ1311" s="90">
        <v>1002027.0</v>
      </c>
      <c r="AK1311" s="18"/>
      <c r="AL1311" s="8">
        <f t="shared" si="58"/>
        <v>0</v>
      </c>
      <c r="AO1311" s="8">
        <v>0.42898577788603365</v>
      </c>
      <c r="AT1311" s="18"/>
      <c r="AU1311" s="91"/>
    </row>
    <row r="1312" ht="12.0" customHeight="1">
      <c r="A1312" s="97">
        <v>5002082.0</v>
      </c>
      <c r="B1312" s="92" t="s">
        <v>1622</v>
      </c>
      <c r="C1312" s="81" t="str">
        <f t="shared" si="56"/>
        <v/>
      </c>
      <c r="D1312" s="82">
        <v>49.83</v>
      </c>
      <c r="E1312" s="94" t="s">
        <v>245</v>
      </c>
      <c r="F1312" s="84">
        <f t="shared" si="57"/>
        <v>60.7926</v>
      </c>
      <c r="G1312" s="95" t="s">
        <v>246</v>
      </c>
      <c r="H1312" s="86"/>
      <c r="I1312" s="76"/>
      <c r="J1312" s="76"/>
      <c r="K1312" s="88"/>
      <c r="N1312" s="18"/>
      <c r="P1312" s="4">
        <v>101.0</v>
      </c>
      <c r="Q1312" s="4"/>
      <c r="R1312" s="4"/>
      <c r="S1312" s="21"/>
      <c r="T1312" s="21"/>
      <c r="V1312" s="89"/>
      <c r="Z1312" s="73"/>
      <c r="AA1312" s="73">
        <v>15.0</v>
      </c>
      <c r="AB1312" s="4"/>
      <c r="AC1312" s="74"/>
      <c r="AD1312" s="75"/>
      <c r="AE1312" s="75"/>
      <c r="AF1312" s="76"/>
      <c r="AJ1312" s="90"/>
      <c r="AK1312" s="18"/>
      <c r="AL1312" s="8">
        <f t="shared" si="58"/>
        <v>0</v>
      </c>
      <c r="AO1312" s="8">
        <v>8.327979530504592</v>
      </c>
      <c r="AT1312" s="18"/>
      <c r="AU1312" s="91"/>
    </row>
    <row r="1313" ht="12.0" customHeight="1">
      <c r="A1313" s="97">
        <v>5002083.0</v>
      </c>
      <c r="B1313" s="92" t="s">
        <v>1623</v>
      </c>
      <c r="C1313" s="81" t="str">
        <f t="shared" si="56"/>
        <v/>
      </c>
      <c r="D1313" s="82">
        <v>49.83</v>
      </c>
      <c r="E1313" s="94" t="s">
        <v>245</v>
      </c>
      <c r="F1313" s="84">
        <f t="shared" si="57"/>
        <v>60.7926</v>
      </c>
      <c r="G1313" s="95" t="s">
        <v>246</v>
      </c>
      <c r="H1313" s="86"/>
      <c r="I1313" s="98" t="s">
        <v>619</v>
      </c>
      <c r="J1313" s="76"/>
      <c r="K1313" s="88"/>
      <c r="N1313" s="18"/>
      <c r="P1313" s="4">
        <v>101.0</v>
      </c>
      <c r="Q1313" s="4"/>
      <c r="R1313" s="4"/>
      <c r="S1313" s="21"/>
      <c r="T1313" s="21"/>
      <c r="V1313" s="89"/>
      <c r="Z1313" s="73"/>
      <c r="AA1313" s="73">
        <v>15.0</v>
      </c>
      <c r="AB1313" s="4"/>
      <c r="AC1313" s="74"/>
      <c r="AD1313" s="75"/>
      <c r="AE1313" s="75"/>
      <c r="AF1313" s="76"/>
      <c r="AJ1313" s="90"/>
      <c r="AK1313" s="18"/>
      <c r="AL1313" s="8">
        <f t="shared" si="58"/>
        <v>0</v>
      </c>
      <c r="AO1313" s="8">
        <v>8.327979530504592</v>
      </c>
      <c r="AT1313" s="18"/>
      <c r="AU1313" s="91"/>
    </row>
    <row r="1314" ht="12.0" customHeight="1">
      <c r="A1314" s="97">
        <v>5002028.0</v>
      </c>
      <c r="B1314" s="92" t="s">
        <v>1624</v>
      </c>
      <c r="C1314" s="81" t="str">
        <f t="shared" si="56"/>
        <v/>
      </c>
      <c r="D1314" s="82">
        <v>49.83</v>
      </c>
      <c r="E1314" s="94" t="s">
        <v>245</v>
      </c>
      <c r="F1314" s="84">
        <f t="shared" si="57"/>
        <v>60.7926</v>
      </c>
      <c r="G1314" s="95" t="s">
        <v>246</v>
      </c>
      <c r="H1314" s="86"/>
      <c r="I1314" s="99"/>
      <c r="J1314" s="76"/>
      <c r="K1314" s="88"/>
      <c r="N1314" s="18"/>
      <c r="P1314" s="4">
        <v>101.0</v>
      </c>
      <c r="Q1314" s="4"/>
      <c r="R1314" s="4"/>
      <c r="S1314" s="21"/>
      <c r="T1314" s="21"/>
      <c r="V1314" s="89"/>
      <c r="Z1314" s="73"/>
      <c r="AA1314" s="73">
        <v>15.013816395455947</v>
      </c>
      <c r="AB1314" s="4"/>
      <c r="AC1314" s="74"/>
      <c r="AD1314" s="75"/>
      <c r="AE1314" s="75"/>
      <c r="AF1314" s="76"/>
      <c r="AJ1314" s="90">
        <v>1002028.0</v>
      </c>
      <c r="AK1314" s="18"/>
      <c r="AL1314" s="8">
        <f t="shared" si="58"/>
        <v>0</v>
      </c>
      <c r="AO1314" s="8">
        <v>1.189711361500656</v>
      </c>
      <c r="AT1314" s="18"/>
      <c r="AU1314" s="91"/>
    </row>
    <row r="1315" ht="12.0" customHeight="1">
      <c r="A1315" s="97">
        <v>5002029.0</v>
      </c>
      <c r="B1315" s="92" t="s">
        <v>1625</v>
      </c>
      <c r="C1315" s="81" t="str">
        <f t="shared" si="56"/>
        <v/>
      </c>
      <c r="D1315" s="82">
        <v>49.83</v>
      </c>
      <c r="E1315" s="94" t="s">
        <v>245</v>
      </c>
      <c r="F1315" s="84">
        <f t="shared" si="57"/>
        <v>60.7926</v>
      </c>
      <c r="G1315" s="95" t="s">
        <v>246</v>
      </c>
      <c r="H1315" s="86"/>
      <c r="I1315" s="76"/>
      <c r="J1315" s="76"/>
      <c r="K1315" s="88"/>
      <c r="N1315" s="18"/>
      <c r="P1315" s="4">
        <v>101.0</v>
      </c>
      <c r="Q1315" s="4"/>
      <c r="R1315" s="4"/>
      <c r="S1315" s="21"/>
      <c r="T1315" s="21"/>
      <c r="V1315" s="89"/>
      <c r="Z1315" s="73"/>
      <c r="AA1315" s="73">
        <v>15.013816395455947</v>
      </c>
      <c r="AB1315" s="4"/>
      <c r="AC1315" s="74"/>
      <c r="AD1315" s="75"/>
      <c r="AE1315" s="75"/>
      <c r="AF1315" s="76"/>
      <c r="AJ1315" s="90">
        <v>1002029.0</v>
      </c>
      <c r="AK1315" s="18"/>
      <c r="AL1315" s="8">
        <f t="shared" si="58"/>
        <v>0</v>
      </c>
      <c r="AO1315" s="8">
        <v>2.7759931768348642</v>
      </c>
      <c r="AT1315" s="18"/>
      <c r="AU1315" s="91"/>
    </row>
    <row r="1316" ht="12.0" customHeight="1">
      <c r="A1316" s="97">
        <v>5002030.0</v>
      </c>
      <c r="B1316" s="92" t="s">
        <v>1626</v>
      </c>
      <c r="C1316" s="81" t="str">
        <f t="shared" si="56"/>
        <v/>
      </c>
      <c r="D1316" s="82">
        <v>49.82</v>
      </c>
      <c r="E1316" s="94" t="s">
        <v>245</v>
      </c>
      <c r="F1316" s="84">
        <f t="shared" si="57"/>
        <v>60.7804</v>
      </c>
      <c r="G1316" s="95" t="s">
        <v>274</v>
      </c>
      <c r="H1316" s="86"/>
      <c r="I1316" s="98" t="s">
        <v>1074</v>
      </c>
      <c r="J1316" s="100"/>
      <c r="K1316" s="88"/>
      <c r="N1316" s="18"/>
      <c r="P1316" s="4">
        <v>101.0</v>
      </c>
      <c r="Q1316" s="4"/>
      <c r="R1316" s="4"/>
      <c r="S1316" s="21"/>
      <c r="T1316" s="21"/>
      <c r="V1316" s="89"/>
      <c r="Z1316" s="73"/>
      <c r="AA1316" s="73">
        <v>14.987714987714995</v>
      </c>
      <c r="AB1316" s="4"/>
      <c r="AC1316" s="74"/>
      <c r="AD1316" s="75"/>
      <c r="AE1316" s="75"/>
      <c r="AF1316" s="76"/>
      <c r="AJ1316" s="90">
        <v>1002030.0</v>
      </c>
      <c r="AK1316" s="18"/>
      <c r="AL1316" s="8">
        <f t="shared" si="58"/>
        <v>0</v>
      </c>
      <c r="AO1316" s="8">
        <v>0.14178323604906365</v>
      </c>
      <c r="AT1316" s="18"/>
      <c r="AU1316" s="91"/>
    </row>
    <row r="1317" ht="12.0" customHeight="1">
      <c r="A1317" s="97">
        <v>5002031.0</v>
      </c>
      <c r="B1317" s="92" t="s">
        <v>1627</v>
      </c>
      <c r="C1317" s="81" t="str">
        <f t="shared" si="56"/>
        <v/>
      </c>
      <c r="D1317" s="82">
        <v>61.07</v>
      </c>
      <c r="E1317" s="94" t="s">
        <v>245</v>
      </c>
      <c r="F1317" s="84">
        <f t="shared" si="57"/>
        <v>74.5054</v>
      </c>
      <c r="G1317" s="95" t="s">
        <v>246</v>
      </c>
      <c r="H1317" s="86"/>
      <c r="I1317" s="99"/>
      <c r="J1317" s="76"/>
      <c r="K1317" s="88"/>
      <c r="N1317" s="18"/>
      <c r="P1317" s="4">
        <v>101.0</v>
      </c>
      <c r="Q1317" s="4"/>
      <c r="R1317" s="4"/>
      <c r="S1317" s="21"/>
      <c r="T1317" s="21"/>
      <c r="V1317" s="89"/>
      <c r="Z1317" s="73"/>
      <c r="AA1317" s="73">
        <v>15.005010020040089</v>
      </c>
      <c r="AB1317" s="4"/>
      <c r="AC1317" s="74"/>
      <c r="AD1317" s="75"/>
      <c r="AE1317" s="75"/>
      <c r="AF1317" s="76"/>
      <c r="AJ1317" s="90">
        <v>1002031.0</v>
      </c>
      <c r="AK1317" s="18"/>
      <c r="AL1317" s="8">
        <f t="shared" si="58"/>
        <v>0</v>
      </c>
      <c r="AO1317" s="8">
        <v>3.3977632070844783</v>
      </c>
      <c r="AT1317" s="18"/>
      <c r="AU1317" s="91"/>
    </row>
    <row r="1318" ht="12.0" customHeight="1">
      <c r="A1318" s="97">
        <v>5002032.0</v>
      </c>
      <c r="B1318" s="92" t="s">
        <v>1628</v>
      </c>
      <c r="C1318" s="81" t="str">
        <f t="shared" si="56"/>
        <v/>
      </c>
      <c r="D1318" s="82">
        <v>61.07</v>
      </c>
      <c r="E1318" s="94" t="s">
        <v>245</v>
      </c>
      <c r="F1318" s="84">
        <f t="shared" si="57"/>
        <v>74.5054</v>
      </c>
      <c r="G1318" s="95" t="s">
        <v>246</v>
      </c>
      <c r="H1318" s="86"/>
      <c r="I1318" s="76"/>
      <c r="J1318" s="76"/>
      <c r="K1318" s="88"/>
      <c r="N1318" s="18"/>
      <c r="P1318" s="4">
        <v>101.0</v>
      </c>
      <c r="Q1318" s="4"/>
      <c r="R1318" s="4"/>
      <c r="S1318" s="21"/>
      <c r="T1318" s="21"/>
      <c r="V1318" s="89"/>
      <c r="Z1318" s="73"/>
      <c r="AA1318" s="73">
        <v>15.005010020040089</v>
      </c>
      <c r="AB1318" s="4"/>
      <c r="AC1318" s="74"/>
      <c r="AD1318" s="75"/>
      <c r="AE1318" s="75"/>
      <c r="AF1318" s="76"/>
      <c r="AJ1318" s="90">
        <v>1002032.0</v>
      </c>
      <c r="AK1318" s="18"/>
      <c r="AL1318" s="8">
        <f t="shared" si="58"/>
        <v>0</v>
      </c>
      <c r="AO1318" s="8">
        <v>1.4306371398250435</v>
      </c>
      <c r="AT1318" s="18"/>
      <c r="AU1318" s="91"/>
    </row>
    <row r="1319" ht="12.0" customHeight="1">
      <c r="A1319" s="97">
        <v>5002033.0</v>
      </c>
      <c r="B1319" s="92" t="s">
        <v>1629</v>
      </c>
      <c r="C1319" s="81" t="str">
        <f t="shared" si="56"/>
        <v/>
      </c>
      <c r="D1319" s="82">
        <v>61.07</v>
      </c>
      <c r="E1319" s="94" t="s">
        <v>245</v>
      </c>
      <c r="F1319" s="84">
        <f t="shared" si="57"/>
        <v>74.5054</v>
      </c>
      <c r="G1319" s="95" t="s">
        <v>246</v>
      </c>
      <c r="H1319" s="86"/>
      <c r="I1319" s="98" t="s">
        <v>595</v>
      </c>
      <c r="J1319" s="76"/>
      <c r="K1319" s="88"/>
      <c r="N1319" s="18"/>
      <c r="P1319" s="4">
        <v>101.0</v>
      </c>
      <c r="Q1319" s="4"/>
      <c r="R1319" s="4"/>
      <c r="S1319" s="21"/>
      <c r="T1319" s="21"/>
      <c r="V1319" s="89"/>
      <c r="Z1319" s="73"/>
      <c r="AA1319" s="73">
        <v>15.005010020040089</v>
      </c>
      <c r="AB1319" s="4"/>
      <c r="AC1319" s="74"/>
      <c r="AD1319" s="75"/>
      <c r="AE1319" s="75"/>
      <c r="AF1319" s="76"/>
      <c r="AJ1319" s="90">
        <v>1002033.0</v>
      </c>
      <c r="AK1319" s="18"/>
      <c r="AL1319" s="8">
        <f t="shared" si="58"/>
        <v>0</v>
      </c>
      <c r="AO1319" s="8">
        <v>5.436421131335165</v>
      </c>
      <c r="AT1319" s="18"/>
      <c r="AU1319" s="91"/>
    </row>
    <row r="1320" ht="12.0" customHeight="1">
      <c r="A1320" s="97">
        <v>5002084.0</v>
      </c>
      <c r="B1320" s="92" t="s">
        <v>1630</v>
      </c>
      <c r="C1320" s="81" t="str">
        <f t="shared" si="56"/>
        <v/>
      </c>
      <c r="D1320" s="82">
        <v>61.07</v>
      </c>
      <c r="E1320" s="94" t="s">
        <v>245</v>
      </c>
      <c r="F1320" s="84">
        <f t="shared" si="57"/>
        <v>74.5054</v>
      </c>
      <c r="G1320" s="95" t="s">
        <v>246</v>
      </c>
      <c r="H1320" s="86"/>
      <c r="I1320" s="99"/>
      <c r="J1320" s="76"/>
      <c r="K1320" s="88"/>
      <c r="N1320" s="18"/>
      <c r="P1320" s="4">
        <v>101.0</v>
      </c>
      <c r="Q1320" s="4"/>
      <c r="R1320" s="4"/>
      <c r="S1320" s="21"/>
      <c r="T1320" s="21"/>
      <c r="V1320" s="89"/>
      <c r="Z1320" s="73"/>
      <c r="AA1320" s="73">
        <v>15.0</v>
      </c>
      <c r="AB1320" s="4"/>
      <c r="AC1320" s="74"/>
      <c r="AD1320" s="75"/>
      <c r="AE1320" s="75"/>
      <c r="AF1320" s="76"/>
      <c r="AJ1320" s="90"/>
      <c r="AK1320" s="18"/>
      <c r="AL1320" s="8">
        <f t="shared" si="58"/>
        <v>0</v>
      </c>
      <c r="AO1320" s="8">
        <v>6.795526414168957</v>
      </c>
      <c r="AT1320" s="18"/>
      <c r="AU1320" s="91"/>
    </row>
    <row r="1321" ht="12.0" customHeight="1">
      <c r="A1321" s="97">
        <v>5002034.0</v>
      </c>
      <c r="B1321" s="92" t="s">
        <v>1631</v>
      </c>
      <c r="C1321" s="81" t="str">
        <f t="shared" si="56"/>
        <v/>
      </c>
      <c r="D1321" s="82">
        <v>61.07</v>
      </c>
      <c r="E1321" s="94" t="s">
        <v>245</v>
      </c>
      <c r="F1321" s="84">
        <f t="shared" si="57"/>
        <v>74.5054</v>
      </c>
      <c r="G1321" s="95" t="s">
        <v>252</v>
      </c>
      <c r="H1321" s="86"/>
      <c r="I1321" s="76"/>
      <c r="J1321" s="76"/>
      <c r="K1321" s="88"/>
      <c r="N1321" s="18"/>
      <c r="P1321" s="4">
        <v>101.0</v>
      </c>
      <c r="Q1321" s="4"/>
      <c r="R1321" s="4"/>
      <c r="S1321" s="21"/>
      <c r="T1321" s="21"/>
      <c r="V1321" s="89"/>
      <c r="Z1321" s="73"/>
      <c r="AA1321" s="73">
        <v>15.005010020040089</v>
      </c>
      <c r="AB1321" s="4"/>
      <c r="AC1321" s="74"/>
      <c r="AD1321" s="75"/>
      <c r="AE1321" s="75"/>
      <c r="AF1321" s="76"/>
      <c r="AJ1321" s="90">
        <v>1002034.0</v>
      </c>
      <c r="AK1321" s="18"/>
      <c r="AL1321" s="8">
        <f t="shared" si="58"/>
        <v>0</v>
      </c>
      <c r="AO1321" s="8">
        <v>0.7346515042344818</v>
      </c>
      <c r="AT1321" s="18"/>
      <c r="AU1321" s="91"/>
    </row>
    <row r="1322" ht="12.0" customHeight="1">
      <c r="A1322" s="97">
        <v>5002035.0</v>
      </c>
      <c r="B1322" s="92" t="s">
        <v>1632</v>
      </c>
      <c r="C1322" s="81" t="str">
        <f t="shared" si="56"/>
        <v/>
      </c>
      <c r="D1322" s="82">
        <v>68.22</v>
      </c>
      <c r="E1322" s="94" t="s">
        <v>245</v>
      </c>
      <c r="F1322" s="84">
        <f t="shared" si="57"/>
        <v>83.2284</v>
      </c>
      <c r="G1322" s="95" t="s">
        <v>246</v>
      </c>
      <c r="H1322" s="86"/>
      <c r="I1322" s="76"/>
      <c r="J1322" s="76"/>
      <c r="K1322" s="88"/>
      <c r="N1322" s="18"/>
      <c r="P1322" s="4">
        <v>101.0</v>
      </c>
      <c r="Q1322" s="4"/>
      <c r="R1322" s="4"/>
      <c r="S1322" s="21"/>
      <c r="T1322" s="21"/>
      <c r="V1322" s="89"/>
      <c r="Z1322" s="73"/>
      <c r="AA1322" s="73">
        <v>15.003363982955833</v>
      </c>
      <c r="AB1322" s="4"/>
      <c r="AC1322" s="74"/>
      <c r="AD1322" s="75"/>
      <c r="AE1322" s="75"/>
      <c r="AF1322" s="76"/>
      <c r="AJ1322" s="90">
        <v>1002035.0</v>
      </c>
      <c r="AK1322" s="18"/>
      <c r="AL1322" s="8">
        <f t="shared" si="58"/>
        <v>0</v>
      </c>
      <c r="AO1322" s="8">
        <v>24.33449703088251</v>
      </c>
      <c r="AT1322" s="18"/>
      <c r="AU1322" s="91"/>
    </row>
    <row r="1323" ht="12.0" customHeight="1">
      <c r="A1323" s="97">
        <v>5002036.0</v>
      </c>
      <c r="B1323" s="92" t="s">
        <v>1633</v>
      </c>
      <c r="C1323" s="81" t="str">
        <f t="shared" si="56"/>
        <v/>
      </c>
      <c r="D1323" s="82">
        <v>68.22</v>
      </c>
      <c r="E1323" s="94" t="s">
        <v>245</v>
      </c>
      <c r="F1323" s="84">
        <f t="shared" si="57"/>
        <v>83.2284</v>
      </c>
      <c r="G1323" s="95" t="s">
        <v>246</v>
      </c>
      <c r="H1323" s="86"/>
      <c r="I1323" s="76"/>
      <c r="J1323" s="76"/>
      <c r="K1323" s="88"/>
      <c r="N1323" s="18"/>
      <c r="P1323" s="4">
        <v>101.0</v>
      </c>
      <c r="Q1323" s="4"/>
      <c r="R1323" s="4"/>
      <c r="S1323" s="21"/>
      <c r="T1323" s="21"/>
      <c r="V1323" s="89"/>
      <c r="Z1323" s="73"/>
      <c r="AA1323" s="73">
        <v>15.003363982955833</v>
      </c>
      <c r="AB1323" s="4"/>
      <c r="AC1323" s="74"/>
      <c r="AD1323" s="75"/>
      <c r="AE1323" s="75"/>
      <c r="AF1323" s="76"/>
      <c r="AJ1323" s="90">
        <v>1002036.0</v>
      </c>
      <c r="AK1323" s="18"/>
      <c r="AL1323" s="8">
        <f t="shared" si="58"/>
        <v>0</v>
      </c>
      <c r="AO1323" s="8">
        <v>12.167248515441255</v>
      </c>
      <c r="AT1323" s="18"/>
      <c r="AU1323" s="91"/>
    </row>
    <row r="1324" ht="12.0" customHeight="1">
      <c r="A1324" s="97">
        <v>5002037.0</v>
      </c>
      <c r="B1324" s="92" t="s">
        <v>1634</v>
      </c>
      <c r="C1324" s="81" t="str">
        <f t="shared" si="56"/>
        <v/>
      </c>
      <c r="D1324" s="82">
        <v>68.22</v>
      </c>
      <c r="E1324" s="94" t="s">
        <v>245</v>
      </c>
      <c r="F1324" s="84">
        <f t="shared" si="57"/>
        <v>83.2284</v>
      </c>
      <c r="G1324" s="95" t="s">
        <v>246</v>
      </c>
      <c r="H1324" s="86"/>
      <c r="I1324" s="76"/>
      <c r="J1324" s="76"/>
      <c r="K1324" s="88"/>
      <c r="N1324" s="18"/>
      <c r="P1324" s="4">
        <v>101.0</v>
      </c>
      <c r="Q1324" s="4"/>
      <c r="R1324" s="4"/>
      <c r="S1324" s="21"/>
      <c r="T1324" s="21"/>
      <c r="V1324" s="89"/>
      <c r="Z1324" s="73"/>
      <c r="AA1324" s="73">
        <v>15.003363982955833</v>
      </c>
      <c r="AB1324" s="4"/>
      <c r="AC1324" s="74"/>
      <c r="AD1324" s="75"/>
      <c r="AE1324" s="75"/>
      <c r="AF1324" s="76"/>
      <c r="AJ1324" s="90">
        <v>1002037.0</v>
      </c>
      <c r="AK1324" s="18"/>
      <c r="AL1324" s="8">
        <f t="shared" si="58"/>
        <v>0</v>
      </c>
      <c r="AO1324" s="8">
        <v>12.167248515441255</v>
      </c>
      <c r="AT1324" s="18"/>
      <c r="AU1324" s="91"/>
    </row>
    <row r="1325" ht="12.0" customHeight="1">
      <c r="A1325" s="97">
        <v>5002038.0</v>
      </c>
      <c r="B1325" s="92" t="s">
        <v>1635</v>
      </c>
      <c r="C1325" s="81" t="str">
        <f t="shared" si="56"/>
        <v/>
      </c>
      <c r="D1325" s="82">
        <v>68.22</v>
      </c>
      <c r="E1325" s="94" t="s">
        <v>245</v>
      </c>
      <c r="F1325" s="84">
        <f t="shared" si="57"/>
        <v>83.2284</v>
      </c>
      <c r="G1325" s="95" t="s">
        <v>246</v>
      </c>
      <c r="H1325" s="86"/>
      <c r="I1325" s="76"/>
      <c r="J1325" s="76"/>
      <c r="K1325" s="88"/>
      <c r="N1325" s="18"/>
      <c r="P1325" s="4">
        <v>101.0</v>
      </c>
      <c r="Q1325" s="4"/>
      <c r="R1325" s="4"/>
      <c r="S1325" s="21"/>
      <c r="T1325" s="21"/>
      <c r="V1325" s="89"/>
      <c r="Z1325" s="73"/>
      <c r="AA1325" s="73">
        <v>15.003363982955833</v>
      </c>
      <c r="AB1325" s="4"/>
      <c r="AC1325" s="74"/>
      <c r="AD1325" s="75"/>
      <c r="AE1325" s="75"/>
      <c r="AF1325" s="76"/>
      <c r="AJ1325" s="90">
        <v>1002038.0</v>
      </c>
      <c r="AK1325" s="18"/>
      <c r="AL1325" s="8">
        <f t="shared" si="58"/>
        <v>0</v>
      </c>
      <c r="AO1325" s="8">
        <v>8.111499010294171</v>
      </c>
      <c r="AT1325" s="18"/>
      <c r="AU1325" s="91"/>
    </row>
    <row r="1326" ht="12.0" customHeight="1">
      <c r="A1326" s="97">
        <v>5002039.0</v>
      </c>
      <c r="B1326" s="92" t="s">
        <v>1636</v>
      </c>
      <c r="C1326" s="81" t="str">
        <f t="shared" si="56"/>
        <v/>
      </c>
      <c r="D1326" s="82">
        <v>68.22</v>
      </c>
      <c r="E1326" s="94" t="s">
        <v>458</v>
      </c>
      <c r="F1326" s="84">
        <f t="shared" si="57"/>
        <v>83.2284</v>
      </c>
      <c r="G1326" s="95" t="s">
        <v>274</v>
      </c>
      <c r="H1326" s="86"/>
      <c r="I1326" s="76"/>
      <c r="J1326" s="100"/>
      <c r="K1326" s="88"/>
      <c r="N1326" s="18"/>
      <c r="P1326" s="4">
        <v>101.0</v>
      </c>
      <c r="Q1326" s="4"/>
      <c r="R1326" s="4"/>
      <c r="S1326" s="21"/>
      <c r="T1326" s="21"/>
      <c r="V1326" s="89"/>
      <c r="Z1326" s="73"/>
      <c r="AA1326" s="73">
        <v>15.003363982955833</v>
      </c>
      <c r="AB1326" s="4"/>
      <c r="AC1326" s="74"/>
      <c r="AD1326" s="75"/>
      <c r="AE1326" s="75"/>
      <c r="AF1326" s="76"/>
      <c r="AJ1326" s="90">
        <v>1002039.0</v>
      </c>
      <c r="AK1326" s="18"/>
      <c r="AL1326" s="8">
        <f t="shared" si="58"/>
        <v>0</v>
      </c>
      <c r="AO1326" s="8">
        <v>0.16222998020588342</v>
      </c>
      <c r="AT1326" s="18"/>
      <c r="AU1326" s="91"/>
    </row>
    <row r="1327" ht="12.0" customHeight="1">
      <c r="A1327" s="97">
        <v>5002040.0</v>
      </c>
      <c r="B1327" s="92" t="s">
        <v>1637</v>
      </c>
      <c r="C1327" s="81" t="str">
        <f t="shared" si="56"/>
        <v/>
      </c>
      <c r="D1327" s="82">
        <v>89.1</v>
      </c>
      <c r="E1327" s="94" t="s">
        <v>245</v>
      </c>
      <c r="F1327" s="84">
        <f t="shared" si="57"/>
        <v>108.702</v>
      </c>
      <c r="G1327" s="95" t="s">
        <v>246</v>
      </c>
      <c r="H1327" s="86"/>
      <c r="I1327" s="76"/>
      <c r="J1327" s="76"/>
      <c r="K1327" s="88"/>
      <c r="N1327" s="18"/>
      <c r="P1327" s="4">
        <v>101.0</v>
      </c>
      <c r="Q1327" s="4"/>
      <c r="R1327" s="4"/>
      <c r="S1327" s="21"/>
      <c r="T1327" s="21"/>
      <c r="V1327" s="89"/>
      <c r="Z1327" s="73"/>
      <c r="AA1327" s="73">
        <v>15.006868131868131</v>
      </c>
      <c r="AB1327" s="4"/>
      <c r="AC1327" s="74"/>
      <c r="AD1327" s="75"/>
      <c r="AE1327" s="75"/>
      <c r="AF1327" s="76"/>
      <c r="AJ1327" s="90">
        <v>1002040.0</v>
      </c>
      <c r="AK1327" s="18"/>
      <c r="AL1327" s="8">
        <f t="shared" si="58"/>
        <v>0</v>
      </c>
      <c r="AO1327" s="8">
        <v>3.7266210560963</v>
      </c>
      <c r="AT1327" s="18"/>
      <c r="AU1327" s="91"/>
    </row>
    <row r="1328" ht="12.0" customHeight="1">
      <c r="A1328" s="97">
        <v>5002041.0</v>
      </c>
      <c r="B1328" s="92" t="s">
        <v>1638</v>
      </c>
      <c r="C1328" s="81" t="str">
        <f t="shared" si="56"/>
        <v/>
      </c>
      <c r="D1328" s="82">
        <v>89.1</v>
      </c>
      <c r="E1328" s="94" t="s">
        <v>245</v>
      </c>
      <c r="F1328" s="84">
        <f t="shared" si="57"/>
        <v>108.702</v>
      </c>
      <c r="G1328" s="95" t="s">
        <v>246</v>
      </c>
      <c r="H1328" s="86"/>
      <c r="I1328" s="76"/>
      <c r="J1328" s="76"/>
      <c r="K1328" s="88"/>
      <c r="N1328" s="18"/>
      <c r="P1328" s="4">
        <v>101.0</v>
      </c>
      <c r="Q1328" s="4"/>
      <c r="R1328" s="4"/>
      <c r="S1328" s="21"/>
      <c r="T1328" s="21"/>
      <c r="V1328" s="89"/>
      <c r="Z1328" s="73"/>
      <c r="AA1328" s="73">
        <v>15.006868131868131</v>
      </c>
      <c r="AB1328" s="4"/>
      <c r="AC1328" s="74"/>
      <c r="AD1328" s="75"/>
      <c r="AE1328" s="75"/>
      <c r="AF1328" s="76"/>
      <c r="AJ1328" s="90">
        <v>1002041.0</v>
      </c>
      <c r="AK1328" s="18"/>
      <c r="AL1328" s="8">
        <f t="shared" si="58"/>
        <v>0</v>
      </c>
      <c r="AO1328" s="8">
        <v>2.3291381600601873</v>
      </c>
      <c r="AT1328" s="18"/>
      <c r="AU1328" s="91"/>
    </row>
    <row r="1329" ht="12.0" customHeight="1">
      <c r="A1329" s="97">
        <v>5002085.0</v>
      </c>
      <c r="B1329" s="92" t="s">
        <v>1639</v>
      </c>
      <c r="C1329" s="81" t="str">
        <f t="shared" si="56"/>
        <v/>
      </c>
      <c r="D1329" s="82">
        <v>89.1</v>
      </c>
      <c r="E1329" s="94" t="s">
        <v>245</v>
      </c>
      <c r="F1329" s="84">
        <f t="shared" si="57"/>
        <v>108.702</v>
      </c>
      <c r="G1329" s="95" t="s">
        <v>246</v>
      </c>
      <c r="H1329" s="86"/>
      <c r="I1329" s="76"/>
      <c r="J1329" s="76"/>
      <c r="K1329" s="88"/>
      <c r="N1329" s="18"/>
      <c r="P1329" s="4">
        <v>101.0</v>
      </c>
      <c r="Q1329" s="4"/>
      <c r="R1329" s="4"/>
      <c r="S1329" s="21"/>
      <c r="T1329" s="21"/>
      <c r="V1329" s="89"/>
      <c r="Z1329" s="73"/>
      <c r="AA1329" s="73">
        <v>15.0</v>
      </c>
      <c r="AB1329" s="4"/>
      <c r="AC1329" s="74"/>
      <c r="AD1329" s="75"/>
      <c r="AE1329" s="75"/>
      <c r="AF1329" s="76"/>
      <c r="AJ1329" s="90"/>
      <c r="AK1329" s="18"/>
      <c r="AL1329" s="8">
        <f t="shared" si="58"/>
        <v>0</v>
      </c>
      <c r="AO1329" s="8">
        <v>6.211035093493832</v>
      </c>
      <c r="AT1329" s="18"/>
      <c r="AU1329" s="91"/>
    </row>
    <row r="1330" ht="12.0" customHeight="1">
      <c r="A1330" s="97">
        <v>5002042.0</v>
      </c>
      <c r="B1330" s="92" t="s">
        <v>1640</v>
      </c>
      <c r="C1330" s="81" t="str">
        <f t="shared" si="56"/>
        <v/>
      </c>
      <c r="D1330" s="82">
        <v>89.1</v>
      </c>
      <c r="E1330" s="94" t="s">
        <v>245</v>
      </c>
      <c r="F1330" s="84">
        <f t="shared" si="57"/>
        <v>108.702</v>
      </c>
      <c r="G1330" s="95" t="s">
        <v>246</v>
      </c>
      <c r="H1330" s="86"/>
      <c r="I1330" s="76"/>
      <c r="J1330" s="76"/>
      <c r="K1330" s="88"/>
      <c r="N1330" s="18"/>
      <c r="P1330" s="4">
        <v>101.0</v>
      </c>
      <c r="Q1330" s="4"/>
      <c r="R1330" s="4"/>
      <c r="S1330" s="21"/>
      <c r="T1330" s="21"/>
      <c r="V1330" s="89"/>
      <c r="Z1330" s="73"/>
      <c r="AA1330" s="73">
        <v>15.006868131868131</v>
      </c>
      <c r="AB1330" s="4"/>
      <c r="AC1330" s="74"/>
      <c r="AD1330" s="75"/>
      <c r="AE1330" s="75"/>
      <c r="AF1330" s="76"/>
      <c r="AJ1330" s="90">
        <v>1002042.0</v>
      </c>
      <c r="AK1330" s="18"/>
      <c r="AL1330" s="8">
        <f t="shared" si="58"/>
        <v>0</v>
      </c>
      <c r="AO1330" s="8">
        <v>9.316552640240749</v>
      </c>
      <c r="AT1330" s="18"/>
      <c r="AU1330" s="91"/>
    </row>
    <row r="1331" ht="12.0" customHeight="1">
      <c r="A1331" s="97">
        <v>5002043.0</v>
      </c>
      <c r="B1331" s="92" t="s">
        <v>1641</v>
      </c>
      <c r="C1331" s="81" t="str">
        <f t="shared" si="56"/>
        <v/>
      </c>
      <c r="D1331" s="82">
        <v>89.1</v>
      </c>
      <c r="E1331" s="94" t="s">
        <v>245</v>
      </c>
      <c r="F1331" s="84">
        <f t="shared" si="57"/>
        <v>108.702</v>
      </c>
      <c r="G1331" s="95" t="s">
        <v>252</v>
      </c>
      <c r="H1331" s="86"/>
      <c r="I1331" s="76"/>
      <c r="J1331" s="76"/>
      <c r="K1331" s="88"/>
      <c r="N1331" s="18"/>
      <c r="P1331" s="4">
        <v>101.0</v>
      </c>
      <c r="Q1331" s="4"/>
      <c r="R1331" s="4"/>
      <c r="S1331" s="21"/>
      <c r="T1331" s="21"/>
      <c r="V1331" s="89"/>
      <c r="Z1331" s="73"/>
      <c r="AA1331" s="73">
        <v>15.006868131868131</v>
      </c>
      <c r="AB1331" s="4"/>
      <c r="AC1331" s="74"/>
      <c r="AD1331" s="75"/>
      <c r="AE1331" s="75"/>
      <c r="AF1331" s="76"/>
      <c r="AJ1331" s="90">
        <v>1002043.0</v>
      </c>
      <c r="AK1331" s="18"/>
      <c r="AL1331" s="8">
        <f t="shared" si="58"/>
        <v>0</v>
      </c>
      <c r="AO1331" s="8">
        <v>0.7166578954031345</v>
      </c>
      <c r="AT1331" s="18"/>
      <c r="AU1331" s="91"/>
    </row>
    <row r="1332" ht="12.0" customHeight="1">
      <c r="A1332" s="97">
        <v>5002044.0</v>
      </c>
      <c r="B1332" s="92" t="s">
        <v>1642</v>
      </c>
      <c r="C1332" s="81" t="str">
        <f t="shared" si="56"/>
        <v/>
      </c>
      <c r="D1332" s="82">
        <v>98.99</v>
      </c>
      <c r="E1332" s="94" t="s">
        <v>245</v>
      </c>
      <c r="F1332" s="84">
        <f t="shared" si="57"/>
        <v>120.7678</v>
      </c>
      <c r="G1332" s="95" t="s">
        <v>246</v>
      </c>
      <c r="H1332" s="86"/>
      <c r="I1332" s="76"/>
      <c r="J1332" s="76"/>
      <c r="K1332" s="88"/>
      <c r="N1332" s="18"/>
      <c r="P1332" s="4">
        <v>101.0</v>
      </c>
      <c r="Q1332" s="4"/>
      <c r="R1332" s="4"/>
      <c r="S1332" s="21"/>
      <c r="T1332" s="21"/>
      <c r="V1332" s="89"/>
      <c r="Z1332" s="73"/>
      <c r="AA1332" s="73">
        <v>14.99227202472953</v>
      </c>
      <c r="AB1332" s="4"/>
      <c r="AC1332" s="74"/>
      <c r="AD1332" s="75"/>
      <c r="AE1332" s="75"/>
      <c r="AF1332" s="76"/>
      <c r="AJ1332" s="90">
        <v>1002044.0</v>
      </c>
      <c r="AK1332" s="18"/>
      <c r="AL1332" s="8">
        <f t="shared" si="58"/>
        <v>0</v>
      </c>
      <c r="AO1332" s="8">
        <v>2.1229115568720776</v>
      </c>
      <c r="AT1332" s="18"/>
      <c r="AU1332" s="91"/>
    </row>
    <row r="1333" ht="12.0" customHeight="1">
      <c r="A1333" s="97">
        <v>5002045.0</v>
      </c>
      <c r="B1333" s="92" t="s">
        <v>1643</v>
      </c>
      <c r="C1333" s="81" t="str">
        <f t="shared" si="56"/>
        <v/>
      </c>
      <c r="D1333" s="82">
        <v>98.99</v>
      </c>
      <c r="E1333" s="94" t="s">
        <v>245</v>
      </c>
      <c r="F1333" s="84">
        <f t="shared" si="57"/>
        <v>120.7678</v>
      </c>
      <c r="G1333" s="95" t="s">
        <v>246</v>
      </c>
      <c r="H1333" s="86"/>
      <c r="I1333" s="76"/>
      <c r="J1333" s="76"/>
      <c r="K1333" s="88"/>
      <c r="N1333" s="18"/>
      <c r="P1333" s="4">
        <v>101.0</v>
      </c>
      <c r="Q1333" s="4"/>
      <c r="R1333" s="4"/>
      <c r="S1333" s="21"/>
      <c r="T1333" s="21"/>
      <c r="V1333" s="89"/>
      <c r="Z1333" s="73"/>
      <c r="AA1333" s="73">
        <v>14.99227202472953</v>
      </c>
      <c r="AB1333" s="4"/>
      <c r="AC1333" s="74"/>
      <c r="AD1333" s="75"/>
      <c r="AE1333" s="75"/>
      <c r="AF1333" s="76"/>
      <c r="AJ1333" s="90">
        <v>1002045.0</v>
      </c>
      <c r="AK1333" s="18"/>
      <c r="AL1333" s="8">
        <f t="shared" si="58"/>
        <v>0</v>
      </c>
      <c r="AO1333" s="8">
        <v>3.354200259857883</v>
      </c>
      <c r="AT1333" s="18"/>
      <c r="AU1333" s="91"/>
    </row>
    <row r="1334" ht="12.0" customHeight="1">
      <c r="A1334" s="97">
        <v>5002046.0</v>
      </c>
      <c r="B1334" s="92" t="s">
        <v>1644</v>
      </c>
      <c r="C1334" s="81" t="str">
        <f t="shared" si="56"/>
        <v/>
      </c>
      <c r="D1334" s="82">
        <v>98.99</v>
      </c>
      <c r="E1334" s="94" t="s">
        <v>245</v>
      </c>
      <c r="F1334" s="84">
        <f t="shared" si="57"/>
        <v>120.7678</v>
      </c>
      <c r="G1334" s="95" t="s">
        <v>274</v>
      </c>
      <c r="H1334" s="86"/>
      <c r="I1334" s="76"/>
      <c r="J1334" s="100"/>
      <c r="K1334" s="88"/>
      <c r="N1334" s="18"/>
      <c r="P1334" s="4">
        <v>101.0</v>
      </c>
      <c r="Q1334" s="4"/>
      <c r="R1334" s="4"/>
      <c r="S1334" s="21"/>
      <c r="T1334" s="21"/>
      <c r="V1334" s="89"/>
      <c r="Z1334" s="73"/>
      <c r="AA1334" s="73">
        <v>14.99227202472953</v>
      </c>
      <c r="AB1334" s="4"/>
      <c r="AC1334" s="74"/>
      <c r="AD1334" s="75"/>
      <c r="AE1334" s="75"/>
      <c r="AF1334" s="76"/>
      <c r="AJ1334" s="90">
        <v>1002046.0</v>
      </c>
      <c r="AK1334" s="18"/>
      <c r="AL1334" s="8">
        <f t="shared" si="58"/>
        <v>0</v>
      </c>
      <c r="AO1334" s="8">
        <v>0.5240937906027942</v>
      </c>
      <c r="AT1334" s="18"/>
      <c r="AU1334" s="91"/>
    </row>
    <row r="1335" ht="12.0" customHeight="1">
      <c r="A1335" s="97">
        <v>5002047.0</v>
      </c>
      <c r="B1335" s="92" t="s">
        <v>1645</v>
      </c>
      <c r="C1335" s="81" t="str">
        <f t="shared" si="56"/>
        <v/>
      </c>
      <c r="D1335" s="82">
        <v>103.36</v>
      </c>
      <c r="E1335" s="94" t="s">
        <v>245</v>
      </c>
      <c r="F1335" s="84">
        <f t="shared" si="57"/>
        <v>126.0992</v>
      </c>
      <c r="G1335" s="95" t="s">
        <v>246</v>
      </c>
      <c r="H1335" s="86"/>
      <c r="I1335" s="76"/>
      <c r="J1335" s="76"/>
      <c r="K1335" s="88"/>
      <c r="N1335" s="18"/>
      <c r="P1335" s="4">
        <v>101.0</v>
      </c>
      <c r="Q1335" s="4"/>
      <c r="R1335" s="4"/>
      <c r="S1335" s="21"/>
      <c r="T1335" s="21"/>
      <c r="V1335" s="89"/>
      <c r="Z1335" s="73"/>
      <c r="AA1335" s="73">
        <v>14.996299037749807</v>
      </c>
      <c r="AB1335" s="4"/>
      <c r="AC1335" s="74"/>
      <c r="AD1335" s="75"/>
      <c r="AE1335" s="75"/>
      <c r="AF1335" s="76"/>
      <c r="AJ1335" s="90">
        <v>1002047.0</v>
      </c>
      <c r="AK1335" s="18"/>
      <c r="AL1335" s="8">
        <f t="shared" si="58"/>
        <v>0</v>
      </c>
      <c r="AO1335" s="8">
        <v>16.062025637128237</v>
      </c>
      <c r="AT1335" s="18"/>
      <c r="AU1335" s="91"/>
    </row>
    <row r="1336" ht="12.0" customHeight="1">
      <c r="A1336" s="97">
        <v>1002048.0</v>
      </c>
      <c r="B1336" s="92" t="s">
        <v>1646</v>
      </c>
      <c r="C1336" s="81" t="str">
        <f t="shared" si="56"/>
        <v/>
      </c>
      <c r="D1336" s="82">
        <v>52.66</v>
      </c>
      <c r="E1336" s="83" t="s">
        <v>245</v>
      </c>
      <c r="F1336" s="127">
        <f t="shared" si="57"/>
        <v>64.2452</v>
      </c>
      <c r="G1336" s="95" t="s">
        <v>246</v>
      </c>
      <c r="H1336" s="86"/>
      <c r="I1336" s="76"/>
      <c r="J1336" s="76"/>
      <c r="K1336" s="88"/>
      <c r="N1336" s="18"/>
      <c r="P1336" s="4">
        <v>101.0</v>
      </c>
      <c r="Q1336" s="4"/>
      <c r="R1336" s="4"/>
      <c r="S1336" s="21"/>
      <c r="T1336" s="21"/>
      <c r="V1336" s="89"/>
      <c r="Z1336" s="73"/>
      <c r="AA1336" s="73">
        <v>0.0</v>
      </c>
      <c r="AB1336" s="4"/>
      <c r="AC1336" s="74"/>
      <c r="AD1336" s="75"/>
      <c r="AE1336" s="75"/>
      <c r="AF1336" s="76"/>
      <c r="AJ1336" s="90"/>
      <c r="AK1336" s="18"/>
      <c r="AL1336" s="8">
        <f t="shared" si="58"/>
        <v>0</v>
      </c>
      <c r="AO1336" s="8">
        <v>29.510083182532416</v>
      </c>
      <c r="AT1336" s="18"/>
      <c r="AU1336" s="91"/>
    </row>
    <row r="1337" ht="12.0" customHeight="1">
      <c r="A1337" s="97">
        <v>5002049.0</v>
      </c>
      <c r="B1337" s="92" t="s">
        <v>1647</v>
      </c>
      <c r="C1337" s="81" t="str">
        <f t="shared" si="56"/>
        <v/>
      </c>
      <c r="D1337" s="82">
        <v>103.36</v>
      </c>
      <c r="E1337" s="94" t="s">
        <v>245</v>
      </c>
      <c r="F1337" s="84">
        <f t="shared" si="57"/>
        <v>126.0992</v>
      </c>
      <c r="G1337" s="95" t="s">
        <v>252</v>
      </c>
      <c r="H1337" s="86"/>
      <c r="I1337" s="76"/>
      <c r="J1337" s="76"/>
      <c r="K1337" s="88"/>
      <c r="N1337" s="18"/>
      <c r="P1337" s="4">
        <v>101.0</v>
      </c>
      <c r="Q1337" s="4"/>
      <c r="R1337" s="4"/>
      <c r="S1337" s="21"/>
      <c r="T1337" s="21"/>
      <c r="V1337" s="89"/>
      <c r="Z1337" s="73"/>
      <c r="AA1337" s="73">
        <v>14.996299037749807</v>
      </c>
      <c r="AB1337" s="4"/>
      <c r="AC1337" s="74"/>
      <c r="AD1337" s="75"/>
      <c r="AE1337" s="75"/>
      <c r="AF1337" s="76"/>
      <c r="AJ1337" s="90">
        <v>1002049.0</v>
      </c>
      <c r="AK1337" s="18"/>
      <c r="AL1337" s="8">
        <f t="shared" si="58"/>
        <v>0</v>
      </c>
      <c r="AO1337" s="8">
        <v>2.0077532046410296</v>
      </c>
      <c r="AT1337" s="18"/>
      <c r="AU1337" s="91"/>
    </row>
    <row r="1338" ht="12.0" customHeight="1">
      <c r="A1338" s="97">
        <v>5002050.0</v>
      </c>
      <c r="B1338" s="92" t="s">
        <v>1648</v>
      </c>
      <c r="C1338" s="81" t="str">
        <f t="shared" si="56"/>
        <v/>
      </c>
      <c r="D1338" s="82">
        <v>131.11</v>
      </c>
      <c r="E1338" s="94" t="s">
        <v>245</v>
      </c>
      <c r="F1338" s="84">
        <f t="shared" si="57"/>
        <v>159.9542</v>
      </c>
      <c r="G1338" s="95" t="s">
        <v>246</v>
      </c>
      <c r="H1338" s="86"/>
      <c r="I1338" s="76"/>
      <c r="J1338" s="76"/>
      <c r="K1338" s="88"/>
      <c r="N1338" s="18"/>
      <c r="P1338" s="4">
        <v>101.0</v>
      </c>
      <c r="Q1338" s="4"/>
      <c r="R1338" s="4"/>
      <c r="S1338" s="21"/>
      <c r="T1338" s="21"/>
      <c r="V1338" s="89"/>
      <c r="Z1338" s="73"/>
      <c r="AA1338" s="73">
        <v>14.994165694282387</v>
      </c>
      <c r="AB1338" s="4"/>
      <c r="AC1338" s="74"/>
      <c r="AD1338" s="75"/>
      <c r="AE1338" s="75"/>
      <c r="AF1338" s="76"/>
      <c r="AJ1338" s="90">
        <v>1002050.0</v>
      </c>
      <c r="AK1338" s="18"/>
      <c r="AL1338" s="8">
        <f t="shared" si="58"/>
        <v>0</v>
      </c>
      <c r="AO1338" s="8">
        <v>12.661948833962004</v>
      </c>
      <c r="AT1338" s="18"/>
      <c r="AU1338" s="91"/>
    </row>
    <row r="1339" ht="12.0" customHeight="1">
      <c r="A1339" s="97">
        <v>5002051.0</v>
      </c>
      <c r="B1339" s="92" t="s">
        <v>1649</v>
      </c>
      <c r="C1339" s="81" t="str">
        <f t="shared" si="56"/>
        <v/>
      </c>
      <c r="D1339" s="82">
        <v>131.11</v>
      </c>
      <c r="E1339" s="94" t="s">
        <v>245</v>
      </c>
      <c r="F1339" s="84">
        <f t="shared" si="57"/>
        <v>159.9542</v>
      </c>
      <c r="G1339" s="95" t="s">
        <v>246</v>
      </c>
      <c r="H1339" s="86"/>
      <c r="I1339" s="76"/>
      <c r="J1339" s="76"/>
      <c r="K1339" s="88"/>
      <c r="N1339" s="18"/>
      <c r="P1339" s="4">
        <v>101.0</v>
      </c>
      <c r="Q1339" s="4"/>
      <c r="R1339" s="4"/>
      <c r="S1339" s="21"/>
      <c r="T1339" s="21"/>
      <c r="V1339" s="89"/>
      <c r="Z1339" s="73"/>
      <c r="AA1339" s="73">
        <v>14.994165694282387</v>
      </c>
      <c r="AB1339" s="4"/>
      <c r="AC1339" s="74"/>
      <c r="AD1339" s="75"/>
      <c r="AE1339" s="75"/>
      <c r="AF1339" s="76"/>
      <c r="AJ1339" s="90">
        <v>1002051.0</v>
      </c>
      <c r="AK1339" s="18"/>
      <c r="AL1339" s="8">
        <f t="shared" si="58"/>
        <v>0</v>
      </c>
      <c r="AO1339" s="8">
        <v>12.661948833962004</v>
      </c>
      <c r="AT1339" s="18"/>
      <c r="AU1339" s="91"/>
    </row>
    <row r="1340" ht="12.0" customHeight="1">
      <c r="A1340" s="97">
        <v>1002052.0</v>
      </c>
      <c r="B1340" s="92" t="s">
        <v>1650</v>
      </c>
      <c r="C1340" s="81" t="str">
        <f t="shared" si="56"/>
        <v/>
      </c>
      <c r="D1340" s="82">
        <v>61.37</v>
      </c>
      <c r="E1340" s="83" t="s">
        <v>245</v>
      </c>
      <c r="F1340" s="127">
        <f t="shared" si="57"/>
        <v>74.8714</v>
      </c>
      <c r="G1340" s="95" t="s">
        <v>246</v>
      </c>
      <c r="H1340" s="86"/>
      <c r="I1340" s="76"/>
      <c r="J1340" s="76"/>
      <c r="K1340" s="88"/>
      <c r="N1340" s="18"/>
      <c r="P1340" s="4">
        <v>101.0</v>
      </c>
      <c r="Q1340" s="4"/>
      <c r="R1340" s="4"/>
      <c r="S1340" s="21"/>
      <c r="T1340" s="21"/>
      <c r="V1340" s="89"/>
      <c r="Z1340" s="73"/>
      <c r="AA1340" s="73">
        <v>0.0</v>
      </c>
      <c r="AB1340" s="4"/>
      <c r="AC1340" s="74"/>
      <c r="AD1340" s="75"/>
      <c r="AE1340" s="75"/>
      <c r="AF1340" s="76"/>
      <c r="AJ1340" s="90"/>
      <c r="AK1340" s="18"/>
      <c r="AL1340" s="8">
        <f t="shared" si="58"/>
        <v>0</v>
      </c>
      <c r="AO1340" s="8">
        <v>25.321834453188156</v>
      </c>
      <c r="AT1340" s="18"/>
      <c r="AU1340" s="91"/>
    </row>
    <row r="1341" ht="12.0" customHeight="1">
      <c r="A1341" s="97">
        <v>5002053.0</v>
      </c>
      <c r="B1341" s="92" t="s">
        <v>1651</v>
      </c>
      <c r="C1341" s="81" t="str">
        <f t="shared" si="56"/>
        <v/>
      </c>
      <c r="D1341" s="82">
        <v>131.1</v>
      </c>
      <c r="E1341" s="94" t="s">
        <v>245</v>
      </c>
      <c r="F1341" s="84">
        <f t="shared" si="57"/>
        <v>159.942</v>
      </c>
      <c r="G1341" s="95" t="s">
        <v>274</v>
      </c>
      <c r="H1341" s="86"/>
      <c r="I1341" s="76"/>
      <c r="J1341" s="100"/>
      <c r="K1341" s="88"/>
      <c r="N1341" s="18"/>
      <c r="P1341" s="4">
        <v>101.0</v>
      </c>
      <c r="Q1341" s="4"/>
      <c r="R1341" s="4"/>
      <c r="S1341" s="21"/>
      <c r="T1341" s="21"/>
      <c r="V1341" s="89"/>
      <c r="Z1341" s="73"/>
      <c r="AA1341" s="73">
        <v>14.995915509394322</v>
      </c>
      <c r="AB1341" s="4"/>
      <c r="AC1341" s="74"/>
      <c r="AD1341" s="75"/>
      <c r="AE1341" s="75"/>
      <c r="AF1341" s="76"/>
      <c r="AJ1341" s="90">
        <v>1002053.0</v>
      </c>
      <c r="AK1341" s="18"/>
      <c r="AL1341" s="8">
        <f t="shared" si="58"/>
        <v>0</v>
      </c>
      <c r="AO1341" s="8">
        <v>0.2532596121890739</v>
      </c>
      <c r="AT1341" s="18"/>
      <c r="AU1341" s="91"/>
    </row>
    <row r="1342" ht="12.0" customHeight="1">
      <c r="A1342" s="97">
        <v>1002054.0</v>
      </c>
      <c r="B1342" s="92" t="s">
        <v>1652</v>
      </c>
      <c r="C1342" s="81" t="str">
        <f t="shared" ref="C1342:C1367" si="59">IF(MROUND(AL1342/(AO1342*F1342),5)=0,"",MROUND(AL1342/(AO1342*F1342),5))</f>
        <v/>
      </c>
      <c r="D1342" s="82">
        <v>62.44</v>
      </c>
      <c r="E1342" s="83" t="s">
        <v>245</v>
      </c>
      <c r="F1342" s="127">
        <f t="shared" si="57"/>
        <v>76.1768</v>
      </c>
      <c r="G1342" s="95" t="s">
        <v>246</v>
      </c>
      <c r="H1342" s="86"/>
      <c r="I1342" s="76"/>
      <c r="J1342" s="76"/>
      <c r="K1342" s="88"/>
      <c r="N1342" s="18"/>
      <c r="P1342" s="4">
        <v>101.0</v>
      </c>
      <c r="Q1342" s="4"/>
      <c r="R1342" s="4"/>
      <c r="S1342" s="21"/>
      <c r="T1342" s="21"/>
      <c r="V1342" s="89"/>
      <c r="Z1342" s="73"/>
      <c r="AA1342" s="73">
        <v>0.0</v>
      </c>
      <c r="AB1342" s="4"/>
      <c r="AC1342" s="74"/>
      <c r="AD1342" s="75"/>
      <c r="AE1342" s="75"/>
      <c r="AF1342" s="76"/>
      <c r="AJ1342" s="90"/>
      <c r="AK1342" s="18"/>
      <c r="AL1342" s="8">
        <f t="shared" si="58"/>
        <v>0</v>
      </c>
      <c r="AO1342" s="8">
        <v>16.59193871868628</v>
      </c>
      <c r="AT1342" s="18"/>
      <c r="AU1342" s="91"/>
    </row>
    <row r="1343" ht="12.0" customHeight="1">
      <c r="A1343" s="97">
        <v>5002055.0</v>
      </c>
      <c r="B1343" s="92" t="s">
        <v>1653</v>
      </c>
      <c r="C1343" s="81" t="str">
        <f t="shared" si="59"/>
        <v/>
      </c>
      <c r="D1343" s="82">
        <v>142.64</v>
      </c>
      <c r="E1343" s="94" t="s">
        <v>245</v>
      </c>
      <c r="F1343" s="84">
        <f t="shared" si="57"/>
        <v>174.0208</v>
      </c>
      <c r="G1343" s="95" t="s">
        <v>246</v>
      </c>
      <c r="H1343" s="86"/>
      <c r="I1343" s="76"/>
      <c r="J1343" s="76"/>
      <c r="K1343" s="88"/>
      <c r="N1343" s="18"/>
      <c r="P1343" s="4">
        <v>101.0</v>
      </c>
      <c r="Q1343" s="4"/>
      <c r="R1343" s="4"/>
      <c r="S1343" s="21"/>
      <c r="T1343" s="21"/>
      <c r="V1343" s="89"/>
      <c r="Z1343" s="73"/>
      <c r="AA1343" s="73">
        <v>14.99517322750188</v>
      </c>
      <c r="AB1343" s="4"/>
      <c r="AC1343" s="74"/>
      <c r="AD1343" s="75"/>
      <c r="AE1343" s="75"/>
      <c r="AF1343" s="76"/>
      <c r="AJ1343" s="90">
        <v>1002055.0</v>
      </c>
      <c r="AK1343" s="18"/>
      <c r="AL1343" s="8">
        <f t="shared" si="58"/>
        <v>0</v>
      </c>
      <c r="AO1343" s="8">
        <v>5.81935657726242</v>
      </c>
      <c r="AT1343" s="18"/>
      <c r="AU1343" s="91"/>
    </row>
    <row r="1344" ht="12.0" customHeight="1">
      <c r="A1344" s="97">
        <v>5002056.0</v>
      </c>
      <c r="B1344" s="92" t="s">
        <v>1654</v>
      </c>
      <c r="C1344" s="81" t="str">
        <f t="shared" si="59"/>
        <v/>
      </c>
      <c r="D1344" s="82">
        <v>142.64</v>
      </c>
      <c r="E1344" s="94" t="s">
        <v>245</v>
      </c>
      <c r="F1344" s="84">
        <f t="shared" si="57"/>
        <v>174.0208</v>
      </c>
      <c r="G1344" s="95" t="s">
        <v>246</v>
      </c>
      <c r="H1344" s="86"/>
      <c r="I1344" s="76"/>
      <c r="J1344" s="76"/>
      <c r="K1344" s="88"/>
      <c r="N1344" s="18"/>
      <c r="P1344" s="4">
        <v>101.0</v>
      </c>
      <c r="Q1344" s="4"/>
      <c r="R1344" s="4"/>
      <c r="S1344" s="21"/>
      <c r="T1344" s="21"/>
      <c r="V1344" s="89"/>
      <c r="Z1344" s="73"/>
      <c r="AA1344" s="73">
        <v>14.99517322750188</v>
      </c>
      <c r="AB1344" s="4"/>
      <c r="AC1344" s="74"/>
      <c r="AD1344" s="75"/>
      <c r="AE1344" s="75"/>
      <c r="AF1344" s="76"/>
      <c r="AJ1344" s="90">
        <v>1002056.0</v>
      </c>
      <c r="AK1344" s="18"/>
      <c r="AL1344" s="8">
        <f t="shared" si="58"/>
        <v>0</v>
      </c>
      <c r="AO1344" s="8">
        <v>23.27742630904968</v>
      </c>
      <c r="AT1344" s="18"/>
      <c r="AU1344" s="91"/>
    </row>
    <row r="1345" ht="12.0" customHeight="1">
      <c r="A1345" s="97">
        <v>5002057.0</v>
      </c>
      <c r="B1345" s="92" t="s">
        <v>1655</v>
      </c>
      <c r="C1345" s="81" t="str">
        <f t="shared" si="59"/>
        <v/>
      </c>
      <c r="D1345" s="82">
        <v>142.64</v>
      </c>
      <c r="E1345" s="94" t="s">
        <v>245</v>
      </c>
      <c r="F1345" s="84">
        <f t="shared" si="57"/>
        <v>174.0208</v>
      </c>
      <c r="G1345" s="95" t="s">
        <v>246</v>
      </c>
      <c r="H1345" s="86"/>
      <c r="I1345" s="76"/>
      <c r="J1345" s="76"/>
      <c r="K1345" s="88"/>
      <c r="N1345" s="18"/>
      <c r="P1345" s="4">
        <v>101.0</v>
      </c>
      <c r="Q1345" s="4"/>
      <c r="R1345" s="4"/>
      <c r="S1345" s="21"/>
      <c r="T1345" s="21"/>
      <c r="V1345" s="89"/>
      <c r="Z1345" s="73"/>
      <c r="AA1345" s="73">
        <v>14.99517322750188</v>
      </c>
      <c r="AB1345" s="4"/>
      <c r="AC1345" s="74"/>
      <c r="AD1345" s="75"/>
      <c r="AE1345" s="75"/>
      <c r="AF1345" s="76"/>
      <c r="AJ1345" s="90">
        <v>1002057.0</v>
      </c>
      <c r="AK1345" s="18"/>
      <c r="AL1345" s="8">
        <f t="shared" si="58"/>
        <v>0</v>
      </c>
      <c r="AO1345" s="8">
        <v>23.27742630904968</v>
      </c>
      <c r="AT1345" s="18"/>
      <c r="AU1345" s="91"/>
    </row>
    <row r="1346" ht="12.0" customHeight="1">
      <c r="A1346" s="97">
        <v>5002058.0</v>
      </c>
      <c r="B1346" s="92" t="s">
        <v>1656</v>
      </c>
      <c r="C1346" s="81" t="str">
        <f t="shared" si="59"/>
        <v/>
      </c>
      <c r="D1346" s="82">
        <v>142.64</v>
      </c>
      <c r="E1346" s="94" t="s">
        <v>245</v>
      </c>
      <c r="F1346" s="84">
        <f t="shared" si="57"/>
        <v>174.0208</v>
      </c>
      <c r="G1346" s="95" t="s">
        <v>252</v>
      </c>
      <c r="H1346" s="86"/>
      <c r="I1346" s="76"/>
      <c r="J1346" s="76"/>
      <c r="K1346" s="88"/>
      <c r="N1346" s="18"/>
      <c r="P1346" s="4">
        <v>101.0</v>
      </c>
      <c r="Q1346" s="4"/>
      <c r="R1346" s="4"/>
      <c r="S1346" s="21"/>
      <c r="T1346" s="21"/>
      <c r="V1346" s="89"/>
      <c r="Z1346" s="73"/>
      <c r="AA1346" s="73">
        <v>14.99517322750188</v>
      </c>
      <c r="AB1346" s="4"/>
      <c r="AC1346" s="74"/>
      <c r="AD1346" s="75"/>
      <c r="AE1346" s="75"/>
      <c r="AF1346" s="76"/>
      <c r="AJ1346" s="90">
        <v>1002058.0</v>
      </c>
      <c r="AK1346" s="18"/>
      <c r="AL1346" s="8">
        <f t="shared" si="58"/>
        <v>0</v>
      </c>
      <c r="AO1346" s="8">
        <v>0.9698927628770702</v>
      </c>
      <c r="AT1346" s="18"/>
      <c r="AU1346" s="91"/>
    </row>
    <row r="1347" ht="12.0" customHeight="1">
      <c r="A1347" s="97">
        <v>5002059.0</v>
      </c>
      <c r="B1347" s="92" t="s">
        <v>1657</v>
      </c>
      <c r="C1347" s="81" t="str">
        <f t="shared" si="59"/>
        <v/>
      </c>
      <c r="D1347" s="82">
        <v>177.48</v>
      </c>
      <c r="E1347" s="94" t="s">
        <v>245</v>
      </c>
      <c r="F1347" s="84">
        <f t="shared" si="57"/>
        <v>216.5256</v>
      </c>
      <c r="G1347" s="95" t="s">
        <v>246</v>
      </c>
      <c r="H1347" s="86"/>
      <c r="I1347" s="76"/>
      <c r="J1347" s="76"/>
      <c r="K1347" s="88"/>
      <c r="N1347" s="18"/>
      <c r="P1347" s="4">
        <v>101.0</v>
      </c>
      <c r="Q1347" s="4"/>
      <c r="R1347" s="4"/>
      <c r="S1347" s="21"/>
      <c r="T1347" s="21"/>
      <c r="V1347" s="89"/>
      <c r="Z1347" s="73"/>
      <c r="AA1347" s="73">
        <v>15.0</v>
      </c>
      <c r="AB1347" s="4"/>
      <c r="AC1347" s="74"/>
      <c r="AD1347" s="75"/>
      <c r="AE1347" s="75"/>
      <c r="AF1347" s="76"/>
      <c r="AJ1347" s="90">
        <v>1002059.0</v>
      </c>
      <c r="AK1347" s="18"/>
      <c r="AL1347" s="8">
        <f t="shared" si="58"/>
        <v>0</v>
      </c>
      <c r="AO1347" s="8">
        <v>18.70825233723177</v>
      </c>
      <c r="AT1347" s="18"/>
      <c r="AU1347" s="91"/>
    </row>
    <row r="1348" ht="12.0" customHeight="1">
      <c r="A1348" s="97">
        <v>5002060.0</v>
      </c>
      <c r="B1348" s="92" t="s">
        <v>1658</v>
      </c>
      <c r="C1348" s="81" t="str">
        <f t="shared" si="59"/>
        <v/>
      </c>
      <c r="D1348" s="82">
        <v>177.48</v>
      </c>
      <c r="E1348" s="94" t="s">
        <v>245</v>
      </c>
      <c r="F1348" s="84">
        <f t="shared" si="57"/>
        <v>216.5256</v>
      </c>
      <c r="G1348" s="95" t="s">
        <v>246</v>
      </c>
      <c r="H1348" s="86"/>
      <c r="I1348" s="76"/>
      <c r="J1348" s="76"/>
      <c r="K1348" s="88"/>
      <c r="N1348" s="18"/>
      <c r="P1348" s="4">
        <v>101.0</v>
      </c>
      <c r="Q1348" s="4"/>
      <c r="R1348" s="4"/>
      <c r="S1348" s="21"/>
      <c r="T1348" s="21"/>
      <c r="V1348" s="89"/>
      <c r="Z1348" s="73"/>
      <c r="AA1348" s="73">
        <v>15.0</v>
      </c>
      <c r="AB1348" s="4"/>
      <c r="AC1348" s="74"/>
      <c r="AD1348" s="75"/>
      <c r="AE1348" s="75"/>
      <c r="AF1348" s="76"/>
      <c r="AJ1348" s="90">
        <v>1002060.0</v>
      </c>
      <c r="AK1348" s="18"/>
      <c r="AL1348" s="8">
        <f t="shared" si="58"/>
        <v>0</v>
      </c>
      <c r="AO1348" s="8">
        <v>9.354126168615885</v>
      </c>
      <c r="AT1348" s="18"/>
      <c r="AU1348" s="91"/>
    </row>
    <row r="1349" ht="12.0" customHeight="1">
      <c r="A1349" s="97">
        <v>5002061.0</v>
      </c>
      <c r="B1349" s="92" t="s">
        <v>1659</v>
      </c>
      <c r="C1349" s="81" t="str">
        <f t="shared" si="59"/>
        <v/>
      </c>
      <c r="D1349" s="82">
        <v>107.44</v>
      </c>
      <c r="E1349" s="94" t="s">
        <v>245</v>
      </c>
      <c r="F1349" s="84">
        <f t="shared" si="57"/>
        <v>131.0768</v>
      </c>
      <c r="G1349" s="95" t="s">
        <v>246</v>
      </c>
      <c r="H1349" s="86"/>
      <c r="I1349" s="76"/>
      <c r="J1349" s="76"/>
      <c r="K1349" s="88"/>
      <c r="N1349" s="18"/>
      <c r="P1349" s="4">
        <v>101.0</v>
      </c>
      <c r="Q1349" s="4"/>
      <c r="R1349" s="4"/>
      <c r="S1349" s="21"/>
      <c r="T1349" s="21"/>
      <c r="V1349" s="89"/>
      <c r="Z1349" s="73"/>
      <c r="AA1349" s="73">
        <v>0.0</v>
      </c>
      <c r="AB1349" s="4"/>
      <c r="AC1349" s="74"/>
      <c r="AD1349" s="75"/>
      <c r="AE1349" s="75"/>
      <c r="AF1349" s="76"/>
      <c r="AJ1349" s="90">
        <v>1002061.0</v>
      </c>
      <c r="AK1349" s="18"/>
      <c r="AL1349" s="8">
        <f t="shared" si="58"/>
        <v>0</v>
      </c>
      <c r="AO1349" s="8">
        <v>30.90386756273555</v>
      </c>
      <c r="AT1349" s="18"/>
      <c r="AU1349" s="91"/>
    </row>
    <row r="1350" ht="12.0" customHeight="1">
      <c r="A1350" s="97">
        <v>5002062.0</v>
      </c>
      <c r="B1350" s="92" t="s">
        <v>1660</v>
      </c>
      <c r="C1350" s="81" t="str">
        <f t="shared" si="59"/>
        <v/>
      </c>
      <c r="D1350" s="82">
        <v>177.48</v>
      </c>
      <c r="E1350" s="94" t="s">
        <v>245</v>
      </c>
      <c r="F1350" s="84">
        <f t="shared" si="57"/>
        <v>216.5256</v>
      </c>
      <c r="G1350" s="95" t="s">
        <v>274</v>
      </c>
      <c r="H1350" s="86"/>
      <c r="I1350" s="76"/>
      <c r="J1350" s="100"/>
      <c r="K1350" s="88"/>
      <c r="N1350" s="18"/>
      <c r="P1350" s="4">
        <v>101.0</v>
      </c>
      <c r="Q1350" s="4"/>
      <c r="R1350" s="4"/>
      <c r="S1350" s="21"/>
      <c r="T1350" s="21"/>
      <c r="V1350" s="89"/>
      <c r="Z1350" s="73"/>
      <c r="AA1350" s="73">
        <v>15.0</v>
      </c>
      <c r="AB1350" s="4"/>
      <c r="AC1350" s="74"/>
      <c r="AD1350" s="75"/>
      <c r="AE1350" s="75"/>
      <c r="AF1350" s="76"/>
      <c r="AJ1350" s="90">
        <v>1002062.0</v>
      </c>
      <c r="AK1350" s="18"/>
      <c r="AL1350" s="8">
        <f t="shared" si="58"/>
        <v>0</v>
      </c>
      <c r="AO1350" s="8">
        <v>0.7483300934892708</v>
      </c>
      <c r="AT1350" s="18"/>
      <c r="AU1350" s="91"/>
    </row>
    <row r="1351" ht="12.0" customHeight="1">
      <c r="A1351" s="97">
        <v>1002063.0</v>
      </c>
      <c r="B1351" s="92" t="s">
        <v>1661</v>
      </c>
      <c r="C1351" s="81" t="str">
        <f t="shared" si="59"/>
        <v/>
      </c>
      <c r="D1351" s="82">
        <v>88.31</v>
      </c>
      <c r="E1351" s="83" t="s">
        <v>245</v>
      </c>
      <c r="F1351" s="127">
        <f t="shared" si="57"/>
        <v>107.7382</v>
      </c>
      <c r="G1351" s="95" t="s">
        <v>246</v>
      </c>
      <c r="H1351" s="86"/>
      <c r="I1351" s="76"/>
      <c r="J1351" s="76"/>
      <c r="K1351" s="88"/>
      <c r="N1351" s="18"/>
      <c r="P1351" s="4">
        <v>101.0</v>
      </c>
      <c r="Q1351" s="4"/>
      <c r="R1351" s="4"/>
      <c r="S1351" s="21"/>
      <c r="T1351" s="21"/>
      <c r="V1351" s="89"/>
      <c r="Z1351" s="73"/>
      <c r="AA1351" s="73">
        <v>0.0</v>
      </c>
      <c r="AB1351" s="4"/>
      <c r="AC1351" s="74"/>
      <c r="AD1351" s="75"/>
      <c r="AE1351" s="75"/>
      <c r="AF1351" s="76"/>
      <c r="AJ1351" s="90"/>
      <c r="AK1351" s="18"/>
      <c r="AL1351" s="8">
        <f t="shared" si="58"/>
        <v>0</v>
      </c>
      <c r="AO1351" s="8">
        <v>35.19422444552501</v>
      </c>
      <c r="AT1351" s="18"/>
      <c r="AU1351" s="91"/>
    </row>
    <row r="1352" ht="12.0" customHeight="1">
      <c r="A1352" s="97">
        <v>5002064.0</v>
      </c>
      <c r="B1352" s="92" t="s">
        <v>1662</v>
      </c>
      <c r="C1352" s="81" t="str">
        <f t="shared" si="59"/>
        <v/>
      </c>
      <c r="D1352" s="82">
        <v>180.11</v>
      </c>
      <c r="E1352" s="94" t="s">
        <v>245</v>
      </c>
      <c r="F1352" s="84">
        <f t="shared" si="57"/>
        <v>219.7342</v>
      </c>
      <c r="G1352" s="95" t="s">
        <v>252</v>
      </c>
      <c r="H1352" s="86"/>
      <c r="I1352" s="76"/>
      <c r="J1352" s="76"/>
      <c r="K1352" s="88"/>
      <c r="N1352" s="18"/>
      <c r="P1352" s="4">
        <v>101.0</v>
      </c>
      <c r="Q1352" s="4"/>
      <c r="R1352" s="4"/>
      <c r="S1352" s="21"/>
      <c r="T1352" s="21"/>
      <c r="V1352" s="89"/>
      <c r="Z1352" s="73"/>
      <c r="AA1352" s="73">
        <v>15.002973409226058</v>
      </c>
      <c r="AB1352" s="4"/>
      <c r="AC1352" s="74"/>
      <c r="AD1352" s="75"/>
      <c r="AE1352" s="75"/>
      <c r="AF1352" s="76"/>
      <c r="AJ1352" s="90">
        <v>1002064.0</v>
      </c>
      <c r="AK1352" s="18"/>
      <c r="AL1352" s="8">
        <f t="shared" si="58"/>
        <v>0</v>
      </c>
      <c r="AO1352" s="8">
        <v>3.0725447938631336</v>
      </c>
      <c r="AT1352" s="18"/>
      <c r="AU1352" s="91"/>
    </row>
    <row r="1353" ht="12.0" customHeight="1">
      <c r="A1353" s="97">
        <v>1002065.0</v>
      </c>
      <c r="B1353" s="92" t="s">
        <v>1663</v>
      </c>
      <c r="C1353" s="81" t="str">
        <f t="shared" si="59"/>
        <v/>
      </c>
      <c r="D1353" s="82">
        <v>82.53</v>
      </c>
      <c r="E1353" s="83" t="s">
        <v>245</v>
      </c>
      <c r="F1353" s="127">
        <f t="shared" si="57"/>
        <v>100.6866</v>
      </c>
      <c r="G1353" s="95" t="s">
        <v>246</v>
      </c>
      <c r="H1353" s="86"/>
      <c r="I1353" s="76"/>
      <c r="J1353" s="76"/>
      <c r="K1353" s="88"/>
      <c r="N1353" s="18"/>
      <c r="P1353" s="4">
        <v>101.0</v>
      </c>
      <c r="Q1353" s="4"/>
      <c r="R1353" s="4"/>
      <c r="S1353" s="21"/>
      <c r="T1353" s="21"/>
      <c r="V1353" s="89"/>
      <c r="Z1353" s="73"/>
      <c r="AA1353" s="73">
        <v>0.0</v>
      </c>
      <c r="AB1353" s="4"/>
      <c r="AC1353" s="74"/>
      <c r="AD1353" s="75"/>
      <c r="AE1353" s="75"/>
      <c r="AF1353" s="76"/>
      <c r="AJ1353" s="90"/>
      <c r="AK1353" s="18"/>
      <c r="AL1353" s="8">
        <f t="shared" si="58"/>
        <v>0</v>
      </c>
      <c r="AO1353" s="8">
        <v>37.65905683732357</v>
      </c>
      <c r="AT1353" s="18"/>
      <c r="AU1353" s="91"/>
    </row>
    <row r="1354" ht="12.0" customHeight="1">
      <c r="A1354" s="97">
        <v>1002066.0</v>
      </c>
      <c r="B1354" s="92" t="s">
        <v>1664</v>
      </c>
      <c r="C1354" s="81" t="str">
        <f t="shared" si="59"/>
        <v/>
      </c>
      <c r="D1354" s="82">
        <v>83.64</v>
      </c>
      <c r="E1354" s="83" t="s">
        <v>245</v>
      </c>
      <c r="F1354" s="127">
        <f t="shared" si="57"/>
        <v>102.0408</v>
      </c>
      <c r="G1354" s="95" t="s">
        <v>246</v>
      </c>
      <c r="H1354" s="86"/>
      <c r="I1354" s="76"/>
      <c r="J1354" s="76"/>
      <c r="K1354" s="88"/>
      <c r="N1354" s="18"/>
      <c r="P1354" s="4">
        <v>101.0</v>
      </c>
      <c r="Q1354" s="4"/>
      <c r="R1354" s="4"/>
      <c r="S1354" s="21"/>
      <c r="T1354" s="21"/>
      <c r="V1354" s="89"/>
      <c r="Z1354" s="73"/>
      <c r="AA1354" s="73">
        <v>0.0</v>
      </c>
      <c r="AB1354" s="4"/>
      <c r="AC1354" s="74"/>
      <c r="AD1354" s="75"/>
      <c r="AE1354" s="75"/>
      <c r="AF1354" s="76"/>
      <c r="AJ1354" s="90"/>
      <c r="AK1354" s="18"/>
      <c r="AL1354" s="8">
        <f t="shared" si="58"/>
        <v>0</v>
      </c>
      <c r="AO1354" s="8">
        <v>37.15927738862164</v>
      </c>
      <c r="AT1354" s="18"/>
      <c r="AU1354" s="91"/>
    </row>
    <row r="1355" ht="12.0" customHeight="1">
      <c r="A1355" s="97">
        <v>1002067.0</v>
      </c>
      <c r="B1355" s="92" t="s">
        <v>1665</v>
      </c>
      <c r="C1355" s="81" t="str">
        <f t="shared" si="59"/>
        <v/>
      </c>
      <c r="D1355" s="82">
        <v>84.73</v>
      </c>
      <c r="E1355" s="83" t="s">
        <v>245</v>
      </c>
      <c r="F1355" s="127">
        <f t="shared" si="57"/>
        <v>103.3706</v>
      </c>
      <c r="G1355" s="95" t="s">
        <v>246</v>
      </c>
      <c r="H1355" s="86"/>
      <c r="I1355" s="76"/>
      <c r="J1355" s="76"/>
      <c r="K1355" s="88"/>
      <c r="N1355" s="18"/>
      <c r="P1355" s="4">
        <v>101.0</v>
      </c>
      <c r="Q1355" s="4"/>
      <c r="R1355" s="4"/>
      <c r="S1355" s="21"/>
      <c r="T1355" s="21"/>
      <c r="V1355" s="89"/>
      <c r="Z1355" s="73"/>
      <c r="AA1355" s="73">
        <v>0.0</v>
      </c>
      <c r="AB1355" s="4"/>
      <c r="AC1355" s="74"/>
      <c r="AD1355" s="75"/>
      <c r="AE1355" s="75"/>
      <c r="AF1355" s="76"/>
      <c r="AJ1355" s="90"/>
      <c r="AK1355" s="18"/>
      <c r="AL1355" s="8">
        <f t="shared" si="58"/>
        <v>0</v>
      </c>
      <c r="AO1355" s="8">
        <v>36.68124584898281</v>
      </c>
      <c r="AT1355" s="18"/>
      <c r="AU1355" s="91"/>
    </row>
    <row r="1356" ht="12.0" customHeight="1">
      <c r="A1356" s="97">
        <v>5002068.0</v>
      </c>
      <c r="B1356" s="92" t="s">
        <v>1666</v>
      </c>
      <c r="C1356" s="81" t="str">
        <f t="shared" si="59"/>
        <v/>
      </c>
      <c r="D1356" s="82">
        <v>215.24</v>
      </c>
      <c r="E1356" s="94" t="s">
        <v>245</v>
      </c>
      <c r="F1356" s="84">
        <f t="shared" si="57"/>
        <v>262.5928</v>
      </c>
      <c r="G1356" s="95" t="s">
        <v>274</v>
      </c>
      <c r="H1356" s="86"/>
      <c r="I1356" s="76"/>
      <c r="J1356" s="100"/>
      <c r="K1356" s="88"/>
      <c r="N1356" s="18"/>
      <c r="P1356" s="4">
        <v>101.0</v>
      </c>
      <c r="Q1356" s="4"/>
      <c r="R1356" s="4"/>
      <c r="S1356" s="21"/>
      <c r="T1356" s="21"/>
      <c r="V1356" s="89"/>
      <c r="Z1356" s="73"/>
      <c r="AA1356" s="73">
        <v>14.998578333807231</v>
      </c>
      <c r="AB1356" s="4"/>
      <c r="AC1356" s="74"/>
      <c r="AD1356" s="75"/>
      <c r="AE1356" s="75"/>
      <c r="AF1356" s="76"/>
      <c r="AJ1356" s="90">
        <v>1002068.0</v>
      </c>
      <c r="AK1356" s="18"/>
      <c r="AL1356" s="8">
        <f t="shared" si="58"/>
        <v>0</v>
      </c>
      <c r="AO1356" s="8">
        <v>0.32137205107044475</v>
      </c>
      <c r="AT1356" s="18"/>
      <c r="AU1356" s="91"/>
    </row>
    <row r="1357" ht="12.0" customHeight="1">
      <c r="A1357" s="97">
        <v>5002069.0</v>
      </c>
      <c r="B1357" s="92" t="s">
        <v>1667</v>
      </c>
      <c r="C1357" s="81" t="str">
        <f t="shared" si="59"/>
        <v/>
      </c>
      <c r="D1357" s="82">
        <v>234.23</v>
      </c>
      <c r="E1357" s="94" t="s">
        <v>245</v>
      </c>
      <c r="F1357" s="84">
        <f t="shared" si="57"/>
        <v>285.7606</v>
      </c>
      <c r="G1357" s="95" t="s">
        <v>246</v>
      </c>
      <c r="H1357" s="86"/>
      <c r="I1357" s="76"/>
      <c r="J1357" s="76"/>
      <c r="K1357" s="88"/>
      <c r="N1357" s="18"/>
      <c r="P1357" s="4">
        <v>101.0</v>
      </c>
      <c r="Q1357" s="4"/>
      <c r="R1357" s="4"/>
      <c r="S1357" s="21"/>
      <c r="T1357" s="21"/>
      <c r="V1357" s="89"/>
      <c r="Z1357" s="73"/>
      <c r="AA1357" s="73">
        <v>14.997713763145867</v>
      </c>
      <c r="AB1357" s="4"/>
      <c r="AC1357" s="74"/>
      <c r="AD1357" s="75"/>
      <c r="AE1357" s="75"/>
      <c r="AF1357" s="76"/>
      <c r="AJ1357" s="90">
        <v>1002069.0</v>
      </c>
      <c r="AK1357" s="18"/>
      <c r="AL1357" s="8">
        <f t="shared" si="58"/>
        <v>0</v>
      </c>
      <c r="AO1357" s="8">
        <v>14.174961054384356</v>
      </c>
      <c r="AT1357" s="18"/>
      <c r="AU1357" s="91"/>
    </row>
    <row r="1358" ht="12.0" customHeight="1">
      <c r="A1358" s="97">
        <v>5002070.0</v>
      </c>
      <c r="B1358" s="92" t="s">
        <v>1668</v>
      </c>
      <c r="C1358" s="81" t="str">
        <f t="shared" si="59"/>
        <v/>
      </c>
      <c r="D1358" s="82">
        <v>234.23</v>
      </c>
      <c r="E1358" s="94" t="s">
        <v>245</v>
      </c>
      <c r="F1358" s="84">
        <f t="shared" si="57"/>
        <v>285.7606</v>
      </c>
      <c r="G1358" s="95" t="s">
        <v>246</v>
      </c>
      <c r="H1358" s="86"/>
      <c r="I1358" s="76"/>
      <c r="J1358" s="76"/>
      <c r="K1358" s="88"/>
      <c r="N1358" s="18"/>
      <c r="P1358" s="4">
        <v>101.0</v>
      </c>
      <c r="Q1358" s="4"/>
      <c r="R1358" s="4"/>
      <c r="S1358" s="21"/>
      <c r="T1358" s="21"/>
      <c r="V1358" s="89"/>
      <c r="Z1358" s="73"/>
      <c r="AA1358" s="73">
        <v>14.997713763145867</v>
      </c>
      <c r="AB1358" s="4"/>
      <c r="AC1358" s="74"/>
      <c r="AD1358" s="75"/>
      <c r="AE1358" s="75"/>
      <c r="AF1358" s="76"/>
      <c r="AJ1358" s="90">
        <v>1002070.0</v>
      </c>
      <c r="AK1358" s="18"/>
      <c r="AL1358" s="8">
        <f t="shared" si="58"/>
        <v>0</v>
      </c>
      <c r="AO1358" s="8">
        <v>4.724987018128119</v>
      </c>
      <c r="AT1358" s="18"/>
      <c r="AU1358" s="91"/>
    </row>
    <row r="1359" ht="12.0" customHeight="1">
      <c r="A1359" s="97">
        <v>1002071.0</v>
      </c>
      <c r="B1359" s="92" t="s">
        <v>1669</v>
      </c>
      <c r="C1359" s="81" t="str">
        <f t="shared" si="59"/>
        <v/>
      </c>
      <c r="D1359" s="82">
        <v>96.05</v>
      </c>
      <c r="E1359" s="83" t="s">
        <v>245</v>
      </c>
      <c r="F1359" s="127">
        <f t="shared" si="57"/>
        <v>117.181</v>
      </c>
      <c r="G1359" s="95" t="s">
        <v>246</v>
      </c>
      <c r="H1359" s="86"/>
      <c r="I1359" s="76"/>
      <c r="J1359" s="76"/>
      <c r="K1359" s="88"/>
      <c r="N1359" s="18"/>
      <c r="P1359" s="4">
        <v>101.0</v>
      </c>
      <c r="Q1359" s="4"/>
      <c r="R1359" s="4"/>
      <c r="S1359" s="21"/>
      <c r="T1359" s="21"/>
      <c r="V1359" s="89"/>
      <c r="Z1359" s="73"/>
      <c r="AA1359" s="73">
        <v>0.0</v>
      </c>
      <c r="AB1359" s="4"/>
      <c r="AC1359" s="74"/>
      <c r="AD1359" s="75"/>
      <c r="AE1359" s="75"/>
      <c r="AF1359" s="76"/>
      <c r="AJ1359" s="90"/>
      <c r="AK1359" s="18"/>
      <c r="AL1359" s="8">
        <f t="shared" si="58"/>
        <v>0</v>
      </c>
      <c r="AO1359" s="8">
        <v>32.358167212746636</v>
      </c>
      <c r="AT1359" s="18"/>
      <c r="AU1359" s="91"/>
    </row>
    <row r="1360" ht="12.0" customHeight="1">
      <c r="A1360" s="97">
        <v>1002072.0</v>
      </c>
      <c r="B1360" s="92" t="s">
        <v>1670</v>
      </c>
      <c r="C1360" s="81" t="str">
        <f t="shared" si="59"/>
        <v/>
      </c>
      <c r="D1360" s="82">
        <v>96.19</v>
      </c>
      <c r="E1360" s="83" t="s">
        <v>245</v>
      </c>
      <c r="F1360" s="127">
        <f t="shared" si="57"/>
        <v>117.3518</v>
      </c>
      <c r="G1360" s="95" t="s">
        <v>246</v>
      </c>
      <c r="H1360" s="86"/>
      <c r="I1360" s="76"/>
      <c r="J1360" s="76"/>
      <c r="K1360" s="88"/>
      <c r="N1360" s="18"/>
      <c r="P1360" s="4">
        <v>101.0</v>
      </c>
      <c r="Q1360" s="4"/>
      <c r="R1360" s="4"/>
      <c r="S1360" s="21"/>
      <c r="T1360" s="21"/>
      <c r="V1360" s="89"/>
      <c r="Z1360" s="73"/>
      <c r="AA1360" s="73">
        <v>0.0</v>
      </c>
      <c r="AB1360" s="4"/>
      <c r="AC1360" s="74"/>
      <c r="AD1360" s="75"/>
      <c r="AE1360" s="75"/>
      <c r="AF1360" s="76"/>
      <c r="AJ1360" s="90"/>
      <c r="AK1360" s="18"/>
      <c r="AL1360" s="8">
        <f t="shared" si="58"/>
        <v>0</v>
      </c>
      <c r="AO1360" s="8">
        <v>32.311071429299446</v>
      </c>
      <c r="AT1360" s="18"/>
      <c r="AU1360" s="91"/>
    </row>
    <row r="1361" ht="12.0" customHeight="1">
      <c r="A1361" s="97">
        <v>5002073.0</v>
      </c>
      <c r="B1361" s="92" t="s">
        <v>1671</v>
      </c>
      <c r="C1361" s="81" t="str">
        <f t="shared" si="59"/>
        <v/>
      </c>
      <c r="D1361" s="82">
        <v>234.23</v>
      </c>
      <c r="E1361" s="94" t="s">
        <v>245</v>
      </c>
      <c r="F1361" s="84">
        <f t="shared" si="57"/>
        <v>285.7606</v>
      </c>
      <c r="G1361" s="95" t="s">
        <v>246</v>
      </c>
      <c r="H1361" s="86"/>
      <c r="I1361" s="76"/>
      <c r="J1361" s="76"/>
      <c r="K1361" s="88"/>
      <c r="N1361" s="18"/>
      <c r="P1361" s="4">
        <v>101.0</v>
      </c>
      <c r="Q1361" s="4"/>
      <c r="R1361" s="4"/>
      <c r="S1361" s="21"/>
      <c r="T1361" s="21"/>
      <c r="V1361" s="89"/>
      <c r="Z1361" s="73"/>
      <c r="AA1361" s="73">
        <v>14.997713763145867</v>
      </c>
      <c r="AB1361" s="4"/>
      <c r="AC1361" s="74"/>
      <c r="AD1361" s="75"/>
      <c r="AE1361" s="75"/>
      <c r="AF1361" s="76"/>
      <c r="AJ1361" s="90">
        <v>1002073.0</v>
      </c>
      <c r="AK1361" s="18"/>
      <c r="AL1361" s="8">
        <f t="shared" si="58"/>
        <v>0</v>
      </c>
      <c r="AO1361" s="8">
        <v>2.3624935090640595</v>
      </c>
      <c r="AT1361" s="18"/>
      <c r="AU1361" s="91"/>
    </row>
    <row r="1362" ht="12.0" customHeight="1">
      <c r="A1362" s="97">
        <v>1002074.0</v>
      </c>
      <c r="B1362" s="92" t="s">
        <v>1672</v>
      </c>
      <c r="C1362" s="81" t="str">
        <f t="shared" si="59"/>
        <v/>
      </c>
      <c r="D1362" s="82">
        <v>99.94</v>
      </c>
      <c r="E1362" s="83" t="s">
        <v>245</v>
      </c>
      <c r="F1362" s="127">
        <f t="shared" si="57"/>
        <v>121.9268</v>
      </c>
      <c r="G1362" s="95" t="s">
        <v>246</v>
      </c>
      <c r="H1362" s="86"/>
      <c r="I1362" s="76"/>
      <c r="J1362" s="76"/>
      <c r="K1362" s="88"/>
      <c r="N1362" s="18"/>
      <c r="P1362" s="4">
        <v>101.0</v>
      </c>
      <c r="Q1362" s="4"/>
      <c r="R1362" s="4"/>
      <c r="S1362" s="21"/>
      <c r="T1362" s="21"/>
      <c r="V1362" s="89"/>
      <c r="Z1362" s="73"/>
      <c r="AA1362" s="73">
        <v>0.0</v>
      </c>
      <c r="AB1362" s="4"/>
      <c r="AC1362" s="74"/>
      <c r="AD1362" s="75"/>
      <c r="AE1362" s="75"/>
      <c r="AF1362" s="76"/>
      <c r="AJ1362" s="90"/>
      <c r="AK1362" s="18"/>
      <c r="AL1362" s="8">
        <f t="shared" si="58"/>
        <v>0</v>
      </c>
      <c r="AO1362" s="8">
        <v>31.098678815132217</v>
      </c>
      <c r="AT1362" s="18"/>
      <c r="AU1362" s="91"/>
    </row>
    <row r="1363" ht="12.0" customHeight="1">
      <c r="A1363" s="97">
        <v>1002075.0</v>
      </c>
      <c r="B1363" s="92" t="s">
        <v>1673</v>
      </c>
      <c r="C1363" s="81" t="str">
        <f t="shared" si="59"/>
        <v/>
      </c>
      <c r="D1363" s="82">
        <v>101.79</v>
      </c>
      <c r="E1363" s="83" t="s">
        <v>245</v>
      </c>
      <c r="F1363" s="127">
        <f t="shared" si="57"/>
        <v>124.1838</v>
      </c>
      <c r="G1363" s="95" t="s">
        <v>246</v>
      </c>
      <c r="H1363" s="86"/>
      <c r="I1363" s="76"/>
      <c r="J1363" s="76"/>
      <c r="K1363" s="88"/>
      <c r="N1363" s="18"/>
      <c r="P1363" s="4">
        <v>101.0</v>
      </c>
      <c r="Q1363" s="4"/>
      <c r="R1363" s="4"/>
      <c r="S1363" s="21"/>
      <c r="T1363" s="21"/>
      <c r="V1363" s="89"/>
      <c r="Z1363" s="73"/>
      <c r="AA1363" s="73">
        <v>0.0</v>
      </c>
      <c r="AB1363" s="4"/>
      <c r="AC1363" s="74"/>
      <c r="AD1363" s="75"/>
      <c r="AE1363" s="75"/>
      <c r="AF1363" s="76"/>
      <c r="AJ1363" s="90"/>
      <c r="AK1363" s="18"/>
      <c r="AL1363" s="8">
        <f t="shared" si="58"/>
        <v>0</v>
      </c>
      <c r="AO1363" s="8">
        <v>30.533470486141212</v>
      </c>
      <c r="AT1363" s="18"/>
      <c r="AU1363" s="91"/>
    </row>
    <row r="1364" ht="12.0" customHeight="1">
      <c r="A1364" s="97">
        <v>5002076.0</v>
      </c>
      <c r="B1364" s="92" t="s">
        <v>1674</v>
      </c>
      <c r="C1364" s="81" t="str">
        <f t="shared" si="59"/>
        <v/>
      </c>
      <c r="D1364" s="82">
        <v>268.08</v>
      </c>
      <c r="E1364" s="94" t="s">
        <v>245</v>
      </c>
      <c r="F1364" s="84">
        <f t="shared" si="57"/>
        <v>327.0576</v>
      </c>
      <c r="G1364" s="95" t="s">
        <v>246</v>
      </c>
      <c r="H1364" s="86"/>
      <c r="I1364" s="76"/>
      <c r="J1364" s="76"/>
      <c r="K1364" s="88"/>
      <c r="N1364" s="18"/>
      <c r="P1364" s="4">
        <v>101.0</v>
      </c>
      <c r="Q1364" s="4"/>
      <c r="R1364" s="4"/>
      <c r="S1364" s="21"/>
      <c r="T1364" s="21"/>
      <c r="V1364" s="89"/>
      <c r="Z1364" s="73"/>
      <c r="AA1364" s="73">
        <v>14.999143884481484</v>
      </c>
      <c r="AB1364" s="4"/>
      <c r="AC1364" s="74"/>
      <c r="AD1364" s="75"/>
      <c r="AE1364" s="75"/>
      <c r="AF1364" s="76"/>
      <c r="AJ1364" s="90">
        <v>1002076.0</v>
      </c>
      <c r="AK1364" s="18"/>
      <c r="AL1364" s="8">
        <f t="shared" si="58"/>
        <v>0</v>
      </c>
      <c r="AO1364" s="8">
        <v>1.769348370574818</v>
      </c>
      <c r="AT1364" s="18"/>
      <c r="AU1364" s="91"/>
    </row>
    <row r="1365" ht="12.0" customHeight="1">
      <c r="A1365" s="97">
        <v>5002077.0</v>
      </c>
      <c r="B1365" s="92" t="s">
        <v>1675</v>
      </c>
      <c r="C1365" s="81" t="str">
        <f t="shared" si="59"/>
        <v/>
      </c>
      <c r="D1365" s="82">
        <v>290.17</v>
      </c>
      <c r="E1365" s="94" t="s">
        <v>245</v>
      </c>
      <c r="F1365" s="84">
        <f t="shared" si="57"/>
        <v>354.0074</v>
      </c>
      <c r="G1365" s="95" t="s">
        <v>246</v>
      </c>
      <c r="H1365" s="86"/>
      <c r="I1365" s="76"/>
      <c r="J1365" s="76"/>
      <c r="K1365" s="88"/>
      <c r="N1365" s="18"/>
      <c r="P1365" s="4">
        <v>101.0</v>
      </c>
      <c r="Q1365" s="4"/>
      <c r="R1365" s="4"/>
      <c r="S1365" s="21"/>
      <c r="T1365" s="21"/>
      <c r="V1365" s="89"/>
      <c r="Z1365" s="73"/>
      <c r="AA1365" s="73">
        <v>15.001318217769594</v>
      </c>
      <c r="AB1365" s="4"/>
      <c r="AC1365" s="74"/>
      <c r="AD1365" s="75"/>
      <c r="AE1365" s="75"/>
      <c r="AF1365" s="76"/>
      <c r="AJ1365" s="90">
        <v>1002077.0</v>
      </c>
      <c r="AK1365" s="18"/>
      <c r="AL1365" s="8">
        <f t="shared" si="58"/>
        <v>0</v>
      </c>
      <c r="AO1365" s="8">
        <v>11.442463591724888</v>
      </c>
      <c r="AT1365" s="18"/>
      <c r="AU1365" s="91"/>
    </row>
    <row r="1366" ht="12.0" customHeight="1">
      <c r="A1366" s="97">
        <v>1002078.0</v>
      </c>
      <c r="B1366" s="92" t="s">
        <v>1676</v>
      </c>
      <c r="C1366" s="81" t="str">
        <f t="shared" si="59"/>
        <v/>
      </c>
      <c r="D1366" s="82">
        <v>113.32</v>
      </c>
      <c r="E1366" s="83" t="s">
        <v>245</v>
      </c>
      <c r="F1366" s="127">
        <f t="shared" si="57"/>
        <v>138.2504</v>
      </c>
      <c r="G1366" s="95" t="s">
        <v>246</v>
      </c>
      <c r="H1366" s="86"/>
      <c r="I1366" s="76"/>
      <c r="J1366" s="76"/>
      <c r="K1366" s="88"/>
      <c r="N1366" s="18"/>
      <c r="P1366" s="4">
        <v>101.0</v>
      </c>
      <c r="Q1366" s="4"/>
      <c r="R1366" s="4"/>
      <c r="S1366" s="21"/>
      <c r="T1366" s="21"/>
      <c r="V1366" s="89"/>
      <c r="Z1366" s="73"/>
      <c r="AA1366" s="73">
        <v>0.0</v>
      </c>
      <c r="AB1366" s="4"/>
      <c r="AC1366" s="74"/>
      <c r="AD1366" s="75"/>
      <c r="AE1366" s="75"/>
      <c r="AF1366" s="76"/>
      <c r="AJ1366" s="90"/>
      <c r="AK1366" s="18"/>
      <c r="AL1366" s="8">
        <f t="shared" si="58"/>
        <v>0</v>
      </c>
      <c r="AO1366" s="8">
        <v>27.426773392025368</v>
      </c>
      <c r="AT1366" s="18"/>
      <c r="AU1366" s="91"/>
    </row>
    <row r="1367" ht="12.0" customHeight="1">
      <c r="A1367" s="97">
        <v>5002079.0</v>
      </c>
      <c r="B1367" s="92" t="s">
        <v>1677</v>
      </c>
      <c r="C1367" s="81" t="str">
        <f t="shared" si="59"/>
        <v/>
      </c>
      <c r="D1367" s="82">
        <v>304.62</v>
      </c>
      <c r="E1367" s="94" t="s">
        <v>245</v>
      </c>
      <c r="F1367" s="84">
        <f t="shared" si="57"/>
        <v>371.6364</v>
      </c>
      <c r="G1367" s="95" t="s">
        <v>246</v>
      </c>
      <c r="H1367" s="86"/>
      <c r="I1367" s="76"/>
      <c r="J1367" s="76"/>
      <c r="K1367" s="88"/>
      <c r="N1367" s="18"/>
      <c r="P1367" s="4">
        <v>101.0</v>
      </c>
      <c r="Q1367" s="4"/>
      <c r="R1367" s="4"/>
      <c r="S1367" s="21"/>
      <c r="T1367" s="21"/>
      <c r="V1367" s="89"/>
      <c r="Z1367" s="73"/>
      <c r="AA1367" s="73">
        <v>14.99748869914616</v>
      </c>
      <c r="AB1367" s="4"/>
      <c r="AC1367" s="74"/>
      <c r="AD1367" s="75"/>
      <c r="AE1367" s="75"/>
      <c r="AF1367" s="76"/>
      <c r="AJ1367" s="90">
        <v>1002079.0</v>
      </c>
      <c r="AK1367" s="18"/>
      <c r="AL1367" s="8">
        <f t="shared" si="58"/>
        <v>0</v>
      </c>
      <c r="AO1367" s="8">
        <v>0.9908666764810592</v>
      </c>
      <c r="AT1367" s="18"/>
      <c r="AU1367" s="91"/>
    </row>
    <row r="1368" ht="12.0" customHeight="1">
      <c r="A1368" s="97">
        <v>3710001.0</v>
      </c>
      <c r="B1368" s="92" t="s">
        <v>1678</v>
      </c>
      <c r="C1368" s="93"/>
      <c r="D1368" s="82">
        <v>28.58</v>
      </c>
      <c r="E1368" s="106" t="s">
        <v>372</v>
      </c>
      <c r="F1368" s="84">
        <f t="shared" si="57"/>
        <v>34.8676</v>
      </c>
      <c r="G1368" s="95" t="s">
        <v>274</v>
      </c>
      <c r="H1368" s="86"/>
      <c r="I1368" s="98" t="s">
        <v>1679</v>
      </c>
      <c r="J1368" s="108"/>
      <c r="K1368" s="88"/>
      <c r="N1368" s="18"/>
      <c r="P1368" s="4">
        <v>101.0</v>
      </c>
      <c r="Q1368" s="4"/>
      <c r="R1368" s="4"/>
      <c r="S1368" s="21"/>
      <c r="T1368" s="21"/>
      <c r="V1368" s="89"/>
      <c r="Z1368" s="73"/>
      <c r="AA1368" s="73">
        <v>10.0</v>
      </c>
      <c r="AB1368" s="4"/>
      <c r="AC1368" s="74"/>
      <c r="AD1368" s="75"/>
      <c r="AE1368" s="75"/>
      <c r="AF1368" s="76"/>
      <c r="AJ1368" s="90"/>
      <c r="AK1368" s="18"/>
      <c r="AL1368" s="18"/>
      <c r="AT1368" s="18"/>
      <c r="AU1368" s="91"/>
    </row>
    <row r="1369" ht="12.0" customHeight="1">
      <c r="A1369" s="97">
        <v>3710002.0</v>
      </c>
      <c r="B1369" s="92" t="s">
        <v>1680</v>
      </c>
      <c r="C1369" s="93"/>
      <c r="D1369" s="82">
        <v>31.37</v>
      </c>
      <c r="E1369" s="106" t="s">
        <v>372</v>
      </c>
      <c r="F1369" s="84">
        <f t="shared" si="57"/>
        <v>38.2714</v>
      </c>
      <c r="G1369" s="95" t="s">
        <v>252</v>
      </c>
      <c r="H1369" s="86"/>
      <c r="I1369" s="99"/>
      <c r="J1369" s="108"/>
      <c r="K1369" s="88"/>
      <c r="N1369" s="18"/>
      <c r="P1369" s="4">
        <v>101.0</v>
      </c>
      <c r="Q1369" s="4"/>
      <c r="R1369" s="4"/>
      <c r="S1369" s="21"/>
      <c r="T1369" s="21"/>
      <c r="V1369" s="89"/>
      <c r="Z1369" s="73"/>
      <c r="AA1369" s="73">
        <v>10.0</v>
      </c>
      <c r="AB1369" s="4"/>
      <c r="AC1369" s="74"/>
      <c r="AD1369" s="75"/>
      <c r="AE1369" s="75"/>
      <c r="AF1369" s="76"/>
      <c r="AJ1369" s="90"/>
      <c r="AK1369" s="18"/>
      <c r="AL1369" s="18"/>
      <c r="AT1369" s="18"/>
      <c r="AU1369" s="91"/>
    </row>
    <row r="1370" ht="12.0" customHeight="1">
      <c r="A1370" s="97">
        <v>3710003.0</v>
      </c>
      <c r="B1370" s="92" t="s">
        <v>1681</v>
      </c>
      <c r="C1370" s="93"/>
      <c r="D1370" s="82">
        <v>39.83</v>
      </c>
      <c r="E1370" s="106" t="s">
        <v>372</v>
      </c>
      <c r="F1370" s="84">
        <f t="shared" si="57"/>
        <v>48.5926</v>
      </c>
      <c r="G1370" s="95" t="s">
        <v>274</v>
      </c>
      <c r="H1370" s="86"/>
      <c r="I1370" s="76"/>
      <c r="J1370" s="108"/>
      <c r="K1370" s="88"/>
      <c r="N1370" s="18"/>
      <c r="P1370" s="4">
        <v>101.0</v>
      </c>
      <c r="Q1370" s="4"/>
      <c r="R1370" s="4"/>
      <c r="S1370" s="21"/>
      <c r="T1370" s="21"/>
      <c r="V1370" s="89"/>
      <c r="Z1370" s="73"/>
      <c r="AA1370" s="73">
        <v>10.0</v>
      </c>
      <c r="AB1370" s="4"/>
      <c r="AC1370" s="74"/>
      <c r="AD1370" s="75"/>
      <c r="AE1370" s="75"/>
      <c r="AF1370" s="76"/>
      <c r="AJ1370" s="90"/>
      <c r="AK1370" s="18"/>
      <c r="AL1370" s="18"/>
      <c r="AT1370" s="18"/>
      <c r="AU1370" s="91"/>
    </row>
    <row r="1371" ht="12.0" customHeight="1">
      <c r="A1371" s="97">
        <v>3710004.0</v>
      </c>
      <c r="B1371" s="92" t="s">
        <v>1682</v>
      </c>
      <c r="C1371" s="93"/>
      <c r="D1371" s="82">
        <v>40.7</v>
      </c>
      <c r="E1371" s="106" t="s">
        <v>372</v>
      </c>
      <c r="F1371" s="84">
        <f t="shared" si="57"/>
        <v>49.654</v>
      </c>
      <c r="G1371" s="95" t="s">
        <v>252</v>
      </c>
      <c r="H1371" s="86"/>
      <c r="I1371" s="76"/>
      <c r="J1371" s="108"/>
      <c r="K1371" s="88"/>
      <c r="N1371" s="18"/>
      <c r="P1371" s="4">
        <v>101.0</v>
      </c>
      <c r="Q1371" s="4"/>
      <c r="R1371" s="4"/>
      <c r="S1371" s="21"/>
      <c r="T1371" s="21"/>
      <c r="V1371" s="89"/>
      <c r="Z1371" s="73"/>
      <c r="AA1371" s="73">
        <v>10.0</v>
      </c>
      <c r="AB1371" s="4"/>
      <c r="AC1371" s="74"/>
      <c r="AD1371" s="75"/>
      <c r="AE1371" s="75"/>
      <c r="AF1371" s="76"/>
      <c r="AJ1371" s="90"/>
      <c r="AK1371" s="18"/>
      <c r="AL1371" s="18"/>
      <c r="AT1371" s="18"/>
      <c r="AU1371" s="91"/>
    </row>
    <row r="1372" ht="12.0" customHeight="1">
      <c r="A1372" s="97">
        <v>3710005.0</v>
      </c>
      <c r="B1372" s="92" t="s">
        <v>1683</v>
      </c>
      <c r="C1372" s="93"/>
      <c r="D1372" s="82">
        <v>42.5</v>
      </c>
      <c r="E1372" s="106" t="s">
        <v>372</v>
      </c>
      <c r="F1372" s="84">
        <f t="shared" si="57"/>
        <v>51.85</v>
      </c>
      <c r="G1372" s="95" t="s">
        <v>274</v>
      </c>
      <c r="H1372" s="86"/>
      <c r="I1372" s="76"/>
      <c r="J1372" s="108"/>
      <c r="K1372" s="88"/>
      <c r="N1372" s="18"/>
      <c r="P1372" s="4">
        <v>101.0</v>
      </c>
      <c r="Q1372" s="4"/>
      <c r="R1372" s="4"/>
      <c r="S1372" s="21"/>
      <c r="T1372" s="21"/>
      <c r="V1372" s="89"/>
      <c r="Z1372" s="73"/>
      <c r="AA1372" s="73">
        <v>10.0</v>
      </c>
      <c r="AB1372" s="4"/>
      <c r="AC1372" s="74"/>
      <c r="AD1372" s="75"/>
      <c r="AE1372" s="75"/>
      <c r="AF1372" s="76"/>
      <c r="AJ1372" s="90"/>
      <c r="AK1372" s="18"/>
      <c r="AL1372" s="18"/>
      <c r="AT1372" s="18"/>
      <c r="AU1372" s="91"/>
    </row>
    <row r="1373" ht="12.0" customHeight="1">
      <c r="A1373" s="97">
        <v>3710006.0</v>
      </c>
      <c r="B1373" s="92" t="s">
        <v>1684</v>
      </c>
      <c r="C1373" s="93"/>
      <c r="D1373" s="82">
        <v>45.32</v>
      </c>
      <c r="E1373" s="106" t="s">
        <v>372</v>
      </c>
      <c r="F1373" s="84">
        <f t="shared" si="57"/>
        <v>55.2904</v>
      </c>
      <c r="G1373" s="95" t="s">
        <v>274</v>
      </c>
      <c r="H1373" s="86"/>
      <c r="I1373" s="76"/>
      <c r="J1373" s="108"/>
      <c r="K1373" s="88"/>
      <c r="N1373" s="18"/>
      <c r="P1373" s="4">
        <v>101.0</v>
      </c>
      <c r="Q1373" s="4"/>
      <c r="R1373" s="4"/>
      <c r="S1373" s="21"/>
      <c r="T1373" s="21"/>
      <c r="V1373" s="89"/>
      <c r="Z1373" s="73"/>
      <c r="AA1373" s="73">
        <v>10.0</v>
      </c>
      <c r="AB1373" s="4"/>
      <c r="AC1373" s="74"/>
      <c r="AD1373" s="75"/>
      <c r="AE1373" s="75"/>
      <c r="AF1373" s="76"/>
      <c r="AJ1373" s="90"/>
      <c r="AK1373" s="18"/>
      <c r="AL1373" s="18"/>
      <c r="AT1373" s="18"/>
      <c r="AU1373" s="91"/>
    </row>
    <row r="1374" ht="12.0" customHeight="1">
      <c r="A1374" s="97">
        <v>3710007.0</v>
      </c>
      <c r="B1374" s="92" t="s">
        <v>1685</v>
      </c>
      <c r="C1374" s="93"/>
      <c r="D1374" s="82">
        <v>47.46</v>
      </c>
      <c r="E1374" s="106" t="s">
        <v>372</v>
      </c>
      <c r="F1374" s="84">
        <f t="shared" si="57"/>
        <v>57.9012</v>
      </c>
      <c r="G1374" s="95" t="s">
        <v>252</v>
      </c>
      <c r="H1374" s="86"/>
      <c r="I1374" s="76"/>
      <c r="J1374" s="108"/>
      <c r="K1374" s="88"/>
      <c r="N1374" s="18"/>
      <c r="P1374" s="4">
        <v>101.0</v>
      </c>
      <c r="Q1374" s="4"/>
      <c r="R1374" s="4"/>
      <c r="S1374" s="21"/>
      <c r="T1374" s="21"/>
      <c r="V1374" s="89"/>
      <c r="Z1374" s="73"/>
      <c r="AA1374" s="73">
        <v>10.0</v>
      </c>
      <c r="AB1374" s="4"/>
      <c r="AC1374" s="74"/>
      <c r="AD1374" s="75"/>
      <c r="AE1374" s="75"/>
      <c r="AF1374" s="76"/>
      <c r="AJ1374" s="90"/>
      <c r="AK1374" s="18"/>
      <c r="AL1374" s="18"/>
      <c r="AT1374" s="18"/>
      <c r="AU1374" s="91"/>
    </row>
    <row r="1375" ht="12.0" customHeight="1">
      <c r="A1375" s="97">
        <v>3710008.0</v>
      </c>
      <c r="B1375" s="92" t="s">
        <v>1686</v>
      </c>
      <c r="C1375" s="93"/>
      <c r="D1375" s="82">
        <v>50.9</v>
      </c>
      <c r="E1375" s="106" t="s">
        <v>372</v>
      </c>
      <c r="F1375" s="84">
        <f t="shared" si="57"/>
        <v>62.098</v>
      </c>
      <c r="G1375" s="95" t="s">
        <v>274</v>
      </c>
      <c r="H1375" s="86"/>
      <c r="I1375" s="76"/>
      <c r="J1375" s="108"/>
      <c r="K1375" s="88"/>
      <c r="N1375" s="18"/>
      <c r="P1375" s="4">
        <v>101.0</v>
      </c>
      <c r="Q1375" s="4"/>
      <c r="R1375" s="4"/>
      <c r="S1375" s="21"/>
      <c r="T1375" s="21"/>
      <c r="V1375" s="89"/>
      <c r="Z1375" s="73"/>
      <c r="AA1375" s="73">
        <v>10.0</v>
      </c>
      <c r="AB1375" s="4"/>
      <c r="AC1375" s="74"/>
      <c r="AD1375" s="75"/>
      <c r="AE1375" s="75"/>
      <c r="AF1375" s="76"/>
      <c r="AJ1375" s="90"/>
      <c r="AK1375" s="18"/>
      <c r="AL1375" s="18"/>
      <c r="AT1375" s="18"/>
      <c r="AU1375" s="91"/>
    </row>
    <row r="1376" ht="12.0" customHeight="1">
      <c r="A1376" s="97">
        <v>3710009.0</v>
      </c>
      <c r="B1376" s="92" t="s">
        <v>1687</v>
      </c>
      <c r="C1376" s="93"/>
      <c r="D1376" s="82">
        <v>58.74</v>
      </c>
      <c r="E1376" s="106" t="s">
        <v>372</v>
      </c>
      <c r="F1376" s="84">
        <f t="shared" si="57"/>
        <v>71.6628</v>
      </c>
      <c r="G1376" s="95" t="s">
        <v>274</v>
      </c>
      <c r="H1376" s="86"/>
      <c r="I1376" s="76"/>
      <c r="J1376" s="108"/>
      <c r="K1376" s="88"/>
      <c r="N1376" s="18"/>
      <c r="P1376" s="4">
        <v>101.0</v>
      </c>
      <c r="Q1376" s="4"/>
      <c r="R1376" s="4"/>
      <c r="S1376" s="21"/>
      <c r="T1376" s="21"/>
      <c r="V1376" s="89"/>
      <c r="Z1376" s="73"/>
      <c r="AA1376" s="73">
        <v>10.0</v>
      </c>
      <c r="AB1376" s="4"/>
      <c r="AC1376" s="74"/>
      <c r="AD1376" s="75"/>
      <c r="AE1376" s="75"/>
      <c r="AF1376" s="76"/>
      <c r="AJ1376" s="90"/>
      <c r="AK1376" s="18"/>
      <c r="AL1376" s="18"/>
      <c r="AT1376" s="18"/>
      <c r="AU1376" s="91"/>
    </row>
    <row r="1377" ht="12.0" customHeight="1">
      <c r="A1377" s="97">
        <v>3710010.0</v>
      </c>
      <c r="B1377" s="92" t="s">
        <v>1688</v>
      </c>
      <c r="C1377" s="93"/>
      <c r="D1377" s="82">
        <v>70.0</v>
      </c>
      <c r="E1377" s="106" t="s">
        <v>245</v>
      </c>
      <c r="F1377" s="84">
        <f t="shared" si="57"/>
        <v>85.4</v>
      </c>
      <c r="G1377" s="95" t="s">
        <v>252</v>
      </c>
      <c r="H1377" s="86"/>
      <c r="I1377" s="76"/>
      <c r="J1377" s="108"/>
      <c r="K1377" s="88"/>
      <c r="N1377" s="18"/>
      <c r="P1377" s="4">
        <v>101.0</v>
      </c>
      <c r="Q1377" s="4"/>
      <c r="R1377" s="4"/>
      <c r="S1377" s="21"/>
      <c r="T1377" s="21"/>
      <c r="V1377" s="89"/>
      <c r="Z1377" s="73"/>
      <c r="AA1377" s="73">
        <v>10.0</v>
      </c>
      <c r="AB1377" s="4"/>
      <c r="AC1377" s="74"/>
      <c r="AD1377" s="75"/>
      <c r="AE1377" s="75"/>
      <c r="AF1377" s="76"/>
      <c r="AJ1377" s="90"/>
      <c r="AK1377" s="18"/>
      <c r="AL1377" s="18"/>
      <c r="AT1377" s="18"/>
      <c r="AU1377" s="91"/>
    </row>
    <row r="1378" ht="12.0" customHeight="1">
      <c r="A1378" s="97">
        <v>3710011.0</v>
      </c>
      <c r="B1378" s="92" t="s">
        <v>1689</v>
      </c>
      <c r="C1378" s="93"/>
      <c r="D1378" s="82">
        <v>77.14</v>
      </c>
      <c r="E1378" s="106" t="s">
        <v>507</v>
      </c>
      <c r="F1378" s="84">
        <f t="shared" si="57"/>
        <v>94.1108</v>
      </c>
      <c r="G1378" s="95" t="s">
        <v>274</v>
      </c>
      <c r="H1378" s="86"/>
      <c r="I1378" s="76"/>
      <c r="J1378" s="108"/>
      <c r="K1378" s="88"/>
      <c r="N1378" s="18"/>
      <c r="P1378" s="4">
        <v>101.0</v>
      </c>
      <c r="Q1378" s="4"/>
      <c r="R1378" s="4"/>
      <c r="S1378" s="21"/>
      <c r="T1378" s="21"/>
      <c r="V1378" s="89"/>
      <c r="Z1378" s="73"/>
      <c r="AA1378" s="73">
        <v>10.0</v>
      </c>
      <c r="AB1378" s="4"/>
      <c r="AC1378" s="74"/>
      <c r="AD1378" s="75"/>
      <c r="AE1378" s="75"/>
      <c r="AF1378" s="76"/>
      <c r="AJ1378" s="90"/>
      <c r="AK1378" s="18"/>
      <c r="AL1378" s="18"/>
      <c r="AT1378" s="18"/>
      <c r="AU1378" s="91"/>
    </row>
    <row r="1379" ht="12.0" customHeight="1">
      <c r="A1379" s="97">
        <v>3710012.0</v>
      </c>
      <c r="B1379" s="92" t="s">
        <v>1690</v>
      </c>
      <c r="C1379" s="93"/>
      <c r="D1379" s="82">
        <v>98.04</v>
      </c>
      <c r="E1379" s="106" t="s">
        <v>507</v>
      </c>
      <c r="F1379" s="84">
        <f t="shared" si="57"/>
        <v>119.6088</v>
      </c>
      <c r="G1379" s="95" t="s">
        <v>252</v>
      </c>
      <c r="H1379" s="86"/>
      <c r="I1379" s="76"/>
      <c r="J1379" s="108"/>
      <c r="K1379" s="88"/>
      <c r="N1379" s="18"/>
      <c r="P1379" s="4">
        <v>101.0</v>
      </c>
      <c r="Q1379" s="4"/>
      <c r="R1379" s="4"/>
      <c r="S1379" s="21"/>
      <c r="T1379" s="21"/>
      <c r="V1379" s="89"/>
      <c r="Z1379" s="73"/>
      <c r="AA1379" s="73">
        <v>10.0</v>
      </c>
      <c r="AB1379" s="4"/>
      <c r="AC1379" s="74"/>
      <c r="AD1379" s="75"/>
      <c r="AE1379" s="75"/>
      <c r="AF1379" s="76"/>
      <c r="AJ1379" s="90"/>
      <c r="AK1379" s="18"/>
      <c r="AL1379" s="18"/>
      <c r="AP1379" s="19"/>
      <c r="AQ1379" s="137"/>
      <c r="AT1379" s="18"/>
      <c r="AU1379" s="91"/>
    </row>
    <row r="1380" ht="12.0" customHeight="1">
      <c r="A1380" s="97">
        <v>3710013.0</v>
      </c>
      <c r="B1380" s="92" t="s">
        <v>1691</v>
      </c>
      <c r="C1380" s="93"/>
      <c r="D1380" s="82">
        <v>107.91</v>
      </c>
      <c r="E1380" s="106" t="s">
        <v>379</v>
      </c>
      <c r="F1380" s="84">
        <f t="shared" si="57"/>
        <v>131.6502</v>
      </c>
      <c r="G1380" s="95" t="s">
        <v>274</v>
      </c>
      <c r="H1380" s="86"/>
      <c r="I1380" s="76"/>
      <c r="J1380" s="108"/>
      <c r="K1380" s="88"/>
      <c r="N1380" s="18"/>
      <c r="P1380" s="4">
        <v>101.0</v>
      </c>
      <c r="Q1380" s="4"/>
      <c r="R1380" s="4"/>
      <c r="S1380" s="21"/>
      <c r="T1380" s="21"/>
      <c r="V1380" s="89"/>
      <c r="Z1380" s="73"/>
      <c r="AA1380" s="73">
        <v>10.0</v>
      </c>
      <c r="AB1380" s="4"/>
      <c r="AC1380" s="74"/>
      <c r="AD1380" s="75"/>
      <c r="AE1380" s="75"/>
      <c r="AF1380" s="76"/>
      <c r="AJ1380" s="90"/>
      <c r="AK1380" s="18"/>
      <c r="AL1380" s="18"/>
      <c r="AT1380" s="18"/>
      <c r="AU1380" s="91"/>
    </row>
    <row r="1381" ht="12.0" customHeight="1">
      <c r="A1381" s="97">
        <v>3710014.0</v>
      </c>
      <c r="B1381" s="92" t="s">
        <v>1692</v>
      </c>
      <c r="C1381" s="93"/>
      <c r="D1381" s="82">
        <v>141.49</v>
      </c>
      <c r="E1381" s="106" t="s">
        <v>507</v>
      </c>
      <c r="F1381" s="84">
        <f t="shared" si="57"/>
        <v>172.6178</v>
      </c>
      <c r="G1381" s="95" t="s">
        <v>274</v>
      </c>
      <c r="H1381" s="86"/>
      <c r="I1381" s="76"/>
      <c r="J1381" s="108"/>
      <c r="K1381" s="88"/>
      <c r="N1381" s="18"/>
      <c r="P1381" s="4">
        <v>101.0</v>
      </c>
      <c r="Q1381" s="4"/>
      <c r="R1381" s="4"/>
      <c r="S1381" s="21"/>
      <c r="T1381" s="21"/>
      <c r="V1381" s="89"/>
      <c r="Z1381" s="73"/>
      <c r="AA1381" s="73">
        <v>10.0</v>
      </c>
      <c r="AB1381" s="4"/>
      <c r="AC1381" s="74"/>
      <c r="AD1381" s="75"/>
      <c r="AE1381" s="75"/>
      <c r="AF1381" s="76"/>
      <c r="AJ1381" s="90"/>
      <c r="AK1381" s="18"/>
      <c r="AL1381" s="18"/>
      <c r="AT1381" s="18"/>
      <c r="AU1381" s="91"/>
    </row>
    <row r="1382" ht="12.0" customHeight="1">
      <c r="A1382" s="97">
        <v>3710015.0</v>
      </c>
      <c r="B1382" s="92" t="s">
        <v>1693</v>
      </c>
      <c r="C1382" s="93"/>
      <c r="D1382" s="82">
        <v>153.01</v>
      </c>
      <c r="E1382" s="106" t="s">
        <v>245</v>
      </c>
      <c r="F1382" s="84">
        <f t="shared" si="57"/>
        <v>186.6722</v>
      </c>
      <c r="G1382" s="95" t="s">
        <v>252</v>
      </c>
      <c r="H1382" s="86"/>
      <c r="I1382" s="76"/>
      <c r="J1382" s="108"/>
      <c r="K1382" s="88"/>
      <c r="N1382" s="18"/>
      <c r="P1382" s="4">
        <v>101.0</v>
      </c>
      <c r="Q1382" s="4"/>
      <c r="R1382" s="4"/>
      <c r="S1382" s="21"/>
      <c r="T1382" s="21"/>
      <c r="V1382" s="89"/>
      <c r="Z1382" s="73"/>
      <c r="AA1382" s="73">
        <v>10.0</v>
      </c>
      <c r="AB1382" s="4"/>
      <c r="AC1382" s="74"/>
      <c r="AD1382" s="75"/>
      <c r="AE1382" s="75"/>
      <c r="AF1382" s="76"/>
      <c r="AJ1382" s="90"/>
      <c r="AK1382" s="18"/>
      <c r="AL1382" s="18"/>
      <c r="AT1382" s="18"/>
      <c r="AU1382" s="91"/>
    </row>
    <row r="1383" ht="12.0" customHeight="1">
      <c r="A1383" s="97">
        <v>3710016.0</v>
      </c>
      <c r="B1383" s="92" t="s">
        <v>1694</v>
      </c>
      <c r="C1383" s="93"/>
      <c r="D1383" s="82">
        <v>187.85</v>
      </c>
      <c r="E1383" s="106" t="s">
        <v>245</v>
      </c>
      <c r="F1383" s="84">
        <f t="shared" si="57"/>
        <v>229.177</v>
      </c>
      <c r="G1383" s="95" t="s">
        <v>274</v>
      </c>
      <c r="H1383" s="86"/>
      <c r="I1383" s="76"/>
      <c r="J1383" s="108"/>
      <c r="K1383" s="88"/>
      <c r="N1383" s="18"/>
      <c r="P1383" s="4">
        <v>101.0</v>
      </c>
      <c r="Q1383" s="4"/>
      <c r="R1383" s="4"/>
      <c r="S1383" s="21"/>
      <c r="T1383" s="21"/>
      <c r="V1383" s="89"/>
      <c r="Z1383" s="73"/>
      <c r="AA1383" s="73">
        <v>10.0</v>
      </c>
      <c r="AB1383" s="4"/>
      <c r="AC1383" s="74"/>
      <c r="AD1383" s="75"/>
      <c r="AE1383" s="75"/>
      <c r="AF1383" s="76"/>
      <c r="AJ1383" s="90"/>
      <c r="AK1383" s="18"/>
      <c r="AL1383" s="18"/>
      <c r="AT1383" s="18"/>
      <c r="AU1383" s="91"/>
    </row>
    <row r="1384" ht="12.0" customHeight="1">
      <c r="A1384" s="97">
        <v>3710017.0</v>
      </c>
      <c r="B1384" s="92" t="s">
        <v>1695</v>
      </c>
      <c r="C1384" s="93"/>
      <c r="D1384" s="82">
        <v>225.62</v>
      </c>
      <c r="E1384" s="106" t="s">
        <v>372</v>
      </c>
      <c r="F1384" s="84">
        <f t="shared" si="57"/>
        <v>275.2564</v>
      </c>
      <c r="G1384" s="95" t="s">
        <v>274</v>
      </c>
      <c r="H1384" s="86"/>
      <c r="I1384" s="76"/>
      <c r="J1384" s="108"/>
      <c r="K1384" s="88"/>
      <c r="N1384" s="18"/>
      <c r="P1384" s="4">
        <v>101.0</v>
      </c>
      <c r="Q1384" s="4"/>
      <c r="R1384" s="4"/>
      <c r="S1384" s="21"/>
      <c r="T1384" s="21"/>
      <c r="V1384" s="89"/>
      <c r="Z1384" s="73"/>
      <c r="AA1384" s="73">
        <v>10.0</v>
      </c>
      <c r="AB1384" s="4"/>
      <c r="AC1384" s="74"/>
      <c r="AD1384" s="75"/>
      <c r="AE1384" s="75"/>
      <c r="AF1384" s="76"/>
      <c r="AJ1384" s="90"/>
      <c r="AK1384" s="18"/>
      <c r="AL1384" s="18"/>
      <c r="AT1384" s="18"/>
      <c r="AU1384" s="91"/>
    </row>
    <row r="1385" ht="12.0" customHeight="1">
      <c r="A1385" s="97">
        <v>3710018.0</v>
      </c>
      <c r="B1385" s="92" t="s">
        <v>1696</v>
      </c>
      <c r="C1385" s="93"/>
      <c r="D1385" s="82">
        <v>278.45</v>
      </c>
      <c r="E1385" s="106" t="s">
        <v>245</v>
      </c>
      <c r="F1385" s="84">
        <f t="shared" si="57"/>
        <v>339.709</v>
      </c>
      <c r="G1385" s="95" t="s">
        <v>246</v>
      </c>
      <c r="H1385" s="86"/>
      <c r="I1385" s="76"/>
      <c r="J1385" s="108"/>
      <c r="K1385" s="88"/>
      <c r="N1385" s="18"/>
      <c r="P1385" s="4">
        <v>101.0</v>
      </c>
      <c r="Q1385" s="4"/>
      <c r="R1385" s="4"/>
      <c r="S1385" s="21"/>
      <c r="T1385" s="21"/>
      <c r="V1385" s="89"/>
      <c r="Z1385" s="73"/>
      <c r="AA1385" s="73">
        <v>10.0</v>
      </c>
      <c r="AB1385" s="4"/>
      <c r="AC1385" s="74"/>
      <c r="AD1385" s="75"/>
      <c r="AE1385" s="75"/>
      <c r="AF1385" s="76"/>
      <c r="AJ1385" s="90"/>
      <c r="AK1385" s="18"/>
      <c r="AL1385" s="18"/>
      <c r="AT1385" s="18"/>
      <c r="AU1385" s="91"/>
    </row>
    <row r="1386" ht="12.0" customHeight="1">
      <c r="A1386" s="109">
        <v>3710019.0</v>
      </c>
      <c r="B1386" s="110" t="s">
        <v>1697</v>
      </c>
      <c r="C1386" s="111"/>
      <c r="D1386" s="82">
        <v>315.0</v>
      </c>
      <c r="E1386" s="106" t="s">
        <v>507</v>
      </c>
      <c r="F1386" s="128">
        <f t="shared" si="57"/>
        <v>384.3</v>
      </c>
      <c r="G1386" s="112" t="s">
        <v>246</v>
      </c>
      <c r="H1386" s="86"/>
      <c r="I1386" s="76"/>
      <c r="J1386" s="108"/>
      <c r="K1386" s="88"/>
      <c r="N1386" s="18"/>
      <c r="P1386" s="4">
        <v>101.0</v>
      </c>
      <c r="Q1386" s="4"/>
      <c r="R1386" s="4"/>
      <c r="S1386" s="21"/>
      <c r="T1386" s="21"/>
      <c r="V1386" s="89"/>
      <c r="Z1386" s="73"/>
      <c r="AA1386" s="73">
        <v>10.0</v>
      </c>
      <c r="AB1386" s="4"/>
      <c r="AC1386" s="74"/>
      <c r="AD1386" s="75"/>
      <c r="AE1386" s="75"/>
      <c r="AF1386" s="76"/>
      <c r="AJ1386" s="90"/>
      <c r="AK1386" s="18"/>
      <c r="AL1386" s="18"/>
      <c r="AT1386" s="18"/>
      <c r="AU1386" s="91"/>
    </row>
    <row r="1387" ht="60.0" customHeight="1">
      <c r="A1387" s="62">
        <v>18.0</v>
      </c>
      <c r="B1387" s="113" t="s">
        <v>1698</v>
      </c>
      <c r="C1387" s="66"/>
      <c r="D1387" s="82"/>
      <c r="E1387" s="66"/>
      <c r="F1387" s="114"/>
      <c r="G1387" s="68"/>
      <c r="H1387" s="86"/>
      <c r="I1387" s="70">
        <v>0.0</v>
      </c>
      <c r="J1387" s="71"/>
      <c r="K1387" s="71"/>
      <c r="N1387" s="18"/>
      <c r="P1387" s="4">
        <v>258.0</v>
      </c>
      <c r="Q1387" s="4"/>
      <c r="R1387" s="5"/>
      <c r="S1387" s="21"/>
      <c r="T1387" s="21"/>
      <c r="V1387" s="72"/>
      <c r="Z1387" s="73"/>
      <c r="AA1387" s="73"/>
      <c r="AB1387" s="4"/>
      <c r="AC1387" s="74"/>
      <c r="AD1387" s="75"/>
      <c r="AE1387" s="75"/>
      <c r="AF1387" s="76"/>
      <c r="AJ1387" s="90"/>
      <c r="AK1387" s="18"/>
      <c r="AL1387" s="18"/>
      <c r="AT1387" s="18"/>
      <c r="AU1387" s="91"/>
    </row>
    <row r="1388" ht="12.0" customHeight="1">
      <c r="A1388" s="79">
        <v>5039001.0</v>
      </c>
      <c r="B1388" s="80" t="s">
        <v>1699</v>
      </c>
      <c r="C1388" s="81" t="str">
        <f t="shared" ref="C1388:C1394" si="60">IF(MROUND(AL1388/(AO1388*F1388),1)=0,"",MROUND(AL1388/(AO1388*F1388),1))</f>
        <v/>
      </c>
      <c r="D1388" s="82">
        <v>141.17</v>
      </c>
      <c r="E1388" s="83" t="s">
        <v>245</v>
      </c>
      <c r="F1388" s="128">
        <f t="shared" ref="F1388:F1394" si="61">D1388*1.22</f>
        <v>172.2274</v>
      </c>
      <c r="G1388" s="85" t="s">
        <v>252</v>
      </c>
      <c r="H1388" s="86"/>
      <c r="I1388" s="76"/>
      <c r="J1388" s="108"/>
      <c r="K1388" s="88"/>
      <c r="N1388" s="18"/>
      <c r="P1388" s="4">
        <v>258.0</v>
      </c>
      <c r="Q1388" s="4"/>
      <c r="R1388" s="4"/>
      <c r="S1388" s="21"/>
      <c r="T1388" s="21"/>
      <c r="V1388" s="89"/>
      <c r="Z1388" s="73"/>
      <c r="AA1388" s="73">
        <v>15.0</v>
      </c>
      <c r="AB1388" s="4"/>
      <c r="AC1388" s="74"/>
      <c r="AD1388" s="75"/>
      <c r="AE1388" s="75"/>
      <c r="AF1388" s="76"/>
      <c r="AJ1388" s="90"/>
      <c r="AK1388" s="18"/>
      <c r="AL1388" s="8">
        <f t="shared" ref="AL1388:AL1394" si="62">$I$1387/7</f>
        <v>0</v>
      </c>
      <c r="AO1388" s="8">
        <v>0.7261354493981208</v>
      </c>
      <c r="AT1388" s="18"/>
      <c r="AU1388" s="91"/>
    </row>
    <row r="1389" ht="12.0" customHeight="1">
      <c r="A1389" s="97">
        <v>5039002.0</v>
      </c>
      <c r="B1389" s="92" t="s">
        <v>1700</v>
      </c>
      <c r="C1389" s="81" t="str">
        <f t="shared" si="60"/>
        <v/>
      </c>
      <c r="D1389" s="82">
        <v>179.8</v>
      </c>
      <c r="E1389" s="94" t="s">
        <v>245</v>
      </c>
      <c r="F1389" s="128">
        <f t="shared" si="61"/>
        <v>219.356</v>
      </c>
      <c r="G1389" s="95" t="s">
        <v>252</v>
      </c>
      <c r="H1389" s="86"/>
      <c r="I1389" s="76"/>
      <c r="J1389" s="108"/>
      <c r="K1389" s="88"/>
      <c r="N1389" s="18"/>
      <c r="P1389" s="4">
        <v>258.0</v>
      </c>
      <c r="Q1389" s="4"/>
      <c r="R1389" s="4"/>
      <c r="S1389" s="21"/>
      <c r="T1389" s="21"/>
      <c r="V1389" s="89"/>
      <c r="Z1389" s="73"/>
      <c r="AA1389" s="73">
        <v>15.0</v>
      </c>
      <c r="AB1389" s="4"/>
      <c r="AC1389" s="74"/>
      <c r="AD1389" s="75"/>
      <c r="AE1389" s="75"/>
      <c r="AF1389" s="76"/>
      <c r="AJ1389" s="90"/>
      <c r="AK1389" s="18"/>
      <c r="AL1389" s="8">
        <f t="shared" si="62"/>
        <v>0</v>
      </c>
      <c r="AO1389" s="8">
        <v>0.7126413792897963</v>
      </c>
      <c r="AT1389" s="18"/>
      <c r="AU1389" s="91"/>
    </row>
    <row r="1390" ht="12.0" customHeight="1">
      <c r="A1390" s="97">
        <v>5039003.0</v>
      </c>
      <c r="B1390" s="92" t="s">
        <v>1701</v>
      </c>
      <c r="C1390" s="81" t="str">
        <f t="shared" si="60"/>
        <v/>
      </c>
      <c r="D1390" s="82">
        <v>222.87</v>
      </c>
      <c r="E1390" s="94" t="s">
        <v>245</v>
      </c>
      <c r="F1390" s="128">
        <f t="shared" si="61"/>
        <v>271.9014</v>
      </c>
      <c r="G1390" s="95" t="s">
        <v>252</v>
      </c>
      <c r="H1390" s="86"/>
      <c r="I1390" s="76"/>
      <c r="J1390" s="108"/>
      <c r="K1390" s="88"/>
      <c r="N1390" s="18"/>
      <c r="P1390" s="4">
        <v>258.0</v>
      </c>
      <c r="Q1390" s="4"/>
      <c r="R1390" s="4"/>
      <c r="S1390" s="21"/>
      <c r="T1390" s="21"/>
      <c r="V1390" s="89"/>
      <c r="Z1390" s="73"/>
      <c r="AA1390" s="73">
        <v>15.0</v>
      </c>
      <c r="AB1390" s="4"/>
      <c r="AC1390" s="74"/>
      <c r="AD1390" s="75"/>
      <c r="AE1390" s="75"/>
      <c r="AF1390" s="76"/>
      <c r="AJ1390" s="90"/>
      <c r="AK1390" s="18"/>
      <c r="AL1390" s="8">
        <f t="shared" si="62"/>
        <v>0</v>
      </c>
      <c r="AO1390" s="8">
        <v>0.9198937525540253</v>
      </c>
      <c r="AT1390" s="18"/>
      <c r="AU1390" s="91"/>
    </row>
    <row r="1391" ht="12.0" customHeight="1">
      <c r="A1391" s="97">
        <v>5039004.0</v>
      </c>
      <c r="B1391" s="92" t="s">
        <v>1702</v>
      </c>
      <c r="C1391" s="81" t="str">
        <f t="shared" si="60"/>
        <v/>
      </c>
      <c r="D1391" s="82">
        <v>289.9</v>
      </c>
      <c r="E1391" s="94" t="s">
        <v>245</v>
      </c>
      <c r="F1391" s="128">
        <f t="shared" si="61"/>
        <v>353.678</v>
      </c>
      <c r="G1391" s="95" t="s">
        <v>252</v>
      </c>
      <c r="H1391" s="86"/>
      <c r="I1391" s="76"/>
      <c r="J1391" s="108"/>
      <c r="K1391" s="88"/>
      <c r="N1391" s="18"/>
      <c r="P1391" s="4">
        <v>258.0</v>
      </c>
      <c r="Q1391" s="4"/>
      <c r="R1391" s="4"/>
      <c r="S1391" s="21"/>
      <c r="T1391" s="21"/>
      <c r="V1391" s="89"/>
      <c r="Z1391" s="73"/>
      <c r="AA1391" s="73">
        <v>15.0</v>
      </c>
      <c r="AB1391" s="4"/>
      <c r="AC1391" s="74"/>
      <c r="AD1391" s="75"/>
      <c r="AE1391" s="75"/>
      <c r="AF1391" s="76"/>
      <c r="AJ1391" s="90"/>
      <c r="AK1391" s="18"/>
      <c r="AL1391" s="8">
        <f t="shared" si="62"/>
        <v>0</v>
      </c>
      <c r="AO1391" s="8">
        <v>0.8839640283914412</v>
      </c>
      <c r="AT1391" s="18"/>
      <c r="AU1391" s="91"/>
    </row>
    <row r="1392" ht="12.0" customHeight="1">
      <c r="A1392" s="97">
        <v>5039005.0</v>
      </c>
      <c r="B1392" s="92" t="s">
        <v>1703</v>
      </c>
      <c r="C1392" s="81" t="str">
        <f t="shared" si="60"/>
        <v/>
      </c>
      <c r="D1392" s="82">
        <v>439.97</v>
      </c>
      <c r="E1392" s="94" t="s">
        <v>245</v>
      </c>
      <c r="F1392" s="128">
        <f t="shared" si="61"/>
        <v>536.7634</v>
      </c>
      <c r="G1392" s="95" t="s">
        <v>252</v>
      </c>
      <c r="H1392" s="86"/>
      <c r="I1392" s="76"/>
      <c r="J1392" s="108"/>
      <c r="K1392" s="88"/>
      <c r="N1392" s="18"/>
      <c r="P1392" s="4">
        <v>258.0</v>
      </c>
      <c r="Q1392" s="4"/>
      <c r="R1392" s="4"/>
      <c r="S1392" s="21"/>
      <c r="T1392" s="21"/>
      <c r="V1392" s="89"/>
      <c r="Z1392" s="73"/>
      <c r="AA1392" s="73">
        <v>15.0</v>
      </c>
      <c r="AB1392" s="4"/>
      <c r="AC1392" s="74"/>
      <c r="AD1392" s="75"/>
      <c r="AE1392" s="75"/>
      <c r="AF1392" s="76"/>
      <c r="AJ1392" s="90"/>
      <c r="AK1392" s="18"/>
      <c r="AL1392" s="8">
        <f t="shared" si="62"/>
        <v>0</v>
      </c>
      <c r="AO1392" s="8">
        <v>1.1649211950301244</v>
      </c>
      <c r="AT1392" s="18"/>
      <c r="AU1392" s="91"/>
    </row>
    <row r="1393" ht="12.0" customHeight="1">
      <c r="A1393" s="97">
        <v>5039006.0</v>
      </c>
      <c r="B1393" s="92" t="s">
        <v>1704</v>
      </c>
      <c r="C1393" s="81" t="str">
        <f t="shared" si="60"/>
        <v/>
      </c>
      <c r="D1393" s="82">
        <v>737.24</v>
      </c>
      <c r="E1393" s="94" t="s">
        <v>245</v>
      </c>
      <c r="F1393" s="128">
        <f t="shared" si="61"/>
        <v>899.4328</v>
      </c>
      <c r="G1393" s="95" t="s">
        <v>252</v>
      </c>
      <c r="H1393" s="86"/>
      <c r="I1393" s="76"/>
      <c r="J1393" s="108"/>
      <c r="K1393" s="88"/>
      <c r="N1393" s="18"/>
      <c r="P1393" s="4">
        <v>258.0</v>
      </c>
      <c r="Q1393" s="4"/>
      <c r="R1393" s="4"/>
      <c r="S1393" s="21"/>
      <c r="T1393" s="21"/>
      <c r="V1393" s="89"/>
      <c r="Z1393" s="73"/>
      <c r="AA1393" s="73">
        <v>15.0</v>
      </c>
      <c r="AB1393" s="4"/>
      <c r="AC1393" s="74"/>
      <c r="AD1393" s="75"/>
      <c r="AE1393" s="75"/>
      <c r="AF1393" s="76"/>
      <c r="AJ1393" s="90"/>
      <c r="AK1393" s="18"/>
      <c r="AL1393" s="8">
        <f t="shared" si="62"/>
        <v>0</v>
      </c>
      <c r="AO1393" s="8">
        <v>1.39037547785812</v>
      </c>
      <c r="AT1393" s="18"/>
      <c r="AU1393" s="91"/>
    </row>
    <row r="1394" ht="12.0" customHeight="1">
      <c r="A1394" s="109">
        <v>5039007.0</v>
      </c>
      <c r="B1394" s="110" t="s">
        <v>1705</v>
      </c>
      <c r="C1394" s="81" t="str">
        <f t="shared" si="60"/>
        <v/>
      </c>
      <c r="D1394" s="82">
        <v>868.51</v>
      </c>
      <c r="E1394" s="121" t="s">
        <v>245</v>
      </c>
      <c r="F1394" s="128">
        <f t="shared" si="61"/>
        <v>1059.5822</v>
      </c>
      <c r="G1394" s="112" t="s">
        <v>252</v>
      </c>
      <c r="H1394" s="86"/>
      <c r="I1394" s="76"/>
      <c r="J1394" s="108"/>
      <c r="K1394" s="88"/>
      <c r="N1394" s="18"/>
      <c r="P1394" s="4">
        <v>258.0</v>
      </c>
      <c r="Q1394" s="4"/>
      <c r="R1394" s="4"/>
      <c r="S1394" s="21"/>
      <c r="T1394" s="21"/>
      <c r="V1394" s="89"/>
      <c r="Z1394" s="73"/>
      <c r="AA1394" s="73">
        <v>15.0</v>
      </c>
      <c r="AB1394" s="4"/>
      <c r="AC1394" s="74"/>
      <c r="AD1394" s="75"/>
      <c r="AE1394" s="75"/>
      <c r="AF1394" s="76"/>
      <c r="AJ1394" s="90"/>
      <c r="AK1394" s="18"/>
      <c r="AL1394" s="8">
        <f t="shared" si="62"/>
        <v>0</v>
      </c>
      <c r="AO1394" s="8">
        <v>2.360473988432176</v>
      </c>
      <c r="AT1394" s="18"/>
      <c r="AU1394" s="91"/>
    </row>
    <row r="1395" ht="75.0" customHeight="1">
      <c r="A1395" s="62">
        <v>19.0</v>
      </c>
      <c r="B1395" s="113" t="s">
        <v>1706</v>
      </c>
      <c r="C1395" s="66"/>
      <c r="D1395" s="82"/>
      <c r="E1395" s="66"/>
      <c r="F1395" s="114"/>
      <c r="G1395" s="68"/>
      <c r="H1395" s="86"/>
      <c r="I1395" s="70">
        <v>0.0</v>
      </c>
      <c r="J1395" s="71"/>
      <c r="K1395" s="71"/>
      <c r="N1395" s="18"/>
      <c r="P1395" s="4">
        <v>103.0</v>
      </c>
      <c r="Q1395" s="4"/>
      <c r="R1395" s="5"/>
      <c r="S1395" s="21"/>
      <c r="T1395" s="21"/>
      <c r="V1395" s="72"/>
      <c r="Z1395" s="73"/>
      <c r="AA1395" s="73"/>
      <c r="AB1395" s="4"/>
      <c r="AC1395" s="74"/>
      <c r="AD1395" s="75"/>
      <c r="AE1395" s="75"/>
      <c r="AF1395" s="76"/>
      <c r="AJ1395" s="90"/>
      <c r="AK1395" s="18"/>
      <c r="AL1395" s="18"/>
      <c r="AT1395" s="18"/>
      <c r="AU1395" s="91"/>
    </row>
    <row r="1396" ht="12.0" customHeight="1">
      <c r="A1396" s="79">
        <v>5004001.0</v>
      </c>
      <c r="B1396" s="80" t="s">
        <v>1707</v>
      </c>
      <c r="C1396" s="81" t="str">
        <f t="shared" ref="C1396:C1539" si="63">IF(MROUND(AL1396/(AO1396*F1396),1)=0,"",MROUND(AL1396/(AO1396*F1396),1))</f>
        <v/>
      </c>
      <c r="D1396" s="82">
        <v>289.77</v>
      </c>
      <c r="E1396" s="83" t="s">
        <v>245</v>
      </c>
      <c r="F1396" s="128">
        <f t="shared" ref="F1396:F1539" si="64">D1396*1.22</f>
        <v>353.5194</v>
      </c>
      <c r="G1396" s="85" t="s">
        <v>252</v>
      </c>
      <c r="H1396" s="86"/>
      <c r="I1396" s="87" t="s">
        <v>538</v>
      </c>
      <c r="J1396" s="76"/>
      <c r="K1396" s="88"/>
      <c r="N1396" s="18"/>
      <c r="P1396" s="4">
        <v>103.0</v>
      </c>
      <c r="Q1396" s="4"/>
      <c r="R1396" s="4"/>
      <c r="S1396" s="21"/>
      <c r="T1396" s="21"/>
      <c r="V1396" s="89"/>
      <c r="Z1396" s="73"/>
      <c r="AA1396" s="73">
        <v>12.001689635144402</v>
      </c>
      <c r="AB1396" s="4"/>
      <c r="AC1396" s="74"/>
      <c r="AD1396" s="75"/>
      <c r="AE1396" s="75"/>
      <c r="AF1396" s="76"/>
      <c r="AJ1396" s="90">
        <v>1026001.0</v>
      </c>
      <c r="AK1396" s="18"/>
      <c r="AL1396" s="8">
        <f t="shared" ref="AL1396:AL1539" si="65">$I$1395/144</f>
        <v>0</v>
      </c>
      <c r="AO1396" s="8">
        <v>1.93426105851065</v>
      </c>
      <c r="AT1396" s="18"/>
      <c r="AU1396" s="91"/>
    </row>
    <row r="1397" ht="12.0" customHeight="1">
      <c r="A1397" s="97">
        <v>5004002.0</v>
      </c>
      <c r="B1397" s="92" t="s">
        <v>1708</v>
      </c>
      <c r="C1397" s="81" t="str">
        <f t="shared" si="63"/>
        <v/>
      </c>
      <c r="D1397" s="82">
        <v>289.77</v>
      </c>
      <c r="E1397" s="94" t="s">
        <v>245</v>
      </c>
      <c r="F1397" s="84">
        <f t="shared" si="64"/>
        <v>353.5194</v>
      </c>
      <c r="G1397" s="95" t="s">
        <v>246</v>
      </c>
      <c r="H1397" s="86"/>
      <c r="I1397" s="98" t="s">
        <v>1549</v>
      </c>
      <c r="J1397" s="76"/>
      <c r="K1397" s="88"/>
      <c r="N1397" s="18"/>
      <c r="P1397" s="4">
        <v>103.0</v>
      </c>
      <c r="Q1397" s="4"/>
      <c r="R1397" s="4"/>
      <c r="S1397" s="21"/>
      <c r="T1397" s="21"/>
      <c r="V1397" s="89"/>
      <c r="Z1397" s="73"/>
      <c r="AA1397" s="73">
        <v>12.001689635144402</v>
      </c>
      <c r="AB1397" s="4"/>
      <c r="AC1397" s="74"/>
      <c r="AD1397" s="75"/>
      <c r="AE1397" s="75"/>
      <c r="AF1397" s="76"/>
      <c r="AJ1397" s="90">
        <v>1026002.0</v>
      </c>
      <c r="AK1397" s="18"/>
      <c r="AL1397" s="8">
        <f t="shared" si="65"/>
        <v>0</v>
      </c>
      <c r="AO1397" s="8">
        <v>18.45154650197238</v>
      </c>
      <c r="AT1397" s="18"/>
      <c r="AU1397" s="91"/>
    </row>
    <row r="1398" ht="12.0" customHeight="1">
      <c r="A1398" s="97">
        <v>5004003.0</v>
      </c>
      <c r="B1398" s="92" t="s">
        <v>1709</v>
      </c>
      <c r="C1398" s="81" t="str">
        <f t="shared" si="63"/>
        <v/>
      </c>
      <c r="D1398" s="82">
        <v>289.77</v>
      </c>
      <c r="E1398" s="94" t="s">
        <v>245</v>
      </c>
      <c r="F1398" s="84">
        <f t="shared" si="64"/>
        <v>353.5194</v>
      </c>
      <c r="G1398" s="95" t="s">
        <v>246</v>
      </c>
      <c r="H1398" s="86"/>
      <c r="I1398" s="99"/>
      <c r="J1398" s="76"/>
      <c r="K1398" s="88"/>
      <c r="N1398" s="18"/>
      <c r="P1398" s="4">
        <v>103.0</v>
      </c>
      <c r="Q1398" s="4"/>
      <c r="R1398" s="4"/>
      <c r="S1398" s="21"/>
      <c r="T1398" s="21"/>
      <c r="V1398" s="89"/>
      <c r="Z1398" s="73"/>
      <c r="AA1398" s="73">
        <v>12.001689635144402</v>
      </c>
      <c r="AB1398" s="4"/>
      <c r="AC1398" s="74"/>
      <c r="AD1398" s="75"/>
      <c r="AE1398" s="75"/>
      <c r="AF1398" s="76"/>
      <c r="AJ1398" s="90">
        <v>1026003.0</v>
      </c>
      <c r="AK1398" s="18"/>
      <c r="AL1398" s="8">
        <f t="shared" si="65"/>
        <v>0</v>
      </c>
      <c r="AO1398" s="8">
        <v>1.905090068069074</v>
      </c>
      <c r="AT1398" s="18"/>
      <c r="AU1398" s="91"/>
    </row>
    <row r="1399" ht="12.0" customHeight="1">
      <c r="A1399" s="97">
        <v>5004004.0</v>
      </c>
      <c r="B1399" s="92" t="s">
        <v>1710</v>
      </c>
      <c r="C1399" s="81" t="str">
        <f t="shared" si="63"/>
        <v/>
      </c>
      <c r="D1399" s="82">
        <v>289.77</v>
      </c>
      <c r="E1399" s="94" t="s">
        <v>245</v>
      </c>
      <c r="F1399" s="84">
        <f t="shared" si="64"/>
        <v>353.5194</v>
      </c>
      <c r="G1399" s="95" t="s">
        <v>246</v>
      </c>
      <c r="H1399" s="86"/>
      <c r="I1399" s="76"/>
      <c r="J1399" s="76"/>
      <c r="K1399" s="88"/>
      <c r="N1399" s="18"/>
      <c r="P1399" s="4">
        <v>103.0</v>
      </c>
      <c r="Q1399" s="4"/>
      <c r="R1399" s="4"/>
      <c r="S1399" s="21"/>
      <c r="T1399" s="21"/>
      <c r="V1399" s="89"/>
      <c r="Z1399" s="73"/>
      <c r="AA1399" s="73">
        <v>12.001689635144402</v>
      </c>
      <c r="AB1399" s="4"/>
      <c r="AC1399" s="74"/>
      <c r="AD1399" s="75"/>
      <c r="AE1399" s="75"/>
      <c r="AF1399" s="76"/>
      <c r="AJ1399" s="90">
        <v>1026004.0</v>
      </c>
      <c r="AK1399" s="18"/>
      <c r="AL1399" s="8">
        <f t="shared" si="65"/>
        <v>0</v>
      </c>
      <c r="AO1399" s="8">
        <v>1.7582308765262762</v>
      </c>
      <c r="AT1399" s="18"/>
      <c r="AU1399" s="91"/>
    </row>
    <row r="1400" ht="12.0" customHeight="1">
      <c r="A1400" s="97">
        <v>5004005.0</v>
      </c>
      <c r="B1400" s="92" t="s">
        <v>1711</v>
      </c>
      <c r="C1400" s="81" t="str">
        <f t="shared" si="63"/>
        <v/>
      </c>
      <c r="D1400" s="82">
        <v>289.77</v>
      </c>
      <c r="E1400" s="94" t="s">
        <v>245</v>
      </c>
      <c r="F1400" s="84">
        <f t="shared" si="64"/>
        <v>353.5194</v>
      </c>
      <c r="G1400" s="95" t="s">
        <v>246</v>
      </c>
      <c r="H1400" s="86"/>
      <c r="I1400" s="98" t="s">
        <v>1712</v>
      </c>
      <c r="J1400" s="76"/>
      <c r="K1400" s="88"/>
      <c r="N1400" s="18"/>
      <c r="P1400" s="4">
        <v>103.0</v>
      </c>
      <c r="Q1400" s="4"/>
      <c r="R1400" s="4"/>
      <c r="S1400" s="21"/>
      <c r="T1400" s="21"/>
      <c r="V1400" s="89"/>
      <c r="Z1400" s="73"/>
      <c r="AA1400" s="73">
        <v>12.001689635144402</v>
      </c>
      <c r="AB1400" s="4"/>
      <c r="AC1400" s="74"/>
      <c r="AD1400" s="75"/>
      <c r="AE1400" s="75"/>
      <c r="AF1400" s="76"/>
      <c r="AJ1400" s="90">
        <v>1026005.0</v>
      </c>
      <c r="AK1400" s="18"/>
      <c r="AL1400" s="8">
        <f t="shared" si="65"/>
        <v>0</v>
      </c>
      <c r="AO1400" s="8">
        <v>2.243425735895549</v>
      </c>
      <c r="AT1400" s="18"/>
      <c r="AU1400" s="91"/>
    </row>
    <row r="1401" ht="12.0" customHeight="1">
      <c r="A1401" s="97">
        <v>5004006.0</v>
      </c>
      <c r="B1401" s="92" t="s">
        <v>1713</v>
      </c>
      <c r="C1401" s="81" t="str">
        <f t="shared" si="63"/>
        <v/>
      </c>
      <c r="D1401" s="82">
        <v>289.77</v>
      </c>
      <c r="E1401" s="94" t="s">
        <v>245</v>
      </c>
      <c r="F1401" s="84">
        <f t="shared" si="64"/>
        <v>353.5194</v>
      </c>
      <c r="G1401" s="95" t="s">
        <v>252</v>
      </c>
      <c r="H1401" s="86"/>
      <c r="I1401" s="99"/>
      <c r="J1401" s="76"/>
      <c r="K1401" s="88"/>
      <c r="N1401" s="18"/>
      <c r="P1401" s="4">
        <v>103.0</v>
      </c>
      <c r="Q1401" s="4"/>
      <c r="R1401" s="4"/>
      <c r="S1401" s="21"/>
      <c r="T1401" s="21"/>
      <c r="V1401" s="89"/>
      <c r="Z1401" s="73"/>
      <c r="AA1401" s="73">
        <v>12.001689635144402</v>
      </c>
      <c r="AB1401" s="4"/>
      <c r="AC1401" s="74"/>
      <c r="AD1401" s="75"/>
      <c r="AE1401" s="75"/>
      <c r="AF1401" s="76"/>
      <c r="AJ1401" s="90">
        <v>1026006.0</v>
      </c>
      <c r="AK1401" s="18"/>
      <c r="AL1401" s="8">
        <f t="shared" si="65"/>
        <v>0</v>
      </c>
      <c r="AO1401" s="8">
        <v>1.4956171572636994</v>
      </c>
      <c r="AT1401" s="18"/>
      <c r="AU1401" s="91"/>
    </row>
    <row r="1402" ht="12.0" customHeight="1">
      <c r="A1402" s="97">
        <v>1026007.0</v>
      </c>
      <c r="B1402" s="92" t="s">
        <v>1714</v>
      </c>
      <c r="C1402" s="81" t="str">
        <f t="shared" si="63"/>
        <v/>
      </c>
      <c r="D1402" s="82">
        <v>193.75</v>
      </c>
      <c r="E1402" s="83" t="s">
        <v>245</v>
      </c>
      <c r="F1402" s="127">
        <f t="shared" si="64"/>
        <v>236.375</v>
      </c>
      <c r="G1402" s="95" t="s">
        <v>246</v>
      </c>
      <c r="H1402" s="86"/>
      <c r="I1402" s="76"/>
      <c r="J1402" s="76"/>
      <c r="K1402" s="88"/>
      <c r="N1402" s="18"/>
      <c r="P1402" s="4">
        <v>103.0</v>
      </c>
      <c r="Q1402" s="4"/>
      <c r="R1402" s="4"/>
      <c r="S1402" s="21"/>
      <c r="T1402" s="21"/>
      <c r="V1402" s="89"/>
      <c r="Z1402" s="73"/>
      <c r="AA1402" s="73">
        <v>0.0</v>
      </c>
      <c r="AB1402" s="4"/>
      <c r="AC1402" s="74"/>
      <c r="AD1402" s="75"/>
      <c r="AE1402" s="75"/>
      <c r="AF1402" s="76"/>
      <c r="AJ1402" s="90"/>
      <c r="AK1402" s="18"/>
      <c r="AL1402" s="8">
        <f t="shared" si="65"/>
        <v>0</v>
      </c>
      <c r="AO1402" s="8">
        <v>20.52734548344427</v>
      </c>
      <c r="AT1402" s="18"/>
      <c r="AU1402" s="91"/>
    </row>
    <row r="1403" ht="12.0" customHeight="1">
      <c r="A1403" s="97">
        <v>5004008.0</v>
      </c>
      <c r="B1403" s="92" t="s">
        <v>1715</v>
      </c>
      <c r="C1403" s="81" t="str">
        <f t="shared" si="63"/>
        <v/>
      </c>
      <c r="D1403" s="82">
        <v>289.77</v>
      </c>
      <c r="E1403" s="94" t="s">
        <v>245</v>
      </c>
      <c r="F1403" s="84">
        <f t="shared" si="64"/>
        <v>353.5194</v>
      </c>
      <c r="G1403" s="95" t="s">
        <v>246</v>
      </c>
      <c r="H1403" s="86"/>
      <c r="I1403" s="76"/>
      <c r="J1403" s="76"/>
      <c r="K1403" s="88"/>
      <c r="N1403" s="18"/>
      <c r="P1403" s="4">
        <v>103.0</v>
      </c>
      <c r="Q1403" s="4"/>
      <c r="R1403" s="4"/>
      <c r="S1403" s="21"/>
      <c r="T1403" s="21"/>
      <c r="V1403" s="89"/>
      <c r="Z1403" s="73"/>
      <c r="AA1403" s="73">
        <v>12.001689635144402</v>
      </c>
      <c r="AB1403" s="4"/>
      <c r="AC1403" s="74"/>
      <c r="AD1403" s="75"/>
      <c r="AE1403" s="75"/>
      <c r="AF1403" s="76"/>
      <c r="AJ1403" s="90">
        <v>1026008.0</v>
      </c>
      <c r="AK1403" s="18"/>
      <c r="AL1403" s="8">
        <f t="shared" si="65"/>
        <v>0</v>
      </c>
      <c r="AO1403" s="8">
        <v>11.986771085222934</v>
      </c>
      <c r="AT1403" s="18"/>
      <c r="AU1403" s="91"/>
    </row>
    <row r="1404" ht="12.0" customHeight="1">
      <c r="A1404" s="97">
        <v>5004009.0</v>
      </c>
      <c r="B1404" s="92" t="s">
        <v>1716</v>
      </c>
      <c r="C1404" s="81" t="str">
        <f t="shared" si="63"/>
        <v/>
      </c>
      <c r="D1404" s="82">
        <v>289.77</v>
      </c>
      <c r="E1404" s="94" t="s">
        <v>245</v>
      </c>
      <c r="F1404" s="84">
        <f t="shared" si="64"/>
        <v>353.5194</v>
      </c>
      <c r="G1404" s="95" t="s">
        <v>246</v>
      </c>
      <c r="H1404" s="86"/>
      <c r="I1404" s="76"/>
      <c r="J1404" s="76"/>
      <c r="K1404" s="88"/>
      <c r="N1404" s="18"/>
      <c r="P1404" s="4">
        <v>103.0</v>
      </c>
      <c r="Q1404" s="4"/>
      <c r="R1404" s="4"/>
      <c r="S1404" s="21"/>
      <c r="T1404" s="21"/>
      <c r="V1404" s="89"/>
      <c r="Z1404" s="73"/>
      <c r="AA1404" s="73">
        <v>12.001689635144402</v>
      </c>
      <c r="AB1404" s="4"/>
      <c r="AC1404" s="74"/>
      <c r="AD1404" s="75"/>
      <c r="AE1404" s="75"/>
      <c r="AF1404" s="76"/>
      <c r="AJ1404" s="90">
        <v>1026009.0</v>
      </c>
      <c r="AK1404" s="18"/>
      <c r="AL1404" s="8">
        <f t="shared" si="65"/>
        <v>0</v>
      </c>
      <c r="AO1404" s="8">
        <v>13.351119013622291</v>
      </c>
      <c r="AT1404" s="18"/>
      <c r="AU1404" s="91"/>
    </row>
    <row r="1405" ht="12.0" customHeight="1">
      <c r="A1405" s="97">
        <v>5004010.0</v>
      </c>
      <c r="B1405" s="92" t="s">
        <v>1717</v>
      </c>
      <c r="C1405" s="81" t="str">
        <f t="shared" si="63"/>
        <v/>
      </c>
      <c r="D1405" s="82">
        <v>289.77</v>
      </c>
      <c r="E1405" s="94" t="s">
        <v>245</v>
      </c>
      <c r="F1405" s="84">
        <f t="shared" si="64"/>
        <v>353.5194</v>
      </c>
      <c r="G1405" s="95" t="s">
        <v>252</v>
      </c>
      <c r="H1405" s="86"/>
      <c r="I1405" s="76"/>
      <c r="J1405" s="76"/>
      <c r="K1405" s="88"/>
      <c r="N1405" s="18"/>
      <c r="P1405" s="4">
        <v>103.0</v>
      </c>
      <c r="Q1405" s="4"/>
      <c r="R1405" s="4"/>
      <c r="S1405" s="21"/>
      <c r="T1405" s="21"/>
      <c r="V1405" s="89"/>
      <c r="Z1405" s="73"/>
      <c r="AA1405" s="73">
        <v>12.001689635144402</v>
      </c>
      <c r="AB1405" s="4"/>
      <c r="AC1405" s="74"/>
      <c r="AD1405" s="75"/>
      <c r="AE1405" s="75"/>
      <c r="AF1405" s="76"/>
      <c r="AJ1405" s="90">
        <v>1026010.0</v>
      </c>
      <c r="AK1405" s="18"/>
      <c r="AL1405" s="8">
        <f t="shared" si="65"/>
        <v>0</v>
      </c>
      <c r="AO1405" s="8">
        <v>1.1217128679477746</v>
      </c>
      <c r="AT1405" s="18"/>
      <c r="AU1405" s="91"/>
    </row>
    <row r="1406" ht="12.0" customHeight="1">
      <c r="A1406" s="97">
        <v>5004011.0</v>
      </c>
      <c r="B1406" s="92" t="s">
        <v>1718</v>
      </c>
      <c r="C1406" s="81" t="str">
        <f t="shared" si="63"/>
        <v/>
      </c>
      <c r="D1406" s="82">
        <v>297.54</v>
      </c>
      <c r="E1406" s="94" t="s">
        <v>245</v>
      </c>
      <c r="F1406" s="84">
        <f t="shared" si="64"/>
        <v>362.9988</v>
      </c>
      <c r="G1406" s="95" t="s">
        <v>246</v>
      </c>
      <c r="H1406" s="86"/>
      <c r="I1406" s="76"/>
      <c r="J1406" s="76"/>
      <c r="K1406" s="88"/>
      <c r="N1406" s="18"/>
      <c r="P1406" s="4">
        <v>103.0</v>
      </c>
      <c r="Q1406" s="4"/>
      <c r="R1406" s="4"/>
      <c r="S1406" s="21"/>
      <c r="T1406" s="21"/>
      <c r="V1406" s="89"/>
      <c r="Z1406" s="73"/>
      <c r="AA1406" s="73">
        <v>12.001851185272798</v>
      </c>
      <c r="AB1406" s="4"/>
      <c r="AC1406" s="74"/>
      <c r="AD1406" s="75"/>
      <c r="AE1406" s="75"/>
      <c r="AF1406" s="76"/>
      <c r="AJ1406" s="90">
        <v>1026011.0</v>
      </c>
      <c r="AK1406" s="18"/>
      <c r="AL1406" s="8">
        <f t="shared" si="65"/>
        <v>0</v>
      </c>
      <c r="AO1406" s="8">
        <v>7.652262385368815</v>
      </c>
      <c r="AT1406" s="18"/>
      <c r="AU1406" s="91"/>
    </row>
    <row r="1407" ht="12.0" customHeight="1">
      <c r="A1407" s="97">
        <v>5004012.0</v>
      </c>
      <c r="B1407" s="92" t="s">
        <v>1719</v>
      </c>
      <c r="C1407" s="81" t="str">
        <f t="shared" si="63"/>
        <v/>
      </c>
      <c r="D1407" s="82">
        <v>297.54</v>
      </c>
      <c r="E1407" s="94" t="s">
        <v>245</v>
      </c>
      <c r="F1407" s="84">
        <f t="shared" si="64"/>
        <v>362.9988</v>
      </c>
      <c r="G1407" s="95" t="s">
        <v>246</v>
      </c>
      <c r="H1407" s="86"/>
      <c r="I1407" s="76"/>
      <c r="J1407" s="76"/>
      <c r="K1407" s="88"/>
      <c r="N1407" s="18"/>
      <c r="P1407" s="4">
        <v>103.0</v>
      </c>
      <c r="Q1407" s="4"/>
      <c r="R1407" s="4"/>
      <c r="S1407" s="21"/>
      <c r="T1407" s="21"/>
      <c r="V1407" s="89"/>
      <c r="Z1407" s="73"/>
      <c r="AA1407" s="73">
        <v>12.001851185272798</v>
      </c>
      <c r="AB1407" s="4"/>
      <c r="AC1407" s="74"/>
      <c r="AD1407" s="75"/>
      <c r="AE1407" s="75"/>
      <c r="AF1407" s="76"/>
      <c r="AJ1407" s="90">
        <v>1026012.0</v>
      </c>
      <c r="AK1407" s="18"/>
      <c r="AL1407" s="8">
        <f t="shared" si="65"/>
        <v>0</v>
      </c>
      <c r="AO1407" s="8">
        <v>14.153299456124621</v>
      </c>
      <c r="AT1407" s="18"/>
      <c r="AU1407" s="91"/>
    </row>
    <row r="1408" ht="12.0" customHeight="1">
      <c r="A1408" s="97">
        <v>5004013.0</v>
      </c>
      <c r="B1408" s="92" t="s">
        <v>1720</v>
      </c>
      <c r="C1408" s="81" t="str">
        <f t="shared" si="63"/>
        <v/>
      </c>
      <c r="D1408" s="82">
        <v>297.54</v>
      </c>
      <c r="E1408" s="94" t="s">
        <v>245</v>
      </c>
      <c r="F1408" s="84">
        <f t="shared" si="64"/>
        <v>362.9988</v>
      </c>
      <c r="G1408" s="95" t="s">
        <v>246</v>
      </c>
      <c r="H1408" s="86"/>
      <c r="I1408" s="76"/>
      <c r="J1408" s="76"/>
      <c r="K1408" s="88"/>
      <c r="N1408" s="18"/>
      <c r="P1408" s="4">
        <v>103.0</v>
      </c>
      <c r="Q1408" s="4"/>
      <c r="R1408" s="4"/>
      <c r="S1408" s="21"/>
      <c r="T1408" s="21"/>
      <c r="V1408" s="89"/>
      <c r="Z1408" s="73"/>
      <c r="AA1408" s="73">
        <v>12.001851185272798</v>
      </c>
      <c r="AB1408" s="4"/>
      <c r="AC1408" s="74"/>
      <c r="AD1408" s="75"/>
      <c r="AE1408" s="75"/>
      <c r="AF1408" s="76"/>
      <c r="AJ1408" s="90">
        <v>1026013.0</v>
      </c>
      <c r="AK1408" s="18"/>
      <c r="AL1408" s="8">
        <f t="shared" si="65"/>
        <v>0</v>
      </c>
      <c r="AO1408" s="8">
        <v>0.6509250462116737</v>
      </c>
      <c r="AT1408" s="18"/>
      <c r="AU1408" s="91"/>
    </row>
    <row r="1409" ht="12.0" customHeight="1">
      <c r="A1409" s="97">
        <v>5004014.0</v>
      </c>
      <c r="B1409" s="92" t="s">
        <v>1721</v>
      </c>
      <c r="C1409" s="81" t="str">
        <f t="shared" si="63"/>
        <v/>
      </c>
      <c r="D1409" s="82">
        <v>297.54</v>
      </c>
      <c r="E1409" s="94" t="s">
        <v>245</v>
      </c>
      <c r="F1409" s="84">
        <f t="shared" si="64"/>
        <v>362.9988</v>
      </c>
      <c r="G1409" s="95" t="s">
        <v>246</v>
      </c>
      <c r="H1409" s="86"/>
      <c r="I1409" s="76"/>
      <c r="J1409" s="76"/>
      <c r="K1409" s="88"/>
      <c r="N1409" s="18"/>
      <c r="P1409" s="4">
        <v>103.0</v>
      </c>
      <c r="Q1409" s="4"/>
      <c r="R1409" s="4"/>
      <c r="S1409" s="21"/>
      <c r="T1409" s="21"/>
      <c r="V1409" s="89"/>
      <c r="Z1409" s="73"/>
      <c r="AA1409" s="73">
        <v>12.001851185272798</v>
      </c>
      <c r="AB1409" s="4"/>
      <c r="AC1409" s="74"/>
      <c r="AD1409" s="75"/>
      <c r="AE1409" s="75"/>
      <c r="AF1409" s="76"/>
      <c r="AJ1409" s="90">
        <v>1026014.0</v>
      </c>
      <c r="AK1409" s="18"/>
      <c r="AL1409" s="8">
        <f t="shared" si="65"/>
        <v>0</v>
      </c>
      <c r="AO1409" s="8">
        <v>14.029147706509493</v>
      </c>
      <c r="AT1409" s="18"/>
      <c r="AU1409" s="91"/>
    </row>
    <row r="1410" ht="12.0" customHeight="1">
      <c r="A1410" s="97">
        <v>5004015.0</v>
      </c>
      <c r="B1410" s="92" t="s">
        <v>1722</v>
      </c>
      <c r="C1410" s="81" t="str">
        <f t="shared" si="63"/>
        <v/>
      </c>
      <c r="D1410" s="82">
        <v>297.54</v>
      </c>
      <c r="E1410" s="94" t="s">
        <v>245</v>
      </c>
      <c r="F1410" s="84">
        <f t="shared" si="64"/>
        <v>362.9988</v>
      </c>
      <c r="G1410" s="95" t="s">
        <v>246</v>
      </c>
      <c r="H1410" s="86"/>
      <c r="I1410" s="76"/>
      <c r="J1410" s="76"/>
      <c r="K1410" s="88"/>
      <c r="N1410" s="18"/>
      <c r="P1410" s="4">
        <v>103.0</v>
      </c>
      <c r="Q1410" s="4"/>
      <c r="R1410" s="4"/>
      <c r="S1410" s="21"/>
      <c r="T1410" s="21"/>
      <c r="V1410" s="89"/>
      <c r="Z1410" s="73"/>
      <c r="AA1410" s="73">
        <v>12.001851185272798</v>
      </c>
      <c r="AB1410" s="4"/>
      <c r="AC1410" s="74"/>
      <c r="AD1410" s="75"/>
      <c r="AE1410" s="75"/>
      <c r="AF1410" s="76"/>
      <c r="AJ1410" s="90">
        <v>1026015.0</v>
      </c>
      <c r="AK1410" s="18"/>
      <c r="AL1410" s="8">
        <f t="shared" si="65"/>
        <v>0</v>
      </c>
      <c r="AO1410" s="8">
        <v>4.25351818761192</v>
      </c>
      <c r="AT1410" s="18"/>
      <c r="AU1410" s="91"/>
    </row>
    <row r="1411" ht="12.0" customHeight="1">
      <c r="A1411" s="97">
        <v>5004016.0</v>
      </c>
      <c r="B1411" s="92" t="s">
        <v>1723</v>
      </c>
      <c r="C1411" s="81" t="str">
        <f t="shared" si="63"/>
        <v/>
      </c>
      <c r="D1411" s="82">
        <v>297.54</v>
      </c>
      <c r="E1411" s="94" t="s">
        <v>245</v>
      </c>
      <c r="F1411" s="84">
        <f t="shared" si="64"/>
        <v>362.9988</v>
      </c>
      <c r="G1411" s="95" t="s">
        <v>246</v>
      </c>
      <c r="H1411" s="86"/>
      <c r="I1411" s="76"/>
      <c r="J1411" s="76"/>
      <c r="K1411" s="88"/>
      <c r="N1411" s="18"/>
      <c r="P1411" s="4">
        <v>103.0</v>
      </c>
      <c r="Q1411" s="4"/>
      <c r="R1411" s="4"/>
      <c r="S1411" s="21"/>
      <c r="T1411" s="21"/>
      <c r="V1411" s="89"/>
      <c r="Z1411" s="73"/>
      <c r="AA1411" s="73">
        <v>12.001851185272798</v>
      </c>
      <c r="AB1411" s="4"/>
      <c r="AC1411" s="74"/>
      <c r="AD1411" s="75"/>
      <c r="AE1411" s="75"/>
      <c r="AF1411" s="76"/>
      <c r="AJ1411" s="90">
        <v>1026016.0</v>
      </c>
      <c r="AK1411" s="18"/>
      <c r="AL1411" s="8">
        <f t="shared" si="65"/>
        <v>0</v>
      </c>
      <c r="AO1411" s="8">
        <v>8.59850988463485</v>
      </c>
      <c r="AT1411" s="18"/>
      <c r="AU1411" s="91"/>
    </row>
    <row r="1412" ht="12.0" customHeight="1">
      <c r="A1412" s="97">
        <v>5004017.0</v>
      </c>
      <c r="B1412" s="92" t="s">
        <v>1724</v>
      </c>
      <c r="C1412" s="81" t="str">
        <f t="shared" si="63"/>
        <v/>
      </c>
      <c r="D1412" s="82">
        <v>297.54</v>
      </c>
      <c r="E1412" s="94" t="s">
        <v>245</v>
      </c>
      <c r="F1412" s="84">
        <f t="shared" si="64"/>
        <v>362.9988</v>
      </c>
      <c r="G1412" s="95" t="s">
        <v>252</v>
      </c>
      <c r="H1412" s="86"/>
      <c r="I1412" s="76"/>
      <c r="J1412" s="76"/>
      <c r="K1412" s="88"/>
      <c r="N1412" s="18"/>
      <c r="P1412" s="4">
        <v>103.0</v>
      </c>
      <c r="Q1412" s="4"/>
      <c r="R1412" s="4"/>
      <c r="S1412" s="21"/>
      <c r="T1412" s="21"/>
      <c r="V1412" s="89"/>
      <c r="Z1412" s="73"/>
      <c r="AA1412" s="73">
        <v>12.001851185272798</v>
      </c>
      <c r="AB1412" s="4"/>
      <c r="AC1412" s="74"/>
      <c r="AD1412" s="75"/>
      <c r="AE1412" s="75"/>
      <c r="AF1412" s="76"/>
      <c r="AJ1412" s="90">
        <v>1026017.0</v>
      </c>
      <c r="AK1412" s="18"/>
      <c r="AL1412" s="8">
        <f t="shared" si="65"/>
        <v>0</v>
      </c>
      <c r="AO1412" s="8">
        <v>2.9949865890301166</v>
      </c>
      <c r="AT1412" s="18"/>
      <c r="AU1412" s="91"/>
    </row>
    <row r="1413" ht="12.0" customHeight="1">
      <c r="A1413" s="97">
        <v>5004018.0</v>
      </c>
      <c r="B1413" s="92" t="s">
        <v>1725</v>
      </c>
      <c r="C1413" s="81" t="str">
        <f t="shared" si="63"/>
        <v/>
      </c>
      <c r="D1413" s="82">
        <v>297.54</v>
      </c>
      <c r="E1413" s="94" t="s">
        <v>245</v>
      </c>
      <c r="F1413" s="84">
        <f t="shared" si="64"/>
        <v>362.9988</v>
      </c>
      <c r="G1413" s="95" t="s">
        <v>246</v>
      </c>
      <c r="H1413" s="86"/>
      <c r="I1413" s="76"/>
      <c r="J1413" s="76"/>
      <c r="K1413" s="88"/>
      <c r="N1413" s="18"/>
      <c r="P1413" s="4">
        <v>103.0</v>
      </c>
      <c r="Q1413" s="4"/>
      <c r="R1413" s="4"/>
      <c r="S1413" s="21"/>
      <c r="T1413" s="21"/>
      <c r="V1413" s="89"/>
      <c r="Z1413" s="73"/>
      <c r="AA1413" s="73">
        <v>12.001851185272798</v>
      </c>
      <c r="AB1413" s="4"/>
      <c r="AC1413" s="74"/>
      <c r="AD1413" s="75"/>
      <c r="AE1413" s="75"/>
      <c r="AF1413" s="76"/>
      <c r="AJ1413" s="90">
        <v>1026018.0</v>
      </c>
      <c r="AK1413" s="18"/>
      <c r="AL1413" s="8">
        <f t="shared" si="65"/>
        <v>0</v>
      </c>
      <c r="AO1413" s="8">
        <v>14.946942416281141</v>
      </c>
      <c r="AT1413" s="18"/>
      <c r="AU1413" s="91"/>
    </row>
    <row r="1414" ht="12.0" customHeight="1">
      <c r="A1414" s="97">
        <v>1026019.0</v>
      </c>
      <c r="B1414" s="92" t="s">
        <v>1726</v>
      </c>
      <c r="C1414" s="81" t="str">
        <f t="shared" si="63"/>
        <v/>
      </c>
      <c r="D1414" s="82">
        <v>180.17</v>
      </c>
      <c r="E1414" s="83" t="s">
        <v>245</v>
      </c>
      <c r="F1414" s="127">
        <f t="shared" si="64"/>
        <v>219.8074</v>
      </c>
      <c r="G1414" s="95" t="s">
        <v>246</v>
      </c>
      <c r="H1414" s="86"/>
      <c r="I1414" s="76"/>
      <c r="J1414" s="76"/>
      <c r="K1414" s="88"/>
      <c r="N1414" s="18"/>
      <c r="P1414" s="4">
        <v>103.0</v>
      </c>
      <c r="Q1414" s="4"/>
      <c r="R1414" s="4"/>
      <c r="S1414" s="21"/>
      <c r="T1414" s="21"/>
      <c r="V1414" s="89"/>
      <c r="Z1414" s="73"/>
      <c r="AA1414" s="73">
        <v>0.0</v>
      </c>
      <c r="AB1414" s="4"/>
      <c r="AC1414" s="74"/>
      <c r="AD1414" s="75"/>
      <c r="AE1414" s="75"/>
      <c r="AF1414" s="76"/>
      <c r="AJ1414" s="90"/>
      <c r="AK1414" s="18"/>
      <c r="AL1414" s="8">
        <f t="shared" si="65"/>
        <v>0</v>
      </c>
      <c r="AO1414" s="8">
        <v>88.2982336108637</v>
      </c>
      <c r="AT1414" s="18"/>
      <c r="AU1414" s="91"/>
    </row>
    <row r="1415" ht="12.0" customHeight="1">
      <c r="A1415" s="97">
        <v>5004020.0</v>
      </c>
      <c r="B1415" s="92" t="s">
        <v>1727</v>
      </c>
      <c r="C1415" s="81" t="str">
        <f t="shared" si="63"/>
        <v/>
      </c>
      <c r="D1415" s="82">
        <v>297.54</v>
      </c>
      <c r="E1415" s="94" t="s">
        <v>245</v>
      </c>
      <c r="F1415" s="84">
        <f t="shared" si="64"/>
        <v>362.9988</v>
      </c>
      <c r="G1415" s="95" t="s">
        <v>246</v>
      </c>
      <c r="H1415" s="86"/>
      <c r="I1415" s="76"/>
      <c r="J1415" s="76"/>
      <c r="K1415" s="88"/>
      <c r="N1415" s="18"/>
      <c r="P1415" s="4">
        <v>103.0</v>
      </c>
      <c r="Q1415" s="4"/>
      <c r="R1415" s="4"/>
      <c r="S1415" s="21"/>
      <c r="T1415" s="21"/>
      <c r="V1415" s="89"/>
      <c r="Z1415" s="73"/>
      <c r="AA1415" s="73">
        <v>12.001851185272798</v>
      </c>
      <c r="AB1415" s="4"/>
      <c r="AC1415" s="74"/>
      <c r="AD1415" s="75"/>
      <c r="AE1415" s="75"/>
      <c r="AF1415" s="76"/>
      <c r="AJ1415" s="90">
        <v>1026020.0</v>
      </c>
      <c r="AK1415" s="18"/>
      <c r="AL1415" s="8">
        <f t="shared" si="65"/>
        <v>0</v>
      </c>
      <c r="AO1415" s="8">
        <v>6.636194350797021</v>
      </c>
      <c r="AT1415" s="18"/>
      <c r="AU1415" s="91"/>
    </row>
    <row r="1416" ht="12.0" customHeight="1">
      <c r="A1416" s="97">
        <v>5004021.0</v>
      </c>
      <c r="B1416" s="92" t="s">
        <v>1728</v>
      </c>
      <c r="C1416" s="81" t="str">
        <f t="shared" si="63"/>
        <v/>
      </c>
      <c r="D1416" s="82">
        <v>329.96</v>
      </c>
      <c r="E1416" s="94" t="s">
        <v>245</v>
      </c>
      <c r="F1416" s="84">
        <f t="shared" si="64"/>
        <v>402.5512</v>
      </c>
      <c r="G1416" s="95" t="s">
        <v>246</v>
      </c>
      <c r="H1416" s="86"/>
      <c r="I1416" s="76"/>
      <c r="J1416" s="76"/>
      <c r="K1416" s="88"/>
      <c r="N1416" s="18"/>
      <c r="P1416" s="4">
        <v>103.0</v>
      </c>
      <c r="Q1416" s="4"/>
      <c r="R1416" s="4"/>
      <c r="S1416" s="21"/>
      <c r="T1416" s="21"/>
      <c r="V1416" s="89"/>
      <c r="Z1416" s="73"/>
      <c r="AA1416" s="73">
        <v>12.000927428703918</v>
      </c>
      <c r="AB1416" s="4"/>
      <c r="AC1416" s="74"/>
      <c r="AD1416" s="75"/>
      <c r="AE1416" s="75"/>
      <c r="AF1416" s="76"/>
      <c r="AJ1416" s="90">
        <v>1026021.0</v>
      </c>
      <c r="AK1416" s="18"/>
      <c r="AL1416" s="8">
        <f t="shared" si="65"/>
        <v>0</v>
      </c>
      <c r="AO1416" s="8">
        <v>6.967235862702528</v>
      </c>
      <c r="AT1416" s="18"/>
      <c r="AU1416" s="91"/>
    </row>
    <row r="1417" ht="12.0" customHeight="1">
      <c r="A1417" s="97">
        <v>5004022.0</v>
      </c>
      <c r="B1417" s="92" t="s">
        <v>1729</v>
      </c>
      <c r="C1417" s="81" t="str">
        <f t="shared" si="63"/>
        <v/>
      </c>
      <c r="D1417" s="82">
        <v>329.96</v>
      </c>
      <c r="E1417" s="94" t="s">
        <v>245</v>
      </c>
      <c r="F1417" s="84">
        <f t="shared" si="64"/>
        <v>402.5512</v>
      </c>
      <c r="G1417" s="95" t="s">
        <v>252</v>
      </c>
      <c r="H1417" s="86"/>
      <c r="I1417" s="76"/>
      <c r="J1417" s="76"/>
      <c r="K1417" s="88"/>
      <c r="N1417" s="18"/>
      <c r="P1417" s="4">
        <v>103.0</v>
      </c>
      <c r="Q1417" s="4"/>
      <c r="R1417" s="4"/>
      <c r="S1417" s="21"/>
      <c r="T1417" s="21"/>
      <c r="V1417" s="89"/>
      <c r="Z1417" s="73"/>
      <c r="AA1417" s="73">
        <v>12.000927428703918</v>
      </c>
      <c r="AB1417" s="4"/>
      <c r="AC1417" s="74"/>
      <c r="AD1417" s="75"/>
      <c r="AE1417" s="75"/>
      <c r="AF1417" s="76"/>
      <c r="AJ1417" s="90">
        <v>1026022.0</v>
      </c>
      <c r="AK1417" s="18"/>
      <c r="AL1417" s="8">
        <f t="shared" si="65"/>
        <v>0</v>
      </c>
      <c r="AO1417" s="8">
        <v>0.6429861005704073</v>
      </c>
      <c r="AT1417" s="18"/>
      <c r="AU1417" s="91"/>
    </row>
    <row r="1418" ht="12.0" customHeight="1">
      <c r="A1418" s="97">
        <v>5004023.0</v>
      </c>
      <c r="B1418" s="92" t="s">
        <v>1730</v>
      </c>
      <c r="C1418" s="81" t="str">
        <f t="shared" si="63"/>
        <v/>
      </c>
      <c r="D1418" s="82">
        <v>329.96</v>
      </c>
      <c r="E1418" s="94" t="s">
        <v>245</v>
      </c>
      <c r="F1418" s="84">
        <f t="shared" si="64"/>
        <v>402.5512</v>
      </c>
      <c r="G1418" s="95" t="s">
        <v>246</v>
      </c>
      <c r="H1418" s="86"/>
      <c r="I1418" s="76"/>
      <c r="J1418" s="76"/>
      <c r="K1418" s="88"/>
      <c r="N1418" s="18"/>
      <c r="P1418" s="4">
        <v>103.0</v>
      </c>
      <c r="Q1418" s="4"/>
      <c r="R1418" s="4"/>
      <c r="S1418" s="21"/>
      <c r="T1418" s="21"/>
      <c r="V1418" s="89"/>
      <c r="Z1418" s="73"/>
      <c r="AA1418" s="73">
        <v>12.000927428703918</v>
      </c>
      <c r="AB1418" s="4"/>
      <c r="AC1418" s="74"/>
      <c r="AD1418" s="75"/>
      <c r="AE1418" s="75"/>
      <c r="AF1418" s="76"/>
      <c r="AJ1418" s="90">
        <v>1026023.0</v>
      </c>
      <c r="AK1418" s="18"/>
      <c r="AL1418" s="8">
        <f t="shared" si="65"/>
        <v>0</v>
      </c>
      <c r="AO1418" s="8">
        <v>0.6361790134889383</v>
      </c>
      <c r="AT1418" s="18"/>
      <c r="AU1418" s="91"/>
    </row>
    <row r="1419" ht="12.0" customHeight="1">
      <c r="A1419" s="97">
        <v>5004024.0</v>
      </c>
      <c r="B1419" s="92" t="s">
        <v>1731</v>
      </c>
      <c r="C1419" s="81" t="str">
        <f t="shared" si="63"/>
        <v/>
      </c>
      <c r="D1419" s="82">
        <v>329.96</v>
      </c>
      <c r="E1419" s="94" t="s">
        <v>245</v>
      </c>
      <c r="F1419" s="84">
        <f t="shared" si="64"/>
        <v>402.5512</v>
      </c>
      <c r="G1419" s="95" t="s">
        <v>246</v>
      </c>
      <c r="H1419" s="86"/>
      <c r="I1419" s="76"/>
      <c r="J1419" s="76"/>
      <c r="K1419" s="88"/>
      <c r="N1419" s="18"/>
      <c r="P1419" s="4">
        <v>103.0</v>
      </c>
      <c r="Q1419" s="4"/>
      <c r="R1419" s="4"/>
      <c r="S1419" s="21"/>
      <c r="T1419" s="21"/>
      <c r="V1419" s="89"/>
      <c r="Z1419" s="73"/>
      <c r="AA1419" s="73">
        <v>12.000927428703918</v>
      </c>
      <c r="AB1419" s="4"/>
      <c r="AC1419" s="74"/>
      <c r="AD1419" s="75"/>
      <c r="AE1419" s="75"/>
      <c r="AF1419" s="76"/>
      <c r="AJ1419" s="90">
        <v>1026024.0</v>
      </c>
      <c r="AK1419" s="18"/>
      <c r="AL1419" s="8">
        <f t="shared" si="65"/>
        <v>0</v>
      </c>
      <c r="AO1419" s="8">
        <v>17.588022238773455</v>
      </c>
      <c r="AT1419" s="18"/>
      <c r="AU1419" s="91"/>
    </row>
    <row r="1420" ht="12.0" customHeight="1">
      <c r="A1420" s="97">
        <v>5004025.0</v>
      </c>
      <c r="B1420" s="92" t="s">
        <v>1732</v>
      </c>
      <c r="C1420" s="81" t="str">
        <f t="shared" si="63"/>
        <v/>
      </c>
      <c r="D1420" s="82">
        <v>329.96</v>
      </c>
      <c r="E1420" s="94" t="s">
        <v>245</v>
      </c>
      <c r="F1420" s="84">
        <f t="shared" si="64"/>
        <v>402.5512</v>
      </c>
      <c r="G1420" s="95" t="s">
        <v>246</v>
      </c>
      <c r="H1420" s="86"/>
      <c r="I1420" s="76"/>
      <c r="J1420" s="76"/>
      <c r="K1420" s="88"/>
      <c r="N1420" s="18"/>
      <c r="P1420" s="4">
        <v>103.0</v>
      </c>
      <c r="Q1420" s="4"/>
      <c r="R1420" s="4"/>
      <c r="S1420" s="21"/>
      <c r="T1420" s="21"/>
      <c r="V1420" s="89"/>
      <c r="Z1420" s="73"/>
      <c r="AA1420" s="73">
        <v>12.000927428703918</v>
      </c>
      <c r="AB1420" s="4"/>
      <c r="AC1420" s="74"/>
      <c r="AD1420" s="75"/>
      <c r="AE1420" s="75"/>
      <c r="AF1420" s="76"/>
      <c r="AJ1420" s="90">
        <v>1026025.0</v>
      </c>
      <c r="AK1420" s="18"/>
      <c r="AL1420" s="8">
        <f t="shared" si="65"/>
        <v>0</v>
      </c>
      <c r="AO1420" s="8">
        <v>0.6646165085619462</v>
      </c>
      <c r="AT1420" s="18"/>
      <c r="AU1420" s="91"/>
    </row>
    <row r="1421" ht="12.0" customHeight="1">
      <c r="A1421" s="97">
        <v>5004026.0</v>
      </c>
      <c r="B1421" s="92" t="s">
        <v>1733</v>
      </c>
      <c r="C1421" s="81" t="str">
        <f t="shared" si="63"/>
        <v/>
      </c>
      <c r="D1421" s="82">
        <v>348.5</v>
      </c>
      <c r="E1421" s="94" t="s">
        <v>245</v>
      </c>
      <c r="F1421" s="84">
        <f t="shared" si="64"/>
        <v>425.17</v>
      </c>
      <c r="G1421" s="95" t="s">
        <v>246</v>
      </c>
      <c r="H1421" s="86"/>
      <c r="I1421" s="76"/>
      <c r="J1421" s="76"/>
      <c r="K1421" s="88"/>
      <c r="N1421" s="18"/>
      <c r="P1421" s="4">
        <v>103.0</v>
      </c>
      <c r="Q1421" s="4"/>
      <c r="R1421" s="4"/>
      <c r="S1421" s="21"/>
      <c r="T1421" s="21"/>
      <c r="V1421" s="89"/>
      <c r="Z1421" s="73"/>
      <c r="AA1421" s="73">
        <v>11.99841952761436</v>
      </c>
      <c r="AB1421" s="4"/>
      <c r="AC1421" s="74"/>
      <c r="AD1421" s="75"/>
      <c r="AE1421" s="75"/>
      <c r="AF1421" s="76"/>
      <c r="AJ1421" s="90">
        <v>1026026.0</v>
      </c>
      <c r="AK1421" s="18"/>
      <c r="AL1421" s="8">
        <f t="shared" si="65"/>
        <v>0</v>
      </c>
      <c r="AO1421" s="8">
        <v>10.667728952823744</v>
      </c>
      <c r="AT1421" s="18"/>
      <c r="AU1421" s="91"/>
    </row>
    <row r="1422" ht="12.0" customHeight="1">
      <c r="A1422" s="97">
        <v>5004027.0</v>
      </c>
      <c r="B1422" s="92" t="s">
        <v>1734</v>
      </c>
      <c r="C1422" s="81" t="str">
        <f t="shared" si="63"/>
        <v/>
      </c>
      <c r="D1422" s="82">
        <v>348.5</v>
      </c>
      <c r="E1422" s="94" t="s">
        <v>245</v>
      </c>
      <c r="F1422" s="84">
        <f t="shared" si="64"/>
        <v>425.17</v>
      </c>
      <c r="G1422" s="95" t="s">
        <v>246</v>
      </c>
      <c r="H1422" s="86"/>
      <c r="I1422" s="87" t="s">
        <v>1735</v>
      </c>
      <c r="J1422" s="76"/>
      <c r="K1422" s="88"/>
      <c r="N1422" s="18"/>
      <c r="P1422" s="4">
        <v>103.0</v>
      </c>
      <c r="Q1422" s="4"/>
      <c r="R1422" s="4"/>
      <c r="S1422" s="21"/>
      <c r="T1422" s="21"/>
      <c r="V1422" s="89"/>
      <c r="Z1422" s="73"/>
      <c r="AA1422" s="73">
        <v>11.99841952761436</v>
      </c>
      <c r="AB1422" s="4"/>
      <c r="AC1422" s="74"/>
      <c r="AD1422" s="75"/>
      <c r="AE1422" s="75"/>
      <c r="AF1422" s="76"/>
      <c r="AJ1422" s="90">
        <v>1026027.0</v>
      </c>
      <c r="AK1422" s="18"/>
      <c r="AL1422" s="8">
        <f t="shared" si="65"/>
        <v>0</v>
      </c>
      <c r="AO1422" s="8">
        <v>6.533345961537988</v>
      </c>
      <c r="AT1422" s="18"/>
      <c r="AU1422" s="91"/>
    </row>
    <row r="1423" ht="12.0" customHeight="1">
      <c r="A1423" s="97">
        <v>5004028.0</v>
      </c>
      <c r="B1423" s="92" t="s">
        <v>1736</v>
      </c>
      <c r="C1423" s="81" t="str">
        <f t="shared" si="63"/>
        <v/>
      </c>
      <c r="D1423" s="82">
        <v>348.5</v>
      </c>
      <c r="E1423" s="94" t="s">
        <v>245</v>
      </c>
      <c r="F1423" s="84">
        <f t="shared" si="64"/>
        <v>425.17</v>
      </c>
      <c r="G1423" s="95" t="s">
        <v>246</v>
      </c>
      <c r="H1423" s="86"/>
      <c r="I1423" s="98" t="s">
        <v>1737</v>
      </c>
      <c r="J1423" s="76"/>
      <c r="K1423" s="88"/>
      <c r="N1423" s="18"/>
      <c r="P1423" s="4">
        <v>103.0</v>
      </c>
      <c r="Q1423" s="4"/>
      <c r="R1423" s="4"/>
      <c r="S1423" s="21"/>
      <c r="T1423" s="21"/>
      <c r="V1423" s="89"/>
      <c r="Z1423" s="73"/>
      <c r="AA1423" s="73">
        <v>11.99841952761436</v>
      </c>
      <c r="AB1423" s="4"/>
      <c r="AC1423" s="74"/>
      <c r="AD1423" s="75"/>
      <c r="AE1423" s="75"/>
      <c r="AF1423" s="76"/>
      <c r="AJ1423" s="90">
        <v>1026028.0</v>
      </c>
      <c r="AK1423" s="18"/>
      <c r="AL1423" s="8">
        <f t="shared" si="65"/>
        <v>0</v>
      </c>
      <c r="AO1423" s="8">
        <v>54.618772238457574</v>
      </c>
      <c r="AT1423" s="18"/>
      <c r="AU1423" s="91"/>
    </row>
    <row r="1424" ht="12.0" customHeight="1">
      <c r="A1424" s="97">
        <v>5004029.0</v>
      </c>
      <c r="B1424" s="92" t="s">
        <v>1738</v>
      </c>
      <c r="C1424" s="81" t="str">
        <f t="shared" si="63"/>
        <v/>
      </c>
      <c r="D1424" s="82">
        <v>348.5</v>
      </c>
      <c r="E1424" s="94" t="s">
        <v>245</v>
      </c>
      <c r="F1424" s="84">
        <f t="shared" si="64"/>
        <v>425.17</v>
      </c>
      <c r="G1424" s="95" t="s">
        <v>252</v>
      </c>
      <c r="H1424" s="86"/>
      <c r="I1424" s="99"/>
      <c r="J1424" s="76"/>
      <c r="K1424" s="88"/>
      <c r="N1424" s="18"/>
      <c r="P1424" s="4">
        <v>103.0</v>
      </c>
      <c r="Q1424" s="4"/>
      <c r="R1424" s="4"/>
      <c r="S1424" s="21"/>
      <c r="T1424" s="21"/>
      <c r="V1424" s="89"/>
      <c r="Z1424" s="73"/>
      <c r="AA1424" s="73">
        <v>11.99841952761436</v>
      </c>
      <c r="AB1424" s="4"/>
      <c r="AC1424" s="74"/>
      <c r="AD1424" s="75"/>
      <c r="AE1424" s="75"/>
      <c r="AF1424" s="76"/>
      <c r="AJ1424" s="90">
        <v>1026029.0</v>
      </c>
      <c r="AK1424" s="18"/>
      <c r="AL1424" s="8">
        <f t="shared" si="65"/>
        <v>0</v>
      </c>
      <c r="AO1424" s="8">
        <v>0.5021954049141005</v>
      </c>
      <c r="AT1424" s="18"/>
      <c r="AU1424" s="91"/>
    </row>
    <row r="1425" ht="12.0" customHeight="1">
      <c r="A1425" s="97">
        <v>5004030.0</v>
      </c>
      <c r="B1425" s="92" t="s">
        <v>1739</v>
      </c>
      <c r="C1425" s="81" t="str">
        <f t="shared" si="63"/>
        <v/>
      </c>
      <c r="D1425" s="82">
        <v>348.5</v>
      </c>
      <c r="E1425" s="94" t="s">
        <v>245</v>
      </c>
      <c r="F1425" s="84">
        <f t="shared" si="64"/>
        <v>425.17</v>
      </c>
      <c r="G1425" s="95" t="s">
        <v>246</v>
      </c>
      <c r="H1425" s="86"/>
      <c r="I1425" s="76"/>
      <c r="J1425" s="76"/>
      <c r="K1425" s="88"/>
      <c r="N1425" s="18"/>
      <c r="P1425" s="4">
        <v>103.0</v>
      </c>
      <c r="Q1425" s="4"/>
      <c r="R1425" s="4"/>
      <c r="S1425" s="21"/>
      <c r="T1425" s="21"/>
      <c r="V1425" s="89"/>
      <c r="Z1425" s="73"/>
      <c r="AA1425" s="73">
        <v>11.99841952761436</v>
      </c>
      <c r="AB1425" s="4"/>
      <c r="AC1425" s="74"/>
      <c r="AD1425" s="75"/>
      <c r="AE1425" s="75"/>
      <c r="AF1425" s="76"/>
      <c r="AJ1425" s="90">
        <v>1026030.0</v>
      </c>
      <c r="AK1425" s="18"/>
      <c r="AL1425" s="8">
        <f t="shared" si="65"/>
        <v>0</v>
      </c>
      <c r="AO1425" s="8">
        <v>11.01184924162451</v>
      </c>
      <c r="AT1425" s="18"/>
      <c r="AU1425" s="91"/>
    </row>
    <row r="1426" ht="12.0" customHeight="1">
      <c r="A1426" s="97">
        <v>5004031.0</v>
      </c>
      <c r="B1426" s="92" t="s">
        <v>1740</v>
      </c>
      <c r="C1426" s="81" t="str">
        <f t="shared" si="63"/>
        <v/>
      </c>
      <c r="D1426" s="82">
        <v>348.5</v>
      </c>
      <c r="E1426" s="94" t="s">
        <v>245</v>
      </c>
      <c r="F1426" s="84">
        <f t="shared" si="64"/>
        <v>425.17</v>
      </c>
      <c r="G1426" s="95" t="s">
        <v>246</v>
      </c>
      <c r="H1426" s="86"/>
      <c r="I1426" s="98" t="s">
        <v>1741</v>
      </c>
      <c r="J1426" s="76"/>
      <c r="K1426" s="88"/>
      <c r="N1426" s="18"/>
      <c r="P1426" s="4">
        <v>103.0</v>
      </c>
      <c r="Q1426" s="4"/>
      <c r="R1426" s="4"/>
      <c r="S1426" s="21"/>
      <c r="T1426" s="21"/>
      <c r="V1426" s="89"/>
      <c r="Z1426" s="73"/>
      <c r="AA1426" s="73">
        <v>11.99841952761436</v>
      </c>
      <c r="AB1426" s="4"/>
      <c r="AC1426" s="74"/>
      <c r="AD1426" s="75"/>
      <c r="AE1426" s="75"/>
      <c r="AF1426" s="76"/>
      <c r="AJ1426" s="90">
        <v>1026031.0</v>
      </c>
      <c r="AK1426" s="18"/>
      <c r="AL1426" s="8">
        <f t="shared" si="65"/>
        <v>0</v>
      </c>
      <c r="AO1426" s="8">
        <v>44.04739696649804</v>
      </c>
      <c r="AT1426" s="18"/>
      <c r="AU1426" s="91"/>
    </row>
    <row r="1427" ht="12.0" customHeight="1">
      <c r="A1427" s="97">
        <v>5004032.0</v>
      </c>
      <c r="B1427" s="92" t="s">
        <v>1742</v>
      </c>
      <c r="C1427" s="81" t="str">
        <f t="shared" si="63"/>
        <v/>
      </c>
      <c r="D1427" s="82">
        <v>348.5</v>
      </c>
      <c r="E1427" s="94" t="s">
        <v>245</v>
      </c>
      <c r="F1427" s="84">
        <f t="shared" si="64"/>
        <v>425.17</v>
      </c>
      <c r="G1427" s="95" t="s">
        <v>246</v>
      </c>
      <c r="H1427" s="86"/>
      <c r="I1427" s="99"/>
      <c r="J1427" s="76"/>
      <c r="K1427" s="88"/>
      <c r="N1427" s="18"/>
      <c r="P1427" s="4">
        <v>103.0</v>
      </c>
      <c r="Q1427" s="4"/>
      <c r="R1427" s="4"/>
      <c r="S1427" s="21"/>
      <c r="T1427" s="21"/>
      <c r="V1427" s="89"/>
      <c r="Z1427" s="73"/>
      <c r="AA1427" s="73">
        <v>11.99841952761436</v>
      </c>
      <c r="AB1427" s="4"/>
      <c r="AC1427" s="74"/>
      <c r="AD1427" s="75"/>
      <c r="AE1427" s="75"/>
      <c r="AF1427" s="76"/>
      <c r="AJ1427" s="90">
        <v>1026032.0</v>
      </c>
      <c r="AK1427" s="18"/>
      <c r="AL1427" s="8">
        <f t="shared" si="65"/>
        <v>0</v>
      </c>
      <c r="AO1427" s="8">
        <v>3.6412514825638382</v>
      </c>
      <c r="AT1427" s="18"/>
      <c r="AU1427" s="91"/>
    </row>
    <row r="1428" ht="12.0" customHeight="1">
      <c r="A1428" s="97">
        <v>5004033.0</v>
      </c>
      <c r="B1428" s="92" t="s">
        <v>1743</v>
      </c>
      <c r="C1428" s="81" t="str">
        <f t="shared" si="63"/>
        <v/>
      </c>
      <c r="D1428" s="82">
        <v>348.5</v>
      </c>
      <c r="E1428" s="94" t="s">
        <v>245</v>
      </c>
      <c r="F1428" s="84">
        <f t="shared" si="64"/>
        <v>425.17</v>
      </c>
      <c r="G1428" s="95" t="s">
        <v>246</v>
      </c>
      <c r="H1428" s="86"/>
      <c r="I1428" s="76"/>
      <c r="J1428" s="76"/>
      <c r="K1428" s="88"/>
      <c r="N1428" s="18"/>
      <c r="P1428" s="4">
        <v>103.0</v>
      </c>
      <c r="Q1428" s="4"/>
      <c r="R1428" s="4"/>
      <c r="S1428" s="21"/>
      <c r="T1428" s="21"/>
      <c r="V1428" s="89"/>
      <c r="Z1428" s="73"/>
      <c r="AA1428" s="73">
        <v>11.99841952761436</v>
      </c>
      <c r="AB1428" s="4"/>
      <c r="AC1428" s="74"/>
      <c r="AD1428" s="75"/>
      <c r="AE1428" s="75"/>
      <c r="AF1428" s="76"/>
      <c r="AJ1428" s="90">
        <v>1026033.0</v>
      </c>
      <c r="AK1428" s="18"/>
      <c r="AL1428" s="8">
        <f t="shared" si="65"/>
        <v>0</v>
      </c>
      <c r="AO1428" s="8">
        <v>23.54257424071447</v>
      </c>
      <c r="AT1428" s="18"/>
      <c r="AU1428" s="91"/>
    </row>
    <row r="1429" ht="12.0" customHeight="1">
      <c r="A1429" s="97">
        <v>5004034.0</v>
      </c>
      <c r="B1429" s="92" t="s">
        <v>1744</v>
      </c>
      <c r="C1429" s="81" t="str">
        <f t="shared" si="63"/>
        <v/>
      </c>
      <c r="D1429" s="82">
        <v>348.5</v>
      </c>
      <c r="E1429" s="94" t="s">
        <v>245</v>
      </c>
      <c r="F1429" s="84">
        <f t="shared" si="64"/>
        <v>425.17</v>
      </c>
      <c r="G1429" s="95" t="s">
        <v>246</v>
      </c>
      <c r="H1429" s="86"/>
      <c r="I1429" s="98" t="s">
        <v>1745</v>
      </c>
      <c r="J1429" s="76"/>
      <c r="K1429" s="88"/>
      <c r="N1429" s="18"/>
      <c r="P1429" s="4">
        <v>103.0</v>
      </c>
      <c r="Q1429" s="4"/>
      <c r="R1429" s="4"/>
      <c r="S1429" s="21"/>
      <c r="T1429" s="21"/>
      <c r="V1429" s="89"/>
      <c r="Z1429" s="73"/>
      <c r="AA1429" s="73">
        <v>11.99841952761436</v>
      </c>
      <c r="AB1429" s="4"/>
      <c r="AC1429" s="74"/>
      <c r="AD1429" s="75"/>
      <c r="AE1429" s="75"/>
      <c r="AF1429" s="76"/>
      <c r="AJ1429" s="90">
        <v>1026034.0</v>
      </c>
      <c r="AK1429" s="18"/>
      <c r="AL1429" s="8">
        <f t="shared" si="65"/>
        <v>0</v>
      </c>
      <c r="AO1429" s="8">
        <v>8.6422107972243</v>
      </c>
      <c r="AT1429" s="18"/>
      <c r="AU1429" s="91"/>
    </row>
    <row r="1430" ht="12.0" customHeight="1">
      <c r="A1430" s="97">
        <v>5004035.0</v>
      </c>
      <c r="B1430" s="92" t="s">
        <v>1746</v>
      </c>
      <c r="C1430" s="81" t="str">
        <f t="shared" si="63"/>
        <v/>
      </c>
      <c r="D1430" s="82">
        <v>313.03</v>
      </c>
      <c r="E1430" s="94" t="s">
        <v>245</v>
      </c>
      <c r="F1430" s="84">
        <f t="shared" si="64"/>
        <v>381.8966</v>
      </c>
      <c r="G1430" s="95" t="s">
        <v>252</v>
      </c>
      <c r="H1430" s="86"/>
      <c r="I1430" s="99"/>
      <c r="J1430" s="76"/>
      <c r="K1430" s="88"/>
      <c r="N1430" s="18"/>
      <c r="P1430" s="4">
        <v>103.0</v>
      </c>
      <c r="Q1430" s="4"/>
      <c r="R1430" s="4"/>
      <c r="S1430" s="21"/>
      <c r="T1430" s="21"/>
      <c r="V1430" s="89"/>
      <c r="Z1430" s="73"/>
      <c r="AA1430" s="73">
        <v>11.999022482893452</v>
      </c>
      <c r="AB1430" s="4"/>
      <c r="AC1430" s="74"/>
      <c r="AD1430" s="75"/>
      <c r="AE1430" s="75"/>
      <c r="AF1430" s="76"/>
      <c r="AJ1430" s="90">
        <v>1026035.0</v>
      </c>
      <c r="AK1430" s="18"/>
      <c r="AL1430" s="8">
        <f t="shared" si="65"/>
        <v>0</v>
      </c>
      <c r="AO1430" s="8">
        <v>0.3479470965337119</v>
      </c>
      <c r="AT1430" s="18"/>
      <c r="AU1430" s="91"/>
    </row>
    <row r="1431" ht="12.0" customHeight="1">
      <c r="A1431" s="97">
        <v>5004036.0</v>
      </c>
      <c r="B1431" s="92" t="s">
        <v>1747</v>
      </c>
      <c r="C1431" s="81" t="str">
        <f t="shared" si="63"/>
        <v/>
      </c>
      <c r="D1431" s="82">
        <v>313.03</v>
      </c>
      <c r="E1431" s="94" t="s">
        <v>245</v>
      </c>
      <c r="F1431" s="84">
        <f t="shared" si="64"/>
        <v>381.8966</v>
      </c>
      <c r="G1431" s="95" t="s">
        <v>246</v>
      </c>
      <c r="H1431" s="86"/>
      <c r="I1431" s="76"/>
      <c r="J1431" s="76"/>
      <c r="K1431" s="88"/>
      <c r="N1431" s="18"/>
      <c r="P1431" s="4">
        <v>103.0</v>
      </c>
      <c r="Q1431" s="4"/>
      <c r="R1431" s="4"/>
      <c r="S1431" s="21"/>
      <c r="T1431" s="21"/>
      <c r="V1431" s="89"/>
      <c r="Z1431" s="73"/>
      <c r="AA1431" s="73">
        <v>11.999022482893452</v>
      </c>
      <c r="AB1431" s="4"/>
      <c r="AC1431" s="74"/>
      <c r="AD1431" s="75"/>
      <c r="AE1431" s="75"/>
      <c r="AF1431" s="76"/>
      <c r="AJ1431" s="90">
        <v>1026036.0</v>
      </c>
      <c r="AK1431" s="18"/>
      <c r="AL1431" s="8">
        <f t="shared" si="65"/>
        <v>0</v>
      </c>
      <c r="AO1431" s="8">
        <v>6.8169545504743825</v>
      </c>
      <c r="AT1431" s="18"/>
      <c r="AU1431" s="91"/>
    </row>
    <row r="1432" ht="12.0" customHeight="1">
      <c r="A1432" s="97">
        <v>5004037.0</v>
      </c>
      <c r="B1432" s="92" t="s">
        <v>1748</v>
      </c>
      <c r="C1432" s="81" t="str">
        <f t="shared" si="63"/>
        <v/>
      </c>
      <c r="D1432" s="82">
        <v>313.03</v>
      </c>
      <c r="E1432" s="94" t="s">
        <v>245</v>
      </c>
      <c r="F1432" s="84">
        <f t="shared" si="64"/>
        <v>381.8966</v>
      </c>
      <c r="G1432" s="95" t="s">
        <v>246</v>
      </c>
      <c r="H1432" s="86"/>
      <c r="I1432" s="98" t="s">
        <v>1749</v>
      </c>
      <c r="J1432" s="76"/>
      <c r="K1432" s="88"/>
      <c r="N1432" s="18"/>
      <c r="P1432" s="4">
        <v>103.0</v>
      </c>
      <c r="Q1432" s="4"/>
      <c r="R1432" s="4"/>
      <c r="S1432" s="21"/>
      <c r="T1432" s="21"/>
      <c r="V1432" s="89"/>
      <c r="Z1432" s="73"/>
      <c r="AA1432" s="73">
        <v>11.999022482893452</v>
      </c>
      <c r="AB1432" s="4"/>
      <c r="AC1432" s="74"/>
      <c r="AD1432" s="75"/>
      <c r="AE1432" s="75"/>
      <c r="AF1432" s="76"/>
      <c r="AJ1432" s="90">
        <v>1026037.0</v>
      </c>
      <c r="AK1432" s="18"/>
      <c r="AL1432" s="8">
        <f t="shared" si="65"/>
        <v>0</v>
      </c>
      <c r="AO1432" s="8">
        <v>0.7905256706998374</v>
      </c>
      <c r="AT1432" s="18"/>
      <c r="AU1432" s="91"/>
    </row>
    <row r="1433" ht="12.0" customHeight="1">
      <c r="A1433" s="97">
        <v>5004038.0</v>
      </c>
      <c r="B1433" s="92" t="s">
        <v>1750</v>
      </c>
      <c r="C1433" s="81" t="str">
        <f t="shared" si="63"/>
        <v/>
      </c>
      <c r="D1433" s="82">
        <v>313.03</v>
      </c>
      <c r="E1433" s="94" t="s">
        <v>245</v>
      </c>
      <c r="F1433" s="84">
        <f t="shared" si="64"/>
        <v>381.8966</v>
      </c>
      <c r="G1433" s="95" t="s">
        <v>246</v>
      </c>
      <c r="H1433" s="86"/>
      <c r="I1433" s="99"/>
      <c r="J1433" s="76"/>
      <c r="K1433" s="88"/>
      <c r="N1433" s="18"/>
      <c r="P1433" s="4">
        <v>103.0</v>
      </c>
      <c r="Q1433" s="4"/>
      <c r="R1433" s="4"/>
      <c r="S1433" s="21"/>
      <c r="T1433" s="21"/>
      <c r="V1433" s="89"/>
      <c r="Z1433" s="73"/>
      <c r="AA1433" s="73">
        <v>11.999022482893452</v>
      </c>
      <c r="AB1433" s="4"/>
      <c r="AC1433" s="74"/>
      <c r="AD1433" s="75"/>
      <c r="AE1433" s="75"/>
      <c r="AF1433" s="76"/>
      <c r="AJ1433" s="90">
        <v>1026038.0</v>
      </c>
      <c r="AK1433" s="18"/>
      <c r="AL1433" s="8">
        <f t="shared" si="65"/>
        <v>0</v>
      </c>
      <c r="AO1433" s="8">
        <v>23.387397919319802</v>
      </c>
      <c r="AT1433" s="18"/>
      <c r="AU1433" s="91"/>
    </row>
    <row r="1434" ht="12.0" customHeight="1">
      <c r="A1434" s="97">
        <v>5004039.0</v>
      </c>
      <c r="B1434" s="92" t="s">
        <v>1751</v>
      </c>
      <c r="C1434" s="81" t="str">
        <f t="shared" si="63"/>
        <v/>
      </c>
      <c r="D1434" s="82">
        <v>313.03</v>
      </c>
      <c r="E1434" s="94" t="s">
        <v>245</v>
      </c>
      <c r="F1434" s="84">
        <f t="shared" si="64"/>
        <v>381.8966</v>
      </c>
      <c r="G1434" s="95" t="s">
        <v>252</v>
      </c>
      <c r="H1434" s="86"/>
      <c r="I1434" s="76"/>
      <c r="J1434" s="76"/>
      <c r="K1434" s="88"/>
      <c r="N1434" s="18"/>
      <c r="P1434" s="4">
        <v>103.0</v>
      </c>
      <c r="Q1434" s="4"/>
      <c r="R1434" s="4"/>
      <c r="S1434" s="21"/>
      <c r="T1434" s="21"/>
      <c r="V1434" s="89"/>
      <c r="Z1434" s="73"/>
      <c r="AA1434" s="73">
        <v>11.999022482893452</v>
      </c>
      <c r="AB1434" s="4"/>
      <c r="AC1434" s="74"/>
      <c r="AD1434" s="75"/>
      <c r="AE1434" s="75"/>
      <c r="AF1434" s="76"/>
      <c r="AJ1434" s="90">
        <v>1026039.0</v>
      </c>
      <c r="AK1434" s="18"/>
      <c r="AL1434" s="8">
        <f t="shared" si="65"/>
        <v>0</v>
      </c>
      <c r="AO1434" s="8">
        <v>0.4605213161938162</v>
      </c>
      <c r="AT1434" s="18"/>
      <c r="AU1434" s="91"/>
    </row>
    <row r="1435" ht="12.0" customHeight="1">
      <c r="A1435" s="97">
        <v>5004040.0</v>
      </c>
      <c r="B1435" s="92" t="s">
        <v>1752</v>
      </c>
      <c r="C1435" s="81" t="str">
        <f t="shared" si="63"/>
        <v/>
      </c>
      <c r="D1435" s="82">
        <v>322.53</v>
      </c>
      <c r="E1435" s="94" t="s">
        <v>245</v>
      </c>
      <c r="F1435" s="84">
        <f t="shared" si="64"/>
        <v>393.4866</v>
      </c>
      <c r="G1435" s="95" t="s">
        <v>246</v>
      </c>
      <c r="H1435" s="86"/>
      <c r="I1435" s="98" t="s">
        <v>1753</v>
      </c>
      <c r="J1435" s="76"/>
      <c r="K1435" s="88"/>
      <c r="N1435" s="18"/>
      <c r="P1435" s="4">
        <v>103.0</v>
      </c>
      <c r="Q1435" s="4"/>
      <c r="R1435" s="4"/>
      <c r="S1435" s="21"/>
      <c r="T1435" s="21"/>
      <c r="V1435" s="89"/>
      <c r="Z1435" s="73"/>
      <c r="AA1435" s="73">
        <v>12.00189753320683</v>
      </c>
      <c r="AB1435" s="4"/>
      <c r="AC1435" s="74"/>
      <c r="AD1435" s="75"/>
      <c r="AE1435" s="75"/>
      <c r="AF1435" s="76"/>
      <c r="AJ1435" s="90">
        <v>1026040.0</v>
      </c>
      <c r="AK1435" s="18"/>
      <c r="AL1435" s="8">
        <f t="shared" si="65"/>
        <v>0</v>
      </c>
      <c r="AO1435" s="8">
        <v>18.44272287232705</v>
      </c>
      <c r="AT1435" s="18"/>
      <c r="AU1435" s="91"/>
    </row>
    <row r="1436" ht="12.0" customHeight="1">
      <c r="A1436" s="97">
        <v>5004041.0</v>
      </c>
      <c r="B1436" s="92" t="s">
        <v>1754</v>
      </c>
      <c r="C1436" s="81" t="str">
        <f t="shared" si="63"/>
        <v/>
      </c>
      <c r="D1436" s="82">
        <v>322.53</v>
      </c>
      <c r="E1436" s="94" t="s">
        <v>245</v>
      </c>
      <c r="F1436" s="84">
        <f t="shared" si="64"/>
        <v>393.4866</v>
      </c>
      <c r="G1436" s="95" t="s">
        <v>246</v>
      </c>
      <c r="H1436" s="86"/>
      <c r="I1436" s="99"/>
      <c r="J1436" s="76"/>
      <c r="K1436" s="88"/>
      <c r="N1436" s="18"/>
      <c r="P1436" s="4">
        <v>103.0</v>
      </c>
      <c r="Q1436" s="4"/>
      <c r="R1436" s="4"/>
      <c r="S1436" s="21"/>
      <c r="T1436" s="21"/>
      <c r="V1436" s="89"/>
      <c r="Z1436" s="73"/>
      <c r="AA1436" s="73">
        <v>12.00189753320683</v>
      </c>
      <c r="AB1436" s="4"/>
      <c r="AC1436" s="74"/>
      <c r="AD1436" s="75"/>
      <c r="AE1436" s="75"/>
      <c r="AF1436" s="76"/>
      <c r="AJ1436" s="90">
        <v>1026041.0</v>
      </c>
      <c r="AK1436" s="18"/>
      <c r="AL1436" s="8">
        <f t="shared" si="65"/>
        <v>0</v>
      </c>
      <c r="AO1436" s="8">
        <v>2.5930014583236622</v>
      </c>
      <c r="AT1436" s="18"/>
      <c r="AU1436" s="91"/>
    </row>
    <row r="1437" ht="12.0" customHeight="1">
      <c r="A1437" s="97">
        <v>5004042.0</v>
      </c>
      <c r="B1437" s="92" t="s">
        <v>1755</v>
      </c>
      <c r="C1437" s="81" t="str">
        <f t="shared" si="63"/>
        <v/>
      </c>
      <c r="D1437" s="82">
        <v>322.53</v>
      </c>
      <c r="E1437" s="94" t="s">
        <v>245</v>
      </c>
      <c r="F1437" s="84">
        <f t="shared" si="64"/>
        <v>393.4866</v>
      </c>
      <c r="G1437" s="95" t="s">
        <v>246</v>
      </c>
      <c r="H1437" s="86"/>
      <c r="I1437" s="76"/>
      <c r="J1437" s="76"/>
      <c r="K1437" s="88"/>
      <c r="N1437" s="18"/>
      <c r="P1437" s="4">
        <v>103.0</v>
      </c>
      <c r="Q1437" s="4"/>
      <c r="R1437" s="4"/>
      <c r="S1437" s="21"/>
      <c r="T1437" s="21"/>
      <c r="V1437" s="89"/>
      <c r="Z1437" s="73"/>
      <c r="AA1437" s="73">
        <v>12.00189753320683</v>
      </c>
      <c r="AB1437" s="4"/>
      <c r="AC1437" s="74"/>
      <c r="AD1437" s="75"/>
      <c r="AE1437" s="75"/>
      <c r="AF1437" s="76"/>
      <c r="AJ1437" s="90">
        <v>1026042.0</v>
      </c>
      <c r="AK1437" s="18"/>
      <c r="AL1437" s="8">
        <f t="shared" si="65"/>
        <v>0</v>
      </c>
      <c r="AO1437" s="8">
        <v>34.3120425531666</v>
      </c>
      <c r="AT1437" s="18"/>
      <c r="AU1437" s="91"/>
    </row>
    <row r="1438" ht="12.0" customHeight="1">
      <c r="A1438" s="97">
        <v>5004043.0</v>
      </c>
      <c r="B1438" s="92" t="s">
        <v>1756</v>
      </c>
      <c r="C1438" s="81" t="str">
        <f t="shared" si="63"/>
        <v/>
      </c>
      <c r="D1438" s="82">
        <v>322.53</v>
      </c>
      <c r="E1438" s="94" t="s">
        <v>245</v>
      </c>
      <c r="F1438" s="84">
        <f t="shared" si="64"/>
        <v>393.4866</v>
      </c>
      <c r="G1438" s="95" t="s">
        <v>246</v>
      </c>
      <c r="H1438" s="86"/>
      <c r="I1438" s="76"/>
      <c r="J1438" s="76"/>
      <c r="K1438" s="88"/>
      <c r="N1438" s="18"/>
      <c r="P1438" s="4">
        <v>103.0</v>
      </c>
      <c r="Q1438" s="4"/>
      <c r="R1438" s="4"/>
      <c r="S1438" s="21"/>
      <c r="T1438" s="21"/>
      <c r="V1438" s="89"/>
      <c r="Z1438" s="73"/>
      <c r="AA1438" s="73">
        <v>12.00189753320683</v>
      </c>
      <c r="AB1438" s="4"/>
      <c r="AC1438" s="74"/>
      <c r="AD1438" s="75"/>
      <c r="AE1438" s="75"/>
      <c r="AF1438" s="76"/>
      <c r="AJ1438" s="90">
        <v>1026043.0</v>
      </c>
      <c r="AK1438" s="18"/>
      <c r="AL1438" s="8">
        <f t="shared" si="65"/>
        <v>0</v>
      </c>
      <c r="AO1438" s="8">
        <v>5.65294187657534</v>
      </c>
      <c r="AT1438" s="18"/>
      <c r="AU1438" s="91"/>
    </row>
    <row r="1439" ht="12.0" customHeight="1">
      <c r="A1439" s="97">
        <v>5004044.0</v>
      </c>
      <c r="B1439" s="92" t="s">
        <v>1757</v>
      </c>
      <c r="C1439" s="81" t="str">
        <f t="shared" si="63"/>
        <v/>
      </c>
      <c r="D1439" s="82">
        <v>322.54</v>
      </c>
      <c r="E1439" s="94" t="s">
        <v>245</v>
      </c>
      <c r="F1439" s="84">
        <f t="shared" si="64"/>
        <v>393.4988</v>
      </c>
      <c r="G1439" s="95" t="s">
        <v>252</v>
      </c>
      <c r="H1439" s="86"/>
      <c r="I1439" s="76"/>
      <c r="J1439" s="76"/>
      <c r="K1439" s="88"/>
      <c r="N1439" s="18"/>
      <c r="P1439" s="4">
        <v>103.0</v>
      </c>
      <c r="Q1439" s="4"/>
      <c r="R1439" s="4"/>
      <c r="S1439" s="21"/>
      <c r="T1439" s="21"/>
      <c r="V1439" s="89"/>
      <c r="Z1439" s="73"/>
      <c r="AA1439" s="73">
        <v>12.00189753320683</v>
      </c>
      <c r="AB1439" s="4"/>
      <c r="AC1439" s="74"/>
      <c r="AD1439" s="75"/>
      <c r="AE1439" s="75"/>
      <c r="AF1439" s="76"/>
      <c r="AJ1439" s="90">
        <v>1026044.0</v>
      </c>
      <c r="AK1439" s="18"/>
      <c r="AL1439" s="8">
        <f t="shared" si="65"/>
        <v>0</v>
      </c>
      <c r="AO1439" s="8">
        <v>0.22229455506192777</v>
      </c>
      <c r="AT1439" s="18"/>
      <c r="AU1439" s="91"/>
    </row>
    <row r="1440" ht="12.0" customHeight="1">
      <c r="A1440" s="97">
        <v>5004045.0</v>
      </c>
      <c r="B1440" s="92" t="s">
        <v>1758</v>
      </c>
      <c r="C1440" s="81" t="str">
        <f t="shared" si="63"/>
        <v/>
      </c>
      <c r="D1440" s="82">
        <v>402.95</v>
      </c>
      <c r="E1440" s="94" t="s">
        <v>245</v>
      </c>
      <c r="F1440" s="84">
        <f t="shared" si="64"/>
        <v>491.599</v>
      </c>
      <c r="G1440" s="95" t="s">
        <v>246</v>
      </c>
      <c r="H1440" s="86"/>
      <c r="I1440" s="76"/>
      <c r="J1440" s="76"/>
      <c r="K1440" s="88"/>
      <c r="N1440" s="18"/>
      <c r="P1440" s="4">
        <v>103.0</v>
      </c>
      <c r="Q1440" s="4"/>
      <c r="R1440" s="4"/>
      <c r="S1440" s="21"/>
      <c r="T1440" s="21"/>
      <c r="V1440" s="89"/>
      <c r="Z1440" s="73"/>
      <c r="AA1440" s="73">
        <v>11.998784933171322</v>
      </c>
      <c r="AB1440" s="4"/>
      <c r="AC1440" s="74"/>
      <c r="AD1440" s="75"/>
      <c r="AE1440" s="75"/>
      <c r="AF1440" s="76"/>
      <c r="AJ1440" s="90">
        <v>1026045.0</v>
      </c>
      <c r="AK1440" s="18"/>
      <c r="AL1440" s="8">
        <f t="shared" si="65"/>
        <v>0</v>
      </c>
      <c r="AO1440" s="8">
        <v>0.9632563598908438</v>
      </c>
      <c r="AT1440" s="18"/>
      <c r="AU1440" s="91"/>
    </row>
    <row r="1441" ht="12.0" customHeight="1">
      <c r="A1441" s="97">
        <v>5004046.0</v>
      </c>
      <c r="B1441" s="92" t="s">
        <v>1759</v>
      </c>
      <c r="C1441" s="81" t="str">
        <f t="shared" si="63"/>
        <v/>
      </c>
      <c r="D1441" s="82">
        <v>402.95</v>
      </c>
      <c r="E1441" s="94" t="s">
        <v>245</v>
      </c>
      <c r="F1441" s="84">
        <f t="shared" si="64"/>
        <v>491.599</v>
      </c>
      <c r="G1441" s="95" t="s">
        <v>252</v>
      </c>
      <c r="H1441" s="86"/>
      <c r="I1441" s="76"/>
      <c r="J1441" s="76"/>
      <c r="K1441" s="88"/>
      <c r="N1441" s="18"/>
      <c r="P1441" s="4">
        <v>103.0</v>
      </c>
      <c r="Q1441" s="4"/>
      <c r="R1441" s="4"/>
      <c r="S1441" s="21"/>
      <c r="T1441" s="21"/>
      <c r="V1441" s="89"/>
      <c r="Z1441" s="73"/>
      <c r="AA1441" s="73">
        <v>11.998784933171322</v>
      </c>
      <c r="AB1441" s="4"/>
      <c r="AC1441" s="74"/>
      <c r="AD1441" s="75"/>
      <c r="AE1441" s="75"/>
      <c r="AF1441" s="76"/>
      <c r="AJ1441" s="90">
        <v>1026046.0</v>
      </c>
      <c r="AK1441" s="18"/>
      <c r="AL1441" s="8">
        <f t="shared" si="65"/>
        <v>0</v>
      </c>
      <c r="AO1441" s="8">
        <v>0.6209002614228046</v>
      </c>
      <c r="AT1441" s="18"/>
      <c r="AU1441" s="91"/>
    </row>
    <row r="1442" ht="12.0" customHeight="1">
      <c r="A1442" s="97">
        <v>5004047.0</v>
      </c>
      <c r="B1442" s="92" t="s">
        <v>1760</v>
      </c>
      <c r="C1442" s="81" t="str">
        <f t="shared" si="63"/>
        <v/>
      </c>
      <c r="D1442" s="82">
        <v>429.2</v>
      </c>
      <c r="E1442" s="94" t="s">
        <v>245</v>
      </c>
      <c r="F1442" s="84">
        <f t="shared" si="64"/>
        <v>523.624</v>
      </c>
      <c r="G1442" s="95" t="s">
        <v>246</v>
      </c>
      <c r="H1442" s="86"/>
      <c r="I1442" s="76"/>
      <c r="J1442" s="76"/>
      <c r="K1442" s="88"/>
      <c r="N1442" s="18"/>
      <c r="P1442" s="4">
        <v>103.0</v>
      </c>
      <c r="Q1442" s="4"/>
      <c r="R1442" s="4"/>
      <c r="S1442" s="21"/>
      <c r="T1442" s="21"/>
      <c r="V1442" s="89"/>
      <c r="Z1442" s="73"/>
      <c r="AA1442" s="73">
        <v>11.999144446028794</v>
      </c>
      <c r="AB1442" s="4"/>
      <c r="AC1442" s="74"/>
      <c r="AD1442" s="75"/>
      <c r="AE1442" s="75"/>
      <c r="AF1442" s="76"/>
      <c r="AJ1442" s="90">
        <v>1026047.0</v>
      </c>
      <c r="AK1442" s="18"/>
      <c r="AL1442" s="8">
        <f t="shared" si="65"/>
        <v>0</v>
      </c>
      <c r="AO1442" s="8">
        <v>16.798940607944015</v>
      </c>
      <c r="AT1442" s="18"/>
      <c r="AU1442" s="91"/>
    </row>
    <row r="1443" ht="12.0" customHeight="1">
      <c r="A1443" s="97">
        <v>5004048.0</v>
      </c>
      <c r="B1443" s="92" t="s">
        <v>1761</v>
      </c>
      <c r="C1443" s="81" t="str">
        <f t="shared" si="63"/>
        <v/>
      </c>
      <c r="D1443" s="82">
        <v>429.2</v>
      </c>
      <c r="E1443" s="94" t="s">
        <v>245</v>
      </c>
      <c r="F1443" s="84">
        <f t="shared" si="64"/>
        <v>523.624</v>
      </c>
      <c r="G1443" s="95" t="s">
        <v>246</v>
      </c>
      <c r="H1443" s="86"/>
      <c r="I1443" s="76"/>
      <c r="J1443" s="76"/>
      <c r="K1443" s="88"/>
      <c r="N1443" s="18"/>
      <c r="P1443" s="4">
        <v>103.0</v>
      </c>
      <c r="Q1443" s="4"/>
      <c r="R1443" s="4"/>
      <c r="S1443" s="21"/>
      <c r="T1443" s="21"/>
      <c r="V1443" s="89"/>
      <c r="Z1443" s="73"/>
      <c r="AA1443" s="73">
        <v>11.999144446028794</v>
      </c>
      <c r="AB1443" s="4"/>
      <c r="AC1443" s="74"/>
      <c r="AD1443" s="75"/>
      <c r="AE1443" s="75"/>
      <c r="AF1443" s="76"/>
      <c r="AJ1443" s="90">
        <v>1026048.0</v>
      </c>
      <c r="AK1443" s="18"/>
      <c r="AL1443" s="8">
        <f t="shared" si="65"/>
        <v>0</v>
      </c>
      <c r="AO1443" s="8">
        <v>1.746031622243</v>
      </c>
      <c r="AT1443" s="18"/>
      <c r="AU1443" s="91"/>
    </row>
    <row r="1444" ht="12.0" customHeight="1">
      <c r="A1444" s="97">
        <v>5004049.0</v>
      </c>
      <c r="B1444" s="92" t="s">
        <v>1762</v>
      </c>
      <c r="C1444" s="81" t="str">
        <f t="shared" si="63"/>
        <v/>
      </c>
      <c r="D1444" s="82">
        <v>418.39</v>
      </c>
      <c r="E1444" s="94" t="s">
        <v>245</v>
      </c>
      <c r="F1444" s="84">
        <f t="shared" si="64"/>
        <v>510.4358</v>
      </c>
      <c r="G1444" s="95" t="s">
        <v>252</v>
      </c>
      <c r="H1444" s="86"/>
      <c r="I1444" s="76"/>
      <c r="J1444" s="76"/>
      <c r="K1444" s="88"/>
      <c r="N1444" s="18"/>
      <c r="P1444" s="4">
        <v>103.0</v>
      </c>
      <c r="Q1444" s="4"/>
      <c r="R1444" s="4"/>
      <c r="S1444" s="21"/>
      <c r="T1444" s="21"/>
      <c r="V1444" s="89"/>
      <c r="Z1444" s="73"/>
      <c r="AA1444" s="73">
        <v>11.998537209727559</v>
      </c>
      <c r="AB1444" s="4"/>
      <c r="AC1444" s="74"/>
      <c r="AD1444" s="75"/>
      <c r="AE1444" s="75"/>
      <c r="AF1444" s="76"/>
      <c r="AJ1444" s="90">
        <v>1026049.0</v>
      </c>
      <c r="AK1444" s="18"/>
      <c r="AL1444" s="8">
        <f t="shared" si="65"/>
        <v>0</v>
      </c>
      <c r="AO1444" s="8">
        <v>0.3783698365964601</v>
      </c>
      <c r="AT1444" s="18"/>
      <c r="AU1444" s="91"/>
    </row>
    <row r="1445" ht="12.0" customHeight="1">
      <c r="A1445" s="97">
        <v>5004050.0</v>
      </c>
      <c r="B1445" s="92" t="s">
        <v>1763</v>
      </c>
      <c r="C1445" s="81" t="str">
        <f t="shared" si="63"/>
        <v/>
      </c>
      <c r="D1445" s="82">
        <v>451.57</v>
      </c>
      <c r="E1445" s="94" t="s">
        <v>245</v>
      </c>
      <c r="F1445" s="84">
        <f t="shared" si="64"/>
        <v>550.9154</v>
      </c>
      <c r="G1445" s="95" t="s">
        <v>246</v>
      </c>
      <c r="H1445" s="86"/>
      <c r="I1445" s="76"/>
      <c r="J1445" s="76"/>
      <c r="K1445" s="88"/>
      <c r="N1445" s="18"/>
      <c r="P1445" s="4">
        <v>103.0</v>
      </c>
      <c r="Q1445" s="4"/>
      <c r="R1445" s="4"/>
      <c r="S1445" s="21"/>
      <c r="T1445" s="21"/>
      <c r="V1445" s="89"/>
      <c r="Z1445" s="73"/>
      <c r="AA1445" s="73">
        <v>12.001084231212289</v>
      </c>
      <c r="AB1445" s="4"/>
      <c r="AC1445" s="74"/>
      <c r="AD1445" s="75"/>
      <c r="AE1445" s="75"/>
      <c r="AF1445" s="76"/>
      <c r="AJ1445" s="90">
        <v>1026050.0</v>
      </c>
      <c r="AK1445" s="18"/>
      <c r="AL1445" s="8">
        <f t="shared" si="65"/>
        <v>0</v>
      </c>
      <c r="AO1445" s="8">
        <v>0.6382828925336643</v>
      </c>
      <c r="AT1445" s="18"/>
      <c r="AU1445" s="91"/>
    </row>
    <row r="1446" ht="12.0" customHeight="1">
      <c r="A1446" s="97">
        <v>5004051.0</v>
      </c>
      <c r="B1446" s="92" t="s">
        <v>1764</v>
      </c>
      <c r="C1446" s="81" t="str">
        <f t="shared" si="63"/>
        <v/>
      </c>
      <c r="D1446" s="82">
        <v>451.57</v>
      </c>
      <c r="E1446" s="94" t="s">
        <v>245</v>
      </c>
      <c r="F1446" s="84">
        <f t="shared" si="64"/>
        <v>550.9154</v>
      </c>
      <c r="G1446" s="95" t="s">
        <v>252</v>
      </c>
      <c r="H1446" s="86"/>
      <c r="I1446" s="76"/>
      <c r="J1446" s="76"/>
      <c r="K1446" s="88"/>
      <c r="N1446" s="18"/>
      <c r="P1446" s="4">
        <v>103.0</v>
      </c>
      <c r="Q1446" s="4"/>
      <c r="R1446" s="4"/>
      <c r="S1446" s="21"/>
      <c r="T1446" s="21"/>
      <c r="V1446" s="89"/>
      <c r="Z1446" s="73"/>
      <c r="AA1446" s="73">
        <v>12.001084231212289</v>
      </c>
      <c r="AB1446" s="4"/>
      <c r="AC1446" s="74"/>
      <c r="AD1446" s="75"/>
      <c r="AE1446" s="75"/>
      <c r="AF1446" s="76"/>
      <c r="AJ1446" s="90">
        <v>1026051.0</v>
      </c>
      <c r="AK1446" s="18"/>
      <c r="AL1446" s="8">
        <f t="shared" si="65"/>
        <v>0</v>
      </c>
      <c r="AO1446" s="8">
        <v>0.35807171443189934</v>
      </c>
      <c r="AT1446" s="18"/>
      <c r="AU1446" s="91"/>
    </row>
    <row r="1447" ht="12.0" customHeight="1">
      <c r="A1447" s="97">
        <v>5004052.0</v>
      </c>
      <c r="B1447" s="92" t="s">
        <v>1765</v>
      </c>
      <c r="C1447" s="81" t="str">
        <f t="shared" si="63"/>
        <v/>
      </c>
      <c r="D1447" s="82">
        <v>496.34</v>
      </c>
      <c r="E1447" s="94" t="s">
        <v>245</v>
      </c>
      <c r="F1447" s="84">
        <f t="shared" si="64"/>
        <v>605.5348</v>
      </c>
      <c r="G1447" s="95" t="s">
        <v>246</v>
      </c>
      <c r="H1447" s="86"/>
      <c r="I1447" s="76"/>
      <c r="J1447" s="76"/>
      <c r="K1447" s="88"/>
      <c r="N1447" s="18"/>
      <c r="P1447" s="4">
        <v>103.0</v>
      </c>
      <c r="Q1447" s="4"/>
      <c r="R1447" s="4"/>
      <c r="S1447" s="21"/>
      <c r="T1447" s="21"/>
      <c r="V1447" s="89"/>
      <c r="Z1447" s="73"/>
      <c r="AA1447" s="73">
        <v>12.000246601522775</v>
      </c>
      <c r="AB1447" s="4"/>
      <c r="AC1447" s="74"/>
      <c r="AD1447" s="75"/>
      <c r="AE1447" s="75"/>
      <c r="AF1447" s="76"/>
      <c r="AJ1447" s="90">
        <v>1026052.0</v>
      </c>
      <c r="AK1447" s="18"/>
      <c r="AL1447" s="8">
        <f t="shared" si="65"/>
        <v>0</v>
      </c>
      <c r="AO1447" s="8">
        <v>4.318679727613654</v>
      </c>
      <c r="AT1447" s="18"/>
      <c r="AU1447" s="91"/>
    </row>
    <row r="1448" ht="12.0" customHeight="1">
      <c r="A1448" s="97">
        <v>5004053.0</v>
      </c>
      <c r="B1448" s="92" t="s">
        <v>1766</v>
      </c>
      <c r="C1448" s="81" t="str">
        <f t="shared" si="63"/>
        <v/>
      </c>
      <c r="D1448" s="82">
        <v>496.34</v>
      </c>
      <c r="E1448" s="94" t="s">
        <v>245</v>
      </c>
      <c r="F1448" s="84">
        <f t="shared" si="64"/>
        <v>605.5348</v>
      </c>
      <c r="G1448" s="95" t="s">
        <v>246</v>
      </c>
      <c r="H1448" s="86"/>
      <c r="I1448" s="76"/>
      <c r="J1448" s="76"/>
      <c r="K1448" s="88"/>
      <c r="N1448" s="18"/>
      <c r="P1448" s="4">
        <v>103.0</v>
      </c>
      <c r="Q1448" s="4"/>
      <c r="R1448" s="4"/>
      <c r="S1448" s="21"/>
      <c r="T1448" s="21"/>
      <c r="V1448" s="89"/>
      <c r="Z1448" s="73"/>
      <c r="AA1448" s="73">
        <v>12.000246601522775</v>
      </c>
      <c r="AB1448" s="4"/>
      <c r="AC1448" s="74"/>
      <c r="AD1448" s="75"/>
      <c r="AE1448" s="75"/>
      <c r="AF1448" s="76"/>
      <c r="AJ1448" s="90">
        <v>1026053.0</v>
      </c>
      <c r="AK1448" s="18"/>
      <c r="AL1448" s="8">
        <f t="shared" si="65"/>
        <v>0</v>
      </c>
      <c r="AO1448" s="8">
        <v>0.6676510442411081</v>
      </c>
      <c r="AT1448" s="18"/>
      <c r="AU1448" s="91"/>
    </row>
    <row r="1449" ht="12.0" customHeight="1">
      <c r="A1449" s="97">
        <v>5004054.0</v>
      </c>
      <c r="B1449" s="92" t="s">
        <v>1767</v>
      </c>
      <c r="C1449" s="81" t="str">
        <f t="shared" si="63"/>
        <v/>
      </c>
      <c r="D1449" s="82">
        <v>505.83</v>
      </c>
      <c r="E1449" s="94" t="s">
        <v>245</v>
      </c>
      <c r="F1449" s="84">
        <f t="shared" si="64"/>
        <v>617.1126</v>
      </c>
      <c r="G1449" s="95" t="s">
        <v>252</v>
      </c>
      <c r="H1449" s="86"/>
      <c r="I1449" s="76"/>
      <c r="J1449" s="76"/>
      <c r="K1449" s="88"/>
      <c r="N1449" s="18"/>
      <c r="P1449" s="4">
        <v>103.0</v>
      </c>
      <c r="Q1449" s="4"/>
      <c r="R1449" s="4"/>
      <c r="S1449" s="21"/>
      <c r="T1449" s="21"/>
      <c r="V1449" s="89"/>
      <c r="Z1449" s="73"/>
      <c r="AA1449" s="73">
        <v>11.99939503932245</v>
      </c>
      <c r="AB1449" s="4"/>
      <c r="AC1449" s="74"/>
      <c r="AD1449" s="75"/>
      <c r="AE1449" s="75"/>
      <c r="AF1449" s="76"/>
      <c r="AJ1449" s="90">
        <v>1026054.0</v>
      </c>
      <c r="AK1449" s="18"/>
      <c r="AL1449" s="8">
        <f t="shared" si="65"/>
        <v>0</v>
      </c>
      <c r="AO1449" s="8">
        <v>0.13776046550124216</v>
      </c>
      <c r="AT1449" s="18"/>
      <c r="AU1449" s="91"/>
    </row>
    <row r="1450" ht="12.0" customHeight="1">
      <c r="A1450" s="97">
        <v>5004055.0</v>
      </c>
      <c r="B1450" s="92" t="s">
        <v>1768</v>
      </c>
      <c r="C1450" s="81" t="str">
        <f t="shared" si="63"/>
        <v/>
      </c>
      <c r="D1450" s="82">
        <v>551.45</v>
      </c>
      <c r="E1450" s="94" t="s">
        <v>245</v>
      </c>
      <c r="F1450" s="84">
        <f t="shared" si="64"/>
        <v>672.769</v>
      </c>
      <c r="G1450" s="95" t="s">
        <v>246</v>
      </c>
      <c r="H1450" s="86"/>
      <c r="I1450" s="76"/>
      <c r="J1450" s="76"/>
      <c r="K1450" s="88"/>
      <c r="N1450" s="18"/>
      <c r="P1450" s="4">
        <v>103.0</v>
      </c>
      <c r="Q1450" s="4"/>
      <c r="R1450" s="4"/>
      <c r="S1450" s="21"/>
      <c r="T1450" s="21"/>
      <c r="V1450" s="89"/>
      <c r="Z1450" s="73"/>
      <c r="AA1450" s="73">
        <v>11.999889018367469</v>
      </c>
      <c r="AB1450" s="4"/>
      <c r="AC1450" s="74"/>
      <c r="AD1450" s="75"/>
      <c r="AE1450" s="75"/>
      <c r="AF1450" s="76"/>
      <c r="AJ1450" s="90">
        <v>1026055.0</v>
      </c>
      <c r="AK1450" s="18"/>
      <c r="AL1450" s="8">
        <f t="shared" si="65"/>
        <v>0</v>
      </c>
      <c r="AO1450" s="8">
        <v>0.6464004841447282</v>
      </c>
      <c r="AT1450" s="18"/>
      <c r="AU1450" s="91"/>
    </row>
    <row r="1451" ht="12.0" customHeight="1">
      <c r="A1451" s="97">
        <v>5004056.0</v>
      </c>
      <c r="B1451" s="92" t="s">
        <v>1769</v>
      </c>
      <c r="C1451" s="81" t="str">
        <f t="shared" si="63"/>
        <v/>
      </c>
      <c r="D1451" s="82">
        <v>551.45</v>
      </c>
      <c r="E1451" s="94" t="s">
        <v>245</v>
      </c>
      <c r="F1451" s="84">
        <f t="shared" si="64"/>
        <v>672.769</v>
      </c>
      <c r="G1451" s="95" t="s">
        <v>252</v>
      </c>
      <c r="H1451" s="86"/>
      <c r="I1451" s="76"/>
      <c r="J1451" s="76"/>
      <c r="K1451" s="88"/>
      <c r="N1451" s="18"/>
      <c r="P1451" s="4">
        <v>103.0</v>
      </c>
      <c r="Q1451" s="4"/>
      <c r="R1451" s="4"/>
      <c r="S1451" s="21"/>
      <c r="T1451" s="21"/>
      <c r="V1451" s="89"/>
      <c r="Z1451" s="73"/>
      <c r="AA1451" s="73">
        <v>11.999889018367469</v>
      </c>
      <c r="AB1451" s="4"/>
      <c r="AC1451" s="74"/>
      <c r="AD1451" s="75"/>
      <c r="AE1451" s="75"/>
      <c r="AF1451" s="76"/>
      <c r="AJ1451" s="90">
        <v>1026056.0</v>
      </c>
      <c r="AK1451" s="18"/>
      <c r="AL1451" s="8">
        <f t="shared" si="65"/>
        <v>0</v>
      </c>
      <c r="AO1451" s="8">
        <v>0.6262297868891235</v>
      </c>
      <c r="AT1451" s="18"/>
      <c r="AU1451" s="91"/>
    </row>
    <row r="1452" ht="12.0" customHeight="1">
      <c r="A1452" s="97">
        <v>5004057.0</v>
      </c>
      <c r="B1452" s="92" t="s">
        <v>1770</v>
      </c>
      <c r="C1452" s="81" t="str">
        <f t="shared" si="63"/>
        <v/>
      </c>
      <c r="D1452" s="82">
        <v>597.81</v>
      </c>
      <c r="E1452" s="94" t="s">
        <v>245</v>
      </c>
      <c r="F1452" s="84">
        <f t="shared" si="64"/>
        <v>729.3282</v>
      </c>
      <c r="G1452" s="95" t="s">
        <v>246</v>
      </c>
      <c r="H1452" s="86"/>
      <c r="I1452" s="76"/>
      <c r="J1452" s="76"/>
      <c r="K1452" s="88"/>
      <c r="N1452" s="18"/>
      <c r="P1452" s="4">
        <v>103.0</v>
      </c>
      <c r="Q1452" s="4"/>
      <c r="R1452" s="4"/>
      <c r="S1452" s="21"/>
      <c r="T1452" s="21"/>
      <c r="V1452" s="89"/>
      <c r="Z1452" s="73"/>
      <c r="AA1452" s="73">
        <v>12.00092137592138</v>
      </c>
      <c r="AB1452" s="4"/>
      <c r="AC1452" s="74"/>
      <c r="AD1452" s="75"/>
      <c r="AE1452" s="75"/>
      <c r="AF1452" s="76"/>
      <c r="AJ1452" s="90">
        <v>1026057.0</v>
      </c>
      <c r="AK1452" s="18"/>
      <c r="AL1452" s="8">
        <f t="shared" si="65"/>
        <v>0</v>
      </c>
      <c r="AO1452" s="8">
        <v>12.246422091744112</v>
      </c>
      <c r="AT1452" s="18"/>
      <c r="AU1452" s="91"/>
    </row>
    <row r="1453" ht="12.0" customHeight="1">
      <c r="A1453" s="97">
        <v>5004058.0</v>
      </c>
      <c r="B1453" s="92" t="s">
        <v>1771</v>
      </c>
      <c r="C1453" s="81" t="str">
        <f t="shared" si="63"/>
        <v/>
      </c>
      <c r="D1453" s="82">
        <v>597.81</v>
      </c>
      <c r="E1453" s="94" t="s">
        <v>245</v>
      </c>
      <c r="F1453" s="84">
        <f t="shared" si="64"/>
        <v>729.3282</v>
      </c>
      <c r="G1453" s="95" t="s">
        <v>246</v>
      </c>
      <c r="H1453" s="86"/>
      <c r="I1453" s="76"/>
      <c r="J1453" s="76"/>
      <c r="K1453" s="88"/>
      <c r="N1453" s="18"/>
      <c r="P1453" s="4">
        <v>103.0</v>
      </c>
      <c r="Q1453" s="4"/>
      <c r="R1453" s="4"/>
      <c r="S1453" s="21"/>
      <c r="T1453" s="21"/>
      <c r="V1453" s="89"/>
      <c r="Z1453" s="73"/>
      <c r="AA1453" s="73">
        <v>12.00092137592138</v>
      </c>
      <c r="AB1453" s="4"/>
      <c r="AC1453" s="74"/>
      <c r="AD1453" s="75"/>
      <c r="AE1453" s="75"/>
      <c r="AF1453" s="76"/>
      <c r="AJ1453" s="90">
        <v>1026058.0</v>
      </c>
      <c r="AK1453" s="18"/>
      <c r="AL1453" s="8">
        <f t="shared" si="65"/>
        <v>0</v>
      </c>
      <c r="AO1453" s="8">
        <v>1.7572128829213407</v>
      </c>
      <c r="AT1453" s="18"/>
      <c r="AU1453" s="91"/>
    </row>
    <row r="1454" ht="12.0" customHeight="1">
      <c r="A1454" s="97">
        <v>5004059.0</v>
      </c>
      <c r="B1454" s="92" t="s">
        <v>1772</v>
      </c>
      <c r="C1454" s="81" t="str">
        <f t="shared" si="63"/>
        <v/>
      </c>
      <c r="D1454" s="82">
        <v>593.24</v>
      </c>
      <c r="E1454" s="94" t="s">
        <v>245</v>
      </c>
      <c r="F1454" s="84">
        <f t="shared" si="64"/>
        <v>723.7528</v>
      </c>
      <c r="G1454" s="95" t="s">
        <v>252</v>
      </c>
      <c r="H1454" s="86"/>
      <c r="I1454" s="76"/>
      <c r="J1454" s="76"/>
      <c r="K1454" s="88"/>
      <c r="N1454" s="18"/>
      <c r="P1454" s="4">
        <v>103.0</v>
      </c>
      <c r="Q1454" s="4"/>
      <c r="R1454" s="4"/>
      <c r="S1454" s="21"/>
      <c r="T1454" s="21"/>
      <c r="V1454" s="89"/>
      <c r="Z1454" s="73"/>
      <c r="AA1454" s="73">
        <v>12.000309485737873</v>
      </c>
      <c r="AB1454" s="4"/>
      <c r="AC1454" s="74"/>
      <c r="AD1454" s="75"/>
      <c r="AE1454" s="75"/>
      <c r="AF1454" s="76"/>
      <c r="AJ1454" s="90">
        <v>1026059.0</v>
      </c>
      <c r="AK1454" s="18"/>
      <c r="AL1454" s="8">
        <f t="shared" si="65"/>
        <v>0</v>
      </c>
      <c r="AO1454" s="8">
        <v>0.2808657794333798</v>
      </c>
      <c r="AT1454" s="18"/>
      <c r="AU1454" s="91"/>
    </row>
    <row r="1455" ht="12.0" customHeight="1">
      <c r="A1455" s="97">
        <v>5004060.0</v>
      </c>
      <c r="B1455" s="92" t="s">
        <v>1773</v>
      </c>
      <c r="C1455" s="81" t="str">
        <f t="shared" si="63"/>
        <v/>
      </c>
      <c r="D1455" s="82">
        <v>644.54</v>
      </c>
      <c r="E1455" s="94" t="s">
        <v>245</v>
      </c>
      <c r="F1455" s="84">
        <f t="shared" si="64"/>
        <v>786.3388</v>
      </c>
      <c r="G1455" s="95" t="s">
        <v>246</v>
      </c>
      <c r="H1455" s="86"/>
      <c r="I1455" s="76"/>
      <c r="J1455" s="76"/>
      <c r="K1455" s="88"/>
      <c r="N1455" s="18"/>
      <c r="P1455" s="4">
        <v>103.0</v>
      </c>
      <c r="Q1455" s="4"/>
      <c r="R1455" s="4"/>
      <c r="S1455" s="21"/>
      <c r="T1455" s="21"/>
      <c r="V1455" s="89"/>
      <c r="Z1455" s="73"/>
      <c r="AA1455" s="73">
        <v>11.999715140293404</v>
      </c>
      <c r="AB1455" s="4"/>
      <c r="AC1455" s="74"/>
      <c r="AD1455" s="75"/>
      <c r="AE1455" s="75"/>
      <c r="AF1455" s="76"/>
      <c r="AJ1455" s="90">
        <v>1026060.0</v>
      </c>
      <c r="AK1455" s="18"/>
      <c r="AL1455" s="8">
        <f t="shared" si="65"/>
        <v>0</v>
      </c>
      <c r="AO1455" s="8">
        <v>0.8675770293335379</v>
      </c>
      <c r="AT1455" s="18"/>
      <c r="AU1455" s="91"/>
    </row>
    <row r="1456" ht="12.0" customHeight="1">
      <c r="A1456" s="97">
        <v>5004061.0</v>
      </c>
      <c r="B1456" s="92" t="s">
        <v>1774</v>
      </c>
      <c r="C1456" s="81" t="str">
        <f t="shared" si="63"/>
        <v/>
      </c>
      <c r="D1456" s="82">
        <v>656.79</v>
      </c>
      <c r="E1456" s="94" t="s">
        <v>245</v>
      </c>
      <c r="F1456" s="84">
        <f t="shared" si="64"/>
        <v>801.2838</v>
      </c>
      <c r="G1456" s="95" t="s">
        <v>252</v>
      </c>
      <c r="H1456" s="86"/>
      <c r="I1456" s="76"/>
      <c r="J1456" s="76"/>
      <c r="K1456" s="88"/>
      <c r="N1456" s="18"/>
      <c r="P1456" s="4">
        <v>103.0</v>
      </c>
      <c r="Q1456" s="4"/>
      <c r="R1456" s="4"/>
      <c r="S1456" s="21"/>
      <c r="T1456" s="21"/>
      <c r="V1456" s="89"/>
      <c r="Z1456" s="73"/>
      <c r="AA1456" s="73">
        <v>11.999720449145045</v>
      </c>
      <c r="AB1456" s="4"/>
      <c r="AC1456" s="74"/>
      <c r="AD1456" s="75"/>
      <c r="AE1456" s="75"/>
      <c r="AF1456" s="76"/>
      <c r="AJ1456" s="90">
        <v>1026061.0</v>
      </c>
      <c r="AK1456" s="18"/>
      <c r="AL1456" s="8">
        <f t="shared" si="65"/>
        <v>0</v>
      </c>
      <c r="AO1456" s="8">
        <v>0.31749948608494183</v>
      </c>
      <c r="AT1456" s="18"/>
      <c r="AU1456" s="91"/>
    </row>
    <row r="1457" ht="12.0" customHeight="1">
      <c r="A1457" s="97">
        <v>5004062.0</v>
      </c>
      <c r="B1457" s="92" t="s">
        <v>1775</v>
      </c>
      <c r="C1457" s="81" t="str">
        <f t="shared" si="63"/>
        <v/>
      </c>
      <c r="D1457" s="82">
        <v>734.9</v>
      </c>
      <c r="E1457" s="94" t="s">
        <v>245</v>
      </c>
      <c r="F1457" s="84">
        <f t="shared" si="64"/>
        <v>896.578</v>
      </c>
      <c r="G1457" s="95" t="s">
        <v>246</v>
      </c>
      <c r="H1457" s="86"/>
      <c r="I1457" s="76"/>
      <c r="J1457" s="76"/>
      <c r="K1457" s="88"/>
      <c r="N1457" s="18"/>
      <c r="P1457" s="4">
        <v>103.0</v>
      </c>
      <c r="Q1457" s="4"/>
      <c r="R1457" s="4"/>
      <c r="S1457" s="21"/>
      <c r="T1457" s="21"/>
      <c r="V1457" s="89"/>
      <c r="Z1457" s="73"/>
      <c r="AA1457" s="73">
        <v>12.000333111259152</v>
      </c>
      <c r="AB1457" s="4"/>
      <c r="AC1457" s="74"/>
      <c r="AD1457" s="75"/>
      <c r="AE1457" s="75"/>
      <c r="AF1457" s="76"/>
      <c r="AJ1457" s="90">
        <v>1026062.0</v>
      </c>
      <c r="AK1457" s="18"/>
      <c r="AL1457" s="8">
        <f t="shared" si="65"/>
        <v>0</v>
      </c>
      <c r="AO1457" s="8">
        <v>1.0597896957573136</v>
      </c>
      <c r="AT1457" s="18"/>
      <c r="AU1457" s="91"/>
    </row>
    <row r="1458" ht="12.0" customHeight="1">
      <c r="A1458" s="97">
        <v>5004063.0</v>
      </c>
      <c r="B1458" s="92" t="s">
        <v>1776</v>
      </c>
      <c r="C1458" s="81" t="str">
        <f t="shared" si="63"/>
        <v/>
      </c>
      <c r="D1458" s="82">
        <v>749.0</v>
      </c>
      <c r="E1458" s="94" t="s">
        <v>245</v>
      </c>
      <c r="F1458" s="84">
        <f t="shared" si="64"/>
        <v>913.78</v>
      </c>
      <c r="G1458" s="95" t="s">
        <v>252</v>
      </c>
      <c r="H1458" s="86"/>
      <c r="I1458" s="76"/>
      <c r="J1458" s="76"/>
      <c r="K1458" s="88"/>
      <c r="N1458" s="18"/>
      <c r="P1458" s="4">
        <v>103.0</v>
      </c>
      <c r="Q1458" s="4"/>
      <c r="R1458" s="4"/>
      <c r="S1458" s="21"/>
      <c r="T1458" s="21"/>
      <c r="V1458" s="89"/>
      <c r="Z1458" s="73"/>
      <c r="AA1458" s="73">
        <v>11.99926460073948</v>
      </c>
      <c r="AB1458" s="4"/>
      <c r="AC1458" s="74"/>
      <c r="AD1458" s="75"/>
      <c r="AE1458" s="75"/>
      <c r="AF1458" s="76"/>
      <c r="AJ1458" s="90">
        <v>1026063.0</v>
      </c>
      <c r="AK1458" s="18"/>
      <c r="AL1458" s="8">
        <f t="shared" si="65"/>
        <v>0</v>
      </c>
      <c r="AO1458" s="8">
        <v>0.19891679458012526</v>
      </c>
      <c r="AT1458" s="18"/>
      <c r="AU1458" s="91"/>
    </row>
    <row r="1459" ht="12.0" customHeight="1">
      <c r="A1459" s="97">
        <v>5004064.0</v>
      </c>
      <c r="B1459" s="92" t="s">
        <v>1777</v>
      </c>
      <c r="C1459" s="81" t="str">
        <f t="shared" si="63"/>
        <v/>
      </c>
      <c r="D1459" s="82">
        <v>809.62</v>
      </c>
      <c r="E1459" s="94" t="s">
        <v>245</v>
      </c>
      <c r="F1459" s="84">
        <f t="shared" si="64"/>
        <v>987.7364</v>
      </c>
      <c r="G1459" s="95" t="s">
        <v>246</v>
      </c>
      <c r="H1459" s="86"/>
      <c r="I1459" s="76"/>
      <c r="J1459" s="76"/>
      <c r="K1459" s="88"/>
      <c r="N1459" s="18"/>
      <c r="P1459" s="4">
        <v>103.0</v>
      </c>
      <c r="Q1459" s="4"/>
      <c r="R1459" s="4"/>
      <c r="S1459" s="21"/>
      <c r="T1459" s="21"/>
      <c r="V1459" s="89"/>
      <c r="Z1459" s="73"/>
      <c r="AA1459" s="73">
        <v>12.000377964660302</v>
      </c>
      <c r="AB1459" s="4"/>
      <c r="AC1459" s="74"/>
      <c r="AD1459" s="75"/>
      <c r="AE1459" s="75"/>
      <c r="AF1459" s="76"/>
      <c r="AJ1459" s="90">
        <v>1026064.0</v>
      </c>
      <c r="AK1459" s="18"/>
      <c r="AL1459" s="8">
        <f t="shared" si="65"/>
        <v>0</v>
      </c>
      <c r="AO1459" s="8">
        <v>1.1778852799435218</v>
      </c>
      <c r="AT1459" s="18"/>
      <c r="AU1459" s="91"/>
    </row>
    <row r="1460" ht="12.0" customHeight="1">
      <c r="A1460" s="97">
        <v>5004065.0</v>
      </c>
      <c r="B1460" s="92" t="s">
        <v>1778</v>
      </c>
      <c r="C1460" s="81" t="str">
        <f t="shared" si="63"/>
        <v/>
      </c>
      <c r="D1460" s="82">
        <v>825.05</v>
      </c>
      <c r="E1460" s="94" t="s">
        <v>245</v>
      </c>
      <c r="F1460" s="84">
        <f t="shared" si="64"/>
        <v>1006.561</v>
      </c>
      <c r="G1460" s="95" t="s">
        <v>252</v>
      </c>
      <c r="H1460" s="86"/>
      <c r="I1460" s="76"/>
      <c r="J1460" s="76"/>
      <c r="K1460" s="88"/>
      <c r="N1460" s="18"/>
      <c r="P1460" s="4">
        <v>103.0</v>
      </c>
      <c r="Q1460" s="4"/>
      <c r="R1460" s="4"/>
      <c r="S1460" s="21"/>
      <c r="T1460" s="21"/>
      <c r="V1460" s="89"/>
      <c r="Z1460" s="73"/>
      <c r="AA1460" s="73">
        <v>12.000222535420221</v>
      </c>
      <c r="AB1460" s="4"/>
      <c r="AC1460" s="74"/>
      <c r="AD1460" s="75"/>
      <c r="AE1460" s="75"/>
      <c r="AF1460" s="76"/>
      <c r="AJ1460" s="90">
        <v>1026065.0</v>
      </c>
      <c r="AK1460" s="18"/>
      <c r="AL1460" s="8">
        <f t="shared" si="65"/>
        <v>0</v>
      </c>
      <c r="AO1460" s="8">
        <v>0.10681020064903314</v>
      </c>
      <c r="AT1460" s="18"/>
      <c r="AU1460" s="91"/>
    </row>
    <row r="1461" ht="12.0" customHeight="1">
      <c r="A1461" s="97">
        <v>5004066.0</v>
      </c>
      <c r="B1461" s="92" t="s">
        <v>1779</v>
      </c>
      <c r="C1461" s="81" t="str">
        <f t="shared" si="63"/>
        <v/>
      </c>
      <c r="D1461" s="82">
        <v>927.29</v>
      </c>
      <c r="E1461" s="94" t="s">
        <v>245</v>
      </c>
      <c r="F1461" s="84">
        <f t="shared" si="64"/>
        <v>1131.2938</v>
      </c>
      <c r="G1461" s="95" t="s">
        <v>246</v>
      </c>
      <c r="H1461" s="86"/>
      <c r="I1461" s="76"/>
      <c r="J1461" s="76"/>
      <c r="K1461" s="88"/>
      <c r="N1461" s="18"/>
      <c r="P1461" s="4">
        <v>103.0</v>
      </c>
      <c r="Q1461" s="4"/>
      <c r="R1461" s="4"/>
      <c r="S1461" s="21"/>
      <c r="T1461" s="21"/>
      <c r="V1461" s="89"/>
      <c r="Z1461" s="73"/>
      <c r="AA1461" s="73">
        <v>12.00046200046198</v>
      </c>
      <c r="AB1461" s="4"/>
      <c r="AC1461" s="74"/>
      <c r="AD1461" s="75"/>
      <c r="AE1461" s="75"/>
      <c r="AF1461" s="76"/>
      <c r="AJ1461" s="90">
        <v>1026066.0</v>
      </c>
      <c r="AK1461" s="18"/>
      <c r="AL1461" s="8">
        <f t="shared" si="65"/>
        <v>0</v>
      </c>
      <c r="AO1461" s="8">
        <v>2.165331802051084</v>
      </c>
      <c r="AT1461" s="18"/>
      <c r="AU1461" s="91"/>
    </row>
    <row r="1462" ht="12.0" customHeight="1">
      <c r="A1462" s="97">
        <v>5004067.0</v>
      </c>
      <c r="B1462" s="92" t="s">
        <v>1780</v>
      </c>
      <c r="C1462" s="81" t="str">
        <f t="shared" si="63"/>
        <v/>
      </c>
      <c r="D1462" s="82">
        <v>1013.28</v>
      </c>
      <c r="E1462" s="94" t="s">
        <v>245</v>
      </c>
      <c r="F1462" s="84">
        <f t="shared" si="64"/>
        <v>1236.2016</v>
      </c>
      <c r="G1462" s="95" t="s">
        <v>252</v>
      </c>
      <c r="H1462" s="86"/>
      <c r="I1462" s="76"/>
      <c r="J1462" s="76"/>
      <c r="K1462" s="88"/>
      <c r="N1462" s="18"/>
      <c r="P1462" s="4">
        <v>103.0</v>
      </c>
      <c r="Q1462" s="4"/>
      <c r="R1462" s="4"/>
      <c r="S1462" s="21"/>
      <c r="T1462" s="21"/>
      <c r="V1462" s="89"/>
      <c r="Z1462" s="73"/>
      <c r="AA1462" s="73">
        <v>11.999818802283087</v>
      </c>
      <c r="AB1462" s="4"/>
      <c r="AC1462" s="74"/>
      <c r="AD1462" s="75"/>
      <c r="AE1462" s="75"/>
      <c r="AF1462" s="76"/>
      <c r="AJ1462" s="90">
        <v>1026067.0</v>
      </c>
      <c r="AK1462" s="18"/>
      <c r="AL1462" s="8">
        <f t="shared" si="65"/>
        <v>0</v>
      </c>
      <c r="AO1462" s="8">
        <v>0.30396718851993576</v>
      </c>
      <c r="AT1462" s="18"/>
      <c r="AU1462" s="91"/>
    </row>
    <row r="1463" ht="12.0" customHeight="1">
      <c r="A1463" s="97">
        <v>5004068.0</v>
      </c>
      <c r="B1463" s="92" t="s">
        <v>1781</v>
      </c>
      <c r="C1463" s="81" t="str">
        <f t="shared" si="63"/>
        <v/>
      </c>
      <c r="D1463" s="82">
        <v>1013.28</v>
      </c>
      <c r="E1463" s="94" t="s">
        <v>245</v>
      </c>
      <c r="F1463" s="84">
        <f t="shared" si="64"/>
        <v>1236.2016</v>
      </c>
      <c r="G1463" s="95" t="s">
        <v>246</v>
      </c>
      <c r="H1463" s="86"/>
      <c r="I1463" s="76"/>
      <c r="J1463" s="76"/>
      <c r="K1463" s="88"/>
      <c r="N1463" s="18"/>
      <c r="P1463" s="4">
        <v>103.0</v>
      </c>
      <c r="Q1463" s="4"/>
      <c r="R1463" s="4"/>
      <c r="S1463" s="21"/>
      <c r="T1463" s="21"/>
      <c r="V1463" s="89"/>
      <c r="Z1463" s="73"/>
      <c r="AA1463" s="73">
        <v>11.999818802283087</v>
      </c>
      <c r="AB1463" s="4"/>
      <c r="AC1463" s="74"/>
      <c r="AD1463" s="75"/>
      <c r="AE1463" s="75"/>
      <c r="AF1463" s="76"/>
      <c r="AJ1463" s="90">
        <v>1026068.0</v>
      </c>
      <c r="AK1463" s="18"/>
      <c r="AL1463" s="8">
        <f t="shared" si="65"/>
        <v>0</v>
      </c>
      <c r="AO1463" s="8">
        <v>1.259059802314479</v>
      </c>
      <c r="AT1463" s="18"/>
      <c r="AU1463" s="91"/>
    </row>
    <row r="1464" ht="12.0" customHeight="1">
      <c r="A1464" s="97">
        <v>5004069.0</v>
      </c>
      <c r="B1464" s="92" t="s">
        <v>1782</v>
      </c>
      <c r="C1464" s="81" t="str">
        <f t="shared" si="63"/>
        <v/>
      </c>
      <c r="D1464" s="82">
        <v>1013.28</v>
      </c>
      <c r="E1464" s="94" t="s">
        <v>245</v>
      </c>
      <c r="F1464" s="84">
        <f t="shared" si="64"/>
        <v>1236.2016</v>
      </c>
      <c r="G1464" s="95" t="s">
        <v>252</v>
      </c>
      <c r="H1464" s="86"/>
      <c r="I1464" s="76"/>
      <c r="J1464" s="76"/>
      <c r="K1464" s="88"/>
      <c r="N1464" s="18"/>
      <c r="P1464" s="4">
        <v>103.0</v>
      </c>
      <c r="Q1464" s="4"/>
      <c r="R1464" s="4"/>
      <c r="S1464" s="21"/>
      <c r="T1464" s="21"/>
      <c r="V1464" s="89"/>
      <c r="Z1464" s="73"/>
      <c r="AA1464" s="73">
        <v>11.999818802283087</v>
      </c>
      <c r="AB1464" s="4"/>
      <c r="AC1464" s="74"/>
      <c r="AD1464" s="75"/>
      <c r="AE1464" s="75"/>
      <c r="AF1464" s="76"/>
      <c r="AJ1464" s="90">
        <v>1026069.0</v>
      </c>
      <c r="AK1464" s="18"/>
      <c r="AL1464" s="8">
        <f t="shared" si="65"/>
        <v>0</v>
      </c>
      <c r="AO1464" s="8">
        <v>0.2364699427307657</v>
      </c>
      <c r="AT1464" s="18"/>
      <c r="AU1464" s="91"/>
    </row>
    <row r="1465" ht="12.0" customHeight="1">
      <c r="A1465" s="97">
        <v>5004070.0</v>
      </c>
      <c r="B1465" s="92" t="s">
        <v>1783</v>
      </c>
      <c r="C1465" s="81" t="str">
        <f t="shared" si="63"/>
        <v/>
      </c>
      <c r="D1465" s="82">
        <v>1080.77</v>
      </c>
      <c r="E1465" s="94" t="s">
        <v>245</v>
      </c>
      <c r="F1465" s="84">
        <f t="shared" si="64"/>
        <v>1318.5394</v>
      </c>
      <c r="G1465" s="95" t="s">
        <v>246</v>
      </c>
      <c r="H1465" s="86"/>
      <c r="I1465" s="76"/>
      <c r="J1465" s="76"/>
      <c r="K1465" s="88"/>
      <c r="N1465" s="18"/>
      <c r="P1465" s="4">
        <v>103.0</v>
      </c>
      <c r="Q1465" s="4"/>
      <c r="R1465" s="4"/>
      <c r="S1465" s="21"/>
      <c r="T1465" s="21"/>
      <c r="V1465" s="89"/>
      <c r="Z1465" s="73"/>
      <c r="AA1465" s="73">
        <v>12.00062289419293</v>
      </c>
      <c r="AB1465" s="4"/>
      <c r="AC1465" s="74"/>
      <c r="AD1465" s="75"/>
      <c r="AE1465" s="75"/>
      <c r="AF1465" s="76"/>
      <c r="AJ1465" s="90">
        <v>1026070.0</v>
      </c>
      <c r="AK1465" s="18"/>
      <c r="AL1465" s="8">
        <f t="shared" si="65"/>
        <v>0</v>
      </c>
      <c r="AO1465" s="8">
        <v>1.5182782241036445</v>
      </c>
      <c r="AT1465" s="18"/>
      <c r="AU1465" s="91"/>
    </row>
    <row r="1466" ht="12.0" customHeight="1">
      <c r="A1466" s="97">
        <v>5004071.0</v>
      </c>
      <c r="B1466" s="92" t="s">
        <v>1784</v>
      </c>
      <c r="C1466" s="81" t="str">
        <f t="shared" si="63"/>
        <v/>
      </c>
      <c r="D1466" s="82">
        <v>1080.77</v>
      </c>
      <c r="E1466" s="94" t="s">
        <v>245</v>
      </c>
      <c r="F1466" s="84">
        <f t="shared" si="64"/>
        <v>1318.5394</v>
      </c>
      <c r="G1466" s="95" t="s">
        <v>246</v>
      </c>
      <c r="H1466" s="86"/>
      <c r="I1466" s="76"/>
      <c r="J1466" s="76"/>
      <c r="K1466" s="88"/>
      <c r="N1466" s="18"/>
      <c r="P1466" s="4">
        <v>103.0</v>
      </c>
      <c r="Q1466" s="4"/>
      <c r="R1466" s="4"/>
      <c r="S1466" s="21"/>
      <c r="T1466" s="21"/>
      <c r="V1466" s="89"/>
      <c r="Z1466" s="73"/>
      <c r="AA1466" s="73">
        <v>12.00062289419293</v>
      </c>
      <c r="AB1466" s="4"/>
      <c r="AC1466" s="74"/>
      <c r="AD1466" s="75"/>
      <c r="AE1466" s="75"/>
      <c r="AF1466" s="76"/>
      <c r="AJ1466" s="90">
        <v>1026071.0</v>
      </c>
      <c r="AK1466" s="18"/>
      <c r="AL1466" s="8">
        <f t="shared" si="65"/>
        <v>0</v>
      </c>
      <c r="AO1466" s="8">
        <v>0.2951076977145154</v>
      </c>
      <c r="AT1466" s="18"/>
      <c r="AU1466" s="91"/>
    </row>
    <row r="1467" ht="12.0" customHeight="1">
      <c r="A1467" s="97">
        <v>5004072.0</v>
      </c>
      <c r="B1467" s="92" t="s">
        <v>1785</v>
      </c>
      <c r="C1467" s="81" t="str">
        <f t="shared" si="63"/>
        <v/>
      </c>
      <c r="D1467" s="82">
        <v>1080.77</v>
      </c>
      <c r="E1467" s="94" t="s">
        <v>245</v>
      </c>
      <c r="F1467" s="84">
        <f t="shared" si="64"/>
        <v>1318.5394</v>
      </c>
      <c r="G1467" s="95" t="s">
        <v>246</v>
      </c>
      <c r="H1467" s="86"/>
      <c r="I1467" s="76"/>
      <c r="J1467" s="76"/>
      <c r="K1467" s="88"/>
      <c r="N1467" s="18"/>
      <c r="P1467" s="4">
        <v>103.0</v>
      </c>
      <c r="Q1467" s="4"/>
      <c r="R1467" s="4"/>
      <c r="S1467" s="21"/>
      <c r="T1467" s="21"/>
      <c r="V1467" s="89"/>
      <c r="Z1467" s="73"/>
      <c r="AA1467" s="73">
        <v>12.00062289419293</v>
      </c>
      <c r="AB1467" s="4"/>
      <c r="AC1467" s="74"/>
      <c r="AD1467" s="75"/>
      <c r="AE1467" s="75"/>
      <c r="AF1467" s="76"/>
      <c r="AJ1467" s="90">
        <v>1026072.0</v>
      </c>
      <c r="AK1467" s="18"/>
      <c r="AL1467" s="8">
        <f t="shared" si="65"/>
        <v>0</v>
      </c>
      <c r="AO1467" s="8">
        <v>1.183603991908755</v>
      </c>
      <c r="AT1467" s="18"/>
      <c r="AU1467" s="91"/>
    </row>
    <row r="1468" ht="12.0" customHeight="1">
      <c r="A1468" s="97">
        <v>5004073.0</v>
      </c>
      <c r="B1468" s="92" t="s">
        <v>1786</v>
      </c>
      <c r="C1468" s="81" t="str">
        <f t="shared" si="63"/>
        <v/>
      </c>
      <c r="D1468" s="82">
        <v>1080.77</v>
      </c>
      <c r="E1468" s="94" t="s">
        <v>245</v>
      </c>
      <c r="F1468" s="84">
        <f t="shared" si="64"/>
        <v>1318.5394</v>
      </c>
      <c r="G1468" s="95" t="s">
        <v>246</v>
      </c>
      <c r="H1468" s="86"/>
      <c r="I1468" s="76"/>
      <c r="J1468" s="76"/>
      <c r="K1468" s="88"/>
      <c r="N1468" s="18"/>
      <c r="P1468" s="4">
        <v>103.0</v>
      </c>
      <c r="Q1468" s="4"/>
      <c r="R1468" s="4"/>
      <c r="S1468" s="21"/>
      <c r="T1468" s="21"/>
      <c r="V1468" s="89"/>
      <c r="Z1468" s="73"/>
      <c r="AA1468" s="73">
        <v>12.00062289419293</v>
      </c>
      <c r="AB1468" s="4"/>
      <c r="AC1468" s="74"/>
      <c r="AD1468" s="75"/>
      <c r="AE1468" s="75"/>
      <c r="AF1468" s="76"/>
      <c r="AJ1468" s="90">
        <v>1026073.0</v>
      </c>
      <c r="AK1468" s="18"/>
      <c r="AL1468" s="8">
        <f t="shared" si="65"/>
        <v>0</v>
      </c>
      <c r="AO1468" s="8">
        <v>0.5084303521825138</v>
      </c>
      <c r="AT1468" s="18"/>
      <c r="AU1468" s="91"/>
    </row>
    <row r="1469" ht="12.0" customHeight="1">
      <c r="A1469" s="97">
        <v>5004074.0</v>
      </c>
      <c r="B1469" s="92" t="s">
        <v>1787</v>
      </c>
      <c r="C1469" s="81" t="str">
        <f t="shared" si="63"/>
        <v/>
      </c>
      <c r="D1469" s="82">
        <v>1285.61</v>
      </c>
      <c r="E1469" s="94" t="s">
        <v>245</v>
      </c>
      <c r="F1469" s="84">
        <f t="shared" si="64"/>
        <v>1568.4442</v>
      </c>
      <c r="G1469" s="95" t="s">
        <v>246</v>
      </c>
      <c r="H1469" s="86"/>
      <c r="I1469" s="76"/>
      <c r="J1469" s="76"/>
      <c r="K1469" s="88"/>
      <c r="N1469" s="18"/>
      <c r="P1469" s="4">
        <v>103.0</v>
      </c>
      <c r="Q1469" s="4"/>
      <c r="R1469" s="4"/>
      <c r="S1469" s="21"/>
      <c r="T1469" s="21"/>
      <c r="V1469" s="89"/>
      <c r="Z1469" s="73"/>
      <c r="AA1469" s="73">
        <v>12.0</v>
      </c>
      <c r="AB1469" s="4"/>
      <c r="AC1469" s="74"/>
      <c r="AD1469" s="75"/>
      <c r="AE1469" s="75"/>
      <c r="AF1469" s="76"/>
      <c r="AJ1469" s="90">
        <v>1026074.0</v>
      </c>
      <c r="AK1469" s="18"/>
      <c r="AL1469" s="8">
        <f t="shared" si="65"/>
        <v>0</v>
      </c>
      <c r="AO1469" s="8">
        <v>3.4919614083411075</v>
      </c>
      <c r="AT1469" s="18"/>
      <c r="AU1469" s="91"/>
    </row>
    <row r="1470" ht="12.0" customHeight="1">
      <c r="A1470" s="97">
        <v>5004075.0</v>
      </c>
      <c r="B1470" s="92" t="s">
        <v>1788</v>
      </c>
      <c r="C1470" s="81" t="str">
        <f t="shared" si="63"/>
        <v/>
      </c>
      <c r="D1470" s="82">
        <v>1285.61</v>
      </c>
      <c r="E1470" s="94" t="s">
        <v>245</v>
      </c>
      <c r="F1470" s="84">
        <f t="shared" si="64"/>
        <v>1568.4442</v>
      </c>
      <c r="G1470" s="95" t="s">
        <v>246</v>
      </c>
      <c r="H1470" s="86"/>
      <c r="I1470" s="76"/>
      <c r="J1470" s="76"/>
      <c r="K1470" s="88"/>
      <c r="N1470" s="18"/>
      <c r="P1470" s="4">
        <v>103.0</v>
      </c>
      <c r="Q1470" s="4"/>
      <c r="R1470" s="4"/>
      <c r="S1470" s="21"/>
      <c r="T1470" s="21"/>
      <c r="V1470" s="89"/>
      <c r="Z1470" s="73"/>
      <c r="AA1470" s="73">
        <v>11.999857187061153</v>
      </c>
      <c r="AB1470" s="4"/>
      <c r="AC1470" s="74"/>
      <c r="AD1470" s="75"/>
      <c r="AE1470" s="75"/>
      <c r="AF1470" s="76"/>
      <c r="AJ1470" s="90">
        <v>1026075.0</v>
      </c>
      <c r="AK1470" s="18"/>
      <c r="AL1470" s="8">
        <f t="shared" si="65"/>
        <v>0</v>
      </c>
      <c r="AO1470" s="8">
        <v>0.5105488403919413</v>
      </c>
      <c r="AT1470" s="18"/>
      <c r="AU1470" s="91"/>
    </row>
    <row r="1471" ht="12.0" customHeight="1">
      <c r="A1471" s="97">
        <v>5004076.0</v>
      </c>
      <c r="B1471" s="92" t="s">
        <v>1789</v>
      </c>
      <c r="C1471" s="81" t="str">
        <f t="shared" si="63"/>
        <v/>
      </c>
      <c r="D1471" s="82">
        <v>1285.62</v>
      </c>
      <c r="E1471" s="94" t="s">
        <v>245</v>
      </c>
      <c r="F1471" s="84">
        <f t="shared" si="64"/>
        <v>1568.4564</v>
      </c>
      <c r="G1471" s="95" t="s">
        <v>246</v>
      </c>
      <c r="H1471" s="86"/>
      <c r="I1471" s="76"/>
      <c r="J1471" s="76"/>
      <c r="K1471" s="88"/>
      <c r="N1471" s="18"/>
      <c r="P1471" s="4">
        <v>103.0</v>
      </c>
      <c r="Q1471" s="4"/>
      <c r="R1471" s="4"/>
      <c r="S1471" s="21"/>
      <c r="T1471" s="21"/>
      <c r="V1471" s="89"/>
      <c r="Z1471" s="73"/>
      <c r="AA1471" s="73">
        <v>11.999857187061153</v>
      </c>
      <c r="AB1471" s="4"/>
      <c r="AC1471" s="74"/>
      <c r="AD1471" s="75"/>
      <c r="AE1471" s="75"/>
      <c r="AF1471" s="76"/>
      <c r="AJ1471" s="90">
        <v>1026076.0</v>
      </c>
      <c r="AK1471" s="18"/>
      <c r="AL1471" s="8">
        <f t="shared" si="65"/>
        <v>0</v>
      </c>
      <c r="AO1471" s="8">
        <v>1.5107952388156531</v>
      </c>
      <c r="AT1471" s="18"/>
      <c r="AU1471" s="91"/>
    </row>
    <row r="1472" ht="12.0" customHeight="1">
      <c r="A1472" s="97">
        <v>5004077.0</v>
      </c>
      <c r="B1472" s="92" t="s">
        <v>1790</v>
      </c>
      <c r="C1472" s="81" t="str">
        <f t="shared" si="63"/>
        <v/>
      </c>
      <c r="D1472" s="82">
        <v>1285.62</v>
      </c>
      <c r="E1472" s="94" t="s">
        <v>245</v>
      </c>
      <c r="F1472" s="84">
        <f t="shared" si="64"/>
        <v>1568.4564</v>
      </c>
      <c r="G1472" s="95" t="s">
        <v>246</v>
      </c>
      <c r="H1472" s="86"/>
      <c r="I1472" s="76"/>
      <c r="J1472" s="76"/>
      <c r="K1472" s="88"/>
      <c r="N1472" s="18"/>
      <c r="P1472" s="4">
        <v>103.0</v>
      </c>
      <c r="Q1472" s="4"/>
      <c r="R1472" s="4"/>
      <c r="S1472" s="21"/>
      <c r="T1472" s="21"/>
      <c r="V1472" s="89"/>
      <c r="Z1472" s="73"/>
      <c r="AA1472" s="73">
        <v>11.999857187061153</v>
      </c>
      <c r="AB1472" s="4"/>
      <c r="AC1472" s="74"/>
      <c r="AD1472" s="75"/>
      <c r="AE1472" s="75"/>
      <c r="AF1472" s="76"/>
      <c r="AJ1472" s="90">
        <v>1026077.0</v>
      </c>
      <c r="AK1472" s="18"/>
      <c r="AL1472" s="8">
        <f t="shared" si="65"/>
        <v>0</v>
      </c>
      <c r="AO1472" s="8">
        <v>0.8750468877301064</v>
      </c>
      <c r="AT1472" s="18"/>
      <c r="AU1472" s="91"/>
    </row>
    <row r="1473" ht="12.0" customHeight="1">
      <c r="A1473" s="97">
        <v>5004078.0</v>
      </c>
      <c r="B1473" s="92" t="s">
        <v>1791</v>
      </c>
      <c r="C1473" s="81" t="str">
        <f t="shared" si="63"/>
        <v/>
      </c>
      <c r="D1473" s="82">
        <v>1485.85</v>
      </c>
      <c r="E1473" s="94" t="s">
        <v>245</v>
      </c>
      <c r="F1473" s="84">
        <f t="shared" si="64"/>
        <v>1812.737</v>
      </c>
      <c r="G1473" s="95" t="s">
        <v>246</v>
      </c>
      <c r="H1473" s="86"/>
      <c r="I1473" s="76"/>
      <c r="J1473" s="76"/>
      <c r="K1473" s="88"/>
      <c r="N1473" s="18"/>
      <c r="P1473" s="4">
        <v>103.0</v>
      </c>
      <c r="Q1473" s="4"/>
      <c r="R1473" s="4"/>
      <c r="S1473" s="21"/>
      <c r="T1473" s="21"/>
      <c r="V1473" s="89"/>
      <c r="Z1473" s="73"/>
      <c r="AA1473" s="73">
        <v>12.000453080432067</v>
      </c>
      <c r="AB1473" s="4"/>
      <c r="AC1473" s="74"/>
      <c r="AD1473" s="75"/>
      <c r="AE1473" s="75"/>
      <c r="AF1473" s="76"/>
      <c r="AJ1473" s="90">
        <v>1026078.0</v>
      </c>
      <c r="AK1473" s="18"/>
      <c r="AL1473" s="8">
        <f t="shared" si="65"/>
        <v>0</v>
      </c>
      <c r="AO1473" s="8">
        <v>2.4447864793029295</v>
      </c>
      <c r="AT1473" s="18"/>
      <c r="AU1473" s="91"/>
    </row>
    <row r="1474" ht="12.0" customHeight="1">
      <c r="A1474" s="97">
        <v>5004079.0</v>
      </c>
      <c r="B1474" s="92" t="s">
        <v>1792</v>
      </c>
      <c r="C1474" s="81" t="str">
        <f t="shared" si="63"/>
        <v/>
      </c>
      <c r="D1474" s="82">
        <v>1485.85</v>
      </c>
      <c r="E1474" s="94" t="s">
        <v>245</v>
      </c>
      <c r="F1474" s="84">
        <f t="shared" si="64"/>
        <v>1812.737</v>
      </c>
      <c r="G1474" s="95" t="s">
        <v>246</v>
      </c>
      <c r="H1474" s="86"/>
      <c r="I1474" s="76"/>
      <c r="J1474" s="76"/>
      <c r="K1474" s="88"/>
      <c r="N1474" s="18"/>
      <c r="P1474" s="4">
        <v>103.0</v>
      </c>
      <c r="Q1474" s="4"/>
      <c r="R1474" s="4"/>
      <c r="S1474" s="21"/>
      <c r="T1474" s="21"/>
      <c r="V1474" s="89"/>
      <c r="Z1474" s="73"/>
      <c r="AA1474" s="73">
        <v>12.000453080432067</v>
      </c>
      <c r="AB1474" s="4"/>
      <c r="AC1474" s="74"/>
      <c r="AD1474" s="75"/>
      <c r="AE1474" s="75"/>
      <c r="AF1474" s="76"/>
      <c r="AJ1474" s="90">
        <v>1026079.0</v>
      </c>
      <c r="AK1474" s="18"/>
      <c r="AL1474" s="8">
        <f t="shared" si="65"/>
        <v>0</v>
      </c>
      <c r="AO1474" s="8">
        <v>0.22762404320446605</v>
      </c>
      <c r="AT1474" s="18"/>
      <c r="AU1474" s="91"/>
    </row>
    <row r="1475" ht="12.0" customHeight="1">
      <c r="A1475" s="97">
        <v>5004080.0</v>
      </c>
      <c r="B1475" s="92" t="s">
        <v>1793</v>
      </c>
      <c r="C1475" s="81" t="str">
        <f t="shared" si="63"/>
        <v/>
      </c>
      <c r="D1475" s="82">
        <v>1668.79</v>
      </c>
      <c r="E1475" s="94" t="s">
        <v>245</v>
      </c>
      <c r="F1475" s="84">
        <f t="shared" si="64"/>
        <v>2035.9238</v>
      </c>
      <c r="G1475" s="95" t="s">
        <v>246</v>
      </c>
      <c r="H1475" s="86"/>
      <c r="I1475" s="76"/>
      <c r="J1475" s="76"/>
      <c r="K1475" s="88"/>
      <c r="N1475" s="18"/>
      <c r="P1475" s="4">
        <v>103.0</v>
      </c>
      <c r="Q1475" s="4"/>
      <c r="R1475" s="4"/>
      <c r="S1475" s="21"/>
      <c r="T1475" s="21"/>
      <c r="V1475" s="89"/>
      <c r="Z1475" s="73"/>
      <c r="AA1475" s="73">
        <v>11.999633263042085</v>
      </c>
      <c r="AB1475" s="4"/>
      <c r="AC1475" s="74"/>
      <c r="AD1475" s="75"/>
      <c r="AE1475" s="75"/>
      <c r="AF1475" s="76"/>
      <c r="AJ1475" s="90">
        <v>1026080.0</v>
      </c>
      <c r="AK1475" s="18"/>
      <c r="AL1475" s="8">
        <f t="shared" si="65"/>
        <v>0</v>
      </c>
      <c r="AO1475" s="8">
        <v>1.804789710178933</v>
      </c>
      <c r="AT1475" s="18"/>
      <c r="AU1475" s="91"/>
    </row>
    <row r="1476" ht="12.0" customHeight="1">
      <c r="A1476" s="97">
        <v>5004081.0</v>
      </c>
      <c r="B1476" s="92" t="s">
        <v>1794</v>
      </c>
      <c r="C1476" s="81" t="str">
        <f t="shared" si="63"/>
        <v/>
      </c>
      <c r="D1476" s="82">
        <v>1668.79</v>
      </c>
      <c r="E1476" s="94" t="s">
        <v>245</v>
      </c>
      <c r="F1476" s="84">
        <f t="shared" si="64"/>
        <v>2035.9238</v>
      </c>
      <c r="G1476" s="95" t="s">
        <v>246</v>
      </c>
      <c r="H1476" s="86"/>
      <c r="I1476" s="76"/>
      <c r="J1476" s="76"/>
      <c r="K1476" s="88"/>
      <c r="N1476" s="18"/>
      <c r="P1476" s="4">
        <v>103.0</v>
      </c>
      <c r="Q1476" s="4"/>
      <c r="R1476" s="4"/>
      <c r="S1476" s="21"/>
      <c r="T1476" s="21"/>
      <c r="V1476" s="89"/>
      <c r="Z1476" s="73"/>
      <c r="AA1476" s="73">
        <v>11.999633263042085</v>
      </c>
      <c r="AB1476" s="4"/>
      <c r="AC1476" s="74"/>
      <c r="AD1476" s="75"/>
      <c r="AE1476" s="75"/>
      <c r="AF1476" s="76"/>
      <c r="AJ1476" s="90">
        <v>1026081.0</v>
      </c>
      <c r="AK1476" s="18"/>
      <c r="AL1476" s="8">
        <f t="shared" si="65"/>
        <v>0</v>
      </c>
      <c r="AO1476" s="8">
        <v>0.9258336824943878</v>
      </c>
      <c r="AT1476" s="18"/>
      <c r="AU1476" s="91"/>
    </row>
    <row r="1477" ht="12.0" customHeight="1">
      <c r="A1477" s="97">
        <v>5004082.0</v>
      </c>
      <c r="B1477" s="92" t="s">
        <v>1795</v>
      </c>
      <c r="C1477" s="81" t="str">
        <f t="shared" si="63"/>
        <v/>
      </c>
      <c r="D1477" s="82">
        <v>1713.46</v>
      </c>
      <c r="E1477" s="94" t="s">
        <v>245</v>
      </c>
      <c r="F1477" s="84">
        <f t="shared" si="64"/>
        <v>2090.4212</v>
      </c>
      <c r="G1477" s="95" t="s">
        <v>246</v>
      </c>
      <c r="H1477" s="86"/>
      <c r="I1477" s="76"/>
      <c r="J1477" s="76"/>
      <c r="K1477" s="88"/>
      <c r="N1477" s="18"/>
      <c r="P1477" s="4">
        <v>103.0</v>
      </c>
      <c r="Q1477" s="4"/>
      <c r="R1477" s="4"/>
      <c r="S1477" s="21"/>
      <c r="T1477" s="21"/>
      <c r="V1477" s="89"/>
      <c r="Z1477" s="73"/>
      <c r="AA1477" s="73">
        <v>12.000393250393259</v>
      </c>
      <c r="AB1477" s="4"/>
      <c r="AC1477" s="74"/>
      <c r="AD1477" s="75"/>
      <c r="AE1477" s="75"/>
      <c r="AF1477" s="76"/>
      <c r="AJ1477" s="90">
        <v>1026082.0</v>
      </c>
      <c r="AK1477" s="18"/>
      <c r="AL1477" s="8">
        <f t="shared" si="65"/>
        <v>0</v>
      </c>
      <c r="AO1477" s="8">
        <v>4.959347079845288</v>
      </c>
      <c r="AT1477" s="18"/>
      <c r="AU1477" s="91"/>
    </row>
    <row r="1478" ht="12.0" customHeight="1">
      <c r="A1478" s="97">
        <v>5004083.0</v>
      </c>
      <c r="B1478" s="92" t="s">
        <v>1796</v>
      </c>
      <c r="C1478" s="81" t="str">
        <f t="shared" si="63"/>
        <v/>
      </c>
      <c r="D1478" s="82">
        <v>2015.04</v>
      </c>
      <c r="E1478" s="94" t="s">
        <v>245</v>
      </c>
      <c r="F1478" s="84">
        <f t="shared" si="64"/>
        <v>2458.3488</v>
      </c>
      <c r="G1478" s="95" t="s">
        <v>246</v>
      </c>
      <c r="H1478" s="86"/>
      <c r="I1478" s="76"/>
      <c r="J1478" s="76"/>
      <c r="K1478" s="88"/>
      <c r="N1478" s="18"/>
      <c r="P1478" s="4">
        <v>103.0</v>
      </c>
      <c r="Q1478" s="4"/>
      <c r="R1478" s="4"/>
      <c r="S1478" s="21"/>
      <c r="T1478" s="21"/>
      <c r="V1478" s="89"/>
      <c r="Z1478" s="73"/>
      <c r="AA1478" s="73">
        <v>12.0</v>
      </c>
      <c r="AB1478" s="4"/>
      <c r="AC1478" s="74"/>
      <c r="AD1478" s="75"/>
      <c r="AE1478" s="75"/>
      <c r="AF1478" s="76"/>
      <c r="AJ1478" s="90">
        <v>1026083.0</v>
      </c>
      <c r="AK1478" s="18"/>
      <c r="AL1478" s="8">
        <f t="shared" si="65"/>
        <v>0</v>
      </c>
      <c r="AO1478" s="8">
        <v>0.3127919236417853</v>
      </c>
      <c r="AT1478" s="18"/>
      <c r="AU1478" s="91"/>
    </row>
    <row r="1479" ht="12.0" customHeight="1">
      <c r="A1479" s="97">
        <v>5004084.0</v>
      </c>
      <c r="B1479" s="92" t="s">
        <v>1797</v>
      </c>
      <c r="C1479" s="81" t="str">
        <f t="shared" si="63"/>
        <v/>
      </c>
      <c r="D1479" s="82">
        <v>2039.62</v>
      </c>
      <c r="E1479" s="94" t="s">
        <v>245</v>
      </c>
      <c r="F1479" s="84">
        <f t="shared" si="64"/>
        <v>2488.3364</v>
      </c>
      <c r="G1479" s="95" t="s">
        <v>246</v>
      </c>
      <c r="H1479" s="86"/>
      <c r="I1479" s="76"/>
      <c r="J1479" s="76"/>
      <c r="K1479" s="88"/>
      <c r="N1479" s="18"/>
      <c r="P1479" s="4">
        <v>103.0</v>
      </c>
      <c r="Q1479" s="4"/>
      <c r="R1479" s="4"/>
      <c r="S1479" s="21"/>
      <c r="T1479" s="21"/>
      <c r="V1479" s="89"/>
      <c r="Z1479" s="73"/>
      <c r="AA1479" s="73">
        <v>12.000210043058829</v>
      </c>
      <c r="AB1479" s="4"/>
      <c r="AC1479" s="74"/>
      <c r="AD1479" s="75"/>
      <c r="AE1479" s="75"/>
      <c r="AF1479" s="76"/>
      <c r="AJ1479" s="90">
        <v>1004001.0</v>
      </c>
      <c r="AK1479" s="18"/>
      <c r="AL1479" s="8">
        <f t="shared" si="65"/>
        <v>0</v>
      </c>
      <c r="AO1479" s="8">
        <v>3.1960509225437166</v>
      </c>
      <c r="AT1479" s="18"/>
      <c r="AU1479" s="91"/>
    </row>
    <row r="1480" ht="12.0" customHeight="1">
      <c r="A1480" s="97">
        <v>5004085.0</v>
      </c>
      <c r="B1480" s="92" t="s">
        <v>1798</v>
      </c>
      <c r="C1480" s="81" t="str">
        <f t="shared" si="63"/>
        <v/>
      </c>
      <c r="D1480" s="82">
        <v>2096.72</v>
      </c>
      <c r="E1480" s="94" t="s">
        <v>245</v>
      </c>
      <c r="F1480" s="84">
        <f t="shared" si="64"/>
        <v>2557.9984</v>
      </c>
      <c r="G1480" s="95" t="s">
        <v>246</v>
      </c>
      <c r="H1480" s="86"/>
      <c r="I1480" s="76"/>
      <c r="J1480" s="76"/>
      <c r="K1480" s="88"/>
      <c r="N1480" s="18"/>
      <c r="P1480" s="4">
        <v>103.0</v>
      </c>
      <c r="Q1480" s="4"/>
      <c r="R1480" s="4"/>
      <c r="S1480" s="21"/>
      <c r="T1480" s="21"/>
      <c r="V1480" s="89"/>
      <c r="Z1480" s="73"/>
      <c r="AA1480" s="73">
        <v>12.000233510168641</v>
      </c>
      <c r="AB1480" s="4"/>
      <c r="AC1480" s="74"/>
      <c r="AD1480" s="75"/>
      <c r="AE1480" s="75"/>
      <c r="AF1480" s="76"/>
      <c r="AJ1480" s="90">
        <v>1004002.0</v>
      </c>
      <c r="AK1480" s="18"/>
      <c r="AL1480" s="8">
        <f t="shared" si="65"/>
        <v>0</v>
      </c>
      <c r="AO1480" s="8">
        <v>0.4944615840620971</v>
      </c>
      <c r="AT1480" s="18"/>
      <c r="AU1480" s="91"/>
    </row>
    <row r="1481" ht="12.0" customHeight="1">
      <c r="A1481" s="97">
        <v>5004086.0</v>
      </c>
      <c r="B1481" s="92" t="s">
        <v>1799</v>
      </c>
      <c r="C1481" s="81" t="str">
        <f t="shared" si="63"/>
        <v/>
      </c>
      <c r="D1481" s="82">
        <v>2384.52</v>
      </c>
      <c r="E1481" s="94" t="s">
        <v>245</v>
      </c>
      <c r="F1481" s="84">
        <f t="shared" si="64"/>
        <v>2909.1144</v>
      </c>
      <c r="G1481" s="95" t="s">
        <v>246</v>
      </c>
      <c r="H1481" s="86"/>
      <c r="I1481" s="76"/>
      <c r="J1481" s="76"/>
      <c r="K1481" s="88"/>
      <c r="N1481" s="18"/>
      <c r="P1481" s="4">
        <v>103.0</v>
      </c>
      <c r="Q1481" s="4"/>
      <c r="R1481" s="4"/>
      <c r="S1481" s="21"/>
      <c r="T1481" s="21"/>
      <c r="V1481" s="89"/>
      <c r="Z1481" s="73"/>
      <c r="AA1481" s="73">
        <v>12.000076997606655</v>
      </c>
      <c r="AB1481" s="4"/>
      <c r="AC1481" s="74"/>
      <c r="AD1481" s="75"/>
      <c r="AE1481" s="75"/>
      <c r="AF1481" s="76"/>
      <c r="AJ1481" s="90">
        <v>1004003.0</v>
      </c>
      <c r="AK1481" s="18"/>
      <c r="AL1481" s="8">
        <f t="shared" si="65"/>
        <v>0</v>
      </c>
      <c r="AO1481" s="8">
        <v>3.118205557164571</v>
      </c>
      <c r="AT1481" s="18"/>
      <c r="AU1481" s="91"/>
    </row>
    <row r="1482" ht="12.0" customHeight="1">
      <c r="A1482" s="97">
        <v>5004087.0</v>
      </c>
      <c r="B1482" s="92" t="s">
        <v>1800</v>
      </c>
      <c r="C1482" s="81" t="str">
        <f t="shared" si="63"/>
        <v/>
      </c>
      <c r="D1482" s="82">
        <v>2384.52</v>
      </c>
      <c r="E1482" s="94" t="s">
        <v>245</v>
      </c>
      <c r="F1482" s="84">
        <f t="shared" si="64"/>
        <v>2909.1144</v>
      </c>
      <c r="G1482" s="95" t="s">
        <v>246</v>
      </c>
      <c r="H1482" s="86"/>
      <c r="I1482" s="76"/>
      <c r="J1482" s="76"/>
      <c r="K1482" s="88"/>
      <c r="N1482" s="18"/>
      <c r="P1482" s="4">
        <v>103.0</v>
      </c>
      <c r="Q1482" s="4"/>
      <c r="R1482" s="4"/>
      <c r="S1482" s="21"/>
      <c r="T1482" s="21"/>
      <c r="V1482" s="89"/>
      <c r="Z1482" s="73"/>
      <c r="AA1482" s="73">
        <v>12.000076997606655</v>
      </c>
      <c r="AB1482" s="4"/>
      <c r="AC1482" s="74"/>
      <c r="AD1482" s="75"/>
      <c r="AE1482" s="75"/>
      <c r="AF1482" s="76"/>
      <c r="AJ1482" s="90">
        <v>1004004.0</v>
      </c>
      <c r="AK1482" s="18"/>
      <c r="AL1482" s="8">
        <f t="shared" si="65"/>
        <v>0</v>
      </c>
      <c r="AO1482" s="8">
        <v>0.7559286199186839</v>
      </c>
      <c r="AT1482" s="18"/>
      <c r="AU1482" s="91"/>
    </row>
    <row r="1483" ht="12.0" customHeight="1">
      <c r="A1483" s="97">
        <v>5004088.0</v>
      </c>
      <c r="B1483" s="92" t="s">
        <v>1801</v>
      </c>
      <c r="C1483" s="81" t="str">
        <f t="shared" si="63"/>
        <v/>
      </c>
      <c r="D1483" s="82">
        <v>2463.97</v>
      </c>
      <c r="E1483" s="94" t="s">
        <v>245</v>
      </c>
      <c r="F1483" s="84">
        <f t="shared" si="64"/>
        <v>3006.0434</v>
      </c>
      <c r="G1483" s="95" t="s">
        <v>246</v>
      </c>
      <c r="H1483" s="86"/>
      <c r="I1483" s="76"/>
      <c r="J1483" s="76"/>
      <c r="K1483" s="88"/>
      <c r="N1483" s="18"/>
      <c r="P1483" s="4">
        <v>103.0</v>
      </c>
      <c r="Q1483" s="4"/>
      <c r="R1483" s="4"/>
      <c r="S1483" s="21"/>
      <c r="T1483" s="21"/>
      <c r="V1483" s="89"/>
      <c r="Z1483" s="73"/>
      <c r="AA1483" s="73">
        <v>11.999975161759053</v>
      </c>
      <c r="AB1483" s="4"/>
      <c r="AC1483" s="74"/>
      <c r="AD1483" s="75"/>
      <c r="AE1483" s="75"/>
      <c r="AF1483" s="76"/>
      <c r="AJ1483" s="90">
        <v>1004005.0</v>
      </c>
      <c r="AK1483" s="18"/>
      <c r="AL1483" s="8">
        <f t="shared" si="65"/>
        <v>0</v>
      </c>
      <c r="AO1483" s="8">
        <v>7.725211095727454</v>
      </c>
      <c r="AT1483" s="18"/>
      <c r="AU1483" s="91"/>
    </row>
    <row r="1484" ht="12.0" customHeight="1">
      <c r="A1484" s="97">
        <v>5004089.0</v>
      </c>
      <c r="B1484" s="92" t="s">
        <v>1802</v>
      </c>
      <c r="C1484" s="81" t="str">
        <f t="shared" si="63"/>
        <v/>
      </c>
      <c r="D1484" s="82">
        <v>2463.97</v>
      </c>
      <c r="E1484" s="94" t="s">
        <v>245</v>
      </c>
      <c r="F1484" s="84">
        <f t="shared" si="64"/>
        <v>3006.0434</v>
      </c>
      <c r="G1484" s="95" t="s">
        <v>246</v>
      </c>
      <c r="H1484" s="86"/>
      <c r="I1484" s="76"/>
      <c r="J1484" s="76"/>
      <c r="K1484" s="88"/>
      <c r="N1484" s="18"/>
      <c r="P1484" s="4">
        <v>103.0</v>
      </c>
      <c r="Q1484" s="4"/>
      <c r="R1484" s="4"/>
      <c r="S1484" s="21"/>
      <c r="T1484" s="21"/>
      <c r="V1484" s="89"/>
      <c r="Z1484" s="73"/>
      <c r="AA1484" s="73">
        <v>11.999975161759053</v>
      </c>
      <c r="AB1484" s="4"/>
      <c r="AC1484" s="74"/>
      <c r="AD1484" s="75"/>
      <c r="AE1484" s="75"/>
      <c r="AF1484" s="76"/>
      <c r="AJ1484" s="90">
        <v>1004006.0</v>
      </c>
      <c r="AK1484" s="18"/>
      <c r="AL1484" s="8">
        <f t="shared" si="65"/>
        <v>0</v>
      </c>
      <c r="AO1484" s="8">
        <v>0.7206353634074117</v>
      </c>
      <c r="AT1484" s="18"/>
      <c r="AU1484" s="91"/>
    </row>
    <row r="1485" ht="12.0" customHeight="1">
      <c r="A1485" s="97">
        <v>5004090.0</v>
      </c>
      <c r="B1485" s="92" t="s">
        <v>1803</v>
      </c>
      <c r="C1485" s="81" t="str">
        <f t="shared" si="63"/>
        <v/>
      </c>
      <c r="D1485" s="82">
        <v>2516.98</v>
      </c>
      <c r="E1485" s="94" t="s">
        <v>245</v>
      </c>
      <c r="F1485" s="84">
        <f t="shared" si="64"/>
        <v>3070.7156</v>
      </c>
      <c r="G1485" s="95" t="s">
        <v>246</v>
      </c>
      <c r="H1485" s="86"/>
      <c r="I1485" s="76"/>
      <c r="J1485" s="76"/>
      <c r="K1485" s="88"/>
      <c r="N1485" s="18"/>
      <c r="P1485" s="4">
        <v>103.0</v>
      </c>
      <c r="Q1485" s="4"/>
      <c r="R1485" s="4"/>
      <c r="S1485" s="21"/>
      <c r="T1485" s="21"/>
      <c r="V1485" s="89"/>
      <c r="Z1485" s="73"/>
      <c r="AA1485" s="73">
        <v>12.000170206557812</v>
      </c>
      <c r="AB1485" s="4"/>
      <c r="AC1485" s="74"/>
      <c r="AD1485" s="75"/>
      <c r="AE1485" s="75"/>
      <c r="AF1485" s="76"/>
      <c r="AJ1485" s="90">
        <v>1004007.0</v>
      </c>
      <c r="AK1485" s="18"/>
      <c r="AL1485" s="8">
        <f t="shared" si="65"/>
        <v>0</v>
      </c>
      <c r="AO1485" s="8">
        <v>7.877618371892424</v>
      </c>
      <c r="AT1485" s="18"/>
      <c r="AU1485" s="91"/>
    </row>
    <row r="1486" ht="12.0" customHeight="1">
      <c r="A1486" s="97">
        <v>5004091.0</v>
      </c>
      <c r="B1486" s="92" t="s">
        <v>1804</v>
      </c>
      <c r="C1486" s="81" t="str">
        <f t="shared" si="63"/>
        <v/>
      </c>
      <c r="D1486" s="82">
        <v>2516.98</v>
      </c>
      <c r="E1486" s="94" t="s">
        <v>245</v>
      </c>
      <c r="F1486" s="84">
        <f t="shared" si="64"/>
        <v>3070.7156</v>
      </c>
      <c r="G1486" s="95" t="s">
        <v>246</v>
      </c>
      <c r="H1486" s="86"/>
      <c r="I1486" s="76"/>
      <c r="J1486" s="76"/>
      <c r="K1486" s="88"/>
      <c r="N1486" s="18"/>
      <c r="P1486" s="4">
        <v>103.0</v>
      </c>
      <c r="Q1486" s="4"/>
      <c r="R1486" s="4"/>
      <c r="S1486" s="21"/>
      <c r="T1486" s="21"/>
      <c r="V1486" s="89"/>
      <c r="Z1486" s="73"/>
      <c r="AA1486" s="73">
        <v>12.000170206557812</v>
      </c>
      <c r="AB1486" s="4"/>
      <c r="AC1486" s="74"/>
      <c r="AD1486" s="75"/>
      <c r="AE1486" s="75"/>
      <c r="AF1486" s="76"/>
      <c r="AJ1486" s="90">
        <v>1004008.0</v>
      </c>
      <c r="AK1486" s="18"/>
      <c r="AL1486" s="8">
        <f t="shared" si="65"/>
        <v>0</v>
      </c>
      <c r="AO1486" s="8">
        <v>0.552815324343328</v>
      </c>
      <c r="AT1486" s="18"/>
      <c r="AU1486" s="91"/>
    </row>
    <row r="1487" ht="12.0" customHeight="1">
      <c r="A1487" s="97">
        <v>5004092.0</v>
      </c>
      <c r="B1487" s="92" t="s">
        <v>1805</v>
      </c>
      <c r="C1487" s="81" t="str">
        <f t="shared" si="63"/>
        <v/>
      </c>
      <c r="D1487" s="82">
        <v>2621.28</v>
      </c>
      <c r="E1487" s="94" t="s">
        <v>245</v>
      </c>
      <c r="F1487" s="84">
        <f t="shared" si="64"/>
        <v>3197.9616</v>
      </c>
      <c r="G1487" s="95" t="s">
        <v>246</v>
      </c>
      <c r="H1487" s="86"/>
      <c r="I1487" s="76"/>
      <c r="J1487" s="76"/>
      <c r="K1487" s="88"/>
      <c r="N1487" s="18"/>
      <c r="P1487" s="4">
        <v>103.0</v>
      </c>
      <c r="Q1487" s="4"/>
      <c r="R1487" s="4"/>
      <c r="S1487" s="21"/>
      <c r="T1487" s="21"/>
      <c r="V1487" s="89"/>
      <c r="Z1487" s="73"/>
      <c r="AA1487" s="73">
        <v>12.000070042726065</v>
      </c>
      <c r="AB1487" s="4"/>
      <c r="AC1487" s="74"/>
      <c r="AD1487" s="75"/>
      <c r="AE1487" s="75"/>
      <c r="AF1487" s="76"/>
      <c r="AJ1487" s="90">
        <v>1004009.0</v>
      </c>
      <c r="AK1487" s="18"/>
      <c r="AL1487" s="8">
        <f t="shared" si="65"/>
        <v>0</v>
      </c>
      <c r="AO1487" s="8">
        <v>8.2518277108937</v>
      </c>
      <c r="AT1487" s="18"/>
      <c r="AU1487" s="91"/>
    </row>
    <row r="1488" ht="12.0" customHeight="1">
      <c r="A1488" s="97">
        <v>5004093.0</v>
      </c>
      <c r="B1488" s="92" t="s">
        <v>1806</v>
      </c>
      <c r="C1488" s="81" t="str">
        <f t="shared" si="63"/>
        <v/>
      </c>
      <c r="D1488" s="82">
        <v>2621.28</v>
      </c>
      <c r="E1488" s="94" t="s">
        <v>245</v>
      </c>
      <c r="F1488" s="84">
        <f t="shared" si="64"/>
        <v>3197.9616</v>
      </c>
      <c r="G1488" s="95" t="s">
        <v>246</v>
      </c>
      <c r="H1488" s="86"/>
      <c r="I1488" s="76"/>
      <c r="J1488" s="76"/>
      <c r="K1488" s="88"/>
      <c r="N1488" s="18"/>
      <c r="P1488" s="4">
        <v>103.0</v>
      </c>
      <c r="Q1488" s="4"/>
      <c r="R1488" s="4"/>
      <c r="S1488" s="21"/>
      <c r="T1488" s="21"/>
      <c r="V1488" s="89"/>
      <c r="Z1488" s="73"/>
      <c r="AA1488" s="73">
        <v>12.000070042726065</v>
      </c>
      <c r="AB1488" s="4"/>
      <c r="AC1488" s="74"/>
      <c r="AD1488" s="75"/>
      <c r="AE1488" s="75"/>
      <c r="AF1488" s="76"/>
      <c r="AJ1488" s="90">
        <v>1004010.0</v>
      </c>
      <c r="AK1488" s="18"/>
      <c r="AL1488" s="8">
        <f t="shared" si="65"/>
        <v>0</v>
      </c>
      <c r="AO1488" s="8">
        <v>1.4759366637370845</v>
      </c>
      <c r="AT1488" s="18"/>
      <c r="AU1488" s="91"/>
    </row>
    <row r="1489" ht="12.0" customHeight="1">
      <c r="A1489" s="97">
        <v>5004094.0</v>
      </c>
      <c r="B1489" s="92" t="s">
        <v>1807</v>
      </c>
      <c r="C1489" s="81" t="str">
        <f t="shared" si="63"/>
        <v/>
      </c>
      <c r="D1489" s="82">
        <v>2670.17</v>
      </c>
      <c r="E1489" s="94" t="s">
        <v>245</v>
      </c>
      <c r="F1489" s="84">
        <f t="shared" si="64"/>
        <v>3257.6074</v>
      </c>
      <c r="G1489" s="95" t="s">
        <v>246</v>
      </c>
      <c r="H1489" s="86"/>
      <c r="I1489" s="76"/>
      <c r="J1489" s="76"/>
      <c r="K1489" s="88"/>
      <c r="N1489" s="18"/>
      <c r="P1489" s="4">
        <v>103.0</v>
      </c>
      <c r="Q1489" s="4"/>
      <c r="R1489" s="4"/>
      <c r="S1489" s="21"/>
      <c r="T1489" s="21"/>
      <c r="V1489" s="89"/>
      <c r="Z1489" s="73"/>
      <c r="AA1489" s="73">
        <v>11.999839559016493</v>
      </c>
      <c r="AB1489" s="4"/>
      <c r="AC1489" s="74"/>
      <c r="AD1489" s="75"/>
      <c r="AE1489" s="75"/>
      <c r="AF1489" s="76"/>
      <c r="AJ1489" s="90">
        <v>1004011.0</v>
      </c>
      <c r="AK1489" s="18"/>
      <c r="AL1489" s="8">
        <f t="shared" si="65"/>
        <v>0</v>
      </c>
      <c r="AO1489" s="8">
        <v>5.091881526303862</v>
      </c>
      <c r="AT1489" s="18"/>
      <c r="AU1489" s="91"/>
    </row>
    <row r="1490" ht="12.0" customHeight="1">
      <c r="A1490" s="97">
        <v>5004095.0</v>
      </c>
      <c r="B1490" s="92" t="s">
        <v>1808</v>
      </c>
      <c r="C1490" s="81" t="str">
        <f t="shared" si="63"/>
        <v/>
      </c>
      <c r="D1490" s="82">
        <v>2670.17</v>
      </c>
      <c r="E1490" s="94" t="s">
        <v>245</v>
      </c>
      <c r="F1490" s="84">
        <f t="shared" si="64"/>
        <v>3257.6074</v>
      </c>
      <c r="G1490" s="95" t="s">
        <v>246</v>
      </c>
      <c r="H1490" s="86"/>
      <c r="I1490" s="76"/>
      <c r="J1490" s="76"/>
      <c r="K1490" s="88"/>
      <c r="N1490" s="18"/>
      <c r="P1490" s="4">
        <v>103.0</v>
      </c>
      <c r="Q1490" s="4"/>
      <c r="R1490" s="4"/>
      <c r="S1490" s="21"/>
      <c r="T1490" s="21"/>
      <c r="V1490" s="89"/>
      <c r="Z1490" s="73"/>
      <c r="AA1490" s="73">
        <v>11.999839559016493</v>
      </c>
      <c r="AB1490" s="4"/>
      <c r="AC1490" s="74"/>
      <c r="AD1490" s="75"/>
      <c r="AE1490" s="75"/>
      <c r="AF1490" s="76"/>
      <c r="AJ1490" s="90">
        <v>1004012.0</v>
      </c>
      <c r="AK1490" s="18"/>
      <c r="AL1490" s="8">
        <f t="shared" si="65"/>
        <v>0</v>
      </c>
      <c r="AO1490" s="8">
        <v>0.9530259541210435</v>
      </c>
      <c r="AT1490" s="18"/>
      <c r="AU1490" s="91"/>
    </row>
    <row r="1491" ht="12.0" customHeight="1">
      <c r="A1491" s="97">
        <v>5004096.0</v>
      </c>
      <c r="B1491" s="92" t="s">
        <v>1809</v>
      </c>
      <c r="C1491" s="81" t="str">
        <f t="shared" si="63"/>
        <v/>
      </c>
      <c r="D1491" s="82">
        <v>2811.99</v>
      </c>
      <c r="E1491" s="94" t="s">
        <v>245</v>
      </c>
      <c r="F1491" s="84">
        <f t="shared" si="64"/>
        <v>3430.6278</v>
      </c>
      <c r="G1491" s="95" t="s">
        <v>246</v>
      </c>
      <c r="H1491" s="86"/>
      <c r="I1491" s="76"/>
      <c r="J1491" s="76"/>
      <c r="K1491" s="88"/>
      <c r="N1491" s="18"/>
      <c r="P1491" s="4">
        <v>103.0</v>
      </c>
      <c r="Q1491" s="4"/>
      <c r="R1491" s="4"/>
      <c r="S1491" s="21"/>
      <c r="T1491" s="21"/>
      <c r="V1491" s="89"/>
      <c r="Z1491" s="73"/>
      <c r="AA1491" s="73">
        <v>12.000239406272456</v>
      </c>
      <c r="AB1491" s="4"/>
      <c r="AC1491" s="74"/>
      <c r="AD1491" s="75"/>
      <c r="AE1491" s="75"/>
      <c r="AF1491" s="76"/>
      <c r="AJ1491" s="90">
        <v>1004013.0</v>
      </c>
      <c r="AK1491" s="18"/>
      <c r="AL1491" s="8">
        <f t="shared" si="65"/>
        <v>0</v>
      </c>
      <c r="AO1491" s="8">
        <v>3.678867608775274</v>
      </c>
      <c r="AT1491" s="18"/>
      <c r="AU1491" s="91"/>
    </row>
    <row r="1492" ht="12.0" customHeight="1">
      <c r="A1492" s="97">
        <v>5004097.0</v>
      </c>
      <c r="B1492" s="92" t="s">
        <v>1810</v>
      </c>
      <c r="C1492" s="81" t="str">
        <f t="shared" si="63"/>
        <v/>
      </c>
      <c r="D1492" s="82">
        <v>2811.99</v>
      </c>
      <c r="E1492" s="94" t="s">
        <v>245</v>
      </c>
      <c r="F1492" s="84">
        <f t="shared" si="64"/>
        <v>3430.6278</v>
      </c>
      <c r="G1492" s="95" t="s">
        <v>246</v>
      </c>
      <c r="H1492" s="86"/>
      <c r="I1492" s="76"/>
      <c r="J1492" s="76"/>
      <c r="K1492" s="88"/>
      <c r="N1492" s="18"/>
      <c r="P1492" s="4">
        <v>103.0</v>
      </c>
      <c r="Q1492" s="4"/>
      <c r="R1492" s="4"/>
      <c r="S1492" s="21"/>
      <c r="T1492" s="21"/>
      <c r="V1492" s="89"/>
      <c r="Z1492" s="73"/>
      <c r="AA1492" s="73">
        <v>12.000239406272456</v>
      </c>
      <c r="AB1492" s="4"/>
      <c r="AC1492" s="74"/>
      <c r="AD1492" s="75"/>
      <c r="AE1492" s="75"/>
      <c r="AF1492" s="76"/>
      <c r="AJ1492" s="90">
        <v>1004014.0</v>
      </c>
      <c r="AK1492" s="18"/>
      <c r="AL1492" s="8">
        <f t="shared" si="65"/>
        <v>0</v>
      </c>
      <c r="AO1492" s="8">
        <v>0.9454073184562156</v>
      </c>
      <c r="AT1492" s="18"/>
      <c r="AU1492" s="91"/>
    </row>
    <row r="1493" ht="12.0" customHeight="1">
      <c r="A1493" s="97">
        <v>5004098.0</v>
      </c>
      <c r="B1493" s="92" t="s">
        <v>1811</v>
      </c>
      <c r="C1493" s="81" t="str">
        <f t="shared" si="63"/>
        <v/>
      </c>
      <c r="D1493" s="82">
        <v>2899.49</v>
      </c>
      <c r="E1493" s="94" t="s">
        <v>245</v>
      </c>
      <c r="F1493" s="84">
        <f t="shared" si="64"/>
        <v>3537.3778</v>
      </c>
      <c r="G1493" s="95" t="s">
        <v>246</v>
      </c>
      <c r="H1493" s="86"/>
      <c r="I1493" s="76"/>
      <c r="J1493" s="76"/>
      <c r="K1493" s="88"/>
      <c r="N1493" s="18"/>
      <c r="P1493" s="4">
        <v>103.0</v>
      </c>
      <c r="Q1493" s="4"/>
      <c r="R1493" s="4"/>
      <c r="S1493" s="21"/>
      <c r="T1493" s="21"/>
      <c r="V1493" s="89"/>
      <c r="Z1493" s="73"/>
      <c r="AA1493" s="73">
        <v>12.000147752577746</v>
      </c>
      <c r="AB1493" s="4"/>
      <c r="AC1493" s="74"/>
      <c r="AD1493" s="75"/>
      <c r="AE1493" s="75"/>
      <c r="AF1493" s="76"/>
      <c r="AJ1493" s="90">
        <v>1004015.0</v>
      </c>
      <c r="AK1493" s="18"/>
      <c r="AL1493" s="8">
        <f t="shared" si="65"/>
        <v>0</v>
      </c>
      <c r="AO1493" s="8">
        <v>5.470711663500997</v>
      </c>
      <c r="AT1493" s="18"/>
      <c r="AU1493" s="91"/>
    </row>
    <row r="1494" ht="12.0" customHeight="1">
      <c r="A1494" s="97">
        <v>5004099.0</v>
      </c>
      <c r="B1494" s="92" t="s">
        <v>1812</v>
      </c>
      <c r="C1494" s="81" t="str">
        <f t="shared" si="63"/>
        <v/>
      </c>
      <c r="D1494" s="82">
        <v>2899.49</v>
      </c>
      <c r="E1494" s="94" t="s">
        <v>245</v>
      </c>
      <c r="F1494" s="84">
        <f t="shared" si="64"/>
        <v>3537.3778</v>
      </c>
      <c r="G1494" s="95" t="s">
        <v>246</v>
      </c>
      <c r="H1494" s="86"/>
      <c r="I1494" s="76"/>
      <c r="J1494" s="76"/>
      <c r="K1494" s="88"/>
      <c r="N1494" s="18"/>
      <c r="P1494" s="4">
        <v>103.0</v>
      </c>
      <c r="Q1494" s="4"/>
      <c r="R1494" s="4"/>
      <c r="S1494" s="21"/>
      <c r="T1494" s="21"/>
      <c r="V1494" s="89"/>
      <c r="Z1494" s="73"/>
      <c r="AA1494" s="73">
        <v>12.000147752577746</v>
      </c>
      <c r="AB1494" s="4"/>
      <c r="AC1494" s="74"/>
      <c r="AD1494" s="75"/>
      <c r="AE1494" s="75"/>
      <c r="AF1494" s="76"/>
      <c r="AJ1494" s="90">
        <v>1004016.0</v>
      </c>
      <c r="AK1494" s="18"/>
      <c r="AL1494" s="8">
        <f t="shared" si="65"/>
        <v>0</v>
      </c>
      <c r="AO1494" s="8">
        <v>0.4208239741154613</v>
      </c>
      <c r="AT1494" s="18"/>
      <c r="AU1494" s="91"/>
    </row>
    <row r="1495" ht="12.0" customHeight="1">
      <c r="A1495" s="97">
        <v>5004100.0</v>
      </c>
      <c r="B1495" s="92" t="s">
        <v>1813</v>
      </c>
      <c r="C1495" s="81" t="str">
        <f t="shared" si="63"/>
        <v/>
      </c>
      <c r="D1495" s="82">
        <v>3297.49</v>
      </c>
      <c r="E1495" s="94" t="s">
        <v>245</v>
      </c>
      <c r="F1495" s="84">
        <f t="shared" si="64"/>
        <v>4022.9378</v>
      </c>
      <c r="G1495" s="95" t="s">
        <v>246</v>
      </c>
      <c r="H1495" s="86"/>
      <c r="I1495" s="76"/>
      <c r="J1495" s="76"/>
      <c r="K1495" s="88"/>
      <c r="N1495" s="18"/>
      <c r="P1495" s="4">
        <v>103.0</v>
      </c>
      <c r="Q1495" s="4"/>
      <c r="R1495" s="4"/>
      <c r="S1495" s="21"/>
      <c r="T1495" s="21"/>
      <c r="V1495" s="89"/>
      <c r="Z1495" s="73"/>
      <c r="AA1495" s="73">
        <v>11.999814402375648</v>
      </c>
      <c r="AB1495" s="4"/>
      <c r="AC1495" s="74"/>
      <c r="AD1495" s="75"/>
      <c r="AE1495" s="75"/>
      <c r="AF1495" s="76"/>
      <c r="AJ1495" s="90">
        <v>1004017.0</v>
      </c>
      <c r="AK1495" s="18"/>
      <c r="AL1495" s="8">
        <f t="shared" si="65"/>
        <v>0</v>
      </c>
      <c r="AO1495" s="8">
        <v>3.6077989952824625</v>
      </c>
      <c r="AT1495" s="18"/>
      <c r="AU1495" s="91"/>
    </row>
    <row r="1496" ht="12.0" customHeight="1">
      <c r="A1496" s="97">
        <v>5004101.0</v>
      </c>
      <c r="B1496" s="92" t="s">
        <v>1814</v>
      </c>
      <c r="C1496" s="81" t="str">
        <f t="shared" si="63"/>
        <v/>
      </c>
      <c r="D1496" s="82">
        <v>3297.49</v>
      </c>
      <c r="E1496" s="94" t="s">
        <v>245</v>
      </c>
      <c r="F1496" s="84">
        <f t="shared" si="64"/>
        <v>4022.9378</v>
      </c>
      <c r="G1496" s="95" t="s">
        <v>246</v>
      </c>
      <c r="H1496" s="86"/>
      <c r="I1496" s="76"/>
      <c r="J1496" s="76"/>
      <c r="K1496" s="88"/>
      <c r="N1496" s="18"/>
      <c r="P1496" s="4">
        <v>103.0</v>
      </c>
      <c r="Q1496" s="4"/>
      <c r="R1496" s="4"/>
      <c r="S1496" s="21"/>
      <c r="T1496" s="21"/>
      <c r="V1496" s="89"/>
      <c r="Z1496" s="73"/>
      <c r="AA1496" s="73">
        <v>11.999814402375648</v>
      </c>
      <c r="AB1496" s="4"/>
      <c r="AC1496" s="74"/>
      <c r="AD1496" s="75"/>
      <c r="AE1496" s="75"/>
      <c r="AF1496" s="76"/>
      <c r="AJ1496" s="90">
        <v>1004018.0</v>
      </c>
      <c r="AK1496" s="18"/>
      <c r="AL1496" s="8">
        <f t="shared" si="65"/>
        <v>0</v>
      </c>
      <c r="AO1496" s="8">
        <v>1.1828849164860533</v>
      </c>
      <c r="AT1496" s="18"/>
      <c r="AU1496" s="91"/>
    </row>
    <row r="1497" ht="12.0" customHeight="1">
      <c r="A1497" s="97">
        <v>5004102.0</v>
      </c>
      <c r="B1497" s="92" t="s">
        <v>1815</v>
      </c>
      <c r="C1497" s="81" t="str">
        <f t="shared" si="63"/>
        <v/>
      </c>
      <c r="D1497" s="82">
        <v>2637.46</v>
      </c>
      <c r="E1497" s="94"/>
      <c r="F1497" s="84">
        <f t="shared" si="64"/>
        <v>3217.7012</v>
      </c>
      <c r="G1497" s="95" t="s">
        <v>246</v>
      </c>
      <c r="H1497" s="86"/>
      <c r="I1497" s="76"/>
      <c r="J1497" s="76"/>
      <c r="K1497" s="88"/>
      <c r="N1497" s="18"/>
      <c r="P1497" s="4">
        <v>103.0</v>
      </c>
      <c r="Q1497" s="4"/>
      <c r="R1497" s="4"/>
      <c r="S1497" s="21"/>
      <c r="T1497" s="21"/>
      <c r="V1497" s="89"/>
      <c r="Z1497" s="73"/>
      <c r="AA1497" s="73">
        <v>4.999970994483149</v>
      </c>
      <c r="AB1497" s="4"/>
      <c r="AC1497" s="74"/>
      <c r="AD1497" s="75"/>
      <c r="AE1497" s="75"/>
      <c r="AF1497" s="76"/>
      <c r="AJ1497" s="90">
        <v>1004019.0</v>
      </c>
      <c r="AK1497" s="18"/>
      <c r="AL1497" s="8">
        <f t="shared" si="65"/>
        <v>0</v>
      </c>
      <c r="AO1497" s="8">
        <v>9.021309541945625</v>
      </c>
      <c r="AT1497" s="18"/>
      <c r="AU1497" s="91"/>
    </row>
    <row r="1498" ht="12.0" customHeight="1">
      <c r="A1498" s="97">
        <v>5004103.0</v>
      </c>
      <c r="B1498" s="92" t="s">
        <v>1816</v>
      </c>
      <c r="C1498" s="81" t="str">
        <f t="shared" si="63"/>
        <v/>
      </c>
      <c r="D1498" s="82">
        <v>3579.03</v>
      </c>
      <c r="E1498" s="94" t="s">
        <v>245</v>
      </c>
      <c r="F1498" s="84">
        <f t="shared" si="64"/>
        <v>4366.4166</v>
      </c>
      <c r="G1498" s="95" t="s">
        <v>246</v>
      </c>
      <c r="H1498" s="86"/>
      <c r="I1498" s="76"/>
      <c r="J1498" s="76"/>
      <c r="K1498" s="88"/>
      <c r="N1498" s="18"/>
      <c r="P1498" s="4">
        <v>103.0</v>
      </c>
      <c r="Q1498" s="4"/>
      <c r="R1498" s="4"/>
      <c r="S1498" s="21"/>
      <c r="T1498" s="21"/>
      <c r="V1498" s="89"/>
      <c r="Z1498" s="73"/>
      <c r="AA1498" s="73">
        <v>12.000205197481208</v>
      </c>
      <c r="AB1498" s="4"/>
      <c r="AC1498" s="74"/>
      <c r="AD1498" s="75"/>
      <c r="AE1498" s="75"/>
      <c r="AF1498" s="76"/>
      <c r="AJ1498" s="90">
        <v>1004020.0</v>
      </c>
      <c r="AK1498" s="18"/>
      <c r="AL1498" s="8">
        <f t="shared" si="65"/>
        <v>0</v>
      </c>
      <c r="AO1498" s="8">
        <v>1.4610971803300792</v>
      </c>
      <c r="AT1498" s="18"/>
      <c r="AU1498" s="91"/>
    </row>
    <row r="1499" ht="12.0" customHeight="1">
      <c r="A1499" s="97">
        <v>5004104.0</v>
      </c>
      <c r="B1499" s="92" t="s">
        <v>1817</v>
      </c>
      <c r="C1499" s="81" t="str">
        <f t="shared" si="63"/>
        <v/>
      </c>
      <c r="D1499" s="82">
        <v>3736.86</v>
      </c>
      <c r="E1499" s="94" t="s">
        <v>245</v>
      </c>
      <c r="F1499" s="84">
        <f t="shared" si="64"/>
        <v>4558.9692</v>
      </c>
      <c r="G1499" s="95" t="s">
        <v>246</v>
      </c>
      <c r="H1499" s="86"/>
      <c r="I1499" s="76"/>
      <c r="J1499" s="76"/>
      <c r="K1499" s="88"/>
      <c r="N1499" s="18"/>
      <c r="P1499" s="4">
        <v>103.0</v>
      </c>
      <c r="Q1499" s="4"/>
      <c r="R1499" s="4"/>
      <c r="S1499" s="21"/>
      <c r="T1499" s="21"/>
      <c r="V1499" s="89"/>
      <c r="Z1499" s="73"/>
      <c r="AA1499" s="73">
        <v>11.999868979184058</v>
      </c>
      <c r="AB1499" s="4"/>
      <c r="AC1499" s="74"/>
      <c r="AD1499" s="75"/>
      <c r="AE1499" s="75"/>
      <c r="AF1499" s="76"/>
      <c r="AJ1499" s="90">
        <v>1004021.0</v>
      </c>
      <c r="AK1499" s="18"/>
      <c r="AL1499" s="8">
        <f t="shared" si="65"/>
        <v>0</v>
      </c>
      <c r="AO1499" s="8">
        <v>6.367206463653579</v>
      </c>
      <c r="AT1499" s="18"/>
      <c r="AU1499" s="91"/>
    </row>
    <row r="1500" ht="12.0" customHeight="1">
      <c r="A1500" s="97">
        <v>5004105.0</v>
      </c>
      <c r="B1500" s="92" t="s">
        <v>1818</v>
      </c>
      <c r="C1500" s="81" t="str">
        <f t="shared" si="63"/>
        <v/>
      </c>
      <c r="D1500" s="82">
        <v>3736.86</v>
      </c>
      <c r="E1500" s="94" t="s">
        <v>245</v>
      </c>
      <c r="F1500" s="84">
        <f t="shared" si="64"/>
        <v>4558.9692</v>
      </c>
      <c r="G1500" s="95" t="s">
        <v>246</v>
      </c>
      <c r="H1500" s="86"/>
      <c r="I1500" s="76"/>
      <c r="J1500" s="76"/>
      <c r="K1500" s="88"/>
      <c r="N1500" s="18"/>
      <c r="P1500" s="4">
        <v>103.0</v>
      </c>
      <c r="Q1500" s="4"/>
      <c r="R1500" s="4"/>
      <c r="S1500" s="21"/>
      <c r="T1500" s="21"/>
      <c r="V1500" s="89"/>
      <c r="Z1500" s="73"/>
      <c r="AA1500" s="73">
        <v>11.999868979184058</v>
      </c>
      <c r="AB1500" s="4"/>
      <c r="AC1500" s="74"/>
      <c r="AD1500" s="75"/>
      <c r="AE1500" s="75"/>
      <c r="AF1500" s="76"/>
      <c r="AJ1500" s="90">
        <v>1004022.0</v>
      </c>
      <c r="AK1500" s="18"/>
      <c r="AL1500" s="8">
        <f t="shared" si="65"/>
        <v>0</v>
      </c>
      <c r="AO1500" s="8">
        <v>2.4027194202466338</v>
      </c>
      <c r="AT1500" s="18"/>
      <c r="AU1500" s="91"/>
    </row>
    <row r="1501" ht="12.0" customHeight="1">
      <c r="A1501" s="97">
        <v>5004106.0</v>
      </c>
      <c r="B1501" s="92" t="s">
        <v>1819</v>
      </c>
      <c r="C1501" s="81" t="str">
        <f t="shared" si="63"/>
        <v/>
      </c>
      <c r="D1501" s="82">
        <v>2824.56</v>
      </c>
      <c r="E1501" s="94"/>
      <c r="F1501" s="84">
        <f t="shared" si="64"/>
        <v>3445.9632</v>
      </c>
      <c r="G1501" s="95" t="s">
        <v>246</v>
      </c>
      <c r="H1501" s="86"/>
      <c r="I1501" s="76"/>
      <c r="J1501" s="76"/>
      <c r="K1501" s="88"/>
      <c r="N1501" s="18"/>
      <c r="P1501" s="4">
        <v>103.0</v>
      </c>
      <c r="Q1501" s="4"/>
      <c r="R1501" s="4"/>
      <c r="S1501" s="21"/>
      <c r="T1501" s="21"/>
      <c r="V1501" s="89"/>
      <c r="Z1501" s="73"/>
      <c r="AA1501" s="73">
        <v>4.999729158767124</v>
      </c>
      <c r="AB1501" s="4"/>
      <c r="AC1501" s="74"/>
      <c r="AD1501" s="75"/>
      <c r="AE1501" s="75"/>
      <c r="AF1501" s="76"/>
      <c r="AJ1501" s="90">
        <v>1004023.0</v>
      </c>
      <c r="AK1501" s="18"/>
      <c r="AL1501" s="8">
        <f t="shared" si="65"/>
        <v>0</v>
      </c>
      <c r="AO1501" s="8">
        <v>168.4745712867498</v>
      </c>
      <c r="AT1501" s="18"/>
      <c r="AU1501" s="91"/>
    </row>
    <row r="1502" ht="12.0" customHeight="1">
      <c r="A1502" s="97">
        <v>5004107.0</v>
      </c>
      <c r="B1502" s="92" t="s">
        <v>1820</v>
      </c>
      <c r="C1502" s="81" t="str">
        <f t="shared" si="63"/>
        <v/>
      </c>
      <c r="D1502" s="82">
        <v>3735.5</v>
      </c>
      <c r="E1502" s="94" t="s">
        <v>245</v>
      </c>
      <c r="F1502" s="84">
        <f t="shared" si="64"/>
        <v>4557.31</v>
      </c>
      <c r="G1502" s="95" t="s">
        <v>246</v>
      </c>
      <c r="H1502" s="86"/>
      <c r="I1502" s="76"/>
      <c r="J1502" s="76"/>
      <c r="K1502" s="88"/>
      <c r="N1502" s="18"/>
      <c r="P1502" s="4">
        <v>103.0</v>
      </c>
      <c r="Q1502" s="4"/>
      <c r="R1502" s="4"/>
      <c r="S1502" s="21"/>
      <c r="T1502" s="21"/>
      <c r="V1502" s="89"/>
      <c r="Z1502" s="73"/>
      <c r="AA1502" s="73">
        <v>12.000147452149733</v>
      </c>
      <c r="AB1502" s="4"/>
      <c r="AC1502" s="74"/>
      <c r="AD1502" s="75"/>
      <c r="AE1502" s="75"/>
      <c r="AF1502" s="76"/>
      <c r="AJ1502" s="90">
        <v>1004024.0</v>
      </c>
      <c r="AK1502" s="18"/>
      <c r="AL1502" s="8">
        <f t="shared" si="65"/>
        <v>0</v>
      </c>
      <c r="AO1502" s="8">
        <v>1.5923797609115675</v>
      </c>
      <c r="AT1502" s="18"/>
      <c r="AU1502" s="91"/>
    </row>
    <row r="1503" ht="12.0" customHeight="1">
      <c r="A1503" s="97">
        <v>5004108.0</v>
      </c>
      <c r="B1503" s="92" t="s">
        <v>1821</v>
      </c>
      <c r="C1503" s="81" t="str">
        <f t="shared" si="63"/>
        <v/>
      </c>
      <c r="D1503" s="82">
        <v>3875.83</v>
      </c>
      <c r="E1503" s="94" t="s">
        <v>245</v>
      </c>
      <c r="F1503" s="84">
        <f t="shared" si="64"/>
        <v>4728.5126</v>
      </c>
      <c r="G1503" s="95" t="s">
        <v>246</v>
      </c>
      <c r="H1503" s="86"/>
      <c r="I1503" s="76"/>
      <c r="J1503" s="76"/>
      <c r="K1503" s="88"/>
      <c r="N1503" s="18"/>
      <c r="P1503" s="4">
        <v>103.0</v>
      </c>
      <c r="Q1503" s="4"/>
      <c r="R1503" s="4"/>
      <c r="S1503" s="21"/>
      <c r="T1503" s="21"/>
      <c r="V1503" s="89"/>
      <c r="Z1503" s="73"/>
      <c r="AA1503" s="73">
        <v>11.999842096952477</v>
      </c>
      <c r="AB1503" s="4"/>
      <c r="AC1503" s="74"/>
      <c r="AD1503" s="75"/>
      <c r="AE1503" s="75"/>
      <c r="AF1503" s="76"/>
      <c r="AJ1503" s="90">
        <v>1004025.0</v>
      </c>
      <c r="AK1503" s="18"/>
      <c r="AL1503" s="8">
        <f t="shared" si="65"/>
        <v>0</v>
      </c>
      <c r="AO1503" s="8">
        <v>6.820998497363448</v>
      </c>
      <c r="AT1503" s="18"/>
      <c r="AU1503" s="91"/>
    </row>
    <row r="1504" ht="12.0" customHeight="1">
      <c r="A1504" s="97">
        <v>5004109.0</v>
      </c>
      <c r="B1504" s="92" t="s">
        <v>1822</v>
      </c>
      <c r="C1504" s="81" t="str">
        <f t="shared" si="63"/>
        <v/>
      </c>
      <c r="D1504" s="82">
        <v>3875.83</v>
      </c>
      <c r="E1504" s="94" t="s">
        <v>245</v>
      </c>
      <c r="F1504" s="84">
        <f t="shared" si="64"/>
        <v>4728.5126</v>
      </c>
      <c r="G1504" s="95" t="s">
        <v>246</v>
      </c>
      <c r="H1504" s="86"/>
      <c r="I1504" s="76"/>
      <c r="J1504" s="76"/>
      <c r="K1504" s="88"/>
      <c r="N1504" s="18"/>
      <c r="P1504" s="4">
        <v>103.0</v>
      </c>
      <c r="Q1504" s="4"/>
      <c r="R1504" s="4"/>
      <c r="S1504" s="21"/>
      <c r="T1504" s="21"/>
      <c r="V1504" s="89"/>
      <c r="Z1504" s="73"/>
      <c r="AA1504" s="73">
        <v>11.999842096952477</v>
      </c>
      <c r="AB1504" s="4"/>
      <c r="AC1504" s="74"/>
      <c r="AD1504" s="75"/>
      <c r="AE1504" s="75"/>
      <c r="AF1504" s="76"/>
      <c r="AJ1504" s="90">
        <v>1004026.0</v>
      </c>
      <c r="AK1504" s="18"/>
      <c r="AL1504" s="8">
        <f t="shared" si="65"/>
        <v>0</v>
      </c>
      <c r="AO1504" s="8">
        <v>0.5180505187870973</v>
      </c>
      <c r="AT1504" s="18"/>
      <c r="AU1504" s="91"/>
    </row>
    <row r="1505" ht="12.0" customHeight="1">
      <c r="A1505" s="97">
        <v>1004027.0</v>
      </c>
      <c r="B1505" s="92" t="s">
        <v>1823</v>
      </c>
      <c r="C1505" s="81" t="str">
        <f t="shared" si="63"/>
        <v/>
      </c>
      <c r="D1505" s="82">
        <v>2657.68</v>
      </c>
      <c r="E1505" s="83" t="s">
        <v>245</v>
      </c>
      <c r="F1505" s="127">
        <f t="shared" si="64"/>
        <v>3242.3696</v>
      </c>
      <c r="G1505" s="95" t="s">
        <v>246</v>
      </c>
      <c r="H1505" s="86"/>
      <c r="I1505" s="76"/>
      <c r="J1505" s="76"/>
      <c r="K1505" s="88"/>
      <c r="N1505" s="18"/>
      <c r="P1505" s="4">
        <v>103.0</v>
      </c>
      <c r="Q1505" s="4"/>
      <c r="R1505" s="4"/>
      <c r="S1505" s="21"/>
      <c r="T1505" s="21"/>
      <c r="V1505" s="89"/>
      <c r="Z1505" s="73"/>
      <c r="AA1505" s="73">
        <v>0.0</v>
      </c>
      <c r="AB1505" s="4"/>
      <c r="AC1505" s="74"/>
      <c r="AD1505" s="75"/>
      <c r="AE1505" s="75"/>
      <c r="AF1505" s="76"/>
      <c r="AJ1505" s="90"/>
      <c r="AK1505" s="18"/>
      <c r="AL1505" s="8">
        <f t="shared" si="65"/>
        <v>0</v>
      </c>
      <c r="AO1505" s="8">
        <v>20.950763306283147</v>
      </c>
      <c r="AT1505" s="18"/>
      <c r="AU1505" s="91"/>
    </row>
    <row r="1506" ht="12.0" customHeight="1">
      <c r="A1506" s="97">
        <v>5004111.0</v>
      </c>
      <c r="B1506" s="92" t="s">
        <v>1824</v>
      </c>
      <c r="C1506" s="81" t="str">
        <f t="shared" si="63"/>
        <v/>
      </c>
      <c r="D1506" s="82">
        <v>4258.79</v>
      </c>
      <c r="E1506" s="94" t="s">
        <v>245</v>
      </c>
      <c r="F1506" s="84">
        <f t="shared" si="64"/>
        <v>5195.7238</v>
      </c>
      <c r="G1506" s="95" t="s">
        <v>246</v>
      </c>
      <c r="H1506" s="86"/>
      <c r="I1506" s="76"/>
      <c r="J1506" s="76"/>
      <c r="K1506" s="88"/>
      <c r="N1506" s="18"/>
      <c r="P1506" s="4">
        <v>103.0</v>
      </c>
      <c r="Q1506" s="4"/>
      <c r="R1506" s="4"/>
      <c r="S1506" s="21"/>
      <c r="T1506" s="21"/>
      <c r="V1506" s="89"/>
      <c r="Z1506" s="73"/>
      <c r="AA1506" s="73">
        <v>12.000043111345832</v>
      </c>
      <c r="AB1506" s="4"/>
      <c r="AC1506" s="74"/>
      <c r="AD1506" s="75"/>
      <c r="AE1506" s="75"/>
      <c r="AF1506" s="76"/>
      <c r="AJ1506" s="90">
        <v>1004028.0</v>
      </c>
      <c r="AK1506" s="18"/>
      <c r="AL1506" s="8">
        <f t="shared" si="65"/>
        <v>0</v>
      </c>
      <c r="AO1506" s="8">
        <v>1.5962526369851637</v>
      </c>
      <c r="AT1506" s="18"/>
      <c r="AU1506" s="91"/>
    </row>
    <row r="1507" ht="12.0" customHeight="1">
      <c r="A1507" s="97">
        <v>5004112.0</v>
      </c>
      <c r="B1507" s="92" t="s">
        <v>1825</v>
      </c>
      <c r="C1507" s="81" t="str">
        <f t="shared" si="63"/>
        <v/>
      </c>
      <c r="D1507" s="82">
        <v>4572.5</v>
      </c>
      <c r="E1507" s="94" t="s">
        <v>245</v>
      </c>
      <c r="F1507" s="84">
        <f t="shared" si="64"/>
        <v>5578.45</v>
      </c>
      <c r="G1507" s="95" t="s">
        <v>246</v>
      </c>
      <c r="H1507" s="86"/>
      <c r="I1507" s="76"/>
      <c r="J1507" s="76"/>
      <c r="K1507" s="88"/>
      <c r="N1507" s="18"/>
      <c r="P1507" s="4">
        <v>103.0</v>
      </c>
      <c r="Q1507" s="4"/>
      <c r="R1507" s="4"/>
      <c r="S1507" s="21"/>
      <c r="T1507" s="21"/>
      <c r="V1507" s="89"/>
      <c r="Z1507" s="73"/>
      <c r="AA1507" s="73">
        <v>11.999879539439135</v>
      </c>
      <c r="AB1507" s="4"/>
      <c r="AC1507" s="74"/>
      <c r="AD1507" s="75"/>
      <c r="AE1507" s="75"/>
      <c r="AF1507" s="76"/>
      <c r="AJ1507" s="90">
        <v>1004029.0</v>
      </c>
      <c r="AK1507" s="18"/>
      <c r="AL1507" s="8">
        <f t="shared" si="65"/>
        <v>0</v>
      </c>
      <c r="AO1507" s="8">
        <v>26.01785659160388</v>
      </c>
      <c r="AT1507" s="18"/>
      <c r="AU1507" s="91"/>
    </row>
    <row r="1508" ht="12.0" customHeight="1">
      <c r="A1508" s="97">
        <v>5004113.0</v>
      </c>
      <c r="B1508" s="92" t="s">
        <v>1826</v>
      </c>
      <c r="C1508" s="81" t="str">
        <f t="shared" si="63"/>
        <v/>
      </c>
      <c r="D1508" s="82">
        <v>4572.5</v>
      </c>
      <c r="E1508" s="94" t="s">
        <v>245</v>
      </c>
      <c r="F1508" s="84">
        <f t="shared" si="64"/>
        <v>5578.45</v>
      </c>
      <c r="G1508" s="95" t="s">
        <v>246</v>
      </c>
      <c r="H1508" s="86"/>
      <c r="I1508" s="76"/>
      <c r="J1508" s="76"/>
      <c r="K1508" s="88"/>
      <c r="N1508" s="18"/>
      <c r="P1508" s="4">
        <v>103.0</v>
      </c>
      <c r="Q1508" s="4"/>
      <c r="R1508" s="4"/>
      <c r="S1508" s="21"/>
      <c r="T1508" s="21"/>
      <c r="V1508" s="89"/>
      <c r="Z1508" s="73"/>
      <c r="AA1508" s="73">
        <v>11.999879539439135</v>
      </c>
      <c r="AB1508" s="4"/>
      <c r="AC1508" s="74"/>
      <c r="AD1508" s="75"/>
      <c r="AE1508" s="75"/>
      <c r="AF1508" s="76"/>
      <c r="AJ1508" s="90">
        <v>1004030.0</v>
      </c>
      <c r="AK1508" s="18"/>
      <c r="AL1508" s="8">
        <f t="shared" si="65"/>
        <v>0</v>
      </c>
      <c r="AO1508" s="8">
        <v>3.0609243048945745</v>
      </c>
      <c r="AT1508" s="18"/>
      <c r="AU1508" s="91"/>
    </row>
    <row r="1509" ht="12.0" customHeight="1">
      <c r="A1509" s="97">
        <v>5004114.0</v>
      </c>
      <c r="B1509" s="92" t="s">
        <v>1827</v>
      </c>
      <c r="C1509" s="81" t="str">
        <f t="shared" si="63"/>
        <v/>
      </c>
      <c r="D1509" s="82">
        <v>4665.04</v>
      </c>
      <c r="E1509" s="94" t="s">
        <v>245</v>
      </c>
      <c r="F1509" s="84">
        <f t="shared" si="64"/>
        <v>5691.3488</v>
      </c>
      <c r="G1509" s="95" t="s">
        <v>246</v>
      </c>
      <c r="H1509" s="86"/>
      <c r="I1509" s="76"/>
      <c r="J1509" s="76"/>
      <c r="K1509" s="88"/>
      <c r="N1509" s="18"/>
      <c r="P1509" s="4">
        <v>103.0</v>
      </c>
      <c r="Q1509" s="4"/>
      <c r="R1509" s="4"/>
      <c r="S1509" s="21"/>
      <c r="T1509" s="21"/>
      <c r="V1509" s="89"/>
      <c r="Z1509" s="73"/>
      <c r="AA1509" s="73">
        <v>11.999960642962805</v>
      </c>
      <c r="AB1509" s="4"/>
      <c r="AC1509" s="74"/>
      <c r="AD1509" s="75"/>
      <c r="AE1509" s="75"/>
      <c r="AF1509" s="76"/>
      <c r="AJ1509" s="90">
        <v>1004031.0</v>
      </c>
      <c r="AK1509" s="18"/>
      <c r="AL1509" s="8">
        <f t="shared" si="65"/>
        <v>0</v>
      </c>
      <c r="AO1509" s="8">
        <v>1.6191596369333396</v>
      </c>
      <c r="AT1509" s="18"/>
      <c r="AU1509" s="91"/>
    </row>
    <row r="1510" ht="12.0" customHeight="1">
      <c r="A1510" s="97">
        <v>5004115.0</v>
      </c>
      <c r="B1510" s="92" t="s">
        <v>1828</v>
      </c>
      <c r="C1510" s="81" t="str">
        <f t="shared" si="63"/>
        <v/>
      </c>
      <c r="D1510" s="82">
        <v>4665.04</v>
      </c>
      <c r="E1510" s="94" t="s">
        <v>245</v>
      </c>
      <c r="F1510" s="84">
        <f t="shared" si="64"/>
        <v>5691.3488</v>
      </c>
      <c r="G1510" s="95" t="s">
        <v>246</v>
      </c>
      <c r="H1510" s="86"/>
      <c r="I1510" s="76"/>
      <c r="J1510" s="76"/>
      <c r="K1510" s="88"/>
      <c r="N1510" s="18"/>
      <c r="P1510" s="4">
        <v>103.0</v>
      </c>
      <c r="Q1510" s="4"/>
      <c r="R1510" s="4"/>
      <c r="S1510" s="21"/>
      <c r="T1510" s="21"/>
      <c r="V1510" s="89"/>
      <c r="Z1510" s="73"/>
      <c r="AA1510" s="73">
        <v>11.999960642962805</v>
      </c>
      <c r="AB1510" s="4"/>
      <c r="AC1510" s="74"/>
      <c r="AD1510" s="75"/>
      <c r="AE1510" s="75"/>
      <c r="AF1510" s="76"/>
      <c r="AJ1510" s="90">
        <v>1004032.0</v>
      </c>
      <c r="AK1510" s="18"/>
      <c r="AL1510" s="8">
        <f t="shared" si="65"/>
        <v>0</v>
      </c>
      <c r="AO1510" s="8">
        <v>3.643109183100014</v>
      </c>
      <c r="AT1510" s="18"/>
      <c r="AU1510" s="91"/>
    </row>
    <row r="1511" ht="12.0" customHeight="1">
      <c r="A1511" s="97">
        <v>5004116.0</v>
      </c>
      <c r="B1511" s="92" t="s">
        <v>1829</v>
      </c>
      <c r="C1511" s="81" t="str">
        <f t="shared" si="63"/>
        <v/>
      </c>
      <c r="D1511" s="82">
        <v>5118.8</v>
      </c>
      <c r="E1511" s="94" t="s">
        <v>245</v>
      </c>
      <c r="F1511" s="84">
        <f t="shared" si="64"/>
        <v>6244.936</v>
      </c>
      <c r="G1511" s="95" t="s">
        <v>246</v>
      </c>
      <c r="H1511" s="86"/>
      <c r="I1511" s="76"/>
      <c r="J1511" s="76"/>
      <c r="K1511" s="88"/>
      <c r="N1511" s="18"/>
      <c r="P1511" s="4">
        <v>103.0</v>
      </c>
      <c r="Q1511" s="4"/>
      <c r="R1511" s="4"/>
      <c r="S1511" s="21"/>
      <c r="T1511" s="21"/>
      <c r="V1511" s="89"/>
      <c r="Z1511" s="73"/>
      <c r="AA1511" s="73">
        <v>12.000047824436493</v>
      </c>
      <c r="AB1511" s="4"/>
      <c r="AC1511" s="74"/>
      <c r="AD1511" s="75"/>
      <c r="AE1511" s="75"/>
      <c r="AF1511" s="76"/>
      <c r="AJ1511" s="90">
        <v>1004033.0</v>
      </c>
      <c r="AK1511" s="18"/>
      <c r="AL1511" s="8">
        <f t="shared" si="65"/>
        <v>0</v>
      </c>
      <c r="AO1511" s="8">
        <v>0.3250515795732303</v>
      </c>
      <c r="AT1511" s="18"/>
      <c r="AU1511" s="91"/>
    </row>
    <row r="1512" ht="12.0" customHeight="1">
      <c r="A1512" s="97">
        <v>5004117.0</v>
      </c>
      <c r="B1512" s="92" t="s">
        <v>1830</v>
      </c>
      <c r="C1512" s="81" t="str">
        <f t="shared" si="63"/>
        <v/>
      </c>
      <c r="D1512" s="82">
        <v>7193.62</v>
      </c>
      <c r="E1512" s="94" t="s">
        <v>245</v>
      </c>
      <c r="F1512" s="84">
        <f t="shared" si="64"/>
        <v>8776.2164</v>
      </c>
      <c r="G1512" s="95" t="s">
        <v>246</v>
      </c>
      <c r="H1512" s="86"/>
      <c r="I1512" s="76"/>
      <c r="J1512" s="76"/>
      <c r="K1512" s="88"/>
      <c r="N1512" s="18"/>
      <c r="P1512" s="4">
        <v>103.0</v>
      </c>
      <c r="Q1512" s="4"/>
      <c r="R1512" s="4"/>
      <c r="S1512" s="21"/>
      <c r="T1512" s="21"/>
      <c r="V1512" s="89"/>
      <c r="Z1512" s="73"/>
      <c r="AA1512" s="73">
        <v>12.000042538257844</v>
      </c>
      <c r="AB1512" s="4"/>
      <c r="AC1512" s="74"/>
      <c r="AD1512" s="75"/>
      <c r="AE1512" s="75"/>
      <c r="AF1512" s="76"/>
      <c r="AJ1512" s="90">
        <v>1004034.0</v>
      </c>
      <c r="AK1512" s="18"/>
      <c r="AL1512" s="8">
        <f t="shared" si="65"/>
        <v>0</v>
      </c>
      <c r="AO1512" s="8">
        <v>0.7350139934263425</v>
      </c>
      <c r="AT1512" s="18"/>
      <c r="AU1512" s="91"/>
    </row>
    <row r="1513" ht="12.0" customHeight="1">
      <c r="A1513" s="97">
        <v>5004118.0</v>
      </c>
      <c r="B1513" s="92" t="s">
        <v>1831</v>
      </c>
      <c r="C1513" s="81" t="str">
        <f t="shared" si="63"/>
        <v/>
      </c>
      <c r="D1513" s="82">
        <v>7282.71</v>
      </c>
      <c r="E1513" s="94" t="s">
        <v>507</v>
      </c>
      <c r="F1513" s="84">
        <f t="shared" si="64"/>
        <v>8884.9062</v>
      </c>
      <c r="G1513" s="95" t="s">
        <v>246</v>
      </c>
      <c r="H1513" s="86"/>
      <c r="I1513" s="76"/>
      <c r="J1513" s="76"/>
      <c r="K1513" s="88"/>
      <c r="N1513" s="18"/>
      <c r="P1513" s="4">
        <v>103.0</v>
      </c>
      <c r="Q1513" s="4"/>
      <c r="R1513" s="4"/>
      <c r="S1513" s="21"/>
      <c r="T1513" s="21"/>
      <c r="V1513" s="89"/>
      <c r="Z1513" s="73"/>
      <c r="AA1513" s="73">
        <v>12.000092439305206</v>
      </c>
      <c r="AB1513" s="4"/>
      <c r="AC1513" s="74"/>
      <c r="AD1513" s="75"/>
      <c r="AE1513" s="75"/>
      <c r="AF1513" s="76"/>
      <c r="AJ1513" s="90">
        <v>1004035.0</v>
      </c>
      <c r="AK1513" s="18"/>
      <c r="AL1513" s="8">
        <f t="shared" si="65"/>
        <v>0</v>
      </c>
      <c r="AO1513" s="8">
        <v>1.3335115476140302</v>
      </c>
      <c r="AT1513" s="18"/>
      <c r="AU1513" s="91"/>
    </row>
    <row r="1514" ht="12.0" customHeight="1">
      <c r="A1514" s="97">
        <v>1004036.0</v>
      </c>
      <c r="B1514" s="92" t="s">
        <v>1832</v>
      </c>
      <c r="C1514" s="81" t="str">
        <f t="shared" si="63"/>
        <v/>
      </c>
      <c r="D1514" s="82">
        <v>4887.62</v>
      </c>
      <c r="E1514" s="83" t="s">
        <v>372</v>
      </c>
      <c r="F1514" s="127">
        <f t="shared" si="64"/>
        <v>5962.8964</v>
      </c>
      <c r="G1514" s="95" t="s">
        <v>246</v>
      </c>
      <c r="H1514" s="86"/>
      <c r="I1514" s="76"/>
      <c r="J1514" s="76"/>
      <c r="K1514" s="88"/>
      <c r="N1514" s="18"/>
      <c r="P1514" s="4">
        <v>103.0</v>
      </c>
      <c r="Q1514" s="4"/>
      <c r="R1514" s="4"/>
      <c r="S1514" s="21"/>
      <c r="T1514" s="21"/>
      <c r="V1514" s="89"/>
      <c r="Z1514" s="73"/>
      <c r="AA1514" s="73">
        <v>0.0</v>
      </c>
      <c r="AB1514" s="4"/>
      <c r="AC1514" s="74"/>
      <c r="AD1514" s="75"/>
      <c r="AE1514" s="75"/>
      <c r="AF1514" s="76"/>
      <c r="AJ1514" s="90"/>
      <c r="AK1514" s="18"/>
      <c r="AL1514" s="8">
        <f t="shared" si="65"/>
        <v>0</v>
      </c>
      <c r="AO1514" s="8">
        <v>7.594756360470277</v>
      </c>
      <c r="AT1514" s="18"/>
      <c r="AU1514" s="91"/>
    </row>
    <row r="1515" ht="12.0" customHeight="1">
      <c r="A1515" s="97">
        <v>5004120.0</v>
      </c>
      <c r="B1515" s="92" t="s">
        <v>1833</v>
      </c>
      <c r="C1515" s="81" t="str">
        <f t="shared" si="63"/>
        <v/>
      </c>
      <c r="D1515" s="82">
        <v>7738.5</v>
      </c>
      <c r="E1515" s="94" t="s">
        <v>245</v>
      </c>
      <c r="F1515" s="84">
        <f t="shared" si="64"/>
        <v>9440.97</v>
      </c>
      <c r="G1515" s="95" t="s">
        <v>246</v>
      </c>
      <c r="H1515" s="86"/>
      <c r="I1515" s="76"/>
      <c r="J1515" s="76"/>
      <c r="K1515" s="88"/>
      <c r="N1515" s="18"/>
      <c r="P1515" s="4">
        <v>103.0</v>
      </c>
      <c r="Q1515" s="4"/>
      <c r="R1515" s="4"/>
      <c r="S1515" s="21"/>
      <c r="T1515" s="21"/>
      <c r="V1515" s="89"/>
      <c r="Z1515" s="73"/>
      <c r="AA1515" s="73">
        <v>11.999928822526869</v>
      </c>
      <c r="AB1515" s="4"/>
      <c r="AC1515" s="74"/>
      <c r="AD1515" s="75"/>
      <c r="AE1515" s="75"/>
      <c r="AF1515" s="76"/>
      <c r="AJ1515" s="90">
        <v>1004037.0</v>
      </c>
      <c r="AK1515" s="18"/>
      <c r="AL1515" s="8">
        <f t="shared" si="65"/>
        <v>0</v>
      </c>
      <c r="AO1515" s="8">
        <v>2.4597392068513724</v>
      </c>
      <c r="AT1515" s="18"/>
      <c r="AU1515" s="91"/>
    </row>
    <row r="1516" ht="12.0" customHeight="1">
      <c r="A1516" s="97">
        <v>5004121.0</v>
      </c>
      <c r="B1516" s="92" t="s">
        <v>1834</v>
      </c>
      <c r="C1516" s="81" t="str">
        <f t="shared" si="63"/>
        <v/>
      </c>
      <c r="D1516" s="82">
        <v>8242.96</v>
      </c>
      <c r="E1516" s="94" t="s">
        <v>245</v>
      </c>
      <c r="F1516" s="84">
        <f t="shared" si="64"/>
        <v>10056.4112</v>
      </c>
      <c r="G1516" s="95" t="s">
        <v>246</v>
      </c>
      <c r="H1516" s="86"/>
      <c r="I1516" s="76"/>
      <c r="J1516" s="76"/>
      <c r="K1516" s="88"/>
      <c r="N1516" s="18"/>
      <c r="P1516" s="4">
        <v>103.0</v>
      </c>
      <c r="Q1516" s="4"/>
      <c r="R1516" s="4"/>
      <c r="S1516" s="21"/>
      <c r="T1516" s="21"/>
      <c r="V1516" s="89"/>
      <c r="Z1516" s="73"/>
      <c r="AA1516" s="73">
        <v>12.000044547729189</v>
      </c>
      <c r="AB1516" s="4"/>
      <c r="AC1516" s="74"/>
      <c r="AD1516" s="75"/>
      <c r="AE1516" s="75"/>
      <c r="AF1516" s="76"/>
      <c r="AJ1516" s="90">
        <v>1004038.0</v>
      </c>
      <c r="AK1516" s="18"/>
      <c r="AL1516" s="8">
        <f t="shared" si="65"/>
        <v>0</v>
      </c>
      <c r="AO1516" s="8">
        <v>0.4771085371558729</v>
      </c>
      <c r="AT1516" s="18"/>
      <c r="AU1516" s="91"/>
    </row>
    <row r="1517" ht="12.0" customHeight="1">
      <c r="A1517" s="97">
        <v>5004122.0</v>
      </c>
      <c r="B1517" s="92" t="s">
        <v>1835</v>
      </c>
      <c r="C1517" s="81" t="str">
        <f t="shared" si="63"/>
        <v/>
      </c>
      <c r="D1517" s="82">
        <v>8545.36</v>
      </c>
      <c r="E1517" s="94" t="s">
        <v>245</v>
      </c>
      <c r="F1517" s="84">
        <f t="shared" si="64"/>
        <v>10425.3392</v>
      </c>
      <c r="G1517" s="95" t="s">
        <v>246</v>
      </c>
      <c r="H1517" s="86"/>
      <c r="I1517" s="76"/>
      <c r="J1517" s="76"/>
      <c r="K1517" s="88"/>
      <c r="N1517" s="18"/>
      <c r="P1517" s="4">
        <v>103.0</v>
      </c>
      <c r="Q1517" s="4"/>
      <c r="R1517" s="4"/>
      <c r="S1517" s="21"/>
      <c r="T1517" s="21"/>
      <c r="V1517" s="89"/>
      <c r="Z1517" s="73"/>
      <c r="AA1517" s="73">
        <v>12.000078780619248</v>
      </c>
      <c r="AB1517" s="4"/>
      <c r="AC1517" s="74"/>
      <c r="AD1517" s="75"/>
      <c r="AE1517" s="75"/>
      <c r="AF1517" s="76"/>
      <c r="AJ1517" s="90">
        <v>1004039.0</v>
      </c>
      <c r="AK1517" s="18"/>
      <c r="AL1517" s="8">
        <f t="shared" si="65"/>
        <v>0</v>
      </c>
      <c r="AO1517" s="8">
        <v>1.8562415437171915</v>
      </c>
      <c r="AT1517" s="18"/>
      <c r="AU1517" s="91"/>
    </row>
    <row r="1518" ht="12.0" customHeight="1">
      <c r="A1518" s="97">
        <v>5004123.0</v>
      </c>
      <c r="B1518" s="92" t="s">
        <v>1836</v>
      </c>
      <c r="C1518" s="81" t="str">
        <f t="shared" si="63"/>
        <v/>
      </c>
      <c r="D1518" s="82">
        <v>9314.88</v>
      </c>
      <c r="E1518" s="94" t="s">
        <v>245</v>
      </c>
      <c r="F1518" s="84">
        <f t="shared" si="64"/>
        <v>11364.1536</v>
      </c>
      <c r="G1518" s="95" t="s">
        <v>246</v>
      </c>
      <c r="H1518" s="86"/>
      <c r="I1518" s="76"/>
      <c r="J1518" s="76"/>
      <c r="K1518" s="88"/>
      <c r="N1518" s="18"/>
      <c r="P1518" s="4">
        <v>103.0</v>
      </c>
      <c r="Q1518" s="4"/>
      <c r="R1518" s="4"/>
      <c r="S1518" s="21"/>
      <c r="T1518" s="21"/>
      <c r="V1518" s="89"/>
      <c r="Z1518" s="73"/>
      <c r="AA1518" s="73">
        <v>12.000006570215902</v>
      </c>
      <c r="AB1518" s="4"/>
      <c r="AC1518" s="74"/>
      <c r="AD1518" s="75"/>
      <c r="AE1518" s="75"/>
      <c r="AF1518" s="76"/>
      <c r="AJ1518" s="90">
        <v>1004040.0</v>
      </c>
      <c r="AK1518" s="18"/>
      <c r="AL1518" s="8">
        <f t="shared" si="65"/>
        <v>0</v>
      </c>
      <c r="AO1518" s="8">
        <v>2.6887771812465546</v>
      </c>
      <c r="AT1518" s="18"/>
      <c r="AU1518" s="91"/>
    </row>
    <row r="1519" ht="12.0" customHeight="1">
      <c r="A1519" s="97">
        <v>5004124.0</v>
      </c>
      <c r="B1519" s="92" t="s">
        <v>1837</v>
      </c>
      <c r="C1519" s="81" t="str">
        <f t="shared" si="63"/>
        <v/>
      </c>
      <c r="D1519" s="82">
        <v>9737.29</v>
      </c>
      <c r="E1519" s="94" t="s">
        <v>245</v>
      </c>
      <c r="F1519" s="84">
        <f t="shared" si="64"/>
        <v>11879.4938</v>
      </c>
      <c r="G1519" s="95" t="s">
        <v>246</v>
      </c>
      <c r="H1519" s="86"/>
      <c r="I1519" s="76"/>
      <c r="J1519" s="76"/>
      <c r="K1519" s="88"/>
      <c r="N1519" s="18"/>
      <c r="P1519" s="4">
        <v>103.0</v>
      </c>
      <c r="Q1519" s="4"/>
      <c r="R1519" s="4"/>
      <c r="S1519" s="21"/>
      <c r="T1519" s="21"/>
      <c r="V1519" s="89"/>
      <c r="Z1519" s="73"/>
      <c r="AA1519" s="73">
        <v>12.000031426034894</v>
      </c>
      <c r="AB1519" s="4"/>
      <c r="AC1519" s="74"/>
      <c r="AD1519" s="75"/>
      <c r="AE1519" s="75"/>
      <c r="AF1519" s="76"/>
      <c r="AJ1519" s="90">
        <v>1004041.0</v>
      </c>
      <c r="AK1519" s="18"/>
      <c r="AL1519" s="8">
        <f t="shared" si="65"/>
        <v>0</v>
      </c>
      <c r="AO1519" s="8">
        <v>1.7453789461772746</v>
      </c>
      <c r="AT1519" s="18"/>
      <c r="AU1519" s="91"/>
    </row>
    <row r="1520" ht="12.0" customHeight="1">
      <c r="A1520" s="97">
        <v>5004125.0</v>
      </c>
      <c r="B1520" s="92" t="s">
        <v>1838</v>
      </c>
      <c r="C1520" s="81" t="str">
        <f t="shared" si="63"/>
        <v/>
      </c>
      <c r="D1520" s="82">
        <v>10224.22</v>
      </c>
      <c r="E1520" s="94" t="s">
        <v>245</v>
      </c>
      <c r="F1520" s="84">
        <f t="shared" si="64"/>
        <v>12473.5484</v>
      </c>
      <c r="G1520" s="95" t="s">
        <v>246</v>
      </c>
      <c r="H1520" s="86"/>
      <c r="I1520" s="76"/>
      <c r="J1520" s="76"/>
      <c r="K1520" s="88"/>
      <c r="N1520" s="18"/>
      <c r="P1520" s="4">
        <v>103.0</v>
      </c>
      <c r="Q1520" s="4"/>
      <c r="R1520" s="4"/>
      <c r="S1520" s="21"/>
      <c r="T1520" s="21"/>
      <c r="V1520" s="89"/>
      <c r="Z1520" s="73"/>
      <c r="AA1520" s="73">
        <v>12.000011971728767</v>
      </c>
      <c r="AB1520" s="4"/>
      <c r="AC1520" s="74"/>
      <c r="AD1520" s="75"/>
      <c r="AE1520" s="75"/>
      <c r="AF1520" s="76"/>
      <c r="AJ1520" s="90">
        <v>1004042.0</v>
      </c>
      <c r="AK1520" s="18"/>
      <c r="AL1520" s="8">
        <f t="shared" si="65"/>
        <v>0</v>
      </c>
      <c r="AO1520" s="8">
        <v>7.757189102520071</v>
      </c>
      <c r="AT1520" s="18"/>
      <c r="AU1520" s="91"/>
    </row>
    <row r="1521" ht="12.0" customHeight="1">
      <c r="A1521" s="97">
        <v>5004126.0</v>
      </c>
      <c r="B1521" s="92" t="s">
        <v>1839</v>
      </c>
      <c r="C1521" s="81" t="str">
        <f t="shared" si="63"/>
        <v/>
      </c>
      <c r="D1521" s="82">
        <v>10682.9</v>
      </c>
      <c r="E1521" s="94" t="s">
        <v>245</v>
      </c>
      <c r="F1521" s="84">
        <f t="shared" si="64"/>
        <v>13033.138</v>
      </c>
      <c r="G1521" s="95" t="s">
        <v>246</v>
      </c>
      <c r="H1521" s="86"/>
      <c r="I1521" s="76"/>
      <c r="J1521" s="76"/>
      <c r="K1521" s="88"/>
      <c r="N1521" s="18"/>
      <c r="P1521" s="4">
        <v>103.0</v>
      </c>
      <c r="Q1521" s="4"/>
      <c r="R1521" s="4"/>
      <c r="S1521" s="21"/>
      <c r="T1521" s="21"/>
      <c r="V1521" s="89"/>
      <c r="Z1521" s="73"/>
      <c r="AA1521" s="73">
        <v>11.999942711466304</v>
      </c>
      <c r="AB1521" s="4"/>
      <c r="AC1521" s="74"/>
      <c r="AD1521" s="75"/>
      <c r="AE1521" s="75"/>
      <c r="AF1521" s="76"/>
      <c r="AJ1521" s="90">
        <v>1004043.0</v>
      </c>
      <c r="AK1521" s="18"/>
      <c r="AL1521" s="8">
        <f t="shared" si="65"/>
        <v>0</v>
      </c>
      <c r="AO1521" s="8">
        <v>0.42023340190320274</v>
      </c>
      <c r="AT1521" s="18"/>
      <c r="AU1521" s="91"/>
    </row>
    <row r="1522" ht="12.0" customHeight="1">
      <c r="A1522" s="97">
        <v>5004127.0</v>
      </c>
      <c r="B1522" s="92" t="s">
        <v>1840</v>
      </c>
      <c r="C1522" s="81" t="str">
        <f t="shared" si="63"/>
        <v/>
      </c>
      <c r="D1522" s="82">
        <v>13697.49</v>
      </c>
      <c r="E1522" s="94" t="s">
        <v>245</v>
      </c>
      <c r="F1522" s="84">
        <f t="shared" si="64"/>
        <v>16710.9378</v>
      </c>
      <c r="G1522" s="95" t="s">
        <v>246</v>
      </c>
      <c r="H1522" s="86"/>
      <c r="I1522" s="76"/>
      <c r="J1522" s="76"/>
      <c r="K1522" s="88"/>
      <c r="N1522" s="18"/>
      <c r="P1522" s="4">
        <v>103.0</v>
      </c>
      <c r="Q1522" s="4"/>
      <c r="R1522" s="4"/>
      <c r="S1522" s="21"/>
      <c r="T1522" s="21"/>
      <c r="V1522" s="89"/>
      <c r="Z1522" s="73"/>
      <c r="AA1522" s="73">
        <v>4.99994973465482</v>
      </c>
      <c r="AB1522" s="4"/>
      <c r="AC1522" s="74"/>
      <c r="AD1522" s="75"/>
      <c r="AE1522" s="75"/>
      <c r="AF1522" s="76"/>
      <c r="AJ1522" s="90">
        <v>1004044.0</v>
      </c>
      <c r="AK1522" s="18"/>
      <c r="AL1522" s="8">
        <f t="shared" si="65"/>
        <v>0</v>
      </c>
      <c r="AO1522" s="8">
        <v>5.790200890137037</v>
      </c>
      <c r="AT1522" s="18"/>
      <c r="AU1522" s="91"/>
    </row>
    <row r="1523" ht="12.0" customHeight="1">
      <c r="A1523" s="97">
        <v>5004128.0</v>
      </c>
      <c r="B1523" s="92" t="s">
        <v>1841</v>
      </c>
      <c r="C1523" s="81" t="str">
        <f t="shared" si="63"/>
        <v/>
      </c>
      <c r="D1523" s="82">
        <v>13927.67</v>
      </c>
      <c r="E1523" s="94" t="s">
        <v>245</v>
      </c>
      <c r="F1523" s="84">
        <f t="shared" si="64"/>
        <v>16991.7574</v>
      </c>
      <c r="G1523" s="95" t="s">
        <v>246</v>
      </c>
      <c r="H1523" s="86"/>
      <c r="I1523" s="76"/>
      <c r="J1523" s="76"/>
      <c r="K1523" s="88"/>
      <c r="N1523" s="18"/>
      <c r="P1523" s="4">
        <v>103.0</v>
      </c>
      <c r="Q1523" s="4"/>
      <c r="R1523" s="4"/>
      <c r="S1523" s="21"/>
      <c r="T1523" s="21"/>
      <c r="V1523" s="89"/>
      <c r="Z1523" s="73"/>
      <c r="AA1523" s="73">
        <v>5.00003295638551</v>
      </c>
      <c r="AB1523" s="4"/>
      <c r="AC1523" s="74"/>
      <c r="AD1523" s="75"/>
      <c r="AE1523" s="75"/>
      <c r="AF1523" s="76"/>
      <c r="AJ1523" s="90">
        <v>1004045.0</v>
      </c>
      <c r="AK1523" s="18"/>
      <c r="AL1523" s="8">
        <f t="shared" si="65"/>
        <v>0</v>
      </c>
      <c r="AO1523" s="8">
        <v>2.0098251518275907</v>
      </c>
      <c r="AT1523" s="18"/>
      <c r="AU1523" s="91"/>
    </row>
    <row r="1524" ht="12.0" customHeight="1">
      <c r="A1524" s="97">
        <v>1004046.0</v>
      </c>
      <c r="B1524" s="92" t="s">
        <v>1842</v>
      </c>
      <c r="C1524" s="81" t="str">
        <f t="shared" si="63"/>
        <v/>
      </c>
      <c r="D1524" s="82">
        <v>9095.2</v>
      </c>
      <c r="E1524" s="94"/>
      <c r="F1524" s="127">
        <f t="shared" si="64"/>
        <v>11096.144</v>
      </c>
      <c r="G1524" s="95" t="s">
        <v>246</v>
      </c>
      <c r="H1524" s="86"/>
      <c r="I1524" s="76"/>
      <c r="J1524" s="76"/>
      <c r="K1524" s="88"/>
      <c r="N1524" s="18"/>
      <c r="P1524" s="4">
        <v>103.0</v>
      </c>
      <c r="Q1524" s="4"/>
      <c r="R1524" s="4"/>
      <c r="S1524" s="21"/>
      <c r="T1524" s="21"/>
      <c r="V1524" s="89"/>
      <c r="Z1524" s="73"/>
      <c r="AA1524" s="73">
        <v>0.0</v>
      </c>
      <c r="AB1524" s="4"/>
      <c r="AC1524" s="74"/>
      <c r="AD1524" s="75"/>
      <c r="AE1524" s="75"/>
      <c r="AF1524" s="76"/>
      <c r="AJ1524" s="90"/>
      <c r="AK1524" s="18"/>
      <c r="AL1524" s="8">
        <f t="shared" si="65"/>
        <v>0</v>
      </c>
      <c r="AO1524" s="8">
        <v>6.121957144850316</v>
      </c>
      <c r="AT1524" s="18"/>
      <c r="AU1524" s="91"/>
    </row>
    <row r="1525" ht="12.0" customHeight="1">
      <c r="A1525" s="97">
        <v>5004130.0</v>
      </c>
      <c r="B1525" s="92" t="s">
        <v>1843</v>
      </c>
      <c r="C1525" s="81" t="str">
        <f t="shared" si="63"/>
        <v/>
      </c>
      <c r="D1525" s="82">
        <v>15067.16</v>
      </c>
      <c r="E1525" s="94"/>
      <c r="F1525" s="84">
        <f t="shared" si="64"/>
        <v>18381.9352</v>
      </c>
      <c r="G1525" s="95" t="s">
        <v>246</v>
      </c>
      <c r="H1525" s="86"/>
      <c r="I1525" s="76"/>
      <c r="J1525" s="76"/>
      <c r="K1525" s="88"/>
      <c r="N1525" s="18"/>
      <c r="P1525" s="4">
        <v>103.0</v>
      </c>
      <c r="Q1525" s="4"/>
      <c r="R1525" s="4"/>
      <c r="S1525" s="21"/>
      <c r="T1525" s="21"/>
      <c r="V1525" s="89"/>
      <c r="Z1525" s="73"/>
      <c r="AA1525" s="73">
        <v>4.999949226723004</v>
      </c>
      <c r="AB1525" s="4"/>
      <c r="AC1525" s="74"/>
      <c r="AD1525" s="75"/>
      <c r="AE1525" s="75"/>
      <c r="AF1525" s="76"/>
      <c r="AJ1525" s="90">
        <v>1004047.0</v>
      </c>
      <c r="AK1525" s="18"/>
      <c r="AL1525" s="8">
        <f t="shared" si="65"/>
        <v>0</v>
      </c>
      <c r="AO1525" s="8">
        <v>6.316612348110706</v>
      </c>
      <c r="AT1525" s="18"/>
      <c r="AU1525" s="91"/>
    </row>
    <row r="1526" ht="12.0" customHeight="1">
      <c r="A1526" s="97">
        <v>5004131.0</v>
      </c>
      <c r="B1526" s="92" t="s">
        <v>1844</v>
      </c>
      <c r="C1526" s="81" t="str">
        <f t="shared" si="63"/>
        <v/>
      </c>
      <c r="D1526" s="82">
        <v>15623.19</v>
      </c>
      <c r="E1526" s="94" t="s">
        <v>245</v>
      </c>
      <c r="F1526" s="84">
        <f t="shared" si="64"/>
        <v>19060.2918</v>
      </c>
      <c r="G1526" s="95" t="s">
        <v>246</v>
      </c>
      <c r="H1526" s="86"/>
      <c r="I1526" s="76"/>
      <c r="J1526" s="76"/>
      <c r="K1526" s="88"/>
      <c r="N1526" s="18"/>
      <c r="P1526" s="4">
        <v>103.0</v>
      </c>
      <c r="Q1526" s="4"/>
      <c r="R1526" s="4"/>
      <c r="S1526" s="21"/>
      <c r="T1526" s="21"/>
      <c r="V1526" s="89"/>
      <c r="Z1526" s="73"/>
      <c r="AA1526" s="73">
        <v>5.000044069645725</v>
      </c>
      <c r="AB1526" s="4"/>
      <c r="AC1526" s="74"/>
      <c r="AD1526" s="75"/>
      <c r="AE1526" s="75"/>
      <c r="AF1526" s="76"/>
      <c r="AJ1526" s="90">
        <v>1004048.0</v>
      </c>
      <c r="AK1526" s="18"/>
      <c r="AL1526" s="8">
        <f t="shared" si="65"/>
        <v>0</v>
      </c>
      <c r="AO1526" s="8">
        <v>0.4912745468486117</v>
      </c>
      <c r="AT1526" s="18"/>
      <c r="AU1526" s="91"/>
    </row>
    <row r="1527" ht="12.0" customHeight="1">
      <c r="A1527" s="97">
        <v>5004132.0</v>
      </c>
      <c r="B1527" s="92" t="s">
        <v>1845</v>
      </c>
      <c r="C1527" s="81" t="str">
        <f t="shared" si="63"/>
        <v/>
      </c>
      <c r="D1527" s="82">
        <v>16131.16</v>
      </c>
      <c r="E1527" s="94"/>
      <c r="F1527" s="84">
        <f t="shared" si="64"/>
        <v>19680.0152</v>
      </c>
      <c r="G1527" s="95" t="s">
        <v>246</v>
      </c>
      <c r="H1527" s="86"/>
      <c r="I1527" s="76"/>
      <c r="J1527" s="76"/>
      <c r="K1527" s="88"/>
      <c r="N1527" s="18"/>
      <c r="P1527" s="4">
        <v>103.0</v>
      </c>
      <c r="Q1527" s="4"/>
      <c r="R1527" s="4"/>
      <c r="S1527" s="21"/>
      <c r="T1527" s="21"/>
      <c r="V1527" s="89"/>
      <c r="Z1527" s="73"/>
      <c r="AA1527" s="73">
        <v>5.000042681903153</v>
      </c>
      <c r="AB1527" s="4"/>
      <c r="AC1527" s="74"/>
      <c r="AD1527" s="75"/>
      <c r="AE1527" s="75"/>
      <c r="AF1527" s="76"/>
      <c r="AJ1527" s="90">
        <v>1004049.0</v>
      </c>
      <c r="AK1527" s="18"/>
      <c r="AL1527" s="8">
        <f t="shared" si="65"/>
        <v>0</v>
      </c>
      <c r="AO1527" s="8">
        <v>4.916645882679781</v>
      </c>
      <c r="AT1527" s="18"/>
      <c r="AU1527" s="91"/>
    </row>
    <row r="1528" ht="12.0" customHeight="1">
      <c r="A1528" s="97">
        <v>1004050.0</v>
      </c>
      <c r="B1528" s="92" t="s">
        <v>1846</v>
      </c>
      <c r="C1528" s="81" t="str">
        <f t="shared" si="63"/>
        <v/>
      </c>
      <c r="D1528" s="82">
        <v>10345.15</v>
      </c>
      <c r="E1528" s="83" t="s">
        <v>245</v>
      </c>
      <c r="F1528" s="127">
        <f t="shared" si="64"/>
        <v>12621.083</v>
      </c>
      <c r="G1528" s="95" t="s">
        <v>246</v>
      </c>
      <c r="H1528" s="86"/>
      <c r="I1528" s="76"/>
      <c r="J1528" s="76"/>
      <c r="K1528" s="88"/>
      <c r="N1528" s="18"/>
      <c r="P1528" s="4">
        <v>103.0</v>
      </c>
      <c r="Q1528" s="4"/>
      <c r="R1528" s="4"/>
      <c r="S1528" s="21"/>
      <c r="T1528" s="21"/>
      <c r="V1528" s="89"/>
      <c r="Z1528" s="73"/>
      <c r="AA1528" s="73">
        <v>0.0</v>
      </c>
      <c r="AB1528" s="4"/>
      <c r="AC1528" s="74"/>
      <c r="AD1528" s="75"/>
      <c r="AE1528" s="75"/>
      <c r="AF1528" s="76"/>
      <c r="AJ1528" s="90"/>
      <c r="AK1528" s="18"/>
      <c r="AL1528" s="8">
        <f t="shared" si="65"/>
        <v>0</v>
      </c>
      <c r="AO1528" s="8">
        <v>10.764546598907236</v>
      </c>
      <c r="AT1528" s="18"/>
      <c r="AU1528" s="91"/>
    </row>
    <row r="1529" ht="12.0" customHeight="1">
      <c r="A1529" s="97">
        <v>5004134.0</v>
      </c>
      <c r="B1529" s="92" t="s">
        <v>1847</v>
      </c>
      <c r="C1529" s="81" t="str">
        <f t="shared" si="63"/>
        <v/>
      </c>
      <c r="D1529" s="82">
        <v>16915.71</v>
      </c>
      <c r="E1529" s="94"/>
      <c r="F1529" s="84">
        <f t="shared" si="64"/>
        <v>20637.1662</v>
      </c>
      <c r="G1529" s="95" t="s">
        <v>246</v>
      </c>
      <c r="H1529" s="86"/>
      <c r="I1529" s="76"/>
      <c r="J1529" s="76"/>
      <c r="K1529" s="88"/>
      <c r="N1529" s="18"/>
      <c r="P1529" s="4">
        <v>103.0</v>
      </c>
      <c r="Q1529" s="4"/>
      <c r="R1529" s="4"/>
      <c r="S1529" s="21"/>
      <c r="T1529" s="21"/>
      <c r="V1529" s="89"/>
      <c r="Z1529" s="73"/>
      <c r="AA1529" s="73">
        <v>4.999963820157234</v>
      </c>
      <c r="AB1529" s="4"/>
      <c r="AC1529" s="74"/>
      <c r="AD1529" s="75"/>
      <c r="AE1529" s="75"/>
      <c r="AF1529" s="76"/>
      <c r="AJ1529" s="90">
        <v>1004051.0</v>
      </c>
      <c r="AK1529" s="18"/>
      <c r="AL1529" s="8">
        <f t="shared" si="65"/>
        <v>0</v>
      </c>
      <c r="AO1529" s="8">
        <v>4.688612339540569</v>
      </c>
      <c r="AT1529" s="18"/>
      <c r="AU1529" s="91"/>
    </row>
    <row r="1530" ht="12.0" customHeight="1">
      <c r="A1530" s="97">
        <v>5004135.0</v>
      </c>
      <c r="B1530" s="92" t="s">
        <v>1848</v>
      </c>
      <c r="C1530" s="81" t="str">
        <f t="shared" si="63"/>
        <v/>
      </c>
      <c r="D1530" s="82">
        <v>18177.76</v>
      </c>
      <c r="E1530" s="94" t="s">
        <v>372</v>
      </c>
      <c r="F1530" s="84">
        <f t="shared" si="64"/>
        <v>22176.8672</v>
      </c>
      <c r="G1530" s="95" t="s">
        <v>246</v>
      </c>
      <c r="H1530" s="86"/>
      <c r="I1530" s="76"/>
      <c r="J1530" s="76"/>
      <c r="K1530" s="88"/>
      <c r="N1530" s="18"/>
      <c r="P1530" s="4">
        <v>103.0</v>
      </c>
      <c r="Q1530" s="4"/>
      <c r="R1530" s="4"/>
      <c r="S1530" s="21"/>
      <c r="T1530" s="21"/>
      <c r="V1530" s="89"/>
      <c r="Z1530" s="73"/>
      <c r="AA1530" s="73">
        <v>5.000025250952376</v>
      </c>
      <c r="AB1530" s="4"/>
      <c r="AC1530" s="74"/>
      <c r="AD1530" s="75"/>
      <c r="AE1530" s="75"/>
      <c r="AF1530" s="76"/>
      <c r="AJ1530" s="90">
        <v>1004052.0</v>
      </c>
      <c r="AK1530" s="18"/>
      <c r="AL1530" s="8">
        <f t="shared" si="65"/>
        <v>0</v>
      </c>
      <c r="AO1530" s="8">
        <v>13.089272749012546</v>
      </c>
      <c r="AT1530" s="18"/>
      <c r="AU1530" s="91"/>
    </row>
    <row r="1531" ht="12.0" customHeight="1">
      <c r="A1531" s="97">
        <v>5004136.0</v>
      </c>
      <c r="B1531" s="92" t="s">
        <v>1849</v>
      </c>
      <c r="C1531" s="81" t="str">
        <f t="shared" si="63"/>
        <v/>
      </c>
      <c r="D1531" s="82">
        <v>18435.13</v>
      </c>
      <c r="E1531" s="94" t="s">
        <v>245</v>
      </c>
      <c r="F1531" s="84">
        <f t="shared" si="64"/>
        <v>22490.8586</v>
      </c>
      <c r="G1531" s="95" t="s">
        <v>246</v>
      </c>
      <c r="H1531" s="86"/>
      <c r="I1531" s="76"/>
      <c r="J1531" s="76"/>
      <c r="K1531" s="88"/>
      <c r="N1531" s="18"/>
      <c r="P1531" s="4">
        <v>103.0</v>
      </c>
      <c r="Q1531" s="4"/>
      <c r="R1531" s="4"/>
      <c r="S1531" s="21"/>
      <c r="T1531" s="21"/>
      <c r="V1531" s="89"/>
      <c r="Z1531" s="73"/>
      <c r="AA1531" s="73">
        <v>5.000020748695945</v>
      </c>
      <c r="AB1531" s="4"/>
      <c r="AC1531" s="74"/>
      <c r="AD1531" s="75"/>
      <c r="AE1531" s="75"/>
      <c r="AF1531" s="76"/>
      <c r="AJ1531" s="90">
        <v>1004053.0</v>
      </c>
      <c r="AK1531" s="18"/>
      <c r="AL1531" s="8">
        <f t="shared" si="65"/>
        <v>0</v>
      </c>
      <c r="AO1531" s="8">
        <v>0.36875805709658127</v>
      </c>
      <c r="AT1531" s="18"/>
      <c r="AU1531" s="91"/>
    </row>
    <row r="1532" ht="12.0" customHeight="1">
      <c r="A1532" s="97">
        <v>1004054.0</v>
      </c>
      <c r="B1532" s="92" t="s">
        <v>1850</v>
      </c>
      <c r="C1532" s="81" t="str">
        <f t="shared" si="63"/>
        <v/>
      </c>
      <c r="D1532" s="82">
        <v>11674.7</v>
      </c>
      <c r="E1532" s="83" t="s">
        <v>245</v>
      </c>
      <c r="F1532" s="127">
        <f t="shared" si="64"/>
        <v>14243.134</v>
      </c>
      <c r="G1532" s="95" t="s">
        <v>246</v>
      </c>
      <c r="H1532" s="86"/>
      <c r="I1532" s="76"/>
      <c r="J1532" s="76"/>
      <c r="K1532" s="88"/>
      <c r="N1532" s="18"/>
      <c r="P1532" s="4">
        <v>103.0</v>
      </c>
      <c r="Q1532" s="4"/>
      <c r="R1532" s="4"/>
      <c r="S1532" s="21"/>
      <c r="T1532" s="21"/>
      <c r="V1532" s="89"/>
      <c r="Z1532" s="73"/>
      <c r="AA1532" s="73">
        <v>0.0</v>
      </c>
      <c r="AB1532" s="4"/>
      <c r="AC1532" s="74"/>
      <c r="AD1532" s="75"/>
      <c r="AE1532" s="75"/>
      <c r="AF1532" s="76"/>
      <c r="AJ1532" s="90"/>
      <c r="AK1532" s="18"/>
      <c r="AL1532" s="8">
        <f t="shared" si="65"/>
        <v>0</v>
      </c>
      <c r="AO1532" s="8">
        <v>12.718196812787214</v>
      </c>
      <c r="AT1532" s="18"/>
      <c r="AU1532" s="91"/>
    </row>
    <row r="1533" ht="12.0" customHeight="1">
      <c r="A1533" s="97">
        <v>5004138.0</v>
      </c>
      <c r="B1533" s="92" t="s">
        <v>1851</v>
      </c>
      <c r="C1533" s="81" t="str">
        <f t="shared" si="63"/>
        <v/>
      </c>
      <c r="D1533" s="82">
        <v>18906.3</v>
      </c>
      <c r="E1533" s="94" t="s">
        <v>245</v>
      </c>
      <c r="F1533" s="84">
        <f t="shared" si="64"/>
        <v>23065.686</v>
      </c>
      <c r="G1533" s="95" t="s">
        <v>246</v>
      </c>
      <c r="H1533" s="86"/>
      <c r="I1533" s="76"/>
      <c r="J1533" s="76"/>
      <c r="K1533" s="88"/>
      <c r="N1533" s="18"/>
      <c r="P1533" s="4">
        <v>103.0</v>
      </c>
      <c r="Q1533" s="4"/>
      <c r="R1533" s="4"/>
      <c r="S1533" s="21"/>
      <c r="T1533" s="21"/>
      <c r="V1533" s="89"/>
      <c r="Z1533" s="73"/>
      <c r="AA1533" s="73">
        <v>5.000036416871211</v>
      </c>
      <c r="AB1533" s="4"/>
      <c r="AC1533" s="74"/>
      <c r="AD1533" s="75"/>
      <c r="AE1533" s="75"/>
      <c r="AF1533" s="76"/>
      <c r="AJ1533" s="90">
        <v>1004055.0</v>
      </c>
      <c r="AK1533" s="18"/>
      <c r="AL1533" s="8">
        <f t="shared" si="65"/>
        <v>0</v>
      </c>
      <c r="AO1533" s="8">
        <v>3.146220418173047</v>
      </c>
      <c r="AT1533" s="18"/>
      <c r="AU1533" s="91"/>
    </row>
    <row r="1534" ht="12.0" customHeight="1">
      <c r="A1534" s="97">
        <v>5004139.0</v>
      </c>
      <c r="B1534" s="92" t="s">
        <v>1852</v>
      </c>
      <c r="C1534" s="81" t="str">
        <f t="shared" si="63"/>
        <v/>
      </c>
      <c r="D1534" s="82">
        <v>19101.76</v>
      </c>
      <c r="E1534" s="94"/>
      <c r="F1534" s="84">
        <f t="shared" si="64"/>
        <v>23304.1472</v>
      </c>
      <c r="G1534" s="95" t="s">
        <v>246</v>
      </c>
      <c r="H1534" s="86"/>
      <c r="I1534" s="76"/>
      <c r="J1534" s="76"/>
      <c r="K1534" s="88"/>
      <c r="N1534" s="18"/>
      <c r="P1534" s="4">
        <v>103.0</v>
      </c>
      <c r="Q1534" s="4"/>
      <c r="R1534" s="4"/>
      <c r="S1534" s="21"/>
      <c r="T1534" s="21"/>
      <c r="V1534" s="89"/>
      <c r="Z1534" s="73"/>
      <c r="AA1534" s="73">
        <v>4.999979975409801</v>
      </c>
      <c r="AB1534" s="4"/>
      <c r="AC1534" s="74"/>
      <c r="AD1534" s="75"/>
      <c r="AE1534" s="75"/>
      <c r="AF1534" s="76"/>
      <c r="AJ1534" s="90">
        <v>1004056.0</v>
      </c>
      <c r="AK1534" s="18"/>
      <c r="AL1534" s="8">
        <f t="shared" si="65"/>
        <v>0</v>
      </c>
      <c r="AO1534" s="8">
        <v>3.5588881642523402</v>
      </c>
      <c r="AT1534" s="18"/>
      <c r="AU1534" s="91"/>
    </row>
    <row r="1535" ht="12.0" customHeight="1">
      <c r="A1535" s="97">
        <v>5004140.0</v>
      </c>
      <c r="B1535" s="92" t="s">
        <v>1853</v>
      </c>
      <c r="C1535" s="81" t="str">
        <f t="shared" si="63"/>
        <v/>
      </c>
      <c r="D1535" s="82">
        <v>19694.6</v>
      </c>
      <c r="E1535" s="94" t="s">
        <v>245</v>
      </c>
      <c r="F1535" s="84">
        <f t="shared" si="64"/>
        <v>24027.412</v>
      </c>
      <c r="G1535" s="95" t="s">
        <v>246</v>
      </c>
      <c r="H1535" s="86"/>
      <c r="I1535" s="76"/>
      <c r="J1535" s="76"/>
      <c r="K1535" s="88"/>
      <c r="N1535" s="18"/>
      <c r="P1535" s="4">
        <v>103.0</v>
      </c>
      <c r="Q1535" s="4"/>
      <c r="R1535" s="4"/>
      <c r="S1535" s="21"/>
      <c r="T1535" s="21"/>
      <c r="V1535" s="89"/>
      <c r="Z1535" s="73"/>
      <c r="AA1535" s="73">
        <v>5.0000271905271205</v>
      </c>
      <c r="AB1535" s="4"/>
      <c r="AC1535" s="74"/>
      <c r="AD1535" s="75"/>
      <c r="AE1535" s="75"/>
      <c r="AF1535" s="76"/>
      <c r="AJ1535" s="90">
        <v>1004057.0</v>
      </c>
      <c r="AK1535" s="18"/>
      <c r="AL1535" s="8">
        <f t="shared" si="65"/>
        <v>0</v>
      </c>
      <c r="AO1535" s="8">
        <v>1.1505864422635734</v>
      </c>
      <c r="AT1535" s="18"/>
      <c r="AU1535" s="91"/>
    </row>
    <row r="1536" ht="12.0" customHeight="1">
      <c r="A1536" s="97">
        <v>5004141.0</v>
      </c>
      <c r="B1536" s="92" t="s">
        <v>1854</v>
      </c>
      <c r="C1536" s="81" t="str">
        <f t="shared" si="63"/>
        <v/>
      </c>
      <c r="D1536" s="82">
        <v>24875.69</v>
      </c>
      <c r="E1536" s="94" t="s">
        <v>245</v>
      </c>
      <c r="F1536" s="84">
        <f t="shared" si="64"/>
        <v>30348.3418</v>
      </c>
      <c r="G1536" s="95" t="s">
        <v>246</v>
      </c>
      <c r="H1536" s="86"/>
      <c r="I1536" s="76"/>
      <c r="J1536" s="76"/>
      <c r="K1536" s="88"/>
      <c r="N1536" s="18"/>
      <c r="P1536" s="4">
        <v>103.0</v>
      </c>
      <c r="Q1536" s="4"/>
      <c r="R1536" s="4"/>
      <c r="S1536" s="21"/>
      <c r="T1536" s="21"/>
      <c r="V1536" s="89"/>
      <c r="Z1536" s="73"/>
      <c r="AA1536" s="73">
        <v>4.999990774016922</v>
      </c>
      <c r="AB1536" s="4"/>
      <c r="AC1536" s="74"/>
      <c r="AD1536" s="75"/>
      <c r="AE1536" s="75"/>
      <c r="AF1536" s="76"/>
      <c r="AJ1536" s="90">
        <v>1004058.0</v>
      </c>
      <c r="AK1536" s="18"/>
      <c r="AL1536" s="8">
        <f t="shared" si="65"/>
        <v>0</v>
      </c>
      <c r="AO1536" s="8">
        <v>19.129803167350605</v>
      </c>
      <c r="AT1536" s="18"/>
      <c r="AU1536" s="91"/>
    </row>
    <row r="1537" ht="12.0" customHeight="1">
      <c r="A1537" s="97">
        <v>1004059.0</v>
      </c>
      <c r="B1537" s="92" t="s">
        <v>1855</v>
      </c>
      <c r="C1537" s="81" t="str">
        <f t="shared" si="63"/>
        <v/>
      </c>
      <c r="D1537" s="82">
        <v>20625.0</v>
      </c>
      <c r="E1537" s="83" t="s">
        <v>245</v>
      </c>
      <c r="F1537" s="127">
        <f t="shared" si="64"/>
        <v>25162.5</v>
      </c>
      <c r="G1537" s="95" t="s">
        <v>246</v>
      </c>
      <c r="H1537" s="86"/>
      <c r="I1537" s="76"/>
      <c r="J1537" s="76"/>
      <c r="K1537" s="88"/>
      <c r="N1537" s="18"/>
      <c r="P1537" s="4">
        <v>103.0</v>
      </c>
      <c r="Q1537" s="4"/>
      <c r="R1537" s="4"/>
      <c r="S1537" s="21"/>
      <c r="T1537" s="21"/>
      <c r="V1537" s="89"/>
      <c r="Z1537" s="73"/>
      <c r="AA1537" s="73">
        <v>0.0</v>
      </c>
      <c r="AB1537" s="4"/>
      <c r="AC1537" s="74"/>
      <c r="AD1537" s="75"/>
      <c r="AE1537" s="75"/>
      <c r="AF1537" s="76"/>
      <c r="AJ1537" s="90"/>
      <c r="AK1537" s="18"/>
      <c r="AL1537" s="8">
        <f t="shared" si="65"/>
        <v>0</v>
      </c>
      <c r="AO1537" s="8">
        <v>21.597255611672278</v>
      </c>
      <c r="AT1537" s="18"/>
      <c r="AU1537" s="91"/>
    </row>
    <row r="1538" ht="12.0" customHeight="1">
      <c r="A1538" s="97">
        <v>1004060.0</v>
      </c>
      <c r="B1538" s="92" t="s">
        <v>1856</v>
      </c>
      <c r="C1538" s="81" t="str">
        <f t="shared" si="63"/>
        <v/>
      </c>
      <c r="D1538" s="82">
        <v>20966.67</v>
      </c>
      <c r="E1538" s="83" t="s">
        <v>245</v>
      </c>
      <c r="F1538" s="127">
        <f t="shared" si="64"/>
        <v>25579.3374</v>
      </c>
      <c r="G1538" s="95" t="s">
        <v>246</v>
      </c>
      <c r="H1538" s="86"/>
      <c r="I1538" s="76"/>
      <c r="J1538" s="76"/>
      <c r="K1538" s="88"/>
      <c r="N1538" s="18"/>
      <c r="P1538" s="4">
        <v>103.0</v>
      </c>
      <c r="Q1538" s="4"/>
      <c r="R1538" s="4"/>
      <c r="S1538" s="21"/>
      <c r="T1538" s="21"/>
      <c r="V1538" s="89"/>
      <c r="Z1538" s="73"/>
      <c r="AA1538" s="73">
        <v>0.0</v>
      </c>
      <c r="AB1538" s="4"/>
      <c r="AC1538" s="74"/>
      <c r="AD1538" s="75"/>
      <c r="AE1538" s="75"/>
      <c r="AF1538" s="76"/>
      <c r="AJ1538" s="90"/>
      <c r="AK1538" s="18"/>
      <c r="AL1538" s="8">
        <f t="shared" si="65"/>
        <v>0</v>
      </c>
      <c r="AO1538" s="8">
        <v>21.245309674389915</v>
      </c>
      <c r="AT1538" s="18"/>
      <c r="AU1538" s="91"/>
    </row>
    <row r="1539" ht="12.0" customHeight="1">
      <c r="A1539" s="109">
        <v>5004144.0</v>
      </c>
      <c r="B1539" s="110" t="s">
        <v>1857</v>
      </c>
      <c r="C1539" s="81" t="str">
        <f t="shared" si="63"/>
        <v/>
      </c>
      <c r="D1539" s="82">
        <v>31100.56</v>
      </c>
      <c r="E1539" s="121" t="s">
        <v>245</v>
      </c>
      <c r="F1539" s="128">
        <f t="shared" si="64"/>
        <v>37942.6832</v>
      </c>
      <c r="G1539" s="112" t="s">
        <v>246</v>
      </c>
      <c r="H1539" s="86"/>
      <c r="I1539" s="76"/>
      <c r="J1539" s="76"/>
      <c r="K1539" s="88"/>
      <c r="N1539" s="18"/>
      <c r="P1539" s="4">
        <v>103.0</v>
      </c>
      <c r="Q1539" s="4"/>
      <c r="R1539" s="4"/>
      <c r="S1539" s="21"/>
      <c r="T1539" s="21"/>
      <c r="V1539" s="89"/>
      <c r="Z1539" s="73"/>
      <c r="AA1539" s="73">
        <v>5.000022138141006</v>
      </c>
      <c r="AB1539" s="4"/>
      <c r="AC1539" s="74"/>
      <c r="AD1539" s="75"/>
      <c r="AE1539" s="75"/>
      <c r="AF1539" s="76"/>
      <c r="AJ1539" s="90">
        <v>1004061.0</v>
      </c>
      <c r="AK1539" s="18"/>
      <c r="AL1539" s="8">
        <f t="shared" si="65"/>
        <v>0</v>
      </c>
      <c r="AO1539" s="8">
        <v>0.7650459205947003</v>
      </c>
      <c r="AT1539" s="18"/>
      <c r="AU1539" s="91"/>
    </row>
    <row r="1540" ht="75.0" customHeight="1">
      <c r="A1540" s="62">
        <v>20.0</v>
      </c>
      <c r="B1540" s="113" t="s">
        <v>1858</v>
      </c>
      <c r="C1540" s="66"/>
      <c r="D1540" s="82"/>
      <c r="E1540" s="66"/>
      <c r="F1540" s="114"/>
      <c r="G1540" s="68"/>
      <c r="H1540" s="86"/>
      <c r="I1540" s="70">
        <v>0.0</v>
      </c>
      <c r="J1540" s="71"/>
      <c r="K1540" s="71"/>
      <c r="N1540" s="18"/>
      <c r="P1540" s="4">
        <v>250.0</v>
      </c>
      <c r="Q1540" s="4"/>
      <c r="R1540" s="5"/>
      <c r="S1540" s="21"/>
      <c r="T1540" s="21"/>
      <c r="V1540" s="72"/>
      <c r="Z1540" s="73"/>
      <c r="AA1540" s="73"/>
      <c r="AB1540" s="4"/>
      <c r="AC1540" s="74"/>
      <c r="AD1540" s="75"/>
      <c r="AE1540" s="75"/>
      <c r="AF1540" s="76"/>
      <c r="AJ1540" s="90"/>
      <c r="AK1540" s="18"/>
      <c r="AL1540" s="18"/>
      <c r="AT1540" s="18"/>
      <c r="AU1540" s="91"/>
    </row>
    <row r="1541" ht="12.0" customHeight="1">
      <c r="A1541" s="79">
        <v>5033001.0</v>
      </c>
      <c r="B1541" s="80" t="s">
        <v>1859</v>
      </c>
      <c r="C1541" s="81" t="str">
        <f t="shared" ref="C1541:C1592" si="66">IF(MROUND(AL1541/(AO1541*F1541),1)=0,"",MROUND(AL1541/(AO1541*F1541),1))</f>
        <v/>
      </c>
      <c r="D1541" s="82">
        <v>765.01</v>
      </c>
      <c r="E1541" s="83" t="s">
        <v>245</v>
      </c>
      <c r="F1541" s="128">
        <f t="shared" ref="F1541:F1592" si="67">D1541*1.22</f>
        <v>933.3122</v>
      </c>
      <c r="G1541" s="85" t="s">
        <v>252</v>
      </c>
      <c r="H1541" s="86"/>
      <c r="I1541" s="87" t="s">
        <v>538</v>
      </c>
      <c r="J1541" s="76"/>
      <c r="K1541" s="88"/>
      <c r="N1541" s="18"/>
      <c r="P1541" s="4">
        <v>250.0</v>
      </c>
      <c r="Q1541" s="4"/>
      <c r="R1541" s="4"/>
      <c r="S1541" s="21"/>
      <c r="T1541" s="21"/>
      <c r="V1541" s="89"/>
      <c r="Z1541" s="73"/>
      <c r="AA1541" s="73">
        <v>12.001689635144402</v>
      </c>
      <c r="AB1541" s="4"/>
      <c r="AC1541" s="74"/>
      <c r="AD1541" s="75"/>
      <c r="AE1541" s="75"/>
      <c r="AF1541" s="76"/>
      <c r="AJ1541" s="90"/>
      <c r="AK1541" s="18"/>
      <c r="AL1541" s="8">
        <f t="shared" ref="AL1541:AL1592" si="68">$I$1540/52</f>
        <v>0</v>
      </c>
      <c r="AO1541" s="8">
        <v>3.6876952199532846</v>
      </c>
      <c r="AT1541" s="18"/>
      <c r="AU1541" s="91"/>
    </row>
    <row r="1542" ht="12.0" customHeight="1">
      <c r="A1542" s="97">
        <v>5033024.0</v>
      </c>
      <c r="B1542" s="92" t="s">
        <v>1860</v>
      </c>
      <c r="C1542" s="81" t="str">
        <f t="shared" si="66"/>
        <v/>
      </c>
      <c r="D1542" s="82">
        <v>765.01</v>
      </c>
      <c r="E1542" s="94" t="s">
        <v>245</v>
      </c>
      <c r="F1542" s="128">
        <f t="shared" si="67"/>
        <v>933.3122</v>
      </c>
      <c r="G1542" s="95" t="s">
        <v>246</v>
      </c>
      <c r="H1542" s="86"/>
      <c r="I1542" s="87"/>
      <c r="J1542" s="76"/>
      <c r="K1542" s="88"/>
      <c r="N1542" s="18"/>
      <c r="P1542" s="4">
        <v>250.0</v>
      </c>
      <c r="Q1542" s="4"/>
      <c r="R1542" s="4"/>
      <c r="S1542" s="21"/>
      <c r="T1542" s="21"/>
      <c r="V1542" s="89"/>
      <c r="Z1542" s="73"/>
      <c r="AA1542" s="73">
        <v>12.0016896351444</v>
      </c>
      <c r="AB1542" s="4"/>
      <c r="AC1542" s="74"/>
      <c r="AD1542" s="75"/>
      <c r="AE1542" s="75"/>
      <c r="AF1542" s="76"/>
      <c r="AJ1542" s="90"/>
      <c r="AK1542" s="18"/>
      <c r="AL1542" s="8">
        <f t="shared" si="68"/>
        <v>0</v>
      </c>
      <c r="AO1542" s="8">
        <v>5.5315428299299265</v>
      </c>
      <c r="AT1542" s="18"/>
      <c r="AU1542" s="91"/>
    </row>
    <row r="1543" ht="12.0" customHeight="1">
      <c r="A1543" s="97">
        <v>5033025.0</v>
      </c>
      <c r="B1543" s="92" t="s">
        <v>1861</v>
      </c>
      <c r="C1543" s="81" t="str">
        <f t="shared" si="66"/>
        <v/>
      </c>
      <c r="D1543" s="82">
        <v>765.01</v>
      </c>
      <c r="E1543" s="94" t="s">
        <v>245</v>
      </c>
      <c r="F1543" s="128">
        <f t="shared" si="67"/>
        <v>933.3122</v>
      </c>
      <c r="G1543" s="95" t="s">
        <v>246</v>
      </c>
      <c r="H1543" s="86"/>
      <c r="I1543" s="87"/>
      <c r="J1543" s="76"/>
      <c r="K1543" s="88"/>
      <c r="N1543" s="18"/>
      <c r="P1543" s="4">
        <v>250.0</v>
      </c>
      <c r="Q1543" s="4"/>
      <c r="R1543" s="4"/>
      <c r="S1543" s="21"/>
      <c r="T1543" s="21"/>
      <c r="V1543" s="89"/>
      <c r="Z1543" s="73"/>
      <c r="AA1543" s="73">
        <v>12.0016896351444</v>
      </c>
      <c r="AB1543" s="4"/>
      <c r="AC1543" s="74"/>
      <c r="AD1543" s="75"/>
      <c r="AE1543" s="75"/>
      <c r="AF1543" s="76"/>
      <c r="AJ1543" s="90"/>
      <c r="AK1543" s="18"/>
      <c r="AL1543" s="8">
        <f t="shared" si="68"/>
        <v>0</v>
      </c>
      <c r="AO1543" s="8">
        <v>2.2126171319719705</v>
      </c>
      <c r="AT1543" s="18"/>
      <c r="AU1543" s="91"/>
    </row>
    <row r="1544" ht="12.0" customHeight="1">
      <c r="A1544" s="97">
        <v>5033026.0</v>
      </c>
      <c r="B1544" s="92" t="s">
        <v>1862</v>
      </c>
      <c r="C1544" s="81" t="str">
        <f t="shared" si="66"/>
        <v/>
      </c>
      <c r="D1544" s="82">
        <v>765.01</v>
      </c>
      <c r="E1544" s="94" t="s">
        <v>245</v>
      </c>
      <c r="F1544" s="128">
        <f t="shared" si="67"/>
        <v>933.3122</v>
      </c>
      <c r="G1544" s="95" t="s">
        <v>246</v>
      </c>
      <c r="H1544" s="86"/>
      <c r="I1544" s="87"/>
      <c r="J1544" s="76"/>
      <c r="K1544" s="88"/>
      <c r="N1544" s="18"/>
      <c r="P1544" s="4">
        <v>250.0</v>
      </c>
      <c r="Q1544" s="4"/>
      <c r="R1544" s="4"/>
      <c r="S1544" s="21"/>
      <c r="T1544" s="21"/>
      <c r="V1544" s="89"/>
      <c r="Z1544" s="73"/>
      <c r="AA1544" s="73">
        <v>12.0016896351444</v>
      </c>
      <c r="AB1544" s="4"/>
      <c r="AC1544" s="74"/>
      <c r="AD1544" s="75"/>
      <c r="AE1544" s="75"/>
      <c r="AF1544" s="76"/>
      <c r="AJ1544" s="90"/>
      <c r="AK1544" s="18"/>
      <c r="AL1544" s="8">
        <f t="shared" si="68"/>
        <v>0</v>
      </c>
      <c r="AO1544" s="8">
        <v>66.37851395915912</v>
      </c>
      <c r="AT1544" s="18"/>
      <c r="AU1544" s="91"/>
    </row>
    <row r="1545" ht="12.0" customHeight="1">
      <c r="A1545" s="97">
        <v>5033002.0</v>
      </c>
      <c r="B1545" s="92" t="s">
        <v>1863</v>
      </c>
      <c r="C1545" s="81" t="str">
        <f t="shared" si="66"/>
        <v/>
      </c>
      <c r="D1545" s="82">
        <v>765.01</v>
      </c>
      <c r="E1545" s="94" t="s">
        <v>245</v>
      </c>
      <c r="F1545" s="128">
        <f t="shared" si="67"/>
        <v>933.3122</v>
      </c>
      <c r="G1545" s="95" t="s">
        <v>252</v>
      </c>
      <c r="H1545" s="86"/>
      <c r="I1545" s="138" t="s">
        <v>1864</v>
      </c>
      <c r="J1545" s="76"/>
      <c r="K1545" s="88"/>
      <c r="N1545" s="18"/>
      <c r="P1545" s="4">
        <v>250.0</v>
      </c>
      <c r="Q1545" s="4"/>
      <c r="R1545" s="4"/>
      <c r="S1545" s="21"/>
      <c r="T1545" s="21"/>
      <c r="V1545" s="89"/>
      <c r="Z1545" s="73"/>
      <c r="AA1545" s="73">
        <v>12.0016896351444</v>
      </c>
      <c r="AB1545" s="4"/>
      <c r="AC1545" s="74"/>
      <c r="AD1545" s="75"/>
      <c r="AE1545" s="75"/>
      <c r="AF1545" s="76"/>
      <c r="AJ1545" s="90"/>
      <c r="AK1545" s="18"/>
      <c r="AL1545" s="8">
        <f t="shared" si="68"/>
        <v>0</v>
      </c>
      <c r="AO1545" s="8">
        <v>5.5315428299299265</v>
      </c>
      <c r="AT1545" s="18"/>
      <c r="AU1545" s="91"/>
    </row>
    <row r="1546" ht="12.0" customHeight="1">
      <c r="A1546" s="97">
        <v>5033027.0</v>
      </c>
      <c r="B1546" s="92" t="s">
        <v>1865</v>
      </c>
      <c r="C1546" s="81" t="str">
        <f t="shared" si="66"/>
        <v/>
      </c>
      <c r="D1546" s="82">
        <v>765.01</v>
      </c>
      <c r="E1546" s="94" t="s">
        <v>245</v>
      </c>
      <c r="F1546" s="128">
        <f t="shared" si="67"/>
        <v>933.3122</v>
      </c>
      <c r="G1546" s="95" t="s">
        <v>246</v>
      </c>
      <c r="H1546" s="86"/>
      <c r="I1546" s="139"/>
      <c r="J1546" s="76"/>
      <c r="K1546" s="88"/>
      <c r="N1546" s="18"/>
      <c r="P1546" s="4">
        <v>250.0</v>
      </c>
      <c r="Q1546" s="4"/>
      <c r="R1546" s="4"/>
      <c r="S1546" s="21"/>
      <c r="T1546" s="21"/>
      <c r="V1546" s="89"/>
      <c r="Z1546" s="73"/>
      <c r="AA1546" s="73">
        <v>12.0016896351444</v>
      </c>
      <c r="AB1546" s="4"/>
      <c r="AC1546" s="74"/>
      <c r="AD1546" s="75"/>
      <c r="AE1546" s="75"/>
      <c r="AF1546" s="76"/>
      <c r="AJ1546" s="90"/>
      <c r="AK1546" s="18"/>
      <c r="AL1546" s="8">
        <f t="shared" si="68"/>
        <v>0</v>
      </c>
      <c r="AO1546" s="8">
        <v>9.482644851308445</v>
      </c>
      <c r="AT1546" s="18"/>
      <c r="AU1546" s="91"/>
    </row>
    <row r="1547" ht="12.0" customHeight="1">
      <c r="A1547" s="97">
        <v>5033003.0</v>
      </c>
      <c r="B1547" s="92" t="s">
        <v>1866</v>
      </c>
      <c r="C1547" s="81" t="str">
        <f t="shared" si="66"/>
        <v/>
      </c>
      <c r="D1547" s="82">
        <v>776.94</v>
      </c>
      <c r="E1547" s="94" t="s">
        <v>245</v>
      </c>
      <c r="F1547" s="128">
        <f t="shared" si="67"/>
        <v>947.8668</v>
      </c>
      <c r="G1547" s="95" t="s">
        <v>252</v>
      </c>
      <c r="H1547" s="86"/>
      <c r="I1547" s="99"/>
      <c r="J1547" s="76"/>
      <c r="K1547" s="88"/>
      <c r="N1547" s="18"/>
      <c r="P1547" s="4">
        <v>250.0</v>
      </c>
      <c r="Q1547" s="4"/>
      <c r="R1547" s="4"/>
      <c r="S1547" s="21"/>
      <c r="T1547" s="21"/>
      <c r="V1547" s="89"/>
      <c r="Z1547" s="73"/>
      <c r="AA1547" s="73">
        <v>12.0016896351444</v>
      </c>
      <c r="AB1547" s="4"/>
      <c r="AC1547" s="74"/>
      <c r="AD1547" s="75"/>
      <c r="AE1547" s="75"/>
      <c r="AF1547" s="76"/>
      <c r="AJ1547" s="90"/>
      <c r="AK1547" s="18"/>
      <c r="AL1547" s="8">
        <f t="shared" si="68"/>
        <v>0</v>
      </c>
      <c r="AO1547" s="8">
        <v>1.815528309299536</v>
      </c>
      <c r="AT1547" s="18"/>
      <c r="AU1547" s="91"/>
    </row>
    <row r="1548" ht="12.0" customHeight="1">
      <c r="A1548" s="97">
        <v>5033004.0</v>
      </c>
      <c r="B1548" s="92" t="s">
        <v>1867</v>
      </c>
      <c r="C1548" s="81" t="str">
        <f t="shared" si="66"/>
        <v/>
      </c>
      <c r="D1548" s="82">
        <v>776.94</v>
      </c>
      <c r="E1548" s="94"/>
      <c r="F1548" s="128">
        <f t="shared" si="67"/>
        <v>947.8668</v>
      </c>
      <c r="G1548" s="95" t="s">
        <v>246</v>
      </c>
      <c r="H1548" s="86"/>
      <c r="I1548" s="76"/>
      <c r="J1548" s="76"/>
      <c r="K1548" s="88"/>
      <c r="N1548" s="18"/>
      <c r="P1548" s="4">
        <v>250.0</v>
      </c>
      <c r="Q1548" s="4"/>
      <c r="R1548" s="4"/>
      <c r="S1548" s="21"/>
      <c r="T1548" s="21"/>
      <c r="V1548" s="89"/>
      <c r="Z1548" s="73"/>
      <c r="AA1548" s="73">
        <v>12.0016896351444</v>
      </c>
      <c r="AB1548" s="4"/>
      <c r="AC1548" s="74"/>
      <c r="AD1548" s="75"/>
      <c r="AE1548" s="75"/>
      <c r="AF1548" s="76"/>
      <c r="AJ1548" s="90"/>
      <c r="AK1548" s="18"/>
      <c r="AL1548" s="8">
        <f t="shared" si="68"/>
        <v>0</v>
      </c>
      <c r="AO1548" s="8">
        <v>1.7199741877574555</v>
      </c>
      <c r="AT1548" s="18"/>
      <c r="AU1548" s="91"/>
    </row>
    <row r="1549" ht="12.0" customHeight="1">
      <c r="A1549" s="97">
        <v>5033005.0</v>
      </c>
      <c r="B1549" s="92" t="s">
        <v>1868</v>
      </c>
      <c r="C1549" s="81" t="str">
        <f t="shared" si="66"/>
        <v/>
      </c>
      <c r="D1549" s="82">
        <v>835.04</v>
      </c>
      <c r="E1549" s="94" t="s">
        <v>245</v>
      </c>
      <c r="F1549" s="128">
        <f t="shared" si="67"/>
        <v>1018.7488</v>
      </c>
      <c r="G1549" s="95" t="s">
        <v>252</v>
      </c>
      <c r="H1549" s="86"/>
      <c r="I1549" s="138" t="s">
        <v>1869</v>
      </c>
      <c r="J1549" s="76"/>
      <c r="K1549" s="88"/>
      <c r="N1549" s="18"/>
      <c r="P1549" s="4">
        <v>250.0</v>
      </c>
      <c r="Q1549" s="4"/>
      <c r="R1549" s="4"/>
      <c r="S1549" s="21"/>
      <c r="T1549" s="21"/>
      <c r="V1549" s="89"/>
      <c r="Z1549" s="73"/>
      <c r="AA1549" s="73">
        <v>12.0016896351444</v>
      </c>
      <c r="AB1549" s="4"/>
      <c r="AC1549" s="74"/>
      <c r="AD1549" s="75"/>
      <c r="AE1549" s="75"/>
      <c r="AF1549" s="76"/>
      <c r="AJ1549" s="90"/>
      <c r="AK1549" s="18"/>
      <c r="AL1549" s="8">
        <f t="shared" si="68"/>
        <v>0</v>
      </c>
      <c r="AO1549" s="8">
        <v>15.202985302294458</v>
      </c>
      <c r="AT1549" s="18"/>
      <c r="AU1549" s="91"/>
    </row>
    <row r="1550" ht="12.0" customHeight="1">
      <c r="A1550" s="97">
        <v>5033028.0</v>
      </c>
      <c r="B1550" s="92" t="s">
        <v>1870</v>
      </c>
      <c r="C1550" s="81" t="str">
        <f t="shared" si="66"/>
        <v/>
      </c>
      <c r="D1550" s="82">
        <v>893.93</v>
      </c>
      <c r="E1550" s="94" t="s">
        <v>245</v>
      </c>
      <c r="F1550" s="128">
        <f t="shared" si="67"/>
        <v>1090.5946</v>
      </c>
      <c r="G1550" s="95" t="s">
        <v>246</v>
      </c>
      <c r="H1550" s="86"/>
      <c r="I1550" s="139"/>
      <c r="J1550" s="76"/>
      <c r="K1550" s="88"/>
      <c r="N1550" s="18"/>
      <c r="P1550" s="4">
        <v>250.0</v>
      </c>
      <c r="Q1550" s="4"/>
      <c r="R1550" s="4"/>
      <c r="S1550" s="21"/>
      <c r="T1550" s="21"/>
      <c r="V1550" s="89"/>
      <c r="Z1550" s="73"/>
      <c r="AA1550" s="73">
        <v>12.0016896351444</v>
      </c>
      <c r="AB1550" s="4"/>
      <c r="AC1550" s="74"/>
      <c r="AD1550" s="75"/>
      <c r="AE1550" s="75"/>
      <c r="AF1550" s="76"/>
      <c r="AJ1550" s="90"/>
      <c r="AK1550" s="18"/>
      <c r="AL1550" s="8">
        <f t="shared" si="68"/>
        <v>0</v>
      </c>
      <c r="AO1550" s="8">
        <v>18.93537206406932</v>
      </c>
      <c r="AT1550" s="18"/>
      <c r="AU1550" s="91"/>
    </row>
    <row r="1551" ht="12.0" customHeight="1">
      <c r="A1551" s="97">
        <v>5033006.0</v>
      </c>
      <c r="B1551" s="92" t="s">
        <v>1871</v>
      </c>
      <c r="C1551" s="81" t="str">
        <f t="shared" si="66"/>
        <v/>
      </c>
      <c r="D1551" s="82">
        <v>973.79</v>
      </c>
      <c r="E1551" s="94" t="s">
        <v>245</v>
      </c>
      <c r="F1551" s="128">
        <f t="shared" si="67"/>
        <v>1188.0238</v>
      </c>
      <c r="G1551" s="95" t="s">
        <v>252</v>
      </c>
      <c r="H1551" s="86"/>
      <c r="I1551" s="99"/>
      <c r="J1551" s="76"/>
      <c r="K1551" s="88"/>
      <c r="N1551" s="18"/>
      <c r="P1551" s="4">
        <v>250.0</v>
      </c>
      <c r="Q1551" s="4"/>
      <c r="R1551" s="4"/>
      <c r="S1551" s="21"/>
      <c r="T1551" s="21"/>
      <c r="V1551" s="89"/>
      <c r="Z1551" s="73"/>
      <c r="AA1551" s="73">
        <v>12.0016896351444</v>
      </c>
      <c r="AB1551" s="4"/>
      <c r="AC1551" s="74"/>
      <c r="AD1551" s="75"/>
      <c r="AE1551" s="75"/>
      <c r="AF1551" s="76"/>
      <c r="AJ1551" s="90"/>
      <c r="AK1551" s="18"/>
      <c r="AL1551" s="8">
        <f t="shared" si="68"/>
        <v>0</v>
      </c>
      <c r="AO1551" s="8">
        <v>0.6685526735712856</v>
      </c>
      <c r="AT1551" s="18"/>
      <c r="AU1551" s="91"/>
    </row>
    <row r="1552" ht="12.0" customHeight="1">
      <c r="A1552" s="97">
        <v>5033029.0</v>
      </c>
      <c r="B1552" s="92" t="s">
        <v>1872</v>
      </c>
      <c r="C1552" s="81" t="str">
        <f t="shared" si="66"/>
        <v/>
      </c>
      <c r="D1552" s="82">
        <v>1097.54</v>
      </c>
      <c r="E1552" s="94" t="s">
        <v>245</v>
      </c>
      <c r="F1552" s="128">
        <f t="shared" si="67"/>
        <v>1338.9988</v>
      </c>
      <c r="G1552" s="95" t="s">
        <v>246</v>
      </c>
      <c r="H1552" s="86"/>
      <c r="I1552" s="76"/>
      <c r="J1552" s="76"/>
      <c r="K1552" s="88"/>
      <c r="N1552" s="18"/>
      <c r="P1552" s="4">
        <v>250.0</v>
      </c>
      <c r="Q1552" s="4"/>
      <c r="R1552" s="4"/>
      <c r="S1552" s="21"/>
      <c r="T1552" s="21"/>
      <c r="V1552" s="89"/>
      <c r="Z1552" s="73"/>
      <c r="AA1552" s="73">
        <v>12.0016896351444</v>
      </c>
      <c r="AB1552" s="4"/>
      <c r="AC1552" s="74"/>
      <c r="AD1552" s="75"/>
      <c r="AE1552" s="75"/>
      <c r="AF1552" s="76"/>
      <c r="AJ1552" s="90"/>
      <c r="AK1552" s="18"/>
      <c r="AL1552" s="8">
        <f t="shared" si="68"/>
        <v>0</v>
      </c>
      <c r="AO1552" s="8">
        <v>6.60961676710628</v>
      </c>
      <c r="AT1552" s="18"/>
      <c r="AU1552" s="91"/>
    </row>
    <row r="1553" ht="12.0" customHeight="1">
      <c r="A1553" s="97">
        <v>5033007.0</v>
      </c>
      <c r="B1553" s="92" t="s">
        <v>1873</v>
      </c>
      <c r="C1553" s="81" t="str">
        <f t="shared" si="66"/>
        <v/>
      </c>
      <c r="D1553" s="82">
        <v>1097.54</v>
      </c>
      <c r="E1553" s="94" t="s">
        <v>245</v>
      </c>
      <c r="F1553" s="128">
        <f t="shared" si="67"/>
        <v>1338.9988</v>
      </c>
      <c r="G1553" s="95" t="s">
        <v>246</v>
      </c>
      <c r="H1553" s="86"/>
      <c r="I1553" s="76"/>
      <c r="J1553" s="76"/>
      <c r="K1553" s="88"/>
      <c r="N1553" s="18"/>
      <c r="P1553" s="4">
        <v>250.0</v>
      </c>
      <c r="Q1553" s="4"/>
      <c r="R1553" s="4"/>
      <c r="S1553" s="21"/>
      <c r="T1553" s="21"/>
      <c r="V1553" s="89"/>
      <c r="Z1553" s="73"/>
      <c r="AA1553" s="73">
        <v>12.0016896351444</v>
      </c>
      <c r="AB1553" s="4"/>
      <c r="AC1553" s="74"/>
      <c r="AD1553" s="75"/>
      <c r="AE1553" s="75"/>
      <c r="AF1553" s="76"/>
      <c r="AJ1553" s="90"/>
      <c r="AK1553" s="18"/>
      <c r="AL1553" s="8">
        <f t="shared" si="68"/>
        <v>0</v>
      </c>
      <c r="AO1553" s="8">
        <v>1.186341471019076</v>
      </c>
      <c r="AT1553" s="18"/>
      <c r="AU1553" s="91"/>
    </row>
    <row r="1554" ht="12.0" customHeight="1">
      <c r="A1554" s="97">
        <v>5033008.0</v>
      </c>
      <c r="B1554" s="92" t="s">
        <v>1874</v>
      </c>
      <c r="C1554" s="81" t="str">
        <f t="shared" si="66"/>
        <v/>
      </c>
      <c r="D1554" s="82">
        <v>1118.19</v>
      </c>
      <c r="E1554" s="94" t="s">
        <v>245</v>
      </c>
      <c r="F1554" s="128">
        <f t="shared" si="67"/>
        <v>1364.1918</v>
      </c>
      <c r="G1554" s="95" t="s">
        <v>252</v>
      </c>
      <c r="H1554" s="86"/>
      <c r="I1554" s="76"/>
      <c r="J1554" s="76"/>
      <c r="K1554" s="88"/>
      <c r="N1554" s="18"/>
      <c r="P1554" s="4">
        <v>250.0</v>
      </c>
      <c r="Q1554" s="4"/>
      <c r="R1554" s="4"/>
      <c r="S1554" s="21"/>
      <c r="T1554" s="21"/>
      <c r="V1554" s="89"/>
      <c r="Z1554" s="73"/>
      <c r="AA1554" s="73">
        <v>12.0016896351444</v>
      </c>
      <c r="AB1554" s="4"/>
      <c r="AC1554" s="74"/>
      <c r="AD1554" s="75"/>
      <c r="AE1554" s="75"/>
      <c r="AF1554" s="76"/>
      <c r="AJ1554" s="90"/>
      <c r="AK1554" s="18"/>
      <c r="AL1554" s="8">
        <f t="shared" si="68"/>
        <v>0</v>
      </c>
      <c r="AO1554" s="8">
        <v>1.7466489496716364</v>
      </c>
      <c r="AT1554" s="18"/>
      <c r="AU1554" s="91"/>
    </row>
    <row r="1555" ht="12.0" customHeight="1">
      <c r="A1555" s="97">
        <v>5033030.0</v>
      </c>
      <c r="B1555" s="92" t="s">
        <v>1875</v>
      </c>
      <c r="C1555" s="81" t="str">
        <f t="shared" si="66"/>
        <v/>
      </c>
      <c r="D1555" s="82">
        <v>1118.19</v>
      </c>
      <c r="E1555" s="94" t="s">
        <v>245</v>
      </c>
      <c r="F1555" s="128">
        <f t="shared" si="67"/>
        <v>1364.1918</v>
      </c>
      <c r="G1555" s="95" t="s">
        <v>246</v>
      </c>
      <c r="H1555" s="86"/>
      <c r="I1555" s="76"/>
      <c r="J1555" s="76"/>
      <c r="K1555" s="88"/>
      <c r="N1555" s="18"/>
      <c r="P1555" s="4">
        <v>250.0</v>
      </c>
      <c r="Q1555" s="4"/>
      <c r="R1555" s="4"/>
      <c r="S1555" s="21"/>
      <c r="T1555" s="21"/>
      <c r="V1555" s="89"/>
      <c r="Z1555" s="73"/>
      <c r="AA1555" s="73">
        <v>12.0016896351444</v>
      </c>
      <c r="AB1555" s="4"/>
      <c r="AC1555" s="74"/>
      <c r="AD1555" s="75"/>
      <c r="AE1555" s="75"/>
      <c r="AF1555" s="76"/>
      <c r="AJ1555" s="90"/>
      <c r="AK1555" s="18"/>
      <c r="AL1555" s="8">
        <f t="shared" si="68"/>
        <v>0</v>
      </c>
      <c r="AO1555" s="8">
        <v>1.1950755971437512</v>
      </c>
      <c r="AT1555" s="18"/>
      <c r="AU1555" s="91"/>
    </row>
    <row r="1556" ht="12.0" customHeight="1">
      <c r="A1556" s="97">
        <v>5033009.0</v>
      </c>
      <c r="B1556" s="92" t="s">
        <v>1876</v>
      </c>
      <c r="C1556" s="81" t="str">
        <f t="shared" si="66"/>
        <v/>
      </c>
      <c r="D1556" s="82">
        <v>1252.07</v>
      </c>
      <c r="E1556" s="94" t="s">
        <v>245</v>
      </c>
      <c r="F1556" s="128">
        <f t="shared" si="67"/>
        <v>1527.5254</v>
      </c>
      <c r="G1556" s="95" t="s">
        <v>252</v>
      </c>
      <c r="H1556" s="86"/>
      <c r="I1556" s="76"/>
      <c r="J1556" s="76"/>
      <c r="K1556" s="88"/>
      <c r="N1556" s="18"/>
      <c r="P1556" s="4">
        <v>250.0</v>
      </c>
      <c r="Q1556" s="4"/>
      <c r="R1556" s="4"/>
      <c r="S1556" s="21"/>
      <c r="T1556" s="21"/>
      <c r="V1556" s="89"/>
      <c r="Z1556" s="73"/>
      <c r="AA1556" s="73">
        <v>12.0016896351444</v>
      </c>
      <c r="AB1556" s="4"/>
      <c r="AC1556" s="74"/>
      <c r="AD1556" s="75"/>
      <c r="AE1556" s="75"/>
      <c r="AF1556" s="76"/>
      <c r="AJ1556" s="90"/>
      <c r="AK1556" s="18"/>
      <c r="AL1556" s="8">
        <f t="shared" si="68"/>
        <v>0</v>
      </c>
      <c r="AO1556" s="8">
        <v>0.5712258172558446</v>
      </c>
      <c r="AT1556" s="18"/>
      <c r="AU1556" s="91"/>
    </row>
    <row r="1557" ht="12.0" customHeight="1">
      <c r="A1557" s="97">
        <v>5033031.0</v>
      </c>
      <c r="B1557" s="92" t="s">
        <v>1877</v>
      </c>
      <c r="C1557" s="81" t="str">
        <f t="shared" si="66"/>
        <v/>
      </c>
      <c r="D1557" s="82">
        <v>1252.07</v>
      </c>
      <c r="E1557" s="94" t="s">
        <v>245</v>
      </c>
      <c r="F1557" s="128">
        <f t="shared" si="67"/>
        <v>1527.5254</v>
      </c>
      <c r="G1557" s="95" t="s">
        <v>246</v>
      </c>
      <c r="H1557" s="86"/>
      <c r="I1557" s="76"/>
      <c r="J1557" s="76"/>
      <c r="K1557" s="88"/>
      <c r="N1557" s="18"/>
      <c r="P1557" s="4">
        <v>250.0</v>
      </c>
      <c r="Q1557" s="4"/>
      <c r="R1557" s="4"/>
      <c r="S1557" s="21"/>
      <c r="T1557" s="21"/>
      <c r="V1557" s="89"/>
      <c r="Z1557" s="73"/>
      <c r="AA1557" s="73">
        <v>12.0016896351444</v>
      </c>
      <c r="AB1557" s="4"/>
      <c r="AC1557" s="74"/>
      <c r="AD1557" s="75"/>
      <c r="AE1557" s="75"/>
      <c r="AF1557" s="76"/>
      <c r="AJ1557" s="90"/>
      <c r="AK1557" s="18"/>
      <c r="AL1557" s="8">
        <f t="shared" si="68"/>
        <v>0</v>
      </c>
      <c r="AO1557" s="8">
        <v>1.192853912504852</v>
      </c>
      <c r="AT1557" s="18"/>
      <c r="AU1557" s="91"/>
    </row>
    <row r="1558" ht="12.0" customHeight="1">
      <c r="A1558" s="97">
        <v>5033010.0</v>
      </c>
      <c r="B1558" s="92" t="s">
        <v>1878</v>
      </c>
      <c r="C1558" s="81" t="str">
        <f t="shared" si="66"/>
        <v/>
      </c>
      <c r="D1558" s="82">
        <v>1321.56</v>
      </c>
      <c r="E1558" s="94" t="s">
        <v>245</v>
      </c>
      <c r="F1558" s="128">
        <f t="shared" si="67"/>
        <v>1612.3032</v>
      </c>
      <c r="G1558" s="95" t="s">
        <v>252</v>
      </c>
      <c r="H1558" s="86"/>
      <c r="I1558" s="76"/>
      <c r="J1558" s="76"/>
      <c r="K1558" s="88"/>
      <c r="N1558" s="18"/>
      <c r="P1558" s="4">
        <v>250.0</v>
      </c>
      <c r="Q1558" s="4"/>
      <c r="R1558" s="4"/>
      <c r="S1558" s="21"/>
      <c r="T1558" s="21"/>
      <c r="V1558" s="89"/>
      <c r="Z1558" s="73"/>
      <c r="AA1558" s="73">
        <v>12.0016896351444</v>
      </c>
      <c r="AB1558" s="4"/>
      <c r="AC1558" s="74"/>
      <c r="AD1558" s="75"/>
      <c r="AE1558" s="75"/>
      <c r="AF1558" s="76"/>
      <c r="AJ1558" s="90"/>
      <c r="AK1558" s="18"/>
      <c r="AL1558" s="8">
        <f t="shared" si="68"/>
        <v>0</v>
      </c>
      <c r="AO1558" s="8">
        <v>1.164375300438741</v>
      </c>
      <c r="AT1558" s="18"/>
      <c r="AU1558" s="91"/>
    </row>
    <row r="1559" ht="12.0" customHeight="1">
      <c r="A1559" s="97">
        <v>5033032.0</v>
      </c>
      <c r="B1559" s="92" t="s">
        <v>1879</v>
      </c>
      <c r="C1559" s="81" t="str">
        <f t="shared" si="66"/>
        <v/>
      </c>
      <c r="D1559" s="82">
        <v>1321.56</v>
      </c>
      <c r="E1559" s="94" t="s">
        <v>245</v>
      </c>
      <c r="F1559" s="128">
        <f t="shared" si="67"/>
        <v>1612.3032</v>
      </c>
      <c r="G1559" s="95" t="s">
        <v>246</v>
      </c>
      <c r="H1559" s="86"/>
      <c r="I1559" s="76"/>
      <c r="J1559" s="76"/>
      <c r="K1559" s="88"/>
      <c r="N1559" s="18"/>
      <c r="P1559" s="4">
        <v>250.0</v>
      </c>
      <c r="Q1559" s="4"/>
      <c r="R1559" s="4"/>
      <c r="S1559" s="21"/>
      <c r="T1559" s="21"/>
      <c r="V1559" s="89"/>
      <c r="Z1559" s="73"/>
      <c r="AA1559" s="73">
        <v>12.0016896351444</v>
      </c>
      <c r="AB1559" s="4"/>
      <c r="AC1559" s="74"/>
      <c r="AD1559" s="75"/>
      <c r="AE1559" s="75"/>
      <c r="AF1559" s="76"/>
      <c r="AJ1559" s="90"/>
      <c r="AK1559" s="18"/>
      <c r="AL1559" s="8">
        <f t="shared" si="68"/>
        <v>0</v>
      </c>
      <c r="AO1559" s="8">
        <v>12.80812830482615</v>
      </c>
      <c r="AT1559" s="18"/>
      <c r="AU1559" s="91"/>
    </row>
    <row r="1560" ht="12.0" customHeight="1">
      <c r="A1560" s="97">
        <v>5033011.0</v>
      </c>
      <c r="B1560" s="92" t="s">
        <v>1880</v>
      </c>
      <c r="C1560" s="81" t="str">
        <f t="shared" si="66"/>
        <v/>
      </c>
      <c r="D1560" s="82">
        <v>1460.99</v>
      </c>
      <c r="E1560" s="94" t="s">
        <v>245</v>
      </c>
      <c r="F1560" s="128">
        <f t="shared" si="67"/>
        <v>1782.4078</v>
      </c>
      <c r="G1560" s="95" t="s">
        <v>252</v>
      </c>
      <c r="H1560" s="86"/>
      <c r="I1560" s="76"/>
      <c r="J1560" s="76"/>
      <c r="K1560" s="88"/>
      <c r="N1560" s="18"/>
      <c r="P1560" s="4">
        <v>250.0</v>
      </c>
      <c r="Q1560" s="4"/>
      <c r="R1560" s="4"/>
      <c r="S1560" s="21"/>
      <c r="T1560" s="21"/>
      <c r="V1560" s="89"/>
      <c r="Z1560" s="73"/>
      <c r="AA1560" s="73">
        <v>12.0016896351444</v>
      </c>
      <c r="AB1560" s="4"/>
      <c r="AC1560" s="74"/>
      <c r="AD1560" s="75"/>
      <c r="AE1560" s="75"/>
      <c r="AF1560" s="76"/>
      <c r="AJ1560" s="90"/>
      <c r="AK1560" s="18"/>
      <c r="AL1560" s="8">
        <f t="shared" si="68"/>
        <v>0</v>
      </c>
      <c r="AO1560" s="8">
        <v>0.34757494147438434</v>
      </c>
      <c r="AT1560" s="18"/>
      <c r="AU1560" s="91"/>
    </row>
    <row r="1561" ht="12.0" customHeight="1">
      <c r="A1561" s="97">
        <v>5033033.0</v>
      </c>
      <c r="B1561" s="92" t="s">
        <v>1881</v>
      </c>
      <c r="C1561" s="81" t="str">
        <f t="shared" si="66"/>
        <v/>
      </c>
      <c r="D1561" s="82">
        <v>1460.99</v>
      </c>
      <c r="E1561" s="94" t="s">
        <v>245</v>
      </c>
      <c r="F1561" s="128">
        <f t="shared" si="67"/>
        <v>1782.4078</v>
      </c>
      <c r="G1561" s="95" t="s">
        <v>246</v>
      </c>
      <c r="H1561" s="86"/>
      <c r="I1561" s="76"/>
      <c r="J1561" s="76"/>
      <c r="K1561" s="88"/>
      <c r="N1561" s="18"/>
      <c r="P1561" s="4">
        <v>250.0</v>
      </c>
      <c r="Q1561" s="4"/>
      <c r="R1561" s="4"/>
      <c r="S1561" s="21"/>
      <c r="T1561" s="21"/>
      <c r="V1561" s="89"/>
      <c r="Z1561" s="73"/>
      <c r="AA1561" s="73">
        <v>12.0016896351444</v>
      </c>
      <c r="AB1561" s="4"/>
      <c r="AC1561" s="74"/>
      <c r="AD1561" s="75"/>
      <c r="AE1561" s="75"/>
      <c r="AF1561" s="76"/>
      <c r="AJ1561" s="90"/>
      <c r="AK1561" s="18"/>
      <c r="AL1561" s="8">
        <f t="shared" si="68"/>
        <v>0</v>
      </c>
      <c r="AO1561" s="8">
        <v>2.1723433842149023</v>
      </c>
      <c r="AT1561" s="18"/>
      <c r="AU1561" s="91"/>
    </row>
    <row r="1562" ht="12.0" customHeight="1">
      <c r="A1562" s="97">
        <v>5033012.0</v>
      </c>
      <c r="B1562" s="92" t="s">
        <v>1882</v>
      </c>
      <c r="C1562" s="81" t="str">
        <f t="shared" si="66"/>
        <v/>
      </c>
      <c r="D1562" s="82">
        <v>1495.84</v>
      </c>
      <c r="E1562" s="94" t="s">
        <v>245</v>
      </c>
      <c r="F1562" s="128">
        <f t="shared" si="67"/>
        <v>1824.9248</v>
      </c>
      <c r="G1562" s="95" t="s">
        <v>252</v>
      </c>
      <c r="H1562" s="86"/>
      <c r="I1562" s="76"/>
      <c r="J1562" s="76"/>
      <c r="K1562" s="88"/>
      <c r="N1562" s="18"/>
      <c r="P1562" s="4">
        <v>250.0</v>
      </c>
      <c r="Q1562" s="4"/>
      <c r="R1562" s="4"/>
      <c r="S1562" s="21"/>
      <c r="T1562" s="21"/>
      <c r="V1562" s="89"/>
      <c r="Z1562" s="73"/>
      <c r="AA1562" s="73">
        <v>12.0016896351444</v>
      </c>
      <c r="AB1562" s="4"/>
      <c r="AC1562" s="74"/>
      <c r="AD1562" s="75"/>
      <c r="AE1562" s="75"/>
      <c r="AF1562" s="76"/>
      <c r="AJ1562" s="90"/>
      <c r="AK1562" s="18"/>
      <c r="AL1562" s="8">
        <f t="shared" si="68"/>
        <v>0</v>
      </c>
      <c r="AO1562" s="8">
        <v>0.8486940052519969</v>
      </c>
      <c r="AT1562" s="18"/>
      <c r="AU1562" s="91"/>
    </row>
    <row r="1563" ht="12.0" customHeight="1">
      <c r="A1563" s="97">
        <v>5033034.0</v>
      </c>
      <c r="B1563" s="92" t="s">
        <v>1883</v>
      </c>
      <c r="C1563" s="81" t="str">
        <f t="shared" si="66"/>
        <v/>
      </c>
      <c r="D1563" s="82">
        <v>1495.84</v>
      </c>
      <c r="E1563" s="94" t="s">
        <v>245</v>
      </c>
      <c r="F1563" s="128">
        <f t="shared" si="67"/>
        <v>1824.9248</v>
      </c>
      <c r="G1563" s="95" t="s">
        <v>246</v>
      </c>
      <c r="H1563" s="86"/>
      <c r="I1563" s="76"/>
      <c r="J1563" s="76"/>
      <c r="K1563" s="88"/>
      <c r="N1563" s="18"/>
      <c r="P1563" s="4">
        <v>250.0</v>
      </c>
      <c r="Q1563" s="4"/>
      <c r="R1563" s="4"/>
      <c r="S1563" s="21"/>
      <c r="T1563" s="21"/>
      <c r="V1563" s="89"/>
      <c r="Z1563" s="73"/>
      <c r="AA1563" s="73">
        <v>12.0016896351444</v>
      </c>
      <c r="AB1563" s="4"/>
      <c r="AC1563" s="74"/>
      <c r="AD1563" s="75"/>
      <c r="AE1563" s="75"/>
      <c r="AF1563" s="76"/>
      <c r="AJ1563" s="90"/>
      <c r="AK1563" s="18"/>
      <c r="AL1563" s="8">
        <f t="shared" si="68"/>
        <v>0</v>
      </c>
      <c r="AO1563" s="8">
        <v>16.97388010503994</v>
      </c>
      <c r="AT1563" s="18"/>
      <c r="AU1563" s="91"/>
    </row>
    <row r="1564" ht="12.0" customHeight="1">
      <c r="A1564" s="97">
        <v>5033013.0</v>
      </c>
      <c r="B1564" s="92" t="s">
        <v>1884</v>
      </c>
      <c r="C1564" s="81" t="str">
        <f t="shared" si="66"/>
        <v/>
      </c>
      <c r="D1564" s="82">
        <v>1657.52</v>
      </c>
      <c r="E1564" s="94" t="s">
        <v>245</v>
      </c>
      <c r="F1564" s="128">
        <f t="shared" si="67"/>
        <v>2022.1744</v>
      </c>
      <c r="G1564" s="95" t="s">
        <v>252</v>
      </c>
      <c r="H1564" s="86"/>
      <c r="I1564" s="76"/>
      <c r="J1564" s="76"/>
      <c r="K1564" s="88"/>
      <c r="N1564" s="18"/>
      <c r="P1564" s="4">
        <v>250.0</v>
      </c>
      <c r="Q1564" s="4"/>
      <c r="R1564" s="4"/>
      <c r="S1564" s="21"/>
      <c r="T1564" s="21"/>
      <c r="V1564" s="89"/>
      <c r="Z1564" s="73"/>
      <c r="AA1564" s="73">
        <v>12.0016896351444</v>
      </c>
      <c r="AB1564" s="4"/>
      <c r="AC1564" s="74"/>
      <c r="AD1564" s="75"/>
      <c r="AE1564" s="75"/>
      <c r="AF1564" s="76"/>
      <c r="AJ1564" s="90"/>
      <c r="AK1564" s="18"/>
      <c r="AL1564" s="8">
        <f t="shared" si="68"/>
        <v>0</v>
      </c>
      <c r="AO1564" s="8">
        <v>0.9010658003505764</v>
      </c>
      <c r="AT1564" s="18"/>
      <c r="AU1564" s="91"/>
    </row>
    <row r="1565" ht="12.0" customHeight="1">
      <c r="A1565" s="97">
        <v>5033035.0</v>
      </c>
      <c r="B1565" s="92" t="s">
        <v>1885</v>
      </c>
      <c r="C1565" s="81" t="str">
        <f t="shared" si="66"/>
        <v/>
      </c>
      <c r="D1565" s="82">
        <v>1657.52</v>
      </c>
      <c r="E1565" s="94" t="s">
        <v>245</v>
      </c>
      <c r="F1565" s="128">
        <f t="shared" si="67"/>
        <v>2022.1744</v>
      </c>
      <c r="G1565" s="95" t="s">
        <v>246</v>
      </c>
      <c r="H1565" s="86"/>
      <c r="I1565" s="76"/>
      <c r="J1565" s="76"/>
      <c r="K1565" s="88"/>
      <c r="N1565" s="18"/>
      <c r="P1565" s="4">
        <v>250.0</v>
      </c>
      <c r="Q1565" s="4"/>
      <c r="R1565" s="4"/>
      <c r="S1565" s="21"/>
      <c r="T1565" s="21"/>
      <c r="V1565" s="89"/>
      <c r="Z1565" s="73"/>
      <c r="AA1565" s="73">
        <v>12.0016896351444</v>
      </c>
      <c r="AB1565" s="4"/>
      <c r="AC1565" s="74"/>
      <c r="AD1565" s="75"/>
      <c r="AE1565" s="75"/>
      <c r="AF1565" s="76"/>
      <c r="AJ1565" s="90"/>
      <c r="AK1565" s="18"/>
      <c r="AL1565" s="8">
        <f t="shared" si="68"/>
        <v>0</v>
      </c>
      <c r="AO1565" s="8">
        <v>0.7659059302979899</v>
      </c>
      <c r="AT1565" s="18"/>
      <c r="AU1565" s="91"/>
    </row>
    <row r="1566" ht="12.0" customHeight="1">
      <c r="A1566" s="97">
        <v>5033014.0</v>
      </c>
      <c r="B1566" s="92" t="s">
        <v>1886</v>
      </c>
      <c r="C1566" s="81" t="str">
        <f t="shared" si="66"/>
        <v/>
      </c>
      <c r="D1566" s="82">
        <v>1739.35</v>
      </c>
      <c r="E1566" s="94" t="s">
        <v>245</v>
      </c>
      <c r="F1566" s="128">
        <f t="shared" si="67"/>
        <v>2122.007</v>
      </c>
      <c r="G1566" s="95" t="s">
        <v>252</v>
      </c>
      <c r="H1566" s="86"/>
      <c r="I1566" s="76"/>
      <c r="J1566" s="76"/>
      <c r="K1566" s="88"/>
      <c r="N1566" s="18"/>
      <c r="P1566" s="4">
        <v>250.0</v>
      </c>
      <c r="Q1566" s="4"/>
      <c r="R1566" s="4"/>
      <c r="S1566" s="21"/>
      <c r="T1566" s="21"/>
      <c r="V1566" s="89"/>
      <c r="Z1566" s="73"/>
      <c r="AA1566" s="73">
        <v>12.0016896351444</v>
      </c>
      <c r="AB1566" s="4"/>
      <c r="AC1566" s="74"/>
      <c r="AD1566" s="75"/>
      <c r="AE1566" s="75"/>
      <c r="AF1566" s="76"/>
      <c r="AJ1566" s="90"/>
      <c r="AK1566" s="18"/>
      <c r="AL1566" s="8">
        <f t="shared" si="68"/>
        <v>0</v>
      </c>
      <c r="AO1566" s="8">
        <v>0.7682864770017286</v>
      </c>
      <c r="AT1566" s="18"/>
      <c r="AU1566" s="91"/>
    </row>
    <row r="1567" ht="12.0" customHeight="1">
      <c r="A1567" s="97">
        <v>5033036.0</v>
      </c>
      <c r="B1567" s="92" t="s">
        <v>1887</v>
      </c>
      <c r="C1567" s="81" t="str">
        <f t="shared" si="66"/>
        <v/>
      </c>
      <c r="D1567" s="82">
        <v>1739.35</v>
      </c>
      <c r="E1567" s="94" t="s">
        <v>379</v>
      </c>
      <c r="F1567" s="128">
        <f t="shared" si="67"/>
        <v>2122.007</v>
      </c>
      <c r="G1567" s="95" t="s">
        <v>246</v>
      </c>
      <c r="H1567" s="86"/>
      <c r="I1567" s="76"/>
      <c r="J1567" s="76"/>
      <c r="K1567" s="88"/>
      <c r="N1567" s="18"/>
      <c r="P1567" s="4">
        <v>250.0</v>
      </c>
      <c r="Q1567" s="4"/>
      <c r="R1567" s="4"/>
      <c r="S1567" s="21"/>
      <c r="T1567" s="21"/>
      <c r="V1567" s="89"/>
      <c r="Z1567" s="73"/>
      <c r="AA1567" s="73">
        <v>12.0016896351444</v>
      </c>
      <c r="AB1567" s="4"/>
      <c r="AC1567" s="74"/>
      <c r="AD1567" s="75"/>
      <c r="AE1567" s="75"/>
      <c r="AF1567" s="76"/>
      <c r="AJ1567" s="90"/>
      <c r="AK1567" s="18"/>
      <c r="AL1567" s="8">
        <f t="shared" si="68"/>
        <v>0</v>
      </c>
      <c r="AO1567" s="8">
        <v>4.170698018009384</v>
      </c>
      <c r="AT1567" s="18"/>
      <c r="AU1567" s="91"/>
    </row>
    <row r="1568" ht="12.0" customHeight="1">
      <c r="A1568" s="97">
        <v>5033015.0</v>
      </c>
      <c r="B1568" s="92" t="s">
        <v>1888</v>
      </c>
      <c r="C1568" s="81" t="str">
        <f t="shared" si="66"/>
        <v/>
      </c>
      <c r="D1568" s="82">
        <v>2017.66</v>
      </c>
      <c r="E1568" s="94" t="s">
        <v>245</v>
      </c>
      <c r="F1568" s="128">
        <f t="shared" si="67"/>
        <v>2461.5452</v>
      </c>
      <c r="G1568" s="95" t="s">
        <v>252</v>
      </c>
      <c r="H1568" s="86"/>
      <c r="I1568" s="76"/>
      <c r="J1568" s="76"/>
      <c r="K1568" s="88"/>
      <c r="N1568" s="18"/>
      <c r="P1568" s="4">
        <v>250.0</v>
      </c>
      <c r="Q1568" s="4"/>
      <c r="R1568" s="4"/>
      <c r="S1568" s="21"/>
      <c r="T1568" s="21"/>
      <c r="V1568" s="89"/>
      <c r="Z1568" s="73"/>
      <c r="AA1568" s="73">
        <v>12.0016896351444</v>
      </c>
      <c r="AB1568" s="4"/>
      <c r="AC1568" s="74"/>
      <c r="AD1568" s="75"/>
      <c r="AE1568" s="75"/>
      <c r="AF1568" s="76"/>
      <c r="AJ1568" s="90"/>
      <c r="AK1568" s="18"/>
      <c r="AL1568" s="8">
        <f t="shared" si="68"/>
        <v>0</v>
      </c>
      <c r="AO1568" s="8">
        <v>0.35447782149259</v>
      </c>
      <c r="AT1568" s="18"/>
      <c r="AU1568" s="91"/>
    </row>
    <row r="1569" ht="12.0" customHeight="1">
      <c r="A1569" s="97">
        <v>5033037.0</v>
      </c>
      <c r="B1569" s="92" t="s">
        <v>1889</v>
      </c>
      <c r="C1569" s="81" t="str">
        <f t="shared" si="66"/>
        <v/>
      </c>
      <c r="D1569" s="82">
        <v>2017.66</v>
      </c>
      <c r="E1569" s="94" t="s">
        <v>245</v>
      </c>
      <c r="F1569" s="128">
        <f t="shared" si="67"/>
        <v>2461.5452</v>
      </c>
      <c r="G1569" s="95" t="s">
        <v>246</v>
      </c>
      <c r="H1569" s="86"/>
      <c r="I1569" s="76"/>
      <c r="J1569" s="76"/>
      <c r="K1569" s="88"/>
      <c r="N1569" s="18"/>
      <c r="P1569" s="4">
        <v>250.0</v>
      </c>
      <c r="Q1569" s="4"/>
      <c r="R1569" s="4"/>
      <c r="S1569" s="21"/>
      <c r="T1569" s="21"/>
      <c r="V1569" s="89"/>
      <c r="Z1569" s="73"/>
      <c r="AA1569" s="73">
        <v>12.0016896351444</v>
      </c>
      <c r="AB1569" s="4"/>
      <c r="AC1569" s="74"/>
      <c r="AD1569" s="75"/>
      <c r="AE1569" s="75"/>
      <c r="AF1569" s="76"/>
      <c r="AJ1569" s="90"/>
      <c r="AK1569" s="18"/>
      <c r="AL1569" s="8">
        <f t="shared" si="68"/>
        <v>0</v>
      </c>
      <c r="AO1569" s="8">
        <v>0.7626644038173908</v>
      </c>
      <c r="AT1569" s="18"/>
      <c r="AU1569" s="91"/>
    </row>
    <row r="1570" ht="12.0" customHeight="1">
      <c r="A1570" s="97">
        <v>5033016.0</v>
      </c>
      <c r="B1570" s="92" t="s">
        <v>1890</v>
      </c>
      <c r="C1570" s="81" t="str">
        <f t="shared" si="66"/>
        <v/>
      </c>
      <c r="D1570" s="82">
        <v>2086.62</v>
      </c>
      <c r="E1570" s="94" t="s">
        <v>245</v>
      </c>
      <c r="F1570" s="128">
        <f t="shared" si="67"/>
        <v>2545.6764</v>
      </c>
      <c r="G1570" s="95" t="s">
        <v>252</v>
      </c>
      <c r="H1570" s="86"/>
      <c r="I1570" s="76"/>
      <c r="J1570" s="76"/>
      <c r="K1570" s="88"/>
      <c r="N1570" s="18"/>
      <c r="P1570" s="4">
        <v>250.0</v>
      </c>
      <c r="Q1570" s="4"/>
      <c r="R1570" s="4"/>
      <c r="S1570" s="21"/>
      <c r="T1570" s="21"/>
      <c r="V1570" s="89"/>
      <c r="Z1570" s="73"/>
      <c r="AA1570" s="73">
        <v>12.0016896351444</v>
      </c>
      <c r="AB1570" s="4"/>
      <c r="AC1570" s="74"/>
      <c r="AD1570" s="75"/>
      <c r="AE1570" s="75"/>
      <c r="AF1570" s="76"/>
      <c r="AJ1570" s="90"/>
      <c r="AK1570" s="18"/>
      <c r="AL1570" s="8">
        <f t="shared" si="68"/>
        <v>0</v>
      </c>
      <c r="AO1570" s="8">
        <v>1.352002614661199</v>
      </c>
      <c r="AT1570" s="18"/>
      <c r="AU1570" s="91"/>
    </row>
    <row r="1571" ht="12.0" customHeight="1">
      <c r="A1571" s="97">
        <v>5033038.0</v>
      </c>
      <c r="B1571" s="92" t="s">
        <v>1891</v>
      </c>
      <c r="C1571" s="81" t="str">
        <f t="shared" si="66"/>
        <v/>
      </c>
      <c r="D1571" s="82">
        <v>2086.62</v>
      </c>
      <c r="E1571" s="94" t="s">
        <v>245</v>
      </c>
      <c r="F1571" s="128">
        <f t="shared" si="67"/>
        <v>2545.6764</v>
      </c>
      <c r="G1571" s="95" t="s">
        <v>246</v>
      </c>
      <c r="H1571" s="86"/>
      <c r="I1571" s="76"/>
      <c r="J1571" s="76"/>
      <c r="K1571" s="88"/>
      <c r="N1571" s="18"/>
      <c r="P1571" s="4">
        <v>250.0</v>
      </c>
      <c r="Q1571" s="4"/>
      <c r="R1571" s="4"/>
      <c r="S1571" s="21"/>
      <c r="T1571" s="21"/>
      <c r="V1571" s="89"/>
      <c r="Z1571" s="73"/>
      <c r="AA1571" s="73">
        <v>12.0016896351444</v>
      </c>
      <c r="AB1571" s="4"/>
      <c r="AC1571" s="74"/>
      <c r="AD1571" s="75"/>
      <c r="AE1571" s="75"/>
      <c r="AF1571" s="76"/>
      <c r="AJ1571" s="90"/>
      <c r="AK1571" s="18"/>
      <c r="AL1571" s="8">
        <f t="shared" si="68"/>
        <v>0</v>
      </c>
      <c r="AO1571" s="8">
        <v>24.33604706390158</v>
      </c>
      <c r="AT1571" s="18"/>
      <c r="AU1571" s="91"/>
    </row>
    <row r="1572" ht="12.0" customHeight="1">
      <c r="A1572" s="97">
        <v>5033017.0</v>
      </c>
      <c r="B1572" s="92" t="s">
        <v>1892</v>
      </c>
      <c r="C1572" s="81" t="str">
        <f t="shared" si="66"/>
        <v/>
      </c>
      <c r="D1572" s="82">
        <v>2347.53</v>
      </c>
      <c r="E1572" s="94" t="s">
        <v>245</v>
      </c>
      <c r="F1572" s="128">
        <f t="shared" si="67"/>
        <v>2863.9866</v>
      </c>
      <c r="G1572" s="95" t="s">
        <v>252</v>
      </c>
      <c r="H1572" s="86"/>
      <c r="I1572" s="76"/>
      <c r="J1572" s="76"/>
      <c r="K1572" s="88"/>
      <c r="N1572" s="18"/>
      <c r="P1572" s="4">
        <v>250.0</v>
      </c>
      <c r="Q1572" s="4"/>
      <c r="R1572" s="4"/>
      <c r="S1572" s="21"/>
      <c r="T1572" s="21"/>
      <c r="V1572" s="89"/>
      <c r="Z1572" s="73"/>
      <c r="AA1572" s="73">
        <v>12.0016896351444</v>
      </c>
      <c r="AB1572" s="4"/>
      <c r="AC1572" s="74"/>
      <c r="AD1572" s="75"/>
      <c r="AE1572" s="75"/>
      <c r="AF1572" s="76"/>
      <c r="AJ1572" s="90"/>
      <c r="AK1572" s="18"/>
      <c r="AL1572" s="8">
        <f t="shared" si="68"/>
        <v>0</v>
      </c>
      <c r="AO1572" s="8">
        <v>0.39329598022628587</v>
      </c>
      <c r="AT1572" s="18"/>
      <c r="AU1572" s="91"/>
    </row>
    <row r="1573" ht="12.0" customHeight="1">
      <c r="A1573" s="97">
        <v>5033039.0</v>
      </c>
      <c r="B1573" s="92" t="s">
        <v>1893</v>
      </c>
      <c r="C1573" s="81" t="str">
        <f t="shared" si="66"/>
        <v/>
      </c>
      <c r="D1573" s="82">
        <v>2347.53</v>
      </c>
      <c r="E1573" s="94" t="s">
        <v>245</v>
      </c>
      <c r="F1573" s="128">
        <f t="shared" si="67"/>
        <v>2863.9866</v>
      </c>
      <c r="G1573" s="95" t="s">
        <v>246</v>
      </c>
      <c r="H1573" s="86"/>
      <c r="I1573" s="76"/>
      <c r="J1573" s="76"/>
      <c r="K1573" s="88"/>
      <c r="N1573" s="18"/>
      <c r="P1573" s="4">
        <v>250.0</v>
      </c>
      <c r="Q1573" s="4"/>
      <c r="R1573" s="4"/>
      <c r="S1573" s="21"/>
      <c r="T1573" s="21"/>
      <c r="V1573" s="89"/>
      <c r="Z1573" s="73"/>
      <c r="AA1573" s="73">
        <v>12.0016896351444</v>
      </c>
      <c r="AB1573" s="4"/>
      <c r="AC1573" s="74"/>
      <c r="AD1573" s="75"/>
      <c r="AE1573" s="75"/>
      <c r="AF1573" s="76"/>
      <c r="AJ1573" s="90"/>
      <c r="AK1573" s="18"/>
      <c r="AL1573" s="8">
        <f t="shared" si="68"/>
        <v>0</v>
      </c>
      <c r="AO1573" s="8">
        <v>1.442085260829715</v>
      </c>
      <c r="AT1573" s="18"/>
      <c r="AU1573" s="91"/>
    </row>
    <row r="1574" ht="12.0" customHeight="1">
      <c r="A1574" s="97">
        <v>5033018.0</v>
      </c>
      <c r="B1574" s="92" t="s">
        <v>1894</v>
      </c>
      <c r="C1574" s="81" t="str">
        <f t="shared" si="66"/>
        <v/>
      </c>
      <c r="D1574" s="82">
        <v>2714.0</v>
      </c>
      <c r="E1574" s="94" t="s">
        <v>245</v>
      </c>
      <c r="F1574" s="128">
        <f t="shared" si="67"/>
        <v>3311.08</v>
      </c>
      <c r="G1574" s="95" t="s">
        <v>252</v>
      </c>
      <c r="H1574" s="86"/>
      <c r="I1574" s="76"/>
      <c r="J1574" s="76"/>
      <c r="K1574" s="88"/>
      <c r="N1574" s="18"/>
      <c r="P1574" s="4">
        <v>250.0</v>
      </c>
      <c r="Q1574" s="4"/>
      <c r="R1574" s="4"/>
      <c r="S1574" s="21"/>
      <c r="T1574" s="21"/>
      <c r="V1574" s="89"/>
      <c r="Z1574" s="73"/>
      <c r="AA1574" s="73">
        <v>12.0016896351444</v>
      </c>
      <c r="AB1574" s="4"/>
      <c r="AC1574" s="74"/>
      <c r="AD1574" s="75"/>
      <c r="AE1574" s="75"/>
      <c r="AF1574" s="76"/>
      <c r="AJ1574" s="90"/>
      <c r="AK1574" s="18"/>
      <c r="AL1574" s="8">
        <f t="shared" si="68"/>
        <v>0</v>
      </c>
      <c r="AO1574" s="8">
        <v>0.7196318252074607</v>
      </c>
      <c r="AT1574" s="18"/>
      <c r="AU1574" s="91"/>
    </row>
    <row r="1575" ht="12.0" customHeight="1">
      <c r="A1575" s="97">
        <v>5033040.0</v>
      </c>
      <c r="B1575" s="92" t="s">
        <v>1895</v>
      </c>
      <c r="C1575" s="81" t="str">
        <f t="shared" si="66"/>
        <v/>
      </c>
      <c r="D1575" s="82">
        <v>2714.0</v>
      </c>
      <c r="E1575" s="94" t="s">
        <v>245</v>
      </c>
      <c r="F1575" s="128">
        <f t="shared" si="67"/>
        <v>3311.08</v>
      </c>
      <c r="G1575" s="95" t="s">
        <v>246</v>
      </c>
      <c r="H1575" s="86"/>
      <c r="I1575" s="76"/>
      <c r="J1575" s="76"/>
      <c r="K1575" s="88"/>
      <c r="N1575" s="18"/>
      <c r="P1575" s="4">
        <v>250.0</v>
      </c>
      <c r="Q1575" s="4"/>
      <c r="R1575" s="4"/>
      <c r="S1575" s="21"/>
      <c r="T1575" s="21"/>
      <c r="V1575" s="89"/>
      <c r="Z1575" s="73"/>
      <c r="AA1575" s="73">
        <v>12.0016896351444</v>
      </c>
      <c r="AB1575" s="4"/>
      <c r="AC1575" s="74"/>
      <c r="AD1575" s="75"/>
      <c r="AE1575" s="75"/>
      <c r="AF1575" s="76"/>
      <c r="AJ1575" s="90"/>
      <c r="AK1575" s="18"/>
      <c r="AL1575" s="8">
        <f t="shared" si="68"/>
        <v>0</v>
      </c>
      <c r="AO1575" s="8">
        <v>0.6682295519783564</v>
      </c>
      <c r="AT1575" s="18"/>
      <c r="AU1575" s="91"/>
    </row>
    <row r="1576" ht="12.0" customHeight="1">
      <c r="A1576" s="97">
        <v>5033019.0</v>
      </c>
      <c r="B1576" s="92" t="s">
        <v>1896</v>
      </c>
      <c r="C1576" s="81" t="str">
        <f t="shared" si="66"/>
        <v/>
      </c>
      <c r="D1576" s="82">
        <v>3060.36</v>
      </c>
      <c r="E1576" s="94" t="s">
        <v>245</v>
      </c>
      <c r="F1576" s="128">
        <f t="shared" si="67"/>
        <v>3733.6392</v>
      </c>
      <c r="G1576" s="95" t="s">
        <v>252</v>
      </c>
      <c r="H1576" s="86"/>
      <c r="I1576" s="76"/>
      <c r="J1576" s="76"/>
      <c r="K1576" s="88"/>
      <c r="N1576" s="18"/>
      <c r="P1576" s="4">
        <v>250.0</v>
      </c>
      <c r="Q1576" s="4"/>
      <c r="R1576" s="4"/>
      <c r="S1576" s="21"/>
      <c r="T1576" s="21"/>
      <c r="V1576" s="89"/>
      <c r="Z1576" s="73"/>
      <c r="AA1576" s="73">
        <v>12.0016896351444</v>
      </c>
      <c r="AB1576" s="4"/>
      <c r="AC1576" s="74"/>
      <c r="AD1576" s="75"/>
      <c r="AE1576" s="75"/>
      <c r="AF1576" s="76"/>
      <c r="AJ1576" s="90"/>
      <c r="AK1576" s="18"/>
      <c r="AL1576" s="8">
        <f t="shared" si="68"/>
        <v>0</v>
      </c>
      <c r="AO1576" s="8">
        <v>0.33185781300767164</v>
      </c>
      <c r="AT1576" s="18"/>
      <c r="AU1576" s="91"/>
    </row>
    <row r="1577" ht="12.0" customHeight="1">
      <c r="A1577" s="97">
        <v>5033041.0</v>
      </c>
      <c r="B1577" s="92" t="s">
        <v>1897</v>
      </c>
      <c r="C1577" s="81" t="str">
        <f t="shared" si="66"/>
        <v/>
      </c>
      <c r="D1577" s="82">
        <v>3060.36</v>
      </c>
      <c r="E1577" s="94" t="s">
        <v>245</v>
      </c>
      <c r="F1577" s="128">
        <f t="shared" si="67"/>
        <v>3733.6392</v>
      </c>
      <c r="G1577" s="95" t="s">
        <v>246</v>
      </c>
      <c r="H1577" s="86"/>
      <c r="I1577" s="76"/>
      <c r="J1577" s="76"/>
      <c r="K1577" s="88"/>
      <c r="N1577" s="18"/>
      <c r="P1577" s="4">
        <v>250.0</v>
      </c>
      <c r="Q1577" s="4"/>
      <c r="R1577" s="4"/>
      <c r="S1577" s="21"/>
      <c r="T1577" s="21"/>
      <c r="V1577" s="89"/>
      <c r="Z1577" s="73"/>
      <c r="AA1577" s="73">
        <v>12.0016896351444</v>
      </c>
      <c r="AB1577" s="4"/>
      <c r="AC1577" s="74"/>
      <c r="AD1577" s="75"/>
      <c r="AE1577" s="75"/>
      <c r="AF1577" s="76"/>
      <c r="AJ1577" s="90"/>
      <c r="AK1577" s="18"/>
      <c r="AL1577" s="8">
        <f t="shared" si="68"/>
        <v>0</v>
      </c>
      <c r="AO1577" s="8">
        <v>2.074111331297948</v>
      </c>
      <c r="AT1577" s="18"/>
      <c r="AU1577" s="91"/>
    </row>
    <row r="1578" ht="12.0" customHeight="1">
      <c r="A1578" s="97">
        <v>5033020.0</v>
      </c>
      <c r="B1578" s="92" t="s">
        <v>1898</v>
      </c>
      <c r="C1578" s="81" t="str">
        <f t="shared" si="66"/>
        <v/>
      </c>
      <c r="D1578" s="82">
        <v>3448.91</v>
      </c>
      <c r="E1578" s="94" t="s">
        <v>245</v>
      </c>
      <c r="F1578" s="128">
        <f t="shared" si="67"/>
        <v>4207.6702</v>
      </c>
      <c r="G1578" s="95" t="s">
        <v>252</v>
      </c>
      <c r="H1578" s="86"/>
      <c r="I1578" s="76"/>
      <c r="J1578" s="76"/>
      <c r="K1578" s="88"/>
      <c r="N1578" s="18"/>
      <c r="P1578" s="4">
        <v>250.0</v>
      </c>
      <c r="Q1578" s="4"/>
      <c r="R1578" s="4"/>
      <c r="S1578" s="21"/>
      <c r="T1578" s="21"/>
      <c r="V1578" s="89"/>
      <c r="Z1578" s="73"/>
      <c r="AA1578" s="73">
        <v>12.0016896351444</v>
      </c>
      <c r="AB1578" s="4"/>
      <c r="AC1578" s="74"/>
      <c r="AD1578" s="75"/>
      <c r="AE1578" s="75"/>
      <c r="AF1578" s="76"/>
      <c r="AJ1578" s="90"/>
      <c r="AK1578" s="18"/>
      <c r="AL1578" s="8">
        <f t="shared" si="68"/>
        <v>0</v>
      </c>
      <c r="AO1578" s="8">
        <v>4.90784977188501</v>
      </c>
      <c r="AT1578" s="18"/>
      <c r="AU1578" s="91"/>
    </row>
    <row r="1579" ht="12.0" customHeight="1">
      <c r="A1579" s="97">
        <v>5033042.0</v>
      </c>
      <c r="B1579" s="92" t="s">
        <v>1899</v>
      </c>
      <c r="C1579" s="81" t="str">
        <f t="shared" si="66"/>
        <v/>
      </c>
      <c r="D1579" s="82">
        <v>3448.91</v>
      </c>
      <c r="E1579" s="94" t="s">
        <v>245</v>
      </c>
      <c r="F1579" s="128">
        <f t="shared" si="67"/>
        <v>4207.6702</v>
      </c>
      <c r="G1579" s="95" t="s">
        <v>246</v>
      </c>
      <c r="H1579" s="86"/>
      <c r="I1579" s="76"/>
      <c r="J1579" s="76"/>
      <c r="K1579" s="88"/>
      <c r="N1579" s="18"/>
      <c r="P1579" s="4">
        <v>250.0</v>
      </c>
      <c r="Q1579" s="4"/>
      <c r="R1579" s="4"/>
      <c r="S1579" s="21"/>
      <c r="T1579" s="21"/>
      <c r="V1579" s="89"/>
      <c r="Z1579" s="73"/>
      <c r="AA1579" s="73">
        <v>12.0016896351444</v>
      </c>
      <c r="AB1579" s="4"/>
      <c r="AC1579" s="74"/>
      <c r="AD1579" s="75"/>
      <c r="AE1579" s="75"/>
      <c r="AF1579" s="76"/>
      <c r="AJ1579" s="90"/>
      <c r="AK1579" s="18"/>
      <c r="AL1579" s="8">
        <f t="shared" si="68"/>
        <v>0</v>
      </c>
      <c r="AO1579" s="8">
        <v>0.6692522416206832</v>
      </c>
      <c r="AT1579" s="18"/>
      <c r="AU1579" s="91"/>
    </row>
    <row r="1580" ht="12.0" customHeight="1">
      <c r="A1580" s="97">
        <v>5033021.0</v>
      </c>
      <c r="B1580" s="92" t="s">
        <v>1900</v>
      </c>
      <c r="C1580" s="81" t="str">
        <f t="shared" si="66"/>
        <v/>
      </c>
      <c r="D1580" s="82">
        <v>3623.36</v>
      </c>
      <c r="E1580" s="94"/>
      <c r="F1580" s="128">
        <f t="shared" si="67"/>
        <v>4420.4992</v>
      </c>
      <c r="G1580" s="95" t="s">
        <v>252</v>
      </c>
      <c r="H1580" s="86"/>
      <c r="I1580" s="76"/>
      <c r="J1580" s="76"/>
      <c r="K1580" s="88"/>
      <c r="N1580" s="18"/>
      <c r="P1580" s="4">
        <v>250.0</v>
      </c>
      <c r="Q1580" s="4"/>
      <c r="R1580" s="4"/>
      <c r="S1580" s="21"/>
      <c r="T1580" s="21"/>
      <c r="V1580" s="89"/>
      <c r="Z1580" s="73"/>
      <c r="AA1580" s="73">
        <v>12.0016896351444</v>
      </c>
      <c r="AB1580" s="4"/>
      <c r="AC1580" s="74"/>
      <c r="AD1580" s="75"/>
      <c r="AE1580" s="75"/>
      <c r="AF1580" s="76"/>
      <c r="AJ1580" s="90"/>
      <c r="AK1580" s="18"/>
      <c r="AL1580" s="8">
        <f t="shared" si="68"/>
        <v>0</v>
      </c>
      <c r="AO1580" s="8">
        <v>14.014657457787916</v>
      </c>
      <c r="AT1580" s="18"/>
      <c r="AU1580" s="91"/>
    </row>
    <row r="1581" ht="12.0" customHeight="1">
      <c r="A1581" s="97">
        <v>5033043.0</v>
      </c>
      <c r="B1581" s="92" t="s">
        <v>1901</v>
      </c>
      <c r="C1581" s="81" t="str">
        <f t="shared" si="66"/>
        <v/>
      </c>
      <c r="D1581" s="82">
        <v>3623.36</v>
      </c>
      <c r="E1581" s="94" t="s">
        <v>245</v>
      </c>
      <c r="F1581" s="128">
        <f t="shared" si="67"/>
        <v>4420.4992</v>
      </c>
      <c r="G1581" s="95" t="s">
        <v>246</v>
      </c>
      <c r="H1581" s="86"/>
      <c r="I1581" s="76"/>
      <c r="J1581" s="76"/>
      <c r="K1581" s="88"/>
      <c r="N1581" s="18"/>
      <c r="P1581" s="4">
        <v>250.0</v>
      </c>
      <c r="Q1581" s="4"/>
      <c r="R1581" s="4"/>
      <c r="S1581" s="21"/>
      <c r="T1581" s="21"/>
      <c r="V1581" s="89"/>
      <c r="Z1581" s="73"/>
      <c r="AA1581" s="73">
        <v>12.0016896351444</v>
      </c>
      <c r="AB1581" s="4"/>
      <c r="AC1581" s="74"/>
      <c r="AD1581" s="75"/>
      <c r="AE1581" s="75"/>
      <c r="AF1581" s="76"/>
      <c r="AJ1581" s="90"/>
      <c r="AK1581" s="18"/>
      <c r="AL1581" s="8">
        <f t="shared" si="68"/>
        <v>0</v>
      </c>
      <c r="AO1581" s="8">
        <v>14.014657457787916</v>
      </c>
      <c r="AT1581" s="18"/>
      <c r="AU1581" s="91"/>
    </row>
    <row r="1582" ht="12.0" customHeight="1">
      <c r="A1582" s="97">
        <v>5033022.0</v>
      </c>
      <c r="B1582" s="92" t="s">
        <v>1902</v>
      </c>
      <c r="C1582" s="81" t="str">
        <f t="shared" si="66"/>
        <v/>
      </c>
      <c r="D1582" s="82">
        <v>3961.36</v>
      </c>
      <c r="E1582" s="94" t="s">
        <v>245</v>
      </c>
      <c r="F1582" s="128">
        <f t="shared" si="67"/>
        <v>4832.8592</v>
      </c>
      <c r="G1582" s="95" t="s">
        <v>252</v>
      </c>
      <c r="H1582" s="86"/>
      <c r="I1582" s="76"/>
      <c r="J1582" s="76"/>
      <c r="K1582" s="88"/>
      <c r="N1582" s="18"/>
      <c r="P1582" s="4">
        <v>250.0</v>
      </c>
      <c r="Q1582" s="4"/>
      <c r="R1582" s="4"/>
      <c r="S1582" s="21"/>
      <c r="T1582" s="21"/>
      <c r="V1582" s="89"/>
      <c r="Z1582" s="73"/>
      <c r="AA1582" s="73">
        <v>12.0016896351444</v>
      </c>
      <c r="AB1582" s="4"/>
      <c r="AC1582" s="74"/>
      <c r="AD1582" s="75"/>
      <c r="AE1582" s="75"/>
      <c r="AF1582" s="76"/>
      <c r="AJ1582" s="90"/>
      <c r="AK1582" s="18"/>
      <c r="AL1582" s="8">
        <f t="shared" si="68"/>
        <v>0</v>
      </c>
      <c r="AO1582" s="8">
        <v>1.0682392115942994</v>
      </c>
      <c r="AT1582" s="18"/>
      <c r="AU1582" s="91"/>
    </row>
    <row r="1583" ht="12.0" customHeight="1">
      <c r="A1583" s="97">
        <v>5033044.0</v>
      </c>
      <c r="B1583" s="92" t="s">
        <v>1903</v>
      </c>
      <c r="C1583" s="81" t="str">
        <f t="shared" si="66"/>
        <v/>
      </c>
      <c r="D1583" s="82">
        <v>3961.36</v>
      </c>
      <c r="E1583" s="94" t="s">
        <v>245</v>
      </c>
      <c r="F1583" s="128">
        <f t="shared" si="67"/>
        <v>4832.8592</v>
      </c>
      <c r="G1583" s="95" t="s">
        <v>246</v>
      </c>
      <c r="H1583" s="86"/>
      <c r="I1583" s="76"/>
      <c r="J1583" s="76"/>
      <c r="K1583" s="88"/>
      <c r="N1583" s="18"/>
      <c r="P1583" s="4">
        <v>250.0</v>
      </c>
      <c r="Q1583" s="4"/>
      <c r="R1583" s="4"/>
      <c r="S1583" s="21"/>
      <c r="T1583" s="21"/>
      <c r="V1583" s="89"/>
      <c r="Z1583" s="73"/>
      <c r="AA1583" s="73">
        <v>12.0016896351444</v>
      </c>
      <c r="AB1583" s="4"/>
      <c r="AC1583" s="74"/>
      <c r="AD1583" s="75"/>
      <c r="AE1583" s="75"/>
      <c r="AF1583" s="76"/>
      <c r="AJ1583" s="90"/>
      <c r="AK1583" s="18"/>
      <c r="AL1583" s="8">
        <f t="shared" si="68"/>
        <v>0</v>
      </c>
      <c r="AO1583" s="8">
        <v>0.6104224066253139</v>
      </c>
      <c r="AT1583" s="18"/>
      <c r="AU1583" s="91"/>
    </row>
    <row r="1584" ht="12.0" customHeight="1">
      <c r="A1584" s="97">
        <v>5033023.0</v>
      </c>
      <c r="B1584" s="92" t="s">
        <v>1904</v>
      </c>
      <c r="C1584" s="81" t="str">
        <f t="shared" si="66"/>
        <v/>
      </c>
      <c r="D1584" s="82">
        <v>4520.51</v>
      </c>
      <c r="E1584" s="94" t="s">
        <v>245</v>
      </c>
      <c r="F1584" s="128">
        <f t="shared" si="67"/>
        <v>5515.0222</v>
      </c>
      <c r="G1584" s="95" t="s">
        <v>246</v>
      </c>
      <c r="H1584" s="86"/>
      <c r="I1584" s="76"/>
      <c r="J1584" s="76"/>
      <c r="K1584" s="88"/>
      <c r="N1584" s="18"/>
      <c r="P1584" s="4">
        <v>250.0</v>
      </c>
      <c r="Q1584" s="4"/>
      <c r="R1584" s="4"/>
      <c r="S1584" s="21"/>
      <c r="T1584" s="21"/>
      <c r="V1584" s="89"/>
      <c r="Z1584" s="73"/>
      <c r="AA1584" s="73">
        <v>12.0016896351444</v>
      </c>
      <c r="AB1584" s="4"/>
      <c r="AC1584" s="74"/>
      <c r="AD1584" s="75"/>
      <c r="AE1584" s="75"/>
      <c r="AF1584" s="76"/>
      <c r="AJ1584" s="90"/>
      <c r="AK1584" s="18"/>
      <c r="AL1584" s="8">
        <f t="shared" si="68"/>
        <v>0</v>
      </c>
      <c r="AO1584" s="8">
        <v>2.808321744425963</v>
      </c>
      <c r="AT1584" s="18"/>
      <c r="AU1584" s="91"/>
    </row>
    <row r="1585" ht="12.0" customHeight="1">
      <c r="A1585" s="97">
        <v>5033045.0</v>
      </c>
      <c r="B1585" s="92" t="s">
        <v>1905</v>
      </c>
      <c r="C1585" s="81" t="str">
        <f t="shared" si="66"/>
        <v/>
      </c>
      <c r="D1585" s="82">
        <v>4520.51</v>
      </c>
      <c r="E1585" s="140" t="s">
        <v>245</v>
      </c>
      <c r="F1585" s="128">
        <f t="shared" si="67"/>
        <v>5515.0222</v>
      </c>
      <c r="G1585" s="141" t="s">
        <v>246</v>
      </c>
      <c r="H1585" s="86"/>
      <c r="I1585" s="76"/>
      <c r="J1585" s="76"/>
      <c r="K1585" s="88"/>
      <c r="N1585" s="18"/>
      <c r="P1585" s="4">
        <v>250.0</v>
      </c>
      <c r="Q1585" s="4"/>
      <c r="R1585" s="4"/>
      <c r="S1585" s="21"/>
      <c r="T1585" s="21"/>
      <c r="V1585" s="89"/>
      <c r="Z1585" s="73"/>
      <c r="AA1585" s="73">
        <v>12.0016896351444</v>
      </c>
      <c r="AB1585" s="4"/>
      <c r="AC1585" s="74"/>
      <c r="AD1585" s="75"/>
      <c r="AE1585" s="75"/>
      <c r="AF1585" s="76"/>
      <c r="AJ1585" s="90"/>
      <c r="AK1585" s="18"/>
      <c r="AL1585" s="8">
        <f t="shared" si="68"/>
        <v>0</v>
      </c>
      <c r="AO1585" s="8">
        <v>0.74888579851359</v>
      </c>
      <c r="AT1585" s="18"/>
      <c r="AU1585" s="91"/>
    </row>
    <row r="1586" ht="12.0" customHeight="1">
      <c r="A1586" s="97">
        <v>5033046.0</v>
      </c>
      <c r="B1586" s="92" t="s">
        <v>1906</v>
      </c>
      <c r="C1586" s="81" t="str">
        <f t="shared" si="66"/>
        <v/>
      </c>
      <c r="D1586" s="82">
        <v>4655.58</v>
      </c>
      <c r="E1586" s="94" t="s">
        <v>245</v>
      </c>
      <c r="F1586" s="128">
        <f t="shared" si="67"/>
        <v>5679.8076</v>
      </c>
      <c r="G1586" s="95" t="s">
        <v>252</v>
      </c>
      <c r="H1586" s="86"/>
      <c r="I1586" s="76"/>
      <c r="J1586" s="76"/>
      <c r="K1586" s="88"/>
      <c r="N1586" s="18"/>
      <c r="P1586" s="4">
        <v>250.0</v>
      </c>
      <c r="Q1586" s="4"/>
      <c r="R1586" s="4"/>
      <c r="S1586" s="21"/>
      <c r="T1586" s="21"/>
      <c r="V1586" s="89"/>
      <c r="Z1586" s="73"/>
      <c r="AA1586" s="73">
        <v>12.0016896351444</v>
      </c>
      <c r="AB1586" s="4"/>
      <c r="AC1586" s="74"/>
      <c r="AD1586" s="75"/>
      <c r="AE1586" s="75"/>
      <c r="AF1586" s="76"/>
      <c r="AJ1586" s="90"/>
      <c r="AK1586" s="18"/>
      <c r="AL1586" s="8">
        <f t="shared" si="68"/>
        <v>0</v>
      </c>
      <c r="AO1586" s="8">
        <v>2.7268419164877127</v>
      </c>
      <c r="AT1586" s="18"/>
      <c r="AU1586" s="91"/>
    </row>
    <row r="1587" ht="12.0" customHeight="1">
      <c r="A1587" s="97">
        <v>5033047.0</v>
      </c>
      <c r="B1587" s="92" t="s">
        <v>1907</v>
      </c>
      <c r="C1587" s="81" t="str">
        <f t="shared" si="66"/>
        <v/>
      </c>
      <c r="D1587" s="82">
        <v>4655.58</v>
      </c>
      <c r="E1587" s="94" t="s">
        <v>245</v>
      </c>
      <c r="F1587" s="128">
        <f t="shared" si="67"/>
        <v>5679.8076</v>
      </c>
      <c r="G1587" s="95" t="s">
        <v>246</v>
      </c>
      <c r="H1587" s="86"/>
      <c r="I1587" s="76"/>
      <c r="J1587" s="76"/>
      <c r="K1587" s="88"/>
      <c r="N1587" s="18"/>
      <c r="P1587" s="4">
        <v>250.0</v>
      </c>
      <c r="Q1587" s="4"/>
      <c r="R1587" s="4"/>
      <c r="S1587" s="21"/>
      <c r="T1587" s="21"/>
      <c r="V1587" s="89"/>
      <c r="Z1587" s="73"/>
      <c r="AA1587" s="73">
        <v>12.0016896351444</v>
      </c>
      <c r="AB1587" s="4"/>
      <c r="AC1587" s="74"/>
      <c r="AD1587" s="75"/>
      <c r="AE1587" s="75"/>
      <c r="AF1587" s="76"/>
      <c r="AJ1587" s="90"/>
      <c r="AK1587" s="18"/>
      <c r="AL1587" s="8">
        <f t="shared" si="68"/>
        <v>0</v>
      </c>
      <c r="AO1587" s="8">
        <v>0.49578943936140235</v>
      </c>
      <c r="AT1587" s="18"/>
      <c r="AU1587" s="91"/>
    </row>
    <row r="1588" ht="12.0" customHeight="1">
      <c r="A1588" s="97">
        <v>5033048.0</v>
      </c>
      <c r="B1588" s="92" t="s">
        <v>1908</v>
      </c>
      <c r="C1588" s="81" t="str">
        <f t="shared" si="66"/>
        <v/>
      </c>
      <c r="D1588" s="82">
        <v>4833.0</v>
      </c>
      <c r="E1588" s="94" t="s">
        <v>245</v>
      </c>
      <c r="F1588" s="128">
        <f t="shared" si="67"/>
        <v>5896.26</v>
      </c>
      <c r="G1588" s="95" t="s">
        <v>252</v>
      </c>
      <c r="H1588" s="86"/>
      <c r="I1588" s="76"/>
      <c r="J1588" s="76"/>
      <c r="K1588" s="88"/>
      <c r="N1588" s="18"/>
      <c r="P1588" s="4">
        <v>250.0</v>
      </c>
      <c r="Q1588" s="4"/>
      <c r="R1588" s="4"/>
      <c r="S1588" s="21"/>
      <c r="T1588" s="21"/>
      <c r="V1588" s="89"/>
      <c r="Z1588" s="73"/>
      <c r="AA1588" s="73">
        <v>12.0016896351444</v>
      </c>
      <c r="AB1588" s="4"/>
      <c r="AC1588" s="74"/>
      <c r="AD1588" s="75"/>
      <c r="AE1588" s="75"/>
      <c r="AF1588" s="76"/>
      <c r="AJ1588" s="90"/>
      <c r="AK1588" s="18"/>
      <c r="AL1588" s="8">
        <f t="shared" si="68"/>
        <v>0</v>
      </c>
      <c r="AO1588" s="8">
        <v>2.1013947292845883</v>
      </c>
      <c r="AT1588" s="18"/>
      <c r="AU1588" s="91"/>
    </row>
    <row r="1589" ht="12.0" customHeight="1">
      <c r="A1589" s="97">
        <v>5033049.0</v>
      </c>
      <c r="B1589" s="92" t="s">
        <v>1909</v>
      </c>
      <c r="C1589" s="81" t="str">
        <f t="shared" si="66"/>
        <v/>
      </c>
      <c r="D1589" s="82">
        <v>4833.0</v>
      </c>
      <c r="E1589" s="94" t="s">
        <v>245</v>
      </c>
      <c r="F1589" s="128">
        <f t="shared" si="67"/>
        <v>5896.26</v>
      </c>
      <c r="G1589" s="95" t="s">
        <v>246</v>
      </c>
      <c r="H1589" s="86"/>
      <c r="I1589" s="76"/>
      <c r="J1589" s="76"/>
      <c r="K1589" s="88"/>
      <c r="N1589" s="18"/>
      <c r="P1589" s="4">
        <v>250.0</v>
      </c>
      <c r="Q1589" s="4"/>
      <c r="R1589" s="4"/>
      <c r="S1589" s="21"/>
      <c r="T1589" s="21"/>
      <c r="V1589" s="89"/>
      <c r="Z1589" s="73"/>
      <c r="AA1589" s="73">
        <v>12.0016896351444</v>
      </c>
      <c r="AB1589" s="4"/>
      <c r="AC1589" s="74"/>
      <c r="AD1589" s="75"/>
      <c r="AE1589" s="75"/>
      <c r="AF1589" s="76"/>
      <c r="AJ1589" s="90"/>
      <c r="AK1589" s="18"/>
      <c r="AL1589" s="8">
        <f t="shared" si="68"/>
        <v>0</v>
      </c>
      <c r="AO1589" s="8">
        <v>0.47758971120104277</v>
      </c>
      <c r="AT1589" s="18"/>
      <c r="AU1589" s="91"/>
    </row>
    <row r="1590" ht="12.0" customHeight="1">
      <c r="A1590" s="97">
        <v>5033050.0</v>
      </c>
      <c r="B1590" s="92" t="s">
        <v>1910</v>
      </c>
      <c r="C1590" s="81" t="str">
        <f t="shared" si="66"/>
        <v/>
      </c>
      <c r="D1590" s="82">
        <v>5216.06</v>
      </c>
      <c r="E1590" s="94" t="s">
        <v>245</v>
      </c>
      <c r="F1590" s="128">
        <f t="shared" si="67"/>
        <v>6363.5932</v>
      </c>
      <c r="G1590" s="95" t="s">
        <v>252</v>
      </c>
      <c r="H1590" s="86"/>
      <c r="I1590" s="76"/>
      <c r="J1590" s="76"/>
      <c r="K1590" s="88"/>
      <c r="N1590" s="18"/>
      <c r="P1590" s="4">
        <v>250.0</v>
      </c>
      <c r="Q1590" s="4"/>
      <c r="R1590" s="4"/>
      <c r="S1590" s="21"/>
      <c r="T1590" s="21"/>
      <c r="V1590" s="89"/>
      <c r="Z1590" s="73"/>
      <c r="AA1590" s="73">
        <v>12.0016896351444</v>
      </c>
      <c r="AB1590" s="4"/>
      <c r="AC1590" s="74"/>
      <c r="AD1590" s="75"/>
      <c r="AE1590" s="75"/>
      <c r="AF1590" s="76"/>
      <c r="AJ1590" s="90"/>
      <c r="AK1590" s="18"/>
      <c r="AL1590" s="8">
        <f t="shared" si="68"/>
        <v>0</v>
      </c>
      <c r="AO1590" s="8">
        <v>0.3605687357924905</v>
      </c>
      <c r="AT1590" s="18"/>
      <c r="AU1590" s="91"/>
    </row>
    <row r="1591" ht="12.0" customHeight="1">
      <c r="A1591" s="97">
        <v>5033051.0</v>
      </c>
      <c r="B1591" s="92" t="s">
        <v>1911</v>
      </c>
      <c r="C1591" s="81" t="str">
        <f t="shared" si="66"/>
        <v/>
      </c>
      <c r="D1591" s="82">
        <v>5655.31</v>
      </c>
      <c r="E1591" s="94" t="s">
        <v>245</v>
      </c>
      <c r="F1591" s="128">
        <f t="shared" si="67"/>
        <v>6899.4782</v>
      </c>
      <c r="G1591" s="95" t="s">
        <v>246</v>
      </c>
      <c r="H1591" s="86"/>
      <c r="I1591" s="76"/>
      <c r="J1591" s="76"/>
      <c r="K1591" s="88"/>
      <c r="N1591" s="18"/>
      <c r="P1591" s="4">
        <v>250.0</v>
      </c>
      <c r="Q1591" s="4"/>
      <c r="R1591" s="4"/>
      <c r="S1591" s="21"/>
      <c r="T1591" s="21"/>
      <c r="V1591" s="89"/>
      <c r="Z1591" s="73"/>
      <c r="AA1591" s="73">
        <v>12.0016896351444</v>
      </c>
      <c r="AB1591" s="4"/>
      <c r="AC1591" s="74"/>
      <c r="AD1591" s="75"/>
      <c r="AE1591" s="75"/>
      <c r="AF1591" s="76"/>
      <c r="AJ1591" s="90"/>
      <c r="AK1591" s="18"/>
      <c r="AL1591" s="8">
        <f t="shared" si="68"/>
        <v>0</v>
      </c>
      <c r="AO1591" s="8">
        <v>0.4275810769317263</v>
      </c>
      <c r="AT1591" s="18"/>
      <c r="AU1591" s="91"/>
    </row>
    <row r="1592" ht="12.0" customHeight="1">
      <c r="A1592" s="109">
        <v>5033052.0</v>
      </c>
      <c r="B1592" s="110" t="s">
        <v>1912</v>
      </c>
      <c r="C1592" s="81" t="str">
        <f t="shared" si="66"/>
        <v/>
      </c>
      <c r="D1592" s="82">
        <v>6104.0</v>
      </c>
      <c r="E1592" s="121" t="s">
        <v>245</v>
      </c>
      <c r="F1592" s="128">
        <f t="shared" si="67"/>
        <v>7446.88</v>
      </c>
      <c r="G1592" s="141" t="s">
        <v>252</v>
      </c>
      <c r="H1592" s="86"/>
      <c r="I1592" s="76"/>
      <c r="J1592" s="76"/>
      <c r="K1592" s="88"/>
      <c r="N1592" s="18"/>
      <c r="P1592" s="4">
        <v>250.0</v>
      </c>
      <c r="Q1592" s="4"/>
      <c r="R1592" s="4"/>
      <c r="S1592" s="21"/>
      <c r="T1592" s="21"/>
      <c r="V1592" s="89"/>
      <c r="Z1592" s="73"/>
      <c r="AA1592" s="73">
        <v>12.0016896351444</v>
      </c>
      <c r="AB1592" s="4"/>
      <c r="AC1592" s="74"/>
      <c r="AD1592" s="75"/>
      <c r="AE1592" s="75"/>
      <c r="AF1592" s="76"/>
      <c r="AJ1592" s="90"/>
      <c r="AK1592" s="18"/>
      <c r="AL1592" s="8">
        <f t="shared" si="68"/>
        <v>0</v>
      </c>
      <c r="AO1592" s="8">
        <v>0.3466320560501265</v>
      </c>
      <c r="AT1592" s="18"/>
      <c r="AU1592" s="91"/>
    </row>
    <row r="1593" ht="75.0" customHeight="1">
      <c r="A1593" s="62">
        <v>21.0</v>
      </c>
      <c r="B1593" s="113" t="s">
        <v>1913</v>
      </c>
      <c r="C1593" s="66"/>
      <c r="D1593" s="82"/>
      <c r="E1593" s="66"/>
      <c r="F1593" s="114"/>
      <c r="G1593" s="68"/>
      <c r="H1593" s="86"/>
      <c r="I1593" s="70">
        <v>0.0</v>
      </c>
      <c r="J1593" s="71"/>
      <c r="K1593" s="71"/>
      <c r="N1593" s="18"/>
      <c r="P1593" s="4">
        <v>104.0</v>
      </c>
      <c r="Q1593" s="4"/>
      <c r="R1593" s="5"/>
      <c r="S1593" s="21"/>
      <c r="T1593" s="21"/>
      <c r="V1593" s="72"/>
      <c r="Z1593" s="73"/>
      <c r="AA1593" s="73"/>
      <c r="AB1593" s="4"/>
      <c r="AC1593" s="74"/>
      <c r="AD1593" s="75"/>
      <c r="AE1593" s="75"/>
      <c r="AF1593" s="76"/>
      <c r="AJ1593" s="90"/>
      <c r="AK1593" s="18"/>
      <c r="AL1593" s="18"/>
      <c r="AT1593" s="18"/>
      <c r="AU1593" s="91"/>
    </row>
    <row r="1594" ht="12.0" customHeight="1">
      <c r="A1594" s="79">
        <v>5009001.0</v>
      </c>
      <c r="B1594" s="80" t="s">
        <v>1914</v>
      </c>
      <c r="C1594" s="81" t="str">
        <f t="shared" ref="C1594:C1617" si="69">IF(MROUND(AL1594/(AO1594*F1594),1)=0,"",MROUND(AL1594/(AO1594*F1594),1))</f>
        <v/>
      </c>
      <c r="D1594" s="82">
        <v>465.69</v>
      </c>
      <c r="E1594" s="83" t="s">
        <v>245</v>
      </c>
      <c r="F1594" s="128">
        <f t="shared" ref="F1594:F1617" si="70">D1594*1.22</f>
        <v>568.1418</v>
      </c>
      <c r="G1594" s="85" t="s">
        <v>246</v>
      </c>
      <c r="H1594" s="86"/>
      <c r="I1594" s="87" t="s">
        <v>538</v>
      </c>
      <c r="J1594" s="76"/>
      <c r="K1594" s="88"/>
      <c r="N1594" s="18"/>
      <c r="P1594" s="4">
        <v>104.0</v>
      </c>
      <c r="Q1594" s="4"/>
      <c r="R1594" s="4"/>
      <c r="S1594" s="21"/>
      <c r="T1594" s="21"/>
      <c r="V1594" s="89"/>
      <c r="Z1594" s="73"/>
      <c r="AA1594" s="73">
        <v>15.0</v>
      </c>
      <c r="AB1594" s="4"/>
      <c r="AC1594" s="74"/>
      <c r="AD1594" s="75"/>
      <c r="AE1594" s="75"/>
      <c r="AF1594" s="76"/>
      <c r="AJ1594" s="90">
        <v>1009001.0</v>
      </c>
      <c r="AK1594" s="18"/>
      <c r="AL1594" s="8">
        <f t="shared" ref="AL1594:AL1617" si="71">$I$1593/24</f>
        <v>0</v>
      </c>
      <c r="AO1594" s="8">
        <v>1.9481698597512125</v>
      </c>
      <c r="AT1594" s="18"/>
      <c r="AU1594" s="91"/>
    </row>
    <row r="1595" ht="12.0" customHeight="1">
      <c r="A1595" s="97">
        <v>5009002.0</v>
      </c>
      <c r="B1595" s="92" t="s">
        <v>1915</v>
      </c>
      <c r="C1595" s="81" t="str">
        <f t="shared" si="69"/>
        <v/>
      </c>
      <c r="D1595" s="82">
        <v>483.52</v>
      </c>
      <c r="E1595" s="94" t="s">
        <v>245</v>
      </c>
      <c r="F1595" s="128">
        <f t="shared" si="70"/>
        <v>589.8944</v>
      </c>
      <c r="G1595" s="95" t="s">
        <v>246</v>
      </c>
      <c r="H1595" s="86"/>
      <c r="I1595" s="138" t="s">
        <v>1916</v>
      </c>
      <c r="J1595" s="76"/>
      <c r="K1595" s="88"/>
      <c r="N1595" s="18"/>
      <c r="P1595" s="4">
        <v>104.0</v>
      </c>
      <c r="Q1595" s="4"/>
      <c r="R1595" s="4"/>
      <c r="S1595" s="21"/>
      <c r="T1595" s="21"/>
      <c r="V1595" s="89"/>
      <c r="Z1595" s="73"/>
      <c r="AA1595" s="73">
        <v>14.998833683228355</v>
      </c>
      <c r="AB1595" s="4"/>
      <c r="AC1595" s="74"/>
      <c r="AD1595" s="75"/>
      <c r="AE1595" s="75"/>
      <c r="AF1595" s="76"/>
      <c r="AJ1595" s="90">
        <v>1009002.0</v>
      </c>
      <c r="AK1595" s="18"/>
      <c r="AL1595" s="8">
        <f t="shared" si="71"/>
        <v>0</v>
      </c>
      <c r="AO1595" s="8">
        <v>1.4315297859245362</v>
      </c>
      <c r="AT1595" s="18"/>
      <c r="AU1595" s="91"/>
    </row>
    <row r="1596" ht="12.0" customHeight="1">
      <c r="A1596" s="97">
        <v>5009003.0</v>
      </c>
      <c r="B1596" s="92" t="s">
        <v>1917</v>
      </c>
      <c r="C1596" s="81" t="str">
        <f t="shared" si="69"/>
        <v/>
      </c>
      <c r="D1596" s="82">
        <v>492.71</v>
      </c>
      <c r="E1596" s="94" t="s">
        <v>245</v>
      </c>
      <c r="F1596" s="128">
        <f t="shared" si="70"/>
        <v>601.1062</v>
      </c>
      <c r="G1596" s="95" t="s">
        <v>246</v>
      </c>
      <c r="H1596" s="86"/>
      <c r="I1596" s="99"/>
      <c r="J1596" s="76"/>
      <c r="K1596" s="88"/>
      <c r="N1596" s="18"/>
      <c r="P1596" s="4">
        <v>104.0</v>
      </c>
      <c r="Q1596" s="4"/>
      <c r="R1596" s="4"/>
      <c r="S1596" s="21"/>
      <c r="T1596" s="21"/>
      <c r="V1596" s="89"/>
      <c r="Z1596" s="73"/>
      <c r="AA1596" s="73">
        <v>15.000490532718544</v>
      </c>
      <c r="AB1596" s="4"/>
      <c r="AC1596" s="74"/>
      <c r="AD1596" s="75"/>
      <c r="AE1596" s="75"/>
      <c r="AF1596" s="76"/>
      <c r="AJ1596" s="90">
        <v>1009003.0</v>
      </c>
      <c r="AK1596" s="18"/>
      <c r="AL1596" s="8">
        <f t="shared" si="71"/>
        <v>0</v>
      </c>
      <c r="AO1596" s="8">
        <v>3.4518558808733717</v>
      </c>
      <c r="AT1596" s="18"/>
      <c r="AU1596" s="91"/>
    </row>
    <row r="1597" ht="12.0" customHeight="1">
      <c r="A1597" s="97">
        <v>5009004.0</v>
      </c>
      <c r="B1597" s="92" t="s">
        <v>1918</v>
      </c>
      <c r="C1597" s="81" t="str">
        <f t="shared" si="69"/>
        <v/>
      </c>
      <c r="D1597" s="82">
        <v>336.45</v>
      </c>
      <c r="E1597" s="94"/>
      <c r="F1597" s="128">
        <f t="shared" si="70"/>
        <v>410.469</v>
      </c>
      <c r="G1597" s="95" t="s">
        <v>246</v>
      </c>
      <c r="H1597" s="86"/>
      <c r="I1597" s="76"/>
      <c r="J1597" s="76"/>
      <c r="K1597" s="88"/>
      <c r="N1597" s="18"/>
      <c r="P1597" s="4">
        <v>104.0</v>
      </c>
      <c r="Q1597" s="4"/>
      <c r="R1597" s="4"/>
      <c r="S1597" s="21"/>
      <c r="T1597" s="21"/>
      <c r="V1597" s="89"/>
      <c r="Z1597" s="73"/>
      <c r="AA1597" s="73">
        <v>0.0</v>
      </c>
      <c r="AB1597" s="4"/>
      <c r="AC1597" s="74"/>
      <c r="AD1597" s="75"/>
      <c r="AE1597" s="75"/>
      <c r="AF1597" s="76"/>
      <c r="AJ1597" s="90">
        <v>1009004.0</v>
      </c>
      <c r="AK1597" s="18"/>
      <c r="AL1597" s="8">
        <f t="shared" si="71"/>
        <v>0</v>
      </c>
      <c r="AO1597" s="8">
        <v>4.656002672897496</v>
      </c>
      <c r="AT1597" s="18"/>
      <c r="AU1597" s="91"/>
    </row>
    <row r="1598" ht="12.0" customHeight="1">
      <c r="A1598" s="97">
        <v>5009005.0</v>
      </c>
      <c r="B1598" s="92" t="s">
        <v>1919</v>
      </c>
      <c r="C1598" s="81" t="str">
        <f t="shared" si="69"/>
        <v/>
      </c>
      <c r="D1598" s="82">
        <v>539.6</v>
      </c>
      <c r="E1598" s="94" t="s">
        <v>245</v>
      </c>
      <c r="F1598" s="128">
        <f t="shared" si="70"/>
        <v>658.312</v>
      </c>
      <c r="G1598" s="95" t="s">
        <v>246</v>
      </c>
      <c r="H1598" s="86"/>
      <c r="I1598" s="138" t="s">
        <v>1920</v>
      </c>
      <c r="J1598" s="76"/>
      <c r="K1598" s="88"/>
      <c r="N1598" s="18"/>
      <c r="P1598" s="4">
        <v>104.0</v>
      </c>
      <c r="Q1598" s="4"/>
      <c r="R1598" s="4"/>
      <c r="S1598" s="21"/>
      <c r="T1598" s="21"/>
      <c r="V1598" s="89"/>
      <c r="Z1598" s="73"/>
      <c r="AA1598" s="73">
        <v>14.998507017020003</v>
      </c>
      <c r="AB1598" s="4"/>
      <c r="AC1598" s="74"/>
      <c r="AD1598" s="75"/>
      <c r="AE1598" s="75"/>
      <c r="AF1598" s="76"/>
      <c r="AJ1598" s="90">
        <v>1009005.0</v>
      </c>
      <c r="AK1598" s="18"/>
      <c r="AL1598" s="8">
        <f t="shared" si="71"/>
        <v>0</v>
      </c>
      <c r="AO1598" s="8">
        <v>1.0607338126903583</v>
      </c>
      <c r="AT1598" s="18"/>
      <c r="AU1598" s="91"/>
    </row>
    <row r="1599" ht="12.0" customHeight="1">
      <c r="A1599" s="97">
        <v>5009006.0</v>
      </c>
      <c r="B1599" s="92" t="s">
        <v>1921</v>
      </c>
      <c r="C1599" s="81" t="str">
        <f t="shared" si="69"/>
        <v/>
      </c>
      <c r="D1599" s="82">
        <v>336.45</v>
      </c>
      <c r="E1599" s="94" t="s">
        <v>245</v>
      </c>
      <c r="F1599" s="128">
        <f t="shared" si="70"/>
        <v>410.469</v>
      </c>
      <c r="G1599" s="95" t="s">
        <v>246</v>
      </c>
      <c r="H1599" s="86"/>
      <c r="I1599" s="99"/>
      <c r="J1599" s="76"/>
      <c r="K1599" s="88"/>
      <c r="N1599" s="18"/>
      <c r="P1599" s="4">
        <v>104.0</v>
      </c>
      <c r="Q1599" s="4"/>
      <c r="R1599" s="4"/>
      <c r="S1599" s="21"/>
      <c r="T1599" s="21"/>
      <c r="V1599" s="89"/>
      <c r="Z1599" s="73"/>
      <c r="AA1599" s="73">
        <v>0.0</v>
      </c>
      <c r="AB1599" s="4"/>
      <c r="AC1599" s="74"/>
      <c r="AD1599" s="75"/>
      <c r="AE1599" s="75"/>
      <c r="AF1599" s="76"/>
      <c r="AJ1599" s="90">
        <v>1009006.0</v>
      </c>
      <c r="AK1599" s="18"/>
      <c r="AL1599" s="8">
        <f t="shared" si="71"/>
        <v>0</v>
      </c>
      <c r="AO1599" s="8">
        <v>11.795206771340323</v>
      </c>
      <c r="AT1599" s="18"/>
      <c r="AU1599" s="91"/>
    </row>
    <row r="1600" ht="12.75" customHeight="1">
      <c r="A1600" s="97">
        <v>5009007.0</v>
      </c>
      <c r="B1600" s="92" t="s">
        <v>1922</v>
      </c>
      <c r="C1600" s="81" t="str">
        <f t="shared" si="69"/>
        <v/>
      </c>
      <c r="D1600" s="82">
        <v>573.96</v>
      </c>
      <c r="E1600" s="94" t="s">
        <v>245</v>
      </c>
      <c r="F1600" s="128">
        <f t="shared" si="70"/>
        <v>700.2312</v>
      </c>
      <c r="G1600" s="95" t="s">
        <v>246</v>
      </c>
      <c r="H1600" s="86"/>
      <c r="I1600" s="76"/>
      <c r="J1600" s="76"/>
      <c r="K1600" s="88"/>
      <c r="N1600" s="18"/>
      <c r="P1600" s="4">
        <v>104.0</v>
      </c>
      <c r="Q1600" s="4"/>
      <c r="R1600" s="4"/>
      <c r="S1600" s="21"/>
      <c r="T1600" s="21"/>
      <c r="V1600" s="89"/>
      <c r="Z1600" s="73"/>
      <c r="AA1600" s="73">
        <v>14.998736771187154</v>
      </c>
      <c r="AB1600" s="4"/>
      <c r="AC1600" s="74"/>
      <c r="AD1600" s="75"/>
      <c r="AE1600" s="75"/>
      <c r="AF1600" s="76"/>
      <c r="AJ1600" s="90">
        <v>1009007.0</v>
      </c>
      <c r="AK1600" s="18"/>
      <c r="AL1600" s="8">
        <f t="shared" si="71"/>
        <v>0</v>
      </c>
      <c r="AO1600" s="8">
        <v>1.3469174886468782</v>
      </c>
      <c r="AT1600" s="18"/>
      <c r="AU1600" s="91"/>
    </row>
    <row r="1601" ht="12.0" customHeight="1">
      <c r="A1601" s="97">
        <v>5009008.0</v>
      </c>
      <c r="B1601" s="92" t="s">
        <v>1923</v>
      </c>
      <c r="C1601" s="81" t="str">
        <f t="shared" si="69"/>
        <v/>
      </c>
      <c r="D1601" s="82">
        <v>627.93</v>
      </c>
      <c r="E1601" s="94" t="s">
        <v>245</v>
      </c>
      <c r="F1601" s="128">
        <f t="shared" si="70"/>
        <v>766.0746</v>
      </c>
      <c r="G1601" s="95" t="s">
        <v>246</v>
      </c>
      <c r="H1601" s="86"/>
      <c r="I1601" s="76"/>
      <c r="J1601" s="76"/>
      <c r="K1601" s="88"/>
      <c r="N1601" s="18"/>
      <c r="P1601" s="4">
        <v>104.0</v>
      </c>
      <c r="Q1601" s="4"/>
      <c r="R1601" s="4"/>
      <c r="S1601" s="21"/>
      <c r="T1601" s="21"/>
      <c r="V1601" s="89"/>
      <c r="Z1601" s="73"/>
      <c r="AA1601" s="73">
        <v>15.000513188956177</v>
      </c>
      <c r="AB1601" s="4"/>
      <c r="AC1601" s="74"/>
      <c r="AD1601" s="75"/>
      <c r="AE1601" s="75"/>
      <c r="AF1601" s="76"/>
      <c r="AJ1601" s="90">
        <v>1009008.0</v>
      </c>
      <c r="AK1601" s="18"/>
      <c r="AL1601" s="8">
        <f t="shared" si="71"/>
        <v>0</v>
      </c>
      <c r="AO1601" s="8">
        <v>0.5325696757197763</v>
      </c>
      <c r="AT1601" s="18"/>
      <c r="AU1601" s="91"/>
    </row>
    <row r="1602" ht="12.0" customHeight="1">
      <c r="A1602" s="97">
        <v>5009009.0</v>
      </c>
      <c r="B1602" s="92" t="s">
        <v>1924</v>
      </c>
      <c r="C1602" s="81" t="str">
        <f t="shared" si="69"/>
        <v/>
      </c>
      <c r="D1602" s="82">
        <v>647.54</v>
      </c>
      <c r="E1602" s="94" t="s">
        <v>245</v>
      </c>
      <c r="F1602" s="128">
        <f t="shared" si="70"/>
        <v>789.9988</v>
      </c>
      <c r="G1602" s="95" t="s">
        <v>246</v>
      </c>
      <c r="H1602" s="86"/>
      <c r="I1602" s="87" t="s">
        <v>1735</v>
      </c>
      <c r="J1602" s="76"/>
      <c r="K1602" s="88"/>
      <c r="N1602" s="18"/>
      <c r="P1602" s="4">
        <v>104.0</v>
      </c>
      <c r="Q1602" s="4"/>
      <c r="R1602" s="4"/>
      <c r="S1602" s="21"/>
      <c r="T1602" s="21"/>
      <c r="V1602" s="89"/>
      <c r="Z1602" s="73"/>
      <c r="AA1602" s="73">
        <v>14.999129114931947</v>
      </c>
      <c r="AB1602" s="4"/>
      <c r="AC1602" s="74"/>
      <c r="AD1602" s="75"/>
      <c r="AE1602" s="75"/>
      <c r="AF1602" s="76"/>
      <c r="AJ1602" s="90">
        <v>1009009.0</v>
      </c>
      <c r="AK1602" s="18"/>
      <c r="AL1602" s="8">
        <f t="shared" si="71"/>
        <v>0</v>
      </c>
      <c r="AO1602" s="8">
        <v>1.094366071905423</v>
      </c>
      <c r="AT1602" s="18"/>
      <c r="AU1602" s="91"/>
    </row>
    <row r="1603" ht="12.0" customHeight="1">
      <c r="A1603" s="97">
        <v>5009010.0</v>
      </c>
      <c r="B1603" s="92" t="s">
        <v>1925</v>
      </c>
      <c r="C1603" s="81" t="str">
        <f t="shared" si="69"/>
        <v/>
      </c>
      <c r="D1603" s="82">
        <v>681.89</v>
      </c>
      <c r="E1603" s="94" t="s">
        <v>245</v>
      </c>
      <c r="F1603" s="128">
        <f t="shared" si="70"/>
        <v>831.9058</v>
      </c>
      <c r="G1603" s="95" t="s">
        <v>246</v>
      </c>
      <c r="H1603" s="86"/>
      <c r="I1603" s="138" t="s">
        <v>1926</v>
      </c>
      <c r="J1603" s="76"/>
      <c r="K1603" s="88"/>
      <c r="N1603" s="18"/>
      <c r="P1603" s="4">
        <v>104.0</v>
      </c>
      <c r="Q1603" s="4"/>
      <c r="R1603" s="4"/>
      <c r="S1603" s="21"/>
      <c r="T1603" s="21"/>
      <c r="V1603" s="89"/>
      <c r="Z1603" s="73"/>
      <c r="AA1603" s="73">
        <v>14.999645566031049</v>
      </c>
      <c r="AB1603" s="4"/>
      <c r="AC1603" s="74"/>
      <c r="AD1603" s="75"/>
      <c r="AE1603" s="75"/>
      <c r="AF1603" s="76"/>
      <c r="AJ1603" s="90">
        <v>1009010.0</v>
      </c>
      <c r="AK1603" s="18"/>
      <c r="AL1603" s="8">
        <f t="shared" si="71"/>
        <v>0</v>
      </c>
      <c r="AO1603" s="8">
        <v>0.8313946641959247</v>
      </c>
      <c r="AT1603" s="18"/>
      <c r="AU1603" s="91"/>
    </row>
    <row r="1604" ht="12.0" customHeight="1">
      <c r="A1604" s="97">
        <v>5009011.0</v>
      </c>
      <c r="B1604" s="92" t="s">
        <v>1927</v>
      </c>
      <c r="C1604" s="81" t="str">
        <f t="shared" si="69"/>
        <v/>
      </c>
      <c r="D1604" s="82">
        <v>735.85</v>
      </c>
      <c r="E1604" s="94" t="s">
        <v>245</v>
      </c>
      <c r="F1604" s="128">
        <f t="shared" si="70"/>
        <v>897.737</v>
      </c>
      <c r="G1604" s="95" t="s">
        <v>246</v>
      </c>
      <c r="H1604" s="86"/>
      <c r="I1604" s="99"/>
      <c r="J1604" s="76"/>
      <c r="K1604" s="88"/>
      <c r="N1604" s="18"/>
      <c r="P1604" s="4">
        <v>104.0</v>
      </c>
      <c r="Q1604" s="4"/>
      <c r="R1604" s="4"/>
      <c r="S1604" s="21"/>
      <c r="T1604" s="21"/>
      <c r="V1604" s="89"/>
      <c r="Z1604" s="73"/>
      <c r="AA1604" s="73">
        <v>14.998905189402237</v>
      </c>
      <c r="AB1604" s="4"/>
      <c r="AC1604" s="74"/>
      <c r="AD1604" s="75"/>
      <c r="AE1604" s="75"/>
      <c r="AF1604" s="76"/>
      <c r="AJ1604" s="90">
        <v>1009011.0</v>
      </c>
      <c r="AK1604" s="18"/>
      <c r="AL1604" s="8">
        <f t="shared" si="71"/>
        <v>0</v>
      </c>
      <c r="AO1604" s="8">
        <v>1.9260535012858853</v>
      </c>
      <c r="AT1604" s="18"/>
      <c r="AU1604" s="91"/>
    </row>
    <row r="1605" ht="12.0" customHeight="1">
      <c r="A1605" s="97">
        <v>5009012.0</v>
      </c>
      <c r="B1605" s="92" t="s">
        <v>1928</v>
      </c>
      <c r="C1605" s="81" t="str">
        <f t="shared" si="69"/>
        <v/>
      </c>
      <c r="D1605" s="82">
        <v>797.68</v>
      </c>
      <c r="E1605" s="94" t="s">
        <v>245</v>
      </c>
      <c r="F1605" s="128">
        <f t="shared" si="70"/>
        <v>973.1696</v>
      </c>
      <c r="G1605" s="95" t="s">
        <v>246</v>
      </c>
      <c r="H1605" s="86"/>
      <c r="I1605" s="76"/>
      <c r="J1605" s="76"/>
      <c r="K1605" s="88"/>
      <c r="N1605" s="18"/>
      <c r="P1605" s="4">
        <v>104.0</v>
      </c>
      <c r="Q1605" s="4"/>
      <c r="R1605" s="4"/>
      <c r="S1605" s="21"/>
      <c r="T1605" s="21"/>
      <c r="V1605" s="89"/>
      <c r="Z1605" s="73"/>
      <c r="AA1605" s="73">
        <v>14.999596024884866</v>
      </c>
      <c r="AB1605" s="4"/>
      <c r="AC1605" s="74"/>
      <c r="AD1605" s="75"/>
      <c r="AE1605" s="75"/>
      <c r="AF1605" s="76"/>
      <c r="AJ1605" s="90">
        <v>1009012.0</v>
      </c>
      <c r="AK1605" s="18"/>
      <c r="AL1605" s="8">
        <f t="shared" si="71"/>
        <v>0</v>
      </c>
      <c r="AO1605" s="8">
        <v>0.3658037200808287</v>
      </c>
      <c r="AT1605" s="18"/>
      <c r="AU1605" s="91"/>
    </row>
    <row r="1606" ht="12.0" customHeight="1">
      <c r="A1606" s="97">
        <v>5009013.0</v>
      </c>
      <c r="B1606" s="92" t="s">
        <v>1929</v>
      </c>
      <c r="C1606" s="81" t="str">
        <f t="shared" si="69"/>
        <v/>
      </c>
      <c r="D1606" s="82">
        <v>972.59</v>
      </c>
      <c r="E1606" s="94" t="s">
        <v>245</v>
      </c>
      <c r="F1606" s="128">
        <f t="shared" si="70"/>
        <v>1186.5598</v>
      </c>
      <c r="G1606" s="95" t="s">
        <v>246</v>
      </c>
      <c r="H1606" s="86"/>
      <c r="I1606" s="138" t="s">
        <v>1930</v>
      </c>
      <c r="J1606" s="76"/>
      <c r="K1606" s="88"/>
      <c r="N1606" s="18"/>
      <c r="P1606" s="4">
        <v>104.0</v>
      </c>
      <c r="Q1606" s="4"/>
      <c r="R1606" s="4"/>
      <c r="S1606" s="21"/>
      <c r="T1606" s="21"/>
      <c r="V1606" s="89"/>
      <c r="Z1606" s="73"/>
      <c r="AA1606" s="73">
        <v>15.000662646610564</v>
      </c>
      <c r="AB1606" s="4"/>
      <c r="AC1606" s="74"/>
      <c r="AD1606" s="75"/>
      <c r="AE1606" s="75"/>
      <c r="AF1606" s="76"/>
      <c r="AJ1606" s="90">
        <v>1009013.0</v>
      </c>
      <c r="AK1606" s="18"/>
      <c r="AL1606" s="8">
        <f t="shared" si="71"/>
        <v>0</v>
      </c>
      <c r="AO1606" s="8">
        <v>2.44813334669962</v>
      </c>
      <c r="AT1606" s="18"/>
      <c r="AU1606" s="91"/>
    </row>
    <row r="1607" ht="12.0" customHeight="1">
      <c r="A1607" s="97">
        <v>5009014.0</v>
      </c>
      <c r="B1607" s="92" t="s">
        <v>1931</v>
      </c>
      <c r="C1607" s="81" t="str">
        <f t="shared" si="69"/>
        <v/>
      </c>
      <c r="D1607" s="82">
        <v>1003.31</v>
      </c>
      <c r="E1607" s="94" t="s">
        <v>245</v>
      </c>
      <c r="F1607" s="128">
        <f t="shared" si="70"/>
        <v>1224.0382</v>
      </c>
      <c r="G1607" s="95" t="s">
        <v>246</v>
      </c>
      <c r="H1607" s="86"/>
      <c r="I1607" s="99"/>
      <c r="J1607" s="76"/>
      <c r="K1607" s="88"/>
      <c r="N1607" s="18"/>
      <c r="P1607" s="4">
        <v>104.0</v>
      </c>
      <c r="Q1607" s="4"/>
      <c r="R1607" s="4"/>
      <c r="S1607" s="21"/>
      <c r="T1607" s="21"/>
      <c r="V1607" s="89"/>
      <c r="Z1607" s="73"/>
      <c r="AA1607" s="73">
        <v>14.999197045126081</v>
      </c>
      <c r="AB1607" s="4"/>
      <c r="AC1607" s="74"/>
      <c r="AD1607" s="75"/>
      <c r="AE1607" s="75"/>
      <c r="AF1607" s="76"/>
      <c r="AJ1607" s="90">
        <v>1009014.0</v>
      </c>
      <c r="AK1607" s="18"/>
      <c r="AL1607" s="8">
        <f t="shared" si="71"/>
        <v>0</v>
      </c>
      <c r="AO1607" s="8">
        <v>0.6311683537573776</v>
      </c>
      <c r="AT1607" s="18"/>
      <c r="AU1607" s="91"/>
    </row>
    <row r="1608" ht="12.0" customHeight="1">
      <c r="A1608" s="97">
        <v>5009015.0</v>
      </c>
      <c r="B1608" s="92" t="s">
        <v>1932</v>
      </c>
      <c r="C1608" s="81" t="str">
        <f t="shared" si="69"/>
        <v/>
      </c>
      <c r="D1608" s="82">
        <v>1013.02</v>
      </c>
      <c r="E1608" s="94" t="s">
        <v>245</v>
      </c>
      <c r="F1608" s="128">
        <f t="shared" si="70"/>
        <v>1235.8844</v>
      </c>
      <c r="G1608" s="95" t="s">
        <v>246</v>
      </c>
      <c r="H1608" s="86"/>
      <c r="I1608" s="76"/>
      <c r="J1608" s="76"/>
      <c r="K1608" s="88"/>
      <c r="N1608" s="18"/>
      <c r="P1608" s="4">
        <v>104.0</v>
      </c>
      <c r="Q1608" s="4"/>
      <c r="R1608" s="4"/>
      <c r="S1608" s="21"/>
      <c r="T1608" s="21"/>
      <c r="V1608" s="89"/>
      <c r="Z1608" s="73"/>
      <c r="AA1608" s="73">
        <v>15.000079525392465</v>
      </c>
      <c r="AB1608" s="4"/>
      <c r="AC1608" s="74"/>
      <c r="AD1608" s="75"/>
      <c r="AE1608" s="75"/>
      <c r="AF1608" s="76"/>
      <c r="AJ1608" s="90">
        <v>1009015.0</v>
      </c>
      <c r="AK1608" s="18"/>
      <c r="AL1608" s="8">
        <f t="shared" si="71"/>
        <v>0</v>
      </c>
      <c r="AO1608" s="8">
        <v>2.2600464914323943</v>
      </c>
      <c r="AT1608" s="18"/>
      <c r="AU1608" s="91"/>
    </row>
    <row r="1609" ht="12.0" customHeight="1">
      <c r="A1609" s="97">
        <v>5009016.0</v>
      </c>
      <c r="B1609" s="92" t="s">
        <v>1933</v>
      </c>
      <c r="C1609" s="81" t="str">
        <f t="shared" si="69"/>
        <v/>
      </c>
      <c r="D1609" s="82">
        <v>1023.78</v>
      </c>
      <c r="E1609" s="94" t="s">
        <v>245</v>
      </c>
      <c r="F1609" s="128">
        <f t="shared" si="70"/>
        <v>1249.0116</v>
      </c>
      <c r="G1609" s="95" t="s">
        <v>246</v>
      </c>
      <c r="H1609" s="86"/>
      <c r="I1609" s="138" t="s">
        <v>1934</v>
      </c>
      <c r="J1609" s="76"/>
      <c r="K1609" s="88"/>
      <c r="N1609" s="18"/>
      <c r="P1609" s="4">
        <v>104.0</v>
      </c>
      <c r="Q1609" s="4"/>
      <c r="R1609" s="4"/>
      <c r="S1609" s="21"/>
      <c r="T1609" s="21"/>
      <c r="V1609" s="89"/>
      <c r="Z1609" s="73"/>
      <c r="AA1609" s="73">
        <v>15.0</v>
      </c>
      <c r="AB1609" s="4"/>
      <c r="AC1609" s="74"/>
      <c r="AD1609" s="75"/>
      <c r="AE1609" s="75"/>
      <c r="AF1609" s="76"/>
      <c r="AJ1609" s="90">
        <v>1009016.0</v>
      </c>
      <c r="AK1609" s="18"/>
      <c r="AL1609" s="8">
        <f t="shared" si="71"/>
        <v>0</v>
      </c>
      <c r="AO1609" s="8">
        <v>0.7857284701131539</v>
      </c>
      <c r="AT1609" s="18"/>
      <c r="AU1609" s="91"/>
    </row>
    <row r="1610" ht="12.0" customHeight="1">
      <c r="A1610" s="97">
        <v>5009017.0</v>
      </c>
      <c r="B1610" s="92" t="s">
        <v>1935</v>
      </c>
      <c r="C1610" s="81" t="str">
        <f t="shared" si="69"/>
        <v/>
      </c>
      <c r="D1610" s="82">
        <v>1066.45</v>
      </c>
      <c r="E1610" s="94" t="s">
        <v>245</v>
      </c>
      <c r="F1610" s="128">
        <f t="shared" si="70"/>
        <v>1301.069</v>
      </c>
      <c r="G1610" s="95" t="s">
        <v>246</v>
      </c>
      <c r="H1610" s="86"/>
      <c r="I1610" s="99"/>
      <c r="J1610" s="76"/>
      <c r="K1610" s="88"/>
      <c r="N1610" s="18"/>
      <c r="P1610" s="4">
        <v>104.0</v>
      </c>
      <c r="Q1610" s="4"/>
      <c r="R1610" s="4"/>
      <c r="S1610" s="21"/>
      <c r="T1610" s="21"/>
      <c r="V1610" s="89"/>
      <c r="Z1610" s="73"/>
      <c r="AA1610" s="73">
        <v>14.999697830422434</v>
      </c>
      <c r="AB1610" s="4"/>
      <c r="AC1610" s="74"/>
      <c r="AD1610" s="75"/>
      <c r="AE1610" s="75"/>
      <c r="AF1610" s="76"/>
      <c r="AJ1610" s="90">
        <v>1009017.0</v>
      </c>
      <c r="AK1610" s="18"/>
      <c r="AL1610" s="8">
        <f t="shared" si="71"/>
        <v>0</v>
      </c>
      <c r="AO1610" s="8">
        <v>0.9002808786967388</v>
      </c>
      <c r="AT1610" s="18"/>
      <c r="AU1610" s="91"/>
    </row>
    <row r="1611" ht="12.0" customHeight="1">
      <c r="A1611" s="97">
        <v>5009018.0</v>
      </c>
      <c r="B1611" s="92" t="s">
        <v>1936</v>
      </c>
      <c r="C1611" s="81" t="str">
        <f t="shared" si="69"/>
        <v/>
      </c>
      <c r="D1611" s="82">
        <v>1220.0</v>
      </c>
      <c r="E1611" s="94" t="s">
        <v>245</v>
      </c>
      <c r="F1611" s="128">
        <f t="shared" si="70"/>
        <v>1488.4</v>
      </c>
      <c r="G1611" s="95" t="s">
        <v>246</v>
      </c>
      <c r="H1611" s="86"/>
      <c r="I1611" s="76"/>
      <c r="J1611" s="76"/>
      <c r="K1611" s="88"/>
      <c r="N1611" s="18"/>
      <c r="P1611" s="4">
        <v>104.0</v>
      </c>
      <c r="Q1611" s="4"/>
      <c r="R1611" s="4"/>
      <c r="S1611" s="21"/>
      <c r="T1611" s="21"/>
      <c r="V1611" s="89"/>
      <c r="Z1611" s="73"/>
      <c r="AA1611" s="73">
        <v>15.000198100872964</v>
      </c>
      <c r="AB1611" s="4"/>
      <c r="AC1611" s="74"/>
      <c r="AD1611" s="75"/>
      <c r="AE1611" s="75"/>
      <c r="AF1611" s="76"/>
      <c r="AJ1611" s="90">
        <v>1009018.0</v>
      </c>
      <c r="AK1611" s="18"/>
      <c r="AL1611" s="8">
        <f t="shared" si="71"/>
        <v>0</v>
      </c>
      <c r="AO1611" s="8">
        <v>0.8871211306201393</v>
      </c>
      <c r="AT1611" s="18"/>
      <c r="AU1611" s="91"/>
    </row>
    <row r="1612" ht="12.0" customHeight="1">
      <c r="A1612" s="97">
        <v>5009019.0</v>
      </c>
      <c r="B1612" s="92" t="s">
        <v>1937</v>
      </c>
      <c r="C1612" s="81" t="str">
        <f t="shared" si="69"/>
        <v/>
      </c>
      <c r="D1612" s="82">
        <v>1298.93</v>
      </c>
      <c r="E1612" s="94" t="s">
        <v>245</v>
      </c>
      <c r="F1612" s="128">
        <f t="shared" si="70"/>
        <v>1584.6946</v>
      </c>
      <c r="G1612" s="95" t="s">
        <v>246</v>
      </c>
      <c r="H1612" s="86"/>
      <c r="I1612" s="138" t="s">
        <v>1938</v>
      </c>
      <c r="J1612" s="76"/>
      <c r="K1612" s="88"/>
      <c r="N1612" s="18"/>
      <c r="P1612" s="4">
        <v>104.0</v>
      </c>
      <c r="Q1612" s="4"/>
      <c r="R1612" s="4"/>
      <c r="S1612" s="21"/>
      <c r="T1612" s="21"/>
      <c r="V1612" s="89"/>
      <c r="Z1612" s="73"/>
      <c r="AA1612" s="73">
        <v>15.000372125331808</v>
      </c>
      <c r="AB1612" s="4"/>
      <c r="AC1612" s="74"/>
      <c r="AD1612" s="75"/>
      <c r="AE1612" s="75"/>
      <c r="AF1612" s="76"/>
      <c r="AJ1612" s="90">
        <v>1009019.0</v>
      </c>
      <c r="AK1612" s="18"/>
      <c r="AL1612" s="8">
        <f t="shared" si="71"/>
        <v>0</v>
      </c>
      <c r="AO1612" s="8">
        <v>0.47244156308195606</v>
      </c>
      <c r="AT1612" s="18"/>
      <c r="AU1612" s="91"/>
    </row>
    <row r="1613" ht="12.0" customHeight="1">
      <c r="A1613" s="97">
        <v>5009020.0</v>
      </c>
      <c r="B1613" s="92" t="s">
        <v>1939</v>
      </c>
      <c r="C1613" s="81" t="str">
        <f t="shared" si="69"/>
        <v/>
      </c>
      <c r="D1613" s="82">
        <v>1426.46</v>
      </c>
      <c r="E1613" s="94" t="s">
        <v>245</v>
      </c>
      <c r="F1613" s="128">
        <f t="shared" si="70"/>
        <v>1740.2812</v>
      </c>
      <c r="G1613" s="95" t="s">
        <v>246</v>
      </c>
      <c r="H1613" s="86"/>
      <c r="I1613" s="99"/>
      <c r="J1613" s="76"/>
      <c r="K1613" s="88"/>
      <c r="N1613" s="18"/>
      <c r="P1613" s="4">
        <v>104.0</v>
      </c>
      <c r="Q1613" s="4"/>
      <c r="R1613" s="4"/>
      <c r="S1613" s="21"/>
      <c r="T1613" s="21"/>
      <c r="V1613" s="89"/>
      <c r="Z1613" s="73"/>
      <c r="AA1613" s="73">
        <v>15.000056476116256</v>
      </c>
      <c r="AB1613" s="4"/>
      <c r="AC1613" s="74"/>
      <c r="AD1613" s="75"/>
      <c r="AE1613" s="75"/>
      <c r="AF1613" s="76"/>
      <c r="AJ1613" s="90">
        <v>1009020.0</v>
      </c>
      <c r="AK1613" s="18"/>
      <c r="AL1613" s="8">
        <f t="shared" si="71"/>
        <v>0</v>
      </c>
      <c r="AO1613" s="8">
        <v>0.7451747683242217</v>
      </c>
      <c r="AT1613" s="18"/>
      <c r="AU1613" s="91"/>
    </row>
    <row r="1614" ht="12.0" customHeight="1">
      <c r="A1614" s="97">
        <v>5009021.0</v>
      </c>
      <c r="B1614" s="92" t="s">
        <v>1940</v>
      </c>
      <c r="C1614" s="81" t="str">
        <f t="shared" si="69"/>
        <v/>
      </c>
      <c r="D1614" s="82">
        <v>1557.85</v>
      </c>
      <c r="E1614" s="94" t="s">
        <v>245</v>
      </c>
      <c r="F1614" s="128">
        <f t="shared" si="70"/>
        <v>1900.577</v>
      </c>
      <c r="G1614" s="95" t="s">
        <v>246</v>
      </c>
      <c r="H1614" s="86"/>
      <c r="I1614" s="76"/>
      <c r="J1614" s="76"/>
      <c r="K1614" s="88"/>
      <c r="N1614" s="18"/>
      <c r="P1614" s="4">
        <v>104.0</v>
      </c>
      <c r="Q1614" s="4"/>
      <c r="R1614" s="4"/>
      <c r="S1614" s="21"/>
      <c r="T1614" s="21"/>
      <c r="V1614" s="89"/>
      <c r="Z1614" s="73"/>
      <c r="AA1614" s="73">
        <v>14.99994828673968</v>
      </c>
      <c r="AB1614" s="4"/>
      <c r="AC1614" s="74"/>
      <c r="AD1614" s="75"/>
      <c r="AE1614" s="75"/>
      <c r="AF1614" s="76"/>
      <c r="AJ1614" s="90">
        <v>1009021.0</v>
      </c>
      <c r="AK1614" s="18"/>
      <c r="AL1614" s="8">
        <f t="shared" si="71"/>
        <v>0</v>
      </c>
      <c r="AO1614" s="8">
        <v>1.2325997601885876</v>
      </c>
      <c r="AT1614" s="18"/>
      <c r="AU1614" s="91"/>
    </row>
    <row r="1615" ht="12.0" customHeight="1">
      <c r="A1615" s="97">
        <v>5009022.0</v>
      </c>
      <c r="B1615" s="92" t="s">
        <v>1941</v>
      </c>
      <c r="C1615" s="81" t="str">
        <f t="shared" si="69"/>
        <v/>
      </c>
      <c r="D1615" s="82">
        <v>1736.15</v>
      </c>
      <c r="E1615" s="94" t="s">
        <v>245</v>
      </c>
      <c r="F1615" s="128">
        <f t="shared" si="70"/>
        <v>2118.103</v>
      </c>
      <c r="G1615" s="95" t="s">
        <v>246</v>
      </c>
      <c r="H1615" s="86"/>
      <c r="I1615" s="138" t="s">
        <v>1942</v>
      </c>
      <c r="J1615" s="76"/>
      <c r="K1615" s="88"/>
      <c r="N1615" s="18"/>
      <c r="P1615" s="4">
        <v>104.0</v>
      </c>
      <c r="Q1615" s="4"/>
      <c r="R1615" s="4"/>
      <c r="S1615" s="21"/>
      <c r="T1615" s="21"/>
      <c r="V1615" s="89"/>
      <c r="Z1615" s="73"/>
      <c r="AA1615" s="73">
        <v>15.000046402420352</v>
      </c>
      <c r="AB1615" s="4"/>
      <c r="AC1615" s="74"/>
      <c r="AD1615" s="75"/>
      <c r="AE1615" s="75"/>
      <c r="AF1615" s="76"/>
      <c r="AJ1615" s="90">
        <v>1009022.0</v>
      </c>
      <c r="AK1615" s="18"/>
      <c r="AL1615" s="8">
        <f t="shared" si="71"/>
        <v>0</v>
      </c>
      <c r="AO1615" s="8">
        <v>0.7619196273288746</v>
      </c>
      <c r="AT1615" s="18"/>
      <c r="AU1615" s="91"/>
    </row>
    <row r="1616" ht="12.0" customHeight="1">
      <c r="A1616" s="97">
        <v>5009023.0</v>
      </c>
      <c r="B1616" s="92" t="s">
        <v>1943</v>
      </c>
      <c r="C1616" s="81" t="str">
        <f t="shared" si="69"/>
        <v/>
      </c>
      <c r="D1616" s="82">
        <v>1930.42</v>
      </c>
      <c r="E1616" s="94" t="s">
        <v>245</v>
      </c>
      <c r="F1616" s="128">
        <f t="shared" si="70"/>
        <v>2355.1124</v>
      </c>
      <c r="G1616" s="95" t="s">
        <v>246</v>
      </c>
      <c r="H1616" s="86"/>
      <c r="I1616" s="99"/>
      <c r="J1616" s="76"/>
      <c r="K1616" s="88"/>
      <c r="N1616" s="18"/>
      <c r="P1616" s="4">
        <v>104.0</v>
      </c>
      <c r="Q1616" s="4"/>
      <c r="R1616" s="4"/>
      <c r="S1616" s="21"/>
      <c r="T1616" s="21"/>
      <c r="V1616" s="89"/>
      <c r="Z1616" s="73"/>
      <c r="AA1616" s="73">
        <v>15.000292126766311</v>
      </c>
      <c r="AB1616" s="4"/>
      <c r="AC1616" s="74"/>
      <c r="AD1616" s="75"/>
      <c r="AE1616" s="75"/>
      <c r="AF1616" s="76"/>
      <c r="AJ1616" s="90">
        <v>1009023.0</v>
      </c>
      <c r="AK1616" s="18"/>
      <c r="AL1616" s="8">
        <f t="shared" si="71"/>
        <v>0</v>
      </c>
      <c r="AO1616" s="8">
        <v>30.83582550311234</v>
      </c>
      <c r="AT1616" s="18"/>
      <c r="AU1616" s="91"/>
    </row>
    <row r="1617" ht="12.0" customHeight="1">
      <c r="A1617" s="109">
        <v>5009024.0</v>
      </c>
      <c r="B1617" s="110" t="s">
        <v>1944</v>
      </c>
      <c r="C1617" s="81" t="str">
        <f t="shared" si="69"/>
        <v/>
      </c>
      <c r="D1617" s="82">
        <v>2307.59</v>
      </c>
      <c r="E1617" s="121" t="s">
        <v>245</v>
      </c>
      <c r="F1617" s="128">
        <f t="shared" si="70"/>
        <v>2815.2598</v>
      </c>
      <c r="G1617" s="112" t="s">
        <v>246</v>
      </c>
      <c r="H1617" s="86"/>
      <c r="I1617" s="76"/>
      <c r="J1617" s="76"/>
      <c r="K1617" s="88"/>
      <c r="N1617" s="18"/>
      <c r="P1617" s="4">
        <v>104.0</v>
      </c>
      <c r="Q1617" s="4"/>
      <c r="R1617" s="4"/>
      <c r="S1617" s="21"/>
      <c r="T1617" s="21"/>
      <c r="V1617" s="89"/>
      <c r="Z1617" s="73"/>
      <c r="AA1617" s="73">
        <v>15.000104734706994</v>
      </c>
      <c r="AB1617" s="4"/>
      <c r="AC1617" s="74"/>
      <c r="AD1617" s="75"/>
      <c r="AE1617" s="75"/>
      <c r="AF1617" s="76"/>
      <c r="AJ1617" s="90">
        <v>1009024.0</v>
      </c>
      <c r="AK1617" s="18"/>
      <c r="AL1617" s="8">
        <f t="shared" si="71"/>
        <v>0</v>
      </c>
      <c r="AO1617" s="8">
        <v>0.5862685258929025</v>
      </c>
      <c r="AT1617" s="18"/>
      <c r="AU1617" s="91"/>
    </row>
    <row r="1618" ht="75.0" customHeight="1">
      <c r="A1618" s="62">
        <v>22.0</v>
      </c>
      <c r="B1618" s="113" t="s">
        <v>1945</v>
      </c>
      <c r="C1618" s="66"/>
      <c r="D1618" s="82"/>
      <c r="E1618" s="66"/>
      <c r="F1618" s="114"/>
      <c r="G1618" s="68"/>
      <c r="H1618" s="86"/>
      <c r="I1618" s="70">
        <v>0.0</v>
      </c>
      <c r="J1618" s="71"/>
      <c r="K1618" s="71"/>
      <c r="N1618" s="18"/>
      <c r="P1618" s="4">
        <v>105.0</v>
      </c>
      <c r="Q1618" s="4"/>
      <c r="R1618" s="5"/>
      <c r="S1618" s="21"/>
      <c r="T1618" s="21"/>
      <c r="V1618" s="72"/>
      <c r="Z1618" s="73"/>
      <c r="AA1618" s="73"/>
      <c r="AB1618" s="4"/>
      <c r="AC1618" s="74"/>
      <c r="AD1618" s="75"/>
      <c r="AE1618" s="75"/>
      <c r="AF1618" s="76"/>
      <c r="AJ1618" s="90"/>
      <c r="AK1618" s="18"/>
      <c r="AL1618" s="18"/>
      <c r="AT1618" s="18"/>
      <c r="AU1618" s="91"/>
    </row>
    <row r="1619" ht="12.0" customHeight="1">
      <c r="A1619" s="79">
        <v>5008001.0</v>
      </c>
      <c r="B1619" s="80" t="s">
        <v>1946</v>
      </c>
      <c r="C1619" s="81" t="str">
        <f t="shared" ref="C1619:C1671" si="72">IF(MROUND(AL1619/(AO1619*F1619),1)=0,"",MROUND(AL1619/(AO1619*F1619),1))</f>
        <v/>
      </c>
      <c r="D1619" s="82">
        <v>432.69</v>
      </c>
      <c r="E1619" s="83" t="s">
        <v>245</v>
      </c>
      <c r="F1619" s="128">
        <f t="shared" ref="F1619:F1671" si="73">D1619*1.22</f>
        <v>527.8818</v>
      </c>
      <c r="G1619" s="85" t="s">
        <v>246</v>
      </c>
      <c r="H1619" s="86"/>
      <c r="I1619" s="87" t="s">
        <v>538</v>
      </c>
      <c r="J1619" s="76"/>
      <c r="K1619" s="88"/>
      <c r="N1619" s="18"/>
      <c r="P1619" s="4">
        <v>105.0</v>
      </c>
      <c r="Q1619" s="4"/>
      <c r="R1619" s="4"/>
      <c r="S1619" s="21"/>
      <c r="T1619" s="21"/>
      <c r="V1619" s="89"/>
      <c r="Z1619" s="73"/>
      <c r="AA1619" s="73">
        <v>12.001414427157002</v>
      </c>
      <c r="AB1619" s="4"/>
      <c r="AC1619" s="74"/>
      <c r="AD1619" s="75"/>
      <c r="AE1619" s="75"/>
      <c r="AF1619" s="76"/>
      <c r="AJ1619" s="90">
        <v>1008001.0</v>
      </c>
      <c r="AK1619" s="18"/>
      <c r="AL1619" s="8">
        <f t="shared" ref="AL1619:AL1671" si="74">$I$1618/53</f>
        <v>0</v>
      </c>
      <c r="AO1619" s="8">
        <v>1.1477277915294022</v>
      </c>
      <c r="AT1619" s="18"/>
      <c r="AU1619" s="91"/>
    </row>
    <row r="1620" ht="12.0" customHeight="1">
      <c r="A1620" s="97">
        <v>1008002.0</v>
      </c>
      <c r="B1620" s="92" t="s">
        <v>1947</v>
      </c>
      <c r="C1620" s="81" t="str">
        <f t="shared" si="72"/>
        <v/>
      </c>
      <c r="D1620" s="82">
        <v>152.5</v>
      </c>
      <c r="E1620" s="83" t="s">
        <v>245</v>
      </c>
      <c r="F1620" s="127">
        <f t="shared" si="73"/>
        <v>186.05</v>
      </c>
      <c r="G1620" s="95" t="s">
        <v>246</v>
      </c>
      <c r="H1620" s="86"/>
      <c r="I1620" s="138" t="s">
        <v>1948</v>
      </c>
      <c r="J1620" s="76"/>
      <c r="K1620" s="88"/>
      <c r="N1620" s="18"/>
      <c r="P1620" s="4">
        <v>105.0</v>
      </c>
      <c r="Q1620" s="4"/>
      <c r="R1620" s="4"/>
      <c r="S1620" s="21"/>
      <c r="T1620" s="21"/>
      <c r="V1620" s="89"/>
      <c r="Z1620" s="73"/>
      <c r="AA1620" s="73">
        <v>0.0</v>
      </c>
      <c r="AB1620" s="4"/>
      <c r="AC1620" s="74"/>
      <c r="AD1620" s="75"/>
      <c r="AE1620" s="75"/>
      <c r="AF1620" s="76"/>
      <c r="AJ1620" s="90"/>
      <c r="AK1620" s="18"/>
      <c r="AL1620" s="8">
        <f t="shared" si="74"/>
        <v>0</v>
      </c>
      <c r="AO1620" s="8">
        <v>23.370221443218657</v>
      </c>
      <c r="AT1620" s="18"/>
      <c r="AU1620" s="91"/>
    </row>
    <row r="1621" ht="12.0" customHeight="1">
      <c r="A1621" s="97">
        <v>1008003.0</v>
      </c>
      <c r="B1621" s="92" t="s">
        <v>1949</v>
      </c>
      <c r="C1621" s="81" t="str">
        <f t="shared" si="72"/>
        <v/>
      </c>
      <c r="D1621" s="82">
        <v>194.0</v>
      </c>
      <c r="E1621" s="83" t="s">
        <v>245</v>
      </c>
      <c r="F1621" s="127">
        <f t="shared" si="73"/>
        <v>236.68</v>
      </c>
      <c r="G1621" s="95" t="s">
        <v>246</v>
      </c>
      <c r="H1621" s="86"/>
      <c r="I1621" s="99"/>
      <c r="J1621" s="76"/>
      <c r="K1621" s="88"/>
      <c r="N1621" s="18"/>
      <c r="P1621" s="4">
        <v>105.0</v>
      </c>
      <c r="Q1621" s="4"/>
      <c r="R1621" s="4"/>
      <c r="S1621" s="21"/>
      <c r="T1621" s="21"/>
      <c r="V1621" s="89"/>
      <c r="Z1621" s="73"/>
      <c r="AA1621" s="73">
        <v>0.0</v>
      </c>
      <c r="AB1621" s="4"/>
      <c r="AC1621" s="74"/>
      <c r="AD1621" s="75"/>
      <c r="AE1621" s="75"/>
      <c r="AF1621" s="76"/>
      <c r="AJ1621" s="90"/>
      <c r="AK1621" s="18"/>
      <c r="AL1621" s="8">
        <f t="shared" si="74"/>
        <v>0</v>
      </c>
      <c r="AO1621" s="8">
        <v>5.0102513169037195</v>
      </c>
      <c r="AT1621" s="18"/>
      <c r="AU1621" s="91"/>
    </row>
    <row r="1622" ht="12.0" customHeight="1">
      <c r="A1622" s="97">
        <v>1008004.0</v>
      </c>
      <c r="B1622" s="92" t="s">
        <v>1950</v>
      </c>
      <c r="C1622" s="81" t="str">
        <f t="shared" si="72"/>
        <v/>
      </c>
      <c r="D1622" s="82">
        <v>432.69</v>
      </c>
      <c r="E1622" s="94" t="s">
        <v>245</v>
      </c>
      <c r="F1622" s="84">
        <f t="shared" si="73"/>
        <v>527.8818</v>
      </c>
      <c r="G1622" s="95" t="s">
        <v>246</v>
      </c>
      <c r="H1622" s="86"/>
      <c r="I1622" s="76"/>
      <c r="J1622" s="76"/>
      <c r="K1622" s="88"/>
      <c r="N1622" s="18"/>
      <c r="P1622" s="4">
        <v>105.0</v>
      </c>
      <c r="Q1622" s="4"/>
      <c r="R1622" s="4"/>
      <c r="S1622" s="21"/>
      <c r="T1622" s="21"/>
      <c r="V1622" s="89"/>
      <c r="Z1622" s="73"/>
      <c r="AA1622" s="73">
        <v>12.001414427157002</v>
      </c>
      <c r="AB1622" s="4"/>
      <c r="AC1622" s="74"/>
      <c r="AD1622" s="75"/>
      <c r="AE1622" s="75"/>
      <c r="AF1622" s="76"/>
      <c r="AJ1622" s="90"/>
      <c r="AK1622" s="18"/>
      <c r="AL1622" s="8">
        <f t="shared" si="74"/>
        <v>0</v>
      </c>
      <c r="AO1622" s="8">
        <v>1.1819883226198322</v>
      </c>
      <c r="AT1622" s="18"/>
      <c r="AU1622" s="91"/>
    </row>
    <row r="1623" ht="12.0" customHeight="1">
      <c r="A1623" s="97">
        <v>1008005.0</v>
      </c>
      <c r="B1623" s="92" t="s">
        <v>1951</v>
      </c>
      <c r="C1623" s="81" t="str">
        <f t="shared" si="72"/>
        <v/>
      </c>
      <c r="D1623" s="82">
        <v>432.69</v>
      </c>
      <c r="E1623" s="94" t="s">
        <v>245</v>
      </c>
      <c r="F1623" s="84">
        <f t="shared" si="73"/>
        <v>527.8818</v>
      </c>
      <c r="G1623" s="95" t="s">
        <v>246</v>
      </c>
      <c r="H1623" s="86"/>
      <c r="I1623" s="138" t="s">
        <v>1952</v>
      </c>
      <c r="J1623" s="76"/>
      <c r="K1623" s="88"/>
      <c r="N1623" s="18"/>
      <c r="P1623" s="4">
        <v>105.0</v>
      </c>
      <c r="Q1623" s="4"/>
      <c r="R1623" s="4"/>
      <c r="S1623" s="21"/>
      <c r="T1623" s="21"/>
      <c r="V1623" s="89"/>
      <c r="Z1623" s="73"/>
      <c r="AA1623" s="73">
        <v>12.001414427157002</v>
      </c>
      <c r="AB1623" s="4"/>
      <c r="AC1623" s="74"/>
      <c r="AD1623" s="75"/>
      <c r="AE1623" s="75"/>
      <c r="AF1623" s="76"/>
      <c r="AJ1623" s="90"/>
      <c r="AK1623" s="18"/>
      <c r="AL1623" s="8">
        <f t="shared" si="74"/>
        <v>0</v>
      </c>
      <c r="AO1623" s="8">
        <v>1.0024457926016297</v>
      </c>
      <c r="AT1623" s="18"/>
      <c r="AU1623" s="91"/>
    </row>
    <row r="1624" ht="12.0" customHeight="1">
      <c r="A1624" s="97">
        <v>1008006.0</v>
      </c>
      <c r="B1624" s="92" t="s">
        <v>1953</v>
      </c>
      <c r="C1624" s="81" t="str">
        <f t="shared" si="72"/>
        <v/>
      </c>
      <c r="D1624" s="82">
        <v>417.45</v>
      </c>
      <c r="E1624" s="94" t="s">
        <v>245</v>
      </c>
      <c r="F1624" s="84">
        <f t="shared" si="73"/>
        <v>509.289</v>
      </c>
      <c r="G1624" s="95" t="s">
        <v>246</v>
      </c>
      <c r="H1624" s="86"/>
      <c r="I1624" s="99"/>
      <c r="J1624" s="76"/>
      <c r="K1624" s="88"/>
      <c r="N1624" s="18"/>
      <c r="P1624" s="4">
        <v>105.0</v>
      </c>
      <c r="Q1624" s="4"/>
      <c r="R1624" s="4"/>
      <c r="S1624" s="21"/>
      <c r="T1624" s="21"/>
      <c r="V1624" s="89"/>
      <c r="Z1624" s="73"/>
      <c r="AA1624" s="73">
        <v>11.999706787861015</v>
      </c>
      <c r="AB1624" s="4"/>
      <c r="AC1624" s="74"/>
      <c r="AD1624" s="75"/>
      <c r="AE1624" s="75"/>
      <c r="AF1624" s="76"/>
      <c r="AJ1624" s="90"/>
      <c r="AK1624" s="18"/>
      <c r="AL1624" s="8">
        <f t="shared" si="74"/>
        <v>0</v>
      </c>
      <c r="AO1624" s="8">
        <v>1.8655736682605464</v>
      </c>
      <c r="AT1624" s="18"/>
      <c r="AU1624" s="91"/>
    </row>
    <row r="1625" ht="12.0" customHeight="1">
      <c r="A1625" s="97">
        <v>1008007.0</v>
      </c>
      <c r="B1625" s="92" t="s">
        <v>1954</v>
      </c>
      <c r="C1625" s="81" t="str">
        <f t="shared" si="72"/>
        <v/>
      </c>
      <c r="D1625" s="82">
        <v>228.29</v>
      </c>
      <c r="E1625" s="94" t="s">
        <v>372</v>
      </c>
      <c r="F1625" s="84">
        <f t="shared" si="73"/>
        <v>278.5138</v>
      </c>
      <c r="G1625" s="95" t="s">
        <v>246</v>
      </c>
      <c r="H1625" s="86"/>
      <c r="I1625" s="76"/>
      <c r="J1625" s="76"/>
      <c r="K1625" s="88"/>
      <c r="N1625" s="18"/>
      <c r="P1625" s="4">
        <v>105.0</v>
      </c>
      <c r="Q1625" s="4"/>
      <c r="R1625" s="4"/>
      <c r="S1625" s="21"/>
      <c r="T1625" s="21"/>
      <c r="V1625" s="89"/>
      <c r="Z1625" s="73"/>
      <c r="AA1625" s="73">
        <v>0.0</v>
      </c>
      <c r="AB1625" s="4"/>
      <c r="AC1625" s="74"/>
      <c r="AD1625" s="75"/>
      <c r="AE1625" s="75"/>
      <c r="AF1625" s="76"/>
      <c r="AJ1625" s="90"/>
      <c r="AK1625" s="18"/>
      <c r="AL1625" s="8">
        <f t="shared" si="74"/>
        <v>0</v>
      </c>
      <c r="AO1625" s="8">
        <v>3.66106234707647</v>
      </c>
      <c r="AT1625" s="18"/>
      <c r="AU1625" s="91"/>
    </row>
    <row r="1626" ht="12.0" customHeight="1">
      <c r="A1626" s="97">
        <v>1008008.0</v>
      </c>
      <c r="B1626" s="92" t="s">
        <v>1955</v>
      </c>
      <c r="C1626" s="81" t="str">
        <f t="shared" si="72"/>
        <v/>
      </c>
      <c r="D1626" s="82">
        <v>208.42</v>
      </c>
      <c r="E1626" s="83" t="s">
        <v>245</v>
      </c>
      <c r="F1626" s="127">
        <f t="shared" si="73"/>
        <v>254.2724</v>
      </c>
      <c r="G1626" s="95" t="s">
        <v>246</v>
      </c>
      <c r="H1626" s="86"/>
      <c r="I1626" s="76"/>
      <c r="J1626" s="76"/>
      <c r="K1626" s="88"/>
      <c r="N1626" s="18"/>
      <c r="P1626" s="4">
        <v>105.0</v>
      </c>
      <c r="Q1626" s="4"/>
      <c r="R1626" s="4"/>
      <c r="S1626" s="21"/>
      <c r="T1626" s="21"/>
      <c r="V1626" s="89"/>
      <c r="Z1626" s="73"/>
      <c r="AA1626" s="73">
        <v>0.0</v>
      </c>
      <c r="AB1626" s="4"/>
      <c r="AC1626" s="74"/>
      <c r="AD1626" s="75"/>
      <c r="AE1626" s="75"/>
      <c r="AF1626" s="76"/>
      <c r="AJ1626" s="90"/>
      <c r="AK1626" s="18"/>
      <c r="AL1626" s="8">
        <f t="shared" si="74"/>
        <v>0</v>
      </c>
      <c r="AO1626" s="8">
        <v>153.89899688522027</v>
      </c>
      <c r="AT1626" s="18"/>
      <c r="AU1626" s="91"/>
    </row>
    <row r="1627" ht="12.0" customHeight="1">
      <c r="A1627" s="97">
        <v>5008009.0</v>
      </c>
      <c r="B1627" s="92" t="s">
        <v>1956</v>
      </c>
      <c r="C1627" s="81" t="str">
        <f t="shared" si="72"/>
        <v/>
      </c>
      <c r="D1627" s="82">
        <v>417.45</v>
      </c>
      <c r="E1627" s="94" t="s">
        <v>245</v>
      </c>
      <c r="F1627" s="84">
        <f t="shared" si="73"/>
        <v>509.289</v>
      </c>
      <c r="G1627" s="95" t="s">
        <v>246</v>
      </c>
      <c r="H1627" s="86"/>
      <c r="I1627" s="76"/>
      <c r="J1627" s="76"/>
      <c r="K1627" s="88"/>
      <c r="N1627" s="18"/>
      <c r="P1627" s="4">
        <v>105.0</v>
      </c>
      <c r="Q1627" s="4"/>
      <c r="R1627" s="4"/>
      <c r="S1627" s="21"/>
      <c r="T1627" s="21"/>
      <c r="V1627" s="89"/>
      <c r="Z1627" s="73"/>
      <c r="AA1627" s="73">
        <v>11.999706787861015</v>
      </c>
      <c r="AB1627" s="4"/>
      <c r="AC1627" s="74"/>
      <c r="AD1627" s="75"/>
      <c r="AE1627" s="75"/>
      <c r="AF1627" s="76"/>
      <c r="AJ1627" s="90">
        <v>1008009.0</v>
      </c>
      <c r="AK1627" s="18"/>
      <c r="AL1627" s="8">
        <f t="shared" si="74"/>
        <v>0</v>
      </c>
      <c r="AO1627" s="8">
        <v>82.08524140346404</v>
      </c>
      <c r="AT1627" s="18"/>
      <c r="AU1627" s="91"/>
    </row>
    <row r="1628" ht="12.0" customHeight="1">
      <c r="A1628" s="97">
        <v>1008010.0</v>
      </c>
      <c r="B1628" s="92" t="s">
        <v>1957</v>
      </c>
      <c r="C1628" s="81" t="str">
        <f t="shared" si="72"/>
        <v/>
      </c>
      <c r="D1628" s="82">
        <v>228.29</v>
      </c>
      <c r="E1628" s="94" t="s">
        <v>245</v>
      </c>
      <c r="F1628" s="84">
        <f t="shared" si="73"/>
        <v>278.5138</v>
      </c>
      <c r="G1628" s="95" t="s">
        <v>246</v>
      </c>
      <c r="H1628" s="86"/>
      <c r="I1628" s="76"/>
      <c r="J1628" s="76"/>
      <c r="K1628" s="88"/>
      <c r="N1628" s="18"/>
      <c r="P1628" s="4">
        <v>105.0</v>
      </c>
      <c r="Q1628" s="4"/>
      <c r="R1628" s="4"/>
      <c r="S1628" s="21"/>
      <c r="T1628" s="21"/>
      <c r="V1628" s="89"/>
      <c r="Z1628" s="73"/>
      <c r="AA1628" s="73">
        <v>0.0</v>
      </c>
      <c r="AB1628" s="4"/>
      <c r="AC1628" s="74"/>
      <c r="AD1628" s="75"/>
      <c r="AE1628" s="75"/>
      <c r="AF1628" s="76"/>
      <c r="AJ1628" s="90"/>
      <c r="AK1628" s="18"/>
      <c r="AL1628" s="8">
        <f t="shared" si="74"/>
        <v>0</v>
      </c>
      <c r="AO1628" s="8">
        <v>5.003451874337842</v>
      </c>
      <c r="AT1628" s="18"/>
      <c r="AU1628" s="91"/>
    </row>
    <row r="1629" ht="12.0" customHeight="1">
      <c r="A1629" s="97">
        <v>5008011.0</v>
      </c>
      <c r="B1629" s="92" t="s">
        <v>1958</v>
      </c>
      <c r="C1629" s="81" t="str">
        <f t="shared" si="72"/>
        <v/>
      </c>
      <c r="D1629" s="82">
        <v>451.49</v>
      </c>
      <c r="E1629" s="94" t="s">
        <v>245</v>
      </c>
      <c r="F1629" s="84">
        <f t="shared" si="73"/>
        <v>550.8178</v>
      </c>
      <c r="G1629" s="95" t="s">
        <v>246</v>
      </c>
      <c r="H1629" s="86"/>
      <c r="I1629" s="76"/>
      <c r="J1629" s="76"/>
      <c r="K1629" s="88"/>
      <c r="N1629" s="18"/>
      <c r="P1629" s="4">
        <v>105.0</v>
      </c>
      <c r="Q1629" s="4"/>
      <c r="R1629" s="4"/>
      <c r="S1629" s="21"/>
      <c r="T1629" s="21"/>
      <c r="V1629" s="89"/>
      <c r="Z1629" s="73"/>
      <c r="AA1629" s="73">
        <v>11.999728896268934</v>
      </c>
      <c r="AB1629" s="4"/>
      <c r="AC1629" s="74"/>
      <c r="AD1629" s="75"/>
      <c r="AE1629" s="75"/>
      <c r="AF1629" s="76"/>
      <c r="AJ1629" s="90">
        <v>1008011.0</v>
      </c>
      <c r="AK1629" s="18"/>
      <c r="AL1629" s="8">
        <f t="shared" si="74"/>
        <v>0</v>
      </c>
      <c r="AO1629" s="8">
        <v>0.5128060537716783</v>
      </c>
      <c r="AT1629" s="18"/>
      <c r="AU1629" s="91"/>
    </row>
    <row r="1630" ht="12.0" customHeight="1">
      <c r="A1630" s="97">
        <v>1008012.0</v>
      </c>
      <c r="B1630" s="92" t="s">
        <v>1959</v>
      </c>
      <c r="C1630" s="81" t="str">
        <f t="shared" si="72"/>
        <v/>
      </c>
      <c r="D1630" s="82">
        <v>417.45</v>
      </c>
      <c r="E1630" s="94" t="s">
        <v>245</v>
      </c>
      <c r="F1630" s="84">
        <f t="shared" si="73"/>
        <v>509.289</v>
      </c>
      <c r="G1630" s="95" t="s">
        <v>246</v>
      </c>
      <c r="H1630" s="86"/>
      <c r="I1630" s="76"/>
      <c r="J1630" s="76"/>
      <c r="K1630" s="88"/>
      <c r="N1630" s="18"/>
      <c r="P1630" s="4">
        <v>105.0</v>
      </c>
      <c r="Q1630" s="4"/>
      <c r="R1630" s="4"/>
      <c r="S1630" s="21"/>
      <c r="T1630" s="21"/>
      <c r="V1630" s="89"/>
      <c r="Z1630" s="73"/>
      <c r="AA1630" s="73">
        <v>11.999706787861015</v>
      </c>
      <c r="AB1630" s="4"/>
      <c r="AC1630" s="74"/>
      <c r="AD1630" s="75"/>
      <c r="AE1630" s="75"/>
      <c r="AF1630" s="76"/>
      <c r="AJ1630" s="90"/>
      <c r="AK1630" s="18"/>
      <c r="AL1630" s="8">
        <f t="shared" si="74"/>
        <v>0</v>
      </c>
      <c r="AO1630" s="8">
        <v>0.9772052548031434</v>
      </c>
      <c r="AT1630" s="18"/>
      <c r="AU1630" s="91"/>
    </row>
    <row r="1631" ht="12.0" customHeight="1">
      <c r="A1631" s="97">
        <v>1008013.0</v>
      </c>
      <c r="B1631" s="92" t="s">
        <v>1960</v>
      </c>
      <c r="C1631" s="81" t="str">
        <f t="shared" si="72"/>
        <v/>
      </c>
      <c r="D1631" s="82">
        <v>171.83</v>
      </c>
      <c r="E1631" s="83" t="s">
        <v>245</v>
      </c>
      <c r="F1631" s="127">
        <f t="shared" si="73"/>
        <v>209.6326</v>
      </c>
      <c r="G1631" s="95" t="s">
        <v>246</v>
      </c>
      <c r="H1631" s="86"/>
      <c r="I1631" s="76"/>
      <c r="J1631" s="76"/>
      <c r="K1631" s="88"/>
      <c r="N1631" s="18"/>
      <c r="P1631" s="4">
        <v>105.0</v>
      </c>
      <c r="Q1631" s="4"/>
      <c r="R1631" s="4"/>
      <c r="S1631" s="21"/>
      <c r="T1631" s="21"/>
      <c r="V1631" s="89"/>
      <c r="Z1631" s="73"/>
      <c r="AA1631" s="73">
        <v>0.0</v>
      </c>
      <c r="AB1631" s="4"/>
      <c r="AC1631" s="74"/>
      <c r="AD1631" s="75"/>
      <c r="AE1631" s="75"/>
      <c r="AF1631" s="76"/>
      <c r="AJ1631" s="90"/>
      <c r="AK1631" s="18"/>
      <c r="AL1631" s="8">
        <f t="shared" si="74"/>
        <v>0</v>
      </c>
      <c r="AO1631" s="8">
        <v>186.6707148391876</v>
      </c>
      <c r="AT1631" s="18"/>
      <c r="AU1631" s="91"/>
    </row>
    <row r="1632" ht="12.0" customHeight="1">
      <c r="A1632" s="97">
        <v>5008014.0</v>
      </c>
      <c r="B1632" s="92" t="s">
        <v>1961</v>
      </c>
      <c r="C1632" s="81" t="str">
        <f t="shared" si="72"/>
        <v/>
      </c>
      <c r="D1632" s="82">
        <v>451.49</v>
      </c>
      <c r="E1632" s="94" t="s">
        <v>245</v>
      </c>
      <c r="F1632" s="84">
        <f t="shared" si="73"/>
        <v>550.8178</v>
      </c>
      <c r="G1632" s="95" t="s">
        <v>246</v>
      </c>
      <c r="H1632" s="86"/>
      <c r="I1632" s="76"/>
      <c r="J1632" s="76"/>
      <c r="K1632" s="88"/>
      <c r="N1632" s="18"/>
      <c r="P1632" s="4">
        <v>105.0</v>
      </c>
      <c r="Q1632" s="4"/>
      <c r="R1632" s="4"/>
      <c r="S1632" s="21"/>
      <c r="T1632" s="21"/>
      <c r="V1632" s="89"/>
      <c r="Z1632" s="73"/>
      <c r="AA1632" s="73">
        <v>11.999728896268934</v>
      </c>
      <c r="AB1632" s="4"/>
      <c r="AC1632" s="74"/>
      <c r="AD1632" s="75"/>
      <c r="AE1632" s="75"/>
      <c r="AF1632" s="76"/>
      <c r="AJ1632" s="90">
        <v>1008014.0</v>
      </c>
      <c r="AK1632" s="18"/>
      <c r="AL1632" s="8">
        <f t="shared" si="74"/>
        <v>0</v>
      </c>
      <c r="AO1632" s="8">
        <v>0.39121286576396075</v>
      </c>
      <c r="AT1632" s="18"/>
      <c r="AU1632" s="91"/>
    </row>
    <row r="1633" ht="12.0" customHeight="1">
      <c r="A1633" s="97">
        <v>1008015.0</v>
      </c>
      <c r="B1633" s="92" t="s">
        <v>1962</v>
      </c>
      <c r="C1633" s="81" t="str">
        <f t="shared" si="72"/>
        <v/>
      </c>
      <c r="D1633" s="82">
        <v>228.29</v>
      </c>
      <c r="E1633" s="94" t="s">
        <v>245</v>
      </c>
      <c r="F1633" s="84">
        <f t="shared" si="73"/>
        <v>278.5138</v>
      </c>
      <c r="G1633" s="95" t="s">
        <v>246</v>
      </c>
      <c r="H1633" s="86"/>
      <c r="I1633" s="76"/>
      <c r="J1633" s="76"/>
      <c r="K1633" s="88"/>
      <c r="N1633" s="18"/>
      <c r="P1633" s="4">
        <v>105.0</v>
      </c>
      <c r="Q1633" s="4"/>
      <c r="R1633" s="4"/>
      <c r="S1633" s="21"/>
      <c r="T1633" s="21"/>
      <c r="V1633" s="89"/>
      <c r="Z1633" s="73"/>
      <c r="AA1633" s="73">
        <v>0.0</v>
      </c>
      <c r="AB1633" s="4"/>
      <c r="AC1633" s="74"/>
      <c r="AD1633" s="75"/>
      <c r="AE1633" s="75"/>
      <c r="AF1633" s="76"/>
      <c r="AJ1633" s="90"/>
      <c r="AK1633" s="18"/>
      <c r="AL1633" s="8">
        <f t="shared" si="74"/>
        <v>0</v>
      </c>
      <c r="AO1633" s="8">
        <v>3.7525889057533823</v>
      </c>
      <c r="AT1633" s="18"/>
      <c r="AU1633" s="91"/>
    </row>
    <row r="1634" ht="12.0" customHeight="1">
      <c r="A1634" s="97">
        <v>1008016.0</v>
      </c>
      <c r="B1634" s="92" t="s">
        <v>1963</v>
      </c>
      <c r="C1634" s="81" t="str">
        <f t="shared" si="72"/>
        <v/>
      </c>
      <c r="D1634" s="82">
        <v>322.07</v>
      </c>
      <c r="E1634" s="94" t="s">
        <v>245</v>
      </c>
      <c r="F1634" s="84">
        <f t="shared" si="73"/>
        <v>392.9254</v>
      </c>
      <c r="G1634" s="95" t="s">
        <v>246</v>
      </c>
      <c r="H1634" s="86"/>
      <c r="I1634" s="76"/>
      <c r="J1634" s="76"/>
      <c r="K1634" s="88"/>
      <c r="N1634" s="18"/>
      <c r="P1634" s="4">
        <v>105.0</v>
      </c>
      <c r="Q1634" s="4"/>
      <c r="R1634" s="4"/>
      <c r="S1634" s="21"/>
      <c r="T1634" s="21"/>
      <c r="V1634" s="89"/>
      <c r="Z1634" s="73"/>
      <c r="AA1634" s="73">
        <v>0.0</v>
      </c>
      <c r="AB1634" s="4"/>
      <c r="AC1634" s="74"/>
      <c r="AD1634" s="75"/>
      <c r="AE1634" s="75"/>
      <c r="AF1634" s="76"/>
      <c r="AJ1634" s="90"/>
      <c r="AK1634" s="18"/>
      <c r="AL1634" s="8">
        <f t="shared" si="74"/>
        <v>0</v>
      </c>
      <c r="AO1634" s="8">
        <v>2.3643085910115733</v>
      </c>
      <c r="AT1634" s="18"/>
      <c r="AU1634" s="91"/>
    </row>
    <row r="1635" ht="12.0" customHeight="1">
      <c r="A1635" s="97">
        <v>5008017.0</v>
      </c>
      <c r="B1635" s="92" t="s">
        <v>1964</v>
      </c>
      <c r="C1635" s="81" t="str">
        <f t="shared" si="72"/>
        <v/>
      </c>
      <c r="D1635" s="82">
        <v>529.29</v>
      </c>
      <c r="E1635" s="94" t="s">
        <v>245</v>
      </c>
      <c r="F1635" s="84">
        <f t="shared" si="73"/>
        <v>645.7338</v>
      </c>
      <c r="G1635" s="95" t="s">
        <v>246</v>
      </c>
      <c r="H1635" s="86"/>
      <c r="I1635" s="76"/>
      <c r="J1635" s="76"/>
      <c r="K1635" s="88"/>
      <c r="N1635" s="18"/>
      <c r="P1635" s="4">
        <v>105.0</v>
      </c>
      <c r="Q1635" s="4"/>
      <c r="R1635" s="4"/>
      <c r="S1635" s="21"/>
      <c r="T1635" s="21"/>
      <c r="V1635" s="89"/>
      <c r="Z1635" s="73"/>
      <c r="AA1635" s="73">
        <v>11.999190611088622</v>
      </c>
      <c r="AB1635" s="4"/>
      <c r="AC1635" s="74"/>
      <c r="AD1635" s="75"/>
      <c r="AE1635" s="75"/>
      <c r="AF1635" s="76"/>
      <c r="AJ1635" s="90">
        <v>1008017.0</v>
      </c>
      <c r="AK1635" s="18"/>
      <c r="AL1635" s="8">
        <f t="shared" si="74"/>
        <v>0</v>
      </c>
      <c r="AO1635" s="8">
        <v>0.5678982057923173</v>
      </c>
      <c r="AT1635" s="18"/>
      <c r="AU1635" s="91"/>
    </row>
    <row r="1636" ht="12.0" customHeight="1">
      <c r="A1636" s="97">
        <v>5008018.0</v>
      </c>
      <c r="B1636" s="92" t="s">
        <v>1965</v>
      </c>
      <c r="C1636" s="81" t="str">
        <f t="shared" si="72"/>
        <v/>
      </c>
      <c r="D1636" s="82">
        <v>529.29</v>
      </c>
      <c r="E1636" s="94" t="s">
        <v>245</v>
      </c>
      <c r="F1636" s="84">
        <f t="shared" si="73"/>
        <v>645.7338</v>
      </c>
      <c r="G1636" s="95" t="s">
        <v>246</v>
      </c>
      <c r="H1636" s="86"/>
      <c r="I1636" s="76"/>
      <c r="J1636" s="76"/>
      <c r="K1636" s="88"/>
      <c r="N1636" s="18"/>
      <c r="P1636" s="4">
        <v>105.0</v>
      </c>
      <c r="Q1636" s="4"/>
      <c r="R1636" s="4"/>
      <c r="S1636" s="21"/>
      <c r="T1636" s="21"/>
      <c r="V1636" s="89"/>
      <c r="Z1636" s="73"/>
      <c r="AA1636" s="73">
        <v>11.999190611088622</v>
      </c>
      <c r="AB1636" s="4"/>
      <c r="AC1636" s="74"/>
      <c r="AD1636" s="75"/>
      <c r="AE1636" s="75"/>
      <c r="AF1636" s="76"/>
      <c r="AJ1636" s="90">
        <v>1008018.0</v>
      </c>
      <c r="AK1636" s="18"/>
      <c r="AL1636" s="8">
        <f t="shared" si="74"/>
        <v>0</v>
      </c>
      <c r="AO1636" s="8">
        <v>0.38535949678764386</v>
      </c>
      <c r="AT1636" s="18"/>
      <c r="AU1636" s="91"/>
    </row>
    <row r="1637" ht="12.0" customHeight="1">
      <c r="A1637" s="97">
        <v>1008019.0</v>
      </c>
      <c r="B1637" s="92" t="s">
        <v>1966</v>
      </c>
      <c r="C1637" s="81" t="str">
        <f t="shared" si="72"/>
        <v/>
      </c>
      <c r="D1637" s="82">
        <v>555.74</v>
      </c>
      <c r="E1637" s="94" t="s">
        <v>245</v>
      </c>
      <c r="F1637" s="84">
        <f t="shared" si="73"/>
        <v>678.0028</v>
      </c>
      <c r="G1637" s="95" t="s">
        <v>246</v>
      </c>
      <c r="H1637" s="86"/>
      <c r="I1637" s="76"/>
      <c r="J1637" s="76"/>
      <c r="K1637" s="88"/>
      <c r="N1637" s="18"/>
      <c r="P1637" s="4">
        <v>105.0</v>
      </c>
      <c r="Q1637" s="4"/>
      <c r="R1637" s="4"/>
      <c r="S1637" s="21"/>
      <c r="T1637" s="21"/>
      <c r="V1637" s="89"/>
      <c r="Z1637" s="73"/>
      <c r="AA1637" s="73">
        <v>12.000660738375132</v>
      </c>
      <c r="AB1637" s="4"/>
      <c r="AC1637" s="74"/>
      <c r="AD1637" s="75"/>
      <c r="AE1637" s="75"/>
      <c r="AF1637" s="76"/>
      <c r="AJ1637" s="90"/>
      <c r="AK1637" s="18"/>
      <c r="AL1637" s="8">
        <f t="shared" si="74"/>
        <v>0</v>
      </c>
      <c r="AO1637" s="8">
        <v>0.8332297437785676</v>
      </c>
      <c r="AT1637" s="18"/>
      <c r="AU1637" s="91"/>
    </row>
    <row r="1638" ht="12.0" customHeight="1">
      <c r="A1638" s="97">
        <v>1008020.0</v>
      </c>
      <c r="B1638" s="92" t="s">
        <v>1967</v>
      </c>
      <c r="C1638" s="81" t="str">
        <f t="shared" si="72"/>
        <v/>
      </c>
      <c r="D1638" s="82">
        <v>423.77</v>
      </c>
      <c r="E1638" s="94" t="s">
        <v>245</v>
      </c>
      <c r="F1638" s="84">
        <f t="shared" si="73"/>
        <v>516.9994</v>
      </c>
      <c r="G1638" s="95" t="s">
        <v>246</v>
      </c>
      <c r="H1638" s="86"/>
      <c r="I1638" s="76"/>
      <c r="J1638" s="76"/>
      <c r="K1638" s="88"/>
      <c r="N1638" s="18"/>
      <c r="P1638" s="4">
        <v>105.0</v>
      </c>
      <c r="Q1638" s="4"/>
      <c r="R1638" s="4"/>
      <c r="S1638" s="21"/>
      <c r="T1638" s="21"/>
      <c r="V1638" s="89"/>
      <c r="Z1638" s="73"/>
      <c r="AA1638" s="73">
        <v>0.0</v>
      </c>
      <c r="AB1638" s="4"/>
      <c r="AC1638" s="74"/>
      <c r="AD1638" s="75"/>
      <c r="AE1638" s="75"/>
      <c r="AF1638" s="76"/>
      <c r="AJ1638" s="90"/>
      <c r="AK1638" s="18"/>
      <c r="AL1638" s="8">
        <f t="shared" si="74"/>
        <v>0</v>
      </c>
      <c r="AO1638" s="8">
        <v>11.551750080425833</v>
      </c>
      <c r="AT1638" s="18"/>
      <c r="AU1638" s="91"/>
    </row>
    <row r="1639" ht="12.0" customHeight="1">
      <c r="A1639" s="97">
        <v>5008021.0</v>
      </c>
      <c r="B1639" s="92" t="s">
        <v>1968</v>
      </c>
      <c r="C1639" s="81" t="str">
        <f t="shared" si="72"/>
        <v/>
      </c>
      <c r="D1639" s="82">
        <v>529.29</v>
      </c>
      <c r="E1639" s="94" t="s">
        <v>245</v>
      </c>
      <c r="F1639" s="84">
        <f t="shared" si="73"/>
        <v>645.7338</v>
      </c>
      <c r="G1639" s="95" t="s">
        <v>246</v>
      </c>
      <c r="H1639" s="86"/>
      <c r="I1639" s="76"/>
      <c r="J1639" s="76"/>
      <c r="K1639" s="88"/>
      <c r="N1639" s="18"/>
      <c r="P1639" s="4">
        <v>105.0</v>
      </c>
      <c r="Q1639" s="4"/>
      <c r="R1639" s="4"/>
      <c r="S1639" s="21"/>
      <c r="T1639" s="21"/>
      <c r="V1639" s="89"/>
      <c r="Z1639" s="73"/>
      <c r="AA1639" s="73">
        <v>11.99904335645222</v>
      </c>
      <c r="AB1639" s="4"/>
      <c r="AC1639" s="74"/>
      <c r="AD1639" s="75"/>
      <c r="AE1639" s="75"/>
      <c r="AF1639" s="76"/>
      <c r="AJ1639" s="90">
        <v>1008021.0</v>
      </c>
      <c r="AK1639" s="18"/>
      <c r="AL1639" s="8">
        <f t="shared" si="74"/>
        <v>0</v>
      </c>
      <c r="AO1639" s="8">
        <v>0.7616517112979314</v>
      </c>
      <c r="AT1639" s="18"/>
      <c r="AU1639" s="91"/>
    </row>
    <row r="1640" ht="12.0" customHeight="1">
      <c r="A1640" s="97">
        <v>1008022.0</v>
      </c>
      <c r="B1640" s="92" t="s">
        <v>1969</v>
      </c>
      <c r="C1640" s="81" t="str">
        <f t="shared" si="72"/>
        <v/>
      </c>
      <c r="D1640" s="82">
        <v>275.7</v>
      </c>
      <c r="E1640" s="94"/>
      <c r="F1640" s="84">
        <f t="shared" si="73"/>
        <v>336.354</v>
      </c>
      <c r="G1640" s="95" t="s">
        <v>246</v>
      </c>
      <c r="H1640" s="86"/>
      <c r="I1640" s="76"/>
      <c r="J1640" s="76"/>
      <c r="K1640" s="88"/>
      <c r="N1640" s="18"/>
      <c r="P1640" s="4">
        <v>105.0</v>
      </c>
      <c r="Q1640" s="4"/>
      <c r="R1640" s="4"/>
      <c r="S1640" s="21"/>
      <c r="T1640" s="21"/>
      <c r="V1640" s="89"/>
      <c r="Z1640" s="73"/>
      <c r="AA1640" s="73">
        <v>0.0</v>
      </c>
      <c r="AB1640" s="4"/>
      <c r="AC1640" s="74"/>
      <c r="AD1640" s="75"/>
      <c r="AE1640" s="75"/>
      <c r="AF1640" s="76"/>
      <c r="AJ1640" s="90"/>
      <c r="AK1640" s="18"/>
      <c r="AL1640" s="8">
        <f t="shared" si="74"/>
        <v>0</v>
      </c>
      <c r="AO1640" s="8">
        <v>5.918591473117779</v>
      </c>
      <c r="AT1640" s="18"/>
      <c r="AU1640" s="91"/>
    </row>
    <row r="1641" ht="12.0" customHeight="1">
      <c r="A1641" s="97">
        <v>5008023.0</v>
      </c>
      <c r="B1641" s="92" t="s">
        <v>1970</v>
      </c>
      <c r="C1641" s="81" t="str">
        <f t="shared" si="72"/>
        <v/>
      </c>
      <c r="D1641" s="82">
        <v>613.59</v>
      </c>
      <c r="E1641" s="94" t="s">
        <v>245</v>
      </c>
      <c r="F1641" s="84">
        <f t="shared" si="73"/>
        <v>748.5798</v>
      </c>
      <c r="G1641" s="95" t="s">
        <v>246</v>
      </c>
      <c r="H1641" s="86"/>
      <c r="I1641" s="76"/>
      <c r="J1641" s="76"/>
      <c r="K1641" s="88"/>
      <c r="N1641" s="18"/>
      <c r="P1641" s="4">
        <v>105.0</v>
      </c>
      <c r="Q1641" s="4"/>
      <c r="R1641" s="4"/>
      <c r="S1641" s="21"/>
      <c r="T1641" s="21"/>
      <c r="V1641" s="89"/>
      <c r="Z1641" s="73"/>
      <c r="AA1641" s="73">
        <v>11.99880311190904</v>
      </c>
      <c r="AB1641" s="4"/>
      <c r="AC1641" s="74"/>
      <c r="AD1641" s="75"/>
      <c r="AE1641" s="75"/>
      <c r="AF1641" s="76"/>
      <c r="AJ1641" s="90">
        <v>1008023.0</v>
      </c>
      <c r="AK1641" s="18"/>
      <c r="AL1641" s="8">
        <f t="shared" si="74"/>
        <v>0</v>
      </c>
      <c r="AO1641" s="8">
        <v>0.8461494145477763</v>
      </c>
      <c r="AT1641" s="18"/>
      <c r="AU1641" s="91"/>
    </row>
    <row r="1642" ht="12.0" customHeight="1">
      <c r="A1642" s="97">
        <v>5008024.0</v>
      </c>
      <c r="B1642" s="92" t="s">
        <v>1971</v>
      </c>
      <c r="C1642" s="81" t="str">
        <f t="shared" si="72"/>
        <v/>
      </c>
      <c r="D1642" s="82">
        <v>630.94</v>
      </c>
      <c r="E1642" s="94" t="s">
        <v>245</v>
      </c>
      <c r="F1642" s="84">
        <f t="shared" si="73"/>
        <v>769.7468</v>
      </c>
      <c r="G1642" s="95" t="s">
        <v>246</v>
      </c>
      <c r="H1642" s="86"/>
      <c r="I1642" s="76"/>
      <c r="J1642" s="76"/>
      <c r="K1642" s="88"/>
      <c r="N1642" s="18"/>
      <c r="P1642" s="4">
        <v>105.0</v>
      </c>
      <c r="Q1642" s="4"/>
      <c r="R1642" s="4"/>
      <c r="S1642" s="21"/>
      <c r="T1642" s="21"/>
      <c r="V1642" s="89"/>
      <c r="Z1642" s="73"/>
      <c r="AA1642" s="73">
        <v>11.998932997065737</v>
      </c>
      <c r="AB1642" s="4"/>
      <c r="AC1642" s="74"/>
      <c r="AD1642" s="75"/>
      <c r="AE1642" s="75"/>
      <c r="AF1642" s="76"/>
      <c r="AJ1642" s="90">
        <v>1008024.0</v>
      </c>
      <c r="AK1642" s="18"/>
      <c r="AL1642" s="8">
        <f t="shared" si="74"/>
        <v>0</v>
      </c>
      <c r="AO1642" s="8">
        <v>0.8759716453147048</v>
      </c>
      <c r="AT1642" s="18"/>
      <c r="AU1642" s="91"/>
    </row>
    <row r="1643" ht="12.0" customHeight="1">
      <c r="A1643" s="97">
        <v>5008025.0</v>
      </c>
      <c r="B1643" s="92" t="s">
        <v>1972</v>
      </c>
      <c r="C1643" s="81" t="str">
        <f t="shared" si="72"/>
        <v/>
      </c>
      <c r="D1643" s="82">
        <v>492.51</v>
      </c>
      <c r="E1643" s="94" t="s">
        <v>245</v>
      </c>
      <c r="F1643" s="84">
        <f t="shared" si="73"/>
        <v>600.8622</v>
      </c>
      <c r="G1643" s="95" t="s">
        <v>246</v>
      </c>
      <c r="H1643" s="86"/>
      <c r="I1643" s="76"/>
      <c r="J1643" s="76"/>
      <c r="K1643" s="88"/>
      <c r="N1643" s="18"/>
      <c r="P1643" s="4">
        <v>105.0</v>
      </c>
      <c r="Q1643" s="4"/>
      <c r="R1643" s="4"/>
      <c r="S1643" s="21"/>
      <c r="T1643" s="21"/>
      <c r="V1643" s="89"/>
      <c r="Z1643" s="73"/>
      <c r="AA1643" s="73">
        <v>12.000621310966139</v>
      </c>
      <c r="AB1643" s="4"/>
      <c r="AC1643" s="74"/>
      <c r="AD1643" s="75"/>
      <c r="AE1643" s="75"/>
      <c r="AF1643" s="76"/>
      <c r="AJ1643" s="90">
        <v>1008025.0</v>
      </c>
      <c r="AK1643" s="18"/>
      <c r="AL1643" s="8">
        <f t="shared" si="74"/>
        <v>0</v>
      </c>
      <c r="AO1643" s="8">
        <v>1.7393838082305328</v>
      </c>
      <c r="AT1643" s="18"/>
      <c r="AU1643" s="91"/>
    </row>
    <row r="1644" ht="12.0" customHeight="1">
      <c r="A1644" s="97">
        <v>1008026.0</v>
      </c>
      <c r="B1644" s="92" t="s">
        <v>1973</v>
      </c>
      <c r="C1644" s="81" t="str">
        <f t="shared" si="72"/>
        <v/>
      </c>
      <c r="D1644" s="82">
        <v>503.24</v>
      </c>
      <c r="E1644" s="94" t="s">
        <v>245</v>
      </c>
      <c r="F1644" s="84">
        <f t="shared" si="73"/>
        <v>613.9528</v>
      </c>
      <c r="G1644" s="95" t="s">
        <v>246</v>
      </c>
      <c r="H1644" s="86"/>
      <c r="I1644" s="76"/>
      <c r="J1644" s="76"/>
      <c r="K1644" s="88"/>
      <c r="N1644" s="18"/>
      <c r="P1644" s="4">
        <v>105.0</v>
      </c>
      <c r="Q1644" s="4"/>
      <c r="R1644" s="4"/>
      <c r="S1644" s="21"/>
      <c r="T1644" s="21"/>
      <c r="V1644" s="89"/>
      <c r="Z1644" s="73"/>
      <c r="AA1644" s="73">
        <v>0.0</v>
      </c>
      <c r="AB1644" s="4"/>
      <c r="AC1644" s="74"/>
      <c r="AD1644" s="75"/>
      <c r="AE1644" s="75"/>
      <c r="AF1644" s="76"/>
      <c r="AJ1644" s="90"/>
      <c r="AK1644" s="18"/>
      <c r="AL1644" s="8">
        <f t="shared" si="74"/>
        <v>0</v>
      </c>
      <c r="AO1644" s="8">
        <v>3.4045501656672688</v>
      </c>
      <c r="AT1644" s="18"/>
      <c r="AU1644" s="91"/>
    </row>
    <row r="1645" ht="12.0" customHeight="1">
      <c r="A1645" s="97">
        <v>1008027.0</v>
      </c>
      <c r="B1645" s="92" t="s">
        <v>1974</v>
      </c>
      <c r="C1645" s="81" t="str">
        <f t="shared" si="72"/>
        <v/>
      </c>
      <c r="D1645" s="82">
        <v>268.0</v>
      </c>
      <c r="E1645" s="83" t="s">
        <v>245</v>
      </c>
      <c r="F1645" s="127">
        <f t="shared" si="73"/>
        <v>326.96</v>
      </c>
      <c r="G1645" s="95" t="s">
        <v>246</v>
      </c>
      <c r="H1645" s="86"/>
      <c r="I1645" s="76"/>
      <c r="J1645" s="76"/>
      <c r="K1645" s="88"/>
      <c r="N1645" s="18"/>
      <c r="P1645" s="4">
        <v>105.0</v>
      </c>
      <c r="Q1645" s="4"/>
      <c r="R1645" s="4"/>
      <c r="S1645" s="21"/>
      <c r="T1645" s="21"/>
      <c r="V1645" s="89"/>
      <c r="Z1645" s="73"/>
      <c r="AA1645" s="73">
        <v>0.0</v>
      </c>
      <c r="AB1645" s="4"/>
      <c r="AC1645" s="74"/>
      <c r="AD1645" s="75"/>
      <c r="AE1645" s="75"/>
      <c r="AF1645" s="76"/>
      <c r="AJ1645" s="90"/>
      <c r="AK1645" s="18"/>
      <c r="AL1645" s="8">
        <f t="shared" si="74"/>
        <v>0</v>
      </c>
      <c r="AO1645" s="8">
        <v>119.68518257767765</v>
      </c>
      <c r="AT1645" s="18"/>
      <c r="AU1645" s="91"/>
    </row>
    <row r="1646" ht="12.0" customHeight="1">
      <c r="A1646" s="97">
        <v>1008028.0</v>
      </c>
      <c r="B1646" s="92" t="s">
        <v>1975</v>
      </c>
      <c r="C1646" s="81" t="str">
        <f t="shared" si="72"/>
        <v/>
      </c>
      <c r="D1646" s="82">
        <v>268.0</v>
      </c>
      <c r="E1646" s="83" t="s">
        <v>245</v>
      </c>
      <c r="F1646" s="127">
        <f t="shared" si="73"/>
        <v>326.96</v>
      </c>
      <c r="G1646" s="95" t="s">
        <v>246</v>
      </c>
      <c r="H1646" s="86"/>
      <c r="I1646" s="76"/>
      <c r="J1646" s="76"/>
      <c r="K1646" s="88"/>
      <c r="N1646" s="18"/>
      <c r="P1646" s="4">
        <v>105.0</v>
      </c>
      <c r="Q1646" s="4"/>
      <c r="R1646" s="4"/>
      <c r="S1646" s="21"/>
      <c r="T1646" s="21"/>
      <c r="V1646" s="89"/>
      <c r="Z1646" s="73"/>
      <c r="AA1646" s="73">
        <v>0.0</v>
      </c>
      <c r="AB1646" s="4"/>
      <c r="AC1646" s="74"/>
      <c r="AD1646" s="75"/>
      <c r="AE1646" s="75"/>
      <c r="AF1646" s="76"/>
      <c r="AJ1646" s="90"/>
      <c r="AK1646" s="18"/>
      <c r="AL1646" s="8">
        <f t="shared" si="74"/>
        <v>0</v>
      </c>
      <c r="AO1646" s="8">
        <v>119.68518257767765</v>
      </c>
      <c r="AT1646" s="18"/>
      <c r="AU1646" s="91"/>
    </row>
    <row r="1647" ht="12.0" customHeight="1">
      <c r="A1647" s="97">
        <v>5008029.0</v>
      </c>
      <c r="B1647" s="92" t="s">
        <v>1976</v>
      </c>
      <c r="C1647" s="81" t="str">
        <f t="shared" si="72"/>
        <v/>
      </c>
      <c r="D1647" s="82">
        <v>634.05</v>
      </c>
      <c r="E1647" s="94" t="s">
        <v>245</v>
      </c>
      <c r="F1647" s="84">
        <f t="shared" si="73"/>
        <v>773.541</v>
      </c>
      <c r="G1647" s="95" t="s">
        <v>246</v>
      </c>
      <c r="H1647" s="86"/>
      <c r="I1647" s="87" t="s">
        <v>1735</v>
      </c>
      <c r="J1647" s="76"/>
      <c r="K1647" s="88"/>
      <c r="N1647" s="18"/>
      <c r="P1647" s="4">
        <v>105.0</v>
      </c>
      <c r="Q1647" s="4"/>
      <c r="R1647" s="4"/>
      <c r="S1647" s="21"/>
      <c r="T1647" s="21"/>
      <c r="V1647" s="89"/>
      <c r="Z1647" s="73"/>
      <c r="AA1647" s="73">
        <v>11.999483337638864</v>
      </c>
      <c r="AB1647" s="4"/>
      <c r="AC1647" s="74"/>
      <c r="AD1647" s="75"/>
      <c r="AE1647" s="75"/>
      <c r="AF1647" s="76"/>
      <c r="AJ1647" s="90">
        <v>1008029.0</v>
      </c>
      <c r="AK1647" s="18"/>
      <c r="AL1647" s="8">
        <f t="shared" si="74"/>
        <v>0</v>
      </c>
      <c r="AO1647" s="8">
        <v>0.3805912466182637</v>
      </c>
      <c r="AT1647" s="18"/>
      <c r="AU1647" s="91"/>
    </row>
    <row r="1648" ht="12.0" customHeight="1">
      <c r="A1648" s="97">
        <v>5008030.0</v>
      </c>
      <c r="B1648" s="92" t="s">
        <v>1977</v>
      </c>
      <c r="C1648" s="81" t="str">
        <f t="shared" si="72"/>
        <v/>
      </c>
      <c r="D1648" s="82">
        <v>634.05</v>
      </c>
      <c r="E1648" s="94" t="s">
        <v>245</v>
      </c>
      <c r="F1648" s="84">
        <f t="shared" si="73"/>
        <v>773.541</v>
      </c>
      <c r="G1648" s="95" t="s">
        <v>246</v>
      </c>
      <c r="H1648" s="86"/>
      <c r="I1648" s="138" t="s">
        <v>1978</v>
      </c>
      <c r="J1648" s="76"/>
      <c r="K1648" s="88"/>
      <c r="N1648" s="18"/>
      <c r="P1648" s="4">
        <v>105.0</v>
      </c>
      <c r="Q1648" s="4"/>
      <c r="R1648" s="4"/>
      <c r="S1648" s="21"/>
      <c r="T1648" s="21"/>
      <c r="V1648" s="89"/>
      <c r="Z1648" s="73"/>
      <c r="AA1648" s="73">
        <v>12.000193045534616</v>
      </c>
      <c r="AB1648" s="4"/>
      <c r="AC1648" s="74"/>
      <c r="AD1648" s="75"/>
      <c r="AE1648" s="75"/>
      <c r="AF1648" s="76"/>
      <c r="AJ1648" s="90">
        <v>1008030.0</v>
      </c>
      <c r="AK1648" s="18"/>
      <c r="AL1648" s="8">
        <f t="shared" si="74"/>
        <v>0</v>
      </c>
      <c r="AO1648" s="8">
        <v>0.6072354721325106</v>
      </c>
      <c r="AT1648" s="18"/>
      <c r="AU1648" s="91"/>
    </row>
    <row r="1649" ht="12.0" customHeight="1">
      <c r="A1649" s="97">
        <v>5008031.0</v>
      </c>
      <c r="B1649" s="92" t="s">
        <v>1979</v>
      </c>
      <c r="C1649" s="81" t="str">
        <f t="shared" si="72"/>
        <v/>
      </c>
      <c r="D1649" s="82">
        <v>641.63</v>
      </c>
      <c r="E1649" s="94" t="s">
        <v>245</v>
      </c>
      <c r="F1649" s="84">
        <f t="shared" si="73"/>
        <v>782.7886</v>
      </c>
      <c r="G1649" s="95" t="s">
        <v>246</v>
      </c>
      <c r="H1649" s="86"/>
      <c r="I1649" s="99"/>
      <c r="J1649" s="76"/>
      <c r="K1649" s="88"/>
      <c r="N1649" s="18"/>
      <c r="P1649" s="4">
        <v>105.0</v>
      </c>
      <c r="Q1649" s="4"/>
      <c r="R1649" s="4"/>
      <c r="S1649" s="21"/>
      <c r="T1649" s="21"/>
      <c r="V1649" s="89"/>
      <c r="Z1649" s="73"/>
      <c r="AA1649" s="73">
        <v>11.99923693246852</v>
      </c>
      <c r="AB1649" s="4"/>
      <c r="AC1649" s="74"/>
      <c r="AD1649" s="75"/>
      <c r="AE1649" s="75"/>
      <c r="AF1649" s="76"/>
      <c r="AJ1649" s="90">
        <v>1008031.0</v>
      </c>
      <c r="AK1649" s="18"/>
      <c r="AL1649" s="8">
        <f t="shared" si="74"/>
        <v>0</v>
      </c>
      <c r="AO1649" s="8">
        <v>0.8216167135416841</v>
      </c>
      <c r="AT1649" s="18"/>
      <c r="AU1649" s="91"/>
    </row>
    <row r="1650" ht="12.0" customHeight="1">
      <c r="A1650" s="97">
        <v>1008032.0</v>
      </c>
      <c r="B1650" s="92" t="s">
        <v>1980</v>
      </c>
      <c r="C1650" s="81" t="str">
        <f t="shared" si="72"/>
        <v/>
      </c>
      <c r="D1650" s="82">
        <v>724.16</v>
      </c>
      <c r="E1650" s="94" t="s">
        <v>245</v>
      </c>
      <c r="F1650" s="84">
        <f t="shared" si="73"/>
        <v>883.4752</v>
      </c>
      <c r="G1650" s="95" t="s">
        <v>246</v>
      </c>
      <c r="H1650" s="86"/>
      <c r="I1650" s="76"/>
      <c r="J1650" s="76"/>
      <c r="K1650" s="88"/>
      <c r="N1650" s="18"/>
      <c r="P1650" s="4">
        <v>105.0</v>
      </c>
      <c r="Q1650" s="4"/>
      <c r="R1650" s="4"/>
      <c r="S1650" s="21"/>
      <c r="T1650" s="21"/>
      <c r="V1650" s="89"/>
      <c r="Z1650" s="73"/>
      <c r="AA1650" s="73">
        <v>12.000845129938725</v>
      </c>
      <c r="AB1650" s="4"/>
      <c r="AC1650" s="74"/>
      <c r="AD1650" s="75"/>
      <c r="AE1650" s="75"/>
      <c r="AF1650" s="76"/>
      <c r="AJ1650" s="90"/>
      <c r="AK1650" s="18"/>
      <c r="AL1650" s="8">
        <f t="shared" si="74"/>
        <v>0</v>
      </c>
      <c r="AO1650" s="8">
        <v>2.1508617313589564</v>
      </c>
      <c r="AT1650" s="18"/>
      <c r="AU1650" s="91"/>
    </row>
    <row r="1651" ht="12.0" customHeight="1">
      <c r="A1651" s="97">
        <v>5008033.0</v>
      </c>
      <c r="B1651" s="92" t="s">
        <v>1981</v>
      </c>
      <c r="C1651" s="81" t="str">
        <f t="shared" si="72"/>
        <v/>
      </c>
      <c r="D1651" s="82">
        <v>724.16</v>
      </c>
      <c r="E1651" s="94" t="s">
        <v>245</v>
      </c>
      <c r="F1651" s="84">
        <f t="shared" si="73"/>
        <v>883.4752</v>
      </c>
      <c r="G1651" s="95" t="s">
        <v>246</v>
      </c>
      <c r="H1651" s="86"/>
      <c r="I1651" s="138" t="s">
        <v>1982</v>
      </c>
      <c r="J1651" s="76"/>
      <c r="K1651" s="88"/>
      <c r="N1651" s="18"/>
      <c r="P1651" s="4">
        <v>105.0</v>
      </c>
      <c r="Q1651" s="4"/>
      <c r="R1651" s="4"/>
      <c r="S1651" s="21"/>
      <c r="T1651" s="21"/>
      <c r="V1651" s="89"/>
      <c r="Z1651" s="73"/>
      <c r="AA1651" s="73">
        <v>12.000845129938725</v>
      </c>
      <c r="AB1651" s="4"/>
      <c r="AC1651" s="74"/>
      <c r="AD1651" s="75"/>
      <c r="AE1651" s="75"/>
      <c r="AF1651" s="76"/>
      <c r="AJ1651" s="90">
        <v>1008033.0</v>
      </c>
      <c r="AK1651" s="18"/>
      <c r="AL1651" s="8">
        <f t="shared" si="74"/>
        <v>0</v>
      </c>
      <c r="AO1651" s="8">
        <v>0.3241024526705277</v>
      </c>
      <c r="AT1651" s="18"/>
      <c r="AU1651" s="91"/>
    </row>
    <row r="1652" ht="12.0" customHeight="1">
      <c r="A1652" s="97">
        <v>5008034.0</v>
      </c>
      <c r="B1652" s="92" t="s">
        <v>1983</v>
      </c>
      <c r="C1652" s="81" t="str">
        <f t="shared" si="72"/>
        <v/>
      </c>
      <c r="D1652" s="82">
        <v>867.36</v>
      </c>
      <c r="E1652" s="94" t="s">
        <v>245</v>
      </c>
      <c r="F1652" s="84">
        <f t="shared" si="73"/>
        <v>1058.1792</v>
      </c>
      <c r="G1652" s="95" t="s">
        <v>246</v>
      </c>
      <c r="H1652" s="86"/>
      <c r="I1652" s="99"/>
      <c r="J1652" s="76"/>
      <c r="K1652" s="88"/>
      <c r="N1652" s="18"/>
      <c r="P1652" s="4">
        <v>105.0</v>
      </c>
      <c r="Q1652" s="4"/>
      <c r="R1652" s="4"/>
      <c r="S1652" s="21"/>
      <c r="T1652" s="21"/>
      <c r="V1652" s="89"/>
      <c r="Z1652" s="73"/>
      <c r="AA1652" s="73">
        <v>12.000564483409477</v>
      </c>
      <c r="AB1652" s="4"/>
      <c r="AC1652" s="74"/>
      <c r="AD1652" s="75"/>
      <c r="AE1652" s="75"/>
      <c r="AF1652" s="76"/>
      <c r="AJ1652" s="90">
        <v>1008034.0</v>
      </c>
      <c r="AK1652" s="18"/>
      <c r="AL1652" s="8">
        <f t="shared" si="74"/>
        <v>0</v>
      </c>
      <c r="AO1652" s="8">
        <v>0.9406397964450702</v>
      </c>
      <c r="AT1652" s="18"/>
      <c r="AU1652" s="91"/>
    </row>
    <row r="1653" ht="12.0" customHeight="1">
      <c r="A1653" s="97">
        <v>5008035.0</v>
      </c>
      <c r="B1653" s="92" t="s">
        <v>1984</v>
      </c>
      <c r="C1653" s="81" t="str">
        <f t="shared" si="72"/>
        <v/>
      </c>
      <c r="D1653" s="82">
        <v>867.36</v>
      </c>
      <c r="E1653" s="94" t="s">
        <v>245</v>
      </c>
      <c r="F1653" s="84">
        <f t="shared" si="73"/>
        <v>1058.1792</v>
      </c>
      <c r="G1653" s="95" t="s">
        <v>246</v>
      </c>
      <c r="H1653" s="86"/>
      <c r="I1653" s="76"/>
      <c r="J1653" s="76"/>
      <c r="K1653" s="88"/>
      <c r="N1653" s="18"/>
      <c r="P1653" s="4">
        <v>105.0</v>
      </c>
      <c r="Q1653" s="4"/>
      <c r="R1653" s="4"/>
      <c r="S1653" s="21"/>
      <c r="T1653" s="21"/>
      <c r="V1653" s="89"/>
      <c r="Z1653" s="73"/>
      <c r="AA1653" s="73">
        <v>12.000564483409477</v>
      </c>
      <c r="AB1653" s="4"/>
      <c r="AC1653" s="74"/>
      <c r="AD1653" s="75"/>
      <c r="AE1653" s="75"/>
      <c r="AF1653" s="76"/>
      <c r="AJ1653" s="90">
        <v>1008035.0</v>
      </c>
      <c r="AK1653" s="18"/>
      <c r="AL1653" s="8">
        <f t="shared" si="74"/>
        <v>0</v>
      </c>
      <c r="AO1653" s="8">
        <v>0.3990593075827571</v>
      </c>
      <c r="AT1653" s="18"/>
      <c r="AU1653" s="91"/>
    </row>
    <row r="1654" ht="12.0" customHeight="1">
      <c r="A1654" s="97">
        <v>5008036.0</v>
      </c>
      <c r="B1654" s="92" t="s">
        <v>1985</v>
      </c>
      <c r="C1654" s="81" t="str">
        <f t="shared" si="72"/>
        <v/>
      </c>
      <c r="D1654" s="82">
        <v>902.04</v>
      </c>
      <c r="E1654" s="94" t="s">
        <v>245</v>
      </c>
      <c r="F1654" s="84">
        <f t="shared" si="73"/>
        <v>1100.4888</v>
      </c>
      <c r="G1654" s="95" t="s">
        <v>246</v>
      </c>
      <c r="H1654" s="86"/>
      <c r="I1654" s="138" t="s">
        <v>1986</v>
      </c>
      <c r="J1654" s="76"/>
      <c r="K1654" s="88"/>
      <c r="N1654" s="18"/>
      <c r="P1654" s="4">
        <v>105.0</v>
      </c>
      <c r="Q1654" s="4"/>
      <c r="R1654" s="4"/>
      <c r="S1654" s="21"/>
      <c r="T1654" s="21"/>
      <c r="V1654" s="89"/>
      <c r="Z1654" s="73"/>
      <c r="AA1654" s="73">
        <v>12.000474930456619</v>
      </c>
      <c r="AB1654" s="4"/>
      <c r="AC1654" s="74"/>
      <c r="AD1654" s="75"/>
      <c r="AE1654" s="75"/>
      <c r="AF1654" s="76"/>
      <c r="AJ1654" s="90">
        <v>1008036.0</v>
      </c>
      <c r="AK1654" s="18"/>
      <c r="AL1654" s="8">
        <f t="shared" si="74"/>
        <v>0</v>
      </c>
      <c r="AO1654" s="8">
        <v>0.6227483004754075</v>
      </c>
      <c r="AT1654" s="18"/>
      <c r="AU1654" s="91"/>
    </row>
    <row r="1655" ht="12.0" customHeight="1">
      <c r="A1655" s="97">
        <v>5008037.0</v>
      </c>
      <c r="B1655" s="92" t="s">
        <v>1987</v>
      </c>
      <c r="C1655" s="81" t="str">
        <f t="shared" si="72"/>
        <v/>
      </c>
      <c r="D1655" s="82">
        <v>902.04</v>
      </c>
      <c r="E1655" s="94" t="s">
        <v>245</v>
      </c>
      <c r="F1655" s="84">
        <f t="shared" si="73"/>
        <v>1100.4888</v>
      </c>
      <c r="G1655" s="95" t="s">
        <v>246</v>
      </c>
      <c r="H1655" s="86"/>
      <c r="I1655" s="99"/>
      <c r="J1655" s="76"/>
      <c r="K1655" s="88"/>
      <c r="N1655" s="18"/>
      <c r="P1655" s="4">
        <v>105.0</v>
      </c>
      <c r="Q1655" s="4"/>
      <c r="R1655" s="4"/>
      <c r="S1655" s="21"/>
      <c r="T1655" s="21"/>
      <c r="V1655" s="89"/>
      <c r="Z1655" s="73"/>
      <c r="AA1655" s="73">
        <v>12.000474930456619</v>
      </c>
      <c r="AB1655" s="4"/>
      <c r="AC1655" s="74"/>
      <c r="AD1655" s="75"/>
      <c r="AE1655" s="75"/>
      <c r="AF1655" s="76"/>
      <c r="AJ1655" s="90">
        <v>1008037.0</v>
      </c>
      <c r="AK1655" s="18"/>
      <c r="AL1655" s="8">
        <f t="shared" si="74"/>
        <v>0</v>
      </c>
      <c r="AO1655" s="8">
        <v>0.5276061990138868</v>
      </c>
      <c r="AT1655" s="18"/>
      <c r="AU1655" s="91"/>
    </row>
    <row r="1656" ht="12.0" customHeight="1">
      <c r="A1656" s="97">
        <v>1008038.0</v>
      </c>
      <c r="B1656" s="92" t="s">
        <v>1988</v>
      </c>
      <c r="C1656" s="81" t="str">
        <f t="shared" si="72"/>
        <v/>
      </c>
      <c r="D1656" s="82">
        <v>731.62</v>
      </c>
      <c r="E1656" s="94" t="s">
        <v>245</v>
      </c>
      <c r="F1656" s="84">
        <f t="shared" si="73"/>
        <v>892.5764</v>
      </c>
      <c r="G1656" s="95" t="s">
        <v>246</v>
      </c>
      <c r="H1656" s="86"/>
      <c r="I1656" s="76"/>
      <c r="J1656" s="76"/>
      <c r="K1656" s="88"/>
      <c r="N1656" s="18"/>
      <c r="P1656" s="4">
        <v>105.0</v>
      </c>
      <c r="Q1656" s="4"/>
      <c r="R1656" s="4"/>
      <c r="S1656" s="21"/>
      <c r="T1656" s="21"/>
      <c r="V1656" s="89"/>
      <c r="Z1656" s="73"/>
      <c r="AA1656" s="73">
        <v>0.0</v>
      </c>
      <c r="AB1656" s="4"/>
      <c r="AC1656" s="74"/>
      <c r="AD1656" s="75"/>
      <c r="AE1656" s="75"/>
      <c r="AF1656" s="76"/>
      <c r="AJ1656" s="90"/>
      <c r="AK1656" s="18"/>
      <c r="AL1656" s="8">
        <f t="shared" si="74"/>
        <v>0</v>
      </c>
      <c r="AO1656" s="8">
        <v>1.9515281507856828</v>
      </c>
      <c r="AT1656" s="18"/>
      <c r="AU1656" s="91"/>
    </row>
    <row r="1657" ht="12.0" customHeight="1">
      <c r="A1657" s="97">
        <v>1008039.0</v>
      </c>
      <c r="B1657" s="92" t="s">
        <v>1989</v>
      </c>
      <c r="C1657" s="81" t="str">
        <f t="shared" si="72"/>
        <v/>
      </c>
      <c r="D1657" s="82">
        <v>529.5</v>
      </c>
      <c r="E1657" s="94" t="s">
        <v>245</v>
      </c>
      <c r="F1657" s="127">
        <f t="shared" si="73"/>
        <v>645.99</v>
      </c>
      <c r="G1657" s="95" t="s">
        <v>246</v>
      </c>
      <c r="H1657" s="86"/>
      <c r="I1657" s="138" t="s">
        <v>1990</v>
      </c>
      <c r="J1657" s="76"/>
      <c r="K1657" s="88"/>
      <c r="N1657" s="18"/>
      <c r="P1657" s="4">
        <v>105.0</v>
      </c>
      <c r="Q1657" s="4"/>
      <c r="R1657" s="4"/>
      <c r="S1657" s="21"/>
      <c r="T1657" s="21"/>
      <c r="V1657" s="89"/>
      <c r="Z1657" s="73"/>
      <c r="AA1657" s="73">
        <v>0.0</v>
      </c>
      <c r="AB1657" s="4"/>
      <c r="AC1657" s="74"/>
      <c r="AD1657" s="75"/>
      <c r="AE1657" s="75"/>
      <c r="AF1657" s="76"/>
      <c r="AJ1657" s="90"/>
      <c r="AK1657" s="18"/>
      <c r="AL1657" s="8">
        <f t="shared" si="74"/>
        <v>0</v>
      </c>
      <c r="AO1657" s="8">
        <v>0.9615429030327386</v>
      </c>
      <c r="AT1657" s="18"/>
      <c r="AU1657" s="91"/>
    </row>
    <row r="1658" ht="12.0" customHeight="1">
      <c r="A1658" s="97">
        <v>1008040.0</v>
      </c>
      <c r="B1658" s="92" t="s">
        <v>1991</v>
      </c>
      <c r="C1658" s="81" t="str">
        <f t="shared" si="72"/>
        <v/>
      </c>
      <c r="D1658" s="82">
        <v>784.02</v>
      </c>
      <c r="E1658" s="94" t="s">
        <v>245</v>
      </c>
      <c r="F1658" s="84">
        <f t="shared" si="73"/>
        <v>956.5044</v>
      </c>
      <c r="G1658" s="95" t="s">
        <v>246</v>
      </c>
      <c r="H1658" s="86"/>
      <c r="I1658" s="99"/>
      <c r="J1658" s="76"/>
      <c r="K1658" s="88"/>
      <c r="N1658" s="18"/>
      <c r="P1658" s="4">
        <v>105.0</v>
      </c>
      <c r="Q1658" s="4"/>
      <c r="R1658" s="4"/>
      <c r="S1658" s="21"/>
      <c r="T1658" s="21"/>
      <c r="V1658" s="89"/>
      <c r="Z1658" s="73"/>
      <c r="AA1658" s="73">
        <v>0.0</v>
      </c>
      <c r="AB1658" s="4"/>
      <c r="AC1658" s="74"/>
      <c r="AD1658" s="75"/>
      <c r="AE1658" s="75"/>
      <c r="AF1658" s="76"/>
      <c r="AJ1658" s="90"/>
      <c r="AK1658" s="18"/>
      <c r="AL1658" s="8">
        <f t="shared" si="74"/>
        <v>0</v>
      </c>
      <c r="AO1658" s="8">
        <v>1.9002746490747402</v>
      </c>
      <c r="AT1658" s="18"/>
      <c r="AU1658" s="91"/>
    </row>
    <row r="1659" ht="12.0" customHeight="1">
      <c r="A1659" s="97">
        <v>5008041.0</v>
      </c>
      <c r="B1659" s="92" t="s">
        <v>1992</v>
      </c>
      <c r="C1659" s="81" t="str">
        <f t="shared" si="72"/>
        <v/>
      </c>
      <c r="D1659" s="82">
        <v>1158.2</v>
      </c>
      <c r="E1659" s="94" t="s">
        <v>245</v>
      </c>
      <c r="F1659" s="84">
        <f t="shared" si="73"/>
        <v>1413.004</v>
      </c>
      <c r="G1659" s="95" t="s">
        <v>246</v>
      </c>
      <c r="H1659" s="86"/>
      <c r="I1659" s="76"/>
      <c r="J1659" s="76"/>
      <c r="K1659" s="88"/>
      <c r="N1659" s="18"/>
      <c r="P1659" s="4">
        <v>105.0</v>
      </c>
      <c r="Q1659" s="4"/>
      <c r="R1659" s="4"/>
      <c r="S1659" s="21"/>
      <c r="T1659" s="21"/>
      <c r="V1659" s="89"/>
      <c r="Z1659" s="73"/>
      <c r="AA1659" s="73">
        <v>12.000317049327592</v>
      </c>
      <c r="AB1659" s="4"/>
      <c r="AC1659" s="74"/>
      <c r="AD1659" s="75"/>
      <c r="AE1659" s="75"/>
      <c r="AF1659" s="76"/>
      <c r="AJ1659" s="90">
        <v>1008041.0</v>
      </c>
      <c r="AK1659" s="18"/>
      <c r="AL1659" s="8">
        <f t="shared" si="74"/>
        <v>0</v>
      </c>
      <c r="AO1659" s="8">
        <v>0.5379267198151482</v>
      </c>
      <c r="AT1659" s="18"/>
      <c r="AU1659" s="91"/>
    </row>
    <row r="1660" ht="12.0" customHeight="1">
      <c r="A1660" s="97">
        <v>1008042.0</v>
      </c>
      <c r="B1660" s="92" t="s">
        <v>1993</v>
      </c>
      <c r="C1660" s="81" t="str">
        <f t="shared" si="72"/>
        <v/>
      </c>
      <c r="D1660" s="82">
        <v>1033.7</v>
      </c>
      <c r="E1660" s="94" t="s">
        <v>245</v>
      </c>
      <c r="F1660" s="84">
        <f t="shared" si="73"/>
        <v>1261.114</v>
      </c>
      <c r="G1660" s="95" t="s">
        <v>246</v>
      </c>
      <c r="H1660" s="86"/>
      <c r="I1660" s="138" t="s">
        <v>1994</v>
      </c>
      <c r="J1660" s="76"/>
      <c r="K1660" s="88"/>
      <c r="N1660" s="18"/>
      <c r="P1660" s="4">
        <v>105.0</v>
      </c>
      <c r="Q1660" s="4"/>
      <c r="R1660" s="4"/>
      <c r="S1660" s="21"/>
      <c r="T1660" s="21"/>
      <c r="V1660" s="89"/>
      <c r="Z1660" s="73"/>
      <c r="AA1660" s="73">
        <v>0.0</v>
      </c>
      <c r="AB1660" s="4"/>
      <c r="AC1660" s="74"/>
      <c r="AD1660" s="75"/>
      <c r="AE1660" s="75"/>
      <c r="AF1660" s="76"/>
      <c r="AJ1660" s="90"/>
      <c r="AK1660" s="18"/>
      <c r="AL1660" s="8">
        <f t="shared" si="74"/>
        <v>0</v>
      </c>
      <c r="AO1660" s="8">
        <v>0.9749804682737881</v>
      </c>
      <c r="AT1660" s="18"/>
      <c r="AU1660" s="91"/>
    </row>
    <row r="1661" ht="12.0" customHeight="1">
      <c r="A1661" s="97">
        <v>5008043.0</v>
      </c>
      <c r="B1661" s="92" t="s">
        <v>1995</v>
      </c>
      <c r="C1661" s="81" t="str">
        <f t="shared" si="72"/>
        <v/>
      </c>
      <c r="D1661" s="82">
        <v>1474.95</v>
      </c>
      <c r="E1661" s="94" t="s">
        <v>245</v>
      </c>
      <c r="F1661" s="84">
        <f t="shared" si="73"/>
        <v>1799.439</v>
      </c>
      <c r="G1661" s="95" t="s">
        <v>246</v>
      </c>
      <c r="H1661" s="86"/>
      <c r="I1661" s="99"/>
      <c r="J1661" s="76"/>
      <c r="K1661" s="88"/>
      <c r="N1661" s="18"/>
      <c r="P1661" s="4">
        <v>105.0</v>
      </c>
      <c r="Q1661" s="4"/>
      <c r="R1661" s="4"/>
      <c r="S1661" s="21"/>
      <c r="T1661" s="21"/>
      <c r="V1661" s="89"/>
      <c r="Z1661" s="73"/>
      <c r="AA1661" s="73">
        <v>12.0</v>
      </c>
      <c r="AB1661" s="4"/>
      <c r="AC1661" s="74"/>
      <c r="AD1661" s="75"/>
      <c r="AE1661" s="75"/>
      <c r="AF1661" s="76"/>
      <c r="AJ1661" s="90">
        <v>1008043.0</v>
      </c>
      <c r="AK1661" s="18"/>
      <c r="AL1661" s="8">
        <f t="shared" si="74"/>
        <v>0</v>
      </c>
      <c r="AO1661" s="8">
        <v>0.5162725919082816</v>
      </c>
      <c r="AT1661" s="18"/>
      <c r="AU1661" s="91"/>
    </row>
    <row r="1662" ht="12.0" customHeight="1">
      <c r="A1662" s="97">
        <v>5008044.0</v>
      </c>
      <c r="B1662" s="92" t="s">
        <v>1996</v>
      </c>
      <c r="C1662" s="81" t="str">
        <f t="shared" si="72"/>
        <v/>
      </c>
      <c r="D1662" s="82">
        <v>1474.95</v>
      </c>
      <c r="E1662" s="94" t="s">
        <v>245</v>
      </c>
      <c r="F1662" s="84">
        <f t="shared" si="73"/>
        <v>1799.439</v>
      </c>
      <c r="G1662" s="95" t="s">
        <v>246</v>
      </c>
      <c r="H1662" s="86"/>
      <c r="I1662" s="76"/>
      <c r="J1662" s="76"/>
      <c r="K1662" s="88"/>
      <c r="N1662" s="18"/>
      <c r="P1662" s="4">
        <v>105.0</v>
      </c>
      <c r="Q1662" s="4"/>
      <c r="R1662" s="4"/>
      <c r="S1662" s="21"/>
      <c r="T1662" s="21"/>
      <c r="V1662" s="89"/>
      <c r="Z1662" s="73"/>
      <c r="AA1662" s="73">
        <v>12.00013652032446</v>
      </c>
      <c r="AB1662" s="4"/>
      <c r="AC1662" s="74"/>
      <c r="AD1662" s="75"/>
      <c r="AE1662" s="75"/>
      <c r="AF1662" s="76"/>
      <c r="AJ1662" s="90">
        <v>1008044.0</v>
      </c>
      <c r="AK1662" s="18"/>
      <c r="AL1662" s="8">
        <f t="shared" si="74"/>
        <v>0</v>
      </c>
      <c r="AO1662" s="8">
        <v>0.5956991445095557</v>
      </c>
      <c r="AT1662" s="18"/>
      <c r="AU1662" s="91"/>
    </row>
    <row r="1663" ht="12.0" customHeight="1">
      <c r="A1663" s="97">
        <v>1008045.0</v>
      </c>
      <c r="B1663" s="92" t="s">
        <v>1997</v>
      </c>
      <c r="C1663" s="81" t="str">
        <f t="shared" si="72"/>
        <v/>
      </c>
      <c r="D1663" s="82">
        <v>665.67</v>
      </c>
      <c r="E1663" s="83" t="s">
        <v>245</v>
      </c>
      <c r="F1663" s="127">
        <f t="shared" si="73"/>
        <v>812.1174</v>
      </c>
      <c r="G1663" s="95" t="s">
        <v>246</v>
      </c>
      <c r="H1663" s="86"/>
      <c r="I1663" s="76"/>
      <c r="J1663" s="76"/>
      <c r="K1663" s="88"/>
      <c r="N1663" s="18"/>
      <c r="P1663" s="4">
        <v>105.0</v>
      </c>
      <c r="Q1663" s="4"/>
      <c r="R1663" s="4"/>
      <c r="S1663" s="21"/>
      <c r="T1663" s="21"/>
      <c r="V1663" s="89"/>
      <c r="Z1663" s="73"/>
      <c r="AA1663" s="73">
        <v>0.0</v>
      </c>
      <c r="AB1663" s="4"/>
      <c r="AC1663" s="74"/>
      <c r="AD1663" s="75"/>
      <c r="AE1663" s="75"/>
      <c r="AF1663" s="76"/>
      <c r="AJ1663" s="90"/>
      <c r="AK1663" s="18"/>
      <c r="AL1663" s="8">
        <f t="shared" si="74"/>
        <v>0</v>
      </c>
      <c r="AO1663" s="8">
        <v>1.147273349758518</v>
      </c>
      <c r="AT1663" s="18"/>
      <c r="AU1663" s="91"/>
    </row>
    <row r="1664" ht="12.0" customHeight="1">
      <c r="A1664" s="97">
        <v>1008046.0</v>
      </c>
      <c r="B1664" s="92" t="s">
        <v>1998</v>
      </c>
      <c r="C1664" s="81" t="str">
        <f t="shared" si="72"/>
        <v/>
      </c>
      <c r="D1664" s="82">
        <v>1205.86</v>
      </c>
      <c r="E1664" s="94" t="s">
        <v>245</v>
      </c>
      <c r="F1664" s="84">
        <f t="shared" si="73"/>
        <v>1471.1492</v>
      </c>
      <c r="G1664" s="95" t="s">
        <v>246</v>
      </c>
      <c r="H1664" s="86"/>
      <c r="I1664" s="76"/>
      <c r="J1664" s="76"/>
      <c r="K1664" s="88"/>
      <c r="N1664" s="18"/>
      <c r="P1664" s="4">
        <v>105.0</v>
      </c>
      <c r="Q1664" s="4"/>
      <c r="R1664" s="4"/>
      <c r="S1664" s="21"/>
      <c r="T1664" s="21"/>
      <c r="V1664" s="89"/>
      <c r="Z1664" s="73"/>
      <c r="AA1664" s="73">
        <v>5.000444089173101</v>
      </c>
      <c r="AB1664" s="4"/>
      <c r="AC1664" s="74"/>
      <c r="AD1664" s="75"/>
      <c r="AE1664" s="75"/>
      <c r="AF1664" s="76"/>
      <c r="AJ1664" s="90"/>
      <c r="AK1664" s="18"/>
      <c r="AL1664" s="8">
        <f t="shared" si="74"/>
        <v>0</v>
      </c>
      <c r="AO1664" s="8">
        <v>0.9166675887218978</v>
      </c>
      <c r="AT1664" s="18"/>
      <c r="AU1664" s="91"/>
    </row>
    <row r="1665" ht="12.0" customHeight="1">
      <c r="A1665" s="97">
        <v>1008047.0</v>
      </c>
      <c r="B1665" s="92" t="s">
        <v>1999</v>
      </c>
      <c r="C1665" s="81" t="str">
        <f t="shared" si="72"/>
        <v/>
      </c>
      <c r="D1665" s="82">
        <v>753.33</v>
      </c>
      <c r="E1665" s="83" t="s">
        <v>245</v>
      </c>
      <c r="F1665" s="127">
        <f t="shared" si="73"/>
        <v>919.0626</v>
      </c>
      <c r="G1665" s="95" t="s">
        <v>246</v>
      </c>
      <c r="H1665" s="86"/>
      <c r="I1665" s="76"/>
      <c r="J1665" s="76"/>
      <c r="K1665" s="88"/>
      <c r="N1665" s="18"/>
      <c r="P1665" s="4">
        <v>105.0</v>
      </c>
      <c r="Q1665" s="4"/>
      <c r="R1665" s="4"/>
      <c r="S1665" s="21"/>
      <c r="T1665" s="21"/>
      <c r="V1665" s="89"/>
      <c r="Z1665" s="73"/>
      <c r="AA1665" s="73">
        <v>0.0</v>
      </c>
      <c r="AB1665" s="4"/>
      <c r="AC1665" s="74"/>
      <c r="AD1665" s="75"/>
      <c r="AE1665" s="75"/>
      <c r="AF1665" s="76"/>
      <c r="AJ1665" s="90"/>
      <c r="AK1665" s="18"/>
      <c r="AL1665" s="8">
        <f t="shared" si="74"/>
        <v>0</v>
      </c>
      <c r="AO1665" s="8">
        <v>1.1204857076970396</v>
      </c>
      <c r="AT1665" s="18"/>
      <c r="AU1665" s="91"/>
    </row>
    <row r="1666" ht="12.0" customHeight="1">
      <c r="A1666" s="97">
        <v>1008048.0</v>
      </c>
      <c r="B1666" s="92" t="s">
        <v>2000</v>
      </c>
      <c r="C1666" s="81" t="str">
        <f t="shared" si="72"/>
        <v/>
      </c>
      <c r="D1666" s="82">
        <v>814.0</v>
      </c>
      <c r="E1666" s="83" t="s">
        <v>245</v>
      </c>
      <c r="F1666" s="127">
        <f t="shared" si="73"/>
        <v>993.08</v>
      </c>
      <c r="G1666" s="95" t="s">
        <v>246</v>
      </c>
      <c r="H1666" s="86"/>
      <c r="I1666" s="76"/>
      <c r="J1666" s="76"/>
      <c r="K1666" s="88"/>
      <c r="N1666" s="18"/>
      <c r="P1666" s="4">
        <v>105.0</v>
      </c>
      <c r="Q1666" s="4"/>
      <c r="R1666" s="4"/>
      <c r="S1666" s="21"/>
      <c r="T1666" s="21"/>
      <c r="V1666" s="89"/>
      <c r="Z1666" s="73"/>
      <c r="AA1666" s="73">
        <v>0.0</v>
      </c>
      <c r="AB1666" s="4"/>
      <c r="AC1666" s="74"/>
      <c r="AD1666" s="75"/>
      <c r="AE1666" s="75"/>
      <c r="AF1666" s="76"/>
      <c r="AJ1666" s="90"/>
      <c r="AK1666" s="18"/>
      <c r="AL1666" s="8">
        <f t="shared" si="74"/>
        <v>0</v>
      </c>
      <c r="AO1666" s="8">
        <v>1.1258557013273993</v>
      </c>
      <c r="AT1666" s="18"/>
      <c r="AU1666" s="91"/>
    </row>
    <row r="1667" ht="12.0" customHeight="1">
      <c r="A1667" s="97">
        <v>1008049.0</v>
      </c>
      <c r="B1667" s="92" t="s">
        <v>2001</v>
      </c>
      <c r="C1667" s="81" t="str">
        <f t="shared" si="72"/>
        <v/>
      </c>
      <c r="D1667" s="82">
        <v>1850.03</v>
      </c>
      <c r="E1667" s="94" t="s">
        <v>245</v>
      </c>
      <c r="F1667" s="84">
        <f t="shared" si="73"/>
        <v>2257.0366</v>
      </c>
      <c r="G1667" s="95" t="s">
        <v>246</v>
      </c>
      <c r="H1667" s="86"/>
      <c r="I1667" s="76"/>
      <c r="J1667" s="76"/>
      <c r="K1667" s="88"/>
      <c r="N1667" s="18"/>
      <c r="P1667" s="4">
        <v>105.0</v>
      </c>
      <c r="Q1667" s="4"/>
      <c r="R1667" s="4"/>
      <c r="S1667" s="21"/>
      <c r="T1667" s="21"/>
      <c r="V1667" s="89"/>
      <c r="Z1667" s="73"/>
      <c r="AA1667" s="73">
        <v>12.000165405450119</v>
      </c>
      <c r="AB1667" s="4"/>
      <c r="AC1667" s="74"/>
      <c r="AD1667" s="75"/>
      <c r="AE1667" s="75"/>
      <c r="AF1667" s="76"/>
      <c r="AJ1667" s="90"/>
      <c r="AK1667" s="18"/>
      <c r="AL1667" s="8">
        <f t="shared" si="74"/>
        <v>0</v>
      </c>
      <c r="AO1667" s="8">
        <v>0.45175828667346385</v>
      </c>
      <c r="AT1667" s="18"/>
      <c r="AU1667" s="91"/>
    </row>
    <row r="1668" ht="12.0" customHeight="1">
      <c r="A1668" s="97">
        <v>1008050.0</v>
      </c>
      <c r="B1668" s="92" t="s">
        <v>2002</v>
      </c>
      <c r="C1668" s="81" t="str">
        <f t="shared" si="72"/>
        <v/>
      </c>
      <c r="D1668" s="82">
        <v>1984.77</v>
      </c>
      <c r="E1668" s="94" t="s">
        <v>245</v>
      </c>
      <c r="F1668" s="84">
        <f t="shared" si="73"/>
        <v>2421.4194</v>
      </c>
      <c r="G1668" s="95" t="s">
        <v>246</v>
      </c>
      <c r="H1668" s="86"/>
      <c r="I1668" s="76"/>
      <c r="J1668" s="76"/>
      <c r="K1668" s="88"/>
      <c r="N1668" s="18"/>
      <c r="P1668" s="4">
        <v>105.0</v>
      </c>
      <c r="Q1668" s="4"/>
      <c r="R1668" s="4"/>
      <c r="S1668" s="21"/>
      <c r="T1668" s="21"/>
      <c r="V1668" s="89"/>
      <c r="Z1668" s="73"/>
      <c r="AA1668" s="73">
        <v>12.000277516535363</v>
      </c>
      <c r="AB1668" s="4"/>
      <c r="AC1668" s="74"/>
      <c r="AD1668" s="75"/>
      <c r="AE1668" s="75"/>
      <c r="AF1668" s="76"/>
      <c r="AJ1668" s="90"/>
      <c r="AK1668" s="18"/>
      <c r="AL1668" s="8">
        <f t="shared" si="74"/>
        <v>0</v>
      </c>
      <c r="AO1668" s="8">
        <v>17.264639767271085</v>
      </c>
      <c r="AT1668" s="18"/>
      <c r="AU1668" s="91"/>
    </row>
    <row r="1669" ht="12.0" customHeight="1">
      <c r="A1669" s="97">
        <v>1008051.0</v>
      </c>
      <c r="B1669" s="92" t="s">
        <v>2003</v>
      </c>
      <c r="C1669" s="81" t="str">
        <f t="shared" si="72"/>
        <v/>
      </c>
      <c r="D1669" s="82">
        <v>946.0</v>
      </c>
      <c r="E1669" s="83" t="s">
        <v>245</v>
      </c>
      <c r="F1669" s="127">
        <f t="shared" si="73"/>
        <v>1154.12</v>
      </c>
      <c r="G1669" s="95" t="s">
        <v>246</v>
      </c>
      <c r="H1669" s="86"/>
      <c r="I1669" s="76"/>
      <c r="J1669" s="76"/>
      <c r="K1669" s="88"/>
      <c r="N1669" s="18"/>
      <c r="P1669" s="4">
        <v>105.0</v>
      </c>
      <c r="Q1669" s="4"/>
      <c r="R1669" s="4"/>
      <c r="S1669" s="21"/>
      <c r="T1669" s="21"/>
      <c r="V1669" s="89"/>
      <c r="Z1669" s="73"/>
      <c r="AA1669" s="73">
        <v>0.0</v>
      </c>
      <c r="AB1669" s="4"/>
      <c r="AC1669" s="74"/>
      <c r="AD1669" s="75"/>
      <c r="AE1669" s="75"/>
      <c r="AF1669" s="76"/>
      <c r="AJ1669" s="90"/>
      <c r="AK1669" s="18"/>
      <c r="AL1669" s="8">
        <f t="shared" si="74"/>
        <v>0</v>
      </c>
      <c r="AO1669" s="8">
        <v>1.0937607901117645</v>
      </c>
      <c r="AT1669" s="18"/>
      <c r="AU1669" s="91"/>
    </row>
    <row r="1670" ht="12.0" customHeight="1">
      <c r="A1670" s="97">
        <v>1008052.0</v>
      </c>
      <c r="B1670" s="92" t="s">
        <v>2004</v>
      </c>
      <c r="C1670" s="81" t="str">
        <f t="shared" si="72"/>
        <v/>
      </c>
      <c r="D1670" s="82">
        <v>987.5</v>
      </c>
      <c r="E1670" s="83" t="s">
        <v>245</v>
      </c>
      <c r="F1670" s="127">
        <f t="shared" si="73"/>
        <v>1204.75</v>
      </c>
      <c r="G1670" s="95" t="s">
        <v>246</v>
      </c>
      <c r="H1670" s="86"/>
      <c r="I1670" s="76"/>
      <c r="J1670" s="76"/>
      <c r="K1670" s="88"/>
      <c r="N1670" s="18"/>
      <c r="P1670" s="4">
        <v>105.0</v>
      </c>
      <c r="Q1670" s="4"/>
      <c r="R1670" s="4"/>
      <c r="S1670" s="21"/>
      <c r="T1670" s="21"/>
      <c r="V1670" s="89"/>
      <c r="Z1670" s="73"/>
      <c r="AA1670" s="73">
        <v>0.0</v>
      </c>
      <c r="AB1670" s="4"/>
      <c r="AC1670" s="74"/>
      <c r="AD1670" s="75"/>
      <c r="AE1670" s="75"/>
      <c r="AF1670" s="76"/>
      <c r="AJ1670" s="90"/>
      <c r="AK1670" s="18"/>
      <c r="AL1670" s="8">
        <f t="shared" si="74"/>
        <v>0</v>
      </c>
      <c r="AO1670" s="8">
        <v>1.2992659820078019</v>
      </c>
      <c r="AT1670" s="18"/>
      <c r="AU1670" s="91"/>
    </row>
    <row r="1671" ht="12.0" customHeight="1">
      <c r="A1671" s="109">
        <v>1008053.0</v>
      </c>
      <c r="B1671" s="110" t="s">
        <v>2005</v>
      </c>
      <c r="C1671" s="81" t="str">
        <f t="shared" si="72"/>
        <v/>
      </c>
      <c r="D1671" s="82">
        <v>2511.09</v>
      </c>
      <c r="E1671" s="121" t="s">
        <v>245</v>
      </c>
      <c r="F1671" s="128">
        <f t="shared" si="73"/>
        <v>3063.5298</v>
      </c>
      <c r="G1671" s="112" t="s">
        <v>246</v>
      </c>
      <c r="H1671" s="86"/>
      <c r="I1671" s="76"/>
      <c r="J1671" s="76"/>
      <c r="K1671" s="88"/>
      <c r="N1671" s="18"/>
      <c r="P1671" s="4">
        <v>105.0</v>
      </c>
      <c r="Q1671" s="4"/>
      <c r="R1671" s="4"/>
      <c r="S1671" s="21"/>
      <c r="T1671" s="21"/>
      <c r="V1671" s="89"/>
      <c r="Z1671" s="73"/>
      <c r="AA1671" s="73">
        <v>12.000219349020853</v>
      </c>
      <c r="AB1671" s="4"/>
      <c r="AC1671" s="74"/>
      <c r="AD1671" s="75"/>
      <c r="AE1671" s="75"/>
      <c r="AF1671" s="76"/>
      <c r="AJ1671" s="90"/>
      <c r="AK1671" s="18"/>
      <c r="AL1671" s="8">
        <f t="shared" si="74"/>
        <v>0</v>
      </c>
      <c r="AO1671" s="8">
        <v>13.646010053314162</v>
      </c>
      <c r="AT1671" s="18"/>
      <c r="AU1671" s="91"/>
    </row>
    <row r="1672" ht="75.0" customHeight="1">
      <c r="A1672" s="62">
        <v>23.0</v>
      </c>
      <c r="B1672" s="113" t="s">
        <v>2006</v>
      </c>
      <c r="C1672" s="66"/>
      <c r="D1672" s="82"/>
      <c r="E1672" s="66"/>
      <c r="F1672" s="114"/>
      <c r="G1672" s="68"/>
      <c r="H1672" s="86"/>
      <c r="I1672" s="70">
        <v>0.0</v>
      </c>
      <c r="J1672" s="71"/>
      <c r="K1672" s="71"/>
      <c r="N1672" s="18"/>
      <c r="P1672" s="4">
        <v>251.0</v>
      </c>
      <c r="Q1672" s="4"/>
      <c r="R1672" s="5"/>
      <c r="S1672" s="21"/>
      <c r="T1672" s="21"/>
      <c r="V1672" s="72"/>
      <c r="Z1672" s="73"/>
      <c r="AA1672" s="73"/>
      <c r="AB1672" s="4"/>
      <c r="AC1672" s="74"/>
      <c r="AD1672" s="75"/>
      <c r="AE1672" s="75"/>
      <c r="AF1672" s="76"/>
      <c r="AJ1672" s="90"/>
      <c r="AK1672" s="18"/>
      <c r="AL1672" s="18"/>
      <c r="AT1672" s="18"/>
      <c r="AU1672" s="91"/>
    </row>
    <row r="1673" ht="12.0" customHeight="1">
      <c r="A1673" s="79">
        <v>5032001.0</v>
      </c>
      <c r="B1673" s="80" t="s">
        <v>2007</v>
      </c>
      <c r="C1673" s="81" t="str">
        <f t="shared" ref="C1673:C1722" si="75">IF(MROUND(AL1673/(AO1673*F1673),1)=0,"",MROUND(AL1673/(AO1673*F1673),1))</f>
        <v/>
      </c>
      <c r="D1673" s="82">
        <v>629.28</v>
      </c>
      <c r="E1673" s="83"/>
      <c r="F1673" s="128">
        <f t="shared" ref="F1673:F1722" si="76">D1673*1.22</f>
        <v>767.7216</v>
      </c>
      <c r="G1673" s="85" t="s">
        <v>246</v>
      </c>
      <c r="H1673" s="86"/>
      <c r="I1673" s="76"/>
      <c r="J1673" s="76"/>
      <c r="K1673" s="88"/>
      <c r="N1673" s="18"/>
      <c r="P1673" s="4">
        <v>251.0</v>
      </c>
      <c r="Q1673" s="4"/>
      <c r="R1673" s="4"/>
      <c r="S1673" s="21"/>
      <c r="T1673" s="21"/>
      <c r="V1673" s="89"/>
      <c r="Z1673" s="73"/>
      <c r="AA1673" s="73">
        <v>11.999706787861015</v>
      </c>
      <c r="AB1673" s="4"/>
      <c r="AC1673" s="74"/>
      <c r="AD1673" s="75"/>
      <c r="AE1673" s="75"/>
      <c r="AF1673" s="76"/>
      <c r="AJ1673" s="90"/>
      <c r="AK1673" s="18"/>
      <c r="AL1673" s="8">
        <f t="shared" ref="AL1673:AL1722" si="77">$I$1672/50</f>
        <v>0</v>
      </c>
      <c r="AO1673" s="8">
        <v>1.7807826980887511</v>
      </c>
      <c r="AT1673" s="18"/>
      <c r="AU1673" s="91"/>
    </row>
    <row r="1674" ht="12.0" customHeight="1">
      <c r="A1674" s="97">
        <v>5032020.0</v>
      </c>
      <c r="B1674" s="92" t="s">
        <v>2008</v>
      </c>
      <c r="C1674" s="81" t="str">
        <f t="shared" si="75"/>
        <v/>
      </c>
      <c r="D1674" s="82">
        <v>629.28</v>
      </c>
      <c r="E1674" s="94" t="s">
        <v>245</v>
      </c>
      <c r="F1674" s="128">
        <f t="shared" si="76"/>
        <v>767.7216</v>
      </c>
      <c r="G1674" s="95" t="s">
        <v>246</v>
      </c>
      <c r="H1674" s="86"/>
      <c r="I1674" s="76"/>
      <c r="J1674" s="76"/>
      <c r="K1674" s="88"/>
      <c r="N1674" s="18"/>
      <c r="P1674" s="4">
        <v>251.0</v>
      </c>
      <c r="Q1674" s="4"/>
      <c r="R1674" s="4"/>
      <c r="S1674" s="21"/>
      <c r="T1674" s="21"/>
      <c r="V1674" s="89"/>
      <c r="Z1674" s="73"/>
      <c r="AA1674" s="73">
        <v>11.999706787861015</v>
      </c>
      <c r="AB1674" s="4"/>
      <c r="AC1674" s="74"/>
      <c r="AD1674" s="75"/>
      <c r="AE1674" s="75"/>
      <c r="AF1674" s="76"/>
      <c r="AJ1674" s="90"/>
      <c r="AK1674" s="18"/>
      <c r="AL1674" s="8">
        <f t="shared" si="77"/>
        <v>0</v>
      </c>
      <c r="AO1674" s="8">
        <v>3.7234547323673888</v>
      </c>
      <c r="AT1674" s="18"/>
      <c r="AU1674" s="91"/>
    </row>
    <row r="1675" ht="12.0" customHeight="1">
      <c r="A1675" s="97">
        <v>5032021.0</v>
      </c>
      <c r="B1675" s="92" t="s">
        <v>2009</v>
      </c>
      <c r="C1675" s="81" t="str">
        <f t="shared" si="75"/>
        <v/>
      </c>
      <c r="D1675" s="82">
        <v>629.28</v>
      </c>
      <c r="E1675" s="94"/>
      <c r="F1675" s="128">
        <f t="shared" si="76"/>
        <v>767.7216</v>
      </c>
      <c r="G1675" s="95" t="s">
        <v>246</v>
      </c>
      <c r="H1675" s="86"/>
      <c r="I1675" s="76"/>
      <c r="J1675" s="76"/>
      <c r="K1675" s="88"/>
      <c r="N1675" s="18"/>
      <c r="P1675" s="4">
        <v>251.0</v>
      </c>
      <c r="Q1675" s="4"/>
      <c r="R1675" s="4"/>
      <c r="S1675" s="21"/>
      <c r="T1675" s="21"/>
      <c r="V1675" s="89"/>
      <c r="Z1675" s="73"/>
      <c r="AA1675" s="73">
        <v>11.999706787861015</v>
      </c>
      <c r="AB1675" s="4"/>
      <c r="AC1675" s="74"/>
      <c r="AD1675" s="75"/>
      <c r="AE1675" s="75"/>
      <c r="AF1675" s="76"/>
      <c r="AJ1675" s="90"/>
      <c r="AK1675" s="18"/>
      <c r="AL1675" s="8">
        <f t="shared" si="77"/>
        <v>0</v>
      </c>
      <c r="AO1675" s="8">
        <v>1.8339403905690124</v>
      </c>
      <c r="AT1675" s="18"/>
      <c r="AU1675" s="91"/>
    </row>
    <row r="1676" ht="12.0" customHeight="1">
      <c r="A1676" s="97">
        <v>5032022.0</v>
      </c>
      <c r="B1676" s="92" t="s">
        <v>2010</v>
      </c>
      <c r="C1676" s="81" t="str">
        <f t="shared" si="75"/>
        <v/>
      </c>
      <c r="D1676" s="82">
        <v>629.28</v>
      </c>
      <c r="E1676" s="94" t="s">
        <v>245</v>
      </c>
      <c r="F1676" s="128">
        <f t="shared" si="76"/>
        <v>767.7216</v>
      </c>
      <c r="G1676" s="95" t="s">
        <v>246</v>
      </c>
      <c r="H1676" s="86"/>
      <c r="I1676" s="76"/>
      <c r="J1676" s="76"/>
      <c r="K1676" s="88"/>
      <c r="N1676" s="18"/>
      <c r="P1676" s="4">
        <v>251.0</v>
      </c>
      <c r="Q1676" s="4"/>
      <c r="R1676" s="4"/>
      <c r="S1676" s="21"/>
      <c r="T1676" s="21"/>
      <c r="V1676" s="89"/>
      <c r="Z1676" s="73"/>
      <c r="AA1676" s="73">
        <v>11.999706787861015</v>
      </c>
      <c r="AB1676" s="4"/>
      <c r="AC1676" s="74"/>
      <c r="AD1676" s="75"/>
      <c r="AE1676" s="75"/>
      <c r="AF1676" s="76"/>
      <c r="AJ1676" s="90"/>
      <c r="AK1676" s="18"/>
      <c r="AL1676" s="8">
        <f t="shared" si="77"/>
        <v>0</v>
      </c>
      <c r="AO1676" s="8">
        <v>1.5553671666851117</v>
      </c>
      <c r="AT1676" s="18"/>
      <c r="AU1676" s="91"/>
    </row>
    <row r="1677" ht="12.0" customHeight="1">
      <c r="A1677" s="97">
        <v>5032002.0</v>
      </c>
      <c r="B1677" s="92" t="s">
        <v>2011</v>
      </c>
      <c r="C1677" s="81" t="str">
        <f t="shared" si="75"/>
        <v/>
      </c>
      <c r="D1677" s="82">
        <v>676.64</v>
      </c>
      <c r="E1677" s="94"/>
      <c r="F1677" s="128">
        <f t="shared" si="76"/>
        <v>825.5008</v>
      </c>
      <c r="G1677" s="95" t="s">
        <v>246</v>
      </c>
      <c r="H1677" s="86"/>
      <c r="I1677" s="76"/>
      <c r="J1677" s="76"/>
      <c r="K1677" s="88"/>
      <c r="N1677" s="18"/>
      <c r="P1677" s="4">
        <v>251.0</v>
      </c>
      <c r="Q1677" s="4"/>
      <c r="R1677" s="4"/>
      <c r="S1677" s="21"/>
      <c r="T1677" s="21"/>
      <c r="V1677" s="89"/>
      <c r="Z1677" s="73"/>
      <c r="AA1677" s="73">
        <v>11.999706787861015</v>
      </c>
      <c r="AB1677" s="4"/>
      <c r="AC1677" s="74"/>
      <c r="AD1677" s="75"/>
      <c r="AE1677" s="75"/>
      <c r="AF1677" s="76"/>
      <c r="AJ1677" s="90"/>
      <c r="AK1677" s="18"/>
      <c r="AL1677" s="8">
        <f t="shared" si="77"/>
        <v>0</v>
      </c>
      <c r="AO1677" s="8">
        <v>2.5971387754203756</v>
      </c>
      <c r="AT1677" s="18"/>
      <c r="AU1677" s="91"/>
    </row>
    <row r="1678" ht="12.0" customHeight="1">
      <c r="A1678" s="97">
        <v>5032023.0</v>
      </c>
      <c r="B1678" s="92" t="s">
        <v>2012</v>
      </c>
      <c r="C1678" s="81" t="str">
        <f t="shared" si="75"/>
        <v/>
      </c>
      <c r="D1678" s="82">
        <v>676.64</v>
      </c>
      <c r="E1678" s="94" t="s">
        <v>245</v>
      </c>
      <c r="F1678" s="128">
        <f t="shared" si="76"/>
        <v>825.5008</v>
      </c>
      <c r="G1678" s="95" t="s">
        <v>246</v>
      </c>
      <c r="H1678" s="86"/>
      <c r="I1678" s="76"/>
      <c r="J1678" s="76"/>
      <c r="K1678" s="88"/>
      <c r="N1678" s="18"/>
      <c r="P1678" s="4">
        <v>251.0</v>
      </c>
      <c r="Q1678" s="4"/>
      <c r="R1678" s="4"/>
      <c r="S1678" s="21"/>
      <c r="T1678" s="21"/>
      <c r="V1678" s="89"/>
      <c r="Z1678" s="73"/>
      <c r="AA1678" s="73">
        <v>11.999706787861015</v>
      </c>
      <c r="AB1678" s="4"/>
      <c r="AC1678" s="74"/>
      <c r="AD1678" s="75"/>
      <c r="AE1678" s="75"/>
      <c r="AF1678" s="76"/>
      <c r="AJ1678" s="90"/>
      <c r="AK1678" s="18"/>
      <c r="AL1678" s="8">
        <f t="shared" si="77"/>
        <v>0</v>
      </c>
      <c r="AO1678" s="8">
        <v>2.78717331996333</v>
      </c>
      <c r="AT1678" s="18"/>
      <c r="AU1678" s="91"/>
    </row>
    <row r="1679" ht="12.0" customHeight="1">
      <c r="A1679" s="97">
        <v>5032003.0</v>
      </c>
      <c r="B1679" s="92" t="s">
        <v>2013</v>
      </c>
      <c r="C1679" s="81" t="str">
        <f t="shared" si="75"/>
        <v/>
      </c>
      <c r="D1679" s="82">
        <v>727.57</v>
      </c>
      <c r="E1679" s="94" t="s">
        <v>372</v>
      </c>
      <c r="F1679" s="128">
        <f t="shared" si="76"/>
        <v>887.6354</v>
      </c>
      <c r="G1679" s="95" t="s">
        <v>246</v>
      </c>
      <c r="H1679" s="86"/>
      <c r="I1679" s="76"/>
      <c r="J1679" s="76"/>
      <c r="K1679" s="88"/>
      <c r="N1679" s="18"/>
      <c r="P1679" s="4">
        <v>251.0</v>
      </c>
      <c r="Q1679" s="4"/>
      <c r="R1679" s="4"/>
      <c r="S1679" s="21"/>
      <c r="T1679" s="21"/>
      <c r="V1679" s="89"/>
      <c r="Z1679" s="73"/>
      <c r="AA1679" s="73">
        <v>11.999706787861015</v>
      </c>
      <c r="AB1679" s="4"/>
      <c r="AC1679" s="74"/>
      <c r="AD1679" s="75"/>
      <c r="AE1679" s="75"/>
      <c r="AF1679" s="76"/>
      <c r="AJ1679" s="90"/>
      <c r="AK1679" s="18"/>
      <c r="AL1679" s="8">
        <f t="shared" si="77"/>
        <v>0</v>
      </c>
      <c r="AO1679" s="8">
        <v>3.542516865297866</v>
      </c>
      <c r="AT1679" s="18"/>
      <c r="AU1679" s="91"/>
    </row>
    <row r="1680" ht="12.0" customHeight="1">
      <c r="A1680" s="97">
        <v>5032004.0</v>
      </c>
      <c r="B1680" s="92" t="s">
        <v>2014</v>
      </c>
      <c r="C1680" s="81" t="str">
        <f t="shared" si="75"/>
        <v/>
      </c>
      <c r="D1680" s="82">
        <v>736.26</v>
      </c>
      <c r="E1680" s="94" t="s">
        <v>245</v>
      </c>
      <c r="F1680" s="128">
        <f t="shared" si="76"/>
        <v>898.2372</v>
      </c>
      <c r="G1680" s="95" t="s">
        <v>246</v>
      </c>
      <c r="H1680" s="86"/>
      <c r="I1680" s="76"/>
      <c r="J1680" s="76"/>
      <c r="K1680" s="88"/>
      <c r="N1680" s="18"/>
      <c r="P1680" s="4">
        <v>251.0</v>
      </c>
      <c r="Q1680" s="4"/>
      <c r="R1680" s="4"/>
      <c r="S1680" s="21"/>
      <c r="T1680" s="21"/>
      <c r="V1680" s="89"/>
      <c r="Z1680" s="73"/>
      <c r="AA1680" s="73">
        <v>11.999706787861015</v>
      </c>
      <c r="AB1680" s="4"/>
      <c r="AC1680" s="74"/>
      <c r="AD1680" s="75"/>
      <c r="AE1680" s="75"/>
      <c r="AF1680" s="76"/>
      <c r="AJ1680" s="90"/>
      <c r="AK1680" s="18"/>
      <c r="AL1680" s="8">
        <f t="shared" si="77"/>
        <v>0</v>
      </c>
      <c r="AO1680" s="8">
        <v>0.7095965508014435</v>
      </c>
      <c r="AT1680" s="18"/>
      <c r="AU1680" s="91"/>
    </row>
    <row r="1681" ht="12.0" customHeight="1">
      <c r="A1681" s="97">
        <v>5032005.0</v>
      </c>
      <c r="B1681" s="92" t="s">
        <v>2015</v>
      </c>
      <c r="C1681" s="81" t="str">
        <f t="shared" si="75"/>
        <v/>
      </c>
      <c r="D1681" s="82">
        <v>817.97</v>
      </c>
      <c r="E1681" s="94" t="s">
        <v>245</v>
      </c>
      <c r="F1681" s="128">
        <f t="shared" si="76"/>
        <v>997.9234</v>
      </c>
      <c r="G1681" s="95" t="s">
        <v>246</v>
      </c>
      <c r="H1681" s="86"/>
      <c r="I1681" s="76"/>
      <c r="J1681" s="76"/>
      <c r="K1681" s="88"/>
      <c r="N1681" s="18"/>
      <c r="P1681" s="4">
        <v>251.0</v>
      </c>
      <c r="Q1681" s="4"/>
      <c r="R1681" s="4"/>
      <c r="S1681" s="21"/>
      <c r="T1681" s="21"/>
      <c r="V1681" s="89"/>
      <c r="Z1681" s="73"/>
      <c r="AA1681" s="73">
        <v>11.999706787861015</v>
      </c>
      <c r="AB1681" s="4"/>
      <c r="AC1681" s="74"/>
      <c r="AD1681" s="75"/>
      <c r="AE1681" s="75"/>
      <c r="AF1681" s="76"/>
      <c r="AJ1681" s="90"/>
      <c r="AK1681" s="18"/>
      <c r="AL1681" s="8">
        <f t="shared" si="77"/>
        <v>0</v>
      </c>
      <c r="AO1681" s="8">
        <v>0.48726267529956085</v>
      </c>
      <c r="AT1681" s="18"/>
      <c r="AU1681" s="91"/>
    </row>
    <row r="1682" ht="12.0" customHeight="1">
      <c r="A1682" s="97">
        <v>5032024.0</v>
      </c>
      <c r="B1682" s="92" t="s">
        <v>2016</v>
      </c>
      <c r="C1682" s="81" t="str">
        <f t="shared" si="75"/>
        <v/>
      </c>
      <c r="D1682" s="82">
        <v>817.97</v>
      </c>
      <c r="E1682" s="94" t="s">
        <v>245</v>
      </c>
      <c r="F1682" s="128">
        <f t="shared" si="76"/>
        <v>997.9234</v>
      </c>
      <c r="G1682" s="95" t="s">
        <v>246</v>
      </c>
      <c r="H1682" s="86"/>
      <c r="I1682" s="76"/>
      <c r="J1682" s="76"/>
      <c r="K1682" s="88"/>
      <c r="N1682" s="18"/>
      <c r="P1682" s="4">
        <v>251.0</v>
      </c>
      <c r="Q1682" s="4"/>
      <c r="R1682" s="4"/>
      <c r="S1682" s="21"/>
      <c r="T1682" s="21"/>
      <c r="V1682" s="89"/>
      <c r="Z1682" s="73"/>
      <c r="AA1682" s="73">
        <v>11.999706787861015</v>
      </c>
      <c r="AB1682" s="4"/>
      <c r="AC1682" s="74"/>
      <c r="AD1682" s="75"/>
      <c r="AE1682" s="75"/>
      <c r="AF1682" s="76"/>
      <c r="AJ1682" s="90"/>
      <c r="AK1682" s="18"/>
      <c r="AL1682" s="8">
        <f t="shared" si="77"/>
        <v>0</v>
      </c>
      <c r="AO1682" s="8">
        <v>0.945289590081148</v>
      </c>
      <c r="AT1682" s="18"/>
      <c r="AU1682" s="91"/>
    </row>
    <row r="1683" ht="12.0" customHeight="1">
      <c r="A1683" s="97">
        <v>5032006.0</v>
      </c>
      <c r="B1683" s="92" t="s">
        <v>2017</v>
      </c>
      <c r="C1683" s="81" t="str">
        <f t="shared" si="75"/>
        <v/>
      </c>
      <c r="D1683" s="82">
        <v>839.88</v>
      </c>
      <c r="E1683" s="94" t="s">
        <v>245</v>
      </c>
      <c r="F1683" s="128">
        <f t="shared" si="76"/>
        <v>1024.6536</v>
      </c>
      <c r="G1683" s="95" t="s">
        <v>246</v>
      </c>
      <c r="H1683" s="86"/>
      <c r="I1683" s="76"/>
      <c r="J1683" s="76"/>
      <c r="K1683" s="88"/>
      <c r="N1683" s="18"/>
      <c r="P1683" s="4">
        <v>251.0</v>
      </c>
      <c r="Q1683" s="4"/>
      <c r="R1683" s="4"/>
      <c r="S1683" s="21"/>
      <c r="T1683" s="21"/>
      <c r="V1683" s="89"/>
      <c r="Z1683" s="73"/>
      <c r="AA1683" s="73">
        <v>11.999706787861015</v>
      </c>
      <c r="AB1683" s="4"/>
      <c r="AC1683" s="74"/>
      <c r="AD1683" s="75"/>
      <c r="AE1683" s="75"/>
      <c r="AF1683" s="76"/>
      <c r="AJ1683" s="90"/>
      <c r="AK1683" s="18"/>
      <c r="AL1683" s="8">
        <f t="shared" si="77"/>
        <v>0</v>
      </c>
      <c r="AO1683" s="8">
        <v>0.8075795924299883</v>
      </c>
      <c r="AT1683" s="18"/>
      <c r="AU1683" s="91"/>
    </row>
    <row r="1684" ht="12.0" customHeight="1">
      <c r="A1684" s="97">
        <v>5032025.0</v>
      </c>
      <c r="B1684" s="92" t="s">
        <v>2018</v>
      </c>
      <c r="C1684" s="81" t="str">
        <f t="shared" si="75"/>
        <v/>
      </c>
      <c r="D1684" s="82">
        <v>839.88</v>
      </c>
      <c r="E1684" s="94" t="s">
        <v>245</v>
      </c>
      <c r="F1684" s="128">
        <f t="shared" si="76"/>
        <v>1024.6536</v>
      </c>
      <c r="G1684" s="95" t="s">
        <v>246</v>
      </c>
      <c r="H1684" s="86"/>
      <c r="I1684" s="76"/>
      <c r="J1684" s="76"/>
      <c r="K1684" s="88"/>
      <c r="N1684" s="18"/>
      <c r="P1684" s="4">
        <v>251.0</v>
      </c>
      <c r="Q1684" s="4"/>
      <c r="R1684" s="4"/>
      <c r="S1684" s="21"/>
      <c r="T1684" s="21"/>
      <c r="V1684" s="89"/>
      <c r="Z1684" s="73"/>
      <c r="AA1684" s="73">
        <v>11.999706787861015</v>
      </c>
      <c r="AB1684" s="4"/>
      <c r="AC1684" s="74"/>
      <c r="AD1684" s="75"/>
      <c r="AE1684" s="75"/>
      <c r="AF1684" s="76"/>
      <c r="AJ1684" s="90"/>
      <c r="AK1684" s="18"/>
      <c r="AL1684" s="8">
        <f t="shared" si="77"/>
        <v>0</v>
      </c>
      <c r="AO1684" s="8">
        <v>0.5480004377203492</v>
      </c>
      <c r="AT1684" s="18"/>
      <c r="AU1684" s="91"/>
    </row>
    <row r="1685" ht="12.0" customHeight="1">
      <c r="A1685" s="97">
        <v>5032026.0</v>
      </c>
      <c r="B1685" s="92" t="s">
        <v>2019</v>
      </c>
      <c r="C1685" s="81" t="str">
        <f t="shared" si="75"/>
        <v/>
      </c>
      <c r="D1685" s="82">
        <v>839.88</v>
      </c>
      <c r="E1685" s="94" t="s">
        <v>245</v>
      </c>
      <c r="F1685" s="128">
        <f t="shared" si="76"/>
        <v>1024.6536</v>
      </c>
      <c r="G1685" s="95" t="s">
        <v>246</v>
      </c>
      <c r="H1685" s="86"/>
      <c r="I1685" s="76"/>
      <c r="J1685" s="76"/>
      <c r="K1685" s="88"/>
      <c r="N1685" s="18"/>
      <c r="P1685" s="4">
        <v>251.0</v>
      </c>
      <c r="Q1685" s="4"/>
      <c r="R1685" s="4"/>
      <c r="S1685" s="21"/>
      <c r="T1685" s="21"/>
      <c r="V1685" s="89"/>
      <c r="Z1685" s="73"/>
      <c r="AA1685" s="73">
        <v>11.999706787861015</v>
      </c>
      <c r="AB1685" s="4"/>
      <c r="AC1685" s="74"/>
      <c r="AD1685" s="75"/>
      <c r="AE1685" s="75"/>
      <c r="AF1685" s="76"/>
      <c r="AJ1685" s="90"/>
      <c r="AK1685" s="18"/>
      <c r="AL1685" s="8">
        <f t="shared" si="77"/>
        <v>0</v>
      </c>
      <c r="AO1685" s="8">
        <v>1.2441091018516035</v>
      </c>
      <c r="AT1685" s="18"/>
      <c r="AU1685" s="91"/>
    </row>
    <row r="1686" ht="12.0" customHeight="1">
      <c r="A1686" s="97">
        <v>5032007.0</v>
      </c>
      <c r="B1686" s="92" t="s">
        <v>2020</v>
      </c>
      <c r="C1686" s="81" t="str">
        <f t="shared" si="75"/>
        <v/>
      </c>
      <c r="D1686" s="82">
        <v>949.37</v>
      </c>
      <c r="E1686" s="94" t="s">
        <v>245</v>
      </c>
      <c r="F1686" s="128">
        <f t="shared" si="76"/>
        <v>1158.2314</v>
      </c>
      <c r="G1686" s="95" t="s">
        <v>246</v>
      </c>
      <c r="H1686" s="86"/>
      <c r="I1686" s="76"/>
      <c r="J1686" s="76"/>
      <c r="K1686" s="88"/>
      <c r="N1686" s="18"/>
      <c r="P1686" s="4">
        <v>251.0</v>
      </c>
      <c r="Q1686" s="4"/>
      <c r="R1686" s="4"/>
      <c r="S1686" s="21"/>
      <c r="T1686" s="21"/>
      <c r="V1686" s="89"/>
      <c r="Z1686" s="73"/>
      <c r="AA1686" s="73">
        <v>11.999706787861015</v>
      </c>
      <c r="AB1686" s="4"/>
      <c r="AC1686" s="74"/>
      <c r="AD1686" s="75"/>
      <c r="AE1686" s="75"/>
      <c r="AF1686" s="76"/>
      <c r="AJ1686" s="90"/>
      <c r="AK1686" s="18"/>
      <c r="AL1686" s="8">
        <f t="shared" si="77"/>
        <v>0</v>
      </c>
      <c r="AO1686" s="8">
        <v>1.2340218133079457</v>
      </c>
      <c r="AT1686" s="18"/>
      <c r="AU1686" s="91"/>
    </row>
    <row r="1687" ht="12.0" customHeight="1">
      <c r="A1687" s="97">
        <v>5032027.0</v>
      </c>
      <c r="B1687" s="92" t="s">
        <v>2021</v>
      </c>
      <c r="C1687" s="81" t="str">
        <f t="shared" si="75"/>
        <v/>
      </c>
      <c r="D1687" s="82">
        <v>949.37</v>
      </c>
      <c r="E1687" s="94" t="s">
        <v>245</v>
      </c>
      <c r="F1687" s="128">
        <f t="shared" si="76"/>
        <v>1158.2314</v>
      </c>
      <c r="G1687" s="95" t="s">
        <v>246</v>
      </c>
      <c r="H1687" s="86"/>
      <c r="I1687" s="76"/>
      <c r="J1687" s="76"/>
      <c r="K1687" s="88"/>
      <c r="N1687" s="18"/>
      <c r="P1687" s="4">
        <v>251.0</v>
      </c>
      <c r="Q1687" s="4"/>
      <c r="R1687" s="4"/>
      <c r="S1687" s="21"/>
      <c r="T1687" s="21"/>
      <c r="V1687" s="89"/>
      <c r="Z1687" s="73"/>
      <c r="AA1687" s="73">
        <v>11.999706787861015</v>
      </c>
      <c r="AB1687" s="4"/>
      <c r="AC1687" s="74"/>
      <c r="AD1687" s="75"/>
      <c r="AE1687" s="75"/>
      <c r="AF1687" s="76"/>
      <c r="AJ1687" s="90"/>
      <c r="AK1687" s="18"/>
      <c r="AL1687" s="8">
        <f t="shared" si="77"/>
        <v>0</v>
      </c>
      <c r="AO1687" s="8">
        <v>1.313636123843942</v>
      </c>
      <c r="AT1687" s="18"/>
      <c r="AU1687" s="91"/>
    </row>
    <row r="1688" ht="12.0" customHeight="1">
      <c r="A1688" s="97">
        <v>5032008.0</v>
      </c>
      <c r="B1688" s="92" t="s">
        <v>2022</v>
      </c>
      <c r="C1688" s="81" t="str">
        <f t="shared" si="75"/>
        <v/>
      </c>
      <c r="D1688" s="82">
        <v>986.21</v>
      </c>
      <c r="E1688" s="94" t="s">
        <v>245</v>
      </c>
      <c r="F1688" s="128">
        <f t="shared" si="76"/>
        <v>1203.1762</v>
      </c>
      <c r="G1688" s="95" t="s">
        <v>246</v>
      </c>
      <c r="H1688" s="86"/>
      <c r="I1688" s="76"/>
      <c r="J1688" s="76"/>
      <c r="K1688" s="88"/>
      <c r="N1688" s="18"/>
      <c r="P1688" s="4">
        <v>251.0</v>
      </c>
      <c r="Q1688" s="4"/>
      <c r="R1688" s="4"/>
      <c r="S1688" s="21"/>
      <c r="T1688" s="21"/>
      <c r="V1688" s="89"/>
      <c r="Z1688" s="73"/>
      <c r="AA1688" s="73">
        <v>11.999706787861015</v>
      </c>
      <c r="AB1688" s="4"/>
      <c r="AC1688" s="74"/>
      <c r="AD1688" s="75"/>
      <c r="AE1688" s="75"/>
      <c r="AF1688" s="76"/>
      <c r="AJ1688" s="90"/>
      <c r="AK1688" s="18"/>
      <c r="AL1688" s="8">
        <f t="shared" si="77"/>
        <v>0</v>
      </c>
      <c r="AO1688" s="8">
        <v>1.9600863700044777</v>
      </c>
      <c r="AT1688" s="18"/>
      <c r="AU1688" s="91"/>
    </row>
    <row r="1689" ht="12.0" customHeight="1">
      <c r="A1689" s="97">
        <v>5032028.0</v>
      </c>
      <c r="B1689" s="92" t="s">
        <v>2023</v>
      </c>
      <c r="C1689" s="81" t="str">
        <f t="shared" si="75"/>
        <v/>
      </c>
      <c r="D1689" s="82">
        <v>986.21</v>
      </c>
      <c r="E1689" s="94" t="s">
        <v>245</v>
      </c>
      <c r="F1689" s="128">
        <f t="shared" si="76"/>
        <v>1203.1762</v>
      </c>
      <c r="G1689" s="95" t="s">
        <v>246</v>
      </c>
      <c r="H1689" s="86"/>
      <c r="I1689" s="76"/>
      <c r="J1689" s="76"/>
      <c r="K1689" s="88"/>
      <c r="N1689" s="18"/>
      <c r="P1689" s="4">
        <v>251.0</v>
      </c>
      <c r="Q1689" s="4"/>
      <c r="R1689" s="4"/>
      <c r="S1689" s="21"/>
      <c r="T1689" s="21"/>
      <c r="V1689" s="89"/>
      <c r="Z1689" s="73"/>
      <c r="AA1689" s="73">
        <v>11.999706787861015</v>
      </c>
      <c r="AB1689" s="4"/>
      <c r="AC1689" s="74"/>
      <c r="AD1689" s="75"/>
      <c r="AE1689" s="75"/>
      <c r="AF1689" s="76"/>
      <c r="AJ1689" s="90"/>
      <c r="AK1689" s="18"/>
      <c r="AL1689" s="8">
        <f t="shared" si="77"/>
        <v>0</v>
      </c>
      <c r="AO1689" s="8">
        <v>3.9201727400089554</v>
      </c>
      <c r="AT1689" s="18"/>
      <c r="AU1689" s="91"/>
    </row>
    <row r="1690" ht="12.0" customHeight="1">
      <c r="A1690" s="97">
        <v>5032009.0</v>
      </c>
      <c r="B1690" s="92" t="s">
        <v>2024</v>
      </c>
      <c r="C1690" s="81" t="str">
        <f t="shared" si="75"/>
        <v/>
      </c>
      <c r="D1690" s="82">
        <v>1275.01</v>
      </c>
      <c r="E1690" s="94" t="s">
        <v>245</v>
      </c>
      <c r="F1690" s="128">
        <f t="shared" si="76"/>
        <v>1555.5122</v>
      </c>
      <c r="G1690" s="95" t="s">
        <v>246</v>
      </c>
      <c r="H1690" s="86"/>
      <c r="I1690" s="76"/>
      <c r="J1690" s="76"/>
      <c r="K1690" s="88"/>
      <c r="N1690" s="18"/>
      <c r="P1690" s="4">
        <v>251.0</v>
      </c>
      <c r="Q1690" s="4"/>
      <c r="R1690" s="4"/>
      <c r="S1690" s="21"/>
      <c r="T1690" s="21"/>
      <c r="V1690" s="89"/>
      <c r="Z1690" s="73"/>
      <c r="AA1690" s="73">
        <v>11.999706787861015</v>
      </c>
      <c r="AB1690" s="4"/>
      <c r="AC1690" s="74"/>
      <c r="AD1690" s="75"/>
      <c r="AE1690" s="75"/>
      <c r="AF1690" s="76"/>
      <c r="AJ1690" s="90"/>
      <c r="AK1690" s="18"/>
      <c r="AL1690" s="8">
        <f t="shared" si="77"/>
        <v>0</v>
      </c>
      <c r="AO1690" s="8">
        <v>0.4270723067633563</v>
      </c>
      <c r="AT1690" s="18"/>
      <c r="AU1690" s="91"/>
    </row>
    <row r="1691" ht="12.0" customHeight="1">
      <c r="A1691" s="97">
        <v>5032010.0</v>
      </c>
      <c r="B1691" s="92" t="s">
        <v>2025</v>
      </c>
      <c r="C1691" s="81" t="str">
        <f t="shared" si="75"/>
        <v/>
      </c>
      <c r="D1691" s="82">
        <v>1321.61</v>
      </c>
      <c r="E1691" s="94" t="s">
        <v>245</v>
      </c>
      <c r="F1691" s="128">
        <f t="shared" si="76"/>
        <v>1612.3642</v>
      </c>
      <c r="G1691" s="95" t="s">
        <v>246</v>
      </c>
      <c r="H1691" s="86"/>
      <c r="I1691" s="76"/>
      <c r="J1691" s="76"/>
      <c r="K1691" s="88"/>
      <c r="N1691" s="18"/>
      <c r="P1691" s="4">
        <v>251.0</v>
      </c>
      <c r="Q1691" s="4"/>
      <c r="R1691" s="4"/>
      <c r="S1691" s="21"/>
      <c r="T1691" s="21"/>
      <c r="V1691" s="89"/>
      <c r="Z1691" s="73"/>
      <c r="AA1691" s="73">
        <v>11.999706787861015</v>
      </c>
      <c r="AB1691" s="4"/>
      <c r="AC1691" s="74"/>
      <c r="AD1691" s="75"/>
      <c r="AE1691" s="75"/>
      <c r="AF1691" s="76"/>
      <c r="AJ1691" s="90"/>
      <c r="AK1691" s="18"/>
      <c r="AL1691" s="8">
        <f t="shared" si="77"/>
        <v>0</v>
      </c>
      <c r="AO1691" s="8">
        <v>0.6573707012638754</v>
      </c>
      <c r="AT1691" s="18"/>
      <c r="AU1691" s="91"/>
    </row>
    <row r="1692" ht="12.0" customHeight="1">
      <c r="A1692" s="97">
        <v>5032011.0</v>
      </c>
      <c r="B1692" s="92" t="s">
        <v>2026</v>
      </c>
      <c r="C1692" s="81" t="str">
        <f t="shared" si="75"/>
        <v/>
      </c>
      <c r="D1692" s="82">
        <v>1387.55</v>
      </c>
      <c r="E1692" s="94" t="s">
        <v>245</v>
      </c>
      <c r="F1692" s="128">
        <f t="shared" si="76"/>
        <v>1692.811</v>
      </c>
      <c r="G1692" s="95" t="s">
        <v>246</v>
      </c>
      <c r="H1692" s="86"/>
      <c r="I1692" s="76"/>
      <c r="J1692" s="76"/>
      <c r="K1692" s="88"/>
      <c r="N1692" s="18"/>
      <c r="P1692" s="4">
        <v>251.0</v>
      </c>
      <c r="Q1692" s="4"/>
      <c r="R1692" s="4"/>
      <c r="S1692" s="21"/>
      <c r="T1692" s="21"/>
      <c r="V1692" s="89"/>
      <c r="Z1692" s="73"/>
      <c r="AA1692" s="73">
        <v>11.999706787861015</v>
      </c>
      <c r="AB1692" s="4"/>
      <c r="AC1692" s="74"/>
      <c r="AD1692" s="75"/>
      <c r="AE1692" s="75"/>
      <c r="AF1692" s="76"/>
      <c r="AJ1692" s="90"/>
      <c r="AK1692" s="18"/>
      <c r="AL1692" s="8">
        <f t="shared" si="77"/>
        <v>0</v>
      </c>
      <c r="AO1692" s="8">
        <v>0.8573204176665727</v>
      </c>
      <c r="AT1692" s="18"/>
      <c r="AU1692" s="91"/>
    </row>
    <row r="1693" ht="12.0" customHeight="1">
      <c r="A1693" s="97">
        <v>5032029.0</v>
      </c>
      <c r="B1693" s="92" t="s">
        <v>2027</v>
      </c>
      <c r="C1693" s="81" t="str">
        <f t="shared" si="75"/>
        <v/>
      </c>
      <c r="D1693" s="82">
        <v>1387.55</v>
      </c>
      <c r="E1693" s="94" t="s">
        <v>245</v>
      </c>
      <c r="F1693" s="128">
        <f t="shared" si="76"/>
        <v>1692.811</v>
      </c>
      <c r="G1693" s="95" t="s">
        <v>246</v>
      </c>
      <c r="H1693" s="86"/>
      <c r="I1693" s="76"/>
      <c r="J1693" s="76"/>
      <c r="K1693" s="88"/>
      <c r="N1693" s="18"/>
      <c r="P1693" s="4">
        <v>251.0</v>
      </c>
      <c r="Q1693" s="4"/>
      <c r="R1693" s="4"/>
      <c r="S1693" s="21"/>
      <c r="T1693" s="21"/>
      <c r="V1693" s="89"/>
      <c r="Z1693" s="73"/>
      <c r="AA1693" s="73">
        <v>11.999706787861015</v>
      </c>
      <c r="AB1693" s="4"/>
      <c r="AC1693" s="74"/>
      <c r="AD1693" s="75"/>
      <c r="AE1693" s="75"/>
      <c r="AF1693" s="76"/>
      <c r="AJ1693" s="90"/>
      <c r="AK1693" s="18"/>
      <c r="AL1693" s="8">
        <f t="shared" si="77"/>
        <v>0</v>
      </c>
      <c r="AO1693" s="8">
        <v>2.5329921431057834</v>
      </c>
      <c r="AT1693" s="18"/>
      <c r="AU1693" s="91"/>
    </row>
    <row r="1694" ht="12.0" customHeight="1">
      <c r="A1694" s="97">
        <v>5032012.0</v>
      </c>
      <c r="B1694" s="92" t="s">
        <v>2028</v>
      </c>
      <c r="C1694" s="81" t="str">
        <f t="shared" si="75"/>
        <v/>
      </c>
      <c r="D1694" s="82">
        <v>1402.54</v>
      </c>
      <c r="E1694" s="94" t="s">
        <v>245</v>
      </c>
      <c r="F1694" s="128">
        <f t="shared" si="76"/>
        <v>1711.0988</v>
      </c>
      <c r="G1694" s="95" t="s">
        <v>246</v>
      </c>
      <c r="H1694" s="86"/>
      <c r="I1694" s="76"/>
      <c r="J1694" s="76"/>
      <c r="K1694" s="88"/>
      <c r="N1694" s="18"/>
      <c r="P1694" s="4">
        <v>251.0</v>
      </c>
      <c r="Q1694" s="4"/>
      <c r="R1694" s="4"/>
      <c r="S1694" s="21"/>
      <c r="T1694" s="21"/>
      <c r="V1694" s="89"/>
      <c r="Z1694" s="73"/>
      <c r="AA1694" s="73">
        <v>11.999706787861015</v>
      </c>
      <c r="AB1694" s="4"/>
      <c r="AC1694" s="74"/>
      <c r="AD1694" s="75"/>
      <c r="AE1694" s="75"/>
      <c r="AF1694" s="76"/>
      <c r="AJ1694" s="90"/>
      <c r="AK1694" s="18"/>
      <c r="AL1694" s="8">
        <f t="shared" si="77"/>
        <v>0</v>
      </c>
      <c r="AO1694" s="8">
        <v>0.37760487993591235</v>
      </c>
      <c r="AT1694" s="18"/>
      <c r="AU1694" s="91"/>
    </row>
    <row r="1695" ht="12.0" customHeight="1">
      <c r="A1695" s="97">
        <v>5032030.0</v>
      </c>
      <c r="B1695" s="92" t="s">
        <v>2029</v>
      </c>
      <c r="C1695" s="81" t="str">
        <f t="shared" si="75"/>
        <v/>
      </c>
      <c r="D1695" s="82">
        <v>1402.54</v>
      </c>
      <c r="E1695" s="94" t="s">
        <v>245</v>
      </c>
      <c r="F1695" s="128">
        <f t="shared" si="76"/>
        <v>1711.0988</v>
      </c>
      <c r="G1695" s="95" t="s">
        <v>246</v>
      </c>
      <c r="H1695" s="86"/>
      <c r="I1695" s="76"/>
      <c r="J1695" s="76"/>
      <c r="K1695" s="88"/>
      <c r="N1695" s="18"/>
      <c r="P1695" s="4">
        <v>251.0</v>
      </c>
      <c r="Q1695" s="4"/>
      <c r="R1695" s="4"/>
      <c r="S1695" s="21"/>
      <c r="T1695" s="21"/>
      <c r="V1695" s="89"/>
      <c r="Z1695" s="73"/>
      <c r="AA1695" s="73">
        <v>11.999706787861015</v>
      </c>
      <c r="AB1695" s="4"/>
      <c r="AC1695" s="74"/>
      <c r="AD1695" s="75"/>
      <c r="AE1695" s="75"/>
      <c r="AF1695" s="76"/>
      <c r="AJ1695" s="90"/>
      <c r="AK1695" s="18"/>
      <c r="AL1695" s="8">
        <f t="shared" si="77"/>
        <v>0</v>
      </c>
      <c r="AO1695" s="8">
        <v>1.312626487396267</v>
      </c>
      <c r="AT1695" s="18"/>
      <c r="AU1695" s="91"/>
    </row>
    <row r="1696" ht="12.0" customHeight="1">
      <c r="A1696" s="97">
        <v>5032013.0</v>
      </c>
      <c r="B1696" s="92" t="s">
        <v>2030</v>
      </c>
      <c r="C1696" s="81" t="str">
        <f t="shared" si="75"/>
        <v/>
      </c>
      <c r="D1696" s="82">
        <v>1789.07</v>
      </c>
      <c r="E1696" s="94" t="s">
        <v>245</v>
      </c>
      <c r="F1696" s="128">
        <f t="shared" si="76"/>
        <v>2182.6654</v>
      </c>
      <c r="G1696" s="95" t="s">
        <v>246</v>
      </c>
      <c r="H1696" s="86"/>
      <c r="I1696" s="76"/>
      <c r="J1696" s="76"/>
      <c r="K1696" s="88"/>
      <c r="N1696" s="18"/>
      <c r="P1696" s="4">
        <v>251.0</v>
      </c>
      <c r="Q1696" s="4"/>
      <c r="R1696" s="4"/>
      <c r="S1696" s="21"/>
      <c r="T1696" s="21"/>
      <c r="V1696" s="89"/>
      <c r="Z1696" s="73"/>
      <c r="AA1696" s="73">
        <v>11.999706787861015</v>
      </c>
      <c r="AB1696" s="4"/>
      <c r="AC1696" s="74"/>
      <c r="AD1696" s="75"/>
      <c r="AE1696" s="75"/>
      <c r="AF1696" s="76"/>
      <c r="AJ1696" s="90"/>
      <c r="AK1696" s="18"/>
      <c r="AL1696" s="8">
        <f t="shared" si="77"/>
        <v>0</v>
      </c>
      <c r="AO1696" s="8">
        <v>0.4365612156951398</v>
      </c>
      <c r="AT1696" s="18"/>
      <c r="AU1696" s="91"/>
    </row>
    <row r="1697" ht="12.0" customHeight="1">
      <c r="A1697" s="97">
        <v>5032031.0</v>
      </c>
      <c r="B1697" s="92" t="s">
        <v>2031</v>
      </c>
      <c r="C1697" s="81" t="str">
        <f t="shared" si="75"/>
        <v/>
      </c>
      <c r="D1697" s="82">
        <v>1789.07</v>
      </c>
      <c r="E1697" s="94" t="s">
        <v>245</v>
      </c>
      <c r="F1697" s="128">
        <f t="shared" si="76"/>
        <v>2182.6654</v>
      </c>
      <c r="G1697" s="95" t="s">
        <v>246</v>
      </c>
      <c r="H1697" s="86"/>
      <c r="I1697" s="76"/>
      <c r="J1697" s="76"/>
      <c r="K1697" s="88"/>
      <c r="N1697" s="18"/>
      <c r="P1697" s="4">
        <v>251.0</v>
      </c>
      <c r="Q1697" s="4"/>
      <c r="R1697" s="4"/>
      <c r="S1697" s="21"/>
      <c r="T1697" s="21"/>
      <c r="V1697" s="89"/>
      <c r="Z1697" s="73"/>
      <c r="AA1697" s="73">
        <v>11.999706787861015</v>
      </c>
      <c r="AB1697" s="4"/>
      <c r="AC1697" s="74"/>
      <c r="AD1697" s="75"/>
      <c r="AE1697" s="75"/>
      <c r="AF1697" s="76"/>
      <c r="AJ1697" s="90"/>
      <c r="AK1697" s="18"/>
      <c r="AL1697" s="8">
        <f t="shared" si="77"/>
        <v>0</v>
      </c>
      <c r="AO1697" s="8">
        <v>0.7085173828494892</v>
      </c>
      <c r="AT1697" s="18"/>
      <c r="AU1697" s="91"/>
    </row>
    <row r="1698" ht="12.0" customHeight="1">
      <c r="A1698" s="97">
        <v>5032014.0</v>
      </c>
      <c r="B1698" s="92" t="s">
        <v>2032</v>
      </c>
      <c r="C1698" s="81" t="str">
        <f t="shared" si="75"/>
        <v/>
      </c>
      <c r="D1698" s="82">
        <v>1826.34</v>
      </c>
      <c r="E1698" s="94" t="s">
        <v>245</v>
      </c>
      <c r="F1698" s="128">
        <f t="shared" si="76"/>
        <v>2228.1348</v>
      </c>
      <c r="G1698" s="95" t="s">
        <v>246</v>
      </c>
      <c r="H1698" s="86"/>
      <c r="I1698" s="76"/>
      <c r="J1698" s="76"/>
      <c r="K1698" s="88"/>
      <c r="N1698" s="18"/>
      <c r="P1698" s="4">
        <v>251.0</v>
      </c>
      <c r="Q1698" s="4"/>
      <c r="R1698" s="4"/>
      <c r="S1698" s="21"/>
      <c r="T1698" s="21"/>
      <c r="V1698" s="89"/>
      <c r="Z1698" s="73"/>
      <c r="AA1698" s="73">
        <v>11.999706787861015</v>
      </c>
      <c r="AB1698" s="4"/>
      <c r="AC1698" s="74"/>
      <c r="AD1698" s="75"/>
      <c r="AE1698" s="75"/>
      <c r="AF1698" s="76"/>
      <c r="AJ1698" s="90"/>
      <c r="AK1698" s="18"/>
      <c r="AL1698" s="8">
        <f t="shared" si="77"/>
        <v>0</v>
      </c>
      <c r="AO1698" s="8">
        <v>0.5880175031077594</v>
      </c>
      <c r="AT1698" s="18"/>
      <c r="AU1698" s="91"/>
    </row>
    <row r="1699" ht="12.0" customHeight="1">
      <c r="A1699" s="97">
        <v>5032032.0</v>
      </c>
      <c r="B1699" s="92" t="s">
        <v>2033</v>
      </c>
      <c r="C1699" s="81" t="str">
        <f t="shared" si="75"/>
        <v/>
      </c>
      <c r="D1699" s="82">
        <v>1826.34</v>
      </c>
      <c r="E1699" s="94" t="s">
        <v>245</v>
      </c>
      <c r="F1699" s="128">
        <f t="shared" si="76"/>
        <v>2228.1348</v>
      </c>
      <c r="G1699" s="95" t="s">
        <v>246</v>
      </c>
      <c r="H1699" s="86"/>
      <c r="I1699" s="76"/>
      <c r="J1699" s="76"/>
      <c r="K1699" s="88"/>
      <c r="N1699" s="18"/>
      <c r="P1699" s="4">
        <v>251.0</v>
      </c>
      <c r="Q1699" s="4"/>
      <c r="R1699" s="4"/>
      <c r="S1699" s="21"/>
      <c r="T1699" s="21"/>
      <c r="V1699" s="89"/>
      <c r="Z1699" s="73"/>
      <c r="AA1699" s="73">
        <v>11.999706787861015</v>
      </c>
      <c r="AB1699" s="4"/>
      <c r="AC1699" s="74"/>
      <c r="AD1699" s="75"/>
      <c r="AE1699" s="75"/>
      <c r="AF1699" s="76"/>
      <c r="AJ1699" s="90"/>
      <c r="AK1699" s="18"/>
      <c r="AL1699" s="8">
        <f t="shared" si="77"/>
        <v>0</v>
      </c>
      <c r="AO1699" s="8">
        <v>1.7640525093232777</v>
      </c>
      <c r="AT1699" s="18"/>
      <c r="AU1699" s="91"/>
    </row>
    <row r="1700" ht="12.0" customHeight="1">
      <c r="A1700" s="97">
        <v>5032033.0</v>
      </c>
      <c r="B1700" s="92" t="s">
        <v>2034</v>
      </c>
      <c r="C1700" s="81" t="str">
        <f t="shared" si="75"/>
        <v/>
      </c>
      <c r="D1700" s="82">
        <v>2028.63</v>
      </c>
      <c r="E1700" s="94" t="s">
        <v>245</v>
      </c>
      <c r="F1700" s="128">
        <f t="shared" si="76"/>
        <v>2474.9286</v>
      </c>
      <c r="G1700" s="95" t="s">
        <v>246</v>
      </c>
      <c r="H1700" s="86"/>
      <c r="I1700" s="76"/>
      <c r="J1700" s="76"/>
      <c r="K1700" s="88"/>
      <c r="N1700" s="18"/>
      <c r="P1700" s="4">
        <v>251.0</v>
      </c>
      <c r="Q1700" s="4"/>
      <c r="R1700" s="4"/>
      <c r="S1700" s="21"/>
      <c r="T1700" s="21"/>
      <c r="V1700" s="89"/>
      <c r="Z1700" s="73"/>
      <c r="AA1700" s="73">
        <v>11.999706787861015</v>
      </c>
      <c r="AB1700" s="4"/>
      <c r="AC1700" s="74"/>
      <c r="AD1700" s="75"/>
      <c r="AE1700" s="75"/>
      <c r="AF1700" s="76"/>
      <c r="AJ1700" s="90"/>
      <c r="AK1700" s="18"/>
      <c r="AL1700" s="8">
        <f t="shared" si="77"/>
        <v>0</v>
      </c>
      <c r="AO1700" s="8">
        <v>0.6050101676586065</v>
      </c>
      <c r="AT1700" s="18"/>
      <c r="AU1700" s="91"/>
    </row>
    <row r="1701" ht="12.0" customHeight="1">
      <c r="A1701" s="97">
        <v>5032034.0</v>
      </c>
      <c r="B1701" s="92" t="s">
        <v>2035</v>
      </c>
      <c r="C1701" s="81" t="str">
        <f t="shared" si="75"/>
        <v/>
      </c>
      <c r="D1701" s="82">
        <v>2028.63</v>
      </c>
      <c r="E1701" s="94" t="s">
        <v>245</v>
      </c>
      <c r="F1701" s="128">
        <f t="shared" si="76"/>
        <v>2474.9286</v>
      </c>
      <c r="G1701" s="95" t="s">
        <v>246</v>
      </c>
      <c r="H1701" s="86"/>
      <c r="I1701" s="76"/>
      <c r="J1701" s="76"/>
      <c r="K1701" s="88"/>
      <c r="N1701" s="18"/>
      <c r="P1701" s="4">
        <v>251.0</v>
      </c>
      <c r="Q1701" s="4"/>
      <c r="R1701" s="4"/>
      <c r="S1701" s="21"/>
      <c r="T1701" s="21"/>
      <c r="V1701" s="89"/>
      <c r="Z1701" s="73"/>
      <c r="AA1701" s="73">
        <v>11.999706787861015</v>
      </c>
      <c r="AB1701" s="4"/>
      <c r="AC1701" s="74"/>
      <c r="AD1701" s="75"/>
      <c r="AE1701" s="75"/>
      <c r="AF1701" s="76"/>
      <c r="AJ1701" s="90"/>
      <c r="AK1701" s="18"/>
      <c r="AL1701" s="8">
        <f t="shared" si="77"/>
        <v>0</v>
      </c>
      <c r="AO1701" s="8">
        <v>1.6572017635866179</v>
      </c>
      <c r="AT1701" s="18"/>
      <c r="AU1701" s="91"/>
    </row>
    <row r="1702" ht="12.0" customHeight="1">
      <c r="A1702" s="97">
        <v>5032015.0</v>
      </c>
      <c r="B1702" s="92" t="s">
        <v>2036</v>
      </c>
      <c r="C1702" s="81" t="str">
        <f t="shared" si="75"/>
        <v/>
      </c>
      <c r="D1702" s="82">
        <v>2227.9</v>
      </c>
      <c r="E1702" s="94" t="s">
        <v>245</v>
      </c>
      <c r="F1702" s="128">
        <f t="shared" si="76"/>
        <v>2718.038</v>
      </c>
      <c r="G1702" s="95" t="s">
        <v>246</v>
      </c>
      <c r="H1702" s="86"/>
      <c r="I1702" s="76"/>
      <c r="J1702" s="76"/>
      <c r="K1702" s="88"/>
      <c r="N1702" s="18"/>
      <c r="P1702" s="4">
        <v>251.0</v>
      </c>
      <c r="Q1702" s="4"/>
      <c r="R1702" s="4"/>
      <c r="S1702" s="21"/>
      <c r="T1702" s="21"/>
      <c r="V1702" s="89"/>
      <c r="Z1702" s="73"/>
      <c r="AA1702" s="73">
        <v>11.999706787861015</v>
      </c>
      <c r="AB1702" s="4"/>
      <c r="AC1702" s="74"/>
      <c r="AD1702" s="75"/>
      <c r="AE1702" s="75"/>
      <c r="AF1702" s="76"/>
      <c r="AJ1702" s="90"/>
      <c r="AK1702" s="18"/>
      <c r="AL1702" s="8">
        <f t="shared" si="77"/>
        <v>0</v>
      </c>
      <c r="AO1702" s="8">
        <v>0.6310265390180612</v>
      </c>
      <c r="AT1702" s="18"/>
      <c r="AU1702" s="91"/>
    </row>
    <row r="1703" ht="12.0" customHeight="1">
      <c r="A1703" s="97">
        <v>5032035.0</v>
      </c>
      <c r="B1703" s="92" t="s">
        <v>2037</v>
      </c>
      <c r="C1703" s="81" t="str">
        <f t="shared" si="75"/>
        <v/>
      </c>
      <c r="D1703" s="82">
        <v>2227.9</v>
      </c>
      <c r="E1703" s="94" t="s">
        <v>245</v>
      </c>
      <c r="F1703" s="128">
        <f t="shared" si="76"/>
        <v>2718.038</v>
      </c>
      <c r="G1703" s="95" t="s">
        <v>246</v>
      </c>
      <c r="H1703" s="86"/>
      <c r="I1703" s="76"/>
      <c r="J1703" s="76"/>
      <c r="K1703" s="88"/>
      <c r="N1703" s="18"/>
      <c r="P1703" s="4">
        <v>251.0</v>
      </c>
      <c r="Q1703" s="4"/>
      <c r="R1703" s="4"/>
      <c r="S1703" s="21"/>
      <c r="T1703" s="21"/>
      <c r="V1703" s="89"/>
      <c r="Z1703" s="73"/>
      <c r="AA1703" s="73">
        <v>11.999706787861015</v>
      </c>
      <c r="AB1703" s="4"/>
      <c r="AC1703" s="74"/>
      <c r="AD1703" s="75"/>
      <c r="AE1703" s="75"/>
      <c r="AF1703" s="76"/>
      <c r="AJ1703" s="90"/>
      <c r="AK1703" s="18"/>
      <c r="AL1703" s="8">
        <f t="shared" si="77"/>
        <v>0</v>
      </c>
      <c r="AO1703" s="8">
        <v>1.0207782248821577</v>
      </c>
      <c r="AT1703" s="18"/>
      <c r="AU1703" s="91"/>
    </row>
    <row r="1704" ht="12.0" customHeight="1">
      <c r="A1704" s="97">
        <v>5032036.0</v>
      </c>
      <c r="B1704" s="92" t="s">
        <v>2038</v>
      </c>
      <c r="C1704" s="81" t="str">
        <f t="shared" si="75"/>
        <v/>
      </c>
      <c r="D1704" s="82">
        <v>2374.08</v>
      </c>
      <c r="E1704" s="94" t="s">
        <v>245</v>
      </c>
      <c r="F1704" s="128">
        <f t="shared" si="76"/>
        <v>2896.3776</v>
      </c>
      <c r="G1704" s="95" t="s">
        <v>246</v>
      </c>
      <c r="H1704" s="86"/>
      <c r="I1704" s="76"/>
      <c r="J1704" s="76"/>
      <c r="K1704" s="88"/>
      <c r="N1704" s="18"/>
      <c r="P1704" s="4">
        <v>251.0</v>
      </c>
      <c r="Q1704" s="4"/>
      <c r="R1704" s="4"/>
      <c r="S1704" s="21"/>
      <c r="T1704" s="21"/>
      <c r="V1704" s="89"/>
      <c r="Z1704" s="73"/>
      <c r="AA1704" s="73">
        <v>11.999706787861015</v>
      </c>
      <c r="AB1704" s="4"/>
      <c r="AC1704" s="74"/>
      <c r="AD1704" s="75"/>
      <c r="AE1704" s="75"/>
      <c r="AF1704" s="76"/>
      <c r="AJ1704" s="90"/>
      <c r="AK1704" s="18"/>
      <c r="AL1704" s="8">
        <f t="shared" si="77"/>
        <v>0</v>
      </c>
      <c r="AO1704" s="8">
        <v>0.7237640015932775</v>
      </c>
      <c r="AT1704" s="18"/>
      <c r="AU1704" s="91"/>
    </row>
    <row r="1705" ht="12.0" customHeight="1">
      <c r="A1705" s="97">
        <v>5032037.0</v>
      </c>
      <c r="B1705" s="92" t="s">
        <v>2039</v>
      </c>
      <c r="C1705" s="81" t="str">
        <f t="shared" si="75"/>
        <v/>
      </c>
      <c r="D1705" s="82">
        <v>2374.08</v>
      </c>
      <c r="E1705" s="94" t="s">
        <v>245</v>
      </c>
      <c r="F1705" s="128">
        <f t="shared" si="76"/>
        <v>2896.3776</v>
      </c>
      <c r="G1705" s="95" t="s">
        <v>246</v>
      </c>
      <c r="H1705" s="86"/>
      <c r="I1705" s="76"/>
      <c r="J1705" s="76"/>
      <c r="K1705" s="88"/>
      <c r="N1705" s="18"/>
      <c r="P1705" s="4">
        <v>251.0</v>
      </c>
      <c r="Q1705" s="4"/>
      <c r="R1705" s="4"/>
      <c r="S1705" s="21"/>
      <c r="T1705" s="21"/>
      <c r="V1705" s="89"/>
      <c r="Z1705" s="73"/>
      <c r="AA1705" s="73">
        <v>11.999706787861015</v>
      </c>
      <c r="AB1705" s="4"/>
      <c r="AC1705" s="74"/>
      <c r="AD1705" s="75"/>
      <c r="AE1705" s="75"/>
      <c r="AF1705" s="76"/>
      <c r="AJ1705" s="90"/>
      <c r="AK1705" s="18"/>
      <c r="AL1705" s="8">
        <f t="shared" si="77"/>
        <v>0</v>
      </c>
      <c r="AO1705" s="8">
        <v>1.2062733359887958</v>
      </c>
      <c r="AT1705" s="18"/>
      <c r="AU1705" s="91"/>
    </row>
    <row r="1706" ht="12.0" customHeight="1">
      <c r="A1706" s="97">
        <v>5032016.0</v>
      </c>
      <c r="B1706" s="92" t="s">
        <v>2040</v>
      </c>
      <c r="C1706" s="81" t="str">
        <f t="shared" si="75"/>
        <v/>
      </c>
      <c r="D1706" s="82">
        <v>2539.42</v>
      </c>
      <c r="E1706" s="94" t="s">
        <v>245</v>
      </c>
      <c r="F1706" s="128">
        <f t="shared" si="76"/>
        <v>3098.0924</v>
      </c>
      <c r="G1706" s="95" t="s">
        <v>246</v>
      </c>
      <c r="H1706" s="86"/>
      <c r="I1706" s="76"/>
      <c r="J1706" s="76"/>
      <c r="K1706" s="88"/>
      <c r="N1706" s="18"/>
      <c r="P1706" s="4">
        <v>251.0</v>
      </c>
      <c r="Q1706" s="4"/>
      <c r="R1706" s="4"/>
      <c r="S1706" s="21"/>
      <c r="T1706" s="21"/>
      <c r="V1706" s="89"/>
      <c r="Z1706" s="73"/>
      <c r="AA1706" s="73">
        <v>11.999706787861015</v>
      </c>
      <c r="AB1706" s="4"/>
      <c r="AC1706" s="74"/>
      <c r="AD1706" s="75"/>
      <c r="AE1706" s="75"/>
      <c r="AF1706" s="76"/>
      <c r="AJ1706" s="90"/>
      <c r="AK1706" s="18"/>
      <c r="AL1706" s="8">
        <f t="shared" si="77"/>
        <v>0</v>
      </c>
      <c r="AO1706" s="8">
        <v>0.780738508108758</v>
      </c>
      <c r="AT1706" s="18"/>
      <c r="AU1706" s="91"/>
    </row>
    <row r="1707" ht="12.0" customHeight="1">
      <c r="A1707" s="97">
        <v>5032038.0</v>
      </c>
      <c r="B1707" s="92" t="s">
        <v>2041</v>
      </c>
      <c r="C1707" s="81" t="str">
        <f t="shared" si="75"/>
        <v/>
      </c>
      <c r="D1707" s="82">
        <v>2539.42</v>
      </c>
      <c r="E1707" s="94" t="s">
        <v>245</v>
      </c>
      <c r="F1707" s="128">
        <f t="shared" si="76"/>
        <v>3098.0924</v>
      </c>
      <c r="G1707" s="95" t="s">
        <v>246</v>
      </c>
      <c r="H1707" s="86"/>
      <c r="I1707" s="76"/>
      <c r="J1707" s="76"/>
      <c r="K1707" s="88"/>
      <c r="N1707" s="18"/>
      <c r="P1707" s="4">
        <v>251.0</v>
      </c>
      <c r="Q1707" s="4"/>
      <c r="R1707" s="4"/>
      <c r="S1707" s="21"/>
      <c r="T1707" s="21"/>
      <c r="V1707" s="89"/>
      <c r="Z1707" s="73"/>
      <c r="AA1707" s="73">
        <v>11.999706787861015</v>
      </c>
      <c r="AB1707" s="4"/>
      <c r="AC1707" s="74"/>
      <c r="AD1707" s="75"/>
      <c r="AE1707" s="75"/>
      <c r="AF1707" s="76"/>
      <c r="AJ1707" s="90"/>
      <c r="AK1707" s="18"/>
      <c r="AL1707" s="8">
        <f t="shared" si="77"/>
        <v>0</v>
      </c>
      <c r="AO1707" s="8">
        <v>0.7249714718152753</v>
      </c>
      <c r="AT1707" s="18"/>
      <c r="AU1707" s="91"/>
    </row>
    <row r="1708" ht="12.0" customHeight="1">
      <c r="A1708" s="97">
        <v>5032017.0</v>
      </c>
      <c r="B1708" s="92" t="s">
        <v>2042</v>
      </c>
      <c r="C1708" s="81" t="str">
        <f t="shared" si="75"/>
        <v/>
      </c>
      <c r="D1708" s="82">
        <v>2561.74</v>
      </c>
      <c r="E1708" s="94" t="s">
        <v>245</v>
      </c>
      <c r="F1708" s="128">
        <f t="shared" si="76"/>
        <v>3125.3228</v>
      </c>
      <c r="G1708" s="95" t="s">
        <v>246</v>
      </c>
      <c r="H1708" s="86"/>
      <c r="I1708" s="76"/>
      <c r="J1708" s="76"/>
      <c r="K1708" s="88"/>
      <c r="N1708" s="18"/>
      <c r="P1708" s="4">
        <v>251.0</v>
      </c>
      <c r="Q1708" s="4"/>
      <c r="R1708" s="4"/>
      <c r="S1708" s="21"/>
      <c r="T1708" s="21"/>
      <c r="V1708" s="89"/>
      <c r="Z1708" s="73"/>
      <c r="AA1708" s="73">
        <v>11.999706787861015</v>
      </c>
      <c r="AB1708" s="4"/>
      <c r="AC1708" s="74"/>
      <c r="AD1708" s="75"/>
      <c r="AE1708" s="75"/>
      <c r="AF1708" s="76"/>
      <c r="AJ1708" s="90"/>
      <c r="AK1708" s="18"/>
      <c r="AL1708" s="8">
        <f t="shared" si="77"/>
        <v>0</v>
      </c>
      <c r="AO1708" s="8">
        <v>0.9736627387759882</v>
      </c>
      <c r="AT1708" s="18"/>
      <c r="AU1708" s="91"/>
    </row>
    <row r="1709" ht="12.0" customHeight="1">
      <c r="A1709" s="97">
        <v>5032039.0</v>
      </c>
      <c r="B1709" s="92" t="s">
        <v>2043</v>
      </c>
      <c r="C1709" s="81" t="str">
        <f t="shared" si="75"/>
        <v/>
      </c>
      <c r="D1709" s="82">
        <v>2561.74</v>
      </c>
      <c r="E1709" s="94" t="s">
        <v>245</v>
      </c>
      <c r="F1709" s="128">
        <f t="shared" si="76"/>
        <v>3125.3228</v>
      </c>
      <c r="G1709" s="95" t="s">
        <v>246</v>
      </c>
      <c r="H1709" s="86"/>
      <c r="I1709" s="76"/>
      <c r="J1709" s="76"/>
      <c r="K1709" s="88"/>
      <c r="N1709" s="18"/>
      <c r="P1709" s="4">
        <v>251.0</v>
      </c>
      <c r="Q1709" s="4"/>
      <c r="R1709" s="4"/>
      <c r="S1709" s="21"/>
      <c r="T1709" s="21"/>
      <c r="V1709" s="89"/>
      <c r="Z1709" s="73"/>
      <c r="AA1709" s="73">
        <v>11.999706787861015</v>
      </c>
      <c r="AB1709" s="4"/>
      <c r="AC1709" s="74"/>
      <c r="AD1709" s="75"/>
      <c r="AE1709" s="75"/>
      <c r="AF1709" s="76"/>
      <c r="AJ1709" s="90"/>
      <c r="AK1709" s="18"/>
      <c r="AL1709" s="8">
        <f t="shared" si="77"/>
        <v>0</v>
      </c>
      <c r="AO1709" s="8">
        <v>1.257647704252318</v>
      </c>
      <c r="AT1709" s="18"/>
      <c r="AU1709" s="91"/>
    </row>
    <row r="1710" ht="12.0" customHeight="1">
      <c r="A1710" s="97">
        <v>5032040.0</v>
      </c>
      <c r="B1710" s="92" t="s">
        <v>2044</v>
      </c>
      <c r="C1710" s="81" t="str">
        <f t="shared" si="75"/>
        <v/>
      </c>
      <c r="D1710" s="82">
        <v>2991.24</v>
      </c>
      <c r="E1710" s="94" t="s">
        <v>245</v>
      </c>
      <c r="F1710" s="128">
        <f t="shared" si="76"/>
        <v>3649.3128</v>
      </c>
      <c r="G1710" s="95" t="s">
        <v>246</v>
      </c>
      <c r="H1710" s="86"/>
      <c r="I1710" s="76"/>
      <c r="J1710" s="76"/>
      <c r="K1710" s="88"/>
      <c r="N1710" s="18"/>
      <c r="P1710" s="4">
        <v>251.0</v>
      </c>
      <c r="Q1710" s="4"/>
      <c r="R1710" s="4"/>
      <c r="S1710" s="21"/>
      <c r="T1710" s="21"/>
      <c r="V1710" s="89"/>
      <c r="Z1710" s="73"/>
      <c r="AA1710" s="73">
        <v>11.999706787861015</v>
      </c>
      <c r="AB1710" s="4"/>
      <c r="AC1710" s="74"/>
      <c r="AD1710" s="75"/>
      <c r="AE1710" s="75"/>
      <c r="AF1710" s="76"/>
      <c r="AJ1710" s="90"/>
      <c r="AK1710" s="18"/>
      <c r="AL1710" s="8">
        <f t="shared" si="77"/>
        <v>0</v>
      </c>
      <c r="AO1710" s="8">
        <v>0.6802531328320802</v>
      </c>
      <c r="AT1710" s="18"/>
      <c r="AU1710" s="91"/>
    </row>
    <row r="1711" ht="12.0" customHeight="1">
      <c r="A1711" s="97">
        <v>5032041.0</v>
      </c>
      <c r="B1711" s="92" t="s">
        <v>2045</v>
      </c>
      <c r="C1711" s="81" t="str">
        <f t="shared" si="75"/>
        <v/>
      </c>
      <c r="D1711" s="82">
        <v>2991.24</v>
      </c>
      <c r="E1711" s="94" t="s">
        <v>245</v>
      </c>
      <c r="F1711" s="128">
        <f t="shared" si="76"/>
        <v>3649.3128</v>
      </c>
      <c r="G1711" s="95" t="s">
        <v>246</v>
      </c>
      <c r="H1711" s="86"/>
      <c r="I1711" s="76"/>
      <c r="J1711" s="76"/>
      <c r="K1711" s="88"/>
      <c r="N1711" s="18"/>
      <c r="P1711" s="4">
        <v>251.0</v>
      </c>
      <c r="Q1711" s="4"/>
      <c r="R1711" s="4"/>
      <c r="S1711" s="21"/>
      <c r="T1711" s="21"/>
      <c r="V1711" s="89"/>
      <c r="Z1711" s="73"/>
      <c r="AA1711" s="73">
        <v>11.999706787861015</v>
      </c>
      <c r="AB1711" s="4"/>
      <c r="AC1711" s="74"/>
      <c r="AD1711" s="75"/>
      <c r="AE1711" s="75"/>
      <c r="AF1711" s="76"/>
      <c r="AJ1711" s="90"/>
      <c r="AK1711" s="18"/>
      <c r="AL1711" s="8">
        <f t="shared" si="77"/>
        <v>0</v>
      </c>
      <c r="AO1711" s="8">
        <v>0.7385605442176871</v>
      </c>
      <c r="AT1711" s="18"/>
      <c r="AU1711" s="91"/>
    </row>
    <row r="1712" ht="12.0" customHeight="1">
      <c r="A1712" s="97">
        <v>5032018.0</v>
      </c>
      <c r="B1712" s="92" t="s">
        <v>2046</v>
      </c>
      <c r="C1712" s="81" t="str">
        <f t="shared" si="75"/>
        <v/>
      </c>
      <c r="D1712" s="82">
        <v>3396.18</v>
      </c>
      <c r="E1712" s="94" t="s">
        <v>245</v>
      </c>
      <c r="F1712" s="128">
        <f t="shared" si="76"/>
        <v>4143.3396</v>
      </c>
      <c r="G1712" s="95" t="s">
        <v>246</v>
      </c>
      <c r="H1712" s="86"/>
      <c r="I1712" s="76"/>
      <c r="J1712" s="76"/>
      <c r="K1712" s="88"/>
      <c r="N1712" s="18"/>
      <c r="P1712" s="4">
        <v>251.0</v>
      </c>
      <c r="Q1712" s="4"/>
      <c r="R1712" s="4"/>
      <c r="S1712" s="21"/>
      <c r="T1712" s="21"/>
      <c r="V1712" s="89"/>
      <c r="Z1712" s="73"/>
      <c r="AA1712" s="73">
        <v>11.999706787861015</v>
      </c>
      <c r="AB1712" s="4"/>
      <c r="AC1712" s="74"/>
      <c r="AD1712" s="75"/>
      <c r="AE1712" s="75"/>
      <c r="AF1712" s="76"/>
      <c r="AJ1712" s="90"/>
      <c r="AK1712" s="18"/>
      <c r="AL1712" s="8">
        <f t="shared" si="77"/>
        <v>0</v>
      </c>
      <c r="AO1712" s="8">
        <v>0.5553042064133543</v>
      </c>
      <c r="AT1712" s="18"/>
      <c r="AU1712" s="91"/>
    </row>
    <row r="1713" ht="12.0" customHeight="1">
      <c r="A1713" s="97">
        <v>5032042.0</v>
      </c>
      <c r="B1713" s="92" t="s">
        <v>2047</v>
      </c>
      <c r="C1713" s="81" t="str">
        <f t="shared" si="75"/>
        <v/>
      </c>
      <c r="D1713" s="82">
        <v>3396.18</v>
      </c>
      <c r="E1713" s="94" t="s">
        <v>245</v>
      </c>
      <c r="F1713" s="128">
        <f t="shared" si="76"/>
        <v>4143.3396</v>
      </c>
      <c r="G1713" s="95" t="s">
        <v>246</v>
      </c>
      <c r="H1713" s="86"/>
      <c r="I1713" s="76"/>
      <c r="J1713" s="76"/>
      <c r="K1713" s="88"/>
      <c r="N1713" s="18"/>
      <c r="P1713" s="4">
        <v>251.0</v>
      </c>
      <c r="Q1713" s="4"/>
      <c r="R1713" s="4"/>
      <c r="S1713" s="21"/>
      <c r="T1713" s="21"/>
      <c r="V1713" s="89"/>
      <c r="Z1713" s="73"/>
      <c r="AA1713" s="73">
        <v>11.999706787861015</v>
      </c>
      <c r="AB1713" s="4"/>
      <c r="AC1713" s="74"/>
      <c r="AD1713" s="75"/>
      <c r="AE1713" s="75"/>
      <c r="AF1713" s="76"/>
      <c r="AJ1713" s="90"/>
      <c r="AK1713" s="18"/>
      <c r="AL1713" s="8">
        <f t="shared" si="77"/>
        <v>0</v>
      </c>
      <c r="AO1713" s="8">
        <v>0.7344345955789524</v>
      </c>
      <c r="AT1713" s="18"/>
      <c r="AU1713" s="91"/>
    </row>
    <row r="1714" ht="12.0" customHeight="1">
      <c r="A1714" s="97">
        <v>5032019.0</v>
      </c>
      <c r="B1714" s="92" t="s">
        <v>2048</v>
      </c>
      <c r="C1714" s="81" t="str">
        <f t="shared" si="75"/>
        <v/>
      </c>
      <c r="D1714" s="82">
        <v>3761.6</v>
      </c>
      <c r="E1714" s="94" t="s">
        <v>245</v>
      </c>
      <c r="F1714" s="128">
        <f t="shared" si="76"/>
        <v>4589.152</v>
      </c>
      <c r="G1714" s="95" t="s">
        <v>246</v>
      </c>
      <c r="H1714" s="86"/>
      <c r="I1714" s="76"/>
      <c r="J1714" s="76"/>
      <c r="K1714" s="88"/>
      <c r="N1714" s="18"/>
      <c r="P1714" s="4">
        <v>251.0</v>
      </c>
      <c r="Q1714" s="4"/>
      <c r="R1714" s="4"/>
      <c r="S1714" s="21"/>
      <c r="T1714" s="21"/>
      <c r="V1714" s="89"/>
      <c r="Z1714" s="73"/>
      <c r="AA1714" s="73">
        <v>11.999706787861015</v>
      </c>
      <c r="AB1714" s="4"/>
      <c r="AC1714" s="74"/>
      <c r="AD1714" s="75"/>
      <c r="AE1714" s="75"/>
      <c r="AF1714" s="76"/>
      <c r="AJ1714" s="90"/>
      <c r="AK1714" s="18"/>
      <c r="AL1714" s="8">
        <f t="shared" si="77"/>
        <v>0</v>
      </c>
      <c r="AO1714" s="8">
        <v>20.555773290543677</v>
      </c>
      <c r="AT1714" s="18"/>
      <c r="AU1714" s="91"/>
    </row>
    <row r="1715" ht="12.0" customHeight="1">
      <c r="A1715" s="97">
        <v>5032043.0</v>
      </c>
      <c r="B1715" s="92" t="s">
        <v>2049</v>
      </c>
      <c r="C1715" s="81" t="str">
        <f t="shared" si="75"/>
        <v/>
      </c>
      <c r="D1715" s="82">
        <v>3761.6</v>
      </c>
      <c r="E1715" s="94" t="s">
        <v>245</v>
      </c>
      <c r="F1715" s="128">
        <f t="shared" si="76"/>
        <v>4589.152</v>
      </c>
      <c r="G1715" s="95" t="s">
        <v>246</v>
      </c>
      <c r="H1715" s="86"/>
      <c r="I1715" s="76"/>
      <c r="J1715" s="76"/>
      <c r="K1715" s="88"/>
      <c r="N1715" s="18"/>
      <c r="P1715" s="4">
        <v>251.0</v>
      </c>
      <c r="Q1715" s="4"/>
      <c r="R1715" s="4"/>
      <c r="S1715" s="21"/>
      <c r="T1715" s="21"/>
      <c r="V1715" s="89"/>
      <c r="Z1715" s="73"/>
      <c r="AA1715" s="73">
        <v>11.999706787861015</v>
      </c>
      <c r="AB1715" s="4"/>
      <c r="AC1715" s="74"/>
      <c r="AD1715" s="75"/>
      <c r="AE1715" s="75"/>
      <c r="AF1715" s="76"/>
      <c r="AJ1715" s="90"/>
      <c r="AK1715" s="18"/>
      <c r="AL1715" s="8">
        <f t="shared" si="77"/>
        <v>0</v>
      </c>
      <c r="AO1715" s="8">
        <v>20.555773290543677</v>
      </c>
      <c r="AT1715" s="18"/>
      <c r="AU1715" s="91"/>
    </row>
    <row r="1716" ht="12.0" customHeight="1">
      <c r="A1716" s="97">
        <v>5032044.0</v>
      </c>
      <c r="B1716" s="92" t="s">
        <v>2050</v>
      </c>
      <c r="C1716" s="81" t="str">
        <f t="shared" si="75"/>
        <v/>
      </c>
      <c r="D1716" s="82">
        <v>3934.04</v>
      </c>
      <c r="E1716" s="94" t="s">
        <v>245</v>
      </c>
      <c r="F1716" s="128">
        <f t="shared" si="76"/>
        <v>4799.5288</v>
      </c>
      <c r="G1716" s="95" t="s">
        <v>246</v>
      </c>
      <c r="H1716" s="86"/>
      <c r="I1716" s="76"/>
      <c r="J1716" s="76"/>
      <c r="K1716" s="88"/>
      <c r="N1716" s="18"/>
      <c r="P1716" s="4">
        <v>251.0</v>
      </c>
      <c r="Q1716" s="4"/>
      <c r="R1716" s="4"/>
      <c r="S1716" s="21"/>
      <c r="T1716" s="21"/>
      <c r="V1716" s="89"/>
      <c r="Z1716" s="73"/>
      <c r="AA1716" s="73">
        <v>11.999706787861015</v>
      </c>
      <c r="AB1716" s="4"/>
      <c r="AC1716" s="74"/>
      <c r="AD1716" s="75"/>
      <c r="AE1716" s="75"/>
      <c r="AF1716" s="76"/>
      <c r="AJ1716" s="90"/>
      <c r="AK1716" s="18"/>
      <c r="AL1716" s="8">
        <f t="shared" si="77"/>
        <v>0</v>
      </c>
      <c r="AO1716" s="8">
        <v>0.6340218005217252</v>
      </c>
      <c r="AT1716" s="18"/>
      <c r="AU1716" s="91"/>
    </row>
    <row r="1717" ht="12.0" customHeight="1">
      <c r="A1717" s="97">
        <v>5032045.0</v>
      </c>
      <c r="B1717" s="92" t="s">
        <v>2051</v>
      </c>
      <c r="C1717" s="81" t="str">
        <f t="shared" si="75"/>
        <v/>
      </c>
      <c r="D1717" s="82">
        <v>3934.04</v>
      </c>
      <c r="E1717" s="94" t="s">
        <v>245</v>
      </c>
      <c r="F1717" s="128">
        <f t="shared" si="76"/>
        <v>4799.5288</v>
      </c>
      <c r="G1717" s="95" t="s">
        <v>246</v>
      </c>
      <c r="H1717" s="86"/>
      <c r="I1717" s="76"/>
      <c r="J1717" s="76"/>
      <c r="K1717" s="88"/>
      <c r="N1717" s="18"/>
      <c r="P1717" s="4">
        <v>251.0</v>
      </c>
      <c r="Q1717" s="4"/>
      <c r="R1717" s="4"/>
      <c r="S1717" s="21"/>
      <c r="T1717" s="21"/>
      <c r="V1717" s="89"/>
      <c r="Z1717" s="73"/>
      <c r="AA1717" s="73">
        <v>11.999706787861015</v>
      </c>
      <c r="AB1717" s="4"/>
      <c r="AC1717" s="74"/>
      <c r="AD1717" s="75"/>
      <c r="AE1717" s="75"/>
      <c r="AF1717" s="76"/>
      <c r="AJ1717" s="90"/>
      <c r="AK1717" s="18"/>
      <c r="AL1717" s="8">
        <f t="shared" si="77"/>
        <v>0</v>
      </c>
      <c r="AO1717" s="8">
        <v>9.827337908086742</v>
      </c>
      <c r="AT1717" s="18"/>
      <c r="AU1717" s="91"/>
    </row>
    <row r="1718" ht="12.0" customHeight="1">
      <c r="A1718" s="97">
        <v>5032046.0</v>
      </c>
      <c r="B1718" s="92" t="s">
        <v>2052</v>
      </c>
      <c r="C1718" s="81" t="str">
        <f t="shared" si="75"/>
        <v/>
      </c>
      <c r="D1718" s="82">
        <v>4232.08</v>
      </c>
      <c r="E1718" s="94" t="s">
        <v>372</v>
      </c>
      <c r="F1718" s="128">
        <f t="shared" si="76"/>
        <v>5163.1376</v>
      </c>
      <c r="G1718" s="95" t="s">
        <v>246</v>
      </c>
      <c r="H1718" s="86"/>
      <c r="I1718" s="76"/>
      <c r="J1718" s="76"/>
      <c r="K1718" s="88"/>
      <c r="N1718" s="18"/>
      <c r="P1718" s="4">
        <v>251.0</v>
      </c>
      <c r="Q1718" s="4"/>
      <c r="R1718" s="4"/>
      <c r="S1718" s="21"/>
      <c r="T1718" s="21"/>
      <c r="V1718" s="89"/>
      <c r="Z1718" s="73"/>
      <c r="AA1718" s="73">
        <v>11.999706787861015</v>
      </c>
      <c r="AB1718" s="4"/>
      <c r="AC1718" s="74"/>
      <c r="AD1718" s="75"/>
      <c r="AE1718" s="75"/>
      <c r="AF1718" s="76"/>
      <c r="AJ1718" s="90"/>
      <c r="AK1718" s="18"/>
      <c r="AL1718" s="8">
        <f t="shared" si="77"/>
        <v>0</v>
      </c>
      <c r="AO1718" s="8">
        <v>0.7308216648028992</v>
      </c>
      <c r="AT1718" s="18"/>
      <c r="AU1718" s="91"/>
    </row>
    <row r="1719" ht="12.0" customHeight="1">
      <c r="A1719" s="97">
        <v>5032047.0</v>
      </c>
      <c r="B1719" s="92" t="s">
        <v>2053</v>
      </c>
      <c r="C1719" s="81" t="str">
        <f t="shared" si="75"/>
        <v/>
      </c>
      <c r="D1719" s="82">
        <v>4232.08</v>
      </c>
      <c r="E1719" s="94" t="s">
        <v>245</v>
      </c>
      <c r="F1719" s="128">
        <f t="shared" si="76"/>
        <v>5163.1376</v>
      </c>
      <c r="G1719" s="95" t="s">
        <v>246</v>
      </c>
      <c r="H1719" s="86"/>
      <c r="I1719" s="76"/>
      <c r="J1719" s="76"/>
      <c r="K1719" s="88"/>
      <c r="N1719" s="18"/>
      <c r="P1719" s="4">
        <v>251.0</v>
      </c>
      <c r="Q1719" s="4"/>
      <c r="R1719" s="4"/>
      <c r="S1719" s="21"/>
      <c r="T1719" s="21"/>
      <c r="V1719" s="89"/>
      <c r="Z1719" s="73"/>
      <c r="AA1719" s="73">
        <v>11.999706787861015</v>
      </c>
      <c r="AB1719" s="4"/>
      <c r="AC1719" s="74"/>
      <c r="AD1719" s="75"/>
      <c r="AE1719" s="75"/>
      <c r="AF1719" s="76"/>
      <c r="AJ1719" s="90"/>
      <c r="AK1719" s="18"/>
      <c r="AL1719" s="8">
        <f t="shared" si="77"/>
        <v>0</v>
      </c>
      <c r="AO1719" s="8">
        <v>9.135270810036241</v>
      </c>
      <c r="AT1719" s="18"/>
      <c r="AU1719" s="91"/>
    </row>
    <row r="1720" ht="12.0" customHeight="1">
      <c r="A1720" s="97">
        <v>5032048.0</v>
      </c>
      <c r="B1720" s="92" t="s">
        <v>2054</v>
      </c>
      <c r="C1720" s="81" t="str">
        <f t="shared" si="75"/>
        <v/>
      </c>
      <c r="D1720" s="82">
        <v>4642.31</v>
      </c>
      <c r="E1720" s="94" t="s">
        <v>245</v>
      </c>
      <c r="F1720" s="128">
        <f t="shared" si="76"/>
        <v>5663.6182</v>
      </c>
      <c r="G1720" s="95" t="s">
        <v>246</v>
      </c>
      <c r="H1720" s="86"/>
      <c r="I1720" s="76"/>
      <c r="J1720" s="76"/>
      <c r="K1720" s="88"/>
      <c r="N1720" s="18"/>
      <c r="P1720" s="4">
        <v>251.0</v>
      </c>
      <c r="Q1720" s="4"/>
      <c r="R1720" s="4"/>
      <c r="S1720" s="21"/>
      <c r="T1720" s="21"/>
      <c r="V1720" s="89"/>
      <c r="Z1720" s="73"/>
      <c r="AA1720" s="73">
        <v>11.999706787861015</v>
      </c>
      <c r="AB1720" s="4"/>
      <c r="AC1720" s="74"/>
      <c r="AD1720" s="75"/>
      <c r="AE1720" s="75"/>
      <c r="AF1720" s="76"/>
      <c r="AJ1720" s="90"/>
      <c r="AK1720" s="18"/>
      <c r="AL1720" s="8">
        <f t="shared" si="77"/>
        <v>0</v>
      </c>
      <c r="AO1720" s="8">
        <v>2.37943247606095</v>
      </c>
      <c r="AT1720" s="18"/>
      <c r="AU1720" s="91"/>
    </row>
    <row r="1721" ht="12.0" customHeight="1">
      <c r="A1721" s="97">
        <v>5032049.0</v>
      </c>
      <c r="B1721" s="92" t="s">
        <v>2055</v>
      </c>
      <c r="C1721" s="81" t="str">
        <f t="shared" si="75"/>
        <v/>
      </c>
      <c r="D1721" s="82">
        <v>4642.31</v>
      </c>
      <c r="E1721" s="94" t="s">
        <v>245</v>
      </c>
      <c r="F1721" s="128">
        <f t="shared" si="76"/>
        <v>5663.6182</v>
      </c>
      <c r="G1721" s="95" t="s">
        <v>246</v>
      </c>
      <c r="H1721" s="86"/>
      <c r="I1721" s="76"/>
      <c r="J1721" s="76"/>
      <c r="K1721" s="88"/>
      <c r="N1721" s="18"/>
      <c r="P1721" s="4">
        <v>251.0</v>
      </c>
      <c r="Q1721" s="4"/>
      <c r="R1721" s="4"/>
      <c r="S1721" s="21"/>
      <c r="T1721" s="21"/>
      <c r="V1721" s="89"/>
      <c r="Z1721" s="73"/>
      <c r="AA1721" s="73">
        <v>11.999706787861015</v>
      </c>
      <c r="AB1721" s="4"/>
      <c r="AC1721" s="74"/>
      <c r="AD1721" s="75"/>
      <c r="AE1721" s="75"/>
      <c r="AF1721" s="76"/>
      <c r="AJ1721" s="90"/>
      <c r="AK1721" s="18"/>
      <c r="AL1721" s="8">
        <f t="shared" si="77"/>
        <v>0</v>
      </c>
      <c r="AO1721" s="8">
        <v>16.65602733242665</v>
      </c>
      <c r="AT1721" s="18"/>
      <c r="AU1721" s="91"/>
    </row>
    <row r="1722" ht="12.0" customHeight="1">
      <c r="A1722" s="109">
        <v>5032050.0</v>
      </c>
      <c r="B1722" s="110" t="s">
        <v>2056</v>
      </c>
      <c r="C1722" s="81" t="str">
        <f t="shared" si="75"/>
        <v/>
      </c>
      <c r="D1722" s="82">
        <v>5008.04</v>
      </c>
      <c r="E1722" s="121" t="s">
        <v>245</v>
      </c>
      <c r="F1722" s="128">
        <f t="shared" si="76"/>
        <v>6109.8088</v>
      </c>
      <c r="G1722" s="112" t="s">
        <v>246</v>
      </c>
      <c r="H1722" s="86"/>
      <c r="I1722" s="76"/>
      <c r="J1722" s="76"/>
      <c r="K1722" s="88"/>
      <c r="N1722" s="18"/>
      <c r="P1722" s="4">
        <v>251.0</v>
      </c>
      <c r="Q1722" s="4"/>
      <c r="R1722" s="4"/>
      <c r="S1722" s="21"/>
      <c r="T1722" s="21"/>
      <c r="V1722" s="89"/>
      <c r="Z1722" s="73"/>
      <c r="AA1722" s="73">
        <v>11.999706787861015</v>
      </c>
      <c r="AB1722" s="4"/>
      <c r="AC1722" s="74"/>
      <c r="AD1722" s="75"/>
      <c r="AE1722" s="75"/>
      <c r="AF1722" s="76"/>
      <c r="AJ1722" s="90"/>
      <c r="AK1722" s="18"/>
      <c r="AL1722" s="8">
        <f t="shared" si="77"/>
        <v>0</v>
      </c>
      <c r="AO1722" s="8">
        <v>5.14655111524472</v>
      </c>
      <c r="AT1722" s="18"/>
      <c r="AU1722" s="91"/>
    </row>
    <row r="1723" ht="60.0" customHeight="1">
      <c r="A1723" s="62">
        <v>24.0</v>
      </c>
      <c r="B1723" s="113" t="s">
        <v>2057</v>
      </c>
      <c r="C1723" s="66"/>
      <c r="D1723" s="82"/>
      <c r="E1723" s="66"/>
      <c r="F1723" s="114"/>
      <c r="G1723" s="68"/>
      <c r="H1723" s="86"/>
      <c r="I1723" s="70">
        <v>0.0</v>
      </c>
      <c r="J1723" s="71"/>
      <c r="K1723" s="71"/>
      <c r="N1723" s="18"/>
      <c r="P1723" s="4">
        <v>72.0</v>
      </c>
      <c r="Q1723" s="4"/>
      <c r="R1723" s="5"/>
      <c r="S1723" s="21"/>
      <c r="T1723" s="21"/>
      <c r="V1723" s="72"/>
      <c r="Z1723" s="73"/>
      <c r="AA1723" s="73"/>
      <c r="AB1723" s="4"/>
      <c r="AC1723" s="74"/>
      <c r="AD1723" s="75"/>
      <c r="AE1723" s="75"/>
      <c r="AF1723" s="76"/>
      <c r="AJ1723" s="90"/>
      <c r="AK1723" s="18"/>
      <c r="AL1723" s="18"/>
      <c r="AT1723" s="18"/>
      <c r="AU1723" s="91"/>
    </row>
    <row r="1724" ht="12.0" customHeight="1">
      <c r="A1724" s="79">
        <v>5040001.0</v>
      </c>
      <c r="B1724" s="80" t="s">
        <v>2058</v>
      </c>
      <c r="C1724" s="81" t="str">
        <f t="shared" ref="C1724:C1768" si="78">IF(MROUND(AL1724/(AO1724*F1724),1)=0,"",MROUND(AL1724/(AO1724*F1724),1))</f>
        <v/>
      </c>
      <c r="D1724" s="82">
        <v>1573.64</v>
      </c>
      <c r="E1724" s="83" t="s">
        <v>245</v>
      </c>
      <c r="F1724" s="128">
        <f t="shared" ref="F1724:F1768" si="79">D1724*1.22</f>
        <v>1919.8408</v>
      </c>
      <c r="G1724" s="85" t="s">
        <v>252</v>
      </c>
      <c r="H1724" s="86"/>
      <c r="I1724" s="76"/>
      <c r="J1724" s="76"/>
      <c r="K1724" s="88"/>
      <c r="N1724" s="18"/>
      <c r="P1724" s="4">
        <v>72.0</v>
      </c>
      <c r="Q1724" s="4"/>
      <c r="R1724" s="4"/>
      <c r="S1724" s="21"/>
      <c r="T1724" s="21"/>
      <c r="V1724" s="89"/>
      <c r="Z1724" s="73"/>
      <c r="AA1724" s="73">
        <v>15.0</v>
      </c>
      <c r="AB1724" s="4"/>
      <c r="AC1724" s="74"/>
      <c r="AD1724" s="75"/>
      <c r="AE1724" s="75"/>
      <c r="AF1724" s="76"/>
      <c r="AJ1724" s="90"/>
      <c r="AK1724" s="18"/>
      <c r="AL1724" s="8">
        <f t="shared" ref="AL1724:AL1768" si="80">$I$1723/45</f>
        <v>0</v>
      </c>
      <c r="AO1724" s="8">
        <v>0.8721177028752981</v>
      </c>
      <c r="AT1724" s="18"/>
      <c r="AU1724" s="91"/>
    </row>
    <row r="1725" ht="12.0" customHeight="1">
      <c r="A1725" s="97">
        <v>5040002.0</v>
      </c>
      <c r="B1725" s="92" t="s">
        <v>2059</v>
      </c>
      <c r="C1725" s="81" t="str">
        <f t="shared" si="78"/>
        <v/>
      </c>
      <c r="D1725" s="82">
        <v>1573.64</v>
      </c>
      <c r="E1725" s="94" t="s">
        <v>245</v>
      </c>
      <c r="F1725" s="128">
        <f t="shared" si="79"/>
        <v>1919.8408</v>
      </c>
      <c r="G1725" s="95" t="s">
        <v>274</v>
      </c>
      <c r="H1725" s="86"/>
      <c r="I1725" s="76"/>
      <c r="J1725" s="100"/>
      <c r="K1725" s="88"/>
      <c r="N1725" s="18"/>
      <c r="P1725" s="4">
        <v>72.0</v>
      </c>
      <c r="Q1725" s="4"/>
      <c r="R1725" s="4"/>
      <c r="S1725" s="21"/>
      <c r="T1725" s="21"/>
      <c r="V1725" s="89"/>
      <c r="Z1725" s="73"/>
      <c r="AA1725" s="73">
        <v>15.0</v>
      </c>
      <c r="AB1725" s="4"/>
      <c r="AC1725" s="74"/>
      <c r="AD1725" s="75"/>
      <c r="AE1725" s="75"/>
      <c r="AF1725" s="76"/>
      <c r="AJ1725" s="90"/>
      <c r="AK1725" s="18"/>
      <c r="AL1725" s="8">
        <f t="shared" si="80"/>
        <v>0</v>
      </c>
      <c r="AO1725" s="8">
        <v>1.3081765543129473</v>
      </c>
      <c r="AT1725" s="18"/>
      <c r="AU1725" s="91"/>
    </row>
    <row r="1726" ht="12.0" customHeight="1">
      <c r="A1726" s="97">
        <v>5040003.0</v>
      </c>
      <c r="B1726" s="92" t="s">
        <v>2060</v>
      </c>
      <c r="C1726" s="81" t="str">
        <f t="shared" si="78"/>
        <v/>
      </c>
      <c r="D1726" s="82">
        <v>1696.96</v>
      </c>
      <c r="E1726" s="94" t="s">
        <v>245</v>
      </c>
      <c r="F1726" s="128">
        <f t="shared" si="79"/>
        <v>2070.2912</v>
      </c>
      <c r="G1726" s="95" t="s">
        <v>252</v>
      </c>
      <c r="H1726" s="86"/>
      <c r="I1726" s="76"/>
      <c r="J1726" s="76"/>
      <c r="K1726" s="88"/>
      <c r="N1726" s="18"/>
      <c r="P1726" s="4">
        <v>72.0</v>
      </c>
      <c r="Q1726" s="4"/>
      <c r="R1726" s="4"/>
      <c r="S1726" s="21"/>
      <c r="T1726" s="21"/>
      <c r="V1726" s="89"/>
      <c r="Z1726" s="73"/>
      <c r="AA1726" s="73">
        <v>15.0</v>
      </c>
      <c r="AB1726" s="4"/>
      <c r="AC1726" s="74"/>
      <c r="AD1726" s="75"/>
      <c r="AE1726" s="75"/>
      <c r="AF1726" s="76"/>
      <c r="AJ1726" s="90"/>
      <c r="AK1726" s="18"/>
      <c r="AL1726" s="8">
        <f t="shared" si="80"/>
        <v>0</v>
      </c>
      <c r="AO1726" s="8">
        <v>0.9704864234034022</v>
      </c>
      <c r="AT1726" s="18"/>
      <c r="AU1726" s="91"/>
    </row>
    <row r="1727" ht="12.0" customHeight="1">
      <c r="A1727" s="97">
        <v>5040004.0</v>
      </c>
      <c r="B1727" s="92" t="s">
        <v>2061</v>
      </c>
      <c r="C1727" s="81" t="str">
        <f t="shared" si="78"/>
        <v/>
      </c>
      <c r="D1727" s="82">
        <v>1758.74</v>
      </c>
      <c r="E1727" s="94" t="s">
        <v>245</v>
      </c>
      <c r="F1727" s="128">
        <f t="shared" si="79"/>
        <v>2145.6628</v>
      </c>
      <c r="G1727" s="95" t="s">
        <v>274</v>
      </c>
      <c r="H1727" s="86"/>
      <c r="I1727" s="76"/>
      <c r="J1727" s="100"/>
      <c r="K1727" s="88"/>
      <c r="N1727" s="18"/>
      <c r="P1727" s="4">
        <v>72.0</v>
      </c>
      <c r="Q1727" s="4"/>
      <c r="R1727" s="4"/>
      <c r="S1727" s="21"/>
      <c r="T1727" s="21"/>
      <c r="V1727" s="89"/>
      <c r="Z1727" s="73"/>
      <c r="AA1727" s="73">
        <v>15.0</v>
      </c>
      <c r="AB1727" s="4"/>
      <c r="AC1727" s="74"/>
      <c r="AD1727" s="75"/>
      <c r="AE1727" s="75"/>
      <c r="AF1727" s="76"/>
      <c r="AJ1727" s="90"/>
      <c r="AK1727" s="18"/>
      <c r="AL1727" s="8">
        <f t="shared" si="80"/>
        <v>0</v>
      </c>
      <c r="AO1727" s="8">
        <v>0.9856769479763852</v>
      </c>
      <c r="AT1727" s="18"/>
      <c r="AU1727" s="91"/>
    </row>
    <row r="1728" ht="12.0" customHeight="1">
      <c r="A1728" s="97">
        <v>5040005.0</v>
      </c>
      <c r="B1728" s="92" t="s">
        <v>2062</v>
      </c>
      <c r="C1728" s="81" t="str">
        <f t="shared" si="78"/>
        <v/>
      </c>
      <c r="D1728" s="82">
        <v>1820.51</v>
      </c>
      <c r="E1728" s="94" t="s">
        <v>245</v>
      </c>
      <c r="F1728" s="128">
        <f t="shared" si="79"/>
        <v>2221.0222</v>
      </c>
      <c r="G1728" s="95" t="s">
        <v>252</v>
      </c>
      <c r="H1728" s="86"/>
      <c r="I1728" s="76"/>
      <c r="J1728" s="76"/>
      <c r="K1728" s="88"/>
      <c r="N1728" s="18"/>
      <c r="P1728" s="4">
        <v>72.0</v>
      </c>
      <c r="Q1728" s="4"/>
      <c r="R1728" s="4"/>
      <c r="S1728" s="21"/>
      <c r="T1728" s="21"/>
      <c r="V1728" s="89"/>
      <c r="Z1728" s="73"/>
      <c r="AA1728" s="73">
        <v>15.0</v>
      </c>
      <c r="AB1728" s="4"/>
      <c r="AC1728" s="74"/>
      <c r="AD1728" s="75"/>
      <c r="AE1728" s="75"/>
      <c r="AF1728" s="76"/>
      <c r="AJ1728" s="90"/>
      <c r="AK1728" s="18"/>
      <c r="AL1728" s="8">
        <f t="shared" si="80"/>
        <v>0</v>
      </c>
      <c r="AO1728" s="8">
        <v>1.1307813366501718</v>
      </c>
      <c r="AT1728" s="18"/>
      <c r="AU1728" s="91"/>
    </row>
    <row r="1729" ht="12.0" customHeight="1">
      <c r="A1729" s="97">
        <v>5040006.0</v>
      </c>
      <c r="B1729" s="92" t="s">
        <v>2063</v>
      </c>
      <c r="C1729" s="81" t="str">
        <f t="shared" si="78"/>
        <v/>
      </c>
      <c r="D1729" s="82">
        <v>1851.31</v>
      </c>
      <c r="E1729" s="94" t="s">
        <v>245</v>
      </c>
      <c r="F1729" s="128">
        <f t="shared" si="79"/>
        <v>2258.5982</v>
      </c>
      <c r="G1729" s="95" t="s">
        <v>274</v>
      </c>
      <c r="H1729" s="86"/>
      <c r="I1729" s="76"/>
      <c r="J1729" s="100"/>
      <c r="K1729" s="88"/>
      <c r="N1729" s="18"/>
      <c r="P1729" s="4">
        <v>72.0</v>
      </c>
      <c r="Q1729" s="4"/>
      <c r="R1729" s="4"/>
      <c r="S1729" s="21"/>
      <c r="T1729" s="21"/>
      <c r="V1729" s="89"/>
      <c r="Z1729" s="73"/>
      <c r="AA1729" s="73">
        <v>15.0</v>
      </c>
      <c r="AB1729" s="4"/>
      <c r="AC1729" s="74"/>
      <c r="AD1729" s="75"/>
      <c r="AE1729" s="75"/>
      <c r="AF1729" s="76"/>
      <c r="AJ1729" s="90"/>
      <c r="AK1729" s="18"/>
      <c r="AL1729" s="8">
        <f t="shared" si="80"/>
        <v>0</v>
      </c>
      <c r="AO1729" s="8">
        <v>1.1860983067481978</v>
      </c>
      <c r="AT1729" s="18"/>
      <c r="AU1729" s="91"/>
    </row>
    <row r="1730" ht="12.0" customHeight="1">
      <c r="A1730" s="97">
        <v>5040007.0</v>
      </c>
      <c r="B1730" s="92" t="s">
        <v>2064</v>
      </c>
      <c r="C1730" s="81" t="str">
        <f t="shared" si="78"/>
        <v/>
      </c>
      <c r="D1730" s="82">
        <v>1913.04</v>
      </c>
      <c r="E1730" s="94" t="s">
        <v>245</v>
      </c>
      <c r="F1730" s="128">
        <f t="shared" si="79"/>
        <v>2333.9088</v>
      </c>
      <c r="G1730" s="95" t="s">
        <v>252</v>
      </c>
      <c r="H1730" s="86"/>
      <c r="I1730" s="76"/>
      <c r="J1730" s="76"/>
      <c r="K1730" s="88"/>
      <c r="N1730" s="18"/>
      <c r="P1730" s="4">
        <v>72.0</v>
      </c>
      <c r="Q1730" s="4"/>
      <c r="R1730" s="4"/>
      <c r="S1730" s="21"/>
      <c r="T1730" s="21"/>
      <c r="V1730" s="89"/>
      <c r="Z1730" s="73"/>
      <c r="AA1730" s="73">
        <v>15.0</v>
      </c>
      <c r="AB1730" s="4"/>
      <c r="AC1730" s="74"/>
      <c r="AD1730" s="75"/>
      <c r="AE1730" s="75"/>
      <c r="AF1730" s="76"/>
      <c r="AJ1730" s="90"/>
      <c r="AK1730" s="18"/>
      <c r="AL1730" s="8">
        <f t="shared" si="80"/>
        <v>0</v>
      </c>
      <c r="AO1730" s="8">
        <v>0.7485822038615828</v>
      </c>
      <c r="AT1730" s="18"/>
      <c r="AU1730" s="91"/>
    </row>
    <row r="1731" ht="12.0" customHeight="1">
      <c r="A1731" s="97">
        <v>5040008.0</v>
      </c>
      <c r="B1731" s="92" t="s">
        <v>2065</v>
      </c>
      <c r="C1731" s="81" t="str">
        <f t="shared" si="78"/>
        <v/>
      </c>
      <c r="D1731" s="82">
        <v>1913.04</v>
      </c>
      <c r="E1731" s="94" t="s">
        <v>245</v>
      </c>
      <c r="F1731" s="128">
        <f t="shared" si="79"/>
        <v>2333.9088</v>
      </c>
      <c r="G1731" s="95" t="s">
        <v>274</v>
      </c>
      <c r="H1731" s="86"/>
      <c r="I1731" s="76"/>
      <c r="J1731" s="100"/>
      <c r="K1731" s="88"/>
      <c r="N1731" s="18"/>
      <c r="P1731" s="4">
        <v>72.0</v>
      </c>
      <c r="Q1731" s="4"/>
      <c r="R1731" s="4"/>
      <c r="S1731" s="21"/>
      <c r="T1731" s="21"/>
      <c r="V1731" s="89"/>
      <c r="Z1731" s="73"/>
      <c r="AA1731" s="73">
        <v>15.0</v>
      </c>
      <c r="AB1731" s="4"/>
      <c r="AC1731" s="74"/>
      <c r="AD1731" s="75"/>
      <c r="AE1731" s="75"/>
      <c r="AF1731" s="76"/>
      <c r="AJ1731" s="90"/>
      <c r="AK1731" s="18"/>
      <c r="AL1731" s="8">
        <f t="shared" si="80"/>
        <v>0</v>
      </c>
      <c r="AO1731" s="8">
        <v>0.7485822038615828</v>
      </c>
      <c r="AT1731" s="18"/>
      <c r="AU1731" s="91"/>
    </row>
    <row r="1732" ht="12.0" customHeight="1">
      <c r="A1732" s="97">
        <v>5040009.0</v>
      </c>
      <c r="B1732" s="92" t="s">
        <v>2066</v>
      </c>
      <c r="C1732" s="81" t="str">
        <f t="shared" si="78"/>
        <v/>
      </c>
      <c r="D1732" s="82">
        <v>2098.2</v>
      </c>
      <c r="E1732" s="94" t="s">
        <v>245</v>
      </c>
      <c r="F1732" s="128">
        <f t="shared" si="79"/>
        <v>2559.804</v>
      </c>
      <c r="G1732" s="95" t="s">
        <v>252</v>
      </c>
      <c r="H1732" s="86"/>
      <c r="I1732" s="76"/>
      <c r="J1732" s="76"/>
      <c r="K1732" s="88"/>
      <c r="N1732" s="18"/>
      <c r="P1732" s="4">
        <v>72.0</v>
      </c>
      <c r="Q1732" s="4"/>
      <c r="R1732" s="4"/>
      <c r="S1732" s="21"/>
      <c r="T1732" s="21"/>
      <c r="V1732" s="89"/>
      <c r="Z1732" s="73"/>
      <c r="AA1732" s="73">
        <v>15.0</v>
      </c>
      <c r="AB1732" s="4"/>
      <c r="AC1732" s="74"/>
      <c r="AD1732" s="75"/>
      <c r="AE1732" s="75"/>
      <c r="AF1732" s="76"/>
      <c r="AJ1732" s="90"/>
      <c r="AK1732" s="18"/>
      <c r="AL1732" s="8">
        <f t="shared" si="80"/>
        <v>0</v>
      </c>
      <c r="AO1732" s="8">
        <v>0.6279225015499453</v>
      </c>
      <c r="AT1732" s="18"/>
      <c r="AU1732" s="91"/>
    </row>
    <row r="1733" ht="12.0" customHeight="1">
      <c r="A1733" s="97">
        <v>5040010.0</v>
      </c>
      <c r="B1733" s="92" t="s">
        <v>2067</v>
      </c>
      <c r="C1733" s="81" t="str">
        <f t="shared" si="78"/>
        <v/>
      </c>
      <c r="D1733" s="82">
        <v>2159.8</v>
      </c>
      <c r="E1733" s="94" t="s">
        <v>245</v>
      </c>
      <c r="F1733" s="128">
        <f t="shared" si="79"/>
        <v>2634.956</v>
      </c>
      <c r="G1733" s="95" t="s">
        <v>274</v>
      </c>
      <c r="H1733" s="86"/>
      <c r="I1733" s="76"/>
      <c r="J1733" s="100"/>
      <c r="K1733" s="88"/>
      <c r="N1733" s="18"/>
      <c r="P1733" s="4">
        <v>72.0</v>
      </c>
      <c r="Q1733" s="4"/>
      <c r="R1733" s="4"/>
      <c r="S1733" s="21"/>
      <c r="T1733" s="21"/>
      <c r="V1733" s="89"/>
      <c r="Z1733" s="73"/>
      <c r="AA1733" s="73">
        <v>15.0</v>
      </c>
      <c r="AB1733" s="4"/>
      <c r="AC1733" s="74"/>
      <c r="AD1733" s="75"/>
      <c r="AE1733" s="75"/>
      <c r="AF1733" s="76"/>
      <c r="AJ1733" s="90"/>
      <c r="AK1733" s="18"/>
      <c r="AL1733" s="8">
        <f t="shared" si="80"/>
        <v>0</v>
      </c>
      <c r="AO1733" s="8">
        <v>1.525029873556819</v>
      </c>
      <c r="AT1733" s="18"/>
      <c r="AU1733" s="91"/>
    </row>
    <row r="1734" ht="12.0" customHeight="1">
      <c r="A1734" s="97">
        <v>5040011.0</v>
      </c>
      <c r="B1734" s="92" t="s">
        <v>2068</v>
      </c>
      <c r="C1734" s="81" t="str">
        <f t="shared" si="78"/>
        <v/>
      </c>
      <c r="D1734" s="82">
        <v>2314.12</v>
      </c>
      <c r="E1734" s="94" t="s">
        <v>245</v>
      </c>
      <c r="F1734" s="128">
        <f t="shared" si="79"/>
        <v>2823.2264</v>
      </c>
      <c r="G1734" s="95" t="s">
        <v>252</v>
      </c>
      <c r="H1734" s="86"/>
      <c r="I1734" s="76"/>
      <c r="J1734" s="76"/>
      <c r="K1734" s="88"/>
      <c r="N1734" s="18"/>
      <c r="P1734" s="4">
        <v>72.0</v>
      </c>
      <c r="Q1734" s="4"/>
      <c r="R1734" s="4"/>
      <c r="S1734" s="21"/>
      <c r="T1734" s="21"/>
      <c r="V1734" s="89"/>
      <c r="Z1734" s="73"/>
      <c r="AA1734" s="73">
        <v>15.0</v>
      </c>
      <c r="AB1734" s="4"/>
      <c r="AC1734" s="74"/>
      <c r="AD1734" s="75"/>
      <c r="AE1734" s="75"/>
      <c r="AF1734" s="76"/>
      <c r="AJ1734" s="90"/>
      <c r="AK1734" s="18"/>
      <c r="AL1734" s="8">
        <f t="shared" si="80"/>
        <v>0</v>
      </c>
      <c r="AO1734" s="8">
        <v>0.7491229141026075</v>
      </c>
      <c r="AT1734" s="18"/>
      <c r="AU1734" s="91"/>
    </row>
    <row r="1735" ht="12.0" customHeight="1">
      <c r="A1735" s="97">
        <v>5040012.0</v>
      </c>
      <c r="B1735" s="92" t="s">
        <v>2069</v>
      </c>
      <c r="C1735" s="81" t="str">
        <f t="shared" si="78"/>
        <v/>
      </c>
      <c r="D1735" s="82">
        <v>2468.42</v>
      </c>
      <c r="E1735" s="94" t="s">
        <v>245</v>
      </c>
      <c r="F1735" s="128">
        <f t="shared" si="79"/>
        <v>3011.4724</v>
      </c>
      <c r="G1735" s="95" t="s">
        <v>274</v>
      </c>
      <c r="H1735" s="86"/>
      <c r="I1735" s="76"/>
      <c r="J1735" s="100"/>
      <c r="K1735" s="88"/>
      <c r="N1735" s="18"/>
      <c r="P1735" s="4">
        <v>72.0</v>
      </c>
      <c r="Q1735" s="4"/>
      <c r="R1735" s="4"/>
      <c r="S1735" s="21"/>
      <c r="T1735" s="21"/>
      <c r="V1735" s="89"/>
      <c r="Z1735" s="73"/>
      <c r="AA1735" s="73">
        <v>15.0</v>
      </c>
      <c r="AB1735" s="4"/>
      <c r="AC1735" s="74"/>
      <c r="AD1735" s="75"/>
      <c r="AE1735" s="75"/>
      <c r="AF1735" s="76"/>
      <c r="AJ1735" s="90"/>
      <c r="AK1735" s="18"/>
      <c r="AL1735" s="8">
        <f t="shared" si="80"/>
        <v>0</v>
      </c>
      <c r="AO1735" s="8">
        <v>0.3706551577619088</v>
      </c>
      <c r="AT1735" s="18"/>
      <c r="AU1735" s="91"/>
    </row>
    <row r="1736" ht="12.0" customHeight="1">
      <c r="A1736" s="97">
        <v>5040013.0</v>
      </c>
      <c r="B1736" s="92" t="s">
        <v>2070</v>
      </c>
      <c r="C1736" s="81" t="str">
        <f t="shared" si="78"/>
        <v/>
      </c>
      <c r="D1736" s="82">
        <v>2560.95</v>
      </c>
      <c r="E1736" s="94" t="s">
        <v>245</v>
      </c>
      <c r="F1736" s="128">
        <f t="shared" si="79"/>
        <v>3124.359</v>
      </c>
      <c r="G1736" s="95" t="s">
        <v>252</v>
      </c>
      <c r="H1736" s="86"/>
      <c r="I1736" s="76"/>
      <c r="J1736" s="76"/>
      <c r="K1736" s="88"/>
      <c r="N1736" s="18"/>
      <c r="P1736" s="4">
        <v>72.0</v>
      </c>
      <c r="Q1736" s="4"/>
      <c r="R1736" s="4"/>
      <c r="S1736" s="21"/>
      <c r="T1736" s="21"/>
      <c r="V1736" s="89"/>
      <c r="Z1736" s="73"/>
      <c r="AA1736" s="73">
        <v>15.0</v>
      </c>
      <c r="AB1736" s="4"/>
      <c r="AC1736" s="74"/>
      <c r="AD1736" s="75"/>
      <c r="AE1736" s="75"/>
      <c r="AF1736" s="76"/>
      <c r="AJ1736" s="90"/>
      <c r="AK1736" s="18"/>
      <c r="AL1736" s="8">
        <f t="shared" si="80"/>
        <v>0</v>
      </c>
      <c r="AO1736" s="8">
        <v>0.6124504965760165</v>
      </c>
      <c r="AT1736" s="18"/>
      <c r="AU1736" s="91"/>
    </row>
    <row r="1737" ht="12.0" customHeight="1">
      <c r="A1737" s="97">
        <v>5040014.0</v>
      </c>
      <c r="B1737" s="92" t="s">
        <v>2071</v>
      </c>
      <c r="C1737" s="81" t="str">
        <f t="shared" si="78"/>
        <v/>
      </c>
      <c r="D1737" s="82">
        <v>2591.81</v>
      </c>
      <c r="E1737" s="94" t="s">
        <v>245</v>
      </c>
      <c r="F1737" s="128">
        <f t="shared" si="79"/>
        <v>3162.0082</v>
      </c>
      <c r="G1737" s="95" t="s">
        <v>274</v>
      </c>
      <c r="H1737" s="86"/>
      <c r="I1737" s="76"/>
      <c r="J1737" s="100"/>
      <c r="K1737" s="88"/>
      <c r="N1737" s="18"/>
      <c r="P1737" s="4">
        <v>72.0</v>
      </c>
      <c r="Q1737" s="4"/>
      <c r="R1737" s="4"/>
      <c r="S1737" s="21"/>
      <c r="T1737" s="21"/>
      <c r="V1737" s="89"/>
      <c r="Z1737" s="73"/>
      <c r="AA1737" s="73">
        <v>15.0</v>
      </c>
      <c r="AB1737" s="4"/>
      <c r="AC1737" s="74"/>
      <c r="AD1737" s="75"/>
      <c r="AE1737" s="75"/>
      <c r="AF1737" s="76"/>
      <c r="AJ1737" s="90"/>
      <c r="AK1737" s="18"/>
      <c r="AL1737" s="8">
        <f t="shared" si="80"/>
        <v>0</v>
      </c>
      <c r="AO1737" s="8">
        <v>0.37377436854535223</v>
      </c>
      <c r="AT1737" s="18"/>
      <c r="AU1737" s="91"/>
    </row>
    <row r="1738" ht="12.0" customHeight="1">
      <c r="A1738" s="97">
        <v>5040015.0</v>
      </c>
      <c r="B1738" s="92" t="s">
        <v>2072</v>
      </c>
      <c r="C1738" s="81" t="str">
        <f t="shared" si="78"/>
        <v/>
      </c>
      <c r="D1738" s="82">
        <v>2653.54</v>
      </c>
      <c r="E1738" s="94" t="s">
        <v>245</v>
      </c>
      <c r="F1738" s="128">
        <f t="shared" si="79"/>
        <v>3237.3188</v>
      </c>
      <c r="G1738" s="95" t="s">
        <v>252</v>
      </c>
      <c r="H1738" s="86"/>
      <c r="I1738" s="76"/>
      <c r="J1738" s="76"/>
      <c r="K1738" s="88"/>
      <c r="N1738" s="18"/>
      <c r="P1738" s="4">
        <v>72.0</v>
      </c>
      <c r="Q1738" s="4"/>
      <c r="R1738" s="4"/>
      <c r="S1738" s="21"/>
      <c r="T1738" s="21"/>
      <c r="V1738" s="89"/>
      <c r="Z1738" s="73"/>
      <c r="AA1738" s="73">
        <v>15.0</v>
      </c>
      <c r="AB1738" s="4"/>
      <c r="AC1738" s="74"/>
      <c r="AD1738" s="75"/>
      <c r="AE1738" s="75"/>
      <c r="AF1738" s="76"/>
      <c r="AJ1738" s="90"/>
      <c r="AK1738" s="18"/>
      <c r="AL1738" s="8">
        <f t="shared" si="80"/>
        <v>0</v>
      </c>
      <c r="AO1738" s="8">
        <v>1.5515871305442894</v>
      </c>
      <c r="AT1738" s="18"/>
      <c r="AU1738" s="91"/>
    </row>
    <row r="1739" ht="12.0" customHeight="1">
      <c r="A1739" s="97">
        <v>5040016.0</v>
      </c>
      <c r="B1739" s="92" t="s">
        <v>2073</v>
      </c>
      <c r="C1739" s="81" t="str">
        <f t="shared" si="78"/>
        <v/>
      </c>
      <c r="D1739" s="82">
        <v>2776.91</v>
      </c>
      <c r="E1739" s="94" t="s">
        <v>245</v>
      </c>
      <c r="F1739" s="128">
        <f t="shared" si="79"/>
        <v>3387.8302</v>
      </c>
      <c r="G1739" s="95" t="s">
        <v>274</v>
      </c>
      <c r="H1739" s="86"/>
      <c r="I1739" s="76"/>
      <c r="J1739" s="100"/>
      <c r="K1739" s="88"/>
      <c r="N1739" s="18"/>
      <c r="P1739" s="4">
        <v>72.0</v>
      </c>
      <c r="Q1739" s="4"/>
      <c r="R1739" s="4"/>
      <c r="S1739" s="21"/>
      <c r="T1739" s="21"/>
      <c r="V1739" s="89"/>
      <c r="Z1739" s="73"/>
      <c r="AA1739" s="73">
        <v>15.0</v>
      </c>
      <c r="AB1739" s="4"/>
      <c r="AC1739" s="74"/>
      <c r="AD1739" s="75"/>
      <c r="AE1739" s="75"/>
      <c r="AF1739" s="76"/>
      <c r="AJ1739" s="90"/>
      <c r="AK1739" s="18"/>
      <c r="AL1739" s="8">
        <f t="shared" si="80"/>
        <v>0</v>
      </c>
      <c r="AO1739" s="8">
        <v>0.28240950716579033</v>
      </c>
      <c r="AT1739" s="18"/>
      <c r="AU1739" s="91"/>
    </row>
    <row r="1740" ht="12.0" customHeight="1">
      <c r="A1740" s="97">
        <v>5040017.0</v>
      </c>
      <c r="B1740" s="92" t="s">
        <v>2074</v>
      </c>
      <c r="C1740" s="81" t="str">
        <f t="shared" si="78"/>
        <v/>
      </c>
      <c r="D1740" s="82">
        <v>2962.04</v>
      </c>
      <c r="E1740" s="94" t="s">
        <v>245</v>
      </c>
      <c r="F1740" s="128">
        <f t="shared" si="79"/>
        <v>3613.6888</v>
      </c>
      <c r="G1740" s="95" t="s">
        <v>252</v>
      </c>
      <c r="H1740" s="86"/>
      <c r="I1740" s="76"/>
      <c r="J1740" s="76"/>
      <c r="K1740" s="88"/>
      <c r="N1740" s="18"/>
      <c r="P1740" s="4">
        <v>72.0</v>
      </c>
      <c r="Q1740" s="4"/>
      <c r="R1740" s="4"/>
      <c r="S1740" s="21"/>
      <c r="T1740" s="21"/>
      <c r="V1740" s="89"/>
      <c r="Z1740" s="73"/>
      <c r="AA1740" s="73">
        <v>15.0</v>
      </c>
      <c r="AB1740" s="4"/>
      <c r="AC1740" s="74"/>
      <c r="AD1740" s="75"/>
      <c r="AE1740" s="75"/>
      <c r="AF1740" s="76"/>
      <c r="AJ1740" s="90"/>
      <c r="AK1740" s="18"/>
      <c r="AL1740" s="8">
        <f t="shared" si="80"/>
        <v>0</v>
      </c>
      <c r="AO1740" s="8">
        <v>0.6949916186178166</v>
      </c>
      <c r="AT1740" s="18"/>
      <c r="AU1740" s="91"/>
    </row>
    <row r="1741" ht="12.0" customHeight="1">
      <c r="A1741" s="97">
        <v>5040018.0</v>
      </c>
      <c r="B1741" s="92" t="s">
        <v>2075</v>
      </c>
      <c r="C1741" s="81" t="str">
        <f t="shared" si="78"/>
        <v/>
      </c>
      <c r="D1741" s="82">
        <v>3085.48</v>
      </c>
      <c r="E1741" s="94" t="s">
        <v>245</v>
      </c>
      <c r="F1741" s="128">
        <f t="shared" si="79"/>
        <v>3764.2856</v>
      </c>
      <c r="G1741" s="95" t="s">
        <v>274</v>
      </c>
      <c r="H1741" s="86"/>
      <c r="I1741" s="76"/>
      <c r="J1741" s="100"/>
      <c r="K1741" s="88"/>
      <c r="N1741" s="18"/>
      <c r="P1741" s="4">
        <v>72.0</v>
      </c>
      <c r="Q1741" s="4"/>
      <c r="R1741" s="4"/>
      <c r="S1741" s="21"/>
      <c r="T1741" s="21"/>
      <c r="V1741" s="89"/>
      <c r="Z1741" s="73"/>
      <c r="AA1741" s="73">
        <v>15.0</v>
      </c>
      <c r="AB1741" s="4"/>
      <c r="AC1741" s="74"/>
      <c r="AD1741" s="75"/>
      <c r="AE1741" s="75"/>
      <c r="AF1741" s="76"/>
      <c r="AJ1741" s="90"/>
      <c r="AK1741" s="18"/>
      <c r="AL1741" s="8">
        <f t="shared" si="80"/>
        <v>0</v>
      </c>
      <c r="AO1741" s="8">
        <v>2.13500290000682</v>
      </c>
      <c r="AT1741" s="18"/>
      <c r="AU1741" s="91"/>
    </row>
    <row r="1742" ht="12.0" customHeight="1">
      <c r="A1742" s="97">
        <v>5040019.0</v>
      </c>
      <c r="B1742" s="92" t="s">
        <v>2076</v>
      </c>
      <c r="C1742" s="81" t="str">
        <f t="shared" si="78"/>
        <v/>
      </c>
      <c r="D1742" s="82">
        <v>3147.17</v>
      </c>
      <c r="E1742" s="94" t="s">
        <v>245</v>
      </c>
      <c r="F1742" s="128">
        <f t="shared" si="79"/>
        <v>3839.5474</v>
      </c>
      <c r="G1742" s="95" t="s">
        <v>252</v>
      </c>
      <c r="H1742" s="86"/>
      <c r="I1742" s="76"/>
      <c r="J1742" s="76"/>
      <c r="K1742" s="88"/>
      <c r="N1742" s="18"/>
      <c r="P1742" s="4">
        <v>72.0</v>
      </c>
      <c r="Q1742" s="4"/>
      <c r="R1742" s="4"/>
      <c r="S1742" s="21"/>
      <c r="T1742" s="21"/>
      <c r="V1742" s="89"/>
      <c r="Z1742" s="73"/>
      <c r="AA1742" s="73">
        <v>15.0</v>
      </c>
      <c r="AB1742" s="4"/>
      <c r="AC1742" s="74"/>
      <c r="AD1742" s="75"/>
      <c r="AE1742" s="75"/>
      <c r="AF1742" s="76"/>
      <c r="AJ1742" s="90"/>
      <c r="AK1742" s="18"/>
      <c r="AL1742" s="8">
        <f t="shared" si="80"/>
        <v>0</v>
      </c>
      <c r="AO1742" s="8">
        <v>0.4550341972141157</v>
      </c>
      <c r="AT1742" s="18"/>
      <c r="AU1742" s="91"/>
    </row>
    <row r="1743" ht="12.0" customHeight="1">
      <c r="A1743" s="97">
        <v>5040020.0</v>
      </c>
      <c r="B1743" s="92" t="s">
        <v>2077</v>
      </c>
      <c r="C1743" s="81" t="str">
        <f t="shared" si="78"/>
        <v/>
      </c>
      <c r="D1743" s="82">
        <v>3208.91</v>
      </c>
      <c r="E1743" s="94" t="s">
        <v>245</v>
      </c>
      <c r="F1743" s="128">
        <f t="shared" si="79"/>
        <v>3914.8702</v>
      </c>
      <c r="G1743" s="95" t="s">
        <v>274</v>
      </c>
      <c r="H1743" s="86"/>
      <c r="I1743" s="76"/>
      <c r="J1743" s="100"/>
      <c r="K1743" s="88"/>
      <c r="N1743" s="18"/>
      <c r="P1743" s="4">
        <v>72.0</v>
      </c>
      <c r="Q1743" s="4"/>
      <c r="R1743" s="4"/>
      <c r="S1743" s="21"/>
      <c r="T1743" s="21"/>
      <c r="V1743" s="89"/>
      <c r="Z1743" s="73"/>
      <c r="AA1743" s="73">
        <v>15.0</v>
      </c>
      <c r="AB1743" s="4"/>
      <c r="AC1743" s="74"/>
      <c r="AD1743" s="75"/>
      <c r="AE1743" s="75"/>
      <c r="AF1743" s="76"/>
      <c r="AJ1743" s="90"/>
      <c r="AK1743" s="18"/>
      <c r="AL1743" s="8">
        <f t="shared" si="80"/>
        <v>0</v>
      </c>
      <c r="AO1743" s="8">
        <v>2.5660966598406345</v>
      </c>
      <c r="AT1743" s="18"/>
      <c r="AU1743" s="91"/>
    </row>
    <row r="1744" ht="12.0" customHeight="1">
      <c r="A1744" s="97">
        <v>5040021.0</v>
      </c>
      <c r="B1744" s="92" t="s">
        <v>2078</v>
      </c>
      <c r="C1744" s="81" t="str">
        <f t="shared" si="78"/>
        <v/>
      </c>
      <c r="D1744" s="82">
        <v>3270.58</v>
      </c>
      <c r="E1744" s="94" t="s">
        <v>245</v>
      </c>
      <c r="F1744" s="128">
        <f t="shared" si="79"/>
        <v>3990.1076</v>
      </c>
      <c r="G1744" s="95" t="s">
        <v>252</v>
      </c>
      <c r="H1744" s="86"/>
      <c r="I1744" s="76"/>
      <c r="J1744" s="76"/>
      <c r="K1744" s="88"/>
      <c r="N1744" s="18"/>
      <c r="P1744" s="4">
        <v>72.0</v>
      </c>
      <c r="Q1744" s="4"/>
      <c r="R1744" s="4"/>
      <c r="S1744" s="21"/>
      <c r="T1744" s="21"/>
      <c r="V1744" s="89"/>
      <c r="Z1744" s="73"/>
      <c r="AA1744" s="73">
        <v>15.0</v>
      </c>
      <c r="AB1744" s="4"/>
      <c r="AC1744" s="74"/>
      <c r="AD1744" s="75"/>
      <c r="AE1744" s="75"/>
      <c r="AF1744" s="76"/>
      <c r="AJ1744" s="90"/>
      <c r="AK1744" s="18"/>
      <c r="AL1744" s="8">
        <f t="shared" si="80"/>
        <v>0</v>
      </c>
      <c r="AO1744" s="8">
        <v>0.8392390712683346</v>
      </c>
      <c r="AT1744" s="18"/>
      <c r="AU1744" s="91"/>
    </row>
    <row r="1745" ht="12.0" customHeight="1">
      <c r="A1745" s="97">
        <v>5040022.0</v>
      </c>
      <c r="B1745" s="92" t="s">
        <v>2079</v>
      </c>
      <c r="C1745" s="81" t="str">
        <f t="shared" si="78"/>
        <v/>
      </c>
      <c r="D1745" s="82">
        <v>3424.86</v>
      </c>
      <c r="E1745" s="94" t="s">
        <v>245</v>
      </c>
      <c r="F1745" s="128">
        <f t="shared" si="79"/>
        <v>4178.3292</v>
      </c>
      <c r="G1745" s="95" t="s">
        <v>274</v>
      </c>
      <c r="H1745" s="86"/>
      <c r="I1745" s="76"/>
      <c r="J1745" s="100"/>
      <c r="K1745" s="88"/>
      <c r="N1745" s="18"/>
      <c r="P1745" s="4">
        <v>72.0</v>
      </c>
      <c r="Q1745" s="4"/>
      <c r="R1745" s="4"/>
      <c r="S1745" s="21"/>
      <c r="T1745" s="21"/>
      <c r="V1745" s="89"/>
      <c r="Z1745" s="73"/>
      <c r="AA1745" s="73">
        <v>15.0</v>
      </c>
      <c r="AB1745" s="4"/>
      <c r="AC1745" s="74"/>
      <c r="AD1745" s="75"/>
      <c r="AE1745" s="75"/>
      <c r="AF1745" s="76"/>
      <c r="AJ1745" s="90"/>
      <c r="AK1745" s="18"/>
      <c r="AL1745" s="8">
        <f t="shared" si="80"/>
        <v>0</v>
      </c>
      <c r="AO1745" s="8">
        <v>1.923439619916337</v>
      </c>
      <c r="AT1745" s="18"/>
      <c r="AU1745" s="91"/>
    </row>
    <row r="1746" ht="12.0" customHeight="1">
      <c r="A1746" s="97">
        <v>5040023.0</v>
      </c>
      <c r="B1746" s="92" t="s">
        <v>2080</v>
      </c>
      <c r="C1746" s="81" t="str">
        <f t="shared" si="78"/>
        <v/>
      </c>
      <c r="D1746" s="82">
        <v>3579.15</v>
      </c>
      <c r="E1746" s="94" t="s">
        <v>245</v>
      </c>
      <c r="F1746" s="128">
        <f t="shared" si="79"/>
        <v>4366.563</v>
      </c>
      <c r="G1746" s="95" t="s">
        <v>252</v>
      </c>
      <c r="H1746" s="86"/>
      <c r="I1746" s="76"/>
      <c r="J1746" s="76"/>
      <c r="K1746" s="88"/>
      <c r="N1746" s="18"/>
      <c r="P1746" s="4">
        <v>72.0</v>
      </c>
      <c r="Q1746" s="4"/>
      <c r="R1746" s="4"/>
      <c r="S1746" s="21"/>
      <c r="T1746" s="21"/>
      <c r="V1746" s="89"/>
      <c r="Z1746" s="73"/>
      <c r="AA1746" s="73">
        <v>15.0</v>
      </c>
      <c r="AB1746" s="4"/>
      <c r="AC1746" s="74"/>
      <c r="AD1746" s="75"/>
      <c r="AE1746" s="75"/>
      <c r="AF1746" s="76"/>
      <c r="AJ1746" s="90"/>
      <c r="AK1746" s="18"/>
      <c r="AL1746" s="8">
        <f t="shared" si="80"/>
        <v>0</v>
      </c>
      <c r="AO1746" s="8">
        <v>0.7668866002432458</v>
      </c>
      <c r="AT1746" s="18"/>
      <c r="AU1746" s="91"/>
    </row>
    <row r="1747" ht="12.0" customHeight="1">
      <c r="A1747" s="97">
        <v>5040024.0</v>
      </c>
      <c r="B1747" s="92" t="s">
        <v>2081</v>
      </c>
      <c r="C1747" s="81" t="str">
        <f t="shared" si="78"/>
        <v/>
      </c>
      <c r="D1747" s="82">
        <v>3764.15</v>
      </c>
      <c r="E1747" s="94" t="s">
        <v>245</v>
      </c>
      <c r="F1747" s="128">
        <f t="shared" si="79"/>
        <v>4592.263</v>
      </c>
      <c r="G1747" s="95" t="s">
        <v>274</v>
      </c>
      <c r="H1747" s="86"/>
      <c r="I1747" s="76"/>
      <c r="J1747" s="100"/>
      <c r="K1747" s="88"/>
      <c r="N1747" s="18"/>
      <c r="P1747" s="4">
        <v>72.0</v>
      </c>
      <c r="Q1747" s="4"/>
      <c r="R1747" s="4"/>
      <c r="S1747" s="21"/>
      <c r="T1747" s="21"/>
      <c r="V1747" s="89"/>
      <c r="Z1747" s="73"/>
      <c r="AA1747" s="73">
        <v>15.0</v>
      </c>
      <c r="AB1747" s="4"/>
      <c r="AC1747" s="74"/>
      <c r="AD1747" s="75"/>
      <c r="AE1747" s="75"/>
      <c r="AF1747" s="76"/>
      <c r="AJ1747" s="90"/>
      <c r="AK1747" s="18"/>
      <c r="AL1747" s="8">
        <f t="shared" si="80"/>
        <v>0</v>
      </c>
      <c r="AO1747" s="8">
        <v>2.1875833867706036</v>
      </c>
      <c r="AT1747" s="18"/>
      <c r="AU1747" s="91"/>
    </row>
    <row r="1748" ht="12.0" customHeight="1">
      <c r="A1748" s="97">
        <v>5040025.0</v>
      </c>
      <c r="B1748" s="92" t="s">
        <v>2082</v>
      </c>
      <c r="C1748" s="81" t="str">
        <f t="shared" si="78"/>
        <v/>
      </c>
      <c r="D1748" s="82">
        <v>3949.36</v>
      </c>
      <c r="E1748" s="94" t="s">
        <v>245</v>
      </c>
      <c r="F1748" s="128">
        <f t="shared" si="79"/>
        <v>4818.2192</v>
      </c>
      <c r="G1748" s="95" t="s">
        <v>252</v>
      </c>
      <c r="H1748" s="86"/>
      <c r="I1748" s="76"/>
      <c r="J1748" s="76"/>
      <c r="K1748" s="88"/>
      <c r="N1748" s="18"/>
      <c r="P1748" s="4">
        <v>72.0</v>
      </c>
      <c r="Q1748" s="4"/>
      <c r="R1748" s="4"/>
      <c r="S1748" s="21"/>
      <c r="T1748" s="21"/>
      <c r="V1748" s="89"/>
      <c r="Z1748" s="73"/>
      <c r="AA1748" s="73">
        <v>15.0</v>
      </c>
      <c r="AB1748" s="4"/>
      <c r="AC1748" s="74"/>
      <c r="AD1748" s="75"/>
      <c r="AE1748" s="75"/>
      <c r="AF1748" s="76"/>
      <c r="AJ1748" s="90"/>
      <c r="AK1748" s="18"/>
      <c r="AL1748" s="8">
        <f t="shared" si="80"/>
        <v>0</v>
      </c>
      <c r="AO1748" s="8">
        <v>1.6679957225109823</v>
      </c>
      <c r="AT1748" s="18"/>
      <c r="AU1748" s="91"/>
    </row>
    <row r="1749" ht="12.0" customHeight="1">
      <c r="A1749" s="97">
        <v>5040026.0</v>
      </c>
      <c r="B1749" s="92" t="s">
        <v>2083</v>
      </c>
      <c r="C1749" s="81" t="str">
        <f t="shared" si="78"/>
        <v/>
      </c>
      <c r="D1749" s="82">
        <v>4227.03</v>
      </c>
      <c r="E1749" s="94" t="s">
        <v>245</v>
      </c>
      <c r="F1749" s="128">
        <f t="shared" si="79"/>
        <v>5156.9766</v>
      </c>
      <c r="G1749" s="95" t="s">
        <v>274</v>
      </c>
      <c r="H1749" s="86"/>
      <c r="I1749" s="76"/>
      <c r="J1749" s="100"/>
      <c r="K1749" s="88"/>
      <c r="N1749" s="18"/>
      <c r="P1749" s="4">
        <v>72.0</v>
      </c>
      <c r="Q1749" s="4"/>
      <c r="R1749" s="4"/>
      <c r="S1749" s="21"/>
      <c r="T1749" s="21"/>
      <c r="V1749" s="89"/>
      <c r="Z1749" s="73"/>
      <c r="AA1749" s="73">
        <v>15.0</v>
      </c>
      <c r="AB1749" s="4"/>
      <c r="AC1749" s="74"/>
      <c r="AD1749" s="75"/>
      <c r="AE1749" s="75"/>
      <c r="AF1749" s="76"/>
      <c r="AJ1749" s="90"/>
      <c r="AK1749" s="18"/>
      <c r="AL1749" s="8">
        <f t="shared" si="80"/>
        <v>0</v>
      </c>
      <c r="AO1749" s="8">
        <v>2.597375863063296</v>
      </c>
      <c r="AT1749" s="18"/>
      <c r="AU1749" s="91"/>
    </row>
    <row r="1750" ht="12.0" customHeight="1">
      <c r="A1750" s="97">
        <v>5040027.0</v>
      </c>
      <c r="B1750" s="92" t="s">
        <v>2084</v>
      </c>
      <c r="C1750" s="81" t="str">
        <f t="shared" si="78"/>
        <v/>
      </c>
      <c r="D1750" s="82">
        <v>4350.5</v>
      </c>
      <c r="E1750" s="94" t="s">
        <v>245</v>
      </c>
      <c r="F1750" s="128">
        <f t="shared" si="79"/>
        <v>5307.61</v>
      </c>
      <c r="G1750" s="95" t="s">
        <v>252</v>
      </c>
      <c r="H1750" s="86"/>
      <c r="I1750" s="76"/>
      <c r="J1750" s="76"/>
      <c r="K1750" s="88"/>
      <c r="N1750" s="18"/>
      <c r="P1750" s="4">
        <v>72.0</v>
      </c>
      <c r="Q1750" s="4"/>
      <c r="R1750" s="4"/>
      <c r="S1750" s="21"/>
      <c r="T1750" s="21"/>
      <c r="V1750" s="89"/>
      <c r="Z1750" s="73"/>
      <c r="AA1750" s="73">
        <v>15.0</v>
      </c>
      <c r="AB1750" s="4"/>
      <c r="AC1750" s="74"/>
      <c r="AD1750" s="75"/>
      <c r="AE1750" s="75"/>
      <c r="AF1750" s="76"/>
      <c r="AJ1750" s="90"/>
      <c r="AK1750" s="18"/>
      <c r="AL1750" s="8">
        <f t="shared" si="80"/>
        <v>0</v>
      </c>
      <c r="AO1750" s="8">
        <v>1.0815691643674297</v>
      </c>
      <c r="AT1750" s="18"/>
      <c r="AU1750" s="91"/>
    </row>
    <row r="1751" ht="12.0" customHeight="1">
      <c r="A1751" s="97">
        <v>5040028.0</v>
      </c>
      <c r="B1751" s="92" t="s">
        <v>2085</v>
      </c>
      <c r="C1751" s="81" t="str">
        <f t="shared" si="78"/>
        <v/>
      </c>
      <c r="D1751" s="82">
        <v>4473.86</v>
      </c>
      <c r="E1751" s="94" t="s">
        <v>245</v>
      </c>
      <c r="F1751" s="128">
        <f t="shared" si="79"/>
        <v>5458.1092</v>
      </c>
      <c r="G1751" s="95" t="s">
        <v>274</v>
      </c>
      <c r="H1751" s="86"/>
      <c r="I1751" s="76"/>
      <c r="J1751" s="100"/>
      <c r="K1751" s="88"/>
      <c r="N1751" s="18"/>
      <c r="P1751" s="4">
        <v>72.0</v>
      </c>
      <c r="Q1751" s="4"/>
      <c r="R1751" s="4"/>
      <c r="S1751" s="21"/>
      <c r="T1751" s="21"/>
      <c r="V1751" s="89"/>
      <c r="Z1751" s="73"/>
      <c r="AA1751" s="73">
        <v>15.0</v>
      </c>
      <c r="AB1751" s="4"/>
      <c r="AC1751" s="74"/>
      <c r="AD1751" s="75"/>
      <c r="AE1751" s="75"/>
      <c r="AF1751" s="76"/>
      <c r="AJ1751" s="90"/>
      <c r="AK1751" s="18"/>
      <c r="AL1751" s="8">
        <f t="shared" si="80"/>
        <v>0</v>
      </c>
      <c r="AO1751" s="8">
        <v>2.4540710608960303</v>
      </c>
      <c r="AT1751" s="18"/>
      <c r="AU1751" s="91"/>
    </row>
    <row r="1752" ht="12.0" customHeight="1">
      <c r="A1752" s="97">
        <v>5040029.0</v>
      </c>
      <c r="B1752" s="92" t="s">
        <v>2086</v>
      </c>
      <c r="C1752" s="81" t="str">
        <f t="shared" si="78"/>
        <v/>
      </c>
      <c r="D1752" s="82">
        <v>4597.28</v>
      </c>
      <c r="E1752" s="94" t="s">
        <v>245</v>
      </c>
      <c r="F1752" s="128">
        <f t="shared" si="79"/>
        <v>5608.6816</v>
      </c>
      <c r="G1752" s="95" t="s">
        <v>252</v>
      </c>
      <c r="H1752" s="86"/>
      <c r="I1752" s="76"/>
      <c r="J1752" s="76"/>
      <c r="K1752" s="88"/>
      <c r="N1752" s="18"/>
      <c r="P1752" s="4">
        <v>72.0</v>
      </c>
      <c r="Q1752" s="4"/>
      <c r="R1752" s="4"/>
      <c r="S1752" s="21"/>
      <c r="T1752" s="21"/>
      <c r="V1752" s="89"/>
      <c r="Z1752" s="73"/>
      <c r="AA1752" s="73">
        <v>15.0</v>
      </c>
      <c r="AB1752" s="4"/>
      <c r="AC1752" s="74"/>
      <c r="AD1752" s="75"/>
      <c r="AE1752" s="75"/>
      <c r="AF1752" s="76"/>
      <c r="AJ1752" s="90"/>
      <c r="AK1752" s="18"/>
      <c r="AL1752" s="8">
        <f t="shared" si="80"/>
        <v>0</v>
      </c>
      <c r="AO1752" s="8">
        <v>0.8955721110921689</v>
      </c>
      <c r="AT1752" s="18"/>
      <c r="AU1752" s="91"/>
    </row>
    <row r="1753" ht="12.0" customHeight="1">
      <c r="A1753" s="97">
        <v>5040030.0</v>
      </c>
      <c r="B1753" s="92" t="s">
        <v>2087</v>
      </c>
      <c r="C1753" s="81" t="str">
        <f t="shared" si="78"/>
        <v/>
      </c>
      <c r="D1753" s="82">
        <v>4998.47</v>
      </c>
      <c r="E1753" s="94" t="s">
        <v>245</v>
      </c>
      <c r="F1753" s="128">
        <f t="shared" si="79"/>
        <v>6098.1334</v>
      </c>
      <c r="G1753" s="95" t="s">
        <v>274</v>
      </c>
      <c r="H1753" s="86"/>
      <c r="I1753" s="76"/>
      <c r="J1753" s="100"/>
      <c r="K1753" s="88"/>
      <c r="N1753" s="18"/>
      <c r="P1753" s="4">
        <v>72.0</v>
      </c>
      <c r="Q1753" s="4"/>
      <c r="R1753" s="4"/>
      <c r="S1753" s="21"/>
      <c r="T1753" s="21"/>
      <c r="V1753" s="89"/>
      <c r="Z1753" s="73"/>
      <c r="AA1753" s="73">
        <v>15.0</v>
      </c>
      <c r="AB1753" s="4"/>
      <c r="AC1753" s="74"/>
      <c r="AD1753" s="75"/>
      <c r="AE1753" s="75"/>
      <c r="AF1753" s="76"/>
      <c r="AJ1753" s="90"/>
      <c r="AK1753" s="18"/>
      <c r="AL1753" s="8">
        <f t="shared" si="80"/>
        <v>0</v>
      </c>
      <c r="AO1753" s="8">
        <v>3.294767201864306</v>
      </c>
      <c r="AT1753" s="18"/>
      <c r="AU1753" s="91"/>
    </row>
    <row r="1754" ht="12.0" customHeight="1">
      <c r="A1754" s="97">
        <v>5040031.0</v>
      </c>
      <c r="B1754" s="92" t="s">
        <v>2088</v>
      </c>
      <c r="C1754" s="81" t="str">
        <f t="shared" si="78"/>
        <v/>
      </c>
      <c r="D1754" s="82">
        <v>5183.53</v>
      </c>
      <c r="E1754" s="94" t="s">
        <v>245</v>
      </c>
      <c r="F1754" s="128">
        <f t="shared" si="79"/>
        <v>6323.9066</v>
      </c>
      <c r="G1754" s="95" t="s">
        <v>252</v>
      </c>
      <c r="H1754" s="86"/>
      <c r="I1754" s="76"/>
      <c r="J1754" s="76"/>
      <c r="K1754" s="88"/>
      <c r="N1754" s="18"/>
      <c r="P1754" s="4">
        <v>72.0</v>
      </c>
      <c r="Q1754" s="4"/>
      <c r="R1754" s="4"/>
      <c r="S1754" s="21"/>
      <c r="T1754" s="21"/>
      <c r="V1754" s="89"/>
      <c r="Z1754" s="73"/>
      <c r="AA1754" s="73">
        <v>15.0</v>
      </c>
      <c r="AB1754" s="4"/>
      <c r="AC1754" s="74"/>
      <c r="AD1754" s="75"/>
      <c r="AE1754" s="75"/>
      <c r="AF1754" s="76"/>
      <c r="AJ1754" s="90"/>
      <c r="AK1754" s="18"/>
      <c r="AL1754" s="8">
        <f t="shared" si="80"/>
        <v>0</v>
      </c>
      <c r="AO1754" s="8">
        <v>3.1771372953392585</v>
      </c>
      <c r="AT1754" s="18"/>
      <c r="AU1754" s="91"/>
    </row>
    <row r="1755" ht="12.0" customHeight="1">
      <c r="A1755" s="97">
        <v>5040032.0</v>
      </c>
      <c r="B1755" s="92" t="s">
        <v>2089</v>
      </c>
      <c r="C1755" s="81" t="str">
        <f t="shared" si="78"/>
        <v/>
      </c>
      <c r="D1755" s="82">
        <v>5368.64</v>
      </c>
      <c r="E1755" s="94" t="s">
        <v>245</v>
      </c>
      <c r="F1755" s="128">
        <f t="shared" si="79"/>
        <v>6549.7408</v>
      </c>
      <c r="G1755" s="95" t="s">
        <v>274</v>
      </c>
      <c r="H1755" s="86"/>
      <c r="I1755" s="76"/>
      <c r="J1755" s="100"/>
      <c r="K1755" s="88"/>
      <c r="N1755" s="18"/>
      <c r="P1755" s="4">
        <v>72.0</v>
      </c>
      <c r="Q1755" s="4"/>
      <c r="R1755" s="4"/>
      <c r="S1755" s="21"/>
      <c r="T1755" s="21"/>
      <c r="V1755" s="89"/>
      <c r="Z1755" s="73"/>
      <c r="AA1755" s="73">
        <v>15.0</v>
      </c>
      <c r="AB1755" s="4"/>
      <c r="AC1755" s="74"/>
      <c r="AD1755" s="75"/>
      <c r="AE1755" s="75"/>
      <c r="AF1755" s="76"/>
      <c r="AJ1755" s="90"/>
      <c r="AK1755" s="18"/>
      <c r="AL1755" s="8">
        <f t="shared" si="80"/>
        <v>0</v>
      </c>
      <c r="AO1755" s="8">
        <v>3.067591397378788</v>
      </c>
      <c r="AT1755" s="18"/>
      <c r="AU1755" s="91"/>
    </row>
    <row r="1756" ht="12.0" customHeight="1">
      <c r="A1756" s="97">
        <v>5040033.0</v>
      </c>
      <c r="B1756" s="92" t="s">
        <v>2090</v>
      </c>
      <c r="C1756" s="81" t="str">
        <f t="shared" si="78"/>
        <v/>
      </c>
      <c r="D1756" s="82">
        <v>5553.75</v>
      </c>
      <c r="E1756" s="94" t="s">
        <v>372</v>
      </c>
      <c r="F1756" s="128">
        <f t="shared" si="79"/>
        <v>6775.575</v>
      </c>
      <c r="G1756" s="95" t="s">
        <v>252</v>
      </c>
      <c r="H1756" s="86"/>
      <c r="I1756" s="76"/>
      <c r="J1756" s="76"/>
      <c r="K1756" s="88"/>
      <c r="N1756" s="18"/>
      <c r="P1756" s="4">
        <v>72.0</v>
      </c>
      <c r="Q1756" s="4"/>
      <c r="R1756" s="4"/>
      <c r="S1756" s="21"/>
      <c r="T1756" s="21"/>
      <c r="V1756" s="89"/>
      <c r="Z1756" s="73"/>
      <c r="AA1756" s="73">
        <v>15.0</v>
      </c>
      <c r="AB1756" s="4"/>
      <c r="AC1756" s="74"/>
      <c r="AD1756" s="75"/>
      <c r="AE1756" s="75"/>
      <c r="AF1756" s="76"/>
      <c r="AJ1756" s="90"/>
      <c r="AK1756" s="18"/>
      <c r="AL1756" s="8">
        <f t="shared" si="80"/>
        <v>0</v>
      </c>
      <c r="AO1756" s="8">
        <v>2.9653478787802405</v>
      </c>
      <c r="AT1756" s="18"/>
      <c r="AU1756" s="91"/>
    </row>
    <row r="1757" ht="12.0" customHeight="1">
      <c r="A1757" s="97">
        <v>5040034.0</v>
      </c>
      <c r="B1757" s="92" t="s">
        <v>2091</v>
      </c>
      <c r="C1757" s="81" t="str">
        <f t="shared" si="78"/>
        <v/>
      </c>
      <c r="D1757" s="82">
        <v>5738.85</v>
      </c>
      <c r="E1757" s="94" t="s">
        <v>372</v>
      </c>
      <c r="F1757" s="128">
        <f t="shared" si="79"/>
        <v>7001.397</v>
      </c>
      <c r="G1757" s="95" t="s">
        <v>274</v>
      </c>
      <c r="H1757" s="86"/>
      <c r="I1757" s="76"/>
      <c r="J1757" s="100"/>
      <c r="K1757" s="88"/>
      <c r="N1757" s="18"/>
      <c r="P1757" s="4">
        <v>72.0</v>
      </c>
      <c r="Q1757" s="4"/>
      <c r="R1757" s="4"/>
      <c r="S1757" s="21"/>
      <c r="T1757" s="21"/>
      <c r="V1757" s="89"/>
      <c r="Z1757" s="73"/>
      <c r="AA1757" s="73">
        <v>15.0</v>
      </c>
      <c r="AB1757" s="4"/>
      <c r="AC1757" s="74"/>
      <c r="AD1757" s="75"/>
      <c r="AE1757" s="75"/>
      <c r="AF1757" s="76"/>
      <c r="AJ1757" s="90"/>
      <c r="AK1757" s="18"/>
      <c r="AL1757" s="8">
        <f t="shared" si="80"/>
        <v>0</v>
      </c>
      <c r="AO1757" s="8">
        <v>1.913133414263214</v>
      </c>
      <c r="AT1757" s="18"/>
      <c r="AU1757" s="91"/>
    </row>
    <row r="1758" ht="12.0" customHeight="1">
      <c r="A1758" s="97">
        <v>5040035.0</v>
      </c>
      <c r="B1758" s="92" t="s">
        <v>2092</v>
      </c>
      <c r="C1758" s="81" t="str">
        <f t="shared" si="78"/>
        <v/>
      </c>
      <c r="D1758" s="82">
        <v>5923.98</v>
      </c>
      <c r="E1758" s="94" t="s">
        <v>372</v>
      </c>
      <c r="F1758" s="128">
        <f t="shared" si="79"/>
        <v>7227.2556</v>
      </c>
      <c r="G1758" s="95" t="s">
        <v>252</v>
      </c>
      <c r="H1758" s="86"/>
      <c r="I1758" s="76"/>
      <c r="J1758" s="76"/>
      <c r="K1758" s="88"/>
      <c r="N1758" s="18"/>
      <c r="P1758" s="4">
        <v>72.0</v>
      </c>
      <c r="Q1758" s="4"/>
      <c r="R1758" s="4"/>
      <c r="S1758" s="21"/>
      <c r="T1758" s="21"/>
      <c r="V1758" s="89"/>
      <c r="Z1758" s="73"/>
      <c r="AA1758" s="73">
        <v>15.0</v>
      </c>
      <c r="AB1758" s="4"/>
      <c r="AC1758" s="74"/>
      <c r="AD1758" s="75"/>
      <c r="AE1758" s="75"/>
      <c r="AF1758" s="76"/>
      <c r="AJ1758" s="90"/>
      <c r="AK1758" s="18"/>
      <c r="AL1758" s="8">
        <f t="shared" si="80"/>
        <v>0</v>
      </c>
      <c r="AO1758" s="8">
        <v>2.780019267733292</v>
      </c>
      <c r="AT1758" s="18"/>
      <c r="AU1758" s="91"/>
    </row>
    <row r="1759" ht="12.0" customHeight="1">
      <c r="A1759" s="97">
        <v>5040036.0</v>
      </c>
      <c r="B1759" s="92" t="s">
        <v>2093</v>
      </c>
      <c r="C1759" s="81" t="str">
        <f t="shared" si="78"/>
        <v/>
      </c>
      <c r="D1759" s="82">
        <v>6294.22</v>
      </c>
      <c r="E1759" s="94" t="s">
        <v>245</v>
      </c>
      <c r="F1759" s="128">
        <f t="shared" si="79"/>
        <v>7678.9484</v>
      </c>
      <c r="G1759" s="95" t="s">
        <v>274</v>
      </c>
      <c r="H1759" s="86"/>
      <c r="I1759" s="76"/>
      <c r="J1759" s="100"/>
      <c r="K1759" s="88"/>
      <c r="N1759" s="18"/>
      <c r="P1759" s="4">
        <v>72.0</v>
      </c>
      <c r="Q1759" s="4"/>
      <c r="R1759" s="4"/>
      <c r="S1759" s="21"/>
      <c r="T1759" s="21"/>
      <c r="V1759" s="89"/>
      <c r="Z1759" s="73"/>
      <c r="AA1759" s="73">
        <v>15.0</v>
      </c>
      <c r="AB1759" s="4"/>
      <c r="AC1759" s="74"/>
      <c r="AD1759" s="75"/>
      <c r="AE1759" s="75"/>
      <c r="AF1759" s="76"/>
      <c r="AJ1759" s="90"/>
      <c r="AK1759" s="18"/>
      <c r="AL1759" s="8">
        <f t="shared" si="80"/>
        <v>0</v>
      </c>
      <c r="AO1759" s="8">
        <v>2.6164933991662456</v>
      </c>
      <c r="AT1759" s="18"/>
      <c r="AU1759" s="91"/>
    </row>
    <row r="1760" ht="12.0" customHeight="1">
      <c r="A1760" s="97">
        <v>5040037.0</v>
      </c>
      <c r="B1760" s="92" t="s">
        <v>2094</v>
      </c>
      <c r="C1760" s="81" t="str">
        <f t="shared" si="78"/>
        <v/>
      </c>
      <c r="D1760" s="82">
        <v>6510.2</v>
      </c>
      <c r="E1760" s="94" t="s">
        <v>372</v>
      </c>
      <c r="F1760" s="128">
        <f t="shared" si="79"/>
        <v>7942.444</v>
      </c>
      <c r="G1760" s="95" t="s">
        <v>252</v>
      </c>
      <c r="H1760" s="86"/>
      <c r="I1760" s="76"/>
      <c r="J1760" s="76"/>
      <c r="K1760" s="88"/>
      <c r="N1760" s="18"/>
      <c r="P1760" s="4">
        <v>72.0</v>
      </c>
      <c r="Q1760" s="4"/>
      <c r="R1760" s="4"/>
      <c r="S1760" s="21"/>
      <c r="T1760" s="21"/>
      <c r="V1760" s="89"/>
      <c r="Z1760" s="73"/>
      <c r="AA1760" s="73">
        <v>15.0</v>
      </c>
      <c r="AB1760" s="4"/>
      <c r="AC1760" s="74"/>
      <c r="AD1760" s="75"/>
      <c r="AE1760" s="75"/>
      <c r="AF1760" s="76"/>
      <c r="AJ1760" s="90"/>
      <c r="AK1760" s="18"/>
      <c r="AL1760" s="8">
        <f t="shared" si="80"/>
        <v>0</v>
      </c>
      <c r="AO1760" s="8">
        <v>2.5296861434561566</v>
      </c>
      <c r="AT1760" s="18"/>
      <c r="AU1760" s="91"/>
    </row>
    <row r="1761" ht="12.0" customHeight="1">
      <c r="A1761" s="97">
        <v>5040038.0</v>
      </c>
      <c r="B1761" s="92" t="s">
        <v>2095</v>
      </c>
      <c r="C1761" s="81" t="str">
        <f t="shared" si="78"/>
        <v/>
      </c>
      <c r="D1761" s="82">
        <v>6695.38</v>
      </c>
      <c r="E1761" s="94" t="s">
        <v>245</v>
      </c>
      <c r="F1761" s="128">
        <f t="shared" si="79"/>
        <v>8168.3636</v>
      </c>
      <c r="G1761" s="95" t="s">
        <v>274</v>
      </c>
      <c r="H1761" s="86"/>
      <c r="I1761" s="76"/>
      <c r="J1761" s="100"/>
      <c r="K1761" s="88"/>
      <c r="N1761" s="18"/>
      <c r="P1761" s="4">
        <v>72.0</v>
      </c>
      <c r="Q1761" s="4"/>
      <c r="R1761" s="4"/>
      <c r="S1761" s="21"/>
      <c r="T1761" s="21"/>
      <c r="V1761" s="89"/>
      <c r="Z1761" s="73"/>
      <c r="AA1761" s="73">
        <v>15.0</v>
      </c>
      <c r="AB1761" s="4"/>
      <c r="AC1761" s="74"/>
      <c r="AD1761" s="75"/>
      <c r="AE1761" s="75"/>
      <c r="AF1761" s="76"/>
      <c r="AJ1761" s="90"/>
      <c r="AK1761" s="18"/>
      <c r="AL1761" s="8">
        <f t="shared" si="80"/>
        <v>0</v>
      </c>
      <c r="AO1761" s="8">
        <v>0.6149305740306673</v>
      </c>
      <c r="AT1761" s="18"/>
      <c r="AU1761" s="91"/>
    </row>
    <row r="1762" ht="12.0" customHeight="1">
      <c r="A1762" s="97">
        <v>5040039.0</v>
      </c>
      <c r="B1762" s="92" t="s">
        <v>2096</v>
      </c>
      <c r="C1762" s="81" t="str">
        <f t="shared" si="78"/>
        <v/>
      </c>
      <c r="D1762" s="82">
        <v>10675.43</v>
      </c>
      <c r="E1762" s="94" t="s">
        <v>245</v>
      </c>
      <c r="F1762" s="128">
        <f t="shared" si="79"/>
        <v>13024.0246</v>
      </c>
      <c r="G1762" s="95" t="s">
        <v>252</v>
      </c>
      <c r="H1762" s="86"/>
      <c r="I1762" s="76"/>
      <c r="J1762" s="76"/>
      <c r="K1762" s="88"/>
      <c r="N1762" s="18"/>
      <c r="P1762" s="4">
        <v>72.0</v>
      </c>
      <c r="Q1762" s="4"/>
      <c r="R1762" s="4"/>
      <c r="S1762" s="21"/>
      <c r="T1762" s="21"/>
      <c r="V1762" s="89"/>
      <c r="Z1762" s="73"/>
      <c r="AA1762" s="73">
        <v>15.0</v>
      </c>
      <c r="AB1762" s="4"/>
      <c r="AC1762" s="74"/>
      <c r="AD1762" s="75"/>
      <c r="AE1762" s="75"/>
      <c r="AF1762" s="76"/>
      <c r="AJ1762" s="90"/>
      <c r="AK1762" s="18"/>
      <c r="AL1762" s="8">
        <f t="shared" si="80"/>
        <v>0</v>
      </c>
      <c r="AO1762" s="8">
        <v>0.4407659315434097</v>
      </c>
      <c r="AT1762" s="18"/>
      <c r="AU1762" s="91"/>
    </row>
    <row r="1763" ht="12.0" customHeight="1">
      <c r="A1763" s="97">
        <v>5040040.0</v>
      </c>
      <c r="B1763" s="92" t="s">
        <v>2097</v>
      </c>
      <c r="C1763" s="81" t="str">
        <f t="shared" si="78"/>
        <v/>
      </c>
      <c r="D1763" s="82">
        <v>12742.52</v>
      </c>
      <c r="E1763" s="94" t="s">
        <v>372</v>
      </c>
      <c r="F1763" s="128">
        <f t="shared" si="79"/>
        <v>15545.8744</v>
      </c>
      <c r="G1763" s="95" t="s">
        <v>274</v>
      </c>
      <c r="H1763" s="86"/>
      <c r="I1763" s="76"/>
      <c r="J1763" s="100"/>
      <c r="K1763" s="88"/>
      <c r="N1763" s="18"/>
      <c r="P1763" s="4">
        <v>72.0</v>
      </c>
      <c r="Q1763" s="4"/>
      <c r="R1763" s="4"/>
      <c r="S1763" s="21"/>
      <c r="T1763" s="21"/>
      <c r="V1763" s="89"/>
      <c r="Z1763" s="73"/>
      <c r="AA1763" s="73">
        <v>15.0</v>
      </c>
      <c r="AB1763" s="4"/>
      <c r="AC1763" s="74"/>
      <c r="AD1763" s="75"/>
      <c r="AE1763" s="75"/>
      <c r="AF1763" s="76"/>
      <c r="AJ1763" s="90"/>
      <c r="AK1763" s="18"/>
      <c r="AL1763" s="8">
        <f t="shared" si="80"/>
        <v>0</v>
      </c>
      <c r="AO1763" s="8">
        <v>2.584855272552815</v>
      </c>
      <c r="AT1763" s="18"/>
      <c r="AU1763" s="91"/>
    </row>
    <row r="1764" ht="12.0" customHeight="1">
      <c r="A1764" s="97">
        <v>5040041.0</v>
      </c>
      <c r="B1764" s="92" t="s">
        <v>2098</v>
      </c>
      <c r="C1764" s="81" t="str">
        <f t="shared" si="78"/>
        <v/>
      </c>
      <c r="D1764" s="82">
        <v>15365.06</v>
      </c>
      <c r="E1764" s="94" t="s">
        <v>372</v>
      </c>
      <c r="F1764" s="128">
        <f t="shared" si="79"/>
        <v>18745.3732</v>
      </c>
      <c r="G1764" s="95" t="s">
        <v>252</v>
      </c>
      <c r="H1764" s="86"/>
      <c r="I1764" s="76"/>
      <c r="J1764" s="76"/>
      <c r="K1764" s="88"/>
      <c r="N1764" s="18"/>
      <c r="P1764" s="4">
        <v>72.0</v>
      </c>
      <c r="Q1764" s="4"/>
      <c r="R1764" s="4"/>
      <c r="S1764" s="21"/>
      <c r="T1764" s="21"/>
      <c r="V1764" s="89"/>
      <c r="Z1764" s="73"/>
      <c r="AA1764" s="73">
        <v>15.0</v>
      </c>
      <c r="AB1764" s="4"/>
      <c r="AC1764" s="74"/>
      <c r="AD1764" s="75"/>
      <c r="AE1764" s="75"/>
      <c r="AF1764" s="76"/>
      <c r="AJ1764" s="90"/>
      <c r="AK1764" s="18"/>
      <c r="AL1764" s="8">
        <f t="shared" si="80"/>
        <v>0</v>
      </c>
      <c r="AO1764" s="8">
        <v>2.143666198694706</v>
      </c>
      <c r="AT1764" s="18"/>
      <c r="AU1764" s="91"/>
    </row>
    <row r="1765" ht="12.0" customHeight="1">
      <c r="A1765" s="97">
        <v>5040042.0</v>
      </c>
      <c r="B1765" s="92" t="s">
        <v>2099</v>
      </c>
      <c r="C1765" s="81" t="str">
        <f t="shared" si="78"/>
        <v/>
      </c>
      <c r="D1765" s="82">
        <v>17460.03</v>
      </c>
      <c r="E1765" s="94"/>
      <c r="F1765" s="128">
        <f t="shared" si="79"/>
        <v>21301.2366</v>
      </c>
      <c r="G1765" s="95" t="s">
        <v>274</v>
      </c>
      <c r="H1765" s="86"/>
      <c r="I1765" s="76"/>
      <c r="J1765" s="100"/>
      <c r="K1765" s="88"/>
      <c r="N1765" s="18"/>
      <c r="P1765" s="4">
        <v>72.0</v>
      </c>
      <c r="Q1765" s="4"/>
      <c r="R1765" s="4"/>
      <c r="S1765" s="21"/>
      <c r="T1765" s="21"/>
      <c r="V1765" s="89"/>
      <c r="Z1765" s="73"/>
      <c r="AA1765" s="73">
        <v>15.0</v>
      </c>
      <c r="AB1765" s="4"/>
      <c r="AC1765" s="74"/>
      <c r="AD1765" s="75"/>
      <c r="AE1765" s="75"/>
      <c r="AF1765" s="76"/>
      <c r="AJ1765" s="90"/>
      <c r="AK1765" s="18"/>
      <c r="AL1765" s="8">
        <f t="shared" si="80"/>
        <v>0</v>
      </c>
      <c r="AO1765" s="8">
        <v>1.8864555921009456</v>
      </c>
      <c r="AT1765" s="18"/>
      <c r="AU1765" s="91"/>
    </row>
    <row r="1766" ht="12.0" customHeight="1">
      <c r="A1766" s="97">
        <v>5040043.0</v>
      </c>
      <c r="B1766" s="92" t="s">
        <v>2100</v>
      </c>
      <c r="C1766" s="81" t="str">
        <f t="shared" si="78"/>
        <v/>
      </c>
      <c r="D1766" s="82">
        <v>19684.57</v>
      </c>
      <c r="E1766" s="94" t="s">
        <v>372</v>
      </c>
      <c r="F1766" s="128">
        <f t="shared" si="79"/>
        <v>24015.1754</v>
      </c>
      <c r="G1766" s="95" t="s">
        <v>252</v>
      </c>
      <c r="H1766" s="86"/>
      <c r="I1766" s="76"/>
      <c r="J1766" s="76"/>
      <c r="K1766" s="88"/>
      <c r="N1766" s="18"/>
      <c r="P1766" s="4">
        <v>72.0</v>
      </c>
      <c r="Q1766" s="4"/>
      <c r="R1766" s="4"/>
      <c r="S1766" s="21"/>
      <c r="T1766" s="21"/>
      <c r="V1766" s="89"/>
      <c r="Z1766" s="73"/>
      <c r="AA1766" s="73">
        <v>15.0</v>
      </c>
      <c r="AB1766" s="4"/>
      <c r="AC1766" s="74"/>
      <c r="AD1766" s="75"/>
      <c r="AE1766" s="75"/>
      <c r="AF1766" s="76"/>
      <c r="AJ1766" s="90"/>
      <c r="AK1766" s="18"/>
      <c r="AL1766" s="8">
        <f t="shared" si="80"/>
        <v>0</v>
      </c>
      <c r="AO1766" s="8">
        <v>1.6732683285060528</v>
      </c>
      <c r="AT1766" s="18"/>
      <c r="AU1766" s="91"/>
    </row>
    <row r="1767" ht="12.0" customHeight="1">
      <c r="A1767" s="97">
        <v>5040044.0</v>
      </c>
      <c r="B1767" s="92" t="s">
        <v>2101</v>
      </c>
      <c r="C1767" s="81" t="str">
        <f t="shared" si="78"/>
        <v/>
      </c>
      <c r="D1767" s="82">
        <v>24500.8</v>
      </c>
      <c r="E1767" s="94" t="s">
        <v>372</v>
      </c>
      <c r="F1767" s="128">
        <f t="shared" si="79"/>
        <v>29890.976</v>
      </c>
      <c r="G1767" s="95" t="s">
        <v>274</v>
      </c>
      <c r="H1767" s="86"/>
      <c r="I1767" s="76"/>
      <c r="J1767" s="100"/>
      <c r="K1767" s="88"/>
      <c r="N1767" s="18"/>
      <c r="P1767" s="4">
        <v>72.0</v>
      </c>
      <c r="Q1767" s="4"/>
      <c r="R1767" s="4"/>
      <c r="S1767" s="21"/>
      <c r="T1767" s="21"/>
      <c r="V1767" s="89"/>
      <c r="Z1767" s="73"/>
      <c r="AA1767" s="73">
        <v>15.0</v>
      </c>
      <c r="AB1767" s="4"/>
      <c r="AC1767" s="74"/>
      <c r="AD1767" s="75"/>
      <c r="AE1767" s="75"/>
      <c r="AF1767" s="76"/>
      <c r="AJ1767" s="90"/>
      <c r="AK1767" s="18"/>
      <c r="AL1767" s="8">
        <f t="shared" si="80"/>
        <v>0</v>
      </c>
      <c r="AO1767" s="8">
        <v>1.3443461194287813</v>
      </c>
      <c r="AT1767" s="18"/>
      <c r="AU1767" s="91"/>
    </row>
    <row r="1768" ht="12.0" customHeight="1">
      <c r="A1768" s="109">
        <v>5040045.0</v>
      </c>
      <c r="B1768" s="110" t="s">
        <v>2102</v>
      </c>
      <c r="C1768" s="81" t="str">
        <f t="shared" si="78"/>
        <v/>
      </c>
      <c r="D1768" s="82">
        <v>29921.76</v>
      </c>
      <c r="E1768" s="121" t="s">
        <v>372</v>
      </c>
      <c r="F1768" s="128">
        <f t="shared" si="79"/>
        <v>36504.5472</v>
      </c>
      <c r="G1768" s="112" t="s">
        <v>252</v>
      </c>
      <c r="H1768" s="86"/>
      <c r="I1768" s="76"/>
      <c r="J1768" s="76"/>
      <c r="K1768" s="88"/>
      <c r="N1768" s="18"/>
      <c r="P1768" s="4">
        <v>72.0</v>
      </c>
      <c r="Q1768" s="4"/>
      <c r="R1768" s="4"/>
      <c r="S1768" s="21"/>
      <c r="T1768" s="21"/>
      <c r="V1768" s="89"/>
      <c r="Z1768" s="73"/>
      <c r="AA1768" s="73">
        <v>15.0</v>
      </c>
      <c r="AB1768" s="4"/>
      <c r="AC1768" s="74"/>
      <c r="AD1768" s="75"/>
      <c r="AE1768" s="75"/>
      <c r="AF1768" s="76"/>
      <c r="AJ1768" s="90"/>
      <c r="AK1768" s="18"/>
      <c r="AL1768" s="8">
        <f t="shared" si="80"/>
        <v>0</v>
      </c>
      <c r="AO1768" s="8">
        <v>1.1007894282733817</v>
      </c>
      <c r="AT1768" s="18"/>
      <c r="AU1768" s="91"/>
    </row>
    <row r="1769" ht="45.0" customHeight="1">
      <c r="A1769" s="62">
        <v>25.0</v>
      </c>
      <c r="B1769" s="113" t="s">
        <v>2103</v>
      </c>
      <c r="C1769" s="66"/>
      <c r="D1769" s="82"/>
      <c r="E1769" s="66"/>
      <c r="F1769" s="114"/>
      <c r="G1769" s="68"/>
      <c r="H1769" s="86"/>
      <c r="I1769" s="70">
        <v>0.0</v>
      </c>
      <c r="J1769" s="71"/>
      <c r="K1769" s="71"/>
      <c r="N1769" s="18"/>
      <c r="P1769" s="4">
        <v>266.0</v>
      </c>
      <c r="Q1769" s="4"/>
      <c r="R1769" s="5"/>
      <c r="S1769" s="21"/>
      <c r="T1769" s="21"/>
      <c r="V1769" s="72"/>
      <c r="Z1769" s="73"/>
      <c r="AA1769" s="73"/>
      <c r="AB1769" s="4"/>
      <c r="AC1769" s="74"/>
      <c r="AD1769" s="75"/>
      <c r="AE1769" s="75"/>
      <c r="AF1769" s="76"/>
      <c r="AJ1769" s="90"/>
      <c r="AK1769" s="18"/>
      <c r="AL1769" s="18"/>
      <c r="AT1769" s="18"/>
      <c r="AU1769" s="91"/>
    </row>
    <row r="1770" ht="12.0" customHeight="1">
      <c r="A1770" s="97">
        <v>5409001.0</v>
      </c>
      <c r="B1770" s="92" t="s">
        <v>2104</v>
      </c>
      <c r="C1770" s="81" t="str">
        <f t="shared" ref="C1770:C1788" si="81">IF(MROUND(AL1770/(AO1770*F1770),1)=0,"",MROUND(AL1770/(AO1770*F1770),1))</f>
        <v/>
      </c>
      <c r="D1770" s="82">
        <v>82.41</v>
      </c>
      <c r="E1770" s="94" t="s">
        <v>245</v>
      </c>
      <c r="F1770" s="128">
        <f t="shared" ref="F1770:F1788" si="82">D1770*1.22</f>
        <v>100.5402</v>
      </c>
      <c r="G1770" s="85"/>
      <c r="H1770" s="86"/>
      <c r="I1770" s="76"/>
      <c r="J1770" s="76"/>
      <c r="K1770" s="88"/>
      <c r="N1770" s="18"/>
      <c r="P1770" s="4">
        <v>266.0</v>
      </c>
      <c r="Q1770" s="4"/>
      <c r="R1770" s="4"/>
      <c r="S1770" s="21"/>
      <c r="T1770" s="21"/>
      <c r="V1770" s="89"/>
      <c r="Z1770" s="73"/>
      <c r="AA1770" s="73">
        <v>20.0</v>
      </c>
      <c r="AB1770" s="4"/>
      <c r="AC1770" s="74"/>
      <c r="AD1770" s="75"/>
      <c r="AE1770" s="75"/>
      <c r="AF1770" s="76"/>
      <c r="AJ1770" s="90"/>
      <c r="AK1770" s="18"/>
      <c r="AL1770" s="8">
        <f t="shared" ref="AL1770:AL1788" si="83">$I$1769/19</f>
        <v>0</v>
      </c>
      <c r="AO1770" s="8">
        <v>2.959952369464643</v>
      </c>
      <c r="AT1770" s="18"/>
      <c r="AU1770" s="91"/>
    </row>
    <row r="1771" ht="12.0" customHeight="1">
      <c r="A1771" s="97">
        <v>5409002.0</v>
      </c>
      <c r="B1771" s="92" t="s">
        <v>2105</v>
      </c>
      <c r="C1771" s="81" t="str">
        <f t="shared" si="81"/>
        <v/>
      </c>
      <c r="D1771" s="82">
        <v>103.0</v>
      </c>
      <c r="E1771" s="94" t="s">
        <v>245</v>
      </c>
      <c r="F1771" s="128">
        <f t="shared" si="82"/>
        <v>125.66</v>
      </c>
      <c r="G1771" s="95"/>
      <c r="H1771" s="86"/>
      <c r="I1771" s="76"/>
      <c r="J1771" s="100"/>
      <c r="K1771" s="88"/>
      <c r="N1771" s="18"/>
      <c r="P1771" s="4">
        <v>266.0</v>
      </c>
      <c r="Q1771" s="4"/>
      <c r="R1771" s="4"/>
      <c r="S1771" s="21"/>
      <c r="T1771" s="21"/>
      <c r="V1771" s="89"/>
      <c r="Z1771" s="73"/>
      <c r="AA1771" s="73">
        <v>20.0</v>
      </c>
      <c r="AB1771" s="4"/>
      <c r="AC1771" s="74"/>
      <c r="AD1771" s="75"/>
      <c r="AE1771" s="75"/>
      <c r="AF1771" s="76"/>
      <c r="AJ1771" s="90"/>
      <c r="AK1771" s="18"/>
      <c r="AL1771" s="8">
        <f t="shared" si="83"/>
        <v>0</v>
      </c>
      <c r="AO1771" s="8">
        <v>2.3075252014564582</v>
      </c>
      <c r="AT1771" s="18"/>
      <c r="AU1771" s="91"/>
    </row>
    <row r="1772" ht="12.0" customHeight="1">
      <c r="A1772" s="97">
        <v>5409018.0</v>
      </c>
      <c r="B1772" s="92" t="s">
        <v>2106</v>
      </c>
      <c r="C1772" s="81" t="str">
        <f t="shared" si="81"/>
        <v/>
      </c>
      <c r="D1772" s="82">
        <v>113.42</v>
      </c>
      <c r="E1772" s="94" t="s">
        <v>245</v>
      </c>
      <c r="F1772" s="128">
        <f t="shared" si="82"/>
        <v>138.3724</v>
      </c>
      <c r="G1772" s="95"/>
      <c r="H1772" s="86"/>
      <c r="I1772" s="76"/>
      <c r="J1772" s="76"/>
      <c r="K1772" s="88"/>
      <c r="N1772" s="18"/>
      <c r="P1772" s="4">
        <v>266.0</v>
      </c>
      <c r="Q1772" s="4"/>
      <c r="R1772" s="4"/>
      <c r="S1772" s="21"/>
      <c r="T1772" s="21"/>
      <c r="V1772" s="89"/>
      <c r="Z1772" s="73"/>
      <c r="AA1772" s="73">
        <v>20.0</v>
      </c>
      <c r="AB1772" s="4"/>
      <c r="AC1772" s="74"/>
      <c r="AD1772" s="75"/>
      <c r="AE1772" s="75"/>
      <c r="AF1772" s="76"/>
      <c r="AJ1772" s="90"/>
      <c r="AK1772" s="18"/>
      <c r="AL1772" s="8">
        <f t="shared" si="83"/>
        <v>0</v>
      </c>
      <c r="AO1772" s="8">
        <v>1.900595687477021</v>
      </c>
      <c r="AT1772" s="18"/>
      <c r="AU1772" s="91"/>
    </row>
    <row r="1773" ht="12.0" customHeight="1">
      <c r="A1773" s="97">
        <v>5409003.0</v>
      </c>
      <c r="B1773" s="92" t="s">
        <v>2107</v>
      </c>
      <c r="C1773" s="81" t="str">
        <f t="shared" si="81"/>
        <v/>
      </c>
      <c r="D1773" s="82">
        <v>128.96</v>
      </c>
      <c r="E1773" s="94" t="s">
        <v>245</v>
      </c>
      <c r="F1773" s="128">
        <f t="shared" si="82"/>
        <v>157.3312</v>
      </c>
      <c r="G1773" s="95"/>
      <c r="H1773" s="86"/>
      <c r="I1773" s="76"/>
      <c r="J1773" s="100"/>
      <c r="K1773" s="88"/>
      <c r="N1773" s="18"/>
      <c r="P1773" s="4">
        <v>266.0</v>
      </c>
      <c r="Q1773" s="4"/>
      <c r="R1773" s="4"/>
      <c r="S1773" s="21"/>
      <c r="T1773" s="21"/>
      <c r="V1773" s="89"/>
      <c r="Z1773" s="73"/>
      <c r="AA1773" s="73">
        <v>20.0</v>
      </c>
      <c r="AB1773" s="4"/>
      <c r="AC1773" s="74"/>
      <c r="AD1773" s="75"/>
      <c r="AE1773" s="75"/>
      <c r="AF1773" s="76"/>
      <c r="AJ1773" s="90"/>
      <c r="AK1773" s="18"/>
      <c r="AL1773" s="8">
        <f t="shared" si="83"/>
        <v>0</v>
      </c>
      <c r="AO1773" s="8">
        <v>1.562613586824044</v>
      </c>
      <c r="AT1773" s="18"/>
      <c r="AU1773" s="91"/>
    </row>
    <row r="1774" ht="12.0" customHeight="1">
      <c r="A1774" s="97">
        <v>5409004.0</v>
      </c>
      <c r="B1774" s="92" t="s">
        <v>2108</v>
      </c>
      <c r="C1774" s="81" t="str">
        <f t="shared" si="81"/>
        <v/>
      </c>
      <c r="D1774" s="82">
        <v>154.65</v>
      </c>
      <c r="E1774" s="94" t="s">
        <v>245</v>
      </c>
      <c r="F1774" s="128">
        <f t="shared" si="82"/>
        <v>188.673</v>
      </c>
      <c r="G1774" s="95"/>
      <c r="H1774" s="86"/>
      <c r="I1774" s="76"/>
      <c r="J1774" s="76"/>
      <c r="K1774" s="88"/>
      <c r="N1774" s="18"/>
      <c r="P1774" s="4">
        <v>266.0</v>
      </c>
      <c r="Q1774" s="4"/>
      <c r="R1774" s="4"/>
      <c r="S1774" s="21"/>
      <c r="T1774" s="21"/>
      <c r="V1774" s="89"/>
      <c r="Z1774" s="73"/>
      <c r="AA1774" s="73">
        <v>20.0</v>
      </c>
      <c r="AB1774" s="4"/>
      <c r="AC1774" s="74"/>
      <c r="AD1774" s="75"/>
      <c r="AE1774" s="75"/>
      <c r="AF1774" s="76"/>
      <c r="AJ1774" s="90"/>
      <c r="AK1774" s="18"/>
      <c r="AL1774" s="8">
        <f t="shared" si="83"/>
        <v>0</v>
      </c>
      <c r="AO1774" s="8">
        <v>1.6199299196999761</v>
      </c>
      <c r="AT1774" s="18"/>
      <c r="AU1774" s="91"/>
    </row>
    <row r="1775" ht="12.0" customHeight="1">
      <c r="A1775" s="97">
        <v>5409005.0</v>
      </c>
      <c r="B1775" s="92" t="s">
        <v>2109</v>
      </c>
      <c r="C1775" s="81" t="str">
        <f t="shared" si="81"/>
        <v/>
      </c>
      <c r="D1775" s="82">
        <v>165.08</v>
      </c>
      <c r="E1775" s="94" t="s">
        <v>245</v>
      </c>
      <c r="F1775" s="128">
        <f t="shared" si="82"/>
        <v>201.3976</v>
      </c>
      <c r="G1775" s="95"/>
      <c r="H1775" s="86"/>
      <c r="I1775" s="76"/>
      <c r="J1775" s="100"/>
      <c r="K1775" s="88"/>
      <c r="N1775" s="18"/>
      <c r="P1775" s="4">
        <v>266.0</v>
      </c>
      <c r="Q1775" s="4"/>
      <c r="R1775" s="4"/>
      <c r="S1775" s="21"/>
      <c r="T1775" s="21"/>
      <c r="V1775" s="89"/>
      <c r="Z1775" s="73"/>
      <c r="AA1775" s="73">
        <v>20.0</v>
      </c>
      <c r="AB1775" s="4"/>
      <c r="AC1775" s="74"/>
      <c r="AD1775" s="75"/>
      <c r="AE1775" s="75"/>
      <c r="AF1775" s="76"/>
      <c r="AJ1775" s="90"/>
      <c r="AK1775" s="18"/>
      <c r="AL1775" s="8">
        <f t="shared" si="83"/>
        <v>0</v>
      </c>
      <c r="AO1775" s="8">
        <v>1.7015282682448267</v>
      </c>
      <c r="AT1775" s="18"/>
      <c r="AU1775" s="91"/>
    </row>
    <row r="1776" ht="12.0" customHeight="1">
      <c r="A1776" s="97">
        <v>5409006.0</v>
      </c>
      <c r="B1776" s="92" t="s">
        <v>2110</v>
      </c>
      <c r="C1776" s="81" t="str">
        <f t="shared" si="81"/>
        <v/>
      </c>
      <c r="D1776" s="82">
        <v>179.51</v>
      </c>
      <c r="E1776" s="94" t="s">
        <v>245</v>
      </c>
      <c r="F1776" s="128">
        <f t="shared" si="82"/>
        <v>219.0022</v>
      </c>
      <c r="G1776" s="95"/>
      <c r="H1776" s="86"/>
      <c r="I1776" s="76"/>
      <c r="J1776" s="76"/>
      <c r="K1776" s="88"/>
      <c r="N1776" s="18"/>
      <c r="P1776" s="4">
        <v>266.0</v>
      </c>
      <c r="Q1776" s="4"/>
      <c r="R1776" s="4"/>
      <c r="S1776" s="21"/>
      <c r="T1776" s="21"/>
      <c r="V1776" s="89"/>
      <c r="Z1776" s="73"/>
      <c r="AA1776" s="73">
        <v>20.0</v>
      </c>
      <c r="AB1776" s="4"/>
      <c r="AC1776" s="74"/>
      <c r="AD1776" s="75"/>
      <c r="AE1776" s="75"/>
      <c r="AF1776" s="76"/>
      <c r="AJ1776" s="90"/>
      <c r="AK1776" s="18"/>
      <c r="AL1776" s="8">
        <f t="shared" si="83"/>
        <v>0</v>
      </c>
      <c r="AO1776" s="8">
        <v>1.5187789494170971</v>
      </c>
      <c r="AT1776" s="18"/>
      <c r="AU1776" s="91"/>
    </row>
    <row r="1777" ht="12.0" customHeight="1">
      <c r="A1777" s="97">
        <v>5409007.0</v>
      </c>
      <c r="B1777" s="92" t="s">
        <v>2111</v>
      </c>
      <c r="C1777" s="81" t="str">
        <f t="shared" si="81"/>
        <v/>
      </c>
      <c r="D1777" s="82">
        <v>205.29</v>
      </c>
      <c r="E1777" s="94" t="s">
        <v>245</v>
      </c>
      <c r="F1777" s="128">
        <f t="shared" si="82"/>
        <v>250.4538</v>
      </c>
      <c r="G1777" s="95"/>
      <c r="H1777" s="86"/>
      <c r="I1777" s="76"/>
      <c r="J1777" s="100"/>
      <c r="K1777" s="88"/>
      <c r="N1777" s="18"/>
      <c r="P1777" s="4">
        <v>266.0</v>
      </c>
      <c r="Q1777" s="4"/>
      <c r="R1777" s="4"/>
      <c r="S1777" s="21"/>
      <c r="T1777" s="21"/>
      <c r="V1777" s="89"/>
      <c r="Z1777" s="73"/>
      <c r="AA1777" s="73">
        <v>20.0</v>
      </c>
      <c r="AB1777" s="4"/>
      <c r="AC1777" s="74"/>
      <c r="AD1777" s="75"/>
      <c r="AE1777" s="75"/>
      <c r="AF1777" s="76"/>
      <c r="AJ1777" s="90"/>
      <c r="AK1777" s="18"/>
      <c r="AL1777" s="8">
        <f t="shared" si="83"/>
        <v>0</v>
      </c>
      <c r="AO1777" s="8">
        <v>1.3280799151500295</v>
      </c>
      <c r="AT1777" s="18"/>
      <c r="AU1777" s="91"/>
    </row>
    <row r="1778" ht="12.0" customHeight="1">
      <c r="A1778" s="97">
        <v>5409008.0</v>
      </c>
      <c r="B1778" s="92" t="s">
        <v>2112</v>
      </c>
      <c r="C1778" s="81" t="str">
        <f t="shared" si="81"/>
        <v/>
      </c>
      <c r="D1778" s="82">
        <v>231.9</v>
      </c>
      <c r="E1778" s="94" t="s">
        <v>245</v>
      </c>
      <c r="F1778" s="128">
        <f t="shared" si="82"/>
        <v>282.918</v>
      </c>
      <c r="G1778" s="95"/>
      <c r="H1778" s="86"/>
      <c r="I1778" s="76"/>
      <c r="J1778" s="76"/>
      <c r="K1778" s="88"/>
      <c r="N1778" s="18"/>
      <c r="P1778" s="4">
        <v>266.0</v>
      </c>
      <c r="Q1778" s="4"/>
      <c r="R1778" s="4"/>
      <c r="S1778" s="21"/>
      <c r="T1778" s="21"/>
      <c r="V1778" s="89"/>
      <c r="Z1778" s="73"/>
      <c r="AA1778" s="73">
        <v>20.0</v>
      </c>
      <c r="AB1778" s="4"/>
      <c r="AC1778" s="74"/>
      <c r="AD1778" s="75"/>
      <c r="AE1778" s="75"/>
      <c r="AF1778" s="76"/>
      <c r="AJ1778" s="90"/>
      <c r="AK1778" s="18"/>
      <c r="AL1778" s="8">
        <f t="shared" si="83"/>
        <v>0</v>
      </c>
      <c r="AO1778" s="8">
        <v>1.0249248639438409</v>
      </c>
      <c r="AT1778" s="18"/>
      <c r="AU1778" s="91"/>
    </row>
    <row r="1779" ht="12.0" customHeight="1">
      <c r="A1779" s="97">
        <v>5409009.0</v>
      </c>
      <c r="B1779" s="92" t="s">
        <v>2113</v>
      </c>
      <c r="C1779" s="81" t="str">
        <f t="shared" si="81"/>
        <v/>
      </c>
      <c r="D1779" s="82">
        <v>257.76</v>
      </c>
      <c r="E1779" s="94" t="s">
        <v>245</v>
      </c>
      <c r="F1779" s="128">
        <f t="shared" si="82"/>
        <v>314.4672</v>
      </c>
      <c r="G1779" s="95"/>
      <c r="H1779" s="86"/>
      <c r="I1779" s="76"/>
      <c r="J1779" s="100"/>
      <c r="K1779" s="88"/>
      <c r="N1779" s="18"/>
      <c r="P1779" s="4">
        <v>266.0</v>
      </c>
      <c r="Q1779" s="4"/>
      <c r="R1779" s="4"/>
      <c r="S1779" s="21"/>
      <c r="T1779" s="21"/>
      <c r="V1779" s="89"/>
      <c r="Z1779" s="73"/>
      <c r="AA1779" s="73">
        <v>20.0</v>
      </c>
      <c r="AB1779" s="4"/>
      <c r="AC1779" s="74"/>
      <c r="AD1779" s="75"/>
      <c r="AE1779" s="75"/>
      <c r="AF1779" s="76"/>
      <c r="AJ1779" s="90"/>
      <c r="AK1779" s="18"/>
      <c r="AL1779" s="8">
        <f t="shared" si="83"/>
        <v>0</v>
      </c>
      <c r="AO1779" s="8">
        <v>0.7651583876029674</v>
      </c>
      <c r="AT1779" s="18"/>
      <c r="AU1779" s="91"/>
    </row>
    <row r="1780" ht="12.0" customHeight="1">
      <c r="A1780" s="97">
        <v>5409010.0</v>
      </c>
      <c r="B1780" s="92" t="s">
        <v>2114</v>
      </c>
      <c r="C1780" s="81" t="str">
        <f t="shared" si="81"/>
        <v/>
      </c>
      <c r="D1780" s="82">
        <v>309.23</v>
      </c>
      <c r="E1780" s="94" t="s">
        <v>245</v>
      </c>
      <c r="F1780" s="128">
        <f t="shared" si="82"/>
        <v>377.2606</v>
      </c>
      <c r="G1780" s="95"/>
      <c r="H1780" s="86"/>
      <c r="I1780" s="76"/>
      <c r="J1780" s="76"/>
      <c r="K1780" s="88"/>
      <c r="N1780" s="18"/>
      <c r="P1780" s="4">
        <v>266.0</v>
      </c>
      <c r="Q1780" s="4"/>
      <c r="R1780" s="4"/>
      <c r="S1780" s="21"/>
      <c r="T1780" s="21"/>
      <c r="V1780" s="89"/>
      <c r="Z1780" s="73"/>
      <c r="AA1780" s="73">
        <v>20.0</v>
      </c>
      <c r="AB1780" s="4"/>
      <c r="AC1780" s="74"/>
      <c r="AD1780" s="75"/>
      <c r="AE1780" s="75"/>
      <c r="AF1780" s="76"/>
      <c r="AJ1780" s="90"/>
      <c r="AK1780" s="18"/>
      <c r="AL1780" s="8">
        <f t="shared" si="83"/>
        <v>0</v>
      </c>
      <c r="AO1780" s="8">
        <v>0.8816607179818984</v>
      </c>
      <c r="AT1780" s="18"/>
      <c r="AU1780" s="91"/>
    </row>
    <row r="1781" ht="12.0" customHeight="1">
      <c r="A1781" s="97">
        <v>5409019.0</v>
      </c>
      <c r="B1781" s="92" t="s">
        <v>2115</v>
      </c>
      <c r="C1781" s="81" t="str">
        <f t="shared" si="81"/>
        <v/>
      </c>
      <c r="D1781" s="82">
        <v>335.2</v>
      </c>
      <c r="E1781" s="94" t="s">
        <v>245</v>
      </c>
      <c r="F1781" s="128">
        <f t="shared" si="82"/>
        <v>408.944</v>
      </c>
      <c r="G1781" s="95"/>
      <c r="H1781" s="86"/>
      <c r="I1781" s="76"/>
      <c r="J1781" s="100"/>
      <c r="K1781" s="88"/>
      <c r="N1781" s="18"/>
      <c r="P1781" s="4">
        <v>266.0</v>
      </c>
      <c r="Q1781" s="4"/>
      <c r="R1781" s="4"/>
      <c r="S1781" s="21"/>
      <c r="T1781" s="21"/>
      <c r="V1781" s="89"/>
      <c r="Z1781" s="73"/>
      <c r="AA1781" s="73">
        <v>20.0</v>
      </c>
      <c r="AB1781" s="4"/>
      <c r="AC1781" s="74"/>
      <c r="AD1781" s="75"/>
      <c r="AE1781" s="75"/>
      <c r="AF1781" s="76"/>
      <c r="AJ1781" s="90"/>
      <c r="AK1781" s="18"/>
      <c r="AL1781" s="8">
        <f t="shared" si="83"/>
        <v>0</v>
      </c>
      <c r="AO1781" s="8">
        <v>0.9876546900159675</v>
      </c>
      <c r="AT1781" s="18"/>
      <c r="AU1781" s="91"/>
    </row>
    <row r="1782" ht="12.0" customHeight="1">
      <c r="A1782" s="97">
        <v>5409011.0</v>
      </c>
      <c r="B1782" s="92" t="s">
        <v>2116</v>
      </c>
      <c r="C1782" s="81" t="str">
        <f t="shared" si="81"/>
        <v/>
      </c>
      <c r="D1782" s="82">
        <v>350.72</v>
      </c>
      <c r="E1782" s="94" t="s">
        <v>245</v>
      </c>
      <c r="F1782" s="128">
        <f t="shared" si="82"/>
        <v>427.8784</v>
      </c>
      <c r="G1782" s="95"/>
      <c r="H1782" s="86"/>
      <c r="I1782" s="76"/>
      <c r="J1782" s="76"/>
      <c r="K1782" s="88"/>
      <c r="N1782" s="18"/>
      <c r="P1782" s="4">
        <v>266.0</v>
      </c>
      <c r="Q1782" s="4"/>
      <c r="R1782" s="4"/>
      <c r="S1782" s="21"/>
      <c r="T1782" s="21"/>
      <c r="V1782" s="89"/>
      <c r="Z1782" s="73"/>
      <c r="AA1782" s="73">
        <v>20.0</v>
      </c>
      <c r="AB1782" s="4"/>
      <c r="AC1782" s="74"/>
      <c r="AD1782" s="75"/>
      <c r="AE1782" s="75"/>
      <c r="AF1782" s="76"/>
      <c r="AJ1782" s="90"/>
      <c r="AK1782" s="18"/>
      <c r="AL1782" s="8">
        <f t="shared" si="83"/>
        <v>0</v>
      </c>
      <c r="AO1782" s="8">
        <v>0.5623434792013131</v>
      </c>
      <c r="AT1782" s="18"/>
      <c r="AU1782" s="91"/>
    </row>
    <row r="1783" ht="12.0" customHeight="1">
      <c r="A1783" s="97">
        <v>5409012.0</v>
      </c>
      <c r="B1783" s="92" t="s">
        <v>2117</v>
      </c>
      <c r="C1783" s="81" t="str">
        <f t="shared" si="81"/>
        <v/>
      </c>
      <c r="D1783" s="82">
        <v>360.98</v>
      </c>
      <c r="E1783" s="94" t="s">
        <v>245</v>
      </c>
      <c r="F1783" s="128">
        <f t="shared" si="82"/>
        <v>440.3956</v>
      </c>
      <c r="G1783" s="95"/>
      <c r="H1783" s="86"/>
      <c r="I1783" s="76"/>
      <c r="J1783" s="100"/>
      <c r="K1783" s="88"/>
      <c r="N1783" s="18"/>
      <c r="P1783" s="4">
        <v>266.0</v>
      </c>
      <c r="Q1783" s="4"/>
      <c r="R1783" s="4"/>
      <c r="S1783" s="21"/>
      <c r="T1783" s="21"/>
      <c r="V1783" s="89"/>
      <c r="Z1783" s="73"/>
      <c r="AA1783" s="73">
        <v>20.0</v>
      </c>
      <c r="AB1783" s="4"/>
      <c r="AC1783" s="74"/>
      <c r="AD1783" s="75"/>
      <c r="AE1783" s="75"/>
      <c r="AF1783" s="76"/>
      <c r="AJ1783" s="90"/>
      <c r="AK1783" s="18"/>
      <c r="AL1783" s="8">
        <f t="shared" si="83"/>
        <v>0</v>
      </c>
      <c r="AO1783" s="8">
        <v>1.1672232904398125</v>
      </c>
      <c r="AT1783" s="18"/>
      <c r="AU1783" s="91"/>
    </row>
    <row r="1784" ht="12.0" customHeight="1">
      <c r="A1784" s="97">
        <v>5409013.0</v>
      </c>
      <c r="B1784" s="92" t="s">
        <v>2118</v>
      </c>
      <c r="C1784" s="81" t="str">
        <f t="shared" si="81"/>
        <v/>
      </c>
      <c r="D1784" s="82">
        <v>392.06</v>
      </c>
      <c r="E1784" s="94" t="s">
        <v>245</v>
      </c>
      <c r="F1784" s="128">
        <f t="shared" si="82"/>
        <v>478.3132</v>
      </c>
      <c r="G1784" s="95"/>
      <c r="H1784" s="86"/>
      <c r="I1784" s="76"/>
      <c r="J1784" s="76"/>
      <c r="K1784" s="88"/>
      <c r="N1784" s="18"/>
      <c r="P1784" s="4">
        <v>266.0</v>
      </c>
      <c r="Q1784" s="4"/>
      <c r="R1784" s="4"/>
      <c r="S1784" s="21"/>
      <c r="T1784" s="21"/>
      <c r="V1784" s="89"/>
      <c r="Z1784" s="73"/>
      <c r="AA1784" s="73">
        <v>20.0</v>
      </c>
      <c r="AB1784" s="4"/>
      <c r="AC1784" s="74"/>
      <c r="AD1784" s="75"/>
      <c r="AE1784" s="75"/>
      <c r="AF1784" s="76"/>
      <c r="AJ1784" s="90"/>
      <c r="AK1784" s="18"/>
      <c r="AL1784" s="8">
        <f t="shared" si="83"/>
        <v>0</v>
      </c>
      <c r="AO1784" s="8">
        <v>1.1821596479134109</v>
      </c>
      <c r="AT1784" s="18"/>
      <c r="AU1784" s="91"/>
    </row>
    <row r="1785" ht="12.0" customHeight="1">
      <c r="A1785" s="97">
        <v>5409014.0</v>
      </c>
      <c r="B1785" s="92" t="s">
        <v>2119</v>
      </c>
      <c r="C1785" s="81" t="str">
        <f t="shared" si="81"/>
        <v/>
      </c>
      <c r="D1785" s="82">
        <v>515.52</v>
      </c>
      <c r="E1785" s="94" t="s">
        <v>245</v>
      </c>
      <c r="F1785" s="128">
        <f t="shared" si="82"/>
        <v>628.9344</v>
      </c>
      <c r="G1785" s="95"/>
      <c r="H1785" s="86"/>
      <c r="I1785" s="76"/>
      <c r="J1785" s="100"/>
      <c r="K1785" s="88"/>
      <c r="N1785" s="18"/>
      <c r="P1785" s="4">
        <v>266.0</v>
      </c>
      <c r="Q1785" s="4"/>
      <c r="R1785" s="4"/>
      <c r="S1785" s="21"/>
      <c r="T1785" s="21"/>
      <c r="V1785" s="89"/>
      <c r="Z1785" s="73"/>
      <c r="AA1785" s="73">
        <v>20.0</v>
      </c>
      <c r="AB1785" s="4"/>
      <c r="AC1785" s="74"/>
      <c r="AD1785" s="75"/>
      <c r="AE1785" s="75"/>
      <c r="AF1785" s="76"/>
      <c r="AJ1785" s="90"/>
      <c r="AK1785" s="18"/>
      <c r="AL1785" s="8">
        <f t="shared" si="83"/>
        <v>0</v>
      </c>
      <c r="AO1785" s="8">
        <v>0.6659711892099902</v>
      </c>
      <c r="AT1785" s="18"/>
      <c r="AU1785" s="91"/>
    </row>
    <row r="1786" ht="12.0" customHeight="1">
      <c r="A1786" s="97">
        <v>5409015.0</v>
      </c>
      <c r="B1786" s="92" t="s">
        <v>2120</v>
      </c>
      <c r="C1786" s="81" t="str">
        <f t="shared" si="81"/>
        <v/>
      </c>
      <c r="D1786" s="82">
        <v>572.24</v>
      </c>
      <c r="E1786" s="94" t="s">
        <v>245</v>
      </c>
      <c r="F1786" s="128">
        <f t="shared" si="82"/>
        <v>698.1328</v>
      </c>
      <c r="G1786" s="95"/>
      <c r="H1786" s="86"/>
      <c r="I1786" s="76"/>
      <c r="J1786" s="76"/>
      <c r="K1786" s="88"/>
      <c r="N1786" s="18"/>
      <c r="P1786" s="4">
        <v>266.0</v>
      </c>
      <c r="Q1786" s="4"/>
      <c r="R1786" s="4"/>
      <c r="S1786" s="21"/>
      <c r="T1786" s="21"/>
      <c r="V1786" s="89"/>
      <c r="Z1786" s="73"/>
      <c r="AA1786" s="73">
        <v>20.0</v>
      </c>
      <c r="AB1786" s="4"/>
      <c r="AC1786" s="74"/>
      <c r="AD1786" s="75"/>
      <c r="AE1786" s="75"/>
      <c r="AF1786" s="76"/>
      <c r="AJ1786" s="90"/>
      <c r="AK1786" s="18"/>
      <c r="AL1786" s="8">
        <f t="shared" si="83"/>
        <v>0</v>
      </c>
      <c r="AO1786" s="8">
        <v>0.47643330767570113</v>
      </c>
      <c r="AT1786" s="18"/>
      <c r="AU1786" s="91"/>
    </row>
    <row r="1787" ht="12.0" customHeight="1">
      <c r="A1787" s="97">
        <v>5409016.0</v>
      </c>
      <c r="B1787" s="92" t="s">
        <v>2121</v>
      </c>
      <c r="C1787" s="81" t="str">
        <f t="shared" si="81"/>
        <v/>
      </c>
      <c r="D1787" s="82">
        <v>142.11</v>
      </c>
      <c r="E1787" s="94" t="s">
        <v>245</v>
      </c>
      <c r="F1787" s="128">
        <f t="shared" si="82"/>
        <v>173.3742</v>
      </c>
      <c r="G1787" s="95"/>
      <c r="H1787" s="86"/>
      <c r="I1787" s="76"/>
      <c r="J1787" s="100"/>
      <c r="K1787" s="88"/>
      <c r="N1787" s="18"/>
      <c r="P1787" s="4">
        <v>266.0</v>
      </c>
      <c r="Q1787" s="4"/>
      <c r="R1787" s="4"/>
      <c r="S1787" s="21"/>
      <c r="T1787" s="21"/>
      <c r="V1787" s="89"/>
      <c r="Z1787" s="73"/>
      <c r="AA1787" s="73">
        <v>20.0</v>
      </c>
      <c r="AB1787" s="4"/>
      <c r="AC1787" s="74"/>
      <c r="AD1787" s="75"/>
      <c r="AE1787" s="75"/>
      <c r="AF1787" s="76"/>
      <c r="AJ1787" s="90"/>
      <c r="AK1787" s="18"/>
      <c r="AL1787" s="8">
        <f t="shared" si="83"/>
        <v>0</v>
      </c>
      <c r="AO1787" s="8">
        <v>1.035355042141131</v>
      </c>
      <c r="AT1787" s="18"/>
      <c r="AU1787" s="91"/>
    </row>
    <row r="1788" ht="12.0" customHeight="1">
      <c r="A1788" s="97">
        <v>5409017.0</v>
      </c>
      <c r="B1788" s="92" t="s">
        <v>2122</v>
      </c>
      <c r="C1788" s="81" t="str">
        <f t="shared" si="81"/>
        <v/>
      </c>
      <c r="D1788" s="82">
        <v>240.24</v>
      </c>
      <c r="E1788" s="94" t="s">
        <v>245</v>
      </c>
      <c r="F1788" s="128">
        <f t="shared" si="82"/>
        <v>293.0928</v>
      </c>
      <c r="G1788" s="95"/>
      <c r="H1788" s="86"/>
      <c r="I1788" s="76"/>
      <c r="J1788" s="76"/>
      <c r="K1788" s="88"/>
      <c r="N1788" s="18"/>
      <c r="P1788" s="4">
        <v>266.0</v>
      </c>
      <c r="Q1788" s="4"/>
      <c r="R1788" s="4"/>
      <c r="S1788" s="21"/>
      <c r="T1788" s="21"/>
      <c r="V1788" s="89"/>
      <c r="Z1788" s="73"/>
      <c r="AA1788" s="73">
        <v>20.0</v>
      </c>
      <c r="AB1788" s="4"/>
      <c r="AC1788" s="74"/>
      <c r="AD1788" s="75"/>
      <c r="AE1788" s="75"/>
      <c r="AF1788" s="76"/>
      <c r="AJ1788" s="90"/>
      <c r="AK1788" s="18"/>
      <c r="AL1788" s="8">
        <f t="shared" si="83"/>
        <v>0</v>
      </c>
      <c r="AO1788" s="8">
        <v>0.5076934970375501</v>
      </c>
      <c r="AT1788" s="18"/>
      <c r="AU1788" s="91"/>
    </row>
    <row r="1789" ht="75.0" customHeight="1">
      <c r="A1789" s="62">
        <v>26.0</v>
      </c>
      <c r="B1789" s="113" t="s">
        <v>2123</v>
      </c>
      <c r="C1789" s="66"/>
      <c r="D1789" s="82"/>
      <c r="E1789" s="66"/>
      <c r="F1789" s="114"/>
      <c r="G1789" s="68"/>
      <c r="H1789" s="86"/>
      <c r="I1789" s="70">
        <v>0.0</v>
      </c>
      <c r="J1789" s="71"/>
      <c r="K1789" s="71"/>
      <c r="N1789" s="18"/>
      <c r="P1789" s="4">
        <v>106.0</v>
      </c>
      <c r="Q1789" s="4"/>
      <c r="R1789" s="5"/>
      <c r="S1789" s="21"/>
      <c r="T1789" s="21"/>
      <c r="V1789" s="72"/>
      <c r="Z1789" s="73"/>
      <c r="AA1789" s="73"/>
      <c r="AB1789" s="4"/>
      <c r="AC1789" s="74"/>
      <c r="AD1789" s="75"/>
      <c r="AE1789" s="75"/>
      <c r="AF1789" s="76"/>
      <c r="AJ1789" s="90"/>
      <c r="AK1789" s="18"/>
      <c r="AL1789" s="18"/>
      <c r="AT1789" s="18"/>
      <c r="AU1789" s="91"/>
    </row>
    <row r="1790" ht="12.0" customHeight="1">
      <c r="A1790" s="79">
        <v>5022001.0</v>
      </c>
      <c r="B1790" s="80" t="s">
        <v>2124</v>
      </c>
      <c r="C1790" s="81" t="str">
        <f t="shared" ref="C1790:C1797" si="84">IF(MROUND(AL1790/(AO1790*F1790),1)=0,"",MROUND(AL1790/(AO1790*F1790),1))</f>
        <v/>
      </c>
      <c r="D1790" s="82">
        <v>61.52</v>
      </c>
      <c r="E1790" s="83" t="s">
        <v>245</v>
      </c>
      <c r="F1790" s="128">
        <f t="shared" ref="F1790:F1797" si="85">D1790*1.22</f>
        <v>75.0544</v>
      </c>
      <c r="G1790" s="85" t="s">
        <v>246</v>
      </c>
      <c r="H1790" s="86"/>
      <c r="I1790" s="87" t="s">
        <v>538</v>
      </c>
      <c r="J1790" s="76"/>
      <c r="K1790" s="88"/>
      <c r="N1790" s="18"/>
      <c r="P1790" s="4">
        <v>106.0</v>
      </c>
      <c r="Q1790" s="4"/>
      <c r="R1790" s="4"/>
      <c r="S1790" s="21"/>
      <c r="T1790" s="21"/>
      <c r="V1790" s="89"/>
      <c r="Z1790" s="73"/>
      <c r="AA1790" s="73">
        <v>11.988752556237216</v>
      </c>
      <c r="AB1790" s="4"/>
      <c r="AC1790" s="74"/>
      <c r="AD1790" s="75"/>
      <c r="AE1790" s="75"/>
      <c r="AF1790" s="76"/>
      <c r="AJ1790" s="90">
        <v>1022001.0</v>
      </c>
      <c r="AK1790" s="18"/>
      <c r="AL1790" s="8">
        <f t="shared" ref="AL1790:AL1797" si="86">$I$1789/8</f>
        <v>0</v>
      </c>
      <c r="AO1790" s="8">
        <v>5.000390415848653</v>
      </c>
      <c r="AT1790" s="18"/>
      <c r="AU1790" s="91"/>
    </row>
    <row r="1791" ht="12.0" customHeight="1">
      <c r="A1791" s="97">
        <v>5022002.0</v>
      </c>
      <c r="B1791" s="92" t="s">
        <v>2125</v>
      </c>
      <c r="C1791" s="81" t="str">
        <f t="shared" si="84"/>
        <v/>
      </c>
      <c r="D1791" s="82">
        <v>62.73</v>
      </c>
      <c r="E1791" s="94" t="s">
        <v>245</v>
      </c>
      <c r="F1791" s="128">
        <f t="shared" si="85"/>
        <v>76.5306</v>
      </c>
      <c r="G1791" s="95" t="s">
        <v>252</v>
      </c>
      <c r="H1791" s="86"/>
      <c r="I1791" s="138" t="s">
        <v>2126</v>
      </c>
      <c r="J1791" s="76"/>
      <c r="K1791" s="88"/>
      <c r="N1791" s="18"/>
      <c r="P1791" s="4">
        <v>106.0</v>
      </c>
      <c r="Q1791" s="4"/>
      <c r="R1791" s="4"/>
      <c r="S1791" s="21"/>
      <c r="T1791" s="21"/>
      <c r="V1791" s="89"/>
      <c r="Z1791" s="73"/>
      <c r="AA1791" s="73">
        <v>12.008022060666832</v>
      </c>
      <c r="AB1791" s="4"/>
      <c r="AC1791" s="74"/>
      <c r="AD1791" s="75"/>
      <c r="AE1791" s="75"/>
      <c r="AF1791" s="76"/>
      <c r="AJ1791" s="90">
        <v>1022002.0</v>
      </c>
      <c r="AK1791" s="18"/>
      <c r="AL1791" s="8">
        <f t="shared" si="86"/>
        <v>0</v>
      </c>
      <c r="AO1791" s="8">
        <v>1.9616444950113776</v>
      </c>
      <c r="AT1791" s="18"/>
      <c r="AU1791" s="91"/>
    </row>
    <row r="1792" ht="12.0" customHeight="1">
      <c r="A1792" s="97">
        <v>5022003.0</v>
      </c>
      <c r="B1792" s="92" t="s">
        <v>2127</v>
      </c>
      <c r="C1792" s="81" t="str">
        <f t="shared" si="84"/>
        <v/>
      </c>
      <c r="D1792" s="82">
        <v>69.81</v>
      </c>
      <c r="E1792" s="94" t="s">
        <v>245</v>
      </c>
      <c r="F1792" s="128">
        <f t="shared" si="85"/>
        <v>85.1682</v>
      </c>
      <c r="G1792" s="95" t="s">
        <v>252</v>
      </c>
      <c r="H1792" s="86"/>
      <c r="I1792" s="99"/>
      <c r="J1792" s="76"/>
      <c r="K1792" s="88"/>
      <c r="N1792" s="18"/>
      <c r="P1792" s="4">
        <v>106.0</v>
      </c>
      <c r="Q1792" s="4"/>
      <c r="R1792" s="4"/>
      <c r="S1792" s="21"/>
      <c r="T1792" s="21"/>
      <c r="V1792" s="89"/>
      <c r="Z1792" s="73"/>
      <c r="AA1792" s="73">
        <v>12.00720883081776</v>
      </c>
      <c r="AB1792" s="4"/>
      <c r="AC1792" s="74"/>
      <c r="AD1792" s="75"/>
      <c r="AE1792" s="75"/>
      <c r="AF1792" s="76"/>
      <c r="AJ1792" s="90">
        <v>1022003.0</v>
      </c>
      <c r="AK1792" s="18"/>
      <c r="AL1792" s="8">
        <f t="shared" si="86"/>
        <v>0</v>
      </c>
      <c r="AO1792" s="8">
        <v>1.7626415539477824</v>
      </c>
      <c r="AT1792" s="18"/>
      <c r="AU1792" s="91"/>
    </row>
    <row r="1793" ht="12.0" customHeight="1">
      <c r="A1793" s="97">
        <v>5022004.0</v>
      </c>
      <c r="B1793" s="92" t="s">
        <v>2128</v>
      </c>
      <c r="C1793" s="81" t="str">
        <f t="shared" si="84"/>
        <v/>
      </c>
      <c r="D1793" s="82">
        <v>80.88</v>
      </c>
      <c r="E1793" s="94" t="s">
        <v>245</v>
      </c>
      <c r="F1793" s="128">
        <f t="shared" si="85"/>
        <v>98.6736</v>
      </c>
      <c r="G1793" s="95" t="s">
        <v>252</v>
      </c>
      <c r="H1793" s="86"/>
      <c r="I1793" s="116" t="s">
        <v>2129</v>
      </c>
      <c r="J1793" s="76"/>
      <c r="K1793" s="88"/>
      <c r="N1793" s="18"/>
      <c r="P1793" s="4">
        <v>106.0</v>
      </c>
      <c r="Q1793" s="4"/>
      <c r="R1793" s="4"/>
      <c r="S1793" s="21"/>
      <c r="T1793" s="21"/>
      <c r="V1793" s="89"/>
      <c r="Z1793" s="73"/>
      <c r="AA1793" s="73">
        <v>11.996888975306234</v>
      </c>
      <c r="AB1793" s="4"/>
      <c r="AC1793" s="74"/>
      <c r="AD1793" s="75"/>
      <c r="AE1793" s="75"/>
      <c r="AF1793" s="76"/>
      <c r="AJ1793" s="90">
        <v>1022004.0</v>
      </c>
      <c r="AK1793" s="18"/>
      <c r="AL1793" s="8">
        <f t="shared" si="86"/>
        <v>0</v>
      </c>
      <c r="AO1793" s="8">
        <v>1.5214329351072498</v>
      </c>
      <c r="AT1793" s="18"/>
      <c r="AU1793" s="91"/>
    </row>
    <row r="1794" ht="12.0" customHeight="1">
      <c r="A1794" s="97">
        <v>5022005.0</v>
      </c>
      <c r="B1794" s="92" t="s">
        <v>2130</v>
      </c>
      <c r="C1794" s="81" t="str">
        <f t="shared" si="84"/>
        <v/>
      </c>
      <c r="D1794" s="82">
        <v>96.99</v>
      </c>
      <c r="E1794" s="94" t="s">
        <v>245</v>
      </c>
      <c r="F1794" s="128">
        <f t="shared" si="85"/>
        <v>118.3278</v>
      </c>
      <c r="G1794" s="95" t="s">
        <v>274</v>
      </c>
      <c r="H1794" s="86"/>
      <c r="J1794" s="100"/>
      <c r="K1794" s="88"/>
      <c r="N1794" s="18"/>
      <c r="P1794" s="4">
        <v>106.0</v>
      </c>
      <c r="Q1794" s="4"/>
      <c r="R1794" s="4"/>
      <c r="S1794" s="21"/>
      <c r="T1794" s="21"/>
      <c r="V1794" s="89"/>
      <c r="Z1794" s="73"/>
      <c r="AA1794" s="73">
        <v>11.997405966277555</v>
      </c>
      <c r="AB1794" s="4"/>
      <c r="AC1794" s="74"/>
      <c r="AD1794" s="75"/>
      <c r="AE1794" s="75"/>
      <c r="AF1794" s="76"/>
      <c r="AJ1794" s="90">
        <v>1022005.0</v>
      </c>
      <c r="AK1794" s="18"/>
      <c r="AL1794" s="8">
        <f t="shared" si="86"/>
        <v>0</v>
      </c>
      <c r="AO1794" s="8">
        <v>0.6343035431288205</v>
      </c>
      <c r="AT1794" s="18"/>
      <c r="AU1794" s="91"/>
    </row>
    <row r="1795" ht="12.0" customHeight="1">
      <c r="A1795" s="97">
        <v>5022006.0</v>
      </c>
      <c r="B1795" s="92" t="s">
        <v>2131</v>
      </c>
      <c r="C1795" s="81" t="str">
        <f t="shared" si="84"/>
        <v/>
      </c>
      <c r="D1795" s="82">
        <v>136.29</v>
      </c>
      <c r="E1795" s="94" t="s">
        <v>245</v>
      </c>
      <c r="F1795" s="128">
        <f t="shared" si="85"/>
        <v>166.2738</v>
      </c>
      <c r="G1795" s="95" t="s">
        <v>252</v>
      </c>
      <c r="H1795" s="86"/>
      <c r="I1795" s="117"/>
      <c r="J1795" s="76"/>
      <c r="K1795" s="88"/>
      <c r="N1795" s="18"/>
      <c r="P1795" s="4">
        <v>106.0</v>
      </c>
      <c r="Q1795" s="4"/>
      <c r="R1795" s="4"/>
      <c r="S1795" s="21"/>
      <c r="T1795" s="21"/>
      <c r="V1795" s="89"/>
      <c r="Z1795" s="73"/>
      <c r="AA1795" s="73">
        <v>12.000923147934444</v>
      </c>
      <c r="AB1795" s="4"/>
      <c r="AC1795" s="74"/>
      <c r="AD1795" s="75"/>
      <c r="AE1795" s="75"/>
      <c r="AF1795" s="76"/>
      <c r="AJ1795" s="90">
        <v>1022006.0</v>
      </c>
      <c r="AK1795" s="18"/>
      <c r="AL1795" s="8">
        <f t="shared" si="86"/>
        <v>0</v>
      </c>
      <c r="AO1795" s="8">
        <v>0.9029064614888818</v>
      </c>
      <c r="AT1795" s="18"/>
      <c r="AU1795" s="91"/>
    </row>
    <row r="1796" ht="12.0" customHeight="1">
      <c r="A1796" s="97">
        <v>5022007.0</v>
      </c>
      <c r="B1796" s="92" t="s">
        <v>2132</v>
      </c>
      <c r="C1796" s="81" t="str">
        <f t="shared" si="84"/>
        <v/>
      </c>
      <c r="D1796" s="82">
        <v>211.75</v>
      </c>
      <c r="E1796" s="94" t="s">
        <v>245</v>
      </c>
      <c r="F1796" s="128">
        <f t="shared" si="85"/>
        <v>258.335</v>
      </c>
      <c r="G1796" s="95" t="s">
        <v>252</v>
      </c>
      <c r="H1796" s="86"/>
      <c r="I1796" s="138" t="s">
        <v>2133</v>
      </c>
      <c r="J1796" s="76"/>
      <c r="K1796" s="88"/>
      <c r="N1796" s="18"/>
      <c r="P1796" s="4">
        <v>106.0</v>
      </c>
      <c r="Q1796" s="4"/>
      <c r="R1796" s="4"/>
      <c r="S1796" s="21"/>
      <c r="T1796" s="21"/>
      <c r="V1796" s="89"/>
      <c r="Z1796" s="73"/>
      <c r="AA1796" s="73">
        <v>12.001485332343123</v>
      </c>
      <c r="AB1796" s="4"/>
      <c r="AC1796" s="74"/>
      <c r="AD1796" s="75"/>
      <c r="AE1796" s="75"/>
      <c r="AF1796" s="76"/>
      <c r="AJ1796" s="90">
        <v>1022007.0</v>
      </c>
      <c r="AK1796" s="18"/>
      <c r="AL1796" s="8">
        <f t="shared" si="86"/>
        <v>0</v>
      </c>
      <c r="AO1796" s="8">
        <v>0.5811187451387089</v>
      </c>
      <c r="AT1796" s="18"/>
      <c r="AU1796" s="91"/>
    </row>
    <row r="1797" ht="12.0" customHeight="1">
      <c r="A1797" s="109">
        <v>5022008.0</v>
      </c>
      <c r="B1797" s="110" t="s">
        <v>2134</v>
      </c>
      <c r="C1797" s="81" t="str">
        <f t="shared" si="84"/>
        <v/>
      </c>
      <c r="D1797" s="82">
        <v>340.62</v>
      </c>
      <c r="E1797" s="121" t="s">
        <v>245</v>
      </c>
      <c r="F1797" s="128">
        <f t="shared" si="85"/>
        <v>415.5564</v>
      </c>
      <c r="G1797" s="112" t="s">
        <v>252</v>
      </c>
      <c r="H1797" s="86"/>
      <c r="I1797" s="99"/>
      <c r="J1797" s="76"/>
      <c r="K1797" s="88"/>
      <c r="N1797" s="18"/>
      <c r="P1797" s="4">
        <v>106.0</v>
      </c>
      <c r="Q1797" s="4"/>
      <c r="R1797" s="4"/>
      <c r="S1797" s="21"/>
      <c r="T1797" s="21"/>
      <c r="V1797" s="89"/>
      <c r="Z1797" s="73"/>
      <c r="AA1797" s="73">
        <v>11.998522690549848</v>
      </c>
      <c r="AB1797" s="4"/>
      <c r="AC1797" s="74"/>
      <c r="AD1797" s="75"/>
      <c r="AE1797" s="75"/>
      <c r="AF1797" s="76"/>
      <c r="AJ1797" s="90">
        <v>1022008.0</v>
      </c>
      <c r="AK1797" s="18"/>
      <c r="AL1797" s="8">
        <f t="shared" si="86"/>
        <v>0</v>
      </c>
      <c r="AO1797" s="8">
        <v>0.6020928695764296</v>
      </c>
      <c r="AT1797" s="18"/>
      <c r="AU1797" s="91"/>
    </row>
    <row r="1798" ht="75.0" customHeight="1">
      <c r="A1798" s="62">
        <v>27.0</v>
      </c>
      <c r="B1798" s="113" t="s">
        <v>2135</v>
      </c>
      <c r="C1798" s="66"/>
      <c r="D1798" s="82"/>
      <c r="E1798" s="66"/>
      <c r="F1798" s="114"/>
      <c r="G1798" s="68"/>
      <c r="H1798" s="86"/>
      <c r="I1798" s="70">
        <v>0.0</v>
      </c>
      <c r="J1798" s="71"/>
      <c r="K1798" s="71"/>
      <c r="N1798" s="18"/>
      <c r="P1798" s="4">
        <v>107.0</v>
      </c>
      <c r="Q1798" s="4"/>
      <c r="R1798" s="5"/>
      <c r="S1798" s="21"/>
      <c r="T1798" s="21"/>
      <c r="V1798" s="72"/>
      <c r="Z1798" s="73"/>
      <c r="AA1798" s="73"/>
      <c r="AB1798" s="4"/>
      <c r="AC1798" s="74"/>
      <c r="AD1798" s="75"/>
      <c r="AE1798" s="75"/>
      <c r="AF1798" s="76"/>
      <c r="AJ1798" s="90"/>
      <c r="AK1798" s="18"/>
      <c r="AL1798" s="18"/>
      <c r="AT1798" s="18"/>
      <c r="AU1798" s="91"/>
    </row>
    <row r="1799" ht="12.0" customHeight="1">
      <c r="A1799" s="79">
        <v>5023001.0</v>
      </c>
      <c r="B1799" s="80" t="s">
        <v>2136</v>
      </c>
      <c r="C1799" s="81" t="str">
        <f t="shared" ref="C1799:C1806" si="87">IF(MROUND(AL1799/(AO1799*F1799),1)=0,"",MROUND(AL1799/(AO1799*F1799),1))</f>
        <v/>
      </c>
      <c r="D1799" s="82">
        <v>77.76</v>
      </c>
      <c r="E1799" s="83" t="s">
        <v>245</v>
      </c>
      <c r="F1799" s="84">
        <f t="shared" ref="F1799:F1806" si="88">D1799*1.22</f>
        <v>94.8672</v>
      </c>
      <c r="G1799" s="85" t="s">
        <v>246</v>
      </c>
      <c r="H1799" s="86"/>
      <c r="I1799" s="87" t="s">
        <v>538</v>
      </c>
      <c r="J1799" s="76"/>
      <c r="K1799" s="88"/>
      <c r="N1799" s="18"/>
      <c r="P1799" s="4">
        <v>107.0</v>
      </c>
      <c r="Q1799" s="4"/>
      <c r="R1799" s="4"/>
      <c r="S1799" s="21"/>
      <c r="T1799" s="21"/>
      <c r="V1799" s="89"/>
      <c r="Z1799" s="73"/>
      <c r="AA1799" s="73">
        <v>4.998032270759538</v>
      </c>
      <c r="AB1799" s="4"/>
      <c r="AC1799" s="74"/>
      <c r="AD1799" s="75"/>
      <c r="AE1799" s="75"/>
      <c r="AF1799" s="76"/>
      <c r="AJ1799" s="90">
        <v>1023001.0</v>
      </c>
      <c r="AK1799" s="18"/>
      <c r="AL1799" s="8">
        <f t="shared" ref="AL1799:AL1806" si="89">$I$1798/8</f>
        <v>0</v>
      </c>
      <c r="AO1799" s="8">
        <v>6.076698951321152</v>
      </c>
      <c r="AT1799" s="18"/>
      <c r="AU1799" s="91"/>
    </row>
    <row r="1800" ht="12.0" customHeight="1">
      <c r="A1800" s="97">
        <v>5023002.0</v>
      </c>
      <c r="B1800" s="92" t="s">
        <v>2137</v>
      </c>
      <c r="C1800" s="81" t="str">
        <f t="shared" si="87"/>
        <v/>
      </c>
      <c r="D1800" s="82">
        <v>77.76</v>
      </c>
      <c r="E1800" s="94" t="s">
        <v>245</v>
      </c>
      <c r="F1800" s="84">
        <f t="shared" si="88"/>
        <v>94.8672</v>
      </c>
      <c r="G1800" s="95" t="s">
        <v>246</v>
      </c>
      <c r="H1800" s="86"/>
      <c r="I1800" s="138" t="s">
        <v>2138</v>
      </c>
      <c r="J1800" s="76"/>
      <c r="K1800" s="88"/>
      <c r="N1800" s="18"/>
      <c r="P1800" s="4">
        <v>107.0</v>
      </c>
      <c r="Q1800" s="4"/>
      <c r="R1800" s="4"/>
      <c r="S1800" s="21"/>
      <c r="T1800" s="21"/>
      <c r="V1800" s="89"/>
      <c r="Z1800" s="73"/>
      <c r="AA1800" s="73">
        <v>4.998032270759538</v>
      </c>
      <c r="AB1800" s="4"/>
      <c r="AC1800" s="74"/>
      <c r="AD1800" s="75"/>
      <c r="AE1800" s="75"/>
      <c r="AF1800" s="76"/>
      <c r="AJ1800" s="90">
        <v>1023002.0</v>
      </c>
      <c r="AK1800" s="18"/>
      <c r="AL1800" s="8">
        <f t="shared" si="89"/>
        <v>0</v>
      </c>
      <c r="AO1800" s="8">
        <v>2.430679580528461</v>
      </c>
      <c r="AT1800" s="18"/>
      <c r="AU1800" s="91"/>
    </row>
    <row r="1801" ht="12.0" customHeight="1">
      <c r="A1801" s="97">
        <v>5023003.0</v>
      </c>
      <c r="B1801" s="92" t="s">
        <v>2139</v>
      </c>
      <c r="C1801" s="81" t="str">
        <f t="shared" si="87"/>
        <v/>
      </c>
      <c r="D1801" s="82">
        <v>88.43</v>
      </c>
      <c r="E1801" s="94" t="s">
        <v>245</v>
      </c>
      <c r="F1801" s="84">
        <f t="shared" si="88"/>
        <v>107.8846</v>
      </c>
      <c r="G1801" s="95" t="s">
        <v>246</v>
      </c>
      <c r="H1801" s="86"/>
      <c r="I1801" s="99"/>
      <c r="J1801" s="76"/>
      <c r="K1801" s="88"/>
      <c r="N1801" s="18"/>
      <c r="P1801" s="4">
        <v>107.0</v>
      </c>
      <c r="Q1801" s="4"/>
      <c r="R1801" s="4"/>
      <c r="S1801" s="21"/>
      <c r="T1801" s="21"/>
      <c r="V1801" s="89"/>
      <c r="Z1801" s="73"/>
      <c r="AA1801" s="73">
        <v>5.0</v>
      </c>
      <c r="AB1801" s="4"/>
      <c r="AC1801" s="74"/>
      <c r="AD1801" s="75"/>
      <c r="AE1801" s="75"/>
      <c r="AF1801" s="76"/>
      <c r="AJ1801" s="90">
        <v>1023003.0</v>
      </c>
      <c r="AK1801" s="18"/>
      <c r="AL1801" s="8">
        <f t="shared" si="89"/>
        <v>0</v>
      </c>
      <c r="AO1801" s="8">
        <v>2.137341950551663</v>
      </c>
      <c r="AT1801" s="18"/>
      <c r="AU1801" s="91"/>
    </row>
    <row r="1802" ht="12.0" customHeight="1">
      <c r="A1802" s="97">
        <v>5023004.0</v>
      </c>
      <c r="B1802" s="92" t="s">
        <v>2140</v>
      </c>
      <c r="C1802" s="81" t="str">
        <f t="shared" si="87"/>
        <v/>
      </c>
      <c r="D1802" s="82">
        <v>105.17</v>
      </c>
      <c r="E1802" s="94" t="s">
        <v>245</v>
      </c>
      <c r="F1802" s="84">
        <f t="shared" si="88"/>
        <v>128.3074</v>
      </c>
      <c r="G1802" s="95" t="s">
        <v>246</v>
      </c>
      <c r="H1802" s="86"/>
      <c r="I1802" s="116" t="s">
        <v>2141</v>
      </c>
      <c r="J1802" s="76"/>
      <c r="K1802" s="88"/>
      <c r="N1802" s="18"/>
      <c r="P1802" s="4">
        <v>107.0</v>
      </c>
      <c r="Q1802" s="4"/>
      <c r="R1802" s="4"/>
      <c r="S1802" s="21"/>
      <c r="T1802" s="21"/>
      <c r="V1802" s="89"/>
      <c r="Z1802" s="73"/>
      <c r="AA1802" s="73">
        <v>5.004364271166708</v>
      </c>
      <c r="AB1802" s="4"/>
      <c r="AC1802" s="74"/>
      <c r="AD1802" s="75"/>
      <c r="AE1802" s="75"/>
      <c r="AF1802" s="76"/>
      <c r="AJ1802" s="90">
        <v>1023004.0</v>
      </c>
      <c r="AK1802" s="18"/>
      <c r="AL1802" s="8">
        <f t="shared" si="89"/>
        <v>0</v>
      </c>
      <c r="AO1802" s="8">
        <v>1.7971474521753852</v>
      </c>
      <c r="AT1802" s="18"/>
      <c r="AU1802" s="91"/>
    </row>
    <row r="1803" ht="12.0" customHeight="1">
      <c r="A1803" s="97">
        <v>5023005.0</v>
      </c>
      <c r="B1803" s="92" t="s">
        <v>2142</v>
      </c>
      <c r="C1803" s="81" t="str">
        <f t="shared" si="87"/>
        <v/>
      </c>
      <c r="D1803" s="82">
        <v>140.06</v>
      </c>
      <c r="E1803" s="94" t="s">
        <v>245</v>
      </c>
      <c r="F1803" s="84">
        <f t="shared" si="88"/>
        <v>170.8732</v>
      </c>
      <c r="G1803" s="95" t="s">
        <v>246</v>
      </c>
      <c r="H1803" s="86"/>
      <c r="J1803" s="76"/>
      <c r="K1803" s="88"/>
      <c r="N1803" s="18"/>
      <c r="P1803" s="4">
        <v>107.0</v>
      </c>
      <c r="Q1803" s="4"/>
      <c r="R1803" s="4"/>
      <c r="S1803" s="21"/>
      <c r="T1803" s="21"/>
      <c r="V1803" s="89"/>
      <c r="Z1803" s="73"/>
      <c r="AA1803" s="73">
        <v>5.003277255844452</v>
      </c>
      <c r="AB1803" s="4"/>
      <c r="AC1803" s="74"/>
      <c r="AD1803" s="75"/>
      <c r="AE1803" s="75"/>
      <c r="AF1803" s="76"/>
      <c r="AJ1803" s="90">
        <v>1023005.0</v>
      </c>
      <c r="AK1803" s="18"/>
      <c r="AL1803" s="8">
        <f t="shared" si="89"/>
        <v>0</v>
      </c>
      <c r="AO1803" s="8">
        <v>0.6747870582252733</v>
      </c>
      <c r="AT1803" s="18"/>
      <c r="AU1803" s="91"/>
    </row>
    <row r="1804" ht="12.0" customHeight="1">
      <c r="A1804" s="97">
        <v>5023006.0</v>
      </c>
      <c r="B1804" s="92" t="s">
        <v>2143</v>
      </c>
      <c r="C1804" s="81" t="str">
        <f t="shared" si="87"/>
        <v/>
      </c>
      <c r="D1804" s="82">
        <v>231.13</v>
      </c>
      <c r="E1804" s="94" t="s">
        <v>245</v>
      </c>
      <c r="F1804" s="84">
        <f t="shared" si="88"/>
        <v>281.9786</v>
      </c>
      <c r="G1804" s="95" t="s">
        <v>246</v>
      </c>
      <c r="H1804" s="86"/>
      <c r="I1804" s="117"/>
      <c r="J1804" s="76"/>
      <c r="K1804" s="88"/>
      <c r="N1804" s="18"/>
      <c r="P1804" s="4">
        <v>107.0</v>
      </c>
      <c r="Q1804" s="4"/>
      <c r="R1804" s="4"/>
      <c r="S1804" s="21"/>
      <c r="T1804" s="21"/>
      <c r="V1804" s="89"/>
      <c r="Z1804" s="73"/>
      <c r="AA1804" s="73">
        <v>4.998014034158615</v>
      </c>
      <c r="AB1804" s="4"/>
      <c r="AC1804" s="74"/>
      <c r="AD1804" s="75"/>
      <c r="AE1804" s="75"/>
      <c r="AF1804" s="76"/>
      <c r="AJ1804" s="90">
        <v>1023006.0</v>
      </c>
      <c r="AK1804" s="18"/>
      <c r="AL1804" s="8">
        <f t="shared" si="89"/>
        <v>0</v>
      </c>
      <c r="AO1804" s="8">
        <v>0.8177913874123719</v>
      </c>
      <c r="AT1804" s="18"/>
      <c r="AU1804" s="91"/>
    </row>
    <row r="1805" ht="12.0" customHeight="1">
      <c r="A1805" s="97">
        <v>5023007.0</v>
      </c>
      <c r="B1805" s="92" t="s">
        <v>2144</v>
      </c>
      <c r="C1805" s="81" t="str">
        <f t="shared" si="87"/>
        <v/>
      </c>
      <c r="D1805" s="82">
        <v>414.58</v>
      </c>
      <c r="E1805" s="94" t="s">
        <v>245</v>
      </c>
      <c r="F1805" s="84">
        <f t="shared" si="88"/>
        <v>505.7876</v>
      </c>
      <c r="G1805" s="95" t="s">
        <v>246</v>
      </c>
      <c r="H1805" s="86"/>
      <c r="I1805" s="138" t="s">
        <v>2145</v>
      </c>
      <c r="J1805" s="76"/>
      <c r="K1805" s="88"/>
      <c r="N1805" s="18"/>
      <c r="P1805" s="4">
        <v>107.0</v>
      </c>
      <c r="Q1805" s="4"/>
      <c r="R1805" s="4"/>
      <c r="S1805" s="21"/>
      <c r="T1805" s="21"/>
      <c r="V1805" s="89"/>
      <c r="Z1805" s="73"/>
      <c r="AA1805" s="73">
        <v>5.000738116327113</v>
      </c>
      <c r="AB1805" s="4"/>
      <c r="AC1805" s="74"/>
      <c r="AD1805" s="75"/>
      <c r="AE1805" s="75"/>
      <c r="AF1805" s="76"/>
      <c r="AJ1805" s="90">
        <v>1023007.0</v>
      </c>
      <c r="AK1805" s="18"/>
      <c r="AL1805" s="8">
        <f t="shared" si="89"/>
        <v>0</v>
      </c>
      <c r="AO1805" s="8">
        <v>0.45592075312873115</v>
      </c>
      <c r="AT1805" s="18"/>
      <c r="AU1805" s="91"/>
    </row>
    <row r="1806" ht="12.0" customHeight="1">
      <c r="A1806" s="109">
        <v>5023008.0</v>
      </c>
      <c r="B1806" s="110" t="s">
        <v>2146</v>
      </c>
      <c r="C1806" s="81" t="str">
        <f t="shared" si="87"/>
        <v/>
      </c>
      <c r="D1806" s="82">
        <v>473.04</v>
      </c>
      <c r="E1806" s="121" t="s">
        <v>245</v>
      </c>
      <c r="F1806" s="84">
        <f t="shared" si="88"/>
        <v>577.1088</v>
      </c>
      <c r="G1806" s="112" t="s">
        <v>246</v>
      </c>
      <c r="H1806" s="86"/>
      <c r="I1806" s="99"/>
      <c r="J1806" s="76"/>
      <c r="K1806" s="88"/>
      <c r="N1806" s="18"/>
      <c r="P1806" s="4">
        <v>107.0</v>
      </c>
      <c r="Q1806" s="4"/>
      <c r="R1806" s="4"/>
      <c r="S1806" s="21"/>
      <c r="T1806" s="21"/>
      <c r="V1806" s="89"/>
      <c r="Z1806" s="73"/>
      <c r="AA1806" s="73">
        <v>5.000485169971228</v>
      </c>
      <c r="AB1806" s="4"/>
      <c r="AC1806" s="74"/>
      <c r="AD1806" s="75"/>
      <c r="AE1806" s="75"/>
      <c r="AF1806" s="76"/>
      <c r="AJ1806" s="90">
        <v>1023008.0</v>
      </c>
      <c r="AK1806" s="18"/>
      <c r="AL1806" s="8">
        <f t="shared" si="89"/>
        <v>0</v>
      </c>
      <c r="AO1806" s="8">
        <v>0.6659483840208772</v>
      </c>
      <c r="AT1806" s="18"/>
      <c r="AU1806" s="91"/>
    </row>
    <row r="1807" ht="45.0" customHeight="1">
      <c r="A1807" s="62">
        <v>28.0</v>
      </c>
      <c r="B1807" s="113" t="s">
        <v>2147</v>
      </c>
      <c r="C1807" s="66"/>
      <c r="D1807" s="82"/>
      <c r="E1807" s="66"/>
      <c r="F1807" s="114"/>
      <c r="G1807" s="68"/>
      <c r="H1807" s="86"/>
      <c r="I1807" s="70">
        <v>0.0</v>
      </c>
      <c r="J1807" s="71"/>
      <c r="K1807" s="71"/>
      <c r="L1807" s="142"/>
      <c r="M1807" s="142"/>
      <c r="N1807" s="18"/>
      <c r="P1807" s="4">
        <v>1.0</v>
      </c>
      <c r="Q1807" s="4"/>
      <c r="R1807" s="5"/>
      <c r="S1807" s="21"/>
      <c r="T1807" s="21"/>
      <c r="V1807" s="72" t="s">
        <v>2148</v>
      </c>
      <c r="AA1807" s="4"/>
      <c r="AB1807" s="4"/>
      <c r="AC1807" s="74"/>
      <c r="AD1807" s="75"/>
      <c r="AE1807" s="75"/>
      <c r="AF1807" s="76"/>
      <c r="AJ1807" s="90"/>
      <c r="AK1807" s="18"/>
      <c r="AL1807" s="18"/>
      <c r="AT1807" s="18"/>
      <c r="AU1807" s="91"/>
    </row>
    <row r="1808" ht="33.75" customHeight="1">
      <c r="A1808" s="143">
        <v>5509001.0</v>
      </c>
      <c r="B1808" s="80" t="s">
        <v>2149</v>
      </c>
      <c r="C1808" s="81" t="str">
        <f t="shared" ref="C1808:C1821" si="90">IF(MROUND(AL1808/(AO1808*F1808),1)=0,"",MROUND(AL1808/(AO1808*F1808),1))</f>
        <v/>
      </c>
      <c r="D1808" s="82">
        <v>429.72</v>
      </c>
      <c r="E1808" s="106" t="s">
        <v>372</v>
      </c>
      <c r="F1808" s="84">
        <f t="shared" ref="F1808:F1821" si="91">D1808*1.22</f>
        <v>524.2584</v>
      </c>
      <c r="G1808" s="85" t="s">
        <v>274</v>
      </c>
      <c r="H1808" s="86"/>
      <c r="I1808" s="144" t="s">
        <v>2150</v>
      </c>
      <c r="J1808" s="145"/>
      <c r="K1808" s="146"/>
      <c r="N1808" s="18"/>
      <c r="P1808" s="4">
        <v>1.0</v>
      </c>
      <c r="Q1808" s="4"/>
      <c r="R1808" s="4"/>
      <c r="S1808" s="21"/>
      <c r="T1808" s="21"/>
      <c r="V1808" s="89"/>
      <c r="AA1808" s="4">
        <v>7.0</v>
      </c>
      <c r="AB1808" s="4"/>
      <c r="AC1808" s="74"/>
      <c r="AD1808" s="75"/>
      <c r="AE1808" s="75"/>
      <c r="AF1808" s="76"/>
      <c r="AJ1808" s="90"/>
      <c r="AK1808" s="18"/>
      <c r="AL1808" s="8">
        <f t="shared" ref="AL1808:AL1821" si="92">$I$1807/14</f>
        <v>0</v>
      </c>
      <c r="AO1808" s="8">
        <v>1.2069775886409297</v>
      </c>
      <c r="AT1808" s="18"/>
      <c r="AU1808" s="91"/>
    </row>
    <row r="1809" ht="38.25" customHeight="1">
      <c r="A1809" s="147">
        <v>5509002.0</v>
      </c>
      <c r="B1809" s="92" t="s">
        <v>2151</v>
      </c>
      <c r="C1809" s="81" t="str">
        <f t="shared" si="90"/>
        <v/>
      </c>
      <c r="D1809" s="82">
        <v>504.62</v>
      </c>
      <c r="E1809" s="106" t="s">
        <v>372</v>
      </c>
      <c r="F1809" s="84">
        <f t="shared" si="91"/>
        <v>615.6364</v>
      </c>
      <c r="G1809" s="95" t="s">
        <v>274</v>
      </c>
      <c r="H1809" s="86"/>
      <c r="I1809" s="144" t="s">
        <v>2152</v>
      </c>
      <c r="J1809" s="145"/>
      <c r="K1809" s="146"/>
      <c r="N1809" s="18"/>
      <c r="P1809" s="4">
        <v>1.0</v>
      </c>
      <c r="Q1809" s="4"/>
      <c r="R1809" s="4"/>
      <c r="S1809" s="21"/>
      <c r="T1809" s="21"/>
      <c r="V1809" s="89"/>
      <c r="AA1809" s="4">
        <v>7.0</v>
      </c>
      <c r="AB1809" s="4"/>
      <c r="AC1809" s="74"/>
      <c r="AD1809" s="75"/>
      <c r="AE1809" s="75"/>
      <c r="AF1809" s="76"/>
      <c r="AJ1809" s="90">
        <v>2202105.0</v>
      </c>
      <c r="AK1809" s="18"/>
      <c r="AL1809" s="8">
        <f t="shared" si="92"/>
        <v>0</v>
      </c>
      <c r="AO1809" s="8">
        <v>1.0935117202872884</v>
      </c>
      <c r="AT1809" s="18"/>
      <c r="AU1809" s="91"/>
    </row>
    <row r="1810" ht="33.75" customHeight="1">
      <c r="A1810" s="147">
        <v>5509003.0</v>
      </c>
      <c r="B1810" s="92" t="s">
        <v>2153</v>
      </c>
      <c r="C1810" s="81" t="str">
        <f t="shared" si="90"/>
        <v/>
      </c>
      <c r="D1810" s="82">
        <v>500.4</v>
      </c>
      <c r="E1810" s="106" t="s">
        <v>372</v>
      </c>
      <c r="F1810" s="84">
        <f t="shared" si="91"/>
        <v>610.488</v>
      </c>
      <c r="G1810" s="95" t="s">
        <v>274</v>
      </c>
      <c r="H1810" s="86"/>
      <c r="I1810" s="144" t="s">
        <v>2154</v>
      </c>
      <c r="J1810" s="145"/>
      <c r="K1810" s="146"/>
      <c r="N1810" s="18"/>
      <c r="P1810" s="4">
        <v>1.0</v>
      </c>
      <c r="Q1810" s="4"/>
      <c r="R1810" s="4"/>
      <c r="S1810" s="21"/>
      <c r="T1810" s="21"/>
      <c r="V1810" s="89"/>
      <c r="AA1810" s="4">
        <v>7.0</v>
      </c>
      <c r="AB1810" s="4"/>
      <c r="AC1810" s="74"/>
      <c r="AD1810" s="75"/>
      <c r="AE1810" s="75"/>
      <c r="AF1810" s="76"/>
      <c r="AJ1810" s="90"/>
      <c r="AK1810" s="18"/>
      <c r="AL1810" s="8">
        <f t="shared" si="92"/>
        <v>0</v>
      </c>
      <c r="AO1810" s="8">
        <v>1.033605154330585</v>
      </c>
      <c r="AT1810" s="18"/>
      <c r="AU1810" s="91"/>
    </row>
    <row r="1811" ht="33.75" customHeight="1">
      <c r="A1811" s="147">
        <v>5509004.0</v>
      </c>
      <c r="B1811" s="92" t="s">
        <v>2155</v>
      </c>
      <c r="C1811" s="81" t="str">
        <f t="shared" si="90"/>
        <v/>
      </c>
      <c r="D1811" s="82">
        <v>640.95</v>
      </c>
      <c r="E1811" s="106" t="s">
        <v>372</v>
      </c>
      <c r="F1811" s="84">
        <f t="shared" si="91"/>
        <v>781.959</v>
      </c>
      <c r="G1811" s="95" t="s">
        <v>274</v>
      </c>
      <c r="H1811" s="86"/>
      <c r="I1811" s="144" t="s">
        <v>2156</v>
      </c>
      <c r="J1811" s="145"/>
      <c r="K1811" s="146"/>
      <c r="N1811" s="18"/>
      <c r="P1811" s="4">
        <v>1.0</v>
      </c>
      <c r="Q1811" s="4"/>
      <c r="R1811" s="4"/>
      <c r="S1811" s="21"/>
      <c r="T1811" s="21"/>
      <c r="V1811" s="89"/>
      <c r="AA1811" s="4">
        <v>7.0</v>
      </c>
      <c r="AB1811" s="4"/>
      <c r="AC1811" s="74"/>
      <c r="AD1811" s="75"/>
      <c r="AE1811" s="75"/>
      <c r="AF1811" s="76"/>
      <c r="AJ1811" s="90">
        <v>2202102.0</v>
      </c>
      <c r="AK1811" s="18"/>
      <c r="AL1811" s="8">
        <f t="shared" si="92"/>
        <v>0</v>
      </c>
      <c r="AO1811" s="8">
        <v>0.8578821560029137</v>
      </c>
      <c r="AT1811" s="18"/>
      <c r="AU1811" s="91"/>
    </row>
    <row r="1812" ht="33.75" customHeight="1">
      <c r="A1812" s="147">
        <v>5509005.0</v>
      </c>
      <c r="B1812" s="92" t="s">
        <v>2157</v>
      </c>
      <c r="C1812" s="81" t="str">
        <f t="shared" si="90"/>
        <v/>
      </c>
      <c r="D1812" s="82">
        <v>788.59</v>
      </c>
      <c r="E1812" s="106" t="s">
        <v>497</v>
      </c>
      <c r="F1812" s="84">
        <f t="shared" si="91"/>
        <v>962.0798</v>
      </c>
      <c r="G1812" s="95" t="s">
        <v>274</v>
      </c>
      <c r="H1812" s="86"/>
      <c r="I1812" s="144" t="s">
        <v>2158</v>
      </c>
      <c r="J1812" s="145"/>
      <c r="K1812" s="146"/>
      <c r="N1812" s="18"/>
      <c r="P1812" s="4">
        <v>1.0</v>
      </c>
      <c r="Q1812" s="4"/>
      <c r="R1812" s="4"/>
      <c r="S1812" s="21"/>
      <c r="T1812" s="21"/>
      <c r="V1812" s="89"/>
      <c r="AA1812" s="4">
        <v>7.0</v>
      </c>
      <c r="AB1812" s="4"/>
      <c r="AC1812" s="74"/>
      <c r="AD1812" s="75"/>
      <c r="AE1812" s="75"/>
      <c r="AF1812" s="76"/>
      <c r="AJ1812" s="90"/>
      <c r="AK1812" s="18"/>
      <c r="AL1812" s="8">
        <f t="shared" si="92"/>
        <v>0</v>
      </c>
      <c r="AO1812" s="8">
        <v>1.6472231845288268</v>
      </c>
      <c r="AT1812" s="18"/>
      <c r="AU1812" s="91"/>
    </row>
    <row r="1813" ht="33.75" customHeight="1">
      <c r="A1813" s="147">
        <v>5509006.0</v>
      </c>
      <c r="B1813" s="92" t="s">
        <v>2159</v>
      </c>
      <c r="C1813" s="81" t="str">
        <f t="shared" si="90"/>
        <v/>
      </c>
      <c r="D1813" s="82">
        <v>949.18</v>
      </c>
      <c r="E1813" s="106" t="s">
        <v>497</v>
      </c>
      <c r="F1813" s="84">
        <f t="shared" si="91"/>
        <v>1157.9996</v>
      </c>
      <c r="G1813" s="95" t="s">
        <v>274</v>
      </c>
      <c r="H1813" s="86"/>
      <c r="I1813" s="144" t="s">
        <v>2160</v>
      </c>
      <c r="J1813" s="145"/>
      <c r="K1813" s="146"/>
      <c r="N1813" s="18"/>
      <c r="P1813" s="4">
        <v>1.0</v>
      </c>
      <c r="Q1813" s="4"/>
      <c r="R1813" s="4"/>
      <c r="S1813" s="21"/>
      <c r="T1813" s="21"/>
      <c r="V1813" s="89"/>
      <c r="AA1813" s="4">
        <v>7.0</v>
      </c>
      <c r="AB1813" s="4"/>
      <c r="AC1813" s="74"/>
      <c r="AD1813" s="75"/>
      <c r="AE1813" s="75"/>
      <c r="AF1813" s="76"/>
      <c r="AJ1813" s="90"/>
      <c r="AK1813" s="18"/>
      <c r="AL1813" s="8">
        <f t="shared" si="92"/>
        <v>0</v>
      </c>
      <c r="AO1813" s="8">
        <v>1.4569787505284513</v>
      </c>
      <c r="AT1813" s="18"/>
      <c r="AU1813" s="91"/>
    </row>
    <row r="1814" ht="33.75" customHeight="1">
      <c r="A1814" s="147">
        <v>5509007.0</v>
      </c>
      <c r="B1814" s="92" t="s">
        <v>2161</v>
      </c>
      <c r="C1814" s="81" t="str">
        <f t="shared" si="90"/>
        <v/>
      </c>
      <c r="D1814" s="82">
        <v>829.89</v>
      </c>
      <c r="E1814" s="106" t="s">
        <v>497</v>
      </c>
      <c r="F1814" s="84">
        <f t="shared" si="91"/>
        <v>1012.4658</v>
      </c>
      <c r="G1814" s="95" t="s">
        <v>274</v>
      </c>
      <c r="H1814" s="86"/>
      <c r="I1814" s="144" t="s">
        <v>2162</v>
      </c>
      <c r="J1814" s="145"/>
      <c r="K1814" s="146"/>
      <c r="N1814" s="18"/>
      <c r="P1814" s="4">
        <v>1.0</v>
      </c>
      <c r="Q1814" s="4"/>
      <c r="R1814" s="4"/>
      <c r="S1814" s="21"/>
      <c r="T1814" s="21"/>
      <c r="V1814" s="89"/>
      <c r="AA1814" s="4">
        <v>7.0</v>
      </c>
      <c r="AB1814" s="4"/>
      <c r="AC1814" s="74"/>
      <c r="AD1814" s="75"/>
      <c r="AE1814" s="75"/>
      <c r="AF1814" s="76"/>
      <c r="AJ1814" s="90"/>
      <c r="AK1814" s="18"/>
      <c r="AL1814" s="8">
        <f t="shared" si="92"/>
        <v>0</v>
      </c>
      <c r="AO1814" s="8">
        <v>1.0423755538478763</v>
      </c>
      <c r="AT1814" s="18"/>
      <c r="AU1814" s="91"/>
    </row>
    <row r="1815" ht="33.75" customHeight="1">
      <c r="A1815" s="147">
        <v>5509008.0</v>
      </c>
      <c r="B1815" s="92" t="s">
        <v>2163</v>
      </c>
      <c r="C1815" s="81" t="str">
        <f t="shared" si="90"/>
        <v/>
      </c>
      <c r="D1815" s="82">
        <v>1039.91</v>
      </c>
      <c r="E1815" s="106" t="s">
        <v>497</v>
      </c>
      <c r="F1815" s="84">
        <f t="shared" si="91"/>
        <v>1268.6902</v>
      </c>
      <c r="G1815" s="95" t="s">
        <v>274</v>
      </c>
      <c r="H1815" s="86"/>
      <c r="I1815" s="144" t="s">
        <v>2164</v>
      </c>
      <c r="J1815" s="145"/>
      <c r="K1815" s="146"/>
      <c r="N1815" s="18"/>
      <c r="P1815" s="4">
        <v>1.0</v>
      </c>
      <c r="Q1815" s="4"/>
      <c r="R1815" s="4"/>
      <c r="S1815" s="21"/>
      <c r="T1815" s="21"/>
      <c r="V1815" s="89"/>
      <c r="AA1815" s="4">
        <v>7.0</v>
      </c>
      <c r="AB1815" s="4"/>
      <c r="AC1815" s="74"/>
      <c r="AD1815" s="75"/>
      <c r="AE1815" s="75"/>
      <c r="AF1815" s="76"/>
      <c r="AJ1815" s="90"/>
      <c r="AK1815" s="18"/>
      <c r="AL1815" s="8">
        <f t="shared" si="92"/>
        <v>0</v>
      </c>
      <c r="AO1815" s="8">
        <v>0.8850958726840619</v>
      </c>
      <c r="AT1815" s="18"/>
      <c r="AU1815" s="91"/>
    </row>
    <row r="1816" ht="45.0" customHeight="1">
      <c r="A1816" s="147">
        <v>5509009.0</v>
      </c>
      <c r="B1816" s="92" t="s">
        <v>2165</v>
      </c>
      <c r="C1816" s="81" t="str">
        <f t="shared" si="90"/>
        <v/>
      </c>
      <c r="D1816" s="82">
        <v>1918.22</v>
      </c>
      <c r="E1816" s="106" t="s">
        <v>497</v>
      </c>
      <c r="F1816" s="84">
        <f t="shared" si="91"/>
        <v>2340.2284</v>
      </c>
      <c r="G1816" s="95" t="s">
        <v>252</v>
      </c>
      <c r="H1816" s="86"/>
      <c r="I1816" s="144" t="s">
        <v>2166</v>
      </c>
      <c r="J1816" s="145"/>
      <c r="K1816" s="146"/>
      <c r="N1816" s="18"/>
      <c r="P1816" s="4">
        <v>1.0</v>
      </c>
      <c r="Q1816" s="4"/>
      <c r="R1816" s="4"/>
      <c r="S1816" s="21"/>
      <c r="T1816" s="21"/>
      <c r="V1816" s="89"/>
      <c r="AA1816" s="4">
        <v>7.0</v>
      </c>
      <c r="AB1816" s="4"/>
      <c r="AC1816" s="74"/>
      <c r="AD1816" s="75"/>
      <c r="AE1816" s="75"/>
      <c r="AF1816" s="76"/>
      <c r="AJ1816" s="90"/>
      <c r="AK1816" s="18"/>
      <c r="AL1816" s="8">
        <f t="shared" si="92"/>
        <v>0</v>
      </c>
      <c r="AO1816" s="8">
        <v>0.5570452034165491</v>
      </c>
      <c r="AT1816" s="18"/>
      <c r="AU1816" s="91"/>
    </row>
    <row r="1817" ht="45.0" customHeight="1">
      <c r="A1817" s="147">
        <v>5509010.0</v>
      </c>
      <c r="B1817" s="92" t="s">
        <v>2167</v>
      </c>
      <c r="C1817" s="81" t="str">
        <f t="shared" si="90"/>
        <v/>
      </c>
      <c r="D1817" s="82">
        <v>2387.7</v>
      </c>
      <c r="E1817" s="106" t="s">
        <v>497</v>
      </c>
      <c r="F1817" s="84">
        <f t="shared" si="91"/>
        <v>2912.994</v>
      </c>
      <c r="G1817" s="95" t="s">
        <v>252</v>
      </c>
      <c r="H1817" s="86"/>
      <c r="I1817" s="144" t="s">
        <v>2168</v>
      </c>
      <c r="J1817" s="145"/>
      <c r="K1817" s="146"/>
      <c r="N1817" s="18"/>
      <c r="P1817" s="4">
        <v>1.0</v>
      </c>
      <c r="Q1817" s="4"/>
      <c r="R1817" s="4"/>
      <c r="S1817" s="21"/>
      <c r="T1817" s="21"/>
      <c r="V1817" s="89"/>
      <c r="AA1817" s="4">
        <v>7.0</v>
      </c>
      <c r="AB1817" s="4"/>
      <c r="AC1817" s="74"/>
      <c r="AD1817" s="75"/>
      <c r="AE1817" s="75"/>
      <c r="AF1817" s="76"/>
      <c r="AJ1817" s="90"/>
      <c r="AK1817" s="18"/>
      <c r="AL1817" s="8">
        <f t="shared" si="92"/>
        <v>0</v>
      </c>
      <c r="AO1817" s="8">
        <v>0.4729117455235188</v>
      </c>
      <c r="AT1817" s="18"/>
      <c r="AU1817" s="91"/>
    </row>
    <row r="1818" ht="48.0" customHeight="1">
      <c r="A1818" s="147">
        <v>5509011.0</v>
      </c>
      <c r="B1818" s="92" t="s">
        <v>2169</v>
      </c>
      <c r="C1818" s="81" t="str">
        <f t="shared" si="90"/>
        <v/>
      </c>
      <c r="D1818" s="82">
        <v>2775.97</v>
      </c>
      <c r="E1818" s="106" t="s">
        <v>497</v>
      </c>
      <c r="F1818" s="84">
        <f t="shared" si="91"/>
        <v>3386.6834</v>
      </c>
      <c r="G1818" s="95" t="s">
        <v>252</v>
      </c>
      <c r="H1818" s="86"/>
      <c r="I1818" s="144" t="s">
        <v>2170</v>
      </c>
      <c r="J1818" s="145"/>
      <c r="K1818" s="146"/>
      <c r="N1818" s="18"/>
      <c r="P1818" s="4">
        <v>1.0</v>
      </c>
      <c r="Q1818" s="4"/>
      <c r="R1818" s="4"/>
      <c r="S1818" s="21"/>
      <c r="T1818" s="21"/>
      <c r="V1818" s="89"/>
      <c r="AA1818" s="4">
        <v>7.0</v>
      </c>
      <c r="AB1818" s="4"/>
      <c r="AC1818" s="74"/>
      <c r="AD1818" s="75"/>
      <c r="AE1818" s="75"/>
      <c r="AF1818" s="76"/>
      <c r="AJ1818" s="90"/>
      <c r="AK1818" s="18"/>
      <c r="AL1818" s="8">
        <f t="shared" si="92"/>
        <v>0</v>
      </c>
      <c r="AO1818" s="8">
        <v>0.9475317884210438</v>
      </c>
      <c r="AT1818" s="18"/>
      <c r="AU1818" s="91"/>
    </row>
    <row r="1819" ht="48.0" customHeight="1">
      <c r="A1819" s="147">
        <v>5509012.0</v>
      </c>
      <c r="B1819" s="92" t="s">
        <v>2171</v>
      </c>
      <c r="C1819" s="81" t="str">
        <f t="shared" si="90"/>
        <v/>
      </c>
      <c r="D1819" s="82">
        <v>3453.67</v>
      </c>
      <c r="E1819" s="106" t="s">
        <v>497</v>
      </c>
      <c r="F1819" s="84">
        <f t="shared" si="91"/>
        <v>4213.4774</v>
      </c>
      <c r="G1819" s="95" t="s">
        <v>252</v>
      </c>
      <c r="H1819" s="86"/>
      <c r="I1819" s="144" t="s">
        <v>2172</v>
      </c>
      <c r="J1819" s="145"/>
      <c r="K1819" s="146"/>
      <c r="N1819" s="18"/>
      <c r="P1819" s="4">
        <v>1.0</v>
      </c>
      <c r="Q1819" s="4"/>
      <c r="R1819" s="4"/>
      <c r="S1819" s="21"/>
      <c r="T1819" s="21"/>
      <c r="V1819" s="89"/>
      <c r="AA1819" s="4">
        <v>7.0</v>
      </c>
      <c r="AB1819" s="4"/>
      <c r="AC1819" s="74"/>
      <c r="AD1819" s="75"/>
      <c r="AE1819" s="75"/>
      <c r="AF1819" s="76"/>
      <c r="AJ1819" s="90"/>
      <c r="AK1819" s="18"/>
      <c r="AL1819" s="8">
        <f t="shared" si="92"/>
        <v>0</v>
      </c>
      <c r="AO1819" s="8">
        <v>0.8073649342848699</v>
      </c>
      <c r="AT1819" s="18"/>
      <c r="AU1819" s="91"/>
    </row>
    <row r="1820" ht="45.0" customHeight="1">
      <c r="A1820" s="147">
        <v>5509013.0</v>
      </c>
      <c r="B1820" s="92" t="s">
        <v>2173</v>
      </c>
      <c r="C1820" s="81" t="str">
        <f t="shared" si="90"/>
        <v/>
      </c>
      <c r="D1820" s="82">
        <v>938.84</v>
      </c>
      <c r="E1820" s="106" t="s">
        <v>497</v>
      </c>
      <c r="F1820" s="84">
        <f t="shared" si="91"/>
        <v>1145.3848</v>
      </c>
      <c r="G1820" s="95" t="s">
        <v>274</v>
      </c>
      <c r="H1820" s="86"/>
      <c r="I1820" s="144" t="s">
        <v>2174</v>
      </c>
      <c r="J1820" s="145"/>
      <c r="K1820" s="146"/>
      <c r="N1820" s="18"/>
      <c r="P1820" s="4">
        <v>1.0</v>
      </c>
      <c r="Q1820" s="4"/>
      <c r="R1820" s="4"/>
      <c r="S1820" s="21"/>
      <c r="T1820" s="21"/>
      <c r="V1820" s="89"/>
      <c r="AA1820" s="4">
        <v>7.0</v>
      </c>
      <c r="AB1820" s="4"/>
      <c r="AC1820" s="74"/>
      <c r="AD1820" s="75"/>
      <c r="AE1820" s="75"/>
      <c r="AF1820" s="76"/>
      <c r="AJ1820" s="90"/>
      <c r="AK1820" s="18"/>
      <c r="AL1820" s="8">
        <f t="shared" si="92"/>
        <v>0</v>
      </c>
      <c r="AO1820" s="8">
        <v>6.009477287626978</v>
      </c>
      <c r="AT1820" s="18"/>
      <c r="AU1820" s="91"/>
    </row>
    <row r="1821" ht="45.0" customHeight="1">
      <c r="A1821" s="148">
        <v>5509014.0</v>
      </c>
      <c r="B1821" s="110" t="s">
        <v>2175</v>
      </c>
      <c r="C1821" s="81" t="str">
        <f t="shared" si="90"/>
        <v/>
      </c>
      <c r="D1821" s="82">
        <v>2014.62</v>
      </c>
      <c r="E1821" s="106" t="s">
        <v>497</v>
      </c>
      <c r="F1821" s="84">
        <f t="shared" si="91"/>
        <v>2457.8364</v>
      </c>
      <c r="G1821" s="112" t="s">
        <v>274</v>
      </c>
      <c r="H1821" s="86"/>
      <c r="I1821" s="144" t="s">
        <v>2176</v>
      </c>
      <c r="J1821" s="145"/>
      <c r="K1821" s="146"/>
      <c r="N1821" s="18"/>
      <c r="P1821" s="4">
        <v>1.0</v>
      </c>
      <c r="Q1821" s="4"/>
      <c r="R1821" s="4"/>
      <c r="S1821" s="21"/>
      <c r="T1821" s="21"/>
      <c r="V1821" s="89"/>
      <c r="AA1821" s="4">
        <v>7.0</v>
      </c>
      <c r="AB1821" s="4"/>
      <c r="AC1821" s="74"/>
      <c r="AD1821" s="75"/>
      <c r="AE1821" s="75"/>
      <c r="AF1821" s="76"/>
      <c r="AJ1821" s="90"/>
      <c r="AK1821" s="18"/>
      <c r="AL1821" s="8">
        <f t="shared" si="92"/>
        <v>0</v>
      </c>
      <c r="AO1821" s="8">
        <v>2.6942618368364197</v>
      </c>
      <c r="AT1821" s="18"/>
      <c r="AU1821" s="91"/>
    </row>
    <row r="1822" ht="45.0" customHeight="1">
      <c r="A1822" s="62">
        <v>29.0</v>
      </c>
      <c r="B1822" s="113" t="s">
        <v>2177</v>
      </c>
      <c r="C1822" s="66"/>
      <c r="D1822" s="82"/>
      <c r="E1822" s="66"/>
      <c r="F1822" s="149"/>
      <c r="G1822" s="68"/>
      <c r="H1822" s="86"/>
      <c r="I1822" s="70">
        <v>0.0</v>
      </c>
      <c r="J1822" s="71"/>
      <c r="K1822" s="71"/>
      <c r="L1822" s="142"/>
      <c r="M1822" s="142"/>
      <c r="N1822" s="18"/>
      <c r="P1822" s="4">
        <v>2.0</v>
      </c>
      <c r="Q1822" s="4"/>
      <c r="R1822" s="5"/>
      <c r="S1822" s="21"/>
      <c r="T1822" s="21"/>
      <c r="V1822" s="72" t="s">
        <v>2148</v>
      </c>
      <c r="AA1822" s="4"/>
      <c r="AB1822" s="4"/>
      <c r="AC1822" s="74"/>
      <c r="AD1822" s="75"/>
      <c r="AE1822" s="75"/>
      <c r="AF1822" s="76"/>
      <c r="AJ1822" s="90"/>
      <c r="AK1822" s="18"/>
      <c r="AL1822" s="18"/>
      <c r="AT1822" s="18"/>
      <c r="AU1822" s="91"/>
    </row>
    <row r="1823" ht="33.75" customHeight="1">
      <c r="A1823" s="143">
        <v>5509015.0</v>
      </c>
      <c r="B1823" s="80" t="s">
        <v>2178</v>
      </c>
      <c r="C1823" s="81" t="str">
        <f t="shared" ref="C1823:C1829" si="93">IF(MROUND(AL1823/(AO1823*F1823),1)=0,"",MROUND(AL1823/(AO1823*F1823),1))</f>
        <v/>
      </c>
      <c r="D1823" s="82">
        <v>484.35</v>
      </c>
      <c r="E1823" s="106" t="s">
        <v>245</v>
      </c>
      <c r="F1823" s="150">
        <f t="shared" ref="F1823:F1829" si="94">D1823*1.22</f>
        <v>590.907</v>
      </c>
      <c r="G1823" s="85" t="s">
        <v>274</v>
      </c>
      <c r="H1823" s="86"/>
      <c r="I1823" s="144" t="s">
        <v>2179</v>
      </c>
      <c r="J1823" s="145"/>
      <c r="K1823" s="146"/>
      <c r="N1823" s="18"/>
      <c r="P1823" s="4">
        <v>2.0</v>
      </c>
      <c r="Q1823" s="4"/>
      <c r="R1823" s="4"/>
      <c r="S1823" s="21"/>
      <c r="T1823" s="21"/>
      <c r="V1823" s="89"/>
      <c r="AA1823" s="4">
        <v>7.0</v>
      </c>
      <c r="AB1823" s="4"/>
      <c r="AC1823" s="74"/>
      <c r="AD1823" s="75"/>
      <c r="AE1823" s="75"/>
      <c r="AF1823" s="76"/>
      <c r="AJ1823" s="90"/>
      <c r="AK1823" s="18"/>
      <c r="AL1823" s="8">
        <f t="shared" ref="AL1823:AL1829" si="95">$I$1822/7</f>
        <v>0</v>
      </c>
      <c r="AO1823" s="8">
        <v>0.5637533910798246</v>
      </c>
      <c r="AT1823" s="18"/>
      <c r="AU1823" s="91"/>
    </row>
    <row r="1824" ht="38.25" customHeight="1">
      <c r="A1824" s="147">
        <v>5509016.0</v>
      </c>
      <c r="B1824" s="92" t="s">
        <v>2180</v>
      </c>
      <c r="C1824" s="81" t="str">
        <f t="shared" si="93"/>
        <v/>
      </c>
      <c r="D1824" s="82">
        <v>588.09</v>
      </c>
      <c r="E1824" s="106" t="s">
        <v>372</v>
      </c>
      <c r="F1824" s="150">
        <f t="shared" si="94"/>
        <v>717.4698</v>
      </c>
      <c r="G1824" s="95" t="s">
        <v>274</v>
      </c>
      <c r="H1824" s="86"/>
      <c r="I1824" s="144" t="s">
        <v>2152</v>
      </c>
      <c r="J1824" s="145"/>
      <c r="K1824" s="146"/>
      <c r="N1824" s="18"/>
      <c r="P1824" s="4">
        <v>2.0</v>
      </c>
      <c r="Q1824" s="4"/>
      <c r="R1824" s="4"/>
      <c r="S1824" s="21"/>
      <c r="T1824" s="21"/>
      <c r="V1824" s="89"/>
      <c r="AA1824" s="4">
        <v>7.0</v>
      </c>
      <c r="AB1824" s="4"/>
      <c r="AC1824" s="74"/>
      <c r="AD1824" s="75"/>
      <c r="AE1824" s="75"/>
      <c r="AF1824" s="76"/>
      <c r="AJ1824" s="90"/>
      <c r="AK1824" s="18"/>
      <c r="AL1824" s="8">
        <f t="shared" si="95"/>
        <v>0</v>
      </c>
      <c r="AO1824" s="8">
        <v>0.576510764284733</v>
      </c>
      <c r="AT1824" s="18"/>
      <c r="AU1824" s="91"/>
    </row>
    <row r="1825" ht="33.75" customHeight="1">
      <c r="A1825" s="147">
        <v>5509017.0</v>
      </c>
      <c r="B1825" s="92" t="s">
        <v>2181</v>
      </c>
      <c r="C1825" s="81" t="str">
        <f t="shared" si="93"/>
        <v/>
      </c>
      <c r="D1825" s="82">
        <v>312.3</v>
      </c>
      <c r="E1825" s="106" t="s">
        <v>245</v>
      </c>
      <c r="F1825" s="150">
        <f t="shared" si="94"/>
        <v>381.006</v>
      </c>
      <c r="G1825" s="95" t="s">
        <v>274</v>
      </c>
      <c r="H1825" s="86"/>
      <c r="I1825" s="144" t="s">
        <v>2154</v>
      </c>
      <c r="J1825" s="145"/>
      <c r="K1825" s="146"/>
      <c r="N1825" s="18"/>
      <c r="P1825" s="4">
        <v>2.0</v>
      </c>
      <c r="Q1825" s="4"/>
      <c r="R1825" s="4"/>
      <c r="S1825" s="21"/>
      <c r="T1825" s="21"/>
      <c r="V1825" s="89"/>
      <c r="AA1825" s="4">
        <v>7.0</v>
      </c>
      <c r="AB1825" s="4"/>
      <c r="AC1825" s="74"/>
      <c r="AD1825" s="75"/>
      <c r="AE1825" s="75"/>
      <c r="AF1825" s="76"/>
      <c r="AJ1825" s="90"/>
      <c r="AK1825" s="18"/>
      <c r="AL1825" s="8">
        <f t="shared" si="95"/>
        <v>0</v>
      </c>
      <c r="AO1825" s="8">
        <v>0.5766809101079357</v>
      </c>
      <c r="AT1825" s="18"/>
      <c r="AU1825" s="91"/>
    </row>
    <row r="1826" ht="33.75" customHeight="1">
      <c r="A1826" s="147">
        <v>5509018.0</v>
      </c>
      <c r="B1826" s="92" t="s">
        <v>2182</v>
      </c>
      <c r="C1826" s="81" t="str">
        <f t="shared" si="93"/>
        <v/>
      </c>
      <c r="D1826" s="82">
        <v>1430.14</v>
      </c>
      <c r="E1826" s="106" t="s">
        <v>497</v>
      </c>
      <c r="F1826" s="150">
        <f t="shared" si="94"/>
        <v>1744.7708</v>
      </c>
      <c r="G1826" s="95" t="s">
        <v>274</v>
      </c>
      <c r="H1826" s="86"/>
      <c r="I1826" s="144" t="s">
        <v>2158</v>
      </c>
      <c r="J1826" s="145"/>
      <c r="K1826" s="146"/>
      <c r="N1826" s="18"/>
      <c r="P1826" s="4">
        <v>2.0</v>
      </c>
      <c r="Q1826" s="4"/>
      <c r="R1826" s="4"/>
      <c r="S1826" s="21"/>
      <c r="T1826" s="21"/>
      <c r="V1826" s="89"/>
      <c r="AA1826" s="4">
        <v>7.0</v>
      </c>
      <c r="AB1826" s="4"/>
      <c r="AC1826" s="74"/>
      <c r="AD1826" s="75"/>
      <c r="AE1826" s="75"/>
      <c r="AF1826" s="76"/>
      <c r="AJ1826" s="90"/>
      <c r="AK1826" s="18"/>
      <c r="AL1826" s="8">
        <f t="shared" si="95"/>
        <v>0</v>
      </c>
      <c r="AO1826" s="8">
        <v>1.886087983026759</v>
      </c>
      <c r="AT1826" s="18"/>
      <c r="AU1826" s="91"/>
    </row>
    <row r="1827" ht="33.75" customHeight="1">
      <c r="A1827" s="147">
        <v>5509019.0</v>
      </c>
      <c r="B1827" s="92" t="s">
        <v>2183</v>
      </c>
      <c r="C1827" s="81" t="str">
        <f t="shared" si="93"/>
        <v/>
      </c>
      <c r="D1827" s="82">
        <v>1730.33</v>
      </c>
      <c r="E1827" s="106" t="s">
        <v>497</v>
      </c>
      <c r="F1827" s="150">
        <f t="shared" si="94"/>
        <v>2111.0026</v>
      </c>
      <c r="G1827" s="95" t="s">
        <v>274</v>
      </c>
      <c r="H1827" s="86"/>
      <c r="I1827" s="144" t="s">
        <v>2184</v>
      </c>
      <c r="J1827" s="145"/>
      <c r="K1827" s="146"/>
      <c r="N1827" s="18"/>
      <c r="P1827" s="4">
        <v>2.0</v>
      </c>
      <c r="Q1827" s="4"/>
      <c r="R1827" s="4"/>
      <c r="S1827" s="21"/>
      <c r="T1827" s="21"/>
      <c r="V1827" s="89"/>
      <c r="AA1827" s="4">
        <v>7.0</v>
      </c>
      <c r="AB1827" s="4"/>
      <c r="AC1827" s="74"/>
      <c r="AD1827" s="75"/>
      <c r="AE1827" s="75"/>
      <c r="AF1827" s="76"/>
      <c r="AJ1827" s="90"/>
      <c r="AK1827" s="18"/>
      <c r="AL1827" s="8">
        <f t="shared" si="95"/>
        <v>0</v>
      </c>
      <c r="AO1827" s="8">
        <v>1.5519956438159117</v>
      </c>
      <c r="AT1827" s="18"/>
      <c r="AU1827" s="91"/>
    </row>
    <row r="1828" ht="33.75" customHeight="1">
      <c r="A1828" s="147">
        <v>5509020.0</v>
      </c>
      <c r="B1828" s="151" t="s">
        <v>2185</v>
      </c>
      <c r="C1828" s="81" t="str">
        <f t="shared" si="93"/>
        <v/>
      </c>
      <c r="D1828" s="82">
        <v>716.53</v>
      </c>
      <c r="E1828" s="106" t="s">
        <v>497</v>
      </c>
      <c r="F1828" s="150">
        <f t="shared" si="94"/>
        <v>874.1666</v>
      </c>
      <c r="G1828" s="95" t="s">
        <v>252</v>
      </c>
      <c r="H1828" s="86"/>
      <c r="I1828" s="144" t="s">
        <v>2174</v>
      </c>
      <c r="J1828" s="145"/>
      <c r="K1828" s="146"/>
      <c r="N1828" s="18"/>
      <c r="P1828" s="4">
        <v>2.0</v>
      </c>
      <c r="Q1828" s="4"/>
      <c r="R1828" s="4"/>
      <c r="S1828" s="21"/>
      <c r="T1828" s="21"/>
      <c r="V1828" s="89"/>
      <c r="AA1828" s="4">
        <v>7.0</v>
      </c>
      <c r="AB1828" s="4"/>
      <c r="AC1828" s="74"/>
      <c r="AD1828" s="75"/>
      <c r="AE1828" s="75"/>
      <c r="AF1828" s="76"/>
      <c r="AJ1828" s="90"/>
      <c r="AK1828" s="18"/>
      <c r="AL1828" s="8">
        <f t="shared" si="95"/>
        <v>0</v>
      </c>
      <c r="AO1828" s="8">
        <v>3.7787181482983807</v>
      </c>
      <c r="AT1828" s="18"/>
      <c r="AU1828" s="91"/>
    </row>
    <row r="1829" ht="33.75" customHeight="1">
      <c r="A1829" s="148">
        <v>5509021.0</v>
      </c>
      <c r="B1829" s="110" t="s">
        <v>2186</v>
      </c>
      <c r="C1829" s="81" t="str">
        <f t="shared" si="93"/>
        <v/>
      </c>
      <c r="D1829" s="82">
        <v>857.91</v>
      </c>
      <c r="E1829" s="106" t="s">
        <v>497</v>
      </c>
      <c r="F1829" s="150">
        <f t="shared" si="94"/>
        <v>1046.6502</v>
      </c>
      <c r="G1829" s="112" t="s">
        <v>252</v>
      </c>
      <c r="H1829" s="86"/>
      <c r="I1829" s="144" t="s">
        <v>2176</v>
      </c>
      <c r="J1829" s="145"/>
      <c r="K1829" s="146"/>
      <c r="N1829" s="18"/>
      <c r="P1829" s="4">
        <v>2.0</v>
      </c>
      <c r="Q1829" s="4"/>
      <c r="R1829" s="4"/>
      <c r="S1829" s="21"/>
      <c r="T1829" s="21"/>
      <c r="V1829" s="89"/>
      <c r="AA1829" s="4">
        <v>7.0</v>
      </c>
      <c r="AB1829" s="4"/>
      <c r="AC1829" s="74"/>
      <c r="AD1829" s="75"/>
      <c r="AE1829" s="75"/>
      <c r="AF1829" s="76"/>
      <c r="AJ1829" s="90"/>
      <c r="AK1829" s="18"/>
      <c r="AL1829" s="8">
        <f t="shared" si="95"/>
        <v>0</v>
      </c>
      <c r="AO1829" s="8">
        <v>3.1407771620046305</v>
      </c>
      <c r="AT1829" s="18"/>
      <c r="AU1829" s="91"/>
    </row>
    <row r="1830" ht="45.0" customHeight="1">
      <c r="A1830" s="62">
        <v>30.0</v>
      </c>
      <c r="B1830" s="113" t="s">
        <v>2187</v>
      </c>
      <c r="C1830" s="66"/>
      <c r="D1830" s="82"/>
      <c r="E1830" s="66"/>
      <c r="F1830" s="149"/>
      <c r="G1830" s="68"/>
      <c r="H1830" s="86"/>
      <c r="I1830" s="78"/>
      <c r="J1830" s="71"/>
      <c r="K1830" s="71"/>
      <c r="N1830" s="18"/>
      <c r="P1830" s="4">
        <v>3.0</v>
      </c>
      <c r="Q1830" s="4"/>
      <c r="R1830" s="5"/>
      <c r="S1830" s="21"/>
      <c r="T1830" s="21"/>
      <c r="V1830" s="72"/>
      <c r="AA1830" s="4"/>
      <c r="AB1830" s="4"/>
      <c r="AC1830" s="74"/>
      <c r="AD1830" s="75"/>
      <c r="AE1830" s="75"/>
      <c r="AF1830" s="76"/>
      <c r="AJ1830" s="90"/>
      <c r="AK1830" s="18"/>
      <c r="AL1830" s="18"/>
      <c r="AT1830" s="18"/>
      <c r="AU1830" s="91"/>
    </row>
    <row r="1831" ht="33.75" customHeight="1">
      <c r="A1831" s="152">
        <v>5509151.0</v>
      </c>
      <c r="B1831" s="153" t="s">
        <v>2188</v>
      </c>
      <c r="C1831" s="81"/>
      <c r="D1831" s="82">
        <v>255.63</v>
      </c>
      <c r="E1831" s="106" t="s">
        <v>458</v>
      </c>
      <c r="F1831" s="150">
        <f>D1831*1.22</f>
        <v>311.8686</v>
      </c>
      <c r="G1831" s="141" t="s">
        <v>252</v>
      </c>
      <c r="H1831" s="86"/>
      <c r="I1831" s="144" t="s">
        <v>2189</v>
      </c>
      <c r="J1831" s="100"/>
      <c r="K1831" s="154"/>
      <c r="N1831" s="18"/>
      <c r="P1831" s="4">
        <v>3.0</v>
      </c>
      <c r="Q1831" s="4"/>
      <c r="R1831" s="4"/>
      <c r="S1831" s="21"/>
      <c r="T1831" s="21"/>
      <c r="V1831" s="89"/>
      <c r="AA1831" s="4">
        <v>7.0</v>
      </c>
      <c r="AB1831" s="4"/>
      <c r="AC1831" s="74"/>
      <c r="AD1831" s="75"/>
      <c r="AE1831" s="75"/>
      <c r="AF1831" s="76"/>
      <c r="AJ1831" s="90">
        <v>2201064.0</v>
      </c>
      <c r="AK1831" s="18"/>
      <c r="AL1831" s="18"/>
      <c r="AT1831" s="18"/>
      <c r="AU1831" s="91"/>
    </row>
    <row r="1832" ht="45.0" customHeight="1">
      <c r="A1832" s="62">
        <v>31.0</v>
      </c>
      <c r="B1832" s="113" t="s">
        <v>2190</v>
      </c>
      <c r="C1832" s="66"/>
      <c r="D1832" s="82"/>
      <c r="E1832" s="66"/>
      <c r="F1832" s="149"/>
      <c r="G1832" s="68"/>
      <c r="H1832" s="86"/>
      <c r="I1832" s="78"/>
      <c r="J1832" s="71"/>
      <c r="K1832" s="71"/>
      <c r="L1832" s="142"/>
      <c r="M1832" s="142"/>
      <c r="N1832" s="18"/>
      <c r="P1832" s="4">
        <v>4.0</v>
      </c>
      <c r="Q1832" s="4"/>
      <c r="R1832" s="5"/>
      <c r="S1832" s="21"/>
      <c r="T1832" s="21"/>
      <c r="V1832" s="72" t="s">
        <v>2148</v>
      </c>
      <c r="AA1832" s="4"/>
      <c r="AB1832" s="4"/>
      <c r="AC1832" s="74"/>
      <c r="AD1832" s="75"/>
      <c r="AE1832" s="75"/>
      <c r="AF1832" s="76"/>
      <c r="AJ1832" s="90"/>
      <c r="AK1832" s="18"/>
      <c r="AL1832" s="18"/>
      <c r="AT1832" s="18"/>
      <c r="AU1832" s="91"/>
    </row>
    <row r="1833" ht="33.75" customHeight="1">
      <c r="A1833" s="155">
        <v>5509022.0</v>
      </c>
      <c r="B1833" s="156" t="s">
        <v>2191</v>
      </c>
      <c r="C1833" s="157"/>
      <c r="D1833" s="82">
        <v>728.64</v>
      </c>
      <c r="E1833" s="106" t="s">
        <v>497</v>
      </c>
      <c r="F1833" s="150">
        <f>D1833*1.22</f>
        <v>888.9408</v>
      </c>
      <c r="G1833" s="141"/>
      <c r="H1833" s="86"/>
      <c r="I1833" s="144" t="s">
        <v>2192</v>
      </c>
      <c r="J1833" s="145"/>
      <c r="K1833" s="146"/>
      <c r="N1833" s="18"/>
      <c r="P1833" s="4">
        <v>4.0</v>
      </c>
      <c r="Q1833" s="4"/>
      <c r="R1833" s="4"/>
      <c r="S1833" s="21"/>
      <c r="T1833" s="21"/>
      <c r="V1833" s="89"/>
      <c r="AA1833" s="4">
        <v>7.0</v>
      </c>
      <c r="AB1833" s="4"/>
      <c r="AC1833" s="74"/>
      <c r="AD1833" s="75"/>
      <c r="AE1833" s="75"/>
      <c r="AF1833" s="76"/>
      <c r="AJ1833" s="90"/>
      <c r="AK1833" s="18"/>
      <c r="AL1833" s="18"/>
      <c r="AT1833" s="18"/>
      <c r="AU1833" s="91"/>
    </row>
    <row r="1834" ht="45.0" customHeight="1">
      <c r="A1834" s="62">
        <v>32.0</v>
      </c>
      <c r="B1834" s="113" t="s">
        <v>2193</v>
      </c>
      <c r="C1834" s="66"/>
      <c r="D1834" s="82"/>
      <c r="E1834" s="66"/>
      <c r="F1834" s="149"/>
      <c r="G1834" s="68"/>
      <c r="H1834" s="86"/>
      <c r="I1834" s="70">
        <v>0.0</v>
      </c>
      <c r="J1834" s="71"/>
      <c r="K1834" s="71"/>
      <c r="L1834" s="142"/>
      <c r="M1834" s="142"/>
      <c r="N1834" s="18"/>
      <c r="P1834" s="4">
        <v>5.0</v>
      </c>
      <c r="Q1834" s="4"/>
      <c r="R1834" s="5"/>
      <c r="S1834" s="21"/>
      <c r="T1834" s="21"/>
      <c r="V1834" s="72" t="s">
        <v>2148</v>
      </c>
      <c r="AA1834" s="4"/>
      <c r="AB1834" s="4"/>
      <c r="AC1834" s="74"/>
      <c r="AD1834" s="75"/>
      <c r="AE1834" s="75"/>
      <c r="AF1834" s="76"/>
      <c r="AJ1834" s="90"/>
      <c r="AK1834" s="18"/>
      <c r="AL1834" s="18"/>
      <c r="AT1834" s="18"/>
      <c r="AU1834" s="91"/>
    </row>
    <row r="1835" ht="60.0" customHeight="1">
      <c r="A1835" s="143">
        <v>5509143.0</v>
      </c>
      <c r="B1835" s="80" t="s">
        <v>2194</v>
      </c>
      <c r="C1835" s="81" t="str">
        <f t="shared" ref="C1835:C1847" si="96">IF(MROUND(AL1835/(AO1835*F1835),1)=0,"",MROUND(AL1835/(AO1835*F1835),1))</f>
        <v/>
      </c>
      <c r="D1835" s="82">
        <v>5079.97</v>
      </c>
      <c r="E1835" s="106" t="s">
        <v>372</v>
      </c>
      <c r="F1835" s="150">
        <f t="shared" ref="F1835:F1847" si="97">D1835*1.22</f>
        <v>6197.5634</v>
      </c>
      <c r="G1835" s="85" t="s">
        <v>252</v>
      </c>
      <c r="H1835" s="86"/>
      <c r="I1835" s="144" t="s">
        <v>2156</v>
      </c>
      <c r="J1835" s="100"/>
      <c r="K1835" s="154"/>
      <c r="N1835" s="18"/>
      <c r="P1835" s="4">
        <v>5.0</v>
      </c>
      <c r="Q1835" s="4"/>
      <c r="R1835" s="4"/>
      <c r="S1835" s="21"/>
      <c r="T1835" s="21"/>
      <c r="V1835" s="89"/>
      <c r="AA1835" s="4">
        <v>7.0</v>
      </c>
      <c r="AB1835" s="4"/>
      <c r="AC1835" s="74"/>
      <c r="AD1835" s="75"/>
      <c r="AE1835" s="75"/>
      <c r="AF1835" s="76"/>
      <c r="AJ1835" s="90"/>
      <c r="AK1835" s="18"/>
      <c r="AL1835" s="8">
        <f t="shared" ref="AL1835:AL1847" si="98">$I$1834/13</f>
        <v>0</v>
      </c>
      <c r="AO1835" s="8">
        <v>1.5198435653102802</v>
      </c>
      <c r="AT1835" s="18"/>
      <c r="AU1835" s="91"/>
    </row>
    <row r="1836" ht="48.0" customHeight="1">
      <c r="A1836" s="147">
        <v>5509142.0</v>
      </c>
      <c r="B1836" s="92" t="s">
        <v>2195</v>
      </c>
      <c r="C1836" s="81" t="str">
        <f t="shared" si="96"/>
        <v/>
      </c>
      <c r="D1836" s="82">
        <v>4600.17</v>
      </c>
      <c r="E1836" s="106" t="s">
        <v>245</v>
      </c>
      <c r="F1836" s="150">
        <f t="shared" si="97"/>
        <v>5612.2074</v>
      </c>
      <c r="G1836" s="95" t="s">
        <v>252</v>
      </c>
      <c r="H1836" s="86"/>
      <c r="I1836" s="144" t="s">
        <v>2158</v>
      </c>
      <c r="J1836" s="100"/>
      <c r="K1836" s="154"/>
      <c r="N1836" s="18"/>
      <c r="P1836" s="4">
        <v>5.0</v>
      </c>
      <c r="Q1836" s="4"/>
      <c r="R1836" s="4"/>
      <c r="S1836" s="21"/>
      <c r="T1836" s="21"/>
      <c r="V1836" s="89"/>
      <c r="AA1836" s="4">
        <v>7.0</v>
      </c>
      <c r="AB1836" s="4"/>
      <c r="AC1836" s="74"/>
      <c r="AD1836" s="75"/>
      <c r="AE1836" s="75"/>
      <c r="AF1836" s="76"/>
      <c r="AJ1836" s="90"/>
      <c r="AK1836" s="18"/>
      <c r="AL1836" s="8">
        <f t="shared" si="98"/>
        <v>0</v>
      </c>
      <c r="AO1836" s="8">
        <v>2.10200413424389</v>
      </c>
      <c r="AT1836" s="18"/>
      <c r="AU1836" s="91"/>
    </row>
    <row r="1837" ht="48.0" customHeight="1">
      <c r="A1837" s="147">
        <v>5509161.0</v>
      </c>
      <c r="B1837" s="151" t="s">
        <v>2196</v>
      </c>
      <c r="C1837" s="81" t="str">
        <f t="shared" si="96"/>
        <v/>
      </c>
      <c r="D1837" s="82">
        <v>4881.14</v>
      </c>
      <c r="E1837" s="106" t="s">
        <v>245</v>
      </c>
      <c r="F1837" s="150">
        <f t="shared" si="97"/>
        <v>5954.9908</v>
      </c>
      <c r="G1837" s="95" t="s">
        <v>274</v>
      </c>
      <c r="H1837" s="86"/>
      <c r="I1837" s="144" t="s">
        <v>2154</v>
      </c>
      <c r="J1837" s="158"/>
      <c r="K1837" s="154"/>
      <c r="N1837" s="18"/>
      <c r="P1837" s="4">
        <v>5.0</v>
      </c>
      <c r="Q1837" s="4"/>
      <c r="R1837" s="4"/>
      <c r="S1837" s="21"/>
      <c r="T1837" s="21"/>
      <c r="V1837" s="89"/>
      <c r="AA1837" s="4">
        <v>7.0</v>
      </c>
      <c r="AB1837" s="4"/>
      <c r="AC1837" s="74"/>
      <c r="AD1837" s="75"/>
      <c r="AE1837" s="75"/>
      <c r="AF1837" s="76"/>
      <c r="AJ1837" s="90"/>
      <c r="AK1837" s="18"/>
      <c r="AL1837" s="8">
        <f t="shared" si="98"/>
        <v>0</v>
      </c>
      <c r="AO1837" s="8">
        <v>0.7797987670622235</v>
      </c>
      <c r="AT1837" s="18"/>
      <c r="AU1837" s="91"/>
    </row>
    <row r="1838" ht="48.0" customHeight="1">
      <c r="A1838" s="147">
        <v>5503097.0</v>
      </c>
      <c r="B1838" s="151" t="s">
        <v>2197</v>
      </c>
      <c r="C1838" s="81" t="str">
        <f t="shared" si="96"/>
        <v/>
      </c>
      <c r="D1838" s="82">
        <v>5881.09</v>
      </c>
      <c r="E1838" s="106" t="s">
        <v>245</v>
      </c>
      <c r="F1838" s="150">
        <f t="shared" si="97"/>
        <v>7174.9298</v>
      </c>
      <c r="G1838" s="95" t="s">
        <v>274</v>
      </c>
      <c r="H1838" s="86"/>
      <c r="I1838" s="144" t="s">
        <v>2154</v>
      </c>
      <c r="J1838" s="158"/>
      <c r="K1838" s="154"/>
      <c r="N1838" s="18"/>
      <c r="P1838" s="4">
        <v>5.0</v>
      </c>
      <c r="Q1838" s="4"/>
      <c r="R1838" s="4"/>
      <c r="S1838" s="21"/>
      <c r="T1838" s="21"/>
      <c r="V1838" s="89"/>
      <c r="AA1838" s="4">
        <v>7.0</v>
      </c>
      <c r="AB1838" s="4"/>
      <c r="AC1838" s="74"/>
      <c r="AD1838" s="75"/>
      <c r="AE1838" s="75"/>
      <c r="AF1838" s="76"/>
      <c r="AJ1838" s="90"/>
      <c r="AK1838" s="18"/>
      <c r="AL1838" s="8">
        <f t="shared" si="98"/>
        <v>0</v>
      </c>
      <c r="AO1838" s="8">
        <v>0.6444956231880696</v>
      </c>
      <c r="AT1838" s="18"/>
      <c r="AU1838" s="91"/>
    </row>
    <row r="1839" ht="36.0" customHeight="1">
      <c r="A1839" s="147">
        <v>5509160.0</v>
      </c>
      <c r="B1839" s="151" t="s">
        <v>2198</v>
      </c>
      <c r="C1839" s="81" t="str">
        <f t="shared" si="96"/>
        <v/>
      </c>
      <c r="D1839" s="82">
        <v>2270.89</v>
      </c>
      <c r="E1839" s="106" t="s">
        <v>379</v>
      </c>
      <c r="F1839" s="150">
        <f t="shared" si="97"/>
        <v>2770.4858</v>
      </c>
      <c r="G1839" s="95" t="s">
        <v>274</v>
      </c>
      <c r="H1839" s="86"/>
      <c r="I1839" s="144" t="s">
        <v>2154</v>
      </c>
      <c r="J1839" s="158"/>
      <c r="K1839" s="154"/>
      <c r="N1839" s="18"/>
      <c r="P1839" s="4">
        <v>5.0</v>
      </c>
      <c r="Q1839" s="4"/>
      <c r="R1839" s="4"/>
      <c r="S1839" s="21"/>
      <c r="T1839" s="21"/>
      <c r="V1839" s="89"/>
      <c r="AA1839" s="4">
        <v>7.0</v>
      </c>
      <c r="AB1839" s="4"/>
      <c r="AC1839" s="74"/>
      <c r="AD1839" s="75"/>
      <c r="AE1839" s="75"/>
      <c r="AF1839" s="76"/>
      <c r="AJ1839" s="90"/>
      <c r="AK1839" s="18"/>
      <c r="AL1839" s="8">
        <f t="shared" si="98"/>
        <v>0</v>
      </c>
      <c r="AO1839" s="8">
        <v>0.8421447618254689</v>
      </c>
      <c r="AT1839" s="18"/>
      <c r="AU1839" s="91"/>
    </row>
    <row r="1840" ht="36.0" customHeight="1">
      <c r="A1840" s="147">
        <v>5503096.0</v>
      </c>
      <c r="B1840" s="151" t="s">
        <v>2199</v>
      </c>
      <c r="C1840" s="81" t="str">
        <f t="shared" si="96"/>
        <v/>
      </c>
      <c r="D1840" s="82">
        <v>2822.55</v>
      </c>
      <c r="E1840" s="106" t="s">
        <v>245</v>
      </c>
      <c r="F1840" s="150">
        <f t="shared" si="97"/>
        <v>3443.511</v>
      </c>
      <c r="G1840" s="95" t="s">
        <v>274</v>
      </c>
      <c r="H1840" s="86"/>
      <c r="I1840" s="144" t="s">
        <v>2154</v>
      </c>
      <c r="J1840" s="158"/>
      <c r="K1840" s="154"/>
      <c r="N1840" s="18"/>
      <c r="P1840" s="4">
        <v>5.0</v>
      </c>
      <c r="Q1840" s="4"/>
      <c r="R1840" s="4"/>
      <c r="S1840" s="21"/>
      <c r="T1840" s="21"/>
      <c r="V1840" s="89"/>
      <c r="AA1840" s="4">
        <v>7.0</v>
      </c>
      <c r="AB1840" s="4"/>
      <c r="AC1840" s="74"/>
      <c r="AD1840" s="75"/>
      <c r="AE1840" s="75"/>
      <c r="AF1840" s="76"/>
      <c r="AJ1840" s="90"/>
      <c r="AK1840" s="18"/>
      <c r="AL1840" s="8">
        <f t="shared" si="98"/>
        <v>0</v>
      </c>
      <c r="AO1840" s="8">
        <v>0.7460409039645253</v>
      </c>
      <c r="AT1840" s="18"/>
      <c r="AU1840" s="91"/>
    </row>
    <row r="1841" ht="36.0" customHeight="1">
      <c r="A1841" s="147">
        <v>5509042.0</v>
      </c>
      <c r="B1841" s="151" t="s">
        <v>2200</v>
      </c>
      <c r="C1841" s="81" t="str">
        <f t="shared" si="96"/>
        <v/>
      </c>
      <c r="D1841" s="82">
        <v>2411.65</v>
      </c>
      <c r="E1841" s="106" t="s">
        <v>458</v>
      </c>
      <c r="F1841" s="150">
        <f t="shared" si="97"/>
        <v>2942.213</v>
      </c>
      <c r="G1841" s="95" t="s">
        <v>274</v>
      </c>
      <c r="H1841" s="86"/>
      <c r="I1841" s="144" t="s">
        <v>2154</v>
      </c>
      <c r="J1841" s="158"/>
      <c r="K1841" s="154"/>
      <c r="N1841" s="18"/>
      <c r="P1841" s="4">
        <v>5.0</v>
      </c>
      <c r="Q1841" s="4"/>
      <c r="R1841" s="4"/>
      <c r="S1841" s="21"/>
      <c r="T1841" s="21"/>
      <c r="V1841" s="89"/>
      <c r="AA1841" s="4">
        <v>7.0</v>
      </c>
      <c r="AB1841" s="4"/>
      <c r="AC1841" s="74"/>
      <c r="AD1841" s="75"/>
      <c r="AE1841" s="75"/>
      <c r="AF1841" s="76"/>
      <c r="AJ1841" s="90"/>
      <c r="AK1841" s="18"/>
      <c r="AL1841" s="8">
        <f t="shared" si="98"/>
        <v>0</v>
      </c>
      <c r="AO1841" s="8">
        <v>0.5283805062877479</v>
      </c>
      <c r="AT1841" s="18"/>
      <c r="AU1841" s="91"/>
    </row>
    <row r="1842" ht="36.0" customHeight="1">
      <c r="A1842" s="147">
        <v>2201082.0</v>
      </c>
      <c r="B1842" s="92" t="s">
        <v>2201</v>
      </c>
      <c r="C1842" s="81" t="str">
        <f t="shared" si="96"/>
        <v/>
      </c>
      <c r="D1842" s="82">
        <v>1408.67</v>
      </c>
      <c r="E1842" s="106" t="s">
        <v>497</v>
      </c>
      <c r="F1842" s="150">
        <f t="shared" si="97"/>
        <v>1718.5774</v>
      </c>
      <c r="G1842" s="95" t="s">
        <v>274</v>
      </c>
      <c r="H1842" s="86"/>
      <c r="I1842" s="144" t="s">
        <v>2202</v>
      </c>
      <c r="J1842" s="100"/>
      <c r="K1842" s="154"/>
      <c r="N1842" s="18"/>
      <c r="P1842" s="4">
        <v>5.0</v>
      </c>
      <c r="Q1842" s="4"/>
      <c r="R1842" s="4"/>
      <c r="S1842" s="21"/>
      <c r="T1842" s="21"/>
      <c r="V1842" s="89"/>
      <c r="AA1842" s="4">
        <v>7.0</v>
      </c>
      <c r="AB1842" s="4"/>
      <c r="AC1842" s="74"/>
      <c r="AD1842" s="75"/>
      <c r="AE1842" s="75"/>
      <c r="AF1842" s="76"/>
      <c r="AJ1842" s="90"/>
      <c r="AK1842" s="18"/>
      <c r="AL1842" s="8">
        <f t="shared" si="98"/>
        <v>0</v>
      </c>
      <c r="AO1842" s="8">
        <v>1.2230532048749718</v>
      </c>
      <c r="AT1842" s="18"/>
      <c r="AU1842" s="91"/>
    </row>
    <row r="1843" ht="36.0" customHeight="1">
      <c r="A1843" s="147">
        <v>5509041.0</v>
      </c>
      <c r="B1843" s="92" t="s">
        <v>2203</v>
      </c>
      <c r="C1843" s="81" t="str">
        <f t="shared" si="96"/>
        <v/>
      </c>
      <c r="D1843" s="82">
        <v>2174.18</v>
      </c>
      <c r="E1843" s="106" t="s">
        <v>379</v>
      </c>
      <c r="F1843" s="150">
        <f t="shared" si="97"/>
        <v>2652.4996</v>
      </c>
      <c r="G1843" s="95" t="s">
        <v>274</v>
      </c>
      <c r="H1843" s="86"/>
      <c r="I1843" s="144" t="s">
        <v>2184</v>
      </c>
      <c r="J1843" s="158"/>
      <c r="K1843" s="154"/>
      <c r="N1843" s="18"/>
      <c r="P1843" s="4">
        <v>5.0</v>
      </c>
      <c r="Q1843" s="4"/>
      <c r="R1843" s="4"/>
      <c r="S1843" s="21"/>
      <c r="T1843" s="21"/>
      <c r="V1843" s="89"/>
      <c r="AA1843" s="4">
        <v>7.0</v>
      </c>
      <c r="AB1843" s="4"/>
      <c r="AC1843" s="74"/>
      <c r="AD1843" s="75"/>
      <c r="AE1843" s="75"/>
      <c r="AF1843" s="76"/>
      <c r="AJ1843" s="90"/>
      <c r="AK1843" s="18"/>
      <c r="AL1843" s="8">
        <f t="shared" si="98"/>
        <v>0</v>
      </c>
      <c r="AO1843" s="8">
        <v>0.6999904136715714</v>
      </c>
      <c r="AT1843" s="18"/>
      <c r="AU1843" s="91"/>
    </row>
    <row r="1844" ht="36.0" customHeight="1">
      <c r="A1844" s="97">
        <v>5509157.0</v>
      </c>
      <c r="B1844" s="151" t="s">
        <v>2204</v>
      </c>
      <c r="C1844" s="81" t="str">
        <f t="shared" si="96"/>
        <v/>
      </c>
      <c r="D1844" s="82">
        <v>722.23</v>
      </c>
      <c r="E1844" s="106" t="s">
        <v>245</v>
      </c>
      <c r="F1844" s="150">
        <f t="shared" si="97"/>
        <v>881.1206</v>
      </c>
      <c r="G1844" s="95" t="s">
        <v>246</v>
      </c>
      <c r="H1844" s="86"/>
      <c r="I1844" s="144" t="s">
        <v>2205</v>
      </c>
      <c r="J1844" s="100"/>
      <c r="K1844" s="154"/>
      <c r="N1844" s="18"/>
      <c r="P1844" s="4">
        <v>5.0</v>
      </c>
      <c r="Q1844" s="4"/>
      <c r="R1844" s="4"/>
      <c r="S1844" s="21"/>
      <c r="T1844" s="21"/>
      <c r="V1844" s="89"/>
      <c r="AA1844" s="4">
        <v>7.0</v>
      </c>
      <c r="AB1844" s="4"/>
      <c r="AC1844" s="74"/>
      <c r="AD1844" s="75"/>
      <c r="AE1844" s="75"/>
      <c r="AF1844" s="76"/>
      <c r="AJ1844" s="90">
        <v>2201086.0</v>
      </c>
      <c r="AK1844" s="18"/>
      <c r="AL1844" s="8">
        <f t="shared" si="98"/>
        <v>0</v>
      </c>
      <c r="AO1844" s="8">
        <v>2.654342408247606</v>
      </c>
      <c r="AT1844" s="18"/>
      <c r="AU1844" s="91"/>
    </row>
    <row r="1845" ht="36.0" customHeight="1">
      <c r="A1845" s="147">
        <v>2201081.0</v>
      </c>
      <c r="B1845" s="151" t="s">
        <v>2206</v>
      </c>
      <c r="C1845" s="81" t="str">
        <f t="shared" si="96"/>
        <v/>
      </c>
      <c r="D1845" s="82">
        <v>971.59</v>
      </c>
      <c r="E1845" s="106" t="s">
        <v>497</v>
      </c>
      <c r="F1845" s="150">
        <f t="shared" si="97"/>
        <v>1185.3398</v>
      </c>
      <c r="G1845" s="95" t="s">
        <v>274</v>
      </c>
      <c r="H1845" s="86"/>
      <c r="I1845" s="144" t="s">
        <v>2160</v>
      </c>
      <c r="J1845" s="100"/>
      <c r="K1845" s="154"/>
      <c r="N1845" s="18"/>
      <c r="P1845" s="4">
        <v>5.0</v>
      </c>
      <c r="Q1845" s="4"/>
      <c r="R1845" s="4"/>
      <c r="S1845" s="21"/>
      <c r="T1845" s="21"/>
      <c r="V1845" s="89"/>
      <c r="AA1845" s="4">
        <v>7.0</v>
      </c>
      <c r="AB1845" s="4"/>
      <c r="AC1845" s="74"/>
      <c r="AD1845" s="75"/>
      <c r="AE1845" s="75"/>
      <c r="AF1845" s="76"/>
      <c r="AJ1845" s="90"/>
      <c r="AK1845" s="18"/>
      <c r="AL1845" s="8">
        <f t="shared" si="98"/>
        <v>0</v>
      </c>
      <c r="AO1845" s="8">
        <v>2.2948119171258825</v>
      </c>
      <c r="AT1845" s="18"/>
      <c r="AU1845" s="91"/>
    </row>
    <row r="1846" ht="36.0" customHeight="1">
      <c r="A1846" s="147">
        <v>5509040.0</v>
      </c>
      <c r="B1846" s="92" t="s">
        <v>2207</v>
      </c>
      <c r="C1846" s="81" t="str">
        <f t="shared" si="96"/>
        <v/>
      </c>
      <c r="D1846" s="82">
        <v>1344.6</v>
      </c>
      <c r="E1846" s="106" t="s">
        <v>379</v>
      </c>
      <c r="F1846" s="150">
        <f t="shared" si="97"/>
        <v>1640.412</v>
      </c>
      <c r="G1846" s="95" t="s">
        <v>274</v>
      </c>
      <c r="H1846" s="86"/>
      <c r="I1846" s="144" t="s">
        <v>2208</v>
      </c>
      <c r="J1846" s="158"/>
      <c r="K1846" s="154"/>
      <c r="N1846" s="18"/>
      <c r="P1846" s="4">
        <v>5.0</v>
      </c>
      <c r="Q1846" s="4"/>
      <c r="R1846" s="4"/>
      <c r="S1846" s="21"/>
      <c r="T1846" s="21"/>
      <c r="V1846" s="89"/>
      <c r="AA1846" s="4">
        <v>7.0</v>
      </c>
      <c r="AB1846" s="4"/>
      <c r="AC1846" s="74"/>
      <c r="AD1846" s="75"/>
      <c r="AE1846" s="75"/>
      <c r="AF1846" s="76"/>
      <c r="AJ1846" s="90"/>
      <c r="AK1846" s="18"/>
      <c r="AL1846" s="8">
        <f t="shared" si="98"/>
        <v>0</v>
      </c>
      <c r="AO1846" s="8">
        <v>0.810376456700762</v>
      </c>
      <c r="AT1846" s="18"/>
      <c r="AU1846" s="91"/>
    </row>
    <row r="1847" ht="36.0" customHeight="1">
      <c r="A1847" s="109">
        <v>5509156.0</v>
      </c>
      <c r="B1847" s="110" t="s">
        <v>2209</v>
      </c>
      <c r="C1847" s="81" t="str">
        <f t="shared" si="96"/>
        <v/>
      </c>
      <c r="D1847" s="82">
        <v>558.17</v>
      </c>
      <c r="E1847" s="106" t="s">
        <v>507</v>
      </c>
      <c r="F1847" s="150">
        <f t="shared" si="97"/>
        <v>680.9674</v>
      </c>
      <c r="G1847" s="112" t="s">
        <v>252</v>
      </c>
      <c r="H1847" s="86"/>
      <c r="I1847" s="144" t="s">
        <v>2162</v>
      </c>
      <c r="J1847" s="100"/>
      <c r="K1847" s="154"/>
      <c r="N1847" s="18"/>
      <c r="P1847" s="4">
        <v>5.0</v>
      </c>
      <c r="Q1847" s="4"/>
      <c r="R1847" s="4"/>
      <c r="S1847" s="21"/>
      <c r="T1847" s="21"/>
      <c r="V1847" s="89"/>
      <c r="AA1847" s="4">
        <v>7.0</v>
      </c>
      <c r="AB1847" s="4"/>
      <c r="AC1847" s="74"/>
      <c r="AD1847" s="75"/>
      <c r="AE1847" s="75"/>
      <c r="AF1847" s="76"/>
      <c r="AJ1847" s="90">
        <v>2201085.0</v>
      </c>
      <c r="AK1847" s="18"/>
      <c r="AL1847" s="8">
        <f t="shared" si="98"/>
        <v>0</v>
      </c>
      <c r="AO1847" s="8">
        <v>3.13291409072049</v>
      </c>
      <c r="AT1847" s="18"/>
      <c r="AU1847" s="91"/>
    </row>
    <row r="1848" ht="60.0" customHeight="1">
      <c r="A1848" s="62">
        <v>33.0</v>
      </c>
      <c r="B1848" s="113" t="s">
        <v>2210</v>
      </c>
      <c r="C1848" s="66"/>
      <c r="D1848" s="82"/>
      <c r="E1848" s="66"/>
      <c r="F1848" s="149"/>
      <c r="G1848" s="68"/>
      <c r="H1848" s="86"/>
      <c r="I1848" s="70">
        <v>0.0</v>
      </c>
      <c r="J1848" s="71"/>
      <c r="K1848" s="71"/>
      <c r="L1848" s="142"/>
      <c r="M1848" s="142"/>
      <c r="N1848" s="18"/>
      <c r="P1848" s="4">
        <v>253.0</v>
      </c>
      <c r="Q1848" s="4"/>
      <c r="R1848" s="5"/>
      <c r="S1848" s="21"/>
      <c r="T1848" s="21"/>
      <c r="V1848" s="72" t="s">
        <v>2148</v>
      </c>
      <c r="AA1848" s="4"/>
      <c r="AB1848" s="4"/>
      <c r="AC1848" s="74"/>
      <c r="AD1848" s="75"/>
      <c r="AE1848" s="75"/>
      <c r="AF1848" s="76"/>
      <c r="AJ1848" s="90"/>
      <c r="AK1848" s="18"/>
      <c r="AL1848" s="18"/>
      <c r="AT1848" s="18"/>
      <c r="AU1848" s="91"/>
    </row>
    <row r="1849" ht="60.0" customHeight="1">
      <c r="A1849" s="143">
        <v>5509145.0</v>
      </c>
      <c r="B1849" s="80" t="s">
        <v>2211</v>
      </c>
      <c r="C1849" s="81" t="str">
        <f t="shared" ref="C1849:C1861" si="99">IF(MROUND(AL1849/(AO1849*F1849),1)=0,"",MROUND(AL1849/(AO1849*F1849),1))</f>
        <v/>
      </c>
      <c r="D1849" s="82">
        <v>3915.94</v>
      </c>
      <c r="E1849" s="106" t="s">
        <v>497</v>
      </c>
      <c r="F1849" s="150">
        <f t="shared" ref="F1849:F1861" si="100">D1849*1.22</f>
        <v>4777.4468</v>
      </c>
      <c r="G1849" s="85" t="s">
        <v>252</v>
      </c>
      <c r="H1849" s="86"/>
      <c r="I1849" s="144" t="s">
        <v>2172</v>
      </c>
      <c r="J1849" s="159"/>
      <c r="K1849" s="154"/>
      <c r="N1849" s="18"/>
      <c r="P1849" s="4">
        <v>253.0</v>
      </c>
      <c r="Q1849" s="4"/>
      <c r="R1849" s="4"/>
      <c r="S1849" s="21"/>
      <c r="T1849" s="21"/>
      <c r="V1849" s="89"/>
      <c r="AA1849" s="4">
        <v>7.0</v>
      </c>
      <c r="AB1849" s="4"/>
      <c r="AC1849" s="74"/>
      <c r="AD1849" s="75"/>
      <c r="AE1849" s="75"/>
      <c r="AF1849" s="76"/>
      <c r="AJ1849" s="90"/>
      <c r="AK1849" s="18"/>
      <c r="AL1849" s="8">
        <f t="shared" ref="AL1849:AL1861" si="101">$I$1848/13</f>
        <v>0</v>
      </c>
      <c r="AO1849" s="8">
        <v>1.453650513243171</v>
      </c>
      <c r="AT1849" s="18"/>
      <c r="AU1849" s="91"/>
    </row>
    <row r="1850" ht="48.0" customHeight="1">
      <c r="A1850" s="147">
        <v>5509144.0</v>
      </c>
      <c r="B1850" s="92" t="s">
        <v>2212</v>
      </c>
      <c r="C1850" s="81" t="str">
        <f t="shared" si="99"/>
        <v/>
      </c>
      <c r="D1850" s="82">
        <v>3553.04</v>
      </c>
      <c r="E1850" s="106" t="s">
        <v>372</v>
      </c>
      <c r="F1850" s="150">
        <f t="shared" si="100"/>
        <v>4334.7088</v>
      </c>
      <c r="G1850" s="95" t="s">
        <v>252</v>
      </c>
      <c r="H1850" s="86"/>
      <c r="I1850" s="144" t="s">
        <v>2213</v>
      </c>
      <c r="J1850" s="159"/>
      <c r="K1850" s="154"/>
      <c r="N1850" s="18"/>
      <c r="P1850" s="4">
        <v>253.0</v>
      </c>
      <c r="Q1850" s="4"/>
      <c r="R1850" s="4"/>
      <c r="S1850" s="21"/>
      <c r="T1850" s="21"/>
      <c r="V1850" s="89"/>
      <c r="AA1850" s="4">
        <v>7.0</v>
      </c>
      <c r="AB1850" s="4"/>
      <c r="AC1850" s="74"/>
      <c r="AD1850" s="75"/>
      <c r="AE1850" s="75"/>
      <c r="AF1850" s="76"/>
      <c r="AJ1850" s="90"/>
      <c r="AK1850" s="18"/>
      <c r="AL1850" s="8">
        <f t="shared" si="101"/>
        <v>0</v>
      </c>
      <c r="AO1850" s="8">
        <v>2.0075978832461114</v>
      </c>
      <c r="AT1850" s="18"/>
      <c r="AU1850" s="91"/>
    </row>
    <row r="1851" ht="48.0" customHeight="1">
      <c r="A1851" s="147">
        <v>5509163.0</v>
      </c>
      <c r="B1851" s="151" t="s">
        <v>2214</v>
      </c>
      <c r="C1851" s="81" t="str">
        <f t="shared" si="99"/>
        <v/>
      </c>
      <c r="D1851" s="82">
        <v>3688.45</v>
      </c>
      <c r="E1851" s="106" t="s">
        <v>372</v>
      </c>
      <c r="F1851" s="150">
        <f t="shared" si="100"/>
        <v>4499.909</v>
      </c>
      <c r="G1851" s="95" t="s">
        <v>274</v>
      </c>
      <c r="H1851" s="86"/>
      <c r="I1851" s="144" t="s">
        <v>2154</v>
      </c>
      <c r="J1851" s="158"/>
      <c r="K1851" s="154"/>
      <c r="N1851" s="18"/>
      <c r="P1851" s="4">
        <v>253.0</v>
      </c>
      <c r="Q1851" s="4"/>
      <c r="R1851" s="4"/>
      <c r="S1851" s="21"/>
      <c r="T1851" s="21"/>
      <c r="V1851" s="89"/>
      <c r="AA1851" s="4">
        <v>7.0</v>
      </c>
      <c r="AB1851" s="4"/>
      <c r="AC1851" s="74"/>
      <c r="AD1851" s="75"/>
      <c r="AE1851" s="75"/>
      <c r="AF1851" s="76"/>
      <c r="AJ1851" s="90"/>
      <c r="AK1851" s="18"/>
      <c r="AL1851" s="8">
        <f t="shared" si="101"/>
        <v>0</v>
      </c>
      <c r="AO1851" s="8">
        <v>0.75769575415706</v>
      </c>
      <c r="AT1851" s="18"/>
      <c r="AU1851" s="91"/>
    </row>
    <row r="1852" ht="48.0" customHeight="1">
      <c r="A1852" s="147">
        <v>5503099.0</v>
      </c>
      <c r="B1852" s="151" t="s">
        <v>2215</v>
      </c>
      <c r="C1852" s="81" t="str">
        <f t="shared" si="99"/>
        <v/>
      </c>
      <c r="D1852" s="82">
        <v>4182.93</v>
      </c>
      <c r="E1852" s="106" t="s">
        <v>245</v>
      </c>
      <c r="F1852" s="150">
        <f t="shared" si="100"/>
        <v>5103.1746</v>
      </c>
      <c r="G1852" s="95" t="s">
        <v>274</v>
      </c>
      <c r="H1852" s="86"/>
      <c r="I1852" s="144" t="s">
        <v>2154</v>
      </c>
      <c r="J1852" s="158"/>
      <c r="K1852" s="154"/>
      <c r="N1852" s="18"/>
      <c r="P1852" s="4">
        <v>253.0</v>
      </c>
      <c r="Q1852" s="4"/>
      <c r="R1852" s="4"/>
      <c r="S1852" s="21"/>
      <c r="T1852" s="21"/>
      <c r="V1852" s="89"/>
      <c r="AA1852" s="4">
        <v>7.0</v>
      </c>
      <c r="AB1852" s="4"/>
      <c r="AC1852" s="74"/>
      <c r="AD1852" s="75"/>
      <c r="AE1852" s="75"/>
      <c r="AF1852" s="76"/>
      <c r="AJ1852" s="90"/>
      <c r="AK1852" s="18"/>
      <c r="AL1852" s="8">
        <f t="shared" si="101"/>
        <v>0</v>
      </c>
      <c r="AO1852" s="8">
        <v>0.6644172241158578</v>
      </c>
      <c r="AT1852" s="18"/>
      <c r="AU1852" s="91"/>
    </row>
    <row r="1853" ht="36.0" customHeight="1">
      <c r="A1853" s="147">
        <v>5509162.0</v>
      </c>
      <c r="B1853" s="151" t="s">
        <v>2216</v>
      </c>
      <c r="C1853" s="81" t="str">
        <f t="shared" si="99"/>
        <v/>
      </c>
      <c r="D1853" s="82">
        <v>1649.39</v>
      </c>
      <c r="E1853" s="106" t="s">
        <v>245</v>
      </c>
      <c r="F1853" s="150">
        <f t="shared" si="100"/>
        <v>2012.2558</v>
      </c>
      <c r="G1853" s="95" t="s">
        <v>274</v>
      </c>
      <c r="H1853" s="86"/>
      <c r="I1853" s="144" t="s">
        <v>2154</v>
      </c>
      <c r="J1853" s="158"/>
      <c r="K1853" s="154"/>
      <c r="N1853" s="18"/>
      <c r="P1853" s="4">
        <v>253.0</v>
      </c>
      <c r="Q1853" s="4"/>
      <c r="R1853" s="4"/>
      <c r="S1853" s="21"/>
      <c r="T1853" s="21"/>
      <c r="V1853" s="89"/>
      <c r="AA1853" s="4">
        <v>7.0</v>
      </c>
      <c r="AB1853" s="4"/>
      <c r="AC1853" s="74"/>
      <c r="AD1853" s="75"/>
      <c r="AE1853" s="75"/>
      <c r="AF1853" s="76"/>
      <c r="AJ1853" s="90"/>
      <c r="AK1853" s="18"/>
      <c r="AL1853" s="8">
        <f t="shared" si="101"/>
        <v>0</v>
      </c>
      <c r="AO1853" s="8">
        <v>0.8530878890015022</v>
      </c>
      <c r="AT1853" s="18"/>
      <c r="AU1853" s="91"/>
    </row>
    <row r="1854" ht="36.0" customHeight="1">
      <c r="A1854" s="147">
        <v>5503098.0</v>
      </c>
      <c r="B1854" s="151" t="s">
        <v>2217</v>
      </c>
      <c r="C1854" s="81" t="str">
        <f t="shared" si="99"/>
        <v/>
      </c>
      <c r="D1854" s="82">
        <v>1880.8</v>
      </c>
      <c r="E1854" s="106" t="s">
        <v>245</v>
      </c>
      <c r="F1854" s="150">
        <f t="shared" si="100"/>
        <v>2294.576</v>
      </c>
      <c r="G1854" s="95" t="s">
        <v>274</v>
      </c>
      <c r="H1854" s="86"/>
      <c r="I1854" s="144" t="s">
        <v>2154</v>
      </c>
      <c r="J1854" s="158"/>
      <c r="K1854" s="154"/>
      <c r="N1854" s="18"/>
      <c r="P1854" s="4">
        <v>253.0</v>
      </c>
      <c r="Q1854" s="4"/>
      <c r="R1854" s="4"/>
      <c r="S1854" s="21"/>
      <c r="T1854" s="21"/>
      <c r="V1854" s="89"/>
      <c r="AA1854" s="4">
        <v>7.0</v>
      </c>
      <c r="AB1854" s="4"/>
      <c r="AC1854" s="74"/>
      <c r="AD1854" s="75"/>
      <c r="AE1854" s="75"/>
      <c r="AF1854" s="76"/>
      <c r="AJ1854" s="90"/>
      <c r="AK1854" s="18"/>
      <c r="AL1854" s="8">
        <f t="shared" si="101"/>
        <v>0</v>
      </c>
      <c r="AO1854" s="8">
        <v>0.8209274451265636</v>
      </c>
      <c r="AT1854" s="18"/>
      <c r="AU1854" s="91"/>
    </row>
    <row r="1855" ht="36.0" customHeight="1">
      <c r="A1855" s="147">
        <v>5509045.0</v>
      </c>
      <c r="B1855" s="92" t="s">
        <v>2218</v>
      </c>
      <c r="C1855" s="81" t="str">
        <f t="shared" si="99"/>
        <v/>
      </c>
      <c r="D1855" s="82">
        <v>1758.92</v>
      </c>
      <c r="E1855" s="106" t="s">
        <v>507</v>
      </c>
      <c r="F1855" s="150">
        <f t="shared" si="100"/>
        <v>2145.8824</v>
      </c>
      <c r="G1855" s="95" t="s">
        <v>274</v>
      </c>
      <c r="H1855" s="86"/>
      <c r="I1855" s="144" t="s">
        <v>2170</v>
      </c>
      <c r="J1855" s="158"/>
      <c r="K1855" s="154"/>
      <c r="N1855" s="18"/>
      <c r="P1855" s="4">
        <v>253.0</v>
      </c>
      <c r="Q1855" s="4"/>
      <c r="R1855" s="4"/>
      <c r="S1855" s="21"/>
      <c r="T1855" s="21"/>
      <c r="V1855" s="89"/>
      <c r="AA1855" s="4">
        <v>7.0</v>
      </c>
      <c r="AB1855" s="4"/>
      <c r="AC1855" s="74"/>
      <c r="AD1855" s="75"/>
      <c r="AE1855" s="75"/>
      <c r="AF1855" s="76"/>
      <c r="AJ1855" s="90"/>
      <c r="AK1855" s="18"/>
      <c r="AL1855" s="8">
        <f t="shared" si="101"/>
        <v>0</v>
      </c>
      <c r="AO1855" s="8">
        <v>0.5328920381461401</v>
      </c>
      <c r="AT1855" s="18"/>
      <c r="AU1855" s="91"/>
    </row>
    <row r="1856" ht="36.0" customHeight="1">
      <c r="A1856" s="147">
        <v>2201055.0</v>
      </c>
      <c r="B1856" s="92" t="s">
        <v>2219</v>
      </c>
      <c r="C1856" s="81" t="str">
        <f t="shared" si="99"/>
        <v/>
      </c>
      <c r="D1856" s="82">
        <v>1010.86</v>
      </c>
      <c r="E1856" s="106" t="s">
        <v>497</v>
      </c>
      <c r="F1856" s="150">
        <f t="shared" si="100"/>
        <v>1233.2492</v>
      </c>
      <c r="G1856" s="95" t="s">
        <v>274</v>
      </c>
      <c r="H1856" s="86"/>
      <c r="I1856" s="144" t="s">
        <v>2220</v>
      </c>
      <c r="J1856" s="159"/>
      <c r="K1856" s="154"/>
      <c r="N1856" s="18"/>
      <c r="P1856" s="4">
        <v>253.0</v>
      </c>
      <c r="Q1856" s="4"/>
      <c r="R1856" s="4"/>
      <c r="S1856" s="21"/>
      <c r="T1856" s="21"/>
      <c r="V1856" s="89"/>
      <c r="AA1856" s="4">
        <v>7.0</v>
      </c>
      <c r="AB1856" s="4"/>
      <c r="AC1856" s="74"/>
      <c r="AD1856" s="75"/>
      <c r="AE1856" s="75"/>
      <c r="AF1856" s="76"/>
      <c r="AJ1856" s="160"/>
      <c r="AK1856" s="18"/>
      <c r="AL1856" s="8">
        <f t="shared" si="101"/>
        <v>0</v>
      </c>
      <c r="AO1856" s="8">
        <v>1.2497084799801899</v>
      </c>
      <c r="AT1856" s="18"/>
      <c r="AU1856" s="91"/>
    </row>
    <row r="1857" ht="36.0" customHeight="1">
      <c r="A1857" s="147">
        <v>5509044.0</v>
      </c>
      <c r="B1857" s="92" t="s">
        <v>2221</v>
      </c>
      <c r="C1857" s="81" t="str">
        <f t="shared" si="99"/>
        <v/>
      </c>
      <c r="D1857" s="82">
        <v>1668.21</v>
      </c>
      <c r="E1857" s="106" t="s">
        <v>379</v>
      </c>
      <c r="F1857" s="150">
        <f t="shared" si="100"/>
        <v>2035.2162</v>
      </c>
      <c r="G1857" s="95" t="s">
        <v>274</v>
      </c>
      <c r="H1857" s="86"/>
      <c r="I1857" s="144" t="s">
        <v>2168</v>
      </c>
      <c r="J1857" s="158"/>
      <c r="K1857" s="154"/>
      <c r="N1857" s="18"/>
      <c r="P1857" s="4">
        <v>253.0</v>
      </c>
      <c r="Q1857" s="4"/>
      <c r="R1857" s="4"/>
      <c r="S1857" s="21"/>
      <c r="T1857" s="21"/>
      <c r="V1857" s="89"/>
      <c r="AA1857" s="4">
        <v>7.0</v>
      </c>
      <c r="AB1857" s="4"/>
      <c r="AC1857" s="74"/>
      <c r="AD1857" s="75"/>
      <c r="AE1857" s="75"/>
      <c r="AF1857" s="76"/>
      <c r="AJ1857" s="90"/>
      <c r="AK1857" s="18"/>
      <c r="AL1857" s="8">
        <f t="shared" si="101"/>
        <v>0</v>
      </c>
      <c r="AO1857" s="8">
        <v>0.6697023222534216</v>
      </c>
      <c r="AT1857" s="18"/>
      <c r="AU1857" s="91"/>
    </row>
    <row r="1858" ht="36.0" customHeight="1">
      <c r="A1858" s="97">
        <v>5509159.0</v>
      </c>
      <c r="B1858" s="92" t="s">
        <v>2222</v>
      </c>
      <c r="C1858" s="81" t="str">
        <f t="shared" si="99"/>
        <v/>
      </c>
      <c r="D1858" s="82">
        <v>580.06</v>
      </c>
      <c r="E1858" s="106" t="s">
        <v>245</v>
      </c>
      <c r="F1858" s="150">
        <f t="shared" si="100"/>
        <v>707.6732</v>
      </c>
      <c r="G1858" s="95" t="s">
        <v>246</v>
      </c>
      <c r="H1858" s="86"/>
      <c r="I1858" s="144" t="s">
        <v>2174</v>
      </c>
      <c r="J1858" s="159"/>
      <c r="K1858" s="154"/>
      <c r="N1858" s="18"/>
      <c r="P1858" s="4">
        <v>253.0</v>
      </c>
      <c r="Q1858" s="4"/>
      <c r="R1858" s="4"/>
      <c r="S1858" s="21"/>
      <c r="T1858" s="21"/>
      <c r="V1858" s="89"/>
      <c r="AA1858" s="4">
        <v>7.0</v>
      </c>
      <c r="AB1858" s="4"/>
      <c r="AC1858" s="74"/>
      <c r="AD1858" s="75"/>
      <c r="AE1858" s="75"/>
      <c r="AF1858" s="76"/>
      <c r="AJ1858" s="90">
        <v>2201059.0</v>
      </c>
      <c r="AK1858" s="18"/>
      <c r="AL1858" s="8">
        <f t="shared" si="101"/>
        <v>0</v>
      </c>
      <c r="AO1858" s="8">
        <v>2.430151366649517</v>
      </c>
      <c r="AT1858" s="18"/>
      <c r="AU1858" s="91"/>
    </row>
    <row r="1859" ht="36.0" customHeight="1">
      <c r="A1859" s="147">
        <v>2201054.0</v>
      </c>
      <c r="B1859" s="151" t="s">
        <v>2223</v>
      </c>
      <c r="C1859" s="81" t="str">
        <f t="shared" si="99"/>
        <v/>
      </c>
      <c r="D1859" s="82">
        <v>725.88</v>
      </c>
      <c r="E1859" s="106" t="s">
        <v>497</v>
      </c>
      <c r="F1859" s="150">
        <f t="shared" si="100"/>
        <v>885.5736</v>
      </c>
      <c r="G1859" s="95" t="s">
        <v>274</v>
      </c>
      <c r="H1859" s="86"/>
      <c r="I1859" s="144" t="s">
        <v>2224</v>
      </c>
      <c r="J1859" s="159"/>
      <c r="K1859" s="154"/>
      <c r="N1859" s="18"/>
      <c r="P1859" s="4">
        <v>253.0</v>
      </c>
      <c r="Q1859" s="4"/>
      <c r="R1859" s="4"/>
      <c r="S1859" s="21"/>
      <c r="T1859" s="21"/>
      <c r="V1859" s="89"/>
      <c r="AA1859" s="4">
        <v>7.0</v>
      </c>
      <c r="AB1859" s="4"/>
      <c r="AC1859" s="74"/>
      <c r="AD1859" s="75"/>
      <c r="AE1859" s="75"/>
      <c r="AF1859" s="76"/>
      <c r="AJ1859" s="160"/>
      <c r="AK1859" s="18"/>
      <c r="AL1859" s="8">
        <f t="shared" si="101"/>
        <v>0</v>
      </c>
      <c r="AO1859" s="8">
        <v>2.252210105822653</v>
      </c>
      <c r="AT1859" s="18"/>
      <c r="AU1859" s="91"/>
    </row>
    <row r="1860" ht="36.0" customHeight="1">
      <c r="A1860" s="147">
        <v>5509043.0</v>
      </c>
      <c r="B1860" s="92" t="s">
        <v>2225</v>
      </c>
      <c r="C1860" s="81" t="str">
        <f t="shared" si="99"/>
        <v/>
      </c>
      <c r="D1860" s="82">
        <v>980.76</v>
      </c>
      <c r="E1860" s="106" t="s">
        <v>245</v>
      </c>
      <c r="F1860" s="150">
        <f t="shared" si="100"/>
        <v>1196.5272</v>
      </c>
      <c r="G1860" s="95" t="s">
        <v>274</v>
      </c>
      <c r="H1860" s="86"/>
      <c r="I1860" s="144" t="s">
        <v>2166</v>
      </c>
      <c r="J1860" s="158"/>
      <c r="K1860" s="154"/>
      <c r="N1860" s="18"/>
      <c r="P1860" s="4">
        <v>253.0</v>
      </c>
      <c r="Q1860" s="4"/>
      <c r="R1860" s="4"/>
      <c r="S1860" s="21"/>
      <c r="T1860" s="21"/>
      <c r="V1860" s="89"/>
      <c r="AA1860" s="4">
        <v>7.0</v>
      </c>
      <c r="AB1860" s="4"/>
      <c r="AC1860" s="74"/>
      <c r="AD1860" s="75"/>
      <c r="AE1860" s="75"/>
      <c r="AF1860" s="76"/>
      <c r="AJ1860" s="90"/>
      <c r="AK1860" s="18"/>
      <c r="AL1860" s="8">
        <f t="shared" si="101"/>
        <v>0</v>
      </c>
      <c r="AO1860" s="8">
        <v>0.8165004726728917</v>
      </c>
      <c r="AT1860" s="18"/>
      <c r="AU1860" s="91"/>
    </row>
    <row r="1861" ht="36.0" customHeight="1">
      <c r="A1861" s="109">
        <v>5509158.0</v>
      </c>
      <c r="B1861" s="161" t="s">
        <v>2226</v>
      </c>
      <c r="C1861" s="81" t="str">
        <f t="shared" si="99"/>
        <v/>
      </c>
      <c r="D1861" s="82">
        <v>448.62</v>
      </c>
      <c r="E1861" s="106" t="s">
        <v>245</v>
      </c>
      <c r="F1861" s="150">
        <f t="shared" si="100"/>
        <v>547.3164</v>
      </c>
      <c r="G1861" s="112" t="s">
        <v>252</v>
      </c>
      <c r="H1861" s="86"/>
      <c r="I1861" s="144" t="s">
        <v>2227</v>
      </c>
      <c r="J1861" s="159"/>
      <c r="K1861" s="154"/>
      <c r="N1861" s="18"/>
      <c r="P1861" s="4">
        <v>253.0</v>
      </c>
      <c r="Q1861" s="4"/>
      <c r="R1861" s="4"/>
      <c r="S1861" s="21"/>
      <c r="T1861" s="21"/>
      <c r="V1861" s="89"/>
      <c r="AA1861" s="4">
        <v>7.0</v>
      </c>
      <c r="AB1861" s="4"/>
      <c r="AC1861" s="74"/>
      <c r="AD1861" s="75"/>
      <c r="AE1861" s="75"/>
      <c r="AF1861" s="76"/>
      <c r="AJ1861" s="90">
        <v>2201058.0</v>
      </c>
      <c r="AK1861" s="18"/>
      <c r="AL1861" s="8">
        <f t="shared" si="101"/>
        <v>0</v>
      </c>
      <c r="AO1861" s="8">
        <v>2.868642120740515</v>
      </c>
      <c r="AT1861" s="18"/>
      <c r="AU1861" s="91"/>
    </row>
    <row r="1862" ht="45.0" customHeight="1">
      <c r="A1862" s="62">
        <v>34.0</v>
      </c>
      <c r="B1862" s="113" t="s">
        <v>2228</v>
      </c>
      <c r="C1862" s="66"/>
      <c r="D1862" s="82"/>
      <c r="E1862" s="66"/>
      <c r="F1862" s="149"/>
      <c r="G1862" s="68"/>
      <c r="H1862" s="86"/>
      <c r="I1862" s="70">
        <v>0.0</v>
      </c>
      <c r="J1862" s="71"/>
      <c r="K1862" s="71"/>
      <c r="L1862" s="142"/>
      <c r="M1862" s="142"/>
      <c r="N1862" s="18"/>
      <c r="P1862" s="4">
        <v>254.0</v>
      </c>
      <c r="Q1862" s="4"/>
      <c r="R1862" s="5"/>
      <c r="S1862" s="21"/>
      <c r="T1862" s="21"/>
      <c r="V1862" s="72" t="s">
        <v>2148</v>
      </c>
      <c r="AA1862" s="4"/>
      <c r="AB1862" s="4"/>
      <c r="AC1862" s="74"/>
      <c r="AD1862" s="75"/>
      <c r="AE1862" s="75"/>
      <c r="AF1862" s="76"/>
      <c r="AJ1862" s="90"/>
      <c r="AK1862" s="18"/>
      <c r="AL1862" s="18"/>
      <c r="AT1862" s="18"/>
      <c r="AU1862" s="91"/>
    </row>
    <row r="1863" ht="60.0" customHeight="1">
      <c r="A1863" s="143">
        <v>5509141.0</v>
      </c>
      <c r="B1863" s="80" t="s">
        <v>2229</v>
      </c>
      <c r="C1863" s="81" t="str">
        <f t="shared" ref="C1863:C1882" si="102">IF(MROUND(AL1863/(AO1863*F1863),1)=0,"",MROUND(AL1863/(AO1863*F1863),1))</f>
        <v/>
      </c>
      <c r="D1863" s="82">
        <v>1430.0</v>
      </c>
      <c r="E1863" s="106" t="s">
        <v>372</v>
      </c>
      <c r="F1863" s="150">
        <f t="shared" ref="F1863:F1882" si="103">D1863*1.22</f>
        <v>1744.6</v>
      </c>
      <c r="G1863" s="85" t="s">
        <v>252</v>
      </c>
      <c r="H1863" s="86"/>
      <c r="I1863" s="3"/>
      <c r="J1863" s="159"/>
      <c r="K1863" s="154"/>
      <c r="N1863" s="18"/>
      <c r="P1863" s="4">
        <v>254.0</v>
      </c>
      <c r="Q1863" s="4"/>
      <c r="R1863" s="4"/>
      <c r="S1863" s="21"/>
      <c r="T1863" s="21"/>
      <c r="V1863" s="89"/>
      <c r="AA1863" s="4">
        <v>7.0</v>
      </c>
      <c r="AB1863" s="4"/>
      <c r="AC1863" s="74"/>
      <c r="AD1863" s="75"/>
      <c r="AE1863" s="75"/>
      <c r="AF1863" s="76"/>
      <c r="AJ1863" s="160"/>
      <c r="AK1863" s="18"/>
      <c r="AL1863" s="8">
        <f t="shared" ref="AL1863:AL1882" si="104">$I$1862/20</f>
        <v>0</v>
      </c>
      <c r="AO1863" s="8">
        <v>0.5577903324549496</v>
      </c>
      <c r="AT1863" s="18"/>
      <c r="AU1863" s="91"/>
    </row>
    <row r="1864" ht="48.0" customHeight="1">
      <c r="A1864" s="147">
        <v>5509138.0</v>
      </c>
      <c r="B1864" s="151" t="s">
        <v>2230</v>
      </c>
      <c r="C1864" s="81" t="str">
        <f t="shared" si="102"/>
        <v/>
      </c>
      <c r="D1864" s="82">
        <v>1303.05</v>
      </c>
      <c r="E1864" s="106" t="s">
        <v>372</v>
      </c>
      <c r="F1864" s="150">
        <f t="shared" si="103"/>
        <v>1589.721</v>
      </c>
      <c r="G1864" s="95" t="s">
        <v>252</v>
      </c>
      <c r="H1864" s="86"/>
      <c r="I1864" s="162" t="s">
        <v>2231</v>
      </c>
      <c r="J1864" s="159"/>
      <c r="K1864" s="154"/>
      <c r="N1864" s="18"/>
      <c r="P1864" s="4">
        <v>254.0</v>
      </c>
      <c r="Q1864" s="4"/>
      <c r="R1864" s="4"/>
      <c r="S1864" s="21"/>
      <c r="T1864" s="21"/>
      <c r="V1864" s="89"/>
      <c r="AA1864" s="4">
        <v>7.0</v>
      </c>
      <c r="AB1864" s="4"/>
      <c r="AC1864" s="74"/>
      <c r="AD1864" s="75"/>
      <c r="AE1864" s="75"/>
      <c r="AF1864" s="76"/>
      <c r="AJ1864" s="160">
        <v>2201048.0</v>
      </c>
      <c r="AK1864" s="18"/>
      <c r="AL1864" s="8">
        <f t="shared" si="104"/>
        <v>0</v>
      </c>
      <c r="AO1864" s="8">
        <v>0.684747815766996</v>
      </c>
      <c r="AT1864" s="18"/>
      <c r="AU1864" s="91"/>
    </row>
    <row r="1865" ht="48.0" customHeight="1">
      <c r="A1865" s="147">
        <v>5509139.0</v>
      </c>
      <c r="B1865" s="92" t="s">
        <v>2232</v>
      </c>
      <c r="C1865" s="81" t="str">
        <f t="shared" si="102"/>
        <v/>
      </c>
      <c r="D1865" s="82">
        <v>1060.6</v>
      </c>
      <c r="E1865" s="106" t="s">
        <v>507</v>
      </c>
      <c r="F1865" s="150">
        <f t="shared" si="103"/>
        <v>1293.932</v>
      </c>
      <c r="G1865" s="95" t="s">
        <v>246</v>
      </c>
      <c r="H1865" s="86"/>
      <c r="I1865" s="3"/>
      <c r="J1865" s="159"/>
      <c r="K1865" s="154"/>
      <c r="N1865" s="18"/>
      <c r="P1865" s="4">
        <v>254.0</v>
      </c>
      <c r="Q1865" s="4"/>
      <c r="R1865" s="4"/>
      <c r="S1865" s="21"/>
      <c r="T1865" s="21"/>
      <c r="V1865" s="89"/>
      <c r="AA1865" s="4">
        <v>7.0</v>
      </c>
      <c r="AB1865" s="4"/>
      <c r="AC1865" s="74"/>
      <c r="AD1865" s="75"/>
      <c r="AE1865" s="75"/>
      <c r="AF1865" s="76"/>
      <c r="AJ1865" s="90"/>
      <c r="AK1865" s="18"/>
      <c r="AL1865" s="8">
        <f t="shared" si="104"/>
        <v>0</v>
      </c>
      <c r="AO1865" s="8">
        <v>2.3914902916720875</v>
      </c>
      <c r="AT1865" s="18"/>
      <c r="AU1865" s="91"/>
    </row>
    <row r="1866" ht="36.0" customHeight="1">
      <c r="A1866" s="147">
        <v>5509048.0</v>
      </c>
      <c r="B1866" s="92" t="s">
        <v>2233</v>
      </c>
      <c r="C1866" s="81" t="str">
        <f t="shared" si="102"/>
        <v/>
      </c>
      <c r="D1866" s="82">
        <v>673.53</v>
      </c>
      <c r="E1866" s="106" t="s">
        <v>372</v>
      </c>
      <c r="F1866" s="150">
        <f t="shared" si="103"/>
        <v>821.7066</v>
      </c>
      <c r="G1866" s="95" t="s">
        <v>274</v>
      </c>
      <c r="H1866" s="86"/>
      <c r="I1866" s="144" t="s">
        <v>2234</v>
      </c>
      <c r="J1866" s="158"/>
      <c r="K1866" s="154"/>
      <c r="N1866" s="18"/>
      <c r="P1866" s="4">
        <v>254.0</v>
      </c>
      <c r="Q1866" s="4"/>
      <c r="R1866" s="4"/>
      <c r="S1866" s="21"/>
      <c r="T1866" s="21"/>
      <c r="V1866" s="89"/>
      <c r="AA1866" s="4">
        <v>7.0</v>
      </c>
      <c r="AB1866" s="4"/>
      <c r="AC1866" s="74"/>
      <c r="AD1866" s="75"/>
      <c r="AE1866" s="75"/>
      <c r="AF1866" s="76"/>
      <c r="AJ1866" s="160">
        <v>2202048.0</v>
      </c>
      <c r="AK1866" s="18"/>
      <c r="AL1866" s="8">
        <f t="shared" si="104"/>
        <v>0</v>
      </c>
      <c r="AO1866" s="8">
        <v>0.5713404493156661</v>
      </c>
      <c r="AT1866" s="18"/>
      <c r="AU1866" s="91"/>
    </row>
    <row r="1867" ht="36.0" customHeight="1">
      <c r="A1867" s="147">
        <v>5509137.0</v>
      </c>
      <c r="B1867" s="151" t="s">
        <v>2235</v>
      </c>
      <c r="C1867" s="81" t="str">
        <f t="shared" si="102"/>
        <v/>
      </c>
      <c r="D1867" s="82">
        <v>669.01</v>
      </c>
      <c r="E1867" s="106" t="s">
        <v>507</v>
      </c>
      <c r="F1867" s="150">
        <f t="shared" si="103"/>
        <v>816.1922</v>
      </c>
      <c r="G1867" s="95" t="s">
        <v>252</v>
      </c>
      <c r="H1867" s="86"/>
      <c r="I1867" s="19"/>
      <c r="J1867" s="146"/>
      <c r="K1867" s="146"/>
      <c r="N1867" s="18"/>
      <c r="P1867" s="4">
        <v>254.0</v>
      </c>
      <c r="Q1867" s="4"/>
      <c r="R1867" s="4"/>
      <c r="S1867" s="21"/>
      <c r="T1867" s="21"/>
      <c r="V1867" s="89"/>
      <c r="AA1867" s="4">
        <v>7.0</v>
      </c>
      <c r="AB1867" s="4"/>
      <c r="AC1867" s="74"/>
      <c r="AD1867" s="75"/>
      <c r="AE1867" s="75"/>
      <c r="AF1867" s="76"/>
      <c r="AJ1867" s="90"/>
      <c r="AK1867" s="18"/>
      <c r="AL1867" s="8">
        <f t="shared" si="104"/>
        <v>0</v>
      </c>
      <c r="AO1867" s="8">
        <v>0.639256629706503</v>
      </c>
      <c r="AT1867" s="18"/>
      <c r="AU1867" s="91"/>
    </row>
    <row r="1868" ht="36.0" customHeight="1">
      <c r="A1868" s="97">
        <v>5509146.0</v>
      </c>
      <c r="B1868" s="151" t="s">
        <v>2236</v>
      </c>
      <c r="C1868" s="81" t="str">
        <f t="shared" si="102"/>
        <v/>
      </c>
      <c r="D1868" s="82">
        <v>807.25</v>
      </c>
      <c r="E1868" s="106" t="s">
        <v>507</v>
      </c>
      <c r="F1868" s="150">
        <f t="shared" si="103"/>
        <v>984.845</v>
      </c>
      <c r="G1868" s="95" t="s">
        <v>246</v>
      </c>
      <c r="H1868" s="86"/>
      <c r="I1868" s="19"/>
      <c r="J1868" s="146"/>
      <c r="K1868" s="146"/>
      <c r="N1868" s="18"/>
      <c r="P1868" s="4">
        <v>254.0</v>
      </c>
      <c r="Q1868" s="4"/>
      <c r="R1868" s="4"/>
      <c r="S1868" s="21"/>
      <c r="T1868" s="21"/>
      <c r="V1868" s="89"/>
      <c r="AA1868" s="4">
        <v>7.0</v>
      </c>
      <c r="AB1868" s="4"/>
      <c r="AC1868" s="74"/>
      <c r="AD1868" s="75"/>
      <c r="AE1868" s="75"/>
      <c r="AF1868" s="76"/>
      <c r="AJ1868" s="90">
        <v>2201051.0</v>
      </c>
      <c r="AK1868" s="18"/>
      <c r="AL1868" s="8">
        <f t="shared" si="104"/>
        <v>0</v>
      </c>
      <c r="AO1868" s="8">
        <v>0.948471537650323</v>
      </c>
      <c r="AT1868" s="18"/>
      <c r="AU1868" s="91"/>
    </row>
    <row r="1869" ht="36.0" customHeight="1">
      <c r="A1869" s="147">
        <v>5509140.0</v>
      </c>
      <c r="B1869" s="92" t="s">
        <v>2237</v>
      </c>
      <c r="C1869" s="81" t="str">
        <f t="shared" si="102"/>
        <v/>
      </c>
      <c r="D1869" s="82">
        <v>834.8</v>
      </c>
      <c r="E1869" s="106" t="s">
        <v>507</v>
      </c>
      <c r="F1869" s="150">
        <f t="shared" si="103"/>
        <v>1018.456</v>
      </c>
      <c r="G1869" s="95" t="s">
        <v>246</v>
      </c>
      <c r="H1869" s="86"/>
      <c r="I1869" s="3"/>
      <c r="J1869" s="146"/>
      <c r="K1869" s="146"/>
      <c r="N1869" s="18"/>
      <c r="P1869" s="4">
        <v>254.0</v>
      </c>
      <c r="Q1869" s="4"/>
      <c r="R1869" s="4"/>
      <c r="S1869" s="21"/>
      <c r="T1869" s="21"/>
      <c r="V1869" s="89"/>
      <c r="AA1869" s="4">
        <v>7.0</v>
      </c>
      <c r="AB1869" s="4"/>
      <c r="AC1869" s="74"/>
      <c r="AD1869" s="75"/>
      <c r="AE1869" s="75"/>
      <c r="AF1869" s="76"/>
      <c r="AJ1869" s="90"/>
      <c r="AK1869" s="18"/>
      <c r="AL1869" s="8">
        <f t="shared" si="104"/>
        <v>0</v>
      </c>
      <c r="AO1869" s="8">
        <v>3.0546445100397217</v>
      </c>
      <c r="AT1869" s="18"/>
      <c r="AU1869" s="91"/>
    </row>
    <row r="1870" ht="36.0" customHeight="1">
      <c r="A1870" s="97">
        <v>5509149.0</v>
      </c>
      <c r="B1870" s="151" t="s">
        <v>2238</v>
      </c>
      <c r="C1870" s="81" t="str">
        <f t="shared" si="102"/>
        <v/>
      </c>
      <c r="D1870" s="82">
        <v>416.3</v>
      </c>
      <c r="E1870" s="106" t="s">
        <v>379</v>
      </c>
      <c r="F1870" s="150">
        <f t="shared" si="103"/>
        <v>507.886</v>
      </c>
      <c r="G1870" s="95" t="s">
        <v>274</v>
      </c>
      <c r="H1870" s="86"/>
      <c r="I1870" s="19"/>
      <c r="J1870" s="146"/>
      <c r="K1870" s="146"/>
      <c r="N1870" s="18"/>
      <c r="P1870" s="4">
        <v>254.0</v>
      </c>
      <c r="Q1870" s="4"/>
      <c r="R1870" s="4"/>
      <c r="S1870" s="21"/>
      <c r="T1870" s="21"/>
      <c r="V1870" s="89"/>
      <c r="AA1870" s="4">
        <v>7.0</v>
      </c>
      <c r="AB1870" s="4"/>
      <c r="AC1870" s="74"/>
      <c r="AD1870" s="75"/>
      <c r="AE1870" s="75"/>
      <c r="AF1870" s="76"/>
      <c r="AJ1870" s="90">
        <v>2201070.0</v>
      </c>
      <c r="AK1870" s="18"/>
      <c r="AL1870" s="8">
        <f t="shared" si="104"/>
        <v>0</v>
      </c>
      <c r="AO1870" s="8">
        <v>1.256829740784723</v>
      </c>
      <c r="AT1870" s="18"/>
      <c r="AU1870" s="91"/>
    </row>
    <row r="1871" ht="36.0" customHeight="1">
      <c r="A1871" s="97">
        <v>5503067.0</v>
      </c>
      <c r="B1871" s="92" t="s">
        <v>2239</v>
      </c>
      <c r="C1871" s="81" t="str">
        <f t="shared" si="102"/>
        <v/>
      </c>
      <c r="D1871" s="82">
        <v>364.64</v>
      </c>
      <c r="E1871" s="106" t="s">
        <v>245</v>
      </c>
      <c r="F1871" s="150">
        <f t="shared" si="103"/>
        <v>444.8608</v>
      </c>
      <c r="G1871" s="95" t="s">
        <v>274</v>
      </c>
      <c r="H1871" s="86"/>
      <c r="I1871" s="19"/>
      <c r="J1871" s="146"/>
      <c r="K1871" s="146"/>
      <c r="N1871" s="18"/>
      <c r="P1871" s="4">
        <v>254.0</v>
      </c>
      <c r="Q1871" s="4"/>
      <c r="R1871" s="4"/>
      <c r="S1871" s="21"/>
      <c r="T1871" s="21"/>
      <c r="V1871" s="89"/>
      <c r="AA1871" s="4">
        <v>7.0</v>
      </c>
      <c r="AB1871" s="4"/>
      <c r="AC1871" s="74"/>
      <c r="AD1871" s="75"/>
      <c r="AE1871" s="75"/>
      <c r="AF1871" s="76"/>
      <c r="AJ1871" s="90">
        <v>2201067.0</v>
      </c>
      <c r="AK1871" s="18"/>
      <c r="AL1871" s="8">
        <f t="shared" si="104"/>
        <v>0</v>
      </c>
      <c r="AO1871" s="8">
        <v>1.203839821408465</v>
      </c>
      <c r="AT1871" s="18"/>
      <c r="AU1871" s="91"/>
    </row>
    <row r="1872" ht="36.0" customHeight="1">
      <c r="A1872" s="97">
        <v>5509148.0</v>
      </c>
      <c r="B1872" s="151" t="s">
        <v>2240</v>
      </c>
      <c r="C1872" s="81" t="str">
        <f t="shared" si="102"/>
        <v/>
      </c>
      <c r="D1872" s="82">
        <v>464.93</v>
      </c>
      <c r="E1872" s="106" t="s">
        <v>379</v>
      </c>
      <c r="F1872" s="150">
        <f t="shared" si="103"/>
        <v>567.2146</v>
      </c>
      <c r="G1872" s="95" t="s">
        <v>274</v>
      </c>
      <c r="H1872" s="86"/>
      <c r="I1872" s="19"/>
      <c r="J1872" s="146"/>
      <c r="K1872" s="146"/>
      <c r="N1872" s="18"/>
      <c r="P1872" s="4">
        <v>254.0</v>
      </c>
      <c r="Q1872" s="4"/>
      <c r="R1872" s="4"/>
      <c r="S1872" s="21"/>
      <c r="T1872" s="21"/>
      <c r="V1872" s="89"/>
      <c r="AA1872" s="4">
        <v>7.0</v>
      </c>
      <c r="AB1872" s="4"/>
      <c r="AC1872" s="74"/>
      <c r="AD1872" s="75"/>
      <c r="AE1872" s="75"/>
      <c r="AF1872" s="76"/>
      <c r="AJ1872" s="90"/>
      <c r="AK1872" s="18"/>
      <c r="AL1872" s="8">
        <f t="shared" si="104"/>
        <v>0</v>
      </c>
      <c r="AO1872" s="8">
        <v>0.9327639881492876</v>
      </c>
      <c r="AT1872" s="18"/>
      <c r="AU1872" s="91"/>
    </row>
    <row r="1873" ht="36.0" customHeight="1">
      <c r="A1873" s="147">
        <v>5509047.0</v>
      </c>
      <c r="B1873" s="92" t="s">
        <v>2241</v>
      </c>
      <c r="C1873" s="81" t="str">
        <f t="shared" si="102"/>
        <v/>
      </c>
      <c r="D1873" s="82">
        <v>625.19</v>
      </c>
      <c r="E1873" s="106" t="s">
        <v>372</v>
      </c>
      <c r="F1873" s="150">
        <f t="shared" si="103"/>
        <v>762.7318</v>
      </c>
      <c r="G1873" s="95" t="s">
        <v>274</v>
      </c>
      <c r="H1873" s="86"/>
      <c r="I1873" s="144" t="s">
        <v>2242</v>
      </c>
      <c r="J1873" s="158"/>
      <c r="K1873" s="154"/>
      <c r="N1873" s="18"/>
      <c r="P1873" s="4">
        <v>254.0</v>
      </c>
      <c r="Q1873" s="4"/>
      <c r="R1873" s="4"/>
      <c r="S1873" s="21"/>
      <c r="T1873" s="21"/>
      <c r="V1873" s="89"/>
      <c r="AA1873" s="4">
        <v>7.0</v>
      </c>
      <c r="AB1873" s="4"/>
      <c r="AC1873" s="74"/>
      <c r="AD1873" s="75"/>
      <c r="AE1873" s="75"/>
      <c r="AF1873" s="76"/>
      <c r="AJ1873" s="160"/>
      <c r="AK1873" s="18"/>
      <c r="AL1873" s="8">
        <f t="shared" si="104"/>
        <v>0</v>
      </c>
      <c r="AO1873" s="8">
        <v>0.5258864957228924</v>
      </c>
      <c r="AT1873" s="18"/>
      <c r="AU1873" s="91"/>
    </row>
    <row r="1874" ht="36.0" customHeight="1">
      <c r="A1874" s="97">
        <v>5509165.0</v>
      </c>
      <c r="B1874" s="151" t="s">
        <v>2243</v>
      </c>
      <c r="C1874" s="81" t="str">
        <f t="shared" si="102"/>
        <v/>
      </c>
      <c r="D1874" s="82">
        <v>328.28</v>
      </c>
      <c r="E1874" s="106" t="s">
        <v>507</v>
      </c>
      <c r="F1874" s="150">
        <f t="shared" si="103"/>
        <v>400.5016</v>
      </c>
      <c r="G1874" s="95" t="s">
        <v>274</v>
      </c>
      <c r="H1874" s="86"/>
      <c r="I1874" s="19"/>
      <c r="J1874" s="146"/>
      <c r="K1874" s="146"/>
      <c r="N1874" s="18"/>
      <c r="P1874" s="4">
        <v>254.0</v>
      </c>
      <c r="Q1874" s="4"/>
      <c r="R1874" s="4"/>
      <c r="S1874" s="21"/>
      <c r="T1874" s="21"/>
      <c r="V1874" s="89"/>
      <c r="AA1874" s="4">
        <v>7.0</v>
      </c>
      <c r="AB1874" s="4"/>
      <c r="AC1874" s="74"/>
      <c r="AD1874" s="75"/>
      <c r="AE1874" s="75"/>
      <c r="AF1874" s="76"/>
      <c r="AJ1874" s="90"/>
      <c r="AK1874" s="18"/>
      <c r="AL1874" s="8">
        <f t="shared" si="104"/>
        <v>0</v>
      </c>
      <c r="AO1874" s="8">
        <v>1.2954138586294677</v>
      </c>
      <c r="AT1874" s="18"/>
      <c r="AU1874" s="91"/>
    </row>
    <row r="1875" ht="36.0" customHeight="1">
      <c r="A1875" s="97">
        <v>5503065.0</v>
      </c>
      <c r="B1875" s="151" t="s">
        <v>2244</v>
      </c>
      <c r="C1875" s="81" t="str">
        <f t="shared" si="102"/>
        <v/>
      </c>
      <c r="D1875" s="82">
        <v>274.41</v>
      </c>
      <c r="E1875" s="106" t="s">
        <v>245</v>
      </c>
      <c r="F1875" s="150">
        <f t="shared" si="103"/>
        <v>334.7802</v>
      </c>
      <c r="G1875" s="95" t="s">
        <v>274</v>
      </c>
      <c r="H1875" s="86"/>
      <c r="I1875" s="19"/>
      <c r="J1875" s="146"/>
      <c r="K1875" s="146"/>
      <c r="N1875" s="18"/>
      <c r="P1875" s="4">
        <v>254.0</v>
      </c>
      <c r="Q1875" s="4"/>
      <c r="R1875" s="4"/>
      <c r="S1875" s="21"/>
      <c r="T1875" s="21"/>
      <c r="V1875" s="89"/>
      <c r="AA1875" s="4">
        <v>7.0</v>
      </c>
      <c r="AB1875" s="4"/>
      <c r="AC1875" s="74"/>
      <c r="AD1875" s="75"/>
      <c r="AE1875" s="75"/>
      <c r="AF1875" s="76"/>
      <c r="AJ1875" s="90">
        <v>2201065.0</v>
      </c>
      <c r="AK1875" s="18"/>
      <c r="AL1875" s="8">
        <f t="shared" si="104"/>
        <v>0</v>
      </c>
      <c r="AO1875" s="8">
        <v>1.2949311646123263</v>
      </c>
      <c r="AT1875" s="18"/>
      <c r="AU1875" s="91"/>
    </row>
    <row r="1876" ht="36.0" customHeight="1">
      <c r="A1876" s="97">
        <v>5509155.0</v>
      </c>
      <c r="B1876" s="151" t="s">
        <v>2245</v>
      </c>
      <c r="C1876" s="81" t="str">
        <f t="shared" si="102"/>
        <v/>
      </c>
      <c r="D1876" s="82">
        <v>266.86</v>
      </c>
      <c r="E1876" s="106" t="s">
        <v>507</v>
      </c>
      <c r="F1876" s="150">
        <f t="shared" si="103"/>
        <v>325.5692</v>
      </c>
      <c r="G1876" s="95" t="s">
        <v>274</v>
      </c>
      <c r="H1876" s="86"/>
      <c r="I1876" s="3"/>
      <c r="J1876" s="159"/>
      <c r="K1876" s="154"/>
      <c r="N1876" s="18"/>
      <c r="P1876" s="4">
        <v>254.0</v>
      </c>
      <c r="Q1876" s="4"/>
      <c r="R1876" s="4"/>
      <c r="S1876" s="21"/>
      <c r="T1876" s="21"/>
      <c r="V1876" s="89"/>
      <c r="AA1876" s="4">
        <v>7.0</v>
      </c>
      <c r="AB1876" s="4"/>
      <c r="AC1876" s="74"/>
      <c r="AD1876" s="75"/>
      <c r="AE1876" s="75"/>
      <c r="AF1876" s="76"/>
      <c r="AJ1876" s="90"/>
      <c r="AK1876" s="18"/>
      <c r="AL1876" s="8">
        <f t="shared" si="104"/>
        <v>0</v>
      </c>
      <c r="AO1876" s="8">
        <v>1.6030532453305917</v>
      </c>
      <c r="AT1876" s="18"/>
      <c r="AU1876" s="91"/>
    </row>
    <row r="1877" ht="36.0" customHeight="1">
      <c r="A1877" s="97">
        <v>5509154.0</v>
      </c>
      <c r="B1877" s="151" t="s">
        <v>2246</v>
      </c>
      <c r="C1877" s="81" t="str">
        <f t="shared" si="102"/>
        <v/>
      </c>
      <c r="D1877" s="82">
        <v>226.49</v>
      </c>
      <c r="E1877" s="106" t="s">
        <v>507</v>
      </c>
      <c r="F1877" s="150">
        <f t="shared" si="103"/>
        <v>276.3178</v>
      </c>
      <c r="G1877" s="95" t="s">
        <v>252</v>
      </c>
      <c r="H1877" s="86"/>
      <c r="I1877" s="19"/>
      <c r="J1877" s="146"/>
      <c r="K1877" s="146"/>
      <c r="N1877" s="18"/>
      <c r="P1877" s="4">
        <v>254.0</v>
      </c>
      <c r="Q1877" s="4"/>
      <c r="R1877" s="4"/>
      <c r="S1877" s="21"/>
      <c r="T1877" s="21"/>
      <c r="V1877" s="89"/>
      <c r="AA1877" s="4">
        <v>7.0</v>
      </c>
      <c r="AB1877" s="4"/>
      <c r="AC1877" s="74"/>
      <c r="AD1877" s="75"/>
      <c r="AE1877" s="75"/>
      <c r="AF1877" s="76"/>
      <c r="AJ1877" s="90"/>
      <c r="AK1877" s="18"/>
      <c r="AL1877" s="8">
        <f t="shared" si="104"/>
        <v>0</v>
      </c>
      <c r="AO1877" s="8">
        <v>1.89949647395805</v>
      </c>
      <c r="AT1877" s="18"/>
      <c r="AU1877" s="91"/>
    </row>
    <row r="1878" ht="36.0" customHeight="1">
      <c r="A1878" s="147">
        <v>5509046.0</v>
      </c>
      <c r="B1878" s="92" t="s">
        <v>2247</v>
      </c>
      <c r="C1878" s="81" t="str">
        <f t="shared" si="102"/>
        <v/>
      </c>
      <c r="D1878" s="82">
        <v>407.63</v>
      </c>
      <c r="E1878" s="106" t="s">
        <v>372</v>
      </c>
      <c r="F1878" s="150">
        <f t="shared" si="103"/>
        <v>497.3086</v>
      </c>
      <c r="G1878" s="95" t="s">
        <v>274</v>
      </c>
      <c r="H1878" s="86"/>
      <c r="I1878" s="144" t="s">
        <v>2248</v>
      </c>
      <c r="J1878" s="158"/>
      <c r="K1878" s="154"/>
      <c r="N1878" s="18"/>
      <c r="P1878" s="4">
        <v>254.0</v>
      </c>
      <c r="Q1878" s="4"/>
      <c r="R1878" s="4"/>
      <c r="S1878" s="21"/>
      <c r="T1878" s="21"/>
      <c r="V1878" s="89"/>
      <c r="AA1878" s="4">
        <v>7.0</v>
      </c>
      <c r="AB1878" s="4"/>
      <c r="AC1878" s="74"/>
      <c r="AD1878" s="75"/>
      <c r="AE1878" s="75"/>
      <c r="AF1878" s="76"/>
      <c r="AJ1878" s="160"/>
      <c r="AK1878" s="18"/>
      <c r="AL1878" s="8">
        <f t="shared" si="104"/>
        <v>0</v>
      </c>
      <c r="AO1878" s="8">
        <v>0.5338434691784966</v>
      </c>
      <c r="AT1878" s="18"/>
      <c r="AU1878" s="91"/>
    </row>
    <row r="1879" ht="48.0" customHeight="1">
      <c r="A1879" s="147">
        <v>5509060.0</v>
      </c>
      <c r="B1879" s="151" t="s">
        <v>2249</v>
      </c>
      <c r="C1879" s="81" t="str">
        <f t="shared" si="102"/>
        <v/>
      </c>
      <c r="D1879" s="82">
        <v>2208.15</v>
      </c>
      <c r="E1879" s="106" t="s">
        <v>458</v>
      </c>
      <c r="F1879" s="150">
        <f t="shared" si="103"/>
        <v>2693.943</v>
      </c>
      <c r="G1879" s="95" t="s">
        <v>246</v>
      </c>
      <c r="H1879" s="86"/>
      <c r="I1879" s="19"/>
      <c r="J1879" s="145"/>
      <c r="K1879" s="146"/>
      <c r="N1879" s="18"/>
      <c r="P1879" s="4">
        <v>254.0</v>
      </c>
      <c r="Q1879" s="4"/>
      <c r="R1879" s="4"/>
      <c r="S1879" s="21"/>
      <c r="T1879" s="21"/>
      <c r="V1879" s="89"/>
      <c r="AA1879" s="4">
        <v>7.0</v>
      </c>
      <c r="AB1879" s="4"/>
      <c r="AC1879" s="74"/>
      <c r="AD1879" s="75"/>
      <c r="AE1879" s="75"/>
      <c r="AF1879" s="76"/>
      <c r="AJ1879" s="90"/>
      <c r="AK1879" s="18"/>
      <c r="AL1879" s="8">
        <f t="shared" si="104"/>
        <v>0</v>
      </c>
      <c r="AO1879" s="8">
        <v>1.1449490702722607</v>
      </c>
      <c r="AT1879" s="18"/>
      <c r="AU1879" s="91"/>
    </row>
    <row r="1880" ht="36.0" customHeight="1">
      <c r="A1880" s="97">
        <v>5509150.0</v>
      </c>
      <c r="B1880" s="151" t="s">
        <v>2250</v>
      </c>
      <c r="C1880" s="81" t="str">
        <f t="shared" si="102"/>
        <v/>
      </c>
      <c r="D1880" s="82">
        <v>232.24</v>
      </c>
      <c r="E1880" s="106" t="s">
        <v>458</v>
      </c>
      <c r="F1880" s="150">
        <f t="shared" si="103"/>
        <v>283.3328</v>
      </c>
      <c r="G1880" s="95" t="s">
        <v>252</v>
      </c>
      <c r="H1880" s="86"/>
      <c r="I1880" s="19"/>
      <c r="J1880" s="146"/>
      <c r="K1880" s="146"/>
      <c r="N1880" s="18"/>
      <c r="P1880" s="4">
        <v>254.0</v>
      </c>
      <c r="Q1880" s="4"/>
      <c r="R1880" s="4"/>
      <c r="S1880" s="21"/>
      <c r="T1880" s="21"/>
      <c r="V1880" s="89"/>
      <c r="AA1880" s="4">
        <v>7.0</v>
      </c>
      <c r="AB1880" s="4"/>
      <c r="AC1880" s="74"/>
      <c r="AD1880" s="75"/>
      <c r="AE1880" s="75"/>
      <c r="AF1880" s="76"/>
      <c r="AJ1880" s="90"/>
      <c r="AK1880" s="18"/>
      <c r="AL1880" s="8">
        <f t="shared" si="104"/>
        <v>0</v>
      </c>
      <c r="AO1880" s="8">
        <v>2.2210166240070377</v>
      </c>
      <c r="AT1880" s="18"/>
      <c r="AU1880" s="91"/>
    </row>
    <row r="1881" ht="36.0" customHeight="1">
      <c r="A1881" s="97">
        <v>5509153.0</v>
      </c>
      <c r="B1881" s="151" t="s">
        <v>2251</v>
      </c>
      <c r="C1881" s="81" t="str">
        <f t="shared" si="102"/>
        <v/>
      </c>
      <c r="D1881" s="82">
        <v>349.72</v>
      </c>
      <c r="E1881" s="106" t="s">
        <v>372</v>
      </c>
      <c r="F1881" s="150">
        <f t="shared" si="103"/>
        <v>426.6584</v>
      </c>
      <c r="G1881" s="95" t="s">
        <v>246</v>
      </c>
      <c r="H1881" s="86"/>
      <c r="I1881" s="19"/>
      <c r="J1881" s="146"/>
      <c r="K1881" s="146"/>
      <c r="N1881" s="18"/>
      <c r="P1881" s="4">
        <v>254.0</v>
      </c>
      <c r="Q1881" s="4"/>
      <c r="R1881" s="4"/>
      <c r="S1881" s="21"/>
      <c r="T1881" s="21"/>
      <c r="V1881" s="89"/>
      <c r="AA1881" s="4">
        <v>7.0</v>
      </c>
      <c r="AB1881" s="4"/>
      <c r="AC1881" s="74"/>
      <c r="AD1881" s="75"/>
      <c r="AE1881" s="75"/>
      <c r="AF1881" s="76"/>
      <c r="AJ1881" s="160"/>
      <c r="AK1881" s="18"/>
      <c r="AL1881" s="8">
        <f t="shared" si="104"/>
        <v>0</v>
      </c>
      <c r="AO1881" s="8">
        <v>1.2140376337545116</v>
      </c>
      <c r="AT1881" s="18"/>
      <c r="AU1881" s="91"/>
    </row>
    <row r="1882" ht="36.0" customHeight="1">
      <c r="A1882" s="148">
        <v>5509058.0</v>
      </c>
      <c r="B1882" s="110" t="s">
        <v>2252</v>
      </c>
      <c r="C1882" s="81" t="str">
        <f t="shared" si="102"/>
        <v/>
      </c>
      <c r="D1882" s="82">
        <v>1217.02</v>
      </c>
      <c r="E1882" s="106" t="s">
        <v>245</v>
      </c>
      <c r="F1882" s="163">
        <f t="shared" si="103"/>
        <v>1484.7644</v>
      </c>
      <c r="G1882" s="112" t="s">
        <v>252</v>
      </c>
      <c r="H1882" s="86"/>
      <c r="I1882" s="144" t="s">
        <v>2253</v>
      </c>
      <c r="J1882" s="158"/>
      <c r="K1882" s="154"/>
      <c r="N1882" s="18"/>
      <c r="P1882" s="4">
        <v>254.0</v>
      </c>
      <c r="Q1882" s="4"/>
      <c r="R1882" s="4"/>
      <c r="S1882" s="21"/>
      <c r="T1882" s="21"/>
      <c r="V1882" s="89"/>
      <c r="AA1882" s="4">
        <v>7.0</v>
      </c>
      <c r="AB1882" s="4"/>
      <c r="AC1882" s="74"/>
      <c r="AD1882" s="75"/>
      <c r="AE1882" s="75"/>
      <c r="AF1882" s="76"/>
      <c r="AJ1882" s="160"/>
      <c r="AK1882" s="18"/>
      <c r="AL1882" s="8">
        <f t="shared" si="104"/>
        <v>0</v>
      </c>
      <c r="AO1882" s="8">
        <v>3.1497250930384966</v>
      </c>
      <c r="AT1882" s="18"/>
      <c r="AU1882" s="91"/>
    </row>
    <row r="1883" ht="45.0" customHeight="1">
      <c r="A1883" s="62">
        <v>35.0</v>
      </c>
      <c r="B1883" s="113" t="s">
        <v>2254</v>
      </c>
      <c r="C1883" s="66"/>
      <c r="D1883" s="82"/>
      <c r="E1883" s="66"/>
      <c r="F1883" s="149"/>
      <c r="G1883" s="68"/>
      <c r="H1883" s="86"/>
      <c r="I1883" s="70">
        <v>0.0</v>
      </c>
      <c r="J1883" s="71"/>
      <c r="K1883" s="71"/>
      <c r="L1883" s="142"/>
      <c r="M1883" s="142"/>
      <c r="N1883" s="18"/>
      <c r="P1883" s="4">
        <v>255.0</v>
      </c>
      <c r="Q1883" s="4"/>
      <c r="R1883" s="5"/>
      <c r="S1883" s="21"/>
      <c r="T1883" s="21"/>
      <c r="V1883" s="72" t="s">
        <v>2148</v>
      </c>
      <c r="AA1883" s="4"/>
      <c r="AB1883" s="4"/>
      <c r="AC1883" s="74"/>
      <c r="AD1883" s="75"/>
      <c r="AE1883" s="75"/>
      <c r="AF1883" s="76"/>
      <c r="AJ1883" s="90"/>
      <c r="AK1883" s="18"/>
      <c r="AL1883" s="18"/>
      <c r="AT1883" s="18"/>
      <c r="AU1883" s="91"/>
    </row>
    <row r="1884" ht="36.0" customHeight="1">
      <c r="A1884" s="143">
        <v>5509061.0</v>
      </c>
      <c r="B1884" s="80" t="s">
        <v>2255</v>
      </c>
      <c r="C1884" s="81" t="str">
        <f t="shared" ref="C1884:C1897" si="105">IF(MROUND(AL1884/(AO1884*F1884),1)=0,"",MROUND(AL1884/(AO1884*F1884),1))</f>
        <v/>
      </c>
      <c r="D1884" s="82">
        <v>2527.78</v>
      </c>
      <c r="E1884" s="106" t="s">
        <v>458</v>
      </c>
      <c r="F1884" s="150">
        <f t="shared" ref="F1884:F1897" si="106">D1884*1.22</f>
        <v>3083.8916</v>
      </c>
      <c r="G1884" s="85" t="s">
        <v>246</v>
      </c>
      <c r="H1884" s="86"/>
      <c r="I1884" s="19"/>
      <c r="J1884" s="145"/>
      <c r="K1884" s="146"/>
      <c r="N1884" s="18"/>
      <c r="P1884" s="4">
        <v>255.0</v>
      </c>
      <c r="Q1884" s="4"/>
      <c r="R1884" s="4"/>
      <c r="S1884" s="21"/>
      <c r="T1884" s="21"/>
      <c r="V1884" s="89"/>
      <c r="AA1884" s="4">
        <v>7.0</v>
      </c>
      <c r="AB1884" s="4"/>
      <c r="AC1884" s="74"/>
      <c r="AD1884" s="75"/>
      <c r="AE1884" s="75"/>
      <c r="AF1884" s="76"/>
      <c r="AJ1884" s="90"/>
      <c r="AK1884" s="18"/>
      <c r="AL1884" s="8">
        <f t="shared" ref="AL1884:AL1897" si="107">$I$1883/14</f>
        <v>0</v>
      </c>
      <c r="AO1884" s="8">
        <v>3.1015241720525455</v>
      </c>
      <c r="AT1884" s="18"/>
      <c r="AU1884" s="91"/>
    </row>
    <row r="1885" ht="36.0" customHeight="1">
      <c r="A1885" s="147">
        <v>5509059.0</v>
      </c>
      <c r="B1885" s="92" t="s">
        <v>2256</v>
      </c>
      <c r="C1885" s="81" t="str">
        <f t="shared" si="105"/>
        <v/>
      </c>
      <c r="D1885" s="82">
        <v>1412.08</v>
      </c>
      <c r="E1885" s="106" t="s">
        <v>245</v>
      </c>
      <c r="F1885" s="150">
        <f t="shared" si="106"/>
        <v>1722.7376</v>
      </c>
      <c r="G1885" s="95" t="s">
        <v>246</v>
      </c>
      <c r="H1885" s="86"/>
      <c r="I1885" s="19"/>
      <c r="J1885" s="145"/>
      <c r="K1885" s="146"/>
      <c r="N1885" s="18"/>
      <c r="P1885" s="4">
        <v>255.0</v>
      </c>
      <c r="Q1885" s="4"/>
      <c r="R1885" s="4"/>
      <c r="S1885" s="21"/>
      <c r="T1885" s="21"/>
      <c r="V1885" s="89"/>
      <c r="AA1885" s="4">
        <v>7.0</v>
      </c>
      <c r="AB1885" s="4"/>
      <c r="AC1885" s="74"/>
      <c r="AD1885" s="75"/>
      <c r="AE1885" s="75"/>
      <c r="AF1885" s="76"/>
      <c r="AJ1885" s="90"/>
      <c r="AK1885" s="18"/>
      <c r="AL1885" s="8">
        <f t="shared" si="107"/>
        <v>0</v>
      </c>
      <c r="AO1885" s="8">
        <v>5.615461573543315</v>
      </c>
      <c r="AT1885" s="18"/>
      <c r="AU1885" s="91"/>
    </row>
    <row r="1886" ht="36.0" customHeight="1">
      <c r="A1886" s="147">
        <v>5509064.0</v>
      </c>
      <c r="B1886" s="92" t="s">
        <v>2257</v>
      </c>
      <c r="C1886" s="81" t="str">
        <f t="shared" si="105"/>
        <v/>
      </c>
      <c r="D1886" s="82">
        <v>1479.61</v>
      </c>
      <c r="E1886" s="106" t="s">
        <v>497</v>
      </c>
      <c r="F1886" s="150">
        <f t="shared" si="106"/>
        <v>1805.1242</v>
      </c>
      <c r="G1886" s="95" t="s">
        <v>252</v>
      </c>
      <c r="H1886" s="86"/>
      <c r="I1886" s="19"/>
      <c r="J1886" s="145"/>
      <c r="K1886" s="146"/>
      <c r="N1886" s="18"/>
      <c r="P1886" s="4">
        <v>255.0</v>
      </c>
      <c r="Q1886" s="4"/>
      <c r="R1886" s="4"/>
      <c r="S1886" s="21"/>
      <c r="T1886" s="21"/>
      <c r="V1886" s="89"/>
      <c r="AA1886" s="4">
        <v>7.0</v>
      </c>
      <c r="AB1886" s="4"/>
      <c r="AC1886" s="74"/>
      <c r="AD1886" s="75"/>
      <c r="AE1886" s="75"/>
      <c r="AF1886" s="76"/>
      <c r="AJ1886" s="90"/>
      <c r="AK1886" s="18"/>
      <c r="AL1886" s="8">
        <f t="shared" si="107"/>
        <v>0</v>
      </c>
      <c r="AO1886" s="8">
        <v>0.5582619069664223</v>
      </c>
      <c r="AT1886" s="18"/>
      <c r="AU1886" s="91"/>
    </row>
    <row r="1887" ht="36.0" customHeight="1">
      <c r="A1887" s="147">
        <v>5509164.0</v>
      </c>
      <c r="B1887" s="92" t="s">
        <v>2258</v>
      </c>
      <c r="C1887" s="81" t="str">
        <f t="shared" si="105"/>
        <v/>
      </c>
      <c r="D1887" s="82">
        <v>1385.41</v>
      </c>
      <c r="E1887" s="106" t="s">
        <v>497</v>
      </c>
      <c r="F1887" s="150">
        <f t="shared" si="106"/>
        <v>1690.2002</v>
      </c>
      <c r="G1887" s="95" t="s">
        <v>252</v>
      </c>
      <c r="H1887" s="86"/>
      <c r="I1887" s="19"/>
      <c r="J1887" s="145"/>
      <c r="K1887" s="146"/>
      <c r="N1887" s="18"/>
      <c r="P1887" s="4">
        <v>255.0</v>
      </c>
      <c r="Q1887" s="4"/>
      <c r="R1887" s="4"/>
      <c r="S1887" s="21"/>
      <c r="T1887" s="21"/>
      <c r="V1887" s="89"/>
      <c r="AA1887" s="4">
        <v>7.0</v>
      </c>
      <c r="AB1887" s="4"/>
      <c r="AC1887" s="74"/>
      <c r="AD1887" s="75"/>
      <c r="AE1887" s="75"/>
      <c r="AF1887" s="76"/>
      <c r="AJ1887" s="90"/>
      <c r="AK1887" s="18"/>
      <c r="AL1887" s="8">
        <f t="shared" si="107"/>
        <v>0</v>
      </c>
      <c r="AO1887" s="8">
        <v>0.7464364022159654</v>
      </c>
      <c r="AT1887" s="18"/>
      <c r="AU1887" s="91"/>
    </row>
    <row r="1888" ht="36.0" customHeight="1">
      <c r="A1888" s="147">
        <v>5509062.0</v>
      </c>
      <c r="B1888" s="92" t="s">
        <v>2259</v>
      </c>
      <c r="C1888" s="81" t="str">
        <f t="shared" si="105"/>
        <v/>
      </c>
      <c r="D1888" s="82">
        <v>846.13</v>
      </c>
      <c r="E1888" s="106" t="s">
        <v>372</v>
      </c>
      <c r="F1888" s="150">
        <f t="shared" si="106"/>
        <v>1032.2786</v>
      </c>
      <c r="G1888" s="95" t="s">
        <v>252</v>
      </c>
      <c r="H1888" s="86"/>
      <c r="I1888" s="19"/>
      <c r="J1888" s="145"/>
      <c r="K1888" s="146"/>
      <c r="N1888" s="18"/>
      <c r="P1888" s="4">
        <v>255.0</v>
      </c>
      <c r="Q1888" s="4"/>
      <c r="R1888" s="4"/>
      <c r="S1888" s="21"/>
      <c r="T1888" s="21"/>
      <c r="V1888" s="89"/>
      <c r="AA1888" s="4">
        <v>7.0</v>
      </c>
      <c r="AB1888" s="4"/>
      <c r="AC1888" s="74"/>
      <c r="AD1888" s="75"/>
      <c r="AE1888" s="75"/>
      <c r="AF1888" s="76"/>
      <c r="AJ1888" s="90"/>
      <c r="AK1888" s="18"/>
      <c r="AL1888" s="8">
        <f t="shared" si="107"/>
        <v>0</v>
      </c>
      <c r="AO1888" s="8">
        <v>0.9880506935936553</v>
      </c>
      <c r="AT1888" s="18"/>
      <c r="AU1888" s="91"/>
    </row>
    <row r="1889" ht="36.0" customHeight="1">
      <c r="A1889" s="147">
        <v>5509067.0</v>
      </c>
      <c r="B1889" s="92" t="s">
        <v>2260</v>
      </c>
      <c r="C1889" s="81" t="str">
        <f t="shared" si="105"/>
        <v/>
      </c>
      <c r="D1889" s="82">
        <v>1922.81</v>
      </c>
      <c r="E1889" s="106" t="s">
        <v>497</v>
      </c>
      <c r="F1889" s="150">
        <f t="shared" si="106"/>
        <v>2345.8282</v>
      </c>
      <c r="G1889" s="95" t="s">
        <v>252</v>
      </c>
      <c r="H1889" s="86"/>
      <c r="I1889" s="19"/>
      <c r="J1889" s="145"/>
      <c r="K1889" s="146"/>
      <c r="N1889" s="18"/>
      <c r="P1889" s="4">
        <v>255.0</v>
      </c>
      <c r="Q1889" s="4"/>
      <c r="R1889" s="4"/>
      <c r="S1889" s="21"/>
      <c r="T1889" s="21"/>
      <c r="V1889" s="89"/>
      <c r="AA1889" s="4">
        <v>7.0</v>
      </c>
      <c r="AB1889" s="4"/>
      <c r="AC1889" s="74"/>
      <c r="AD1889" s="75"/>
      <c r="AE1889" s="75"/>
      <c r="AF1889" s="76"/>
      <c r="AJ1889" s="90"/>
      <c r="AK1889" s="18"/>
      <c r="AL1889" s="8">
        <f t="shared" si="107"/>
        <v>0</v>
      </c>
      <c r="AO1889" s="8">
        <v>0.40631760650573473</v>
      </c>
      <c r="AT1889" s="18"/>
      <c r="AU1889" s="91"/>
    </row>
    <row r="1890" ht="36.0" customHeight="1">
      <c r="A1890" s="147">
        <v>5509066.0</v>
      </c>
      <c r="B1890" s="92" t="s">
        <v>2261</v>
      </c>
      <c r="C1890" s="81" t="str">
        <f t="shared" si="105"/>
        <v/>
      </c>
      <c r="D1890" s="82">
        <v>1778.36</v>
      </c>
      <c r="E1890" s="106" t="s">
        <v>497</v>
      </c>
      <c r="F1890" s="150">
        <f t="shared" si="106"/>
        <v>2169.5992</v>
      </c>
      <c r="G1890" s="95" t="s">
        <v>252</v>
      </c>
      <c r="H1890" s="86"/>
      <c r="I1890" s="19"/>
      <c r="J1890" s="145"/>
      <c r="K1890" s="146"/>
      <c r="N1890" s="18"/>
      <c r="P1890" s="4">
        <v>255.0</v>
      </c>
      <c r="Q1890" s="4"/>
      <c r="R1890" s="4"/>
      <c r="S1890" s="21"/>
      <c r="T1890" s="21"/>
      <c r="V1890" s="89"/>
      <c r="AA1890" s="4">
        <v>7.0</v>
      </c>
      <c r="AB1890" s="4"/>
      <c r="AC1890" s="74"/>
      <c r="AD1890" s="75"/>
      <c r="AE1890" s="75"/>
      <c r="AF1890" s="76"/>
      <c r="AJ1890" s="90"/>
      <c r="AK1890" s="18"/>
      <c r="AL1890" s="8">
        <f t="shared" si="107"/>
        <v>0</v>
      </c>
      <c r="AO1890" s="8">
        <v>0.5458295074570461</v>
      </c>
      <c r="AT1890" s="18"/>
      <c r="AU1890" s="91"/>
    </row>
    <row r="1891" ht="36.0" customHeight="1">
      <c r="A1891" s="147">
        <v>5509065.0</v>
      </c>
      <c r="B1891" s="92" t="s">
        <v>2262</v>
      </c>
      <c r="C1891" s="81" t="str">
        <f t="shared" si="105"/>
        <v/>
      </c>
      <c r="D1891" s="82">
        <v>1075.17</v>
      </c>
      <c r="E1891" s="106" t="s">
        <v>497</v>
      </c>
      <c r="F1891" s="150">
        <f t="shared" si="106"/>
        <v>1311.7074</v>
      </c>
      <c r="G1891" s="95" t="s">
        <v>252</v>
      </c>
      <c r="H1891" s="86"/>
      <c r="I1891" s="19"/>
      <c r="J1891" s="145"/>
      <c r="K1891" s="146"/>
      <c r="N1891" s="18"/>
      <c r="P1891" s="4">
        <v>255.0</v>
      </c>
      <c r="Q1891" s="4"/>
      <c r="R1891" s="4"/>
      <c r="S1891" s="21"/>
      <c r="T1891" s="21"/>
      <c r="V1891" s="89"/>
      <c r="AA1891" s="4">
        <v>7.0</v>
      </c>
      <c r="AB1891" s="4"/>
      <c r="AC1891" s="74"/>
      <c r="AD1891" s="75"/>
      <c r="AE1891" s="75"/>
      <c r="AF1891" s="76"/>
      <c r="AJ1891" s="160">
        <v>2202111.0</v>
      </c>
      <c r="AK1891" s="18"/>
      <c r="AL1891" s="8">
        <f t="shared" si="107"/>
        <v>0</v>
      </c>
      <c r="AO1891" s="8">
        <v>0.9055804010983693</v>
      </c>
      <c r="AT1891" s="18"/>
      <c r="AU1891" s="91"/>
    </row>
    <row r="1892" ht="36.0" customHeight="1">
      <c r="A1892" s="147">
        <v>5509070.0</v>
      </c>
      <c r="B1892" s="92" t="s">
        <v>2263</v>
      </c>
      <c r="C1892" s="81" t="str">
        <f t="shared" si="105"/>
        <v/>
      </c>
      <c r="D1892" s="82">
        <v>2421.86</v>
      </c>
      <c r="E1892" s="106" t="s">
        <v>372</v>
      </c>
      <c r="F1892" s="150">
        <f t="shared" si="106"/>
        <v>2954.6692</v>
      </c>
      <c r="G1892" s="95" t="s">
        <v>246</v>
      </c>
      <c r="H1892" s="86"/>
      <c r="I1892" s="19"/>
      <c r="J1892" s="145"/>
      <c r="K1892" s="146"/>
      <c r="N1892" s="18"/>
      <c r="P1892" s="4">
        <v>255.0</v>
      </c>
      <c r="Q1892" s="4"/>
      <c r="R1892" s="4"/>
      <c r="S1892" s="21"/>
      <c r="T1892" s="21"/>
      <c r="V1892" s="89"/>
      <c r="AA1892" s="4">
        <v>7.0</v>
      </c>
      <c r="AB1892" s="4"/>
      <c r="AC1892" s="74"/>
      <c r="AD1892" s="75"/>
      <c r="AE1892" s="75"/>
      <c r="AF1892" s="76"/>
      <c r="AJ1892" s="90"/>
      <c r="AK1892" s="18"/>
      <c r="AL1892" s="8">
        <f t="shared" si="107"/>
        <v>0</v>
      </c>
      <c r="AO1892" s="8">
        <v>1.505666069914891</v>
      </c>
      <c r="AT1892" s="18"/>
      <c r="AU1892" s="91"/>
    </row>
    <row r="1893" ht="36.0" customHeight="1">
      <c r="A1893" s="147">
        <v>5509069.0</v>
      </c>
      <c r="B1893" s="92" t="s">
        <v>2264</v>
      </c>
      <c r="C1893" s="81" t="str">
        <f t="shared" si="105"/>
        <v/>
      </c>
      <c r="D1893" s="82">
        <v>2193.6</v>
      </c>
      <c r="E1893" s="106" t="s">
        <v>497</v>
      </c>
      <c r="F1893" s="150">
        <f t="shared" si="106"/>
        <v>2676.192</v>
      </c>
      <c r="G1893" s="95" t="s">
        <v>246</v>
      </c>
      <c r="H1893" s="86"/>
      <c r="I1893" s="19"/>
      <c r="J1893" s="145"/>
      <c r="K1893" s="146"/>
      <c r="N1893" s="18"/>
      <c r="P1893" s="4">
        <v>255.0</v>
      </c>
      <c r="Q1893" s="4"/>
      <c r="R1893" s="4"/>
      <c r="S1893" s="21"/>
      <c r="T1893" s="21"/>
      <c r="V1893" s="89"/>
      <c r="AA1893" s="4">
        <v>7.0</v>
      </c>
      <c r="AB1893" s="4"/>
      <c r="AC1893" s="74"/>
      <c r="AD1893" s="75"/>
      <c r="AE1893" s="75"/>
      <c r="AF1893" s="76"/>
      <c r="AJ1893" s="90"/>
      <c r="AK1893" s="18"/>
      <c r="AL1893" s="8">
        <f t="shared" si="107"/>
        <v>0</v>
      </c>
      <c r="AO1893" s="8">
        <v>3.312197917565884</v>
      </c>
      <c r="AT1893" s="18"/>
      <c r="AU1893" s="91"/>
    </row>
    <row r="1894" ht="36.0" customHeight="1">
      <c r="A1894" s="147">
        <v>5509068.0</v>
      </c>
      <c r="B1894" s="92" t="s">
        <v>2265</v>
      </c>
      <c r="C1894" s="81" t="str">
        <f t="shared" si="105"/>
        <v/>
      </c>
      <c r="D1894" s="82">
        <v>1339.28</v>
      </c>
      <c r="E1894" s="106" t="s">
        <v>497</v>
      </c>
      <c r="F1894" s="150">
        <f t="shared" si="106"/>
        <v>1633.9216</v>
      </c>
      <c r="G1894" s="95" t="s">
        <v>246</v>
      </c>
      <c r="H1894" s="86"/>
      <c r="I1894" s="19"/>
      <c r="J1894" s="145"/>
      <c r="K1894" s="146"/>
      <c r="N1894" s="18"/>
      <c r="P1894" s="4">
        <v>255.0</v>
      </c>
      <c r="Q1894" s="4"/>
      <c r="R1894" s="4"/>
      <c r="S1894" s="21"/>
      <c r="T1894" s="21"/>
      <c r="V1894" s="89"/>
      <c r="AA1894" s="4">
        <v>7.0</v>
      </c>
      <c r="AB1894" s="4"/>
      <c r="AC1894" s="74"/>
      <c r="AD1894" s="75"/>
      <c r="AE1894" s="75"/>
      <c r="AF1894" s="76"/>
      <c r="AJ1894" s="90"/>
      <c r="AK1894" s="18"/>
      <c r="AL1894" s="8">
        <f t="shared" si="107"/>
        <v>0</v>
      </c>
      <c r="AO1894" s="8">
        <v>5.439582608371891</v>
      </c>
      <c r="AT1894" s="18"/>
      <c r="AU1894" s="91"/>
    </row>
    <row r="1895" ht="36.0" customHeight="1">
      <c r="A1895" s="147">
        <v>5509072.0</v>
      </c>
      <c r="B1895" s="92" t="s">
        <v>2266</v>
      </c>
      <c r="C1895" s="81" t="str">
        <f t="shared" si="105"/>
        <v/>
      </c>
      <c r="D1895" s="82">
        <v>1810.34</v>
      </c>
      <c r="E1895" s="106" t="s">
        <v>245</v>
      </c>
      <c r="F1895" s="150">
        <f t="shared" si="106"/>
        <v>2208.6148</v>
      </c>
      <c r="G1895" s="95" t="s">
        <v>252</v>
      </c>
      <c r="H1895" s="86"/>
      <c r="I1895" s="19"/>
      <c r="J1895" s="145"/>
      <c r="K1895" s="146"/>
      <c r="N1895" s="18"/>
      <c r="P1895" s="4">
        <v>255.0</v>
      </c>
      <c r="Q1895" s="4"/>
      <c r="R1895" s="4"/>
      <c r="S1895" s="21"/>
      <c r="T1895" s="21"/>
      <c r="V1895" s="89"/>
      <c r="AA1895" s="4">
        <v>7.0</v>
      </c>
      <c r="AB1895" s="4"/>
      <c r="AC1895" s="74"/>
      <c r="AD1895" s="75"/>
      <c r="AE1895" s="75"/>
      <c r="AF1895" s="76"/>
      <c r="AJ1895" s="90"/>
      <c r="AK1895" s="18"/>
      <c r="AL1895" s="8">
        <f t="shared" si="107"/>
        <v>0</v>
      </c>
      <c r="AO1895" s="8">
        <v>1.4394906818045952</v>
      </c>
      <c r="AT1895" s="18"/>
      <c r="AU1895" s="91"/>
    </row>
    <row r="1896" ht="36.0" customHeight="1">
      <c r="A1896" s="147">
        <v>5509071.0</v>
      </c>
      <c r="B1896" s="92" t="s">
        <v>2267</v>
      </c>
      <c r="C1896" s="81" t="str">
        <f t="shared" si="105"/>
        <v/>
      </c>
      <c r="D1896" s="82">
        <v>1076.24</v>
      </c>
      <c r="E1896" s="106" t="s">
        <v>372</v>
      </c>
      <c r="F1896" s="150">
        <f t="shared" si="106"/>
        <v>1313.0128</v>
      </c>
      <c r="G1896" s="95" t="s">
        <v>252</v>
      </c>
      <c r="H1896" s="86"/>
      <c r="I1896" s="19"/>
      <c r="J1896" s="145"/>
      <c r="K1896" s="146"/>
      <c r="N1896" s="18"/>
      <c r="P1896" s="4">
        <v>255.0</v>
      </c>
      <c r="Q1896" s="4"/>
      <c r="R1896" s="4"/>
      <c r="S1896" s="21"/>
      <c r="T1896" s="21"/>
      <c r="V1896" s="89"/>
      <c r="AA1896" s="4">
        <v>7.0</v>
      </c>
      <c r="AB1896" s="4"/>
      <c r="AC1896" s="74"/>
      <c r="AD1896" s="75"/>
      <c r="AE1896" s="75"/>
      <c r="AF1896" s="76"/>
      <c r="AJ1896" s="90"/>
      <c r="AK1896" s="18"/>
      <c r="AL1896" s="8">
        <f t="shared" si="107"/>
        <v>0</v>
      </c>
      <c r="AO1896" s="8">
        <v>3.6606245416426946</v>
      </c>
      <c r="AT1896" s="18"/>
      <c r="AU1896" s="91"/>
    </row>
    <row r="1897" ht="36.0" customHeight="1">
      <c r="A1897" s="148">
        <v>5509073.0</v>
      </c>
      <c r="B1897" s="110" t="s">
        <v>2268</v>
      </c>
      <c r="C1897" s="81" t="str">
        <f t="shared" si="105"/>
        <v/>
      </c>
      <c r="D1897" s="82">
        <v>4444.73</v>
      </c>
      <c r="E1897" s="106" t="s">
        <v>372</v>
      </c>
      <c r="F1897" s="163">
        <f t="shared" si="106"/>
        <v>5422.5706</v>
      </c>
      <c r="G1897" s="112" t="s">
        <v>246</v>
      </c>
      <c r="H1897" s="86"/>
      <c r="I1897" s="19"/>
      <c r="J1897" s="145"/>
      <c r="K1897" s="146"/>
      <c r="N1897" s="18"/>
      <c r="P1897" s="4">
        <v>255.0</v>
      </c>
      <c r="Q1897" s="4"/>
      <c r="R1897" s="4"/>
      <c r="S1897" s="21"/>
      <c r="T1897" s="21"/>
      <c r="V1897" s="89"/>
      <c r="AA1897" s="4">
        <v>7.0</v>
      </c>
      <c r="AB1897" s="4"/>
      <c r="AC1897" s="74"/>
      <c r="AD1897" s="75"/>
      <c r="AE1897" s="75"/>
      <c r="AF1897" s="76"/>
      <c r="AJ1897" s="90"/>
      <c r="AK1897" s="18"/>
      <c r="AL1897" s="8">
        <f t="shared" si="107"/>
        <v>0</v>
      </c>
      <c r="AO1897" s="8">
        <v>0.5431550355980967</v>
      </c>
      <c r="AT1897" s="18"/>
      <c r="AU1897" s="91"/>
    </row>
    <row r="1898" ht="45.0" customHeight="1">
      <c r="A1898" s="62">
        <v>36.0</v>
      </c>
      <c r="B1898" s="113" t="s">
        <v>2269</v>
      </c>
      <c r="C1898" s="66"/>
      <c r="D1898" s="82"/>
      <c r="E1898" s="66"/>
      <c r="F1898" s="149"/>
      <c r="G1898" s="68"/>
      <c r="H1898" s="86"/>
      <c r="I1898" s="70">
        <v>0.0</v>
      </c>
      <c r="J1898" s="71"/>
      <c r="K1898" s="71"/>
      <c r="L1898" s="142"/>
      <c r="M1898" s="142"/>
      <c r="N1898" s="18"/>
      <c r="P1898" s="4">
        <v>256.0</v>
      </c>
      <c r="Q1898" s="4"/>
      <c r="R1898" s="5"/>
      <c r="S1898" s="21"/>
      <c r="T1898" s="21"/>
      <c r="V1898" s="72" t="s">
        <v>2148</v>
      </c>
      <c r="AA1898" s="4"/>
      <c r="AB1898" s="4"/>
      <c r="AC1898" s="74"/>
      <c r="AD1898" s="75"/>
      <c r="AE1898" s="75"/>
      <c r="AF1898" s="76"/>
      <c r="AJ1898" s="90"/>
      <c r="AK1898" s="18"/>
      <c r="AL1898" s="18"/>
      <c r="AT1898" s="18"/>
      <c r="AU1898" s="91"/>
    </row>
    <row r="1899" ht="56.25" customHeight="1">
      <c r="A1899" s="143">
        <v>5509049.0</v>
      </c>
      <c r="B1899" s="80" t="s">
        <v>2270</v>
      </c>
      <c r="C1899" s="81" t="str">
        <f t="shared" ref="C1899:C1907" si="108">IF(MROUND(AL1899/(AO1899*F1899),1)=0,"",MROUND(AL1899/(AO1899*F1899),1))</f>
        <v/>
      </c>
      <c r="D1899" s="82">
        <v>1305.58</v>
      </c>
      <c r="E1899" s="106" t="s">
        <v>245</v>
      </c>
      <c r="F1899" s="150">
        <f t="shared" ref="F1899:F1907" si="109">D1899*1.22</f>
        <v>1592.8076</v>
      </c>
      <c r="G1899" s="85" t="s">
        <v>246</v>
      </c>
      <c r="H1899" s="86"/>
      <c r="I1899" s="19"/>
      <c r="J1899" s="145"/>
      <c r="K1899" s="146"/>
      <c r="N1899" s="18"/>
      <c r="P1899" s="4">
        <v>256.0</v>
      </c>
      <c r="Q1899" s="4"/>
      <c r="R1899" s="4"/>
      <c r="S1899" s="21"/>
      <c r="T1899" s="21"/>
      <c r="V1899" s="89"/>
      <c r="AA1899" s="4">
        <v>7.0</v>
      </c>
      <c r="AB1899" s="4"/>
      <c r="AC1899" s="74"/>
      <c r="AD1899" s="75"/>
      <c r="AE1899" s="75"/>
      <c r="AF1899" s="76"/>
      <c r="AJ1899" s="90"/>
      <c r="AK1899" s="18"/>
      <c r="AL1899" s="8">
        <f t="shared" ref="AL1899:AL1907" si="110">$I$1898/9</f>
        <v>0</v>
      </c>
      <c r="AO1899" s="8">
        <v>1.9882807184127282</v>
      </c>
      <c r="AT1899" s="18"/>
      <c r="AU1899" s="91"/>
    </row>
    <row r="1900" ht="67.5" customHeight="1">
      <c r="A1900" s="147">
        <v>5509050.0</v>
      </c>
      <c r="B1900" s="92" t="s">
        <v>2271</v>
      </c>
      <c r="C1900" s="81" t="str">
        <f t="shared" si="108"/>
        <v/>
      </c>
      <c r="D1900" s="82">
        <v>5910.88</v>
      </c>
      <c r="E1900" s="106" t="s">
        <v>497</v>
      </c>
      <c r="F1900" s="150">
        <f t="shared" si="109"/>
        <v>7211.2736</v>
      </c>
      <c r="G1900" s="95" t="s">
        <v>246</v>
      </c>
      <c r="H1900" s="86"/>
      <c r="I1900" s="19"/>
      <c r="J1900" s="145"/>
      <c r="K1900" s="146"/>
      <c r="N1900" s="18"/>
      <c r="P1900" s="4">
        <v>256.0</v>
      </c>
      <c r="Q1900" s="4"/>
      <c r="R1900" s="4"/>
      <c r="S1900" s="21"/>
      <c r="T1900" s="21"/>
      <c r="V1900" s="89"/>
      <c r="AA1900" s="4">
        <v>7.0</v>
      </c>
      <c r="AB1900" s="4"/>
      <c r="AC1900" s="74"/>
      <c r="AD1900" s="75"/>
      <c r="AE1900" s="75"/>
      <c r="AF1900" s="76"/>
      <c r="AJ1900" s="90"/>
      <c r="AK1900" s="18"/>
      <c r="AL1900" s="8">
        <f t="shared" si="110"/>
        <v>0</v>
      </c>
      <c r="AO1900" s="8">
        <v>0.7026000792868804</v>
      </c>
      <c r="AT1900" s="18"/>
      <c r="AU1900" s="91"/>
    </row>
    <row r="1901" ht="72.0" customHeight="1">
      <c r="A1901" s="147">
        <v>5509051.0</v>
      </c>
      <c r="B1901" s="92" t="s">
        <v>2272</v>
      </c>
      <c r="C1901" s="81" t="str">
        <f t="shared" si="108"/>
        <v/>
      </c>
      <c r="D1901" s="82">
        <v>5085.13</v>
      </c>
      <c r="E1901" s="106" t="s">
        <v>497</v>
      </c>
      <c r="F1901" s="150">
        <f t="shared" si="109"/>
        <v>6203.8586</v>
      </c>
      <c r="G1901" s="95" t="s">
        <v>246</v>
      </c>
      <c r="H1901" s="86"/>
      <c r="I1901" s="19"/>
      <c r="J1901" s="145"/>
      <c r="K1901" s="146"/>
      <c r="N1901" s="18"/>
      <c r="P1901" s="4">
        <v>256.0</v>
      </c>
      <c r="Q1901" s="4"/>
      <c r="R1901" s="4"/>
      <c r="S1901" s="21"/>
      <c r="T1901" s="21"/>
      <c r="V1901" s="89"/>
      <c r="AA1901" s="4">
        <v>7.0</v>
      </c>
      <c r="AB1901" s="4"/>
      <c r="AC1901" s="74"/>
      <c r="AD1901" s="75"/>
      <c r="AE1901" s="75"/>
      <c r="AF1901" s="76"/>
      <c r="AJ1901" s="90"/>
      <c r="AK1901" s="18"/>
      <c r="AL1901" s="8">
        <f t="shared" si="110"/>
        <v>0</v>
      </c>
      <c r="AO1901" s="8">
        <v>0.818798617777594</v>
      </c>
      <c r="AT1901" s="18"/>
      <c r="AU1901" s="91"/>
    </row>
    <row r="1902" ht="72.0" customHeight="1">
      <c r="A1902" s="147">
        <v>5509052.0</v>
      </c>
      <c r="B1902" s="92" t="s">
        <v>2273</v>
      </c>
      <c r="C1902" s="81" t="str">
        <f t="shared" si="108"/>
        <v/>
      </c>
      <c r="D1902" s="82">
        <v>4094.74</v>
      </c>
      <c r="E1902" s="106" t="s">
        <v>372</v>
      </c>
      <c r="F1902" s="150">
        <f t="shared" si="109"/>
        <v>4995.5828</v>
      </c>
      <c r="G1902" s="95" t="s">
        <v>246</v>
      </c>
      <c r="H1902" s="86"/>
      <c r="I1902" s="19"/>
      <c r="J1902" s="145"/>
      <c r="K1902" s="146"/>
      <c r="N1902" s="18"/>
      <c r="P1902" s="4">
        <v>256.0</v>
      </c>
      <c r="Q1902" s="4"/>
      <c r="R1902" s="4"/>
      <c r="S1902" s="21"/>
      <c r="T1902" s="21"/>
      <c r="V1902" s="89"/>
      <c r="AA1902" s="4">
        <v>7.0</v>
      </c>
      <c r="AB1902" s="4"/>
      <c r="AC1902" s="74"/>
      <c r="AD1902" s="75"/>
      <c r="AE1902" s="75"/>
      <c r="AF1902" s="76"/>
      <c r="AJ1902" s="90"/>
      <c r="AK1902" s="18"/>
      <c r="AL1902" s="8">
        <f t="shared" si="110"/>
        <v>0</v>
      </c>
      <c r="AO1902" s="8">
        <v>1.2767510388731365</v>
      </c>
      <c r="AT1902" s="18"/>
      <c r="AU1902" s="91"/>
    </row>
    <row r="1903" ht="72.0" customHeight="1">
      <c r="A1903" s="147">
        <v>5509053.0</v>
      </c>
      <c r="B1903" s="92" t="s">
        <v>2274</v>
      </c>
      <c r="C1903" s="81" t="str">
        <f t="shared" si="108"/>
        <v/>
      </c>
      <c r="D1903" s="82">
        <v>7257.45</v>
      </c>
      <c r="E1903" s="106" t="s">
        <v>372</v>
      </c>
      <c r="F1903" s="150">
        <f t="shared" si="109"/>
        <v>8854.089</v>
      </c>
      <c r="G1903" s="95" t="s">
        <v>246</v>
      </c>
      <c r="H1903" s="86"/>
      <c r="I1903" s="19"/>
      <c r="J1903" s="145"/>
      <c r="K1903" s="146"/>
      <c r="N1903" s="18"/>
      <c r="P1903" s="4">
        <v>256.0</v>
      </c>
      <c r="Q1903" s="4"/>
      <c r="R1903" s="4"/>
      <c r="S1903" s="21"/>
      <c r="T1903" s="21"/>
      <c r="V1903" s="89"/>
      <c r="AA1903" s="4">
        <v>7.0</v>
      </c>
      <c r="AB1903" s="4"/>
      <c r="AC1903" s="74"/>
      <c r="AD1903" s="75"/>
      <c r="AE1903" s="75"/>
      <c r="AF1903" s="76"/>
      <c r="AJ1903" s="90"/>
      <c r="AK1903" s="18"/>
      <c r="AL1903" s="8">
        <f t="shared" si="110"/>
        <v>0</v>
      </c>
      <c r="AO1903" s="8">
        <v>1.4264012043257568</v>
      </c>
      <c r="AT1903" s="18"/>
      <c r="AU1903" s="91"/>
    </row>
    <row r="1904" ht="56.25" customHeight="1">
      <c r="A1904" s="147">
        <v>5509054.0</v>
      </c>
      <c r="B1904" s="92" t="s">
        <v>2275</v>
      </c>
      <c r="C1904" s="81" t="str">
        <f t="shared" si="108"/>
        <v/>
      </c>
      <c r="D1904" s="82">
        <v>1836.43</v>
      </c>
      <c r="E1904" s="106" t="s">
        <v>372</v>
      </c>
      <c r="F1904" s="150">
        <f t="shared" si="109"/>
        <v>2240.4446</v>
      </c>
      <c r="G1904" s="95" t="s">
        <v>246</v>
      </c>
      <c r="H1904" s="86"/>
      <c r="I1904" s="19"/>
      <c r="J1904" s="145"/>
      <c r="K1904" s="146"/>
      <c r="N1904" s="18"/>
      <c r="P1904" s="4">
        <v>256.0</v>
      </c>
      <c r="Q1904" s="4"/>
      <c r="R1904" s="4"/>
      <c r="S1904" s="21"/>
      <c r="T1904" s="21"/>
      <c r="V1904" s="89"/>
      <c r="AA1904" s="4">
        <v>7.0</v>
      </c>
      <c r="AB1904" s="4"/>
      <c r="AC1904" s="74"/>
      <c r="AD1904" s="75"/>
      <c r="AE1904" s="75"/>
      <c r="AF1904" s="76"/>
      <c r="AJ1904" s="90"/>
      <c r="AK1904" s="18"/>
      <c r="AL1904" s="8">
        <f t="shared" si="110"/>
        <v>0</v>
      </c>
      <c r="AO1904" s="8">
        <v>0.9765864982013607</v>
      </c>
      <c r="AT1904" s="18"/>
      <c r="AU1904" s="91"/>
    </row>
    <row r="1905" ht="56.25" customHeight="1">
      <c r="A1905" s="147">
        <v>5509055.0</v>
      </c>
      <c r="B1905" s="92" t="s">
        <v>2276</v>
      </c>
      <c r="C1905" s="81" t="str">
        <f t="shared" si="108"/>
        <v/>
      </c>
      <c r="D1905" s="82">
        <v>5313.87</v>
      </c>
      <c r="E1905" s="106" t="s">
        <v>497</v>
      </c>
      <c r="F1905" s="150">
        <f t="shared" si="109"/>
        <v>6482.9214</v>
      </c>
      <c r="G1905" s="95" t="s">
        <v>246</v>
      </c>
      <c r="H1905" s="86"/>
      <c r="I1905" s="19"/>
      <c r="J1905" s="145"/>
      <c r="K1905" s="146"/>
      <c r="N1905" s="18"/>
      <c r="P1905" s="4">
        <v>256.0</v>
      </c>
      <c r="Q1905" s="4"/>
      <c r="R1905" s="4"/>
      <c r="S1905" s="21"/>
      <c r="T1905" s="21"/>
      <c r="V1905" s="89"/>
      <c r="AA1905" s="4">
        <v>7.0</v>
      </c>
      <c r="AB1905" s="4"/>
      <c r="AC1905" s="74"/>
      <c r="AD1905" s="75"/>
      <c r="AE1905" s="75"/>
      <c r="AF1905" s="76"/>
      <c r="AJ1905" s="90"/>
      <c r="AK1905" s="18"/>
      <c r="AL1905" s="8">
        <f t="shared" si="110"/>
        <v>0</v>
      </c>
      <c r="AO1905" s="8">
        <v>0.6524416022301259</v>
      </c>
      <c r="AT1905" s="18"/>
      <c r="AU1905" s="91"/>
    </row>
    <row r="1906" ht="56.25" customHeight="1">
      <c r="A1906" s="147">
        <v>5509056.0</v>
      </c>
      <c r="B1906" s="92" t="s">
        <v>2277</v>
      </c>
      <c r="C1906" s="81" t="str">
        <f t="shared" si="108"/>
        <v/>
      </c>
      <c r="D1906" s="82">
        <v>6916.71</v>
      </c>
      <c r="E1906" s="106" t="s">
        <v>372</v>
      </c>
      <c r="F1906" s="150">
        <f t="shared" si="109"/>
        <v>8438.3862</v>
      </c>
      <c r="G1906" s="95" t="s">
        <v>246</v>
      </c>
      <c r="H1906" s="86"/>
      <c r="I1906" s="19"/>
      <c r="J1906" s="145"/>
      <c r="K1906" s="146"/>
      <c r="N1906" s="18"/>
      <c r="P1906" s="4">
        <v>256.0</v>
      </c>
      <c r="Q1906" s="4"/>
      <c r="R1906" s="4"/>
      <c r="S1906" s="21"/>
      <c r="T1906" s="21"/>
      <c r="V1906" s="89"/>
      <c r="AA1906" s="4">
        <v>7.0</v>
      </c>
      <c r="AB1906" s="4"/>
      <c r="AC1906" s="74"/>
      <c r="AD1906" s="75"/>
      <c r="AE1906" s="75"/>
      <c r="AF1906" s="76"/>
      <c r="AJ1906" s="90"/>
      <c r="AK1906" s="18"/>
      <c r="AL1906" s="8">
        <f t="shared" si="110"/>
        <v>0</v>
      </c>
      <c r="AO1906" s="8">
        <v>0.9984137083182931</v>
      </c>
      <c r="AT1906" s="18"/>
      <c r="AU1906" s="91"/>
    </row>
    <row r="1907" ht="56.25" customHeight="1">
      <c r="A1907" s="148">
        <v>5509057.0</v>
      </c>
      <c r="B1907" s="110" t="s">
        <v>2278</v>
      </c>
      <c r="C1907" s="81" t="str">
        <f t="shared" si="108"/>
        <v/>
      </c>
      <c r="D1907" s="82">
        <v>5610.84</v>
      </c>
      <c r="E1907" s="106" t="s">
        <v>497</v>
      </c>
      <c r="F1907" s="163">
        <f t="shared" si="109"/>
        <v>6845.2248</v>
      </c>
      <c r="G1907" s="112" t="s">
        <v>246</v>
      </c>
      <c r="H1907" s="86"/>
      <c r="I1907" s="19"/>
      <c r="J1907" s="145"/>
      <c r="K1907" s="146"/>
      <c r="N1907" s="18"/>
      <c r="P1907" s="4">
        <v>256.0</v>
      </c>
      <c r="Q1907" s="4"/>
      <c r="R1907" s="4"/>
      <c r="S1907" s="21"/>
      <c r="T1907" s="21"/>
      <c r="V1907" s="89"/>
      <c r="AA1907" s="4">
        <v>7.0</v>
      </c>
      <c r="AB1907" s="4"/>
      <c r="AC1907" s="74"/>
      <c r="AD1907" s="75"/>
      <c r="AE1907" s="75"/>
      <c r="AF1907" s="76"/>
      <c r="AJ1907" s="90"/>
      <c r="AK1907" s="18"/>
      <c r="AL1907" s="8">
        <f t="shared" si="110"/>
        <v>0</v>
      </c>
      <c r="AO1907" s="8">
        <v>1.234665885848785</v>
      </c>
      <c r="AT1907" s="18"/>
      <c r="AU1907" s="91"/>
    </row>
    <row r="1908" ht="45.0" customHeight="1">
      <c r="A1908" s="62">
        <v>37.0</v>
      </c>
      <c r="B1908" s="113" t="s">
        <v>2279</v>
      </c>
      <c r="C1908" s="66"/>
      <c r="D1908" s="82"/>
      <c r="E1908" s="66"/>
      <c r="F1908" s="149"/>
      <c r="G1908" s="68"/>
      <c r="H1908" s="86"/>
      <c r="I1908" s="70">
        <v>0.0</v>
      </c>
      <c r="J1908" s="71"/>
      <c r="K1908" s="71"/>
      <c r="L1908" s="142"/>
      <c r="M1908" s="142"/>
      <c r="N1908" s="18"/>
      <c r="P1908" s="4">
        <v>192.0</v>
      </c>
      <c r="Q1908" s="4"/>
      <c r="R1908" s="5"/>
      <c r="S1908" s="21"/>
      <c r="T1908" s="21"/>
      <c r="V1908" s="72" t="s">
        <v>2148</v>
      </c>
      <c r="AA1908" s="4"/>
      <c r="AB1908" s="4"/>
      <c r="AC1908" s="74"/>
      <c r="AD1908" s="75"/>
      <c r="AE1908" s="75"/>
      <c r="AF1908" s="76"/>
      <c r="AJ1908" s="90"/>
      <c r="AK1908" s="18"/>
      <c r="AL1908" s="18"/>
      <c r="AT1908" s="18"/>
      <c r="AU1908" s="91"/>
    </row>
    <row r="1909" ht="56.25" customHeight="1">
      <c r="A1909" s="143">
        <v>5509023.0</v>
      </c>
      <c r="B1909" s="80" t="s">
        <v>2280</v>
      </c>
      <c r="C1909" s="81" t="str">
        <f t="shared" ref="C1909:C1915" si="111">IF(MROUND(AL1909/(AO1909*F1909),1)=0,"",MROUND(AL1909/(AO1909*F1909),1))</f>
        <v/>
      </c>
      <c r="D1909" s="82">
        <v>570.77</v>
      </c>
      <c r="E1909" s="106" t="s">
        <v>497</v>
      </c>
      <c r="F1909" s="150">
        <f t="shared" ref="F1909:F1915" si="112">D1909*1.22</f>
        <v>696.3394</v>
      </c>
      <c r="G1909" s="85" t="s">
        <v>252</v>
      </c>
      <c r="H1909" s="86"/>
      <c r="I1909" s="144" t="s">
        <v>2208</v>
      </c>
      <c r="J1909" s="145"/>
      <c r="K1909" s="146"/>
      <c r="N1909" s="18"/>
      <c r="P1909" s="4">
        <v>192.0</v>
      </c>
      <c r="Q1909" s="4"/>
      <c r="R1909" s="4"/>
      <c r="S1909" s="21"/>
      <c r="T1909" s="21"/>
      <c r="V1909" s="89"/>
      <c r="AA1909" s="4">
        <v>7.0</v>
      </c>
      <c r="AB1909" s="4"/>
      <c r="AC1909" s="74"/>
      <c r="AD1909" s="75"/>
      <c r="AE1909" s="75"/>
      <c r="AF1909" s="76"/>
      <c r="AJ1909" s="90"/>
      <c r="AK1909" s="18"/>
      <c r="AL1909" s="8">
        <f t="shared" ref="AL1909:AL1915" si="113">$I$1908/7</f>
        <v>0</v>
      </c>
      <c r="AO1909" s="8">
        <v>1.3974361463247333</v>
      </c>
      <c r="AT1909" s="18"/>
      <c r="AU1909" s="91"/>
    </row>
    <row r="1910" ht="56.25" customHeight="1">
      <c r="A1910" s="147">
        <v>5509024.0</v>
      </c>
      <c r="B1910" s="92" t="s">
        <v>2281</v>
      </c>
      <c r="C1910" s="81" t="str">
        <f t="shared" si="111"/>
        <v/>
      </c>
      <c r="D1910" s="82">
        <v>999.58</v>
      </c>
      <c r="E1910" s="106" t="s">
        <v>372</v>
      </c>
      <c r="F1910" s="150">
        <f t="shared" si="112"/>
        <v>1219.4876</v>
      </c>
      <c r="G1910" s="95" t="s">
        <v>252</v>
      </c>
      <c r="H1910" s="86"/>
      <c r="I1910" s="19"/>
      <c r="J1910" s="145"/>
      <c r="K1910" s="146"/>
      <c r="N1910" s="18"/>
      <c r="P1910" s="4">
        <v>192.0</v>
      </c>
      <c r="Q1910" s="4"/>
      <c r="R1910" s="4"/>
      <c r="S1910" s="21"/>
      <c r="T1910" s="21"/>
      <c r="V1910" s="89"/>
      <c r="AA1910" s="4">
        <v>7.0</v>
      </c>
      <c r="AB1910" s="4"/>
      <c r="AC1910" s="74"/>
      <c r="AD1910" s="75"/>
      <c r="AE1910" s="75"/>
      <c r="AF1910" s="76"/>
      <c r="AJ1910" s="90"/>
      <c r="AK1910" s="18"/>
      <c r="AL1910" s="8">
        <f t="shared" si="113"/>
        <v>0</v>
      </c>
      <c r="AO1910" s="8">
        <v>0.9817694126204765</v>
      </c>
      <c r="AT1910" s="18"/>
      <c r="AU1910" s="91"/>
    </row>
    <row r="1911" ht="67.5" customHeight="1">
      <c r="A1911" s="147">
        <v>5509025.0</v>
      </c>
      <c r="B1911" s="92" t="s">
        <v>2282</v>
      </c>
      <c r="C1911" s="81" t="str">
        <f t="shared" si="111"/>
        <v/>
      </c>
      <c r="D1911" s="82">
        <v>1752.81</v>
      </c>
      <c r="E1911" s="106" t="s">
        <v>497</v>
      </c>
      <c r="F1911" s="150">
        <f t="shared" si="112"/>
        <v>2138.4282</v>
      </c>
      <c r="G1911" s="95" t="s">
        <v>252</v>
      </c>
      <c r="H1911" s="86"/>
      <c r="I1911" s="19"/>
      <c r="J1911" s="145"/>
      <c r="K1911" s="146"/>
      <c r="N1911" s="18"/>
      <c r="P1911" s="4">
        <v>192.0</v>
      </c>
      <c r="Q1911" s="4"/>
      <c r="R1911" s="4"/>
      <c r="S1911" s="21"/>
      <c r="T1911" s="21"/>
      <c r="V1911" s="89"/>
      <c r="AA1911" s="4">
        <v>7.0</v>
      </c>
      <c r="AB1911" s="4"/>
      <c r="AC1911" s="74"/>
      <c r="AD1911" s="75"/>
      <c r="AE1911" s="75"/>
      <c r="AF1911" s="76"/>
      <c r="AJ1911" s="90"/>
      <c r="AK1911" s="18"/>
      <c r="AL1911" s="8">
        <f t="shared" si="113"/>
        <v>0</v>
      </c>
      <c r="AO1911" s="8">
        <v>0.8878172317533928</v>
      </c>
      <c r="AT1911" s="18"/>
      <c r="AU1911" s="91"/>
    </row>
    <row r="1912" ht="67.5" customHeight="1">
      <c r="A1912" s="147">
        <v>5509026.0</v>
      </c>
      <c r="B1912" s="92" t="s">
        <v>2283</v>
      </c>
      <c r="C1912" s="81" t="str">
        <f t="shared" si="111"/>
        <v/>
      </c>
      <c r="D1912" s="82">
        <v>1078.98</v>
      </c>
      <c r="E1912" s="106" t="s">
        <v>497</v>
      </c>
      <c r="F1912" s="150">
        <f t="shared" si="112"/>
        <v>1316.3556</v>
      </c>
      <c r="G1912" s="95" t="s">
        <v>252</v>
      </c>
      <c r="H1912" s="86"/>
      <c r="I1912" s="19"/>
      <c r="J1912" s="145"/>
      <c r="K1912" s="146"/>
      <c r="N1912" s="18"/>
      <c r="P1912" s="4">
        <v>192.0</v>
      </c>
      <c r="Q1912" s="4"/>
      <c r="R1912" s="4"/>
      <c r="S1912" s="21"/>
      <c r="T1912" s="21"/>
      <c r="V1912" s="89"/>
      <c r="AA1912" s="4">
        <v>7.0</v>
      </c>
      <c r="AB1912" s="4"/>
      <c r="AC1912" s="74"/>
      <c r="AD1912" s="75"/>
      <c r="AE1912" s="75"/>
      <c r="AF1912" s="76"/>
      <c r="AJ1912" s="90"/>
      <c r="AK1912" s="18"/>
      <c r="AL1912" s="8">
        <f t="shared" si="113"/>
        <v>0</v>
      </c>
      <c r="AO1912" s="8">
        <v>1.4529905903804554</v>
      </c>
      <c r="AT1912" s="18"/>
      <c r="AU1912" s="91"/>
    </row>
    <row r="1913" ht="67.5" customHeight="1">
      <c r="A1913" s="147">
        <v>5509027.0</v>
      </c>
      <c r="B1913" s="92" t="s">
        <v>2284</v>
      </c>
      <c r="C1913" s="81" t="str">
        <f t="shared" si="111"/>
        <v/>
      </c>
      <c r="D1913" s="82">
        <v>1310.8</v>
      </c>
      <c r="E1913" s="106" t="s">
        <v>372</v>
      </c>
      <c r="F1913" s="150">
        <f t="shared" si="112"/>
        <v>1599.176</v>
      </c>
      <c r="G1913" s="95" t="s">
        <v>252</v>
      </c>
      <c r="H1913" s="86"/>
      <c r="I1913" s="19"/>
      <c r="J1913" s="145"/>
      <c r="K1913" s="146"/>
      <c r="N1913" s="18"/>
      <c r="P1913" s="4">
        <v>192.0</v>
      </c>
      <c r="Q1913" s="4"/>
      <c r="R1913" s="4"/>
      <c r="S1913" s="21"/>
      <c r="T1913" s="21"/>
      <c r="V1913" s="89"/>
      <c r="AA1913" s="4">
        <v>7.0</v>
      </c>
      <c r="AB1913" s="4"/>
      <c r="AC1913" s="74"/>
      <c r="AD1913" s="75"/>
      <c r="AE1913" s="75"/>
      <c r="AF1913" s="76"/>
      <c r="AJ1913" s="90"/>
      <c r="AK1913" s="18"/>
      <c r="AL1913" s="8">
        <f t="shared" si="113"/>
        <v>0</v>
      </c>
      <c r="AO1913" s="8">
        <v>1.9865910851322588</v>
      </c>
      <c r="AT1913" s="18"/>
      <c r="AU1913" s="91"/>
    </row>
    <row r="1914" ht="78.75" customHeight="1">
      <c r="A1914" s="147">
        <v>5509028.0</v>
      </c>
      <c r="B1914" s="92" t="s">
        <v>2285</v>
      </c>
      <c r="C1914" s="81" t="str">
        <f t="shared" si="111"/>
        <v/>
      </c>
      <c r="D1914" s="82">
        <v>3688.98</v>
      </c>
      <c r="E1914" s="106" t="s">
        <v>497</v>
      </c>
      <c r="F1914" s="150">
        <f t="shared" si="112"/>
        <v>4500.5556</v>
      </c>
      <c r="G1914" s="95" t="s">
        <v>252</v>
      </c>
      <c r="H1914" s="86"/>
      <c r="I1914" s="19"/>
      <c r="J1914" s="145"/>
      <c r="K1914" s="146"/>
      <c r="N1914" s="18"/>
      <c r="P1914" s="4">
        <v>192.0</v>
      </c>
      <c r="Q1914" s="4"/>
      <c r="R1914" s="4"/>
      <c r="S1914" s="21"/>
      <c r="T1914" s="21"/>
      <c r="V1914" s="89"/>
      <c r="AA1914" s="4">
        <v>7.0</v>
      </c>
      <c r="AB1914" s="4"/>
      <c r="AC1914" s="74"/>
      <c r="AD1914" s="75"/>
      <c r="AE1914" s="75"/>
      <c r="AF1914" s="76"/>
      <c r="AJ1914" s="90"/>
      <c r="AK1914" s="18"/>
      <c r="AL1914" s="8">
        <f t="shared" si="113"/>
        <v>0</v>
      </c>
      <c r="AO1914" s="8">
        <v>0.7126653452904025</v>
      </c>
      <c r="AT1914" s="18"/>
      <c r="AU1914" s="91"/>
    </row>
    <row r="1915" ht="33.75" customHeight="1">
      <c r="A1915" s="109">
        <v>5509152.0</v>
      </c>
      <c r="B1915" s="161" t="s">
        <v>2286</v>
      </c>
      <c r="C1915" s="81" t="str">
        <f t="shared" si="111"/>
        <v/>
      </c>
      <c r="D1915" s="82">
        <v>404.22</v>
      </c>
      <c r="E1915" s="106" t="s">
        <v>458</v>
      </c>
      <c r="F1915" s="163">
        <f t="shared" si="112"/>
        <v>493.1484</v>
      </c>
      <c r="G1915" s="112" t="s">
        <v>274</v>
      </c>
      <c r="H1915" s="86"/>
      <c r="I1915" s="164"/>
      <c r="J1915" s="100"/>
      <c r="K1915" s="154"/>
      <c r="N1915" s="18"/>
      <c r="P1915" s="4">
        <v>192.0</v>
      </c>
      <c r="Q1915" s="4"/>
      <c r="R1915" s="4"/>
      <c r="S1915" s="21"/>
      <c r="T1915" s="21"/>
      <c r="V1915" s="89"/>
      <c r="AA1915" s="4">
        <v>7.0</v>
      </c>
      <c r="AB1915" s="4"/>
      <c r="AC1915" s="74"/>
      <c r="AD1915" s="75"/>
      <c r="AE1915" s="75"/>
      <c r="AF1915" s="76"/>
      <c r="AJ1915" s="90">
        <v>2201073.0</v>
      </c>
      <c r="AK1915" s="18"/>
      <c r="AL1915" s="8">
        <f t="shared" si="113"/>
        <v>0</v>
      </c>
      <c r="AO1915" s="8">
        <v>0.647343777166256</v>
      </c>
      <c r="AT1915" s="18"/>
      <c r="AU1915" s="91"/>
    </row>
    <row r="1916" ht="45.0" customHeight="1">
      <c r="A1916" s="62">
        <v>38.0</v>
      </c>
      <c r="B1916" s="113" t="s">
        <v>2287</v>
      </c>
      <c r="C1916" s="66"/>
      <c r="D1916" s="82"/>
      <c r="E1916" s="66"/>
      <c r="F1916" s="149"/>
      <c r="G1916" s="68"/>
      <c r="H1916" s="86"/>
      <c r="I1916" s="70">
        <v>0.0</v>
      </c>
      <c r="J1916" s="71"/>
      <c r="K1916" s="71"/>
      <c r="L1916" s="142"/>
      <c r="M1916" s="142"/>
      <c r="N1916" s="18"/>
      <c r="P1916" s="4">
        <v>194.0</v>
      </c>
      <c r="Q1916" s="4"/>
      <c r="R1916" s="5"/>
      <c r="S1916" s="21"/>
      <c r="T1916" s="21"/>
      <c r="V1916" s="72" t="s">
        <v>2148</v>
      </c>
      <c r="AA1916" s="4"/>
      <c r="AB1916" s="4"/>
      <c r="AC1916" s="74"/>
      <c r="AD1916" s="75"/>
      <c r="AE1916" s="75"/>
      <c r="AF1916" s="76"/>
      <c r="AJ1916" s="90"/>
      <c r="AK1916" s="18"/>
      <c r="AL1916" s="18"/>
      <c r="AT1916" s="18"/>
      <c r="AU1916" s="91"/>
    </row>
    <row r="1917" ht="48.0" customHeight="1">
      <c r="A1917" s="79">
        <v>5503091.0</v>
      </c>
      <c r="B1917" s="80" t="s">
        <v>2288</v>
      </c>
      <c r="C1917" s="81" t="str">
        <f t="shared" ref="C1917:C1928" si="114">IF(MROUND(AL1917/(AO1917*F1917),1)=0,"",MROUND(AL1917/(AO1917*F1917),1))</f>
        <v/>
      </c>
      <c r="D1917" s="82">
        <v>1193.29</v>
      </c>
      <c r="E1917" s="106" t="s">
        <v>497</v>
      </c>
      <c r="F1917" s="150">
        <f t="shared" ref="F1917:F1928" si="115">D1917*1.22</f>
        <v>1455.8138</v>
      </c>
      <c r="G1917" s="85" t="s">
        <v>246</v>
      </c>
      <c r="H1917" s="86"/>
      <c r="I1917" s="144" t="s">
        <v>2289</v>
      </c>
      <c r="J1917" s="100"/>
      <c r="K1917" s="154"/>
      <c r="N1917" s="18"/>
      <c r="P1917" s="4">
        <v>194.0</v>
      </c>
      <c r="Q1917" s="4"/>
      <c r="R1917" s="4"/>
      <c r="S1917" s="21"/>
      <c r="T1917" s="21"/>
      <c r="V1917" s="89"/>
      <c r="AA1917" s="4">
        <v>7.0</v>
      </c>
      <c r="AB1917" s="4"/>
      <c r="AC1917" s="74"/>
      <c r="AD1917" s="75"/>
      <c r="AE1917" s="75"/>
      <c r="AF1917" s="76"/>
      <c r="AJ1917" s="90">
        <v>2201091.0</v>
      </c>
      <c r="AK1917" s="18"/>
      <c r="AL1917" s="8">
        <f t="shared" ref="AL1917:AL1928" si="116">$I$1916/12</f>
        <v>0</v>
      </c>
      <c r="AO1917" s="8">
        <v>0.46075651985652516</v>
      </c>
      <c r="AT1917" s="18"/>
      <c r="AU1917" s="91"/>
    </row>
    <row r="1918" ht="48.0" customHeight="1">
      <c r="A1918" s="147">
        <v>5509029.0</v>
      </c>
      <c r="B1918" s="151" t="s">
        <v>2290</v>
      </c>
      <c r="C1918" s="81" t="str">
        <f t="shared" si="114"/>
        <v/>
      </c>
      <c r="D1918" s="82">
        <v>1201.55</v>
      </c>
      <c r="E1918" s="106" t="s">
        <v>372</v>
      </c>
      <c r="F1918" s="150">
        <f t="shared" si="115"/>
        <v>1465.891</v>
      </c>
      <c r="G1918" s="95" t="s">
        <v>252</v>
      </c>
      <c r="H1918" s="86"/>
      <c r="I1918" s="144" t="s">
        <v>2162</v>
      </c>
      <c r="J1918" s="145"/>
      <c r="K1918" s="146"/>
      <c r="N1918" s="18"/>
      <c r="P1918" s="4">
        <v>194.0</v>
      </c>
      <c r="Q1918" s="4"/>
      <c r="R1918" s="4"/>
      <c r="S1918" s="21"/>
      <c r="T1918" s="21"/>
      <c r="V1918" s="89"/>
      <c r="AA1918" s="4">
        <v>7.0</v>
      </c>
      <c r="AB1918" s="4"/>
      <c r="AC1918" s="74"/>
      <c r="AD1918" s="75"/>
      <c r="AE1918" s="75"/>
      <c r="AF1918" s="76"/>
      <c r="AJ1918" s="90"/>
      <c r="AK1918" s="18"/>
      <c r="AL1918" s="8">
        <f t="shared" si="116"/>
        <v>0</v>
      </c>
      <c r="AO1918" s="8">
        <v>0.5594800422780226</v>
      </c>
      <c r="AT1918" s="18"/>
      <c r="AU1918" s="91"/>
    </row>
    <row r="1919" ht="48.0" customHeight="1">
      <c r="A1919" s="147">
        <v>5509030.0</v>
      </c>
      <c r="B1919" s="151" t="s">
        <v>2291</v>
      </c>
      <c r="C1919" s="81" t="str">
        <f t="shared" si="114"/>
        <v/>
      </c>
      <c r="D1919" s="82">
        <v>2605.03</v>
      </c>
      <c r="E1919" s="106" t="s">
        <v>458</v>
      </c>
      <c r="F1919" s="150">
        <f t="shared" si="115"/>
        <v>3178.1366</v>
      </c>
      <c r="G1919" s="95" t="s">
        <v>252</v>
      </c>
      <c r="H1919" s="86"/>
      <c r="I1919" s="144" t="s">
        <v>2292</v>
      </c>
      <c r="J1919" s="145"/>
      <c r="K1919" s="146"/>
      <c r="N1919" s="18"/>
      <c r="P1919" s="4">
        <v>194.0</v>
      </c>
      <c r="Q1919" s="4"/>
      <c r="R1919" s="4"/>
      <c r="S1919" s="21"/>
      <c r="T1919" s="21"/>
      <c r="V1919" s="89"/>
      <c r="AA1919" s="4">
        <v>7.0</v>
      </c>
      <c r="AB1919" s="4"/>
      <c r="AC1919" s="74"/>
      <c r="AD1919" s="75"/>
      <c r="AE1919" s="75"/>
      <c r="AF1919" s="76"/>
      <c r="AJ1919" s="90"/>
      <c r="AK1919" s="18"/>
      <c r="AL1919" s="8">
        <f t="shared" si="116"/>
        <v>0</v>
      </c>
      <c r="AO1919" s="8">
        <v>0.3272178832803656</v>
      </c>
      <c r="AT1919" s="18"/>
      <c r="AU1919" s="91"/>
    </row>
    <row r="1920" ht="48.0" customHeight="1">
      <c r="A1920" s="97">
        <v>5503090.0</v>
      </c>
      <c r="B1920" s="92" t="s">
        <v>2293</v>
      </c>
      <c r="C1920" s="81" t="str">
        <f t="shared" si="114"/>
        <v/>
      </c>
      <c r="D1920" s="82">
        <v>2529.88</v>
      </c>
      <c r="E1920" s="106" t="s">
        <v>372</v>
      </c>
      <c r="F1920" s="150">
        <f t="shared" si="115"/>
        <v>3086.4536</v>
      </c>
      <c r="G1920" s="95" t="s">
        <v>246</v>
      </c>
      <c r="H1920" s="86"/>
      <c r="I1920" s="144" t="s">
        <v>2152</v>
      </c>
      <c r="J1920" s="146"/>
      <c r="K1920" s="146"/>
      <c r="N1920" s="18"/>
      <c r="P1920" s="4">
        <v>194.0</v>
      </c>
      <c r="Q1920" s="4"/>
      <c r="R1920" s="4"/>
      <c r="S1920" s="21"/>
      <c r="T1920" s="21"/>
      <c r="V1920" s="89"/>
      <c r="AA1920" s="4">
        <v>7.0</v>
      </c>
      <c r="AB1920" s="4"/>
      <c r="AC1920" s="74"/>
      <c r="AD1920" s="75"/>
      <c r="AE1920" s="75"/>
      <c r="AF1920" s="76"/>
      <c r="AJ1920" s="90">
        <v>2201090.0</v>
      </c>
      <c r="AK1920" s="18"/>
      <c r="AL1920" s="8">
        <f t="shared" si="116"/>
        <v>0</v>
      </c>
      <c r="AO1920" s="8">
        <v>2.2167537955244767</v>
      </c>
      <c r="AT1920" s="18"/>
      <c r="AU1920" s="91"/>
    </row>
    <row r="1921" ht="48.0" customHeight="1">
      <c r="A1921" s="147">
        <v>5509031.0</v>
      </c>
      <c r="B1921" s="151" t="s">
        <v>2294</v>
      </c>
      <c r="C1921" s="81" t="str">
        <f t="shared" si="114"/>
        <v/>
      </c>
      <c r="D1921" s="82">
        <v>1490.11</v>
      </c>
      <c r="E1921" s="106" t="s">
        <v>372</v>
      </c>
      <c r="F1921" s="150">
        <f t="shared" si="115"/>
        <v>1817.9342</v>
      </c>
      <c r="G1921" s="95" t="s">
        <v>252</v>
      </c>
      <c r="H1921" s="86"/>
      <c r="I1921" s="144" t="s">
        <v>2166</v>
      </c>
      <c r="J1921" s="145"/>
      <c r="K1921" s="146"/>
      <c r="N1921" s="18"/>
      <c r="P1921" s="4">
        <v>194.0</v>
      </c>
      <c r="Q1921" s="4"/>
      <c r="R1921" s="4"/>
      <c r="S1921" s="21"/>
      <c r="T1921" s="21"/>
      <c r="V1921" s="89"/>
      <c r="AA1921" s="4">
        <v>7.0</v>
      </c>
      <c r="AB1921" s="4"/>
      <c r="AC1921" s="74"/>
      <c r="AD1921" s="75"/>
      <c r="AE1921" s="75"/>
      <c r="AF1921" s="76"/>
      <c r="AJ1921" s="90"/>
      <c r="AK1921" s="18"/>
      <c r="AL1921" s="8">
        <f t="shared" si="116"/>
        <v>0</v>
      </c>
      <c r="AO1921" s="8">
        <v>1.5768719506382882</v>
      </c>
      <c r="AT1921" s="18"/>
      <c r="AU1921" s="91"/>
    </row>
    <row r="1922" ht="33.75" customHeight="1">
      <c r="A1922" s="97">
        <v>5503053.0</v>
      </c>
      <c r="B1922" s="151" t="s">
        <v>2295</v>
      </c>
      <c r="C1922" s="81" t="str">
        <f t="shared" si="114"/>
        <v/>
      </c>
      <c r="D1922" s="82">
        <v>1204.76</v>
      </c>
      <c r="E1922" s="106" t="s">
        <v>497</v>
      </c>
      <c r="F1922" s="150">
        <f t="shared" si="115"/>
        <v>1469.8072</v>
      </c>
      <c r="G1922" s="95" t="s">
        <v>252</v>
      </c>
      <c r="H1922" s="86"/>
      <c r="I1922" s="144" t="s">
        <v>2168</v>
      </c>
      <c r="J1922" s="100"/>
      <c r="K1922" s="154"/>
      <c r="N1922" s="18"/>
      <c r="P1922" s="4">
        <v>194.0</v>
      </c>
      <c r="Q1922" s="4"/>
      <c r="R1922" s="4"/>
      <c r="S1922" s="21"/>
      <c r="T1922" s="21"/>
      <c r="V1922" s="89"/>
      <c r="AA1922" s="4">
        <v>7.0</v>
      </c>
      <c r="AB1922" s="4"/>
      <c r="AC1922" s="74"/>
      <c r="AD1922" s="75"/>
      <c r="AE1922" s="75"/>
      <c r="AF1922" s="76"/>
      <c r="AJ1922" s="90">
        <v>2201053.0</v>
      </c>
      <c r="AK1922" s="18"/>
      <c r="AL1922" s="8">
        <f t="shared" si="116"/>
        <v>0</v>
      </c>
      <c r="AO1922" s="8">
        <v>11.637500406421157</v>
      </c>
      <c r="AT1922" s="18"/>
      <c r="AU1922" s="91"/>
    </row>
    <row r="1923" ht="48.0" customHeight="1">
      <c r="A1923" s="97">
        <v>5503089.0</v>
      </c>
      <c r="B1923" s="92" t="s">
        <v>2296</v>
      </c>
      <c r="C1923" s="81" t="str">
        <f t="shared" si="114"/>
        <v/>
      </c>
      <c r="D1923" s="82">
        <v>1468.08</v>
      </c>
      <c r="E1923" s="106" t="s">
        <v>372</v>
      </c>
      <c r="F1923" s="150">
        <f t="shared" si="115"/>
        <v>1791.0576</v>
      </c>
      <c r="G1923" s="95" t="s">
        <v>252</v>
      </c>
      <c r="H1923" s="86"/>
      <c r="I1923" s="144" t="s">
        <v>2170</v>
      </c>
      <c r="J1923" s="100"/>
      <c r="K1923" s="154"/>
      <c r="N1923" s="18"/>
      <c r="P1923" s="4">
        <v>194.0</v>
      </c>
      <c r="Q1923" s="4"/>
      <c r="R1923" s="4"/>
      <c r="S1923" s="21"/>
      <c r="T1923" s="21"/>
      <c r="V1923" s="89"/>
      <c r="AA1923" s="4">
        <v>7.0</v>
      </c>
      <c r="AB1923" s="4"/>
      <c r="AC1923" s="74"/>
      <c r="AD1923" s="75"/>
      <c r="AE1923" s="75"/>
      <c r="AF1923" s="76"/>
      <c r="AJ1923" s="90">
        <v>2201089.0</v>
      </c>
      <c r="AK1923" s="18"/>
      <c r="AL1923" s="8">
        <f t="shared" si="116"/>
        <v>0</v>
      </c>
      <c r="AO1923" s="8">
        <v>6.3667429927926795</v>
      </c>
      <c r="AT1923" s="18"/>
      <c r="AU1923" s="91"/>
    </row>
    <row r="1924" ht="67.5" customHeight="1">
      <c r="A1924" s="147">
        <v>5509038.0</v>
      </c>
      <c r="B1924" s="151" t="s">
        <v>2297</v>
      </c>
      <c r="C1924" s="81" t="str">
        <f t="shared" si="114"/>
        <v/>
      </c>
      <c r="D1924" s="82">
        <v>4341.39</v>
      </c>
      <c r="E1924" s="106" t="s">
        <v>372</v>
      </c>
      <c r="F1924" s="150">
        <f t="shared" si="115"/>
        <v>5296.4958</v>
      </c>
      <c r="G1924" s="95" t="s">
        <v>252</v>
      </c>
      <c r="H1924" s="86"/>
      <c r="I1924" s="144" t="s">
        <v>2174</v>
      </c>
      <c r="J1924" s="158"/>
      <c r="K1924" s="154"/>
      <c r="N1924" s="18"/>
      <c r="P1924" s="4">
        <v>194.0</v>
      </c>
      <c r="Q1924" s="4"/>
      <c r="R1924" s="4"/>
      <c r="S1924" s="21"/>
      <c r="T1924" s="21"/>
      <c r="V1924" s="89"/>
      <c r="AA1924" s="4">
        <v>7.0</v>
      </c>
      <c r="AB1924" s="4"/>
      <c r="AC1924" s="74"/>
      <c r="AD1924" s="75"/>
      <c r="AE1924" s="75"/>
      <c r="AF1924" s="76"/>
      <c r="AJ1924" s="90"/>
      <c r="AK1924" s="18"/>
      <c r="AL1924" s="8">
        <f t="shared" si="116"/>
        <v>0</v>
      </c>
      <c r="AO1924" s="8">
        <v>1.64975403619481</v>
      </c>
      <c r="AT1924" s="18"/>
      <c r="AU1924" s="91"/>
    </row>
    <row r="1925" ht="67.5" customHeight="1">
      <c r="A1925" s="147">
        <v>5509039.0</v>
      </c>
      <c r="B1925" s="151" t="s">
        <v>2298</v>
      </c>
      <c r="C1925" s="81" t="str">
        <f t="shared" si="114"/>
        <v/>
      </c>
      <c r="D1925" s="82">
        <v>2937.9</v>
      </c>
      <c r="E1925" s="106" t="s">
        <v>497</v>
      </c>
      <c r="F1925" s="150">
        <f t="shared" si="115"/>
        <v>3584.238</v>
      </c>
      <c r="G1925" s="95" t="s">
        <v>252</v>
      </c>
      <c r="H1925" s="86"/>
      <c r="I1925" s="144" t="s">
        <v>2176</v>
      </c>
      <c r="J1925" s="158"/>
      <c r="K1925" s="154"/>
      <c r="N1925" s="18"/>
      <c r="P1925" s="4">
        <v>194.0</v>
      </c>
      <c r="Q1925" s="4"/>
      <c r="R1925" s="4"/>
      <c r="S1925" s="21"/>
      <c r="T1925" s="21"/>
      <c r="V1925" s="89"/>
      <c r="AA1925" s="4">
        <v>7.0</v>
      </c>
      <c r="AB1925" s="4"/>
      <c r="AC1925" s="74"/>
      <c r="AD1925" s="75"/>
      <c r="AE1925" s="75"/>
      <c r="AF1925" s="76"/>
      <c r="AJ1925" s="90"/>
      <c r="AK1925" s="18"/>
      <c r="AL1925" s="8">
        <f t="shared" si="116"/>
        <v>0</v>
      </c>
      <c r="AO1925" s="8">
        <v>1.9707196638373647</v>
      </c>
      <c r="AT1925" s="18"/>
      <c r="AU1925" s="91"/>
    </row>
    <row r="1926" ht="60.0" customHeight="1">
      <c r="A1926" s="97">
        <v>5503093.0</v>
      </c>
      <c r="B1926" s="92" t="s">
        <v>2299</v>
      </c>
      <c r="C1926" s="81" t="str">
        <f t="shared" si="114"/>
        <v/>
      </c>
      <c r="D1926" s="82">
        <v>1650.28</v>
      </c>
      <c r="E1926" s="106" t="s">
        <v>497</v>
      </c>
      <c r="F1926" s="150">
        <f t="shared" si="115"/>
        <v>2013.3416</v>
      </c>
      <c r="G1926" s="95" t="s">
        <v>274</v>
      </c>
      <c r="H1926" s="86"/>
      <c r="I1926" s="3"/>
      <c r="J1926" s="100"/>
      <c r="K1926" s="154"/>
      <c r="N1926" s="18"/>
      <c r="P1926" s="4">
        <v>194.0</v>
      </c>
      <c r="Q1926" s="4"/>
      <c r="R1926" s="4"/>
      <c r="S1926" s="21"/>
      <c r="T1926" s="21"/>
      <c r="V1926" s="89"/>
      <c r="AA1926" s="4">
        <v>7.0</v>
      </c>
      <c r="AB1926" s="4"/>
      <c r="AC1926" s="74"/>
      <c r="AD1926" s="75"/>
      <c r="AE1926" s="75"/>
      <c r="AF1926" s="76"/>
      <c r="AJ1926" s="90">
        <v>2201093.0</v>
      </c>
      <c r="AK1926" s="18"/>
      <c r="AL1926" s="8">
        <f t="shared" si="116"/>
        <v>0</v>
      </c>
      <c r="AO1926" s="8">
        <v>0.5148931000352248</v>
      </c>
      <c r="AT1926" s="18"/>
      <c r="AU1926" s="91"/>
    </row>
    <row r="1927" ht="60.0" customHeight="1">
      <c r="A1927" s="97">
        <v>5503094.0</v>
      </c>
      <c r="B1927" s="92" t="s">
        <v>2300</v>
      </c>
      <c r="C1927" s="81" t="str">
        <f t="shared" si="114"/>
        <v/>
      </c>
      <c r="D1927" s="82">
        <v>2083.85</v>
      </c>
      <c r="E1927" s="106" t="s">
        <v>372</v>
      </c>
      <c r="F1927" s="150">
        <f t="shared" si="115"/>
        <v>2542.297</v>
      </c>
      <c r="G1927" s="95" t="s">
        <v>246</v>
      </c>
      <c r="H1927" s="86"/>
      <c r="I1927" s="3"/>
      <c r="J1927" s="100"/>
      <c r="K1927" s="154"/>
      <c r="N1927" s="18"/>
      <c r="P1927" s="4">
        <v>194.0</v>
      </c>
      <c r="Q1927" s="4"/>
      <c r="R1927" s="4"/>
      <c r="S1927" s="21"/>
      <c r="T1927" s="21"/>
      <c r="V1927" s="89"/>
      <c r="AA1927" s="4">
        <v>7.0</v>
      </c>
      <c r="AB1927" s="4"/>
      <c r="AC1927" s="74"/>
      <c r="AD1927" s="75"/>
      <c r="AE1927" s="75"/>
      <c r="AF1927" s="76"/>
      <c r="AJ1927" s="90">
        <v>2201094.0</v>
      </c>
      <c r="AK1927" s="18"/>
      <c r="AL1927" s="8">
        <f t="shared" si="116"/>
        <v>0</v>
      </c>
      <c r="AO1927" s="8">
        <v>1.9223131009383587</v>
      </c>
      <c r="AT1927" s="18"/>
      <c r="AU1927" s="91"/>
    </row>
    <row r="1928" ht="60.0" customHeight="1">
      <c r="A1928" s="148">
        <v>2201095.0</v>
      </c>
      <c r="B1928" s="110" t="s">
        <v>2301</v>
      </c>
      <c r="C1928" s="81" t="str">
        <f t="shared" si="114"/>
        <v/>
      </c>
      <c r="D1928" s="82">
        <v>2299.53</v>
      </c>
      <c r="E1928" s="106" t="s">
        <v>497</v>
      </c>
      <c r="F1928" s="163">
        <f t="shared" si="115"/>
        <v>2805.4266</v>
      </c>
      <c r="G1928" s="95" t="s">
        <v>252</v>
      </c>
      <c r="H1928" s="165"/>
      <c r="I1928" s="3"/>
      <c r="J1928" s="100"/>
      <c r="K1928" s="154"/>
      <c r="N1928" s="18"/>
      <c r="P1928" s="4">
        <v>194.0</v>
      </c>
      <c r="Q1928" s="4"/>
      <c r="R1928" s="4"/>
      <c r="S1928" s="21"/>
      <c r="T1928" s="21"/>
      <c r="V1928" s="89"/>
      <c r="AA1928" s="4">
        <v>7.0</v>
      </c>
      <c r="AB1928" s="4"/>
      <c r="AC1928" s="74"/>
      <c r="AD1928" s="75"/>
      <c r="AE1928" s="75"/>
      <c r="AF1928" s="76"/>
      <c r="AJ1928" s="90"/>
      <c r="AK1928" s="18"/>
      <c r="AL1928" s="8">
        <f t="shared" si="116"/>
        <v>0</v>
      </c>
      <c r="AO1928" s="8">
        <v>12.194097433538827</v>
      </c>
      <c r="AT1928" s="18"/>
      <c r="AU1928" s="91"/>
    </row>
    <row r="1929" ht="45.0" customHeight="1">
      <c r="A1929" s="62">
        <v>39.0</v>
      </c>
      <c r="B1929" s="113" t="s">
        <v>2302</v>
      </c>
      <c r="C1929" s="66"/>
      <c r="D1929" s="82"/>
      <c r="E1929" s="66"/>
      <c r="F1929" s="149"/>
      <c r="G1929" s="68"/>
      <c r="H1929" s="165"/>
      <c r="I1929" s="70">
        <v>0.0</v>
      </c>
      <c r="J1929" s="71"/>
      <c r="K1929" s="71"/>
      <c r="L1929" s="142"/>
      <c r="M1929" s="142"/>
      <c r="N1929" s="18"/>
      <c r="P1929" s="4">
        <v>216.0</v>
      </c>
      <c r="Q1929" s="4"/>
      <c r="R1929" s="5"/>
      <c r="S1929" s="21"/>
      <c r="T1929" s="21"/>
      <c r="V1929" s="72" t="s">
        <v>2148</v>
      </c>
      <c r="AA1929" s="4"/>
      <c r="AB1929" s="4"/>
      <c r="AC1929" s="74"/>
      <c r="AD1929" s="75"/>
      <c r="AE1929" s="75"/>
      <c r="AF1929" s="76"/>
      <c r="AJ1929" s="90"/>
      <c r="AK1929" s="18"/>
      <c r="AL1929" s="18"/>
      <c r="AT1929" s="18"/>
      <c r="AU1929" s="91"/>
    </row>
    <row r="1930" ht="36.0" customHeight="1">
      <c r="A1930" s="143">
        <v>2201060.0</v>
      </c>
      <c r="B1930" s="80" t="s">
        <v>2303</v>
      </c>
      <c r="C1930" s="81" t="str">
        <f t="shared" ref="C1930:C1932" si="117">IF(MROUND(AL1930/(AO1930*F1930),1)=0,"",MROUND(AL1930/(AO1930*F1930),1))</f>
        <v/>
      </c>
      <c r="D1930" s="82">
        <v>456.1</v>
      </c>
      <c r="E1930" s="106" t="s">
        <v>497</v>
      </c>
      <c r="F1930" s="150">
        <f t="shared" ref="F1930:F1932" si="118">D1930*1.22</f>
        <v>556.442</v>
      </c>
      <c r="G1930" s="85" t="s">
        <v>246</v>
      </c>
      <c r="H1930" s="86"/>
      <c r="I1930" s="144" t="s">
        <v>2304</v>
      </c>
      <c r="J1930" s="100"/>
      <c r="K1930" s="154"/>
      <c r="N1930" s="18"/>
      <c r="P1930" s="4">
        <v>216.0</v>
      </c>
      <c r="Q1930" s="4"/>
      <c r="R1930" s="4"/>
      <c r="S1930" s="21"/>
      <c r="T1930" s="21"/>
      <c r="V1930" s="89"/>
      <c r="AA1930" s="4">
        <v>7.0</v>
      </c>
      <c r="AB1930" s="4"/>
      <c r="AC1930" s="74"/>
      <c r="AD1930" s="75"/>
      <c r="AE1930" s="75"/>
      <c r="AF1930" s="76"/>
      <c r="AJ1930" s="90"/>
      <c r="AK1930" s="18"/>
      <c r="AL1930" s="8">
        <f t="shared" ref="AL1930:AL1932" si="119">$I$1929/3</f>
        <v>0</v>
      </c>
      <c r="AO1930" s="8">
        <v>1.7361346681383274</v>
      </c>
      <c r="AT1930" s="18"/>
      <c r="AU1930" s="91"/>
    </row>
    <row r="1931" ht="48.0" customHeight="1">
      <c r="A1931" s="97">
        <v>5503087.0</v>
      </c>
      <c r="B1931" s="92" t="s">
        <v>2305</v>
      </c>
      <c r="C1931" s="81" t="str">
        <f t="shared" si="117"/>
        <v/>
      </c>
      <c r="D1931" s="82">
        <v>1088.42</v>
      </c>
      <c r="E1931" s="106" t="s">
        <v>497</v>
      </c>
      <c r="F1931" s="150">
        <f t="shared" si="118"/>
        <v>1327.8724</v>
      </c>
      <c r="G1931" s="95" t="s">
        <v>274</v>
      </c>
      <c r="H1931" s="86"/>
      <c r="I1931" s="144" t="s">
        <v>2160</v>
      </c>
      <c r="J1931" s="100"/>
      <c r="K1931" s="154"/>
      <c r="N1931" s="18"/>
      <c r="P1931" s="4">
        <v>216.0</v>
      </c>
      <c r="Q1931" s="4"/>
      <c r="R1931" s="4"/>
      <c r="S1931" s="21"/>
      <c r="T1931" s="21"/>
      <c r="V1931" s="89"/>
      <c r="AA1931" s="4">
        <v>7.0</v>
      </c>
      <c r="AB1931" s="4"/>
      <c r="AC1931" s="74"/>
      <c r="AD1931" s="75"/>
      <c r="AE1931" s="75"/>
      <c r="AF1931" s="76"/>
      <c r="AJ1931" s="90">
        <v>2201087.0</v>
      </c>
      <c r="AK1931" s="18"/>
      <c r="AL1931" s="8">
        <f t="shared" si="119"/>
        <v>0</v>
      </c>
      <c r="AO1931" s="8">
        <v>0.7744613161068168</v>
      </c>
      <c r="AT1931" s="18"/>
      <c r="AU1931" s="91"/>
    </row>
    <row r="1932" ht="48.0" customHeight="1">
      <c r="A1932" s="109">
        <v>5503088.0</v>
      </c>
      <c r="B1932" s="110" t="s">
        <v>2306</v>
      </c>
      <c r="C1932" s="81" t="str">
        <f t="shared" si="117"/>
        <v/>
      </c>
      <c r="D1932" s="82">
        <v>2276.99</v>
      </c>
      <c r="E1932" s="106" t="s">
        <v>372</v>
      </c>
      <c r="F1932" s="163">
        <f t="shared" si="118"/>
        <v>2777.9278</v>
      </c>
      <c r="G1932" s="112" t="s">
        <v>246</v>
      </c>
      <c r="H1932" s="86"/>
      <c r="I1932" s="144" t="s">
        <v>2292</v>
      </c>
      <c r="J1932" s="100"/>
      <c r="K1932" s="154"/>
      <c r="N1932" s="18"/>
      <c r="P1932" s="4">
        <v>216.0</v>
      </c>
      <c r="Q1932" s="4"/>
      <c r="R1932" s="4"/>
      <c r="S1932" s="21"/>
      <c r="T1932" s="21"/>
      <c r="V1932" s="89"/>
      <c r="AA1932" s="4">
        <v>7.0</v>
      </c>
      <c r="AB1932" s="4"/>
      <c r="AC1932" s="74"/>
      <c r="AD1932" s="75"/>
      <c r="AE1932" s="75"/>
      <c r="AF1932" s="76"/>
      <c r="AJ1932" s="90">
        <v>2201088.0</v>
      </c>
      <c r="AK1932" s="18"/>
      <c r="AL1932" s="8">
        <f t="shared" si="119"/>
        <v>0</v>
      </c>
      <c r="AO1932" s="8">
        <v>0.882778080296115</v>
      </c>
      <c r="AT1932" s="18"/>
      <c r="AU1932" s="91"/>
    </row>
    <row r="1933" ht="45.0" customHeight="1">
      <c r="A1933" s="62">
        <v>40.0</v>
      </c>
      <c r="B1933" s="166" t="s">
        <v>2307</v>
      </c>
      <c r="C1933" s="66"/>
      <c r="D1933" s="82"/>
      <c r="E1933" s="66"/>
      <c r="F1933" s="149"/>
      <c r="G1933" s="68"/>
      <c r="H1933" s="86"/>
      <c r="I1933" s="70">
        <v>0.0</v>
      </c>
      <c r="J1933" s="71"/>
      <c r="K1933" s="71"/>
      <c r="L1933" s="142"/>
      <c r="M1933" s="142"/>
      <c r="N1933" s="18"/>
      <c r="P1933" s="4">
        <v>217.0</v>
      </c>
      <c r="Q1933" s="4"/>
      <c r="R1933" s="5"/>
      <c r="S1933" s="21"/>
      <c r="T1933" s="21"/>
      <c r="V1933" s="72" t="s">
        <v>2148</v>
      </c>
      <c r="AA1933" s="4"/>
      <c r="AB1933" s="4"/>
      <c r="AC1933" s="74"/>
      <c r="AD1933" s="75"/>
      <c r="AE1933" s="75"/>
      <c r="AF1933" s="76"/>
      <c r="AJ1933" s="90"/>
      <c r="AK1933" s="18"/>
      <c r="AL1933" s="18"/>
      <c r="AT1933" s="18"/>
      <c r="AU1933" s="91"/>
    </row>
    <row r="1934" ht="72.0" customHeight="1">
      <c r="A1934" s="143">
        <v>5509032.0</v>
      </c>
      <c r="B1934" s="80" t="s">
        <v>2308</v>
      </c>
      <c r="C1934" s="81" t="str">
        <f t="shared" ref="C1934:C1942" si="120">IF(MROUND(AL1934/(AO1934*F1934),1)=0,"",MROUND(AL1934/(AO1934*F1934),1))</f>
        <v/>
      </c>
      <c r="D1934" s="82">
        <v>6623.42</v>
      </c>
      <c r="E1934" s="106" t="s">
        <v>497</v>
      </c>
      <c r="F1934" s="150">
        <f t="shared" ref="F1934:F1942" si="121">D1934*1.22</f>
        <v>8080.5724</v>
      </c>
      <c r="G1934" s="85" t="s">
        <v>252</v>
      </c>
      <c r="H1934" s="86"/>
      <c r="I1934" s="144" t="s">
        <v>2304</v>
      </c>
      <c r="J1934" s="158"/>
      <c r="K1934" s="154"/>
      <c r="N1934" s="18"/>
      <c r="P1934" s="4">
        <v>217.0</v>
      </c>
      <c r="Q1934" s="4"/>
      <c r="R1934" s="4"/>
      <c r="S1934" s="21"/>
      <c r="T1934" s="21"/>
      <c r="V1934" s="89"/>
      <c r="AA1934" s="4">
        <v>7.0</v>
      </c>
      <c r="AB1934" s="4"/>
      <c r="AC1934" s="74"/>
      <c r="AD1934" s="75"/>
      <c r="AE1934" s="75"/>
      <c r="AF1934" s="76"/>
      <c r="AJ1934" s="90">
        <v>2202032.0</v>
      </c>
      <c r="AK1934" s="18"/>
      <c r="AL1934" s="8">
        <f t="shared" ref="AL1934:AL1942" si="122">$I$1933/9</f>
        <v>0</v>
      </c>
      <c r="AO1934" s="8">
        <v>0.7839974514202324</v>
      </c>
      <c r="AT1934" s="18"/>
      <c r="AU1934" s="91"/>
    </row>
    <row r="1935" ht="96.0" customHeight="1">
      <c r="A1935" s="147">
        <v>5509033.0</v>
      </c>
      <c r="B1935" s="92" t="s">
        <v>2309</v>
      </c>
      <c r="C1935" s="81" t="str">
        <f t="shared" si="120"/>
        <v/>
      </c>
      <c r="D1935" s="82">
        <v>12194.93</v>
      </c>
      <c r="E1935" s="106" t="s">
        <v>497</v>
      </c>
      <c r="F1935" s="150">
        <f t="shared" si="121"/>
        <v>14877.8146</v>
      </c>
      <c r="G1935" s="95" t="s">
        <v>252</v>
      </c>
      <c r="H1935" s="86"/>
      <c r="I1935" s="144" t="s">
        <v>2289</v>
      </c>
      <c r="J1935" s="158"/>
      <c r="K1935" s="154"/>
      <c r="N1935" s="18"/>
      <c r="P1935" s="4">
        <v>217.0</v>
      </c>
      <c r="Q1935" s="4"/>
      <c r="R1935" s="4"/>
      <c r="S1935" s="21"/>
      <c r="T1935" s="21"/>
      <c r="V1935" s="89"/>
      <c r="AA1935" s="4">
        <v>7.0</v>
      </c>
      <c r="AB1935" s="4"/>
      <c r="AC1935" s="74"/>
      <c r="AD1935" s="75"/>
      <c r="AE1935" s="75"/>
      <c r="AF1935" s="76"/>
      <c r="AJ1935" s="90"/>
      <c r="AK1935" s="18"/>
      <c r="AL1935" s="8">
        <f t="shared" si="122"/>
        <v>0</v>
      </c>
      <c r="AO1935" s="8">
        <v>0.5241911772172126</v>
      </c>
      <c r="AT1935" s="18"/>
      <c r="AU1935" s="91"/>
    </row>
    <row r="1936" ht="120.0" customHeight="1">
      <c r="A1936" s="147">
        <v>5509034.0</v>
      </c>
      <c r="B1936" s="92" t="s">
        <v>2310</v>
      </c>
      <c r="C1936" s="81" t="str">
        <f t="shared" si="120"/>
        <v/>
      </c>
      <c r="D1936" s="82">
        <v>8578.85</v>
      </c>
      <c r="E1936" s="106" t="s">
        <v>497</v>
      </c>
      <c r="F1936" s="150">
        <f t="shared" si="121"/>
        <v>10466.197</v>
      </c>
      <c r="G1936" s="95" t="s">
        <v>274</v>
      </c>
      <c r="H1936" s="86"/>
      <c r="I1936" s="144" t="s">
        <v>2162</v>
      </c>
      <c r="J1936" s="158"/>
      <c r="K1936" s="154"/>
      <c r="N1936" s="18"/>
      <c r="P1936" s="4">
        <v>217.0</v>
      </c>
      <c r="Q1936" s="4"/>
      <c r="R1936" s="4"/>
      <c r="S1936" s="21"/>
      <c r="T1936" s="21"/>
      <c r="V1936" s="89"/>
      <c r="AA1936" s="4">
        <v>7.0</v>
      </c>
      <c r="AB1936" s="4"/>
      <c r="AC1936" s="74"/>
      <c r="AD1936" s="75"/>
      <c r="AE1936" s="75"/>
      <c r="AF1936" s="76"/>
      <c r="AJ1936" s="90"/>
      <c r="AK1936" s="18"/>
      <c r="AL1936" s="8">
        <f t="shared" si="122"/>
        <v>0</v>
      </c>
      <c r="AO1936" s="8">
        <v>2.009736749130464</v>
      </c>
      <c r="AT1936" s="18"/>
      <c r="AU1936" s="91"/>
    </row>
    <row r="1937" ht="75.0" customHeight="1">
      <c r="A1937" s="147">
        <v>5509035.0</v>
      </c>
      <c r="B1937" s="92" t="s">
        <v>2311</v>
      </c>
      <c r="C1937" s="81" t="str">
        <f t="shared" si="120"/>
        <v/>
      </c>
      <c r="D1937" s="82">
        <v>10575.28</v>
      </c>
      <c r="E1937" s="106" t="s">
        <v>372</v>
      </c>
      <c r="F1937" s="150">
        <f t="shared" si="121"/>
        <v>12901.8416</v>
      </c>
      <c r="G1937" s="95" t="s">
        <v>252</v>
      </c>
      <c r="H1937" s="86"/>
      <c r="I1937" s="144" t="s">
        <v>2160</v>
      </c>
      <c r="J1937" s="158"/>
      <c r="K1937" s="154"/>
      <c r="N1937" s="18"/>
      <c r="P1937" s="4">
        <v>217.0</v>
      </c>
      <c r="Q1937" s="4"/>
      <c r="R1937" s="4"/>
      <c r="S1937" s="21"/>
      <c r="T1937" s="21"/>
      <c r="V1937" s="89"/>
      <c r="AA1937" s="4">
        <v>7.0</v>
      </c>
      <c r="AB1937" s="4"/>
      <c r="AC1937" s="74"/>
      <c r="AD1937" s="75"/>
      <c r="AE1937" s="75"/>
      <c r="AF1937" s="76"/>
      <c r="AJ1937" s="90"/>
      <c r="AK1937" s="18"/>
      <c r="AL1937" s="8">
        <f t="shared" si="122"/>
        <v>0</v>
      </c>
      <c r="AO1937" s="8">
        <v>1.6262550391956982</v>
      </c>
      <c r="AT1937" s="18"/>
      <c r="AU1937" s="91"/>
    </row>
    <row r="1938" ht="96.0" customHeight="1">
      <c r="A1938" s="147">
        <v>5509036.0</v>
      </c>
      <c r="B1938" s="92" t="s">
        <v>2312</v>
      </c>
      <c r="C1938" s="81" t="str">
        <f t="shared" si="120"/>
        <v/>
      </c>
      <c r="D1938" s="82">
        <v>20003.81</v>
      </c>
      <c r="E1938" s="106" t="s">
        <v>497</v>
      </c>
      <c r="F1938" s="150">
        <f t="shared" si="121"/>
        <v>24404.6482</v>
      </c>
      <c r="G1938" s="95" t="s">
        <v>252</v>
      </c>
      <c r="H1938" s="86"/>
      <c r="I1938" s="144" t="s">
        <v>2152</v>
      </c>
      <c r="J1938" s="158"/>
      <c r="K1938" s="154"/>
      <c r="N1938" s="18"/>
      <c r="P1938" s="4">
        <v>217.0</v>
      </c>
      <c r="Q1938" s="4"/>
      <c r="R1938" s="4"/>
      <c r="S1938" s="21"/>
      <c r="T1938" s="21"/>
      <c r="V1938" s="89"/>
      <c r="AA1938" s="4">
        <v>7.0</v>
      </c>
      <c r="AB1938" s="4"/>
      <c r="AC1938" s="74"/>
      <c r="AD1938" s="75"/>
      <c r="AE1938" s="75"/>
      <c r="AF1938" s="76"/>
      <c r="AJ1938" s="90"/>
      <c r="AK1938" s="18"/>
      <c r="AL1938" s="8">
        <f t="shared" si="122"/>
        <v>0</v>
      </c>
      <c r="AO1938" s="8">
        <v>0.6415546408646862</v>
      </c>
      <c r="AT1938" s="18"/>
      <c r="AU1938" s="91"/>
    </row>
    <row r="1939" ht="135.75" customHeight="1">
      <c r="A1939" s="147">
        <v>5509037.0</v>
      </c>
      <c r="B1939" s="92" t="s">
        <v>2313</v>
      </c>
      <c r="C1939" s="81" t="str">
        <f t="shared" si="120"/>
        <v/>
      </c>
      <c r="D1939" s="82">
        <v>14495.57</v>
      </c>
      <c r="E1939" s="106" t="s">
        <v>372</v>
      </c>
      <c r="F1939" s="150">
        <f t="shared" si="121"/>
        <v>17684.5954</v>
      </c>
      <c r="G1939" s="95" t="s">
        <v>252</v>
      </c>
      <c r="H1939" s="86"/>
      <c r="I1939" s="144" t="s">
        <v>2166</v>
      </c>
      <c r="J1939" s="158"/>
      <c r="K1939" s="154"/>
      <c r="N1939" s="18"/>
      <c r="P1939" s="4">
        <v>217.0</v>
      </c>
      <c r="Q1939" s="4"/>
      <c r="R1939" s="4"/>
      <c r="S1939" s="21"/>
      <c r="T1939" s="21"/>
      <c r="V1939" s="89"/>
      <c r="AA1939" s="4">
        <v>7.0</v>
      </c>
      <c r="AB1939" s="4"/>
      <c r="AC1939" s="74"/>
      <c r="AD1939" s="75"/>
      <c r="AE1939" s="75"/>
      <c r="AF1939" s="76"/>
      <c r="AJ1939" s="90"/>
      <c r="AK1939" s="18"/>
      <c r="AL1939" s="8">
        <f t="shared" si="122"/>
        <v>0</v>
      </c>
      <c r="AO1939" s="8">
        <v>1.7744973800035273</v>
      </c>
      <c r="AT1939" s="18"/>
      <c r="AU1939" s="91"/>
    </row>
    <row r="1940" ht="72.0" customHeight="1">
      <c r="A1940" s="97">
        <v>5503092.0</v>
      </c>
      <c r="B1940" s="92" t="s">
        <v>2314</v>
      </c>
      <c r="C1940" s="81" t="str">
        <f t="shared" si="120"/>
        <v/>
      </c>
      <c r="D1940" s="82">
        <v>2436.59</v>
      </c>
      <c r="E1940" s="106" t="s">
        <v>497</v>
      </c>
      <c r="F1940" s="150">
        <f t="shared" si="121"/>
        <v>2972.6398</v>
      </c>
      <c r="G1940" s="95" t="s">
        <v>274</v>
      </c>
      <c r="H1940" s="86"/>
      <c r="I1940" s="144" t="s">
        <v>2168</v>
      </c>
      <c r="J1940" s="100"/>
      <c r="K1940" s="154"/>
      <c r="N1940" s="18"/>
      <c r="P1940" s="4">
        <v>217.0</v>
      </c>
      <c r="Q1940" s="4"/>
      <c r="R1940" s="4"/>
      <c r="S1940" s="21"/>
      <c r="T1940" s="21"/>
      <c r="V1940" s="89"/>
      <c r="AA1940" s="4">
        <v>7.0</v>
      </c>
      <c r="AB1940" s="4"/>
      <c r="AC1940" s="74"/>
      <c r="AD1940" s="75"/>
      <c r="AE1940" s="75"/>
      <c r="AF1940" s="76"/>
      <c r="AJ1940" s="90">
        <v>2201092.0</v>
      </c>
      <c r="AK1940" s="18"/>
      <c r="AL1940" s="8">
        <f t="shared" si="122"/>
        <v>0</v>
      </c>
      <c r="AO1940" s="8">
        <v>0.41899122871819117</v>
      </c>
      <c r="AT1940" s="18"/>
      <c r="AU1940" s="91"/>
    </row>
    <row r="1941" ht="48.0" customHeight="1">
      <c r="A1941" s="147">
        <v>2201062.0</v>
      </c>
      <c r="B1941" s="92" t="s">
        <v>2315</v>
      </c>
      <c r="C1941" s="81" t="str">
        <f t="shared" si="120"/>
        <v/>
      </c>
      <c r="D1941" s="82">
        <v>631.82</v>
      </c>
      <c r="E1941" s="106" t="s">
        <v>497</v>
      </c>
      <c r="F1941" s="150">
        <f t="shared" si="121"/>
        <v>770.8204</v>
      </c>
      <c r="G1941" s="95" t="s">
        <v>246</v>
      </c>
      <c r="H1941" s="86"/>
      <c r="I1941" s="144" t="s">
        <v>2170</v>
      </c>
      <c r="J1941" s="100"/>
      <c r="K1941" s="154"/>
      <c r="N1941" s="18"/>
      <c r="P1941" s="4">
        <v>217.0</v>
      </c>
      <c r="Q1941" s="4"/>
      <c r="R1941" s="4"/>
      <c r="S1941" s="21"/>
      <c r="T1941" s="21"/>
      <c r="V1941" s="89"/>
      <c r="AA1941" s="4">
        <v>7.0</v>
      </c>
      <c r="AB1941" s="4"/>
      <c r="AC1941" s="74"/>
      <c r="AD1941" s="75"/>
      <c r="AE1941" s="75"/>
      <c r="AF1941" s="76"/>
      <c r="AJ1941" s="90"/>
      <c r="AK1941" s="18"/>
      <c r="AL1941" s="8">
        <f t="shared" si="122"/>
        <v>0</v>
      </c>
      <c r="AO1941" s="8">
        <v>6.214686355963576</v>
      </c>
      <c r="AT1941" s="18"/>
      <c r="AU1941" s="91"/>
    </row>
    <row r="1942" ht="48.0" customHeight="1">
      <c r="A1942" s="109">
        <v>5503002.0</v>
      </c>
      <c r="B1942" s="110" t="s">
        <v>2316</v>
      </c>
      <c r="C1942" s="81" t="str">
        <f t="shared" si="120"/>
        <v/>
      </c>
      <c r="D1942" s="82">
        <v>1758.51</v>
      </c>
      <c r="E1942" s="106" t="s">
        <v>497</v>
      </c>
      <c r="F1942" s="163">
        <f t="shared" si="121"/>
        <v>2145.3822</v>
      </c>
      <c r="G1942" s="112" t="s">
        <v>274</v>
      </c>
      <c r="H1942" s="86"/>
      <c r="I1942" s="144" t="s">
        <v>2176</v>
      </c>
      <c r="J1942" s="100"/>
      <c r="K1942" s="154"/>
      <c r="N1942" s="18"/>
      <c r="P1942" s="4">
        <v>217.0</v>
      </c>
      <c r="Q1942" s="4"/>
      <c r="R1942" s="4"/>
      <c r="S1942" s="21"/>
      <c r="T1942" s="21"/>
      <c r="V1942" s="89"/>
      <c r="AA1942" s="4">
        <v>7.0</v>
      </c>
      <c r="AB1942" s="4"/>
      <c r="AC1942" s="74"/>
      <c r="AD1942" s="75"/>
      <c r="AE1942" s="75"/>
      <c r="AF1942" s="76"/>
      <c r="AJ1942" s="90">
        <v>2201002.0</v>
      </c>
      <c r="AK1942" s="18"/>
      <c r="AL1942" s="8">
        <f t="shared" si="122"/>
        <v>0</v>
      </c>
      <c r="AO1942" s="8">
        <v>29.027671153419657</v>
      </c>
      <c r="AT1942" s="18"/>
      <c r="AU1942" s="91"/>
    </row>
    <row r="1943" ht="45.0" customHeight="1">
      <c r="A1943" s="62">
        <v>41.0</v>
      </c>
      <c r="B1943" s="113" t="s">
        <v>2317</v>
      </c>
      <c r="C1943" s="66"/>
      <c r="D1943" s="82"/>
      <c r="E1943" s="66"/>
      <c r="F1943" s="149"/>
      <c r="G1943" s="68"/>
      <c r="H1943" s="86"/>
      <c r="I1943" s="70"/>
      <c r="J1943" s="71"/>
      <c r="K1943" s="71"/>
      <c r="L1943" s="142"/>
      <c r="M1943" s="142"/>
      <c r="N1943" s="18"/>
      <c r="P1943" s="4">
        <v>218.0</v>
      </c>
      <c r="Q1943" s="4"/>
      <c r="R1943" s="5"/>
      <c r="S1943" s="21"/>
      <c r="T1943" s="21"/>
      <c r="V1943" s="72" t="s">
        <v>2148</v>
      </c>
      <c r="AA1943" s="4"/>
      <c r="AB1943" s="4"/>
      <c r="AC1943" s="74"/>
      <c r="AD1943" s="75"/>
      <c r="AE1943" s="75"/>
      <c r="AF1943" s="76"/>
      <c r="AJ1943" s="90"/>
      <c r="AK1943" s="18"/>
      <c r="AL1943" s="18"/>
      <c r="AT1943" s="18"/>
      <c r="AU1943" s="91"/>
    </row>
    <row r="1944" ht="33.75" customHeight="1">
      <c r="A1944" s="143">
        <v>5509110.0</v>
      </c>
      <c r="B1944" s="80" t="s">
        <v>2318</v>
      </c>
      <c r="C1944" s="81" t="str">
        <f t="shared" ref="C1944:C1946" si="123">IF(MROUND(AL1944/(AO1944*F1944),1)=0,"",MROUND(AL1944/(AO1944*F1944),1))</f>
        <v/>
      </c>
      <c r="D1944" s="82">
        <v>2444.98</v>
      </c>
      <c r="E1944" s="106" t="s">
        <v>497</v>
      </c>
      <c r="F1944" s="150">
        <f t="shared" ref="F1944:F1946" si="124">D1944*1.22</f>
        <v>2982.8756</v>
      </c>
      <c r="G1944" s="85" t="s">
        <v>246</v>
      </c>
      <c r="H1944" s="86"/>
      <c r="I1944" s="144" t="s">
        <v>2319</v>
      </c>
      <c r="J1944" s="158"/>
      <c r="K1944" s="154"/>
      <c r="N1944" s="18"/>
      <c r="P1944" s="4">
        <v>218.0</v>
      </c>
      <c r="Q1944" s="4"/>
      <c r="R1944" s="4"/>
      <c r="S1944" s="21"/>
      <c r="T1944" s="21"/>
      <c r="V1944" s="89"/>
      <c r="AA1944" s="4">
        <v>7.0</v>
      </c>
      <c r="AB1944" s="4"/>
      <c r="AC1944" s="74"/>
      <c r="AD1944" s="75"/>
      <c r="AE1944" s="75"/>
      <c r="AF1944" s="76"/>
      <c r="AJ1944" s="90"/>
      <c r="AK1944" s="18"/>
      <c r="AL1944" s="8">
        <f t="shared" ref="AL1944:AL1946" si="125">$I$1943/3</f>
        <v>0</v>
      </c>
      <c r="AO1944" s="8">
        <v>0.8605506965755261</v>
      </c>
      <c r="AT1944" s="18"/>
      <c r="AU1944" s="91"/>
    </row>
    <row r="1945" ht="33.75" customHeight="1">
      <c r="A1945" s="147">
        <v>5509111.0</v>
      </c>
      <c r="B1945" s="92" t="s">
        <v>2320</v>
      </c>
      <c r="C1945" s="81" t="str">
        <f t="shared" si="123"/>
        <v/>
      </c>
      <c r="D1945" s="82">
        <v>2205.99</v>
      </c>
      <c r="E1945" s="106" t="s">
        <v>497</v>
      </c>
      <c r="F1945" s="150">
        <f t="shared" si="124"/>
        <v>2691.3078</v>
      </c>
      <c r="G1945" s="95" t="s">
        <v>246</v>
      </c>
      <c r="H1945" s="86"/>
      <c r="I1945" s="167"/>
      <c r="J1945" s="158"/>
      <c r="K1945" s="154"/>
      <c r="N1945" s="18"/>
      <c r="P1945" s="4">
        <v>218.0</v>
      </c>
      <c r="Q1945" s="4"/>
      <c r="R1945" s="4"/>
      <c r="S1945" s="21"/>
      <c r="T1945" s="21"/>
      <c r="V1945" s="89"/>
      <c r="AA1945" s="4">
        <v>7.0</v>
      </c>
      <c r="AB1945" s="4"/>
      <c r="AC1945" s="74"/>
      <c r="AD1945" s="75"/>
      <c r="AE1945" s="75"/>
      <c r="AF1945" s="76"/>
      <c r="AJ1945" s="90"/>
      <c r="AK1945" s="18"/>
      <c r="AL1945" s="8">
        <f t="shared" si="125"/>
        <v>0</v>
      </c>
      <c r="AO1945" s="8">
        <v>0.7339485578670077</v>
      </c>
      <c r="AT1945" s="18"/>
      <c r="AU1945" s="91"/>
    </row>
    <row r="1946" ht="33.75" customHeight="1">
      <c r="A1946" s="148">
        <v>5509112.0</v>
      </c>
      <c r="B1946" s="110" t="s">
        <v>2321</v>
      </c>
      <c r="C1946" s="81" t="str">
        <f t="shared" si="123"/>
        <v/>
      </c>
      <c r="D1946" s="82">
        <v>1669.96</v>
      </c>
      <c r="E1946" s="106" t="s">
        <v>497</v>
      </c>
      <c r="F1946" s="163">
        <f t="shared" si="124"/>
        <v>2037.3512</v>
      </c>
      <c r="G1946" s="95" t="s">
        <v>246</v>
      </c>
      <c r="H1946" s="165"/>
      <c r="I1946" s="167"/>
      <c r="J1946" s="158"/>
      <c r="K1946" s="154"/>
      <c r="N1946" s="18"/>
      <c r="P1946" s="4">
        <v>218.0</v>
      </c>
      <c r="Q1946" s="4"/>
      <c r="R1946" s="4"/>
      <c r="S1946" s="21"/>
      <c r="T1946" s="21"/>
      <c r="V1946" s="89"/>
      <c r="AA1946" s="4">
        <v>7.0</v>
      </c>
      <c r="AB1946" s="4"/>
      <c r="AC1946" s="74"/>
      <c r="AD1946" s="75"/>
      <c r="AE1946" s="75"/>
      <c r="AF1946" s="76"/>
      <c r="AJ1946" s="90"/>
      <c r="AK1946" s="18"/>
      <c r="AL1946" s="8">
        <f t="shared" si="125"/>
        <v>0</v>
      </c>
      <c r="AO1946" s="8">
        <v>2.103224486444564</v>
      </c>
      <c r="AT1946" s="18"/>
      <c r="AU1946" s="91"/>
    </row>
    <row r="1947" ht="45.0" customHeight="1">
      <c r="A1947" s="62">
        <v>42.0</v>
      </c>
      <c r="B1947" s="113" t="s">
        <v>2322</v>
      </c>
      <c r="C1947" s="66"/>
      <c r="D1947" s="82"/>
      <c r="E1947" s="66"/>
      <c r="F1947" s="149"/>
      <c r="G1947" s="68"/>
      <c r="I1947" s="70">
        <v>0.0</v>
      </c>
      <c r="J1947" s="71"/>
      <c r="K1947" s="71"/>
      <c r="L1947" s="142"/>
      <c r="M1947" s="142"/>
      <c r="N1947" s="18"/>
      <c r="P1947" s="4">
        <v>219.0</v>
      </c>
      <c r="Q1947" s="4"/>
      <c r="R1947" s="5"/>
      <c r="S1947" s="21"/>
      <c r="T1947" s="21"/>
      <c r="V1947" s="72" t="s">
        <v>2148</v>
      </c>
      <c r="AA1947" s="4"/>
      <c r="AB1947" s="4"/>
      <c r="AC1947" s="74"/>
      <c r="AD1947" s="75"/>
      <c r="AE1947" s="75"/>
      <c r="AF1947" s="76"/>
      <c r="AJ1947" s="90"/>
      <c r="AK1947" s="18"/>
      <c r="AL1947" s="18"/>
      <c r="AT1947" s="18"/>
      <c r="AU1947" s="91"/>
    </row>
    <row r="1948" ht="33.75" customHeight="1">
      <c r="A1948" s="143">
        <v>5509113.0</v>
      </c>
      <c r="B1948" s="168" t="s">
        <v>2323</v>
      </c>
      <c r="C1948" s="81" t="str">
        <f t="shared" ref="C1948:C1971" si="126">IF(MROUND(AL1948/(AO1948*F1948),1)=0,"",MROUND(AL1948/(AO1948*F1948),1))</f>
        <v/>
      </c>
      <c r="D1948" s="82">
        <v>2170.83</v>
      </c>
      <c r="E1948" s="106" t="s">
        <v>497</v>
      </c>
      <c r="F1948" s="150">
        <f t="shared" ref="F1948:F1971" si="127">D1948*1.22</f>
        <v>2648.4126</v>
      </c>
      <c r="G1948" s="85" t="s">
        <v>246</v>
      </c>
      <c r="H1948" s="86"/>
      <c r="I1948" s="144" t="s">
        <v>2324</v>
      </c>
      <c r="J1948" s="158"/>
      <c r="K1948" s="154"/>
      <c r="N1948" s="18"/>
      <c r="P1948" s="4">
        <v>219.0</v>
      </c>
      <c r="Q1948" s="4"/>
      <c r="R1948" s="4"/>
      <c r="S1948" s="21"/>
      <c r="T1948" s="21"/>
      <c r="V1948" s="89"/>
      <c r="AA1948" s="4">
        <v>7.0</v>
      </c>
      <c r="AB1948" s="4"/>
      <c r="AC1948" s="74"/>
      <c r="AD1948" s="75"/>
      <c r="AE1948" s="75"/>
      <c r="AF1948" s="76"/>
      <c r="AJ1948" s="90"/>
      <c r="AK1948" s="18"/>
      <c r="AL1948" s="8">
        <f t="shared" ref="AL1948:AL1971" si="128">$I$1947/24</f>
        <v>0</v>
      </c>
      <c r="AO1948" s="8">
        <v>1.178553940867306</v>
      </c>
      <c r="AT1948" s="18"/>
      <c r="AU1948" s="91"/>
    </row>
    <row r="1949" ht="33.75" customHeight="1">
      <c r="A1949" s="147">
        <v>5509114.0</v>
      </c>
      <c r="B1949" s="169" t="s">
        <v>2325</v>
      </c>
      <c r="C1949" s="81" t="str">
        <f t="shared" si="126"/>
        <v/>
      </c>
      <c r="D1949" s="82">
        <v>2593.73</v>
      </c>
      <c r="E1949" s="106" t="s">
        <v>497</v>
      </c>
      <c r="F1949" s="150">
        <f t="shared" si="127"/>
        <v>3164.3506</v>
      </c>
      <c r="G1949" s="95" t="s">
        <v>246</v>
      </c>
      <c r="H1949" s="86"/>
      <c r="I1949" s="167"/>
      <c r="J1949" s="158"/>
      <c r="K1949" s="154"/>
      <c r="N1949" s="18"/>
      <c r="P1949" s="4">
        <v>219.0</v>
      </c>
      <c r="Q1949" s="4"/>
      <c r="R1949" s="4"/>
      <c r="S1949" s="21"/>
      <c r="T1949" s="21"/>
      <c r="V1949" s="89"/>
      <c r="AA1949" s="4">
        <v>7.0</v>
      </c>
      <c r="AB1949" s="4"/>
      <c r="AC1949" s="74"/>
      <c r="AD1949" s="75"/>
      <c r="AE1949" s="75"/>
      <c r="AF1949" s="76"/>
      <c r="AJ1949" s="90"/>
      <c r="AK1949" s="18"/>
      <c r="AL1949" s="8">
        <f t="shared" si="128"/>
        <v>0</v>
      </c>
      <c r="AO1949" s="8">
        <v>2.9591854071419745</v>
      </c>
      <c r="AT1949" s="18"/>
      <c r="AU1949" s="91"/>
    </row>
    <row r="1950" ht="33.75" customHeight="1">
      <c r="A1950" s="147">
        <v>5509115.0</v>
      </c>
      <c r="B1950" s="169" t="s">
        <v>2326</v>
      </c>
      <c r="C1950" s="81" t="str">
        <f t="shared" si="126"/>
        <v/>
      </c>
      <c r="D1950" s="82">
        <v>3075.38</v>
      </c>
      <c r="E1950" s="106" t="s">
        <v>497</v>
      </c>
      <c r="F1950" s="150">
        <f t="shared" si="127"/>
        <v>3751.9636</v>
      </c>
      <c r="G1950" s="95" t="s">
        <v>246</v>
      </c>
      <c r="H1950" s="86"/>
      <c r="I1950" s="167"/>
      <c r="J1950" s="158"/>
      <c r="K1950" s="154"/>
      <c r="N1950" s="18"/>
      <c r="P1950" s="4">
        <v>219.0</v>
      </c>
      <c r="Q1950" s="4"/>
      <c r="R1950" s="4"/>
      <c r="S1950" s="21"/>
      <c r="T1950" s="21"/>
      <c r="V1950" s="89"/>
      <c r="AA1950" s="4">
        <v>7.0</v>
      </c>
      <c r="AB1950" s="4"/>
      <c r="AC1950" s="74"/>
      <c r="AD1950" s="75"/>
      <c r="AE1950" s="75"/>
      <c r="AF1950" s="76"/>
      <c r="AJ1950" s="90"/>
      <c r="AK1950" s="18"/>
      <c r="AL1950" s="8">
        <f t="shared" si="128"/>
        <v>0</v>
      </c>
      <c r="AO1950" s="8">
        <v>0.8319098327057484</v>
      </c>
      <c r="AT1950" s="18"/>
      <c r="AU1950" s="91"/>
    </row>
    <row r="1951" ht="33.75" customHeight="1">
      <c r="A1951" s="147">
        <v>5509116.0</v>
      </c>
      <c r="B1951" s="169" t="s">
        <v>2327</v>
      </c>
      <c r="C1951" s="81" t="str">
        <f t="shared" si="126"/>
        <v/>
      </c>
      <c r="D1951" s="82">
        <v>2750.26</v>
      </c>
      <c r="E1951" s="106" t="s">
        <v>497</v>
      </c>
      <c r="F1951" s="150">
        <f t="shared" si="127"/>
        <v>3355.3172</v>
      </c>
      <c r="G1951" s="95" t="s">
        <v>246</v>
      </c>
      <c r="H1951" s="86"/>
      <c r="I1951" s="167"/>
      <c r="J1951" s="158"/>
      <c r="K1951" s="154"/>
      <c r="N1951" s="18"/>
      <c r="P1951" s="4">
        <v>219.0</v>
      </c>
      <c r="Q1951" s="4"/>
      <c r="R1951" s="4"/>
      <c r="S1951" s="21"/>
      <c r="T1951" s="21"/>
      <c r="V1951" s="89"/>
      <c r="AA1951" s="4">
        <v>7.0</v>
      </c>
      <c r="AB1951" s="4"/>
      <c r="AC1951" s="74"/>
      <c r="AD1951" s="75"/>
      <c r="AE1951" s="75"/>
      <c r="AF1951" s="76"/>
      <c r="AJ1951" s="90"/>
      <c r="AK1951" s="18"/>
      <c r="AL1951" s="8">
        <f t="shared" si="128"/>
        <v>0</v>
      </c>
      <c r="AO1951" s="8">
        <v>0.9302556498162693</v>
      </c>
      <c r="AT1951" s="18"/>
      <c r="AU1951" s="91"/>
    </row>
    <row r="1952" ht="33.75" customHeight="1">
      <c r="A1952" s="147">
        <v>5509117.0</v>
      </c>
      <c r="B1952" s="169" t="s">
        <v>2328</v>
      </c>
      <c r="C1952" s="81" t="str">
        <f t="shared" si="126"/>
        <v/>
      </c>
      <c r="D1952" s="82">
        <v>3218.44</v>
      </c>
      <c r="E1952" s="106" t="s">
        <v>372</v>
      </c>
      <c r="F1952" s="150">
        <f t="shared" si="127"/>
        <v>3926.4968</v>
      </c>
      <c r="G1952" s="95" t="s">
        <v>246</v>
      </c>
      <c r="H1952" s="86"/>
      <c r="I1952" s="167"/>
      <c r="J1952" s="158"/>
      <c r="K1952" s="154"/>
      <c r="N1952" s="18"/>
      <c r="P1952" s="4">
        <v>219.0</v>
      </c>
      <c r="Q1952" s="4"/>
      <c r="R1952" s="4"/>
      <c r="S1952" s="21"/>
      <c r="T1952" s="21"/>
      <c r="V1952" s="89"/>
      <c r="AA1952" s="4">
        <v>7.0</v>
      </c>
      <c r="AB1952" s="4"/>
      <c r="AC1952" s="74"/>
      <c r="AD1952" s="75"/>
      <c r="AE1952" s="75"/>
      <c r="AF1952" s="76"/>
      <c r="AJ1952" s="90"/>
      <c r="AK1952" s="18"/>
      <c r="AL1952" s="8">
        <f t="shared" si="128"/>
        <v>0</v>
      </c>
      <c r="AO1952" s="8">
        <v>2.38479695751609</v>
      </c>
      <c r="AT1952" s="18"/>
      <c r="AU1952" s="91"/>
    </row>
    <row r="1953" ht="33.75" customHeight="1">
      <c r="A1953" s="147">
        <v>5509118.0</v>
      </c>
      <c r="B1953" s="169" t="s">
        <v>2329</v>
      </c>
      <c r="C1953" s="81" t="str">
        <f t="shared" si="126"/>
        <v/>
      </c>
      <c r="D1953" s="82">
        <v>3885.68</v>
      </c>
      <c r="E1953" s="106" t="s">
        <v>497</v>
      </c>
      <c r="F1953" s="150">
        <f t="shared" si="127"/>
        <v>4740.5296</v>
      </c>
      <c r="G1953" s="95" t="s">
        <v>246</v>
      </c>
      <c r="H1953" s="86"/>
      <c r="I1953" s="167"/>
      <c r="J1953" s="158"/>
      <c r="K1953" s="154"/>
      <c r="N1953" s="18"/>
      <c r="P1953" s="4">
        <v>219.0</v>
      </c>
      <c r="Q1953" s="4"/>
      <c r="R1953" s="4"/>
      <c r="S1953" s="21"/>
      <c r="T1953" s="21"/>
      <c r="V1953" s="89"/>
      <c r="AA1953" s="4">
        <v>7.0</v>
      </c>
      <c r="AB1953" s="4"/>
      <c r="AC1953" s="74"/>
      <c r="AD1953" s="75"/>
      <c r="AE1953" s="75"/>
      <c r="AF1953" s="76"/>
      <c r="AJ1953" s="90"/>
      <c r="AK1953" s="18"/>
      <c r="AL1953" s="8">
        <f t="shared" si="128"/>
        <v>0</v>
      </c>
      <c r="AO1953" s="8">
        <v>1.9752852429720258</v>
      </c>
      <c r="AT1953" s="18"/>
      <c r="AU1953" s="91"/>
    </row>
    <row r="1954" ht="33.75" customHeight="1">
      <c r="A1954" s="147">
        <v>5509119.0</v>
      </c>
      <c r="B1954" s="169" t="s">
        <v>2330</v>
      </c>
      <c r="C1954" s="81" t="str">
        <f t="shared" si="126"/>
        <v/>
      </c>
      <c r="D1954" s="82">
        <v>3202.22</v>
      </c>
      <c r="E1954" s="106" t="s">
        <v>497</v>
      </c>
      <c r="F1954" s="150">
        <f t="shared" si="127"/>
        <v>3906.7084</v>
      </c>
      <c r="G1954" s="95" t="s">
        <v>246</v>
      </c>
      <c r="H1954" s="86"/>
      <c r="I1954" s="167"/>
      <c r="J1954" s="158"/>
      <c r="K1954" s="154"/>
      <c r="N1954" s="18"/>
      <c r="P1954" s="4">
        <v>219.0</v>
      </c>
      <c r="Q1954" s="4"/>
      <c r="R1954" s="4"/>
      <c r="S1954" s="21"/>
      <c r="T1954" s="21"/>
      <c r="V1954" s="89"/>
      <c r="AA1954" s="4">
        <v>7.0</v>
      </c>
      <c r="AB1954" s="4"/>
      <c r="AC1954" s="74"/>
      <c r="AD1954" s="75"/>
      <c r="AE1954" s="75"/>
      <c r="AF1954" s="76"/>
      <c r="AJ1954" s="90"/>
      <c r="AK1954" s="18"/>
      <c r="AL1954" s="8">
        <f t="shared" si="128"/>
        <v>0</v>
      </c>
      <c r="AO1954" s="8">
        <v>2.396874134692693</v>
      </c>
      <c r="AT1954" s="18"/>
      <c r="AU1954" s="91"/>
    </row>
    <row r="1955" ht="33.75" customHeight="1">
      <c r="A1955" s="147">
        <v>5509120.0</v>
      </c>
      <c r="B1955" s="169" t="s">
        <v>2331</v>
      </c>
      <c r="C1955" s="81" t="str">
        <f t="shared" si="126"/>
        <v/>
      </c>
      <c r="D1955" s="82">
        <v>3770.32</v>
      </c>
      <c r="E1955" s="106" t="s">
        <v>497</v>
      </c>
      <c r="F1955" s="150">
        <f t="shared" si="127"/>
        <v>4599.7904</v>
      </c>
      <c r="G1955" s="95" t="s">
        <v>246</v>
      </c>
      <c r="H1955" s="86"/>
      <c r="I1955" s="167"/>
      <c r="J1955" s="158"/>
      <c r="K1955" s="154"/>
      <c r="N1955" s="18"/>
      <c r="P1955" s="4">
        <v>219.0</v>
      </c>
      <c r="Q1955" s="4"/>
      <c r="R1955" s="4"/>
      <c r="S1955" s="21"/>
      <c r="T1955" s="21"/>
      <c r="V1955" s="89"/>
      <c r="AA1955" s="4">
        <v>7.0</v>
      </c>
      <c r="AB1955" s="4"/>
      <c r="AC1955" s="74"/>
      <c r="AD1955" s="75"/>
      <c r="AE1955" s="75"/>
      <c r="AF1955" s="76"/>
      <c r="AJ1955" s="90"/>
      <c r="AK1955" s="18"/>
      <c r="AL1955" s="8">
        <f t="shared" si="128"/>
        <v>0</v>
      </c>
      <c r="AO1955" s="8">
        <v>2.035720205594925</v>
      </c>
      <c r="AT1955" s="18"/>
      <c r="AU1955" s="91"/>
    </row>
    <row r="1956" ht="33.75" customHeight="1">
      <c r="A1956" s="147">
        <v>5509121.0</v>
      </c>
      <c r="B1956" s="169" t="s">
        <v>2332</v>
      </c>
      <c r="C1956" s="81" t="str">
        <f t="shared" si="126"/>
        <v/>
      </c>
      <c r="D1956" s="82">
        <v>4605.09</v>
      </c>
      <c r="E1956" s="106" t="s">
        <v>372</v>
      </c>
      <c r="F1956" s="150">
        <f t="shared" si="127"/>
        <v>5618.2098</v>
      </c>
      <c r="G1956" s="95" t="s">
        <v>246</v>
      </c>
      <c r="H1956" s="86"/>
      <c r="I1956" s="167"/>
      <c r="J1956" s="158"/>
      <c r="K1956" s="154"/>
      <c r="N1956" s="18"/>
      <c r="P1956" s="4">
        <v>219.0</v>
      </c>
      <c r="Q1956" s="4"/>
      <c r="R1956" s="4"/>
      <c r="S1956" s="21"/>
      <c r="T1956" s="21"/>
      <c r="V1956" s="89"/>
      <c r="AA1956" s="4">
        <v>7.0</v>
      </c>
      <c r="AB1956" s="4"/>
      <c r="AC1956" s="74"/>
      <c r="AD1956" s="75"/>
      <c r="AE1956" s="75"/>
      <c r="AF1956" s="76"/>
      <c r="AJ1956" s="90"/>
      <c r="AK1956" s="18"/>
      <c r="AL1956" s="8">
        <f t="shared" si="128"/>
        <v>0</v>
      </c>
      <c r="AO1956" s="8">
        <v>1.666702913932173</v>
      </c>
      <c r="AT1956" s="18"/>
      <c r="AU1956" s="91"/>
    </row>
    <row r="1957" ht="33.75" customHeight="1">
      <c r="A1957" s="147">
        <v>5509122.0</v>
      </c>
      <c r="B1957" s="169" t="s">
        <v>2333</v>
      </c>
      <c r="C1957" s="81" t="str">
        <f t="shared" si="126"/>
        <v/>
      </c>
      <c r="D1957" s="82">
        <v>3732.83</v>
      </c>
      <c r="E1957" s="106" t="s">
        <v>497</v>
      </c>
      <c r="F1957" s="150">
        <f t="shared" si="127"/>
        <v>4554.0526</v>
      </c>
      <c r="G1957" s="95" t="s">
        <v>246</v>
      </c>
      <c r="H1957" s="86"/>
      <c r="I1957" s="167"/>
      <c r="J1957" s="158"/>
      <c r="K1957" s="154"/>
      <c r="N1957" s="18"/>
      <c r="P1957" s="4">
        <v>219.0</v>
      </c>
      <c r="Q1957" s="4"/>
      <c r="R1957" s="4"/>
      <c r="S1957" s="21"/>
      <c r="T1957" s="21"/>
      <c r="V1957" s="89"/>
      <c r="AA1957" s="4">
        <v>7.0</v>
      </c>
      <c r="AB1957" s="4"/>
      <c r="AC1957" s="74"/>
      <c r="AD1957" s="75"/>
      <c r="AE1957" s="75"/>
      <c r="AF1957" s="76"/>
      <c r="AJ1957" s="90"/>
      <c r="AK1957" s="18"/>
      <c r="AL1957" s="8">
        <f t="shared" si="128"/>
        <v>0</v>
      </c>
      <c r="AO1957" s="8">
        <v>2.0561637494347744</v>
      </c>
      <c r="AT1957" s="18"/>
      <c r="AU1957" s="91"/>
    </row>
    <row r="1958" ht="33.75" customHeight="1">
      <c r="A1958" s="147">
        <v>5509123.0</v>
      </c>
      <c r="B1958" s="169" t="s">
        <v>2334</v>
      </c>
      <c r="C1958" s="81" t="str">
        <f t="shared" si="126"/>
        <v/>
      </c>
      <c r="D1958" s="82">
        <v>4331.53</v>
      </c>
      <c r="E1958" s="106" t="s">
        <v>497</v>
      </c>
      <c r="F1958" s="150">
        <f t="shared" si="127"/>
        <v>5284.4666</v>
      </c>
      <c r="G1958" s="95" t="s">
        <v>246</v>
      </c>
      <c r="H1958" s="86"/>
      <c r="I1958" s="167"/>
      <c r="J1958" s="158"/>
      <c r="K1958" s="154"/>
      <c r="N1958" s="18"/>
      <c r="P1958" s="4">
        <v>219.0</v>
      </c>
      <c r="Q1958" s="4"/>
      <c r="R1958" s="4"/>
      <c r="S1958" s="21"/>
      <c r="T1958" s="21"/>
      <c r="V1958" s="89"/>
      <c r="AA1958" s="4">
        <v>7.0</v>
      </c>
      <c r="AB1958" s="4"/>
      <c r="AC1958" s="74"/>
      <c r="AD1958" s="75"/>
      <c r="AE1958" s="75"/>
      <c r="AF1958" s="76"/>
      <c r="AJ1958" s="90"/>
      <c r="AK1958" s="18"/>
      <c r="AL1958" s="8">
        <f t="shared" si="128"/>
        <v>0</v>
      </c>
      <c r="AO1958" s="8">
        <v>1.7719642504809354</v>
      </c>
      <c r="AT1958" s="18"/>
      <c r="AU1958" s="91"/>
    </row>
    <row r="1959" ht="33.75" customHeight="1">
      <c r="A1959" s="147">
        <v>5509124.0</v>
      </c>
      <c r="B1959" s="169" t="s">
        <v>2335</v>
      </c>
      <c r="C1959" s="81" t="str">
        <f t="shared" si="126"/>
        <v/>
      </c>
      <c r="D1959" s="82">
        <v>5326.5</v>
      </c>
      <c r="E1959" s="106" t="s">
        <v>497</v>
      </c>
      <c r="F1959" s="150">
        <f t="shared" si="127"/>
        <v>6498.33</v>
      </c>
      <c r="G1959" s="95" t="s">
        <v>246</v>
      </c>
      <c r="H1959" s="86"/>
      <c r="I1959" s="167"/>
      <c r="J1959" s="158"/>
      <c r="K1959" s="154"/>
      <c r="N1959" s="18"/>
      <c r="P1959" s="4">
        <v>219.0</v>
      </c>
      <c r="Q1959" s="4"/>
      <c r="R1959" s="4"/>
      <c r="S1959" s="21"/>
      <c r="T1959" s="21"/>
      <c r="V1959" s="89"/>
      <c r="AA1959" s="4">
        <v>7.0</v>
      </c>
      <c r="AB1959" s="4"/>
      <c r="AC1959" s="74"/>
      <c r="AD1959" s="75"/>
      <c r="AE1959" s="75"/>
      <c r="AF1959" s="76"/>
      <c r="AJ1959" s="90"/>
      <c r="AK1959" s="18"/>
      <c r="AL1959" s="8">
        <f t="shared" si="128"/>
        <v>0</v>
      </c>
      <c r="AO1959" s="8">
        <v>1.4409674867026612</v>
      </c>
      <c r="AT1959" s="18"/>
      <c r="AU1959" s="91"/>
    </row>
    <row r="1960" ht="33.75" customHeight="1">
      <c r="A1960" s="147">
        <v>5509125.0</v>
      </c>
      <c r="B1960" s="169" t="s">
        <v>2336</v>
      </c>
      <c r="C1960" s="81" t="str">
        <f t="shared" si="126"/>
        <v/>
      </c>
      <c r="D1960" s="82">
        <v>4192.3</v>
      </c>
      <c r="E1960" s="106" t="s">
        <v>497</v>
      </c>
      <c r="F1960" s="150">
        <f t="shared" si="127"/>
        <v>5114.606</v>
      </c>
      <c r="G1960" s="95" t="s">
        <v>246</v>
      </c>
      <c r="H1960" s="86"/>
      <c r="I1960" s="167"/>
      <c r="J1960" s="158"/>
      <c r="K1960" s="154"/>
      <c r="N1960" s="18"/>
      <c r="P1960" s="4">
        <v>219.0</v>
      </c>
      <c r="Q1960" s="4"/>
      <c r="R1960" s="4"/>
      <c r="S1960" s="21"/>
      <c r="T1960" s="21"/>
      <c r="V1960" s="89"/>
      <c r="AA1960" s="4">
        <v>7.0</v>
      </c>
      <c r="AB1960" s="4"/>
      <c r="AC1960" s="74"/>
      <c r="AD1960" s="75"/>
      <c r="AE1960" s="75"/>
      <c r="AF1960" s="76"/>
      <c r="AJ1960" s="90"/>
      <c r="AK1960" s="18"/>
      <c r="AL1960" s="8">
        <f t="shared" si="128"/>
        <v>0</v>
      </c>
      <c r="AO1960" s="8">
        <v>1.8308134379132934</v>
      </c>
      <c r="AT1960" s="18"/>
      <c r="AU1960" s="91"/>
    </row>
    <row r="1961" ht="33.75" customHeight="1">
      <c r="A1961" s="147">
        <v>5509126.0</v>
      </c>
      <c r="B1961" s="169" t="s">
        <v>2337</v>
      </c>
      <c r="C1961" s="81" t="str">
        <f t="shared" si="126"/>
        <v/>
      </c>
      <c r="D1961" s="82">
        <v>4932.98</v>
      </c>
      <c r="E1961" s="106" t="s">
        <v>372</v>
      </c>
      <c r="F1961" s="150">
        <f t="shared" si="127"/>
        <v>6018.2356</v>
      </c>
      <c r="G1961" s="95" t="s">
        <v>246</v>
      </c>
      <c r="H1961" s="86"/>
      <c r="I1961" s="167"/>
      <c r="J1961" s="158"/>
      <c r="K1961" s="154"/>
      <c r="N1961" s="18"/>
      <c r="P1961" s="4">
        <v>219.0</v>
      </c>
      <c r="Q1961" s="4"/>
      <c r="R1961" s="4"/>
      <c r="S1961" s="21"/>
      <c r="T1961" s="21"/>
      <c r="V1961" s="89"/>
      <c r="AA1961" s="4">
        <v>7.0</v>
      </c>
      <c r="AB1961" s="4"/>
      <c r="AC1961" s="74"/>
      <c r="AD1961" s="75"/>
      <c r="AE1961" s="75"/>
      <c r="AF1961" s="76"/>
      <c r="AJ1961" s="90"/>
      <c r="AK1961" s="18"/>
      <c r="AL1961" s="8">
        <f t="shared" si="128"/>
        <v>0</v>
      </c>
      <c r="AO1961" s="8">
        <v>1.555917846933472</v>
      </c>
      <c r="AT1961" s="18"/>
      <c r="AU1961" s="91"/>
    </row>
    <row r="1962" ht="33.75" customHeight="1">
      <c r="A1962" s="147">
        <v>5509127.0</v>
      </c>
      <c r="B1962" s="169" t="s">
        <v>2338</v>
      </c>
      <c r="C1962" s="81" t="str">
        <f t="shared" si="126"/>
        <v/>
      </c>
      <c r="D1962" s="82">
        <v>6054.94</v>
      </c>
      <c r="E1962" s="106" t="s">
        <v>372</v>
      </c>
      <c r="F1962" s="150">
        <f t="shared" si="127"/>
        <v>7387.0268</v>
      </c>
      <c r="G1962" s="95" t="s">
        <v>246</v>
      </c>
      <c r="H1962" s="86"/>
      <c r="I1962" s="167"/>
      <c r="J1962" s="158"/>
      <c r="K1962" s="154"/>
      <c r="N1962" s="18"/>
      <c r="P1962" s="4">
        <v>219.0</v>
      </c>
      <c r="Q1962" s="4"/>
      <c r="R1962" s="4"/>
      <c r="S1962" s="21"/>
      <c r="T1962" s="21"/>
      <c r="V1962" s="89"/>
      <c r="AA1962" s="4">
        <v>7.0</v>
      </c>
      <c r="AB1962" s="4"/>
      <c r="AC1962" s="74"/>
      <c r="AD1962" s="75"/>
      <c r="AE1962" s="75"/>
      <c r="AF1962" s="76"/>
      <c r="AJ1962" s="90"/>
      <c r="AK1962" s="18"/>
      <c r="AL1962" s="8">
        <f t="shared" si="128"/>
        <v>0</v>
      </c>
      <c r="AO1962" s="8">
        <v>1.2676114580006812</v>
      </c>
      <c r="AT1962" s="18"/>
      <c r="AU1962" s="91"/>
    </row>
    <row r="1963" ht="33.75" customHeight="1">
      <c r="A1963" s="147">
        <v>5509128.0</v>
      </c>
      <c r="B1963" s="169" t="s">
        <v>2339</v>
      </c>
      <c r="C1963" s="81" t="str">
        <f t="shared" si="126"/>
        <v/>
      </c>
      <c r="D1963" s="82">
        <v>4667.52</v>
      </c>
      <c r="E1963" s="106" t="s">
        <v>497</v>
      </c>
      <c r="F1963" s="150">
        <f t="shared" si="127"/>
        <v>5694.3744</v>
      </c>
      <c r="G1963" s="95" t="s">
        <v>246</v>
      </c>
      <c r="H1963" s="86"/>
      <c r="I1963" s="167"/>
      <c r="J1963" s="158"/>
      <c r="K1963" s="154"/>
      <c r="N1963" s="18"/>
      <c r="P1963" s="4">
        <v>219.0</v>
      </c>
      <c r="Q1963" s="4"/>
      <c r="R1963" s="4"/>
      <c r="S1963" s="21"/>
      <c r="T1963" s="21"/>
      <c r="V1963" s="89"/>
      <c r="AA1963" s="4">
        <v>7.0</v>
      </c>
      <c r="AB1963" s="4"/>
      <c r="AC1963" s="74"/>
      <c r="AD1963" s="75"/>
      <c r="AE1963" s="75"/>
      <c r="AF1963" s="76"/>
      <c r="AJ1963" s="90"/>
      <c r="AK1963" s="18"/>
      <c r="AL1963" s="8">
        <f t="shared" si="128"/>
        <v>0</v>
      </c>
      <c r="AO1963" s="8">
        <v>1.6444095593839478</v>
      </c>
      <c r="AT1963" s="18"/>
      <c r="AU1963" s="91"/>
    </row>
    <row r="1964" ht="33.75" customHeight="1">
      <c r="A1964" s="147">
        <v>5509129.0</v>
      </c>
      <c r="B1964" s="169" t="s">
        <v>2340</v>
      </c>
      <c r="C1964" s="81" t="str">
        <f t="shared" si="126"/>
        <v/>
      </c>
      <c r="D1964" s="82">
        <v>5566.86</v>
      </c>
      <c r="E1964" s="106" t="s">
        <v>372</v>
      </c>
      <c r="F1964" s="150">
        <f t="shared" si="127"/>
        <v>6791.5692</v>
      </c>
      <c r="G1964" s="95" t="s">
        <v>246</v>
      </c>
      <c r="H1964" s="86"/>
      <c r="I1964" s="167"/>
      <c r="J1964" s="158"/>
      <c r="K1964" s="154"/>
      <c r="N1964" s="18"/>
      <c r="P1964" s="4">
        <v>219.0</v>
      </c>
      <c r="Q1964" s="4"/>
      <c r="R1964" s="4"/>
      <c r="S1964" s="21"/>
      <c r="T1964" s="21"/>
      <c r="V1964" s="89"/>
      <c r="AA1964" s="4">
        <v>7.0</v>
      </c>
      <c r="AB1964" s="4"/>
      <c r="AC1964" s="74"/>
      <c r="AD1964" s="75"/>
      <c r="AE1964" s="75"/>
      <c r="AF1964" s="76"/>
      <c r="AJ1964" s="90"/>
      <c r="AK1964" s="18"/>
      <c r="AL1964" s="8">
        <f t="shared" si="128"/>
        <v>0</v>
      </c>
      <c r="AO1964" s="8">
        <v>0.6893758575691573</v>
      </c>
      <c r="AT1964" s="18"/>
      <c r="AU1964" s="91"/>
    </row>
    <row r="1965" ht="33.75" customHeight="1">
      <c r="A1965" s="147">
        <v>5509130.0</v>
      </c>
      <c r="B1965" s="169" t="s">
        <v>2341</v>
      </c>
      <c r="C1965" s="81" t="str">
        <f t="shared" si="126"/>
        <v/>
      </c>
      <c r="D1965" s="82">
        <v>6777.26</v>
      </c>
      <c r="E1965" s="106" t="s">
        <v>372</v>
      </c>
      <c r="F1965" s="150">
        <f t="shared" si="127"/>
        <v>8268.2572</v>
      </c>
      <c r="G1965" s="95" t="s">
        <v>246</v>
      </c>
      <c r="H1965" s="86"/>
      <c r="I1965" s="167"/>
      <c r="J1965" s="158"/>
      <c r="K1965" s="154"/>
      <c r="N1965" s="18"/>
      <c r="P1965" s="4">
        <v>219.0</v>
      </c>
      <c r="Q1965" s="4"/>
      <c r="R1965" s="4"/>
      <c r="S1965" s="21"/>
      <c r="T1965" s="21"/>
      <c r="V1965" s="89"/>
      <c r="AA1965" s="4">
        <v>7.0</v>
      </c>
      <c r="AB1965" s="4"/>
      <c r="AC1965" s="74"/>
      <c r="AD1965" s="75"/>
      <c r="AE1965" s="75"/>
      <c r="AF1965" s="76"/>
      <c r="AJ1965" s="90"/>
      <c r="AK1965" s="18"/>
      <c r="AL1965" s="8">
        <f t="shared" si="128"/>
        <v>0</v>
      </c>
      <c r="AO1965" s="8">
        <v>1.1325094932668345</v>
      </c>
      <c r="AT1965" s="18"/>
      <c r="AU1965" s="91"/>
    </row>
    <row r="1966" ht="33.75" customHeight="1">
      <c r="A1966" s="147">
        <v>5509131.0</v>
      </c>
      <c r="B1966" s="169" t="s">
        <v>2342</v>
      </c>
      <c r="C1966" s="81" t="str">
        <f t="shared" si="126"/>
        <v/>
      </c>
      <c r="D1966" s="82">
        <v>5138.45</v>
      </c>
      <c r="E1966" s="106" t="s">
        <v>497</v>
      </c>
      <c r="F1966" s="150">
        <f t="shared" si="127"/>
        <v>6268.909</v>
      </c>
      <c r="G1966" s="95" t="s">
        <v>246</v>
      </c>
      <c r="H1966" s="86"/>
      <c r="I1966" s="167"/>
      <c r="J1966" s="158"/>
      <c r="K1966" s="154"/>
      <c r="N1966" s="18"/>
      <c r="P1966" s="4">
        <v>219.0</v>
      </c>
      <c r="Q1966" s="4"/>
      <c r="R1966" s="4"/>
      <c r="S1966" s="21"/>
      <c r="T1966" s="21"/>
      <c r="V1966" s="89"/>
      <c r="AA1966" s="4">
        <v>7.0</v>
      </c>
      <c r="AB1966" s="4"/>
      <c r="AC1966" s="74"/>
      <c r="AD1966" s="75"/>
      <c r="AE1966" s="75"/>
      <c r="AF1966" s="76"/>
      <c r="AJ1966" s="90"/>
      <c r="AK1966" s="18"/>
      <c r="AL1966" s="8">
        <f t="shared" si="128"/>
        <v>0</v>
      </c>
      <c r="AO1966" s="8">
        <v>0.3734257177339379</v>
      </c>
      <c r="AT1966" s="18"/>
      <c r="AU1966" s="91"/>
    </row>
    <row r="1967" ht="33.75" customHeight="1">
      <c r="A1967" s="147">
        <v>5509132.0</v>
      </c>
      <c r="B1967" s="169" t="s">
        <v>2343</v>
      </c>
      <c r="C1967" s="81" t="str">
        <f t="shared" si="126"/>
        <v/>
      </c>
      <c r="D1967" s="82">
        <v>6186.21</v>
      </c>
      <c r="E1967" s="106" t="s">
        <v>497</v>
      </c>
      <c r="F1967" s="150">
        <f t="shared" si="127"/>
        <v>7547.1762</v>
      </c>
      <c r="G1967" s="95" t="s">
        <v>246</v>
      </c>
      <c r="H1967" s="86"/>
      <c r="I1967" s="167"/>
      <c r="J1967" s="158"/>
      <c r="K1967" s="154"/>
      <c r="N1967" s="18"/>
      <c r="P1967" s="4">
        <v>219.0</v>
      </c>
      <c r="Q1967" s="4"/>
      <c r="R1967" s="4"/>
      <c r="S1967" s="21"/>
      <c r="T1967" s="21"/>
      <c r="V1967" s="89"/>
      <c r="AA1967" s="4">
        <v>7.0</v>
      </c>
      <c r="AB1967" s="4"/>
      <c r="AC1967" s="74"/>
      <c r="AD1967" s="75"/>
      <c r="AE1967" s="75"/>
      <c r="AF1967" s="76"/>
      <c r="AJ1967" s="90"/>
      <c r="AK1967" s="18"/>
      <c r="AL1967" s="8">
        <f t="shared" si="128"/>
        <v>0</v>
      </c>
      <c r="AO1967" s="8">
        <v>1.240712494668184</v>
      </c>
      <c r="AT1967" s="18"/>
      <c r="AU1967" s="91"/>
    </row>
    <row r="1968" ht="33.75" customHeight="1">
      <c r="A1968" s="147">
        <v>5509133.0</v>
      </c>
      <c r="B1968" s="169" t="s">
        <v>2344</v>
      </c>
      <c r="C1968" s="81" t="str">
        <f t="shared" si="126"/>
        <v/>
      </c>
      <c r="D1968" s="82">
        <v>7546.87</v>
      </c>
      <c r="E1968" s="106" t="s">
        <v>372</v>
      </c>
      <c r="F1968" s="150">
        <f t="shared" si="127"/>
        <v>9207.1814</v>
      </c>
      <c r="G1968" s="95" t="s">
        <v>246</v>
      </c>
      <c r="H1968" s="86"/>
      <c r="I1968" s="167"/>
      <c r="J1968" s="158"/>
      <c r="K1968" s="154"/>
      <c r="N1968" s="18"/>
      <c r="P1968" s="4">
        <v>219.0</v>
      </c>
      <c r="Q1968" s="4"/>
      <c r="R1968" s="4"/>
      <c r="S1968" s="21"/>
      <c r="T1968" s="21"/>
      <c r="V1968" s="89"/>
      <c r="AA1968" s="4">
        <v>7.0</v>
      </c>
      <c r="AB1968" s="4"/>
      <c r="AC1968" s="74"/>
      <c r="AD1968" s="75"/>
      <c r="AE1968" s="75"/>
      <c r="AF1968" s="76"/>
      <c r="AJ1968" s="90"/>
      <c r="AK1968" s="18"/>
      <c r="AL1968" s="8">
        <f t="shared" si="128"/>
        <v>0</v>
      </c>
      <c r="AO1968" s="8">
        <v>1.0170200952101887</v>
      </c>
      <c r="AT1968" s="18"/>
      <c r="AU1968" s="91"/>
    </row>
    <row r="1969" ht="33.75" customHeight="1">
      <c r="A1969" s="147">
        <v>5509134.0</v>
      </c>
      <c r="B1969" s="169" t="s">
        <v>2345</v>
      </c>
      <c r="C1969" s="81" t="str">
        <f t="shared" si="126"/>
        <v/>
      </c>
      <c r="D1969" s="82">
        <v>9098.91</v>
      </c>
      <c r="E1969" s="106" t="s">
        <v>372</v>
      </c>
      <c r="F1969" s="150">
        <f t="shared" si="127"/>
        <v>11100.6702</v>
      </c>
      <c r="G1969" s="95" t="s">
        <v>246</v>
      </c>
      <c r="H1969" s="86"/>
      <c r="I1969" s="167"/>
      <c r="J1969" s="158"/>
      <c r="K1969" s="154"/>
      <c r="N1969" s="18"/>
      <c r="P1969" s="4">
        <v>219.0</v>
      </c>
      <c r="Q1969" s="4"/>
      <c r="R1969" s="4"/>
      <c r="S1969" s="21"/>
      <c r="T1969" s="21"/>
      <c r="V1969" s="89"/>
      <c r="AA1969" s="4">
        <v>7.0</v>
      </c>
      <c r="AB1969" s="4"/>
      <c r="AC1969" s="74"/>
      <c r="AD1969" s="75"/>
      <c r="AE1969" s="75"/>
      <c r="AF1969" s="76"/>
      <c r="AJ1969" s="90"/>
      <c r="AK1969" s="18"/>
      <c r="AL1969" s="8">
        <f t="shared" si="128"/>
        <v>0</v>
      </c>
      <c r="AO1969" s="8">
        <v>0.21088546369166355</v>
      </c>
      <c r="AT1969" s="18"/>
      <c r="AU1969" s="91"/>
    </row>
    <row r="1970" ht="33.75" customHeight="1">
      <c r="A1970" s="147">
        <v>5509135.0</v>
      </c>
      <c r="B1970" s="169" t="s">
        <v>2346</v>
      </c>
      <c r="C1970" s="81" t="str">
        <f t="shared" si="126"/>
        <v/>
      </c>
      <c r="D1970" s="82">
        <v>9483.87</v>
      </c>
      <c r="E1970" s="106" t="s">
        <v>372</v>
      </c>
      <c r="F1970" s="150">
        <f t="shared" si="127"/>
        <v>11570.3214</v>
      </c>
      <c r="G1970" s="95" t="s">
        <v>246</v>
      </c>
      <c r="H1970" s="86"/>
      <c r="I1970" s="167"/>
      <c r="J1970" s="158"/>
      <c r="K1970" s="154"/>
      <c r="N1970" s="18"/>
      <c r="P1970" s="4">
        <v>219.0</v>
      </c>
      <c r="Q1970" s="4"/>
      <c r="R1970" s="4"/>
      <c r="S1970" s="21"/>
      <c r="T1970" s="21"/>
      <c r="V1970" s="89"/>
      <c r="AA1970" s="4">
        <v>7.0</v>
      </c>
      <c r="AB1970" s="4"/>
      <c r="AC1970" s="74"/>
      <c r="AD1970" s="75"/>
      <c r="AE1970" s="75"/>
      <c r="AF1970" s="76"/>
      <c r="AJ1970" s="90"/>
      <c r="AK1970" s="18"/>
      <c r="AL1970" s="8">
        <f t="shared" si="128"/>
        <v>0</v>
      </c>
      <c r="AO1970" s="8">
        <v>0.8093023904171543</v>
      </c>
      <c r="AT1970" s="18"/>
      <c r="AU1970" s="91"/>
    </row>
    <row r="1971" ht="33.75" customHeight="1">
      <c r="A1971" s="148">
        <v>5509136.0</v>
      </c>
      <c r="B1971" s="170" t="s">
        <v>2347</v>
      </c>
      <c r="C1971" s="81" t="str">
        <f t="shared" si="126"/>
        <v/>
      </c>
      <c r="D1971" s="82">
        <v>7626.74</v>
      </c>
      <c r="E1971" s="106" t="s">
        <v>372</v>
      </c>
      <c r="F1971" s="163">
        <f t="shared" si="127"/>
        <v>9304.6228</v>
      </c>
      <c r="G1971" s="112" t="s">
        <v>246</v>
      </c>
      <c r="H1971" s="86"/>
      <c r="I1971" s="167"/>
      <c r="J1971" s="158"/>
      <c r="K1971" s="154"/>
      <c r="N1971" s="18"/>
      <c r="P1971" s="4">
        <v>219.0</v>
      </c>
      <c r="Q1971" s="4"/>
      <c r="R1971" s="4"/>
      <c r="S1971" s="21"/>
      <c r="T1971" s="21"/>
      <c r="V1971" s="89"/>
      <c r="AA1971" s="4">
        <v>7.0</v>
      </c>
      <c r="AB1971" s="4"/>
      <c r="AC1971" s="74"/>
      <c r="AD1971" s="75"/>
      <c r="AE1971" s="75"/>
      <c r="AF1971" s="76"/>
      <c r="AJ1971" s="90"/>
      <c r="AK1971" s="18"/>
      <c r="AL1971" s="8">
        <f t="shared" si="128"/>
        <v>0</v>
      </c>
      <c r="AO1971" s="8">
        <v>1.006369998865408</v>
      </c>
      <c r="AT1971" s="18"/>
      <c r="AU1971" s="91"/>
    </row>
    <row r="1972" ht="45.0" customHeight="1">
      <c r="A1972" s="62">
        <v>43.0</v>
      </c>
      <c r="B1972" s="113" t="s">
        <v>2348</v>
      </c>
      <c r="C1972" s="66"/>
      <c r="D1972" s="82"/>
      <c r="E1972" s="66"/>
      <c r="F1972" s="149"/>
      <c r="G1972" s="68"/>
      <c r="H1972" s="86"/>
      <c r="I1972" s="70">
        <v>0.0</v>
      </c>
      <c r="J1972" s="71"/>
      <c r="K1972" s="71"/>
      <c r="L1972" s="142"/>
      <c r="M1972" s="142"/>
      <c r="N1972" s="18"/>
      <c r="P1972" s="4">
        <v>220.0</v>
      </c>
      <c r="Q1972" s="4"/>
      <c r="R1972" s="5"/>
      <c r="S1972" s="21"/>
      <c r="T1972" s="21"/>
      <c r="V1972" s="72" t="s">
        <v>2148</v>
      </c>
      <c r="AA1972" s="4"/>
      <c r="AB1972" s="4"/>
      <c r="AC1972" s="74"/>
      <c r="AD1972" s="75"/>
      <c r="AE1972" s="75"/>
      <c r="AF1972" s="76"/>
      <c r="AJ1972" s="90"/>
      <c r="AK1972" s="18"/>
      <c r="AL1972" s="18"/>
      <c r="AT1972" s="18"/>
      <c r="AU1972" s="91"/>
    </row>
    <row r="1973" ht="33.75" customHeight="1">
      <c r="A1973" s="143">
        <v>5509076.0</v>
      </c>
      <c r="B1973" s="80" t="s">
        <v>2349</v>
      </c>
      <c r="C1973" s="81" t="str">
        <f t="shared" ref="C1973:C1977" si="129">IF(MROUND(AL1973/(AO1973*F1973),1)=0,"",MROUND(AL1973/(AO1973*F1973),1))</f>
        <v/>
      </c>
      <c r="D1973" s="82">
        <v>775.31</v>
      </c>
      <c r="E1973" s="106" t="s">
        <v>372</v>
      </c>
      <c r="F1973" s="150">
        <f t="shared" ref="F1973:F1977" si="130">D1973*1.22</f>
        <v>945.8782</v>
      </c>
      <c r="G1973" s="85" t="s">
        <v>274</v>
      </c>
      <c r="H1973" s="86"/>
      <c r="I1973" s="144" t="s">
        <v>2350</v>
      </c>
      <c r="J1973" s="158"/>
      <c r="K1973" s="154"/>
      <c r="N1973" s="18"/>
      <c r="P1973" s="4">
        <v>220.0</v>
      </c>
      <c r="Q1973" s="4"/>
      <c r="R1973" s="4"/>
      <c r="S1973" s="21"/>
      <c r="T1973" s="21"/>
      <c r="V1973" s="89"/>
      <c r="AA1973" s="4">
        <v>7.0</v>
      </c>
      <c r="AB1973" s="4"/>
      <c r="AC1973" s="74"/>
      <c r="AD1973" s="75"/>
      <c r="AE1973" s="75"/>
      <c r="AF1973" s="76"/>
      <c r="AJ1973" s="90"/>
      <c r="AK1973" s="18"/>
      <c r="AL1973" s="8">
        <f t="shared" ref="AL1973:AL1977" si="131">$I$1972/5</f>
        <v>0</v>
      </c>
      <c r="AO1973" s="8">
        <v>1.0670754039315669</v>
      </c>
      <c r="AT1973" s="18"/>
      <c r="AU1973" s="91"/>
    </row>
    <row r="1974" ht="45.0" customHeight="1">
      <c r="A1974" s="147">
        <v>5509077.0</v>
      </c>
      <c r="B1974" s="92" t="s">
        <v>2351</v>
      </c>
      <c r="C1974" s="81" t="str">
        <f t="shared" si="129"/>
        <v/>
      </c>
      <c r="D1974" s="82">
        <v>897.38</v>
      </c>
      <c r="E1974" s="106" t="s">
        <v>372</v>
      </c>
      <c r="F1974" s="150">
        <f t="shared" si="130"/>
        <v>1094.8036</v>
      </c>
      <c r="G1974" s="95" t="s">
        <v>274</v>
      </c>
      <c r="H1974" s="86"/>
      <c r="I1974" s="144" t="s">
        <v>2172</v>
      </c>
      <c r="J1974" s="158"/>
      <c r="K1974" s="154"/>
      <c r="N1974" s="18"/>
      <c r="P1974" s="4">
        <v>220.0</v>
      </c>
      <c r="Q1974" s="4"/>
      <c r="R1974" s="4"/>
      <c r="S1974" s="21"/>
      <c r="T1974" s="21"/>
      <c r="V1974" s="89"/>
      <c r="AA1974" s="4">
        <v>7.0</v>
      </c>
      <c r="AB1974" s="4"/>
      <c r="AC1974" s="74"/>
      <c r="AD1974" s="75"/>
      <c r="AE1974" s="75"/>
      <c r="AF1974" s="76"/>
      <c r="AJ1974" s="90"/>
      <c r="AK1974" s="18"/>
      <c r="AL1974" s="8">
        <f t="shared" si="131"/>
        <v>0</v>
      </c>
      <c r="AO1974" s="8">
        <v>2.869110574307415</v>
      </c>
      <c r="AT1974" s="18"/>
      <c r="AU1974" s="91"/>
    </row>
    <row r="1975" ht="33.75" customHeight="1">
      <c r="A1975" s="147">
        <v>5509078.0</v>
      </c>
      <c r="B1975" s="92" t="s">
        <v>2352</v>
      </c>
      <c r="C1975" s="81" t="str">
        <f t="shared" si="129"/>
        <v/>
      </c>
      <c r="D1975" s="82">
        <v>906.08</v>
      </c>
      <c r="E1975" s="106" t="s">
        <v>372</v>
      </c>
      <c r="F1975" s="150">
        <f t="shared" si="130"/>
        <v>1105.4176</v>
      </c>
      <c r="G1975" s="95" t="s">
        <v>252</v>
      </c>
      <c r="H1975" s="86"/>
      <c r="I1975" s="144" t="s">
        <v>2353</v>
      </c>
      <c r="J1975" s="158"/>
      <c r="K1975" s="154"/>
      <c r="N1975" s="18"/>
      <c r="P1975" s="4">
        <v>220.0</v>
      </c>
      <c r="Q1975" s="4"/>
      <c r="R1975" s="4"/>
      <c r="S1975" s="21"/>
      <c r="T1975" s="21"/>
      <c r="V1975" s="89"/>
      <c r="AA1975" s="4">
        <v>7.0</v>
      </c>
      <c r="AB1975" s="4"/>
      <c r="AC1975" s="74"/>
      <c r="AD1975" s="75"/>
      <c r="AE1975" s="75"/>
      <c r="AF1975" s="76"/>
      <c r="AJ1975" s="90"/>
      <c r="AK1975" s="18"/>
      <c r="AL1975" s="8">
        <f t="shared" si="131"/>
        <v>0</v>
      </c>
      <c r="AO1975" s="8">
        <v>0.3246721903924603</v>
      </c>
      <c r="AT1975" s="18"/>
      <c r="AU1975" s="91"/>
    </row>
    <row r="1976" ht="33.75" customHeight="1">
      <c r="A1976" s="147">
        <v>5509079.0</v>
      </c>
      <c r="B1976" s="92" t="s">
        <v>2354</v>
      </c>
      <c r="C1976" s="81" t="str">
        <f t="shared" si="129"/>
        <v/>
      </c>
      <c r="D1976" s="82">
        <v>1096.27</v>
      </c>
      <c r="E1976" s="106" t="s">
        <v>497</v>
      </c>
      <c r="F1976" s="150">
        <f t="shared" si="130"/>
        <v>1337.4494</v>
      </c>
      <c r="G1976" s="95" t="s">
        <v>252</v>
      </c>
      <c r="H1976" s="86"/>
      <c r="I1976" s="167"/>
      <c r="J1976" s="158"/>
      <c r="K1976" s="154"/>
      <c r="N1976" s="18"/>
      <c r="P1976" s="4">
        <v>220.0</v>
      </c>
      <c r="Q1976" s="4"/>
      <c r="R1976" s="4"/>
      <c r="S1976" s="21"/>
      <c r="T1976" s="21"/>
      <c r="V1976" s="89"/>
      <c r="AA1976" s="4">
        <v>7.0</v>
      </c>
      <c r="AB1976" s="4"/>
      <c r="AC1976" s="74"/>
      <c r="AD1976" s="75"/>
      <c r="AE1976" s="75"/>
      <c r="AF1976" s="76"/>
      <c r="AJ1976" s="90"/>
      <c r="AK1976" s="18"/>
      <c r="AL1976" s="8">
        <f t="shared" si="131"/>
        <v>0</v>
      </c>
      <c r="AO1976" s="8">
        <v>2.3375123224328567</v>
      </c>
      <c r="AT1976" s="18"/>
      <c r="AU1976" s="91"/>
    </row>
    <row r="1977" ht="33.75" customHeight="1">
      <c r="A1977" s="148">
        <v>5509080.0</v>
      </c>
      <c r="B1977" s="110" t="s">
        <v>2355</v>
      </c>
      <c r="C1977" s="81" t="str">
        <f t="shared" si="129"/>
        <v/>
      </c>
      <c r="D1977" s="82">
        <v>572.67</v>
      </c>
      <c r="E1977" s="106" t="s">
        <v>372</v>
      </c>
      <c r="F1977" s="163">
        <f t="shared" si="130"/>
        <v>698.6574</v>
      </c>
      <c r="G1977" s="112" t="s">
        <v>246</v>
      </c>
      <c r="H1977" s="86"/>
      <c r="I1977" s="167"/>
      <c r="J1977" s="158"/>
      <c r="K1977" s="154"/>
      <c r="N1977" s="18"/>
      <c r="P1977" s="4">
        <v>220.0</v>
      </c>
      <c r="Q1977" s="4"/>
      <c r="R1977" s="4"/>
      <c r="S1977" s="21"/>
      <c r="T1977" s="21"/>
      <c r="V1977" s="89"/>
      <c r="AA1977" s="4">
        <v>7.0</v>
      </c>
      <c r="AB1977" s="4"/>
      <c r="AC1977" s="74"/>
      <c r="AD1977" s="75"/>
      <c r="AE1977" s="75"/>
      <c r="AF1977" s="76"/>
      <c r="AJ1977" s="90"/>
      <c r="AK1977" s="18"/>
      <c r="AL1977" s="8">
        <f t="shared" si="131"/>
        <v>0</v>
      </c>
      <c r="AO1977" s="8">
        <v>4.842997520433465</v>
      </c>
      <c r="AT1977" s="18"/>
      <c r="AU1977" s="91"/>
    </row>
    <row r="1978" ht="45.0" customHeight="1">
      <c r="A1978" s="62">
        <v>44.0</v>
      </c>
      <c r="B1978" s="113" t="s">
        <v>2356</v>
      </c>
      <c r="C1978" s="66"/>
      <c r="D1978" s="82"/>
      <c r="E1978" s="66"/>
      <c r="F1978" s="149"/>
      <c r="G1978" s="68"/>
      <c r="H1978" s="86"/>
      <c r="I1978" s="70">
        <v>0.0</v>
      </c>
      <c r="J1978" s="71"/>
      <c r="K1978" s="71"/>
      <c r="L1978" s="142"/>
      <c r="M1978" s="142"/>
      <c r="N1978" s="18"/>
      <c r="P1978" s="4">
        <v>221.0</v>
      </c>
      <c r="Q1978" s="4"/>
      <c r="R1978" s="5"/>
      <c r="S1978" s="21"/>
      <c r="T1978" s="21"/>
      <c r="V1978" s="72" t="s">
        <v>2148</v>
      </c>
      <c r="AA1978" s="4"/>
      <c r="AB1978" s="4"/>
      <c r="AC1978" s="74"/>
      <c r="AD1978" s="75"/>
      <c r="AE1978" s="75"/>
      <c r="AF1978" s="76"/>
      <c r="AJ1978" s="90"/>
      <c r="AK1978" s="18"/>
      <c r="AL1978" s="18"/>
      <c r="AT1978" s="18"/>
      <c r="AU1978" s="91"/>
    </row>
    <row r="1979" ht="33.75" customHeight="1">
      <c r="A1979" s="143">
        <v>5509081.0</v>
      </c>
      <c r="B1979" s="80" t="s">
        <v>2357</v>
      </c>
      <c r="C1979" s="81" t="str">
        <f t="shared" ref="C1979:C1983" si="132">IF(MROUND(AL1979/(AO1979*F1979),1)=0,"",MROUND(AL1979/(AO1979*F1979),1))</f>
        <v/>
      </c>
      <c r="D1979" s="82">
        <v>429.47</v>
      </c>
      <c r="E1979" s="106" t="s">
        <v>497</v>
      </c>
      <c r="F1979" s="150">
        <f t="shared" ref="F1979:F1983" si="133">D1979*1.22</f>
        <v>523.9534</v>
      </c>
      <c r="G1979" s="85" t="s">
        <v>252</v>
      </c>
      <c r="H1979" s="86"/>
      <c r="I1979" s="144" t="s">
        <v>2358</v>
      </c>
      <c r="J1979" s="158"/>
      <c r="K1979" s="154"/>
      <c r="N1979" s="18"/>
      <c r="P1979" s="4">
        <v>221.0</v>
      </c>
      <c r="Q1979" s="4"/>
      <c r="R1979" s="4"/>
      <c r="S1979" s="21"/>
      <c r="T1979" s="21"/>
      <c r="V1979" s="89"/>
      <c r="AA1979" s="4">
        <v>7.0</v>
      </c>
      <c r="AB1979" s="4"/>
      <c r="AC1979" s="74"/>
      <c r="AD1979" s="75"/>
      <c r="AE1979" s="75"/>
      <c r="AF1979" s="76"/>
      <c r="AJ1979" s="90"/>
      <c r="AK1979" s="18"/>
      <c r="AL1979" s="8">
        <f t="shared" ref="AL1979:AL1983" si="134">$I$1978/5</f>
        <v>0</v>
      </c>
      <c r="AO1979" s="8">
        <v>0.5199642629121995</v>
      </c>
      <c r="AT1979" s="18"/>
      <c r="AU1979" s="91"/>
    </row>
    <row r="1980" ht="33.75" customHeight="1">
      <c r="A1980" s="147">
        <v>5509082.0</v>
      </c>
      <c r="B1980" s="92" t="s">
        <v>2359</v>
      </c>
      <c r="C1980" s="81" t="str">
        <f t="shared" si="132"/>
        <v/>
      </c>
      <c r="D1980" s="82">
        <v>429.47</v>
      </c>
      <c r="E1980" s="106" t="s">
        <v>497</v>
      </c>
      <c r="F1980" s="150">
        <f t="shared" si="133"/>
        <v>523.9534</v>
      </c>
      <c r="G1980" s="95" t="s">
        <v>252</v>
      </c>
      <c r="H1980" s="86"/>
      <c r="I1980" s="144" t="s">
        <v>2172</v>
      </c>
      <c r="J1980" s="158"/>
      <c r="K1980" s="154"/>
      <c r="N1980" s="18"/>
      <c r="P1980" s="4">
        <v>221.0</v>
      </c>
      <c r="Q1980" s="4"/>
      <c r="R1980" s="4"/>
      <c r="S1980" s="21"/>
      <c r="T1980" s="21"/>
      <c r="V1980" s="89"/>
      <c r="AA1980" s="4">
        <v>7.0</v>
      </c>
      <c r="AB1980" s="4"/>
      <c r="AC1980" s="74"/>
      <c r="AD1980" s="75"/>
      <c r="AE1980" s="75"/>
      <c r="AF1980" s="76"/>
      <c r="AJ1980" s="90"/>
      <c r="AK1980" s="18"/>
      <c r="AL1980" s="8">
        <f t="shared" si="134"/>
        <v>0</v>
      </c>
      <c r="AO1980" s="8">
        <v>1.039928525824399</v>
      </c>
      <c r="AT1980" s="18"/>
      <c r="AU1980" s="91"/>
    </row>
    <row r="1981" ht="48.0" customHeight="1">
      <c r="A1981" s="147">
        <v>5509083.0</v>
      </c>
      <c r="B1981" s="92" t="s">
        <v>2360</v>
      </c>
      <c r="C1981" s="81" t="str">
        <f t="shared" si="132"/>
        <v/>
      </c>
      <c r="D1981" s="82">
        <v>571.32</v>
      </c>
      <c r="E1981" s="106" t="s">
        <v>372</v>
      </c>
      <c r="F1981" s="150">
        <f t="shared" si="133"/>
        <v>697.0104</v>
      </c>
      <c r="G1981" s="95" t="s">
        <v>252</v>
      </c>
      <c r="H1981" s="86"/>
      <c r="I1981" s="144" t="s">
        <v>2170</v>
      </c>
      <c r="J1981" s="158"/>
      <c r="K1981" s="154"/>
      <c r="N1981" s="18"/>
      <c r="P1981" s="4">
        <v>221.0</v>
      </c>
      <c r="Q1981" s="4"/>
      <c r="R1981" s="4"/>
      <c r="S1981" s="21"/>
      <c r="T1981" s="21"/>
      <c r="V1981" s="89"/>
      <c r="AA1981" s="4">
        <v>7.0</v>
      </c>
      <c r="AB1981" s="4"/>
      <c r="AC1981" s="74"/>
      <c r="AD1981" s="75"/>
      <c r="AE1981" s="75"/>
      <c r="AF1981" s="76"/>
      <c r="AJ1981" s="90"/>
      <c r="AK1981" s="18"/>
      <c r="AL1981" s="8">
        <f t="shared" si="134"/>
        <v>0</v>
      </c>
      <c r="AO1981" s="8">
        <v>1.5634610470153394</v>
      </c>
      <c r="AT1981" s="18"/>
      <c r="AU1981" s="91"/>
    </row>
    <row r="1982" ht="48.0" customHeight="1">
      <c r="A1982" s="147">
        <v>5509084.0</v>
      </c>
      <c r="B1982" s="92" t="s">
        <v>2361</v>
      </c>
      <c r="C1982" s="81" t="str">
        <f t="shared" si="132"/>
        <v/>
      </c>
      <c r="D1982" s="82">
        <v>784.13</v>
      </c>
      <c r="E1982" s="106" t="s">
        <v>372</v>
      </c>
      <c r="F1982" s="150">
        <f t="shared" si="133"/>
        <v>956.6386</v>
      </c>
      <c r="G1982" s="95" t="s">
        <v>252</v>
      </c>
      <c r="H1982" s="86"/>
      <c r="I1982" s="167"/>
      <c r="J1982" s="158"/>
      <c r="K1982" s="154"/>
      <c r="N1982" s="18"/>
      <c r="P1982" s="4">
        <v>221.0</v>
      </c>
      <c r="Q1982" s="4"/>
      <c r="R1982" s="4"/>
      <c r="S1982" s="21"/>
      <c r="T1982" s="21"/>
      <c r="V1982" s="89"/>
      <c r="AA1982" s="4">
        <v>7.0</v>
      </c>
      <c r="AB1982" s="4"/>
      <c r="AC1982" s="74"/>
      <c r="AD1982" s="75"/>
      <c r="AE1982" s="75"/>
      <c r="AF1982" s="76"/>
      <c r="AJ1982" s="90"/>
      <c r="AK1982" s="18"/>
      <c r="AL1982" s="8">
        <f t="shared" si="134"/>
        <v>0</v>
      </c>
      <c r="AO1982" s="8">
        <v>1.1391326067211627</v>
      </c>
      <c r="AT1982" s="18"/>
      <c r="AU1982" s="91"/>
    </row>
    <row r="1983" ht="48.0" customHeight="1">
      <c r="A1983" s="148">
        <v>5509085.0</v>
      </c>
      <c r="B1983" s="110" t="s">
        <v>2362</v>
      </c>
      <c r="C1983" s="81" t="str">
        <f t="shared" si="132"/>
        <v/>
      </c>
      <c r="D1983" s="82">
        <v>1067.81</v>
      </c>
      <c r="E1983" s="106" t="s">
        <v>497</v>
      </c>
      <c r="F1983" s="163">
        <f t="shared" si="133"/>
        <v>1302.7282</v>
      </c>
      <c r="G1983" s="112" t="s">
        <v>252</v>
      </c>
      <c r="H1983" s="86"/>
      <c r="I1983" s="167"/>
      <c r="J1983" s="158"/>
      <c r="K1983" s="154"/>
      <c r="N1983" s="18"/>
      <c r="P1983" s="4">
        <v>221.0</v>
      </c>
      <c r="Q1983" s="4"/>
      <c r="R1983" s="4"/>
      <c r="S1983" s="21"/>
      <c r="T1983" s="21"/>
      <c r="V1983" s="89"/>
      <c r="AA1983" s="4">
        <v>7.0</v>
      </c>
      <c r="AB1983" s="4"/>
      <c r="AC1983" s="74"/>
      <c r="AD1983" s="75"/>
      <c r="AE1983" s="75"/>
      <c r="AF1983" s="76"/>
      <c r="AJ1983" s="90"/>
      <c r="AK1983" s="18"/>
      <c r="AL1983" s="8">
        <f t="shared" si="134"/>
        <v>0</v>
      </c>
      <c r="AO1983" s="8">
        <v>1.673016254143573</v>
      </c>
      <c r="AT1983" s="18"/>
      <c r="AU1983" s="91"/>
    </row>
    <row r="1984" ht="45.0" customHeight="1">
      <c r="A1984" s="62">
        <v>45.0</v>
      </c>
      <c r="B1984" s="113" t="s">
        <v>2363</v>
      </c>
      <c r="C1984" s="66"/>
      <c r="D1984" s="82"/>
      <c r="E1984" s="66"/>
      <c r="F1984" s="149"/>
      <c r="G1984" s="68"/>
      <c r="H1984" s="86"/>
      <c r="I1984" s="70">
        <v>0.0</v>
      </c>
      <c r="J1984" s="71"/>
      <c r="K1984" s="71"/>
      <c r="N1984" s="18"/>
      <c r="P1984" s="4">
        <v>6.0</v>
      </c>
      <c r="Q1984" s="4"/>
      <c r="R1984" s="5"/>
      <c r="S1984" s="21"/>
      <c r="T1984" s="21"/>
      <c r="V1984" s="72"/>
      <c r="AA1984" s="4"/>
      <c r="AB1984" s="4"/>
      <c r="AC1984" s="74"/>
      <c r="AD1984" s="75"/>
      <c r="AE1984" s="75"/>
      <c r="AF1984" s="76"/>
      <c r="AJ1984" s="90"/>
      <c r="AK1984" s="18"/>
      <c r="AL1984" s="18"/>
      <c r="AT1984" s="18"/>
      <c r="AU1984" s="91"/>
    </row>
    <row r="1985" ht="33.75" customHeight="1">
      <c r="A1985" s="143">
        <v>5302001.0</v>
      </c>
      <c r="B1985" s="80" t="s">
        <v>2364</v>
      </c>
      <c r="C1985" s="81" t="str">
        <f t="shared" ref="C1985:C1987" si="135">IF(MROUND(AL1985/(AO1985*F1985),1)=0,"",MROUND(AL1985/(AO1985*F1985),1))</f>
        <v/>
      </c>
      <c r="D1985" s="82">
        <v>198.86</v>
      </c>
      <c r="E1985" s="83" t="s">
        <v>245</v>
      </c>
      <c r="F1985" s="150">
        <f t="shared" ref="F1985:F1987" si="136">D1985*1.22</f>
        <v>242.6092</v>
      </c>
      <c r="G1985" s="85" t="s">
        <v>274</v>
      </c>
      <c r="H1985" s="86"/>
      <c r="I1985" s="144" t="s">
        <v>2365</v>
      </c>
      <c r="J1985" s="100"/>
      <c r="K1985" s="154"/>
      <c r="N1985" s="18"/>
      <c r="P1985" s="4">
        <v>6.0</v>
      </c>
      <c r="Q1985" s="4"/>
      <c r="R1985" s="4"/>
      <c r="S1985" s="21"/>
      <c r="T1985" s="21"/>
      <c r="V1985" s="89"/>
      <c r="AA1985" s="4">
        <v>5.0</v>
      </c>
      <c r="AB1985" s="4"/>
      <c r="AC1985" s="74"/>
      <c r="AD1985" s="75"/>
      <c r="AE1985" s="75"/>
      <c r="AF1985" s="76"/>
      <c r="AJ1985" s="90">
        <v>1302001.0</v>
      </c>
      <c r="AK1985" s="18"/>
      <c r="AL1985" s="8">
        <f t="shared" ref="AL1985:AL1987" si="137">$I$1984/3</f>
        <v>0</v>
      </c>
      <c r="AO1985" s="8">
        <v>1.2802946874808094</v>
      </c>
      <c r="AT1985" s="18"/>
      <c r="AU1985" s="91"/>
    </row>
    <row r="1986" ht="33.75" customHeight="1">
      <c r="A1986" s="147">
        <v>5302002.0</v>
      </c>
      <c r="B1986" s="92" t="s">
        <v>2366</v>
      </c>
      <c r="C1986" s="81" t="str">
        <f t="shared" si="135"/>
        <v/>
      </c>
      <c r="D1986" s="82">
        <v>198.86</v>
      </c>
      <c r="E1986" s="94" t="s">
        <v>245</v>
      </c>
      <c r="F1986" s="150">
        <f t="shared" si="136"/>
        <v>242.6092</v>
      </c>
      <c r="G1986" s="95" t="s">
        <v>274</v>
      </c>
      <c r="H1986" s="86"/>
      <c r="I1986" s="144" t="s">
        <v>2353</v>
      </c>
      <c r="J1986" s="100"/>
      <c r="K1986" s="154"/>
      <c r="N1986" s="18"/>
      <c r="P1986" s="4">
        <v>6.0</v>
      </c>
      <c r="Q1986" s="4"/>
      <c r="R1986" s="4"/>
      <c r="S1986" s="21"/>
      <c r="T1986" s="21"/>
      <c r="V1986" s="89"/>
      <c r="AA1986" s="4">
        <v>5.0</v>
      </c>
      <c r="AB1986" s="4"/>
      <c r="AC1986" s="74"/>
      <c r="AD1986" s="75"/>
      <c r="AE1986" s="75"/>
      <c r="AF1986" s="76"/>
      <c r="AJ1986" s="90">
        <v>1302002.0</v>
      </c>
      <c r="AK1986" s="18"/>
      <c r="AL1986" s="8">
        <f t="shared" si="137"/>
        <v>0</v>
      </c>
      <c r="AO1986" s="8">
        <v>1.0969925846476538</v>
      </c>
      <c r="AT1986" s="18"/>
      <c r="AU1986" s="91"/>
    </row>
    <row r="1987" ht="33.75" customHeight="1">
      <c r="A1987" s="148">
        <v>5302003.0</v>
      </c>
      <c r="B1987" s="110" t="s">
        <v>2367</v>
      </c>
      <c r="C1987" s="81" t="str">
        <f t="shared" si="135"/>
        <v/>
      </c>
      <c r="D1987" s="82">
        <v>277.54</v>
      </c>
      <c r="E1987" s="121" t="s">
        <v>245</v>
      </c>
      <c r="F1987" s="163">
        <f t="shared" si="136"/>
        <v>338.5988</v>
      </c>
      <c r="G1987" s="112" t="s">
        <v>274</v>
      </c>
      <c r="H1987" s="86"/>
      <c r="I1987" s="144" t="s">
        <v>2170</v>
      </c>
      <c r="J1987" s="100"/>
      <c r="K1987" s="154"/>
      <c r="N1987" s="18"/>
      <c r="P1987" s="4">
        <v>6.0</v>
      </c>
      <c r="Q1987" s="4"/>
      <c r="R1987" s="4"/>
      <c r="S1987" s="21"/>
      <c r="T1987" s="21"/>
      <c r="V1987" s="89"/>
      <c r="AA1987" s="4">
        <v>5.0</v>
      </c>
      <c r="AB1987" s="4"/>
      <c r="AC1987" s="74"/>
      <c r="AD1987" s="75"/>
      <c r="AE1987" s="75"/>
      <c r="AF1987" s="76"/>
      <c r="AJ1987" s="90">
        <v>1302003.0</v>
      </c>
      <c r="AK1987" s="18"/>
      <c r="AL1987" s="8">
        <f t="shared" si="137"/>
        <v>0</v>
      </c>
      <c r="AO1987" s="8">
        <v>0.7649066902536676</v>
      </c>
      <c r="AT1987" s="18"/>
      <c r="AU1987" s="91"/>
    </row>
    <row r="1988" ht="45.0" customHeight="1">
      <c r="A1988" s="62">
        <v>46.0</v>
      </c>
      <c r="B1988" s="113" t="s">
        <v>2368</v>
      </c>
      <c r="C1988" s="66"/>
      <c r="D1988" s="82"/>
      <c r="E1988" s="66"/>
      <c r="F1988" s="149"/>
      <c r="G1988" s="68"/>
      <c r="H1988" s="86"/>
      <c r="I1988" s="70">
        <v>0.0</v>
      </c>
      <c r="J1988" s="71"/>
      <c r="K1988" s="71"/>
      <c r="L1988" s="142"/>
      <c r="M1988" s="142"/>
      <c r="N1988" s="18"/>
      <c r="P1988" s="4">
        <v>222.0</v>
      </c>
      <c r="Q1988" s="4"/>
      <c r="R1988" s="5"/>
      <c r="S1988" s="21"/>
      <c r="T1988" s="21"/>
      <c r="V1988" s="72" t="s">
        <v>2148</v>
      </c>
      <c r="AA1988" s="4"/>
      <c r="AB1988" s="4"/>
      <c r="AC1988" s="74"/>
      <c r="AD1988" s="75"/>
      <c r="AE1988" s="75"/>
      <c r="AF1988" s="76"/>
      <c r="AJ1988" s="90"/>
      <c r="AK1988" s="18"/>
      <c r="AL1988" s="18"/>
      <c r="AT1988" s="18"/>
      <c r="AU1988" s="91"/>
    </row>
    <row r="1989" ht="33.75" customHeight="1">
      <c r="A1989" s="143">
        <v>5509086.0</v>
      </c>
      <c r="B1989" s="80" t="s">
        <v>2369</v>
      </c>
      <c r="C1989" s="81" t="str">
        <f t="shared" ref="C1989:C2002" si="138">IF(MROUND(AL1989/(AO1989*F1989),1)=0,"",MROUND(AL1989/(AO1989*F1989),1))</f>
        <v/>
      </c>
      <c r="D1989" s="82">
        <v>483.39</v>
      </c>
      <c r="E1989" s="106" t="s">
        <v>497</v>
      </c>
      <c r="F1989" s="150">
        <f t="shared" ref="F1989:F2002" si="139">D1989*1.22</f>
        <v>589.7358</v>
      </c>
      <c r="G1989" s="85" t="s">
        <v>252</v>
      </c>
      <c r="H1989" s="86"/>
      <c r="I1989" s="144" t="s">
        <v>2370</v>
      </c>
      <c r="J1989" s="158"/>
      <c r="K1989" s="154"/>
      <c r="N1989" s="18"/>
      <c r="P1989" s="4">
        <v>222.0</v>
      </c>
      <c r="Q1989" s="4"/>
      <c r="R1989" s="4"/>
      <c r="S1989" s="21"/>
      <c r="T1989" s="21"/>
      <c r="V1989" s="89"/>
      <c r="AA1989" s="4">
        <v>7.0</v>
      </c>
      <c r="AB1989" s="4"/>
      <c r="AC1989" s="74"/>
      <c r="AD1989" s="75"/>
      <c r="AE1989" s="75"/>
      <c r="AF1989" s="76"/>
      <c r="AJ1989" s="90">
        <v>5509086.0</v>
      </c>
      <c r="AK1989" s="18"/>
      <c r="AL1989" s="8">
        <f t="shared" ref="AL1989:AL2002" si="140">$I$1988/14</f>
        <v>0</v>
      </c>
      <c r="AO1989" s="8">
        <v>4.295766068545485</v>
      </c>
      <c r="AT1989" s="18"/>
      <c r="AU1989" s="91"/>
    </row>
    <row r="1990" ht="33.75" customHeight="1">
      <c r="A1990" s="147">
        <v>5509087.0</v>
      </c>
      <c r="B1990" s="92" t="s">
        <v>2371</v>
      </c>
      <c r="C1990" s="81" t="str">
        <f t="shared" si="138"/>
        <v/>
      </c>
      <c r="D1990" s="82">
        <v>564.48</v>
      </c>
      <c r="E1990" s="106" t="s">
        <v>497</v>
      </c>
      <c r="F1990" s="150">
        <f t="shared" si="139"/>
        <v>688.6656</v>
      </c>
      <c r="G1990" s="95" t="s">
        <v>252</v>
      </c>
      <c r="H1990" s="86"/>
      <c r="I1990" s="144" t="s">
        <v>2224</v>
      </c>
      <c r="J1990" s="158"/>
      <c r="K1990" s="154"/>
      <c r="N1990" s="18"/>
      <c r="P1990" s="4">
        <v>222.0</v>
      </c>
      <c r="Q1990" s="4"/>
      <c r="R1990" s="4"/>
      <c r="S1990" s="21"/>
      <c r="T1990" s="21"/>
      <c r="V1990" s="89"/>
      <c r="AA1990" s="4">
        <v>7.0</v>
      </c>
      <c r="AB1990" s="4"/>
      <c r="AC1990" s="74"/>
      <c r="AD1990" s="75"/>
      <c r="AE1990" s="75"/>
      <c r="AF1990" s="76"/>
      <c r="AJ1990" s="90"/>
      <c r="AK1990" s="18"/>
      <c r="AL1990" s="8">
        <f t="shared" si="140"/>
        <v>0</v>
      </c>
      <c r="AO1990" s="8">
        <v>5.450142793336897</v>
      </c>
      <c r="AT1990" s="18"/>
      <c r="AU1990" s="91"/>
    </row>
    <row r="1991" ht="33.75" customHeight="1">
      <c r="A1991" s="147">
        <v>5509088.0</v>
      </c>
      <c r="B1991" s="92" t="s">
        <v>2372</v>
      </c>
      <c r="C1991" s="81" t="str">
        <f t="shared" si="138"/>
        <v/>
      </c>
      <c r="D1991" s="82">
        <v>936.43</v>
      </c>
      <c r="E1991" s="106" t="s">
        <v>497</v>
      </c>
      <c r="F1991" s="150">
        <f t="shared" si="139"/>
        <v>1142.4446</v>
      </c>
      <c r="G1991" s="95" t="s">
        <v>246</v>
      </c>
      <c r="H1991" s="86"/>
      <c r="I1991" s="144" t="s">
        <v>2227</v>
      </c>
      <c r="J1991" s="158"/>
      <c r="K1991" s="154"/>
      <c r="N1991" s="18"/>
      <c r="P1991" s="4">
        <v>222.0</v>
      </c>
      <c r="Q1991" s="4"/>
      <c r="R1991" s="4"/>
      <c r="S1991" s="21"/>
      <c r="T1991" s="21"/>
      <c r="V1991" s="89"/>
      <c r="AA1991" s="4">
        <v>7.0</v>
      </c>
      <c r="AB1991" s="4"/>
      <c r="AC1991" s="74"/>
      <c r="AD1991" s="75"/>
      <c r="AE1991" s="75"/>
      <c r="AF1991" s="76"/>
      <c r="AJ1991" s="90"/>
      <c r="AK1991" s="18"/>
      <c r="AL1991" s="8">
        <f t="shared" si="140"/>
        <v>0</v>
      </c>
      <c r="AO1991" s="8">
        <v>1.06114528520644</v>
      </c>
      <c r="AT1991" s="18"/>
      <c r="AU1991" s="91"/>
    </row>
    <row r="1992" ht="33.75" customHeight="1">
      <c r="A1992" s="147">
        <v>5509089.0</v>
      </c>
      <c r="B1992" s="92" t="s">
        <v>2373</v>
      </c>
      <c r="C1992" s="81" t="str">
        <f t="shared" si="138"/>
        <v/>
      </c>
      <c r="D1992" s="82">
        <v>491.05</v>
      </c>
      <c r="E1992" s="106" t="s">
        <v>497</v>
      </c>
      <c r="F1992" s="150">
        <f t="shared" si="139"/>
        <v>599.081</v>
      </c>
      <c r="G1992" s="95" t="s">
        <v>252</v>
      </c>
      <c r="H1992" s="86"/>
      <c r="I1992" s="144" t="s">
        <v>2220</v>
      </c>
      <c r="J1992" s="158"/>
      <c r="K1992" s="154"/>
      <c r="N1992" s="18"/>
      <c r="P1992" s="4">
        <v>222.0</v>
      </c>
      <c r="Q1992" s="4"/>
      <c r="R1992" s="4"/>
      <c r="S1992" s="21"/>
      <c r="T1992" s="21"/>
      <c r="V1992" s="89"/>
      <c r="AA1992" s="4">
        <v>7.0</v>
      </c>
      <c r="AB1992" s="4"/>
      <c r="AC1992" s="74"/>
      <c r="AD1992" s="75"/>
      <c r="AE1992" s="75"/>
      <c r="AF1992" s="76"/>
      <c r="AJ1992" s="90"/>
      <c r="AK1992" s="18"/>
      <c r="AL1992" s="8">
        <f t="shared" si="140"/>
        <v>0</v>
      </c>
      <c r="AO1992" s="8">
        <v>3.167322927774837</v>
      </c>
      <c r="AT1992" s="18"/>
      <c r="AU1992" s="91"/>
    </row>
    <row r="1993" ht="33.75" customHeight="1">
      <c r="A1993" s="147">
        <v>5509090.0</v>
      </c>
      <c r="B1993" s="92" t="s">
        <v>2374</v>
      </c>
      <c r="C1993" s="81" t="str">
        <f t="shared" si="138"/>
        <v/>
      </c>
      <c r="D1993" s="82">
        <v>613.83</v>
      </c>
      <c r="E1993" s="106" t="s">
        <v>497</v>
      </c>
      <c r="F1993" s="150">
        <f t="shared" si="139"/>
        <v>748.8726</v>
      </c>
      <c r="G1993" s="95" t="s">
        <v>252</v>
      </c>
      <c r="H1993" s="86"/>
      <c r="I1993" s="144" t="s">
        <v>2375</v>
      </c>
      <c r="J1993" s="158"/>
      <c r="K1993" s="154"/>
      <c r="N1993" s="18"/>
      <c r="P1993" s="4">
        <v>222.0</v>
      </c>
      <c r="Q1993" s="4"/>
      <c r="R1993" s="4"/>
      <c r="S1993" s="21"/>
      <c r="T1993" s="21"/>
      <c r="V1993" s="89"/>
      <c r="AA1993" s="4">
        <v>7.0</v>
      </c>
      <c r="AB1993" s="4"/>
      <c r="AC1993" s="74"/>
      <c r="AD1993" s="75"/>
      <c r="AE1993" s="75"/>
      <c r="AF1993" s="76"/>
      <c r="AJ1993" s="90"/>
      <c r="AK1993" s="18"/>
      <c r="AL1993" s="8">
        <f t="shared" si="140"/>
        <v>0</v>
      </c>
      <c r="AO1993" s="8">
        <v>1.9843539560709156</v>
      </c>
      <c r="AT1993" s="18"/>
      <c r="AU1993" s="91"/>
    </row>
    <row r="1994" ht="33.75" customHeight="1">
      <c r="A1994" s="147">
        <v>5509091.0</v>
      </c>
      <c r="B1994" s="92" t="s">
        <v>2376</v>
      </c>
      <c r="C1994" s="81" t="str">
        <f t="shared" si="138"/>
        <v/>
      </c>
      <c r="D1994" s="82">
        <v>538.38</v>
      </c>
      <c r="E1994" s="106" t="s">
        <v>497</v>
      </c>
      <c r="F1994" s="150">
        <f t="shared" si="139"/>
        <v>656.8236</v>
      </c>
      <c r="G1994" s="95" t="s">
        <v>246</v>
      </c>
      <c r="H1994" s="86"/>
      <c r="I1994" s="144" t="s">
        <v>2377</v>
      </c>
      <c r="J1994" s="158"/>
      <c r="K1994" s="154"/>
      <c r="N1994" s="18"/>
      <c r="P1994" s="4">
        <v>222.0</v>
      </c>
      <c r="Q1994" s="4"/>
      <c r="R1994" s="4"/>
      <c r="S1994" s="21"/>
      <c r="T1994" s="21"/>
      <c r="V1994" s="89"/>
      <c r="AA1994" s="4">
        <v>7.0</v>
      </c>
      <c r="AB1994" s="4"/>
      <c r="AC1994" s="74"/>
      <c r="AD1994" s="75"/>
      <c r="AE1994" s="75"/>
      <c r="AF1994" s="76"/>
      <c r="AJ1994" s="90"/>
      <c r="AK1994" s="18"/>
      <c r="AL1994" s="8">
        <f t="shared" si="140"/>
        <v>0</v>
      </c>
      <c r="AO1994" s="8">
        <v>1.2743820579641476</v>
      </c>
      <c r="AT1994" s="18"/>
      <c r="AU1994" s="91"/>
    </row>
    <row r="1995" ht="56.25" customHeight="1">
      <c r="A1995" s="147">
        <v>5509092.0</v>
      </c>
      <c r="B1995" s="92" t="s">
        <v>2378</v>
      </c>
      <c r="C1995" s="81" t="str">
        <f t="shared" si="138"/>
        <v/>
      </c>
      <c r="D1995" s="82">
        <v>744.58</v>
      </c>
      <c r="E1995" s="106" t="s">
        <v>497</v>
      </c>
      <c r="F1995" s="150">
        <f t="shared" si="139"/>
        <v>908.3876</v>
      </c>
      <c r="G1995" s="95" t="s">
        <v>252</v>
      </c>
      <c r="H1995" s="86"/>
      <c r="I1995" s="167"/>
      <c r="J1995" s="158"/>
      <c r="K1995" s="154"/>
      <c r="N1995" s="18"/>
      <c r="P1995" s="4">
        <v>222.0</v>
      </c>
      <c r="Q1995" s="4"/>
      <c r="R1995" s="4"/>
      <c r="S1995" s="21"/>
      <c r="T1995" s="21"/>
      <c r="V1995" s="89"/>
      <c r="AA1995" s="4">
        <v>7.0</v>
      </c>
      <c r="AB1995" s="4"/>
      <c r="AC1995" s="74"/>
      <c r="AD1995" s="75"/>
      <c r="AE1995" s="75"/>
      <c r="AF1995" s="76"/>
      <c r="AJ1995" s="90"/>
      <c r="AK1995" s="18"/>
      <c r="AL1995" s="8">
        <f t="shared" si="140"/>
        <v>0</v>
      </c>
      <c r="AO1995" s="8">
        <v>0.7381578536649179</v>
      </c>
      <c r="AT1995" s="18"/>
      <c r="AU1995" s="91"/>
    </row>
    <row r="1996" ht="45.0" customHeight="1">
      <c r="A1996" s="147">
        <v>5509093.0</v>
      </c>
      <c r="B1996" s="92" t="s">
        <v>2379</v>
      </c>
      <c r="C1996" s="81" t="str">
        <f t="shared" si="138"/>
        <v/>
      </c>
      <c r="D1996" s="82">
        <v>889.89</v>
      </c>
      <c r="E1996" s="106" t="s">
        <v>497</v>
      </c>
      <c r="F1996" s="150">
        <f t="shared" si="139"/>
        <v>1085.6658</v>
      </c>
      <c r="G1996" s="95" t="s">
        <v>252</v>
      </c>
      <c r="H1996" s="86"/>
      <c r="I1996" s="167"/>
      <c r="J1996" s="158"/>
      <c r="K1996" s="154"/>
      <c r="N1996" s="18"/>
      <c r="P1996" s="4">
        <v>222.0</v>
      </c>
      <c r="Q1996" s="4"/>
      <c r="R1996" s="4"/>
      <c r="S1996" s="21"/>
      <c r="T1996" s="21"/>
      <c r="V1996" s="89"/>
      <c r="AA1996" s="4">
        <v>7.0</v>
      </c>
      <c r="AB1996" s="4"/>
      <c r="AC1996" s="74"/>
      <c r="AD1996" s="75"/>
      <c r="AE1996" s="75"/>
      <c r="AF1996" s="76"/>
      <c r="AJ1996" s="90">
        <v>2202093.0</v>
      </c>
      <c r="AK1996" s="18"/>
      <c r="AL1996" s="8">
        <f t="shared" si="140"/>
        <v>0</v>
      </c>
      <c r="AO1996" s="8">
        <v>6.733787579453993</v>
      </c>
      <c r="AT1996" s="18"/>
      <c r="AU1996" s="91"/>
    </row>
    <row r="1997" ht="56.25" customHeight="1">
      <c r="A1997" s="147">
        <v>5509094.0</v>
      </c>
      <c r="B1997" s="92" t="s">
        <v>2380</v>
      </c>
      <c r="C1997" s="81" t="str">
        <f t="shared" si="138"/>
        <v/>
      </c>
      <c r="D1997" s="82">
        <v>948.01</v>
      </c>
      <c r="E1997" s="106" t="s">
        <v>497</v>
      </c>
      <c r="F1997" s="150">
        <f t="shared" si="139"/>
        <v>1156.5722</v>
      </c>
      <c r="G1997" s="95" t="s">
        <v>252</v>
      </c>
      <c r="H1997" s="86"/>
      <c r="I1997" s="167"/>
      <c r="J1997" s="158"/>
      <c r="K1997" s="154"/>
      <c r="N1997" s="18"/>
      <c r="P1997" s="4">
        <v>222.0</v>
      </c>
      <c r="Q1997" s="4"/>
      <c r="R1997" s="4"/>
      <c r="S1997" s="21"/>
      <c r="T1997" s="21"/>
      <c r="V1997" s="89"/>
      <c r="AA1997" s="4">
        <v>7.0</v>
      </c>
      <c r="AB1997" s="4"/>
      <c r="AC1997" s="74"/>
      <c r="AD1997" s="75"/>
      <c r="AE1997" s="75"/>
      <c r="AF1997" s="76"/>
      <c r="AJ1997" s="90"/>
      <c r="AK1997" s="18"/>
      <c r="AL1997" s="8">
        <f t="shared" si="140"/>
        <v>0</v>
      </c>
      <c r="AO1997" s="8">
        <v>2.1011674678243377</v>
      </c>
      <c r="AT1997" s="18"/>
      <c r="AU1997" s="91"/>
    </row>
    <row r="1998" ht="56.25" customHeight="1">
      <c r="A1998" s="147">
        <v>5509095.0</v>
      </c>
      <c r="B1998" s="92" t="s">
        <v>2381</v>
      </c>
      <c r="C1998" s="81" t="str">
        <f t="shared" si="138"/>
        <v/>
      </c>
      <c r="D1998" s="82">
        <v>1072.76</v>
      </c>
      <c r="E1998" s="106" t="s">
        <v>497</v>
      </c>
      <c r="F1998" s="150">
        <f t="shared" si="139"/>
        <v>1308.7672</v>
      </c>
      <c r="G1998" s="95" t="s">
        <v>252</v>
      </c>
      <c r="H1998" s="86"/>
      <c r="I1998" s="167"/>
      <c r="J1998" s="158"/>
      <c r="K1998" s="154"/>
      <c r="N1998" s="18"/>
      <c r="P1998" s="4">
        <v>222.0</v>
      </c>
      <c r="Q1998" s="4"/>
      <c r="R1998" s="4"/>
      <c r="S1998" s="21"/>
      <c r="T1998" s="21"/>
      <c r="V1998" s="89"/>
      <c r="AA1998" s="4">
        <v>7.0</v>
      </c>
      <c r="AB1998" s="4"/>
      <c r="AC1998" s="74"/>
      <c r="AD1998" s="75"/>
      <c r="AE1998" s="75"/>
      <c r="AF1998" s="76"/>
      <c r="AJ1998" s="90"/>
      <c r="AK1998" s="18"/>
      <c r="AL1998" s="8">
        <f t="shared" si="140"/>
        <v>0</v>
      </c>
      <c r="AO1998" s="8">
        <v>0.6159014227035843</v>
      </c>
      <c r="AT1998" s="18"/>
      <c r="AU1998" s="91"/>
    </row>
    <row r="1999" ht="45.0" customHeight="1">
      <c r="A1999" s="147">
        <v>5509096.0</v>
      </c>
      <c r="B1999" s="92" t="s">
        <v>2382</v>
      </c>
      <c r="C1999" s="81" t="str">
        <f t="shared" si="138"/>
        <v/>
      </c>
      <c r="D1999" s="82">
        <v>584.24</v>
      </c>
      <c r="E1999" s="106" t="s">
        <v>497</v>
      </c>
      <c r="F1999" s="150">
        <f t="shared" si="139"/>
        <v>712.7728</v>
      </c>
      <c r="G1999" s="95" t="s">
        <v>252</v>
      </c>
      <c r="H1999" s="86"/>
      <c r="I1999" s="167"/>
      <c r="J1999" s="158"/>
      <c r="K1999" s="154"/>
      <c r="N1999" s="18"/>
      <c r="P1999" s="4">
        <v>222.0</v>
      </c>
      <c r="Q1999" s="4"/>
      <c r="R1999" s="4"/>
      <c r="S1999" s="21"/>
      <c r="T1999" s="21"/>
      <c r="V1999" s="89"/>
      <c r="AA1999" s="4">
        <v>7.0</v>
      </c>
      <c r="AB1999" s="4"/>
      <c r="AC1999" s="74"/>
      <c r="AD1999" s="75"/>
      <c r="AE1999" s="75"/>
      <c r="AF1999" s="76"/>
      <c r="AJ1999" s="90"/>
      <c r="AK1999" s="18"/>
      <c r="AL1999" s="8">
        <f t="shared" si="140"/>
        <v>0</v>
      </c>
      <c r="AO1999" s="8">
        <v>0.4357174958488124</v>
      </c>
      <c r="AT1999" s="18"/>
      <c r="AU1999" s="91"/>
    </row>
    <row r="2000" ht="45.0" customHeight="1">
      <c r="A2000" s="147">
        <v>5509097.0</v>
      </c>
      <c r="B2000" s="92" t="s">
        <v>2383</v>
      </c>
      <c r="C2000" s="81" t="str">
        <f t="shared" si="138"/>
        <v/>
      </c>
      <c r="D2000" s="82">
        <v>616.26</v>
      </c>
      <c r="E2000" s="106" t="s">
        <v>497</v>
      </c>
      <c r="F2000" s="150">
        <f t="shared" si="139"/>
        <v>751.8372</v>
      </c>
      <c r="G2000" s="95" t="s">
        <v>252</v>
      </c>
      <c r="H2000" s="86"/>
      <c r="I2000" s="167"/>
      <c r="J2000" s="158"/>
      <c r="K2000" s="154"/>
      <c r="N2000" s="18"/>
      <c r="P2000" s="4">
        <v>222.0</v>
      </c>
      <c r="Q2000" s="4"/>
      <c r="R2000" s="4"/>
      <c r="S2000" s="21"/>
      <c r="T2000" s="21"/>
      <c r="V2000" s="89"/>
      <c r="AA2000" s="4">
        <v>7.0</v>
      </c>
      <c r="AB2000" s="4"/>
      <c r="AC2000" s="74"/>
      <c r="AD2000" s="75"/>
      <c r="AE2000" s="75"/>
      <c r="AF2000" s="76"/>
      <c r="AJ2000" s="90"/>
      <c r="AK2000" s="18"/>
      <c r="AL2000" s="8">
        <f t="shared" si="140"/>
        <v>0</v>
      </c>
      <c r="AO2000" s="8">
        <v>0.3187166767909876</v>
      </c>
      <c r="AT2000" s="18"/>
      <c r="AU2000" s="91"/>
    </row>
    <row r="2001" ht="45.0" customHeight="1">
      <c r="A2001" s="147">
        <v>5509098.0</v>
      </c>
      <c r="B2001" s="92" t="s">
        <v>2384</v>
      </c>
      <c r="C2001" s="81" t="str">
        <f t="shared" si="138"/>
        <v/>
      </c>
      <c r="D2001" s="82">
        <v>654.36</v>
      </c>
      <c r="E2001" s="106" t="s">
        <v>497</v>
      </c>
      <c r="F2001" s="150">
        <f t="shared" si="139"/>
        <v>798.3192</v>
      </c>
      <c r="G2001" s="95" t="s">
        <v>252</v>
      </c>
      <c r="H2001" s="86"/>
      <c r="I2001" s="167"/>
      <c r="J2001" s="158"/>
      <c r="K2001" s="154"/>
      <c r="N2001" s="18"/>
      <c r="P2001" s="4">
        <v>222.0</v>
      </c>
      <c r="Q2001" s="4"/>
      <c r="R2001" s="4"/>
      <c r="S2001" s="21"/>
      <c r="T2001" s="21"/>
      <c r="V2001" s="89"/>
      <c r="AA2001" s="4">
        <v>7.0</v>
      </c>
      <c r="AB2001" s="4"/>
      <c r="AC2001" s="74"/>
      <c r="AD2001" s="75"/>
      <c r="AE2001" s="75"/>
      <c r="AF2001" s="76"/>
      <c r="AJ2001" s="90"/>
      <c r="AK2001" s="18"/>
      <c r="AL2001" s="8">
        <f t="shared" si="140"/>
        <v>0</v>
      </c>
      <c r="AO2001" s="8">
        <v>0.7131830199759696</v>
      </c>
      <c r="AT2001" s="18"/>
      <c r="AU2001" s="91"/>
    </row>
    <row r="2002" ht="90.0" customHeight="1">
      <c r="A2002" s="148">
        <v>5509099.0</v>
      </c>
      <c r="B2002" s="110" t="s">
        <v>2385</v>
      </c>
      <c r="C2002" s="81" t="str">
        <f t="shared" si="138"/>
        <v/>
      </c>
      <c r="D2002" s="82">
        <v>725.79</v>
      </c>
      <c r="E2002" s="106" t="s">
        <v>497</v>
      </c>
      <c r="F2002" s="163">
        <f t="shared" si="139"/>
        <v>885.4638</v>
      </c>
      <c r="G2002" s="112" t="s">
        <v>252</v>
      </c>
      <c r="H2002" s="86"/>
      <c r="I2002" s="167"/>
      <c r="J2002" s="158"/>
      <c r="K2002" s="154"/>
      <c r="N2002" s="18"/>
      <c r="P2002" s="4">
        <v>222.0</v>
      </c>
      <c r="Q2002" s="4"/>
      <c r="R2002" s="4"/>
      <c r="S2002" s="21"/>
      <c r="T2002" s="21"/>
      <c r="V2002" s="89"/>
      <c r="AA2002" s="4">
        <v>7.0</v>
      </c>
      <c r="AB2002" s="4"/>
      <c r="AC2002" s="74"/>
      <c r="AD2002" s="75"/>
      <c r="AE2002" s="75"/>
      <c r="AF2002" s="76"/>
      <c r="AJ2002" s="90"/>
      <c r="AK2002" s="18"/>
      <c r="AL2002" s="8">
        <f t="shared" si="140"/>
        <v>0</v>
      </c>
      <c r="AO2002" s="8">
        <v>1.668363077347908</v>
      </c>
      <c r="AT2002" s="18"/>
      <c r="AU2002" s="91"/>
    </row>
    <row r="2003" ht="45.0" customHeight="1">
      <c r="A2003" s="62">
        <v>47.0</v>
      </c>
      <c r="B2003" s="113" t="s">
        <v>2386</v>
      </c>
      <c r="C2003" s="66"/>
      <c r="D2003" s="82"/>
      <c r="E2003" s="66"/>
      <c r="F2003" s="149"/>
      <c r="G2003" s="68"/>
      <c r="H2003" s="86"/>
      <c r="I2003" s="70">
        <v>0.0</v>
      </c>
      <c r="J2003" s="71"/>
      <c r="K2003" s="71"/>
      <c r="L2003" s="142"/>
      <c r="M2003" s="142"/>
      <c r="N2003" s="18"/>
      <c r="P2003" s="4">
        <v>223.0</v>
      </c>
      <c r="Q2003" s="4"/>
      <c r="R2003" s="5"/>
      <c r="S2003" s="21"/>
      <c r="T2003" s="21"/>
      <c r="V2003" s="72" t="s">
        <v>2148</v>
      </c>
      <c r="AA2003" s="4"/>
      <c r="AB2003" s="4"/>
      <c r="AC2003" s="74"/>
      <c r="AD2003" s="75"/>
      <c r="AE2003" s="75"/>
      <c r="AF2003" s="76"/>
      <c r="AJ2003" s="90"/>
      <c r="AK2003" s="18"/>
      <c r="AL2003" s="18"/>
      <c r="AT2003" s="18"/>
      <c r="AU2003" s="91"/>
    </row>
    <row r="2004" ht="67.5" customHeight="1">
      <c r="A2004" s="143">
        <v>5509100.0</v>
      </c>
      <c r="B2004" s="80" t="s">
        <v>2387</v>
      </c>
      <c r="C2004" s="81" t="str">
        <f t="shared" ref="C2004:C2013" si="141">IF(MROUND(AL2004/(AO2004*F2004),1)=0,"",MROUND(AL2004/(AO2004*F2004),1))</f>
        <v/>
      </c>
      <c r="D2004" s="82">
        <v>1936.49</v>
      </c>
      <c r="E2004" s="106" t="s">
        <v>497</v>
      </c>
      <c r="F2004" s="150">
        <f t="shared" ref="F2004:F2013" si="142">D2004*1.22</f>
        <v>2362.5178</v>
      </c>
      <c r="G2004" s="85" t="s">
        <v>246</v>
      </c>
      <c r="H2004" s="86"/>
      <c r="I2004" s="144" t="s">
        <v>2388</v>
      </c>
      <c r="J2004" s="158"/>
      <c r="K2004" s="154"/>
      <c r="N2004" s="18"/>
      <c r="P2004" s="4">
        <v>223.0</v>
      </c>
      <c r="Q2004" s="4"/>
      <c r="R2004" s="4"/>
      <c r="S2004" s="21"/>
      <c r="T2004" s="21"/>
      <c r="V2004" s="89"/>
      <c r="AA2004" s="4">
        <v>7.0</v>
      </c>
      <c r="AB2004" s="4"/>
      <c r="AC2004" s="74"/>
      <c r="AD2004" s="75"/>
      <c r="AE2004" s="75"/>
      <c r="AF2004" s="76"/>
      <c r="AJ2004" s="90"/>
      <c r="AK2004" s="18"/>
      <c r="AL2004" s="8">
        <f t="shared" ref="AL2004:AL2013" si="143">$I$2003/10</f>
        <v>0</v>
      </c>
      <c r="AO2004" s="8">
        <v>0.7317589468809947</v>
      </c>
      <c r="AT2004" s="18"/>
      <c r="AU2004" s="91"/>
    </row>
    <row r="2005" ht="78.75" customHeight="1">
      <c r="A2005" s="147">
        <v>5509101.0</v>
      </c>
      <c r="B2005" s="92" t="s">
        <v>2389</v>
      </c>
      <c r="C2005" s="81" t="str">
        <f t="shared" si="141"/>
        <v/>
      </c>
      <c r="D2005" s="82">
        <v>1624.0</v>
      </c>
      <c r="E2005" s="106" t="s">
        <v>497</v>
      </c>
      <c r="F2005" s="150">
        <f t="shared" si="142"/>
        <v>1981.28</v>
      </c>
      <c r="G2005" s="95" t="s">
        <v>246</v>
      </c>
      <c r="H2005" s="86"/>
      <c r="I2005" s="167"/>
      <c r="J2005" s="158"/>
      <c r="K2005" s="154"/>
      <c r="N2005" s="18"/>
      <c r="P2005" s="4">
        <v>223.0</v>
      </c>
      <c r="Q2005" s="4"/>
      <c r="R2005" s="4"/>
      <c r="S2005" s="21"/>
      <c r="T2005" s="21"/>
      <c r="V2005" s="89"/>
      <c r="AA2005" s="4">
        <v>7.0</v>
      </c>
      <c r="AB2005" s="4"/>
      <c r="AC2005" s="74"/>
      <c r="AD2005" s="75"/>
      <c r="AE2005" s="75"/>
      <c r="AF2005" s="76"/>
      <c r="AJ2005" s="90"/>
      <c r="AK2005" s="18"/>
      <c r="AL2005" s="8">
        <f t="shared" si="143"/>
        <v>0</v>
      </c>
      <c r="AO2005" s="8">
        <v>2.2350570930460782</v>
      </c>
      <c r="AT2005" s="18"/>
      <c r="AU2005" s="91"/>
    </row>
    <row r="2006" ht="78.75" customHeight="1">
      <c r="A2006" s="147">
        <v>5509102.0</v>
      </c>
      <c r="B2006" s="92" t="s">
        <v>2390</v>
      </c>
      <c r="C2006" s="81" t="str">
        <f t="shared" si="141"/>
        <v/>
      </c>
      <c r="D2006" s="82">
        <v>1435.64</v>
      </c>
      <c r="E2006" s="106" t="s">
        <v>497</v>
      </c>
      <c r="F2006" s="150">
        <f t="shared" si="142"/>
        <v>1751.4808</v>
      </c>
      <c r="G2006" s="95" t="s">
        <v>246</v>
      </c>
      <c r="H2006" s="86"/>
      <c r="I2006" s="167"/>
      <c r="J2006" s="158"/>
      <c r="K2006" s="154"/>
      <c r="N2006" s="18"/>
      <c r="P2006" s="4">
        <v>223.0</v>
      </c>
      <c r="Q2006" s="4"/>
      <c r="R2006" s="4"/>
      <c r="S2006" s="21"/>
      <c r="T2006" s="21"/>
      <c r="V2006" s="89"/>
      <c r="AA2006" s="4">
        <v>7.0</v>
      </c>
      <c r="AB2006" s="4"/>
      <c r="AC2006" s="74"/>
      <c r="AD2006" s="75"/>
      <c r="AE2006" s="75"/>
      <c r="AF2006" s="76"/>
      <c r="AJ2006" s="90"/>
      <c r="AK2006" s="18"/>
      <c r="AL2006" s="8">
        <f t="shared" si="143"/>
        <v>0</v>
      </c>
      <c r="AO2006" s="8">
        <v>2.5282821238170614</v>
      </c>
      <c r="AT2006" s="18"/>
      <c r="AU2006" s="91"/>
    </row>
    <row r="2007" ht="78.75" customHeight="1">
      <c r="A2007" s="147">
        <v>5509103.0</v>
      </c>
      <c r="B2007" s="92" t="s">
        <v>2391</v>
      </c>
      <c r="C2007" s="81" t="str">
        <f t="shared" si="141"/>
        <v/>
      </c>
      <c r="D2007" s="82">
        <v>1196.54</v>
      </c>
      <c r="E2007" s="106" t="s">
        <v>497</v>
      </c>
      <c r="F2007" s="150">
        <f t="shared" si="142"/>
        <v>1459.7788</v>
      </c>
      <c r="G2007" s="95" t="s">
        <v>246</v>
      </c>
      <c r="H2007" s="86"/>
      <c r="I2007" s="167"/>
      <c r="J2007" s="158"/>
      <c r="K2007" s="154"/>
      <c r="N2007" s="18"/>
      <c r="P2007" s="4">
        <v>223.0</v>
      </c>
      <c r="Q2007" s="4"/>
      <c r="R2007" s="4"/>
      <c r="S2007" s="21"/>
      <c r="T2007" s="21"/>
      <c r="V2007" s="89"/>
      <c r="AA2007" s="4">
        <v>7.0</v>
      </c>
      <c r="AB2007" s="4"/>
      <c r="AC2007" s="74"/>
      <c r="AD2007" s="75"/>
      <c r="AE2007" s="75"/>
      <c r="AF2007" s="76"/>
      <c r="AJ2007" s="90"/>
      <c r="AK2007" s="18"/>
      <c r="AL2007" s="8">
        <f t="shared" si="143"/>
        <v>0</v>
      </c>
      <c r="AO2007" s="8">
        <v>2.0223436140283804</v>
      </c>
      <c r="AT2007" s="18"/>
      <c r="AU2007" s="91"/>
    </row>
    <row r="2008" ht="67.5" customHeight="1">
      <c r="A2008" s="147">
        <v>5509104.0</v>
      </c>
      <c r="B2008" s="92" t="s">
        <v>2392</v>
      </c>
      <c r="C2008" s="81" t="str">
        <f t="shared" si="141"/>
        <v/>
      </c>
      <c r="D2008" s="82">
        <v>2529.81</v>
      </c>
      <c r="E2008" s="106" t="s">
        <v>497</v>
      </c>
      <c r="F2008" s="150">
        <f t="shared" si="142"/>
        <v>3086.3682</v>
      </c>
      <c r="G2008" s="95" t="s">
        <v>246</v>
      </c>
      <c r="H2008" s="86"/>
      <c r="I2008" s="167"/>
      <c r="J2008" s="158"/>
      <c r="K2008" s="154"/>
      <c r="N2008" s="18"/>
      <c r="P2008" s="4">
        <v>223.0</v>
      </c>
      <c r="Q2008" s="4"/>
      <c r="R2008" s="4"/>
      <c r="S2008" s="21"/>
      <c r="T2008" s="21"/>
      <c r="V2008" s="89"/>
      <c r="AA2008" s="4">
        <v>7.0</v>
      </c>
      <c r="AB2008" s="4"/>
      <c r="AC2008" s="74"/>
      <c r="AD2008" s="75"/>
      <c r="AE2008" s="75"/>
      <c r="AF2008" s="76"/>
      <c r="AJ2008" s="90"/>
      <c r="AK2008" s="18"/>
      <c r="AL2008" s="8">
        <f t="shared" si="143"/>
        <v>0</v>
      </c>
      <c r="AO2008" s="8">
        <v>1.4003423002693842</v>
      </c>
      <c r="AT2008" s="18"/>
      <c r="AU2008" s="91"/>
    </row>
    <row r="2009" ht="56.25" customHeight="1">
      <c r="A2009" s="147">
        <v>5509105.0</v>
      </c>
      <c r="B2009" s="92" t="s">
        <v>2393</v>
      </c>
      <c r="C2009" s="81" t="str">
        <f t="shared" si="141"/>
        <v/>
      </c>
      <c r="D2009" s="82">
        <v>2053.56</v>
      </c>
      <c r="E2009" s="106" t="s">
        <v>497</v>
      </c>
      <c r="F2009" s="150">
        <f t="shared" si="142"/>
        <v>2505.3432</v>
      </c>
      <c r="G2009" s="95" t="s">
        <v>246</v>
      </c>
      <c r="H2009" s="86"/>
      <c r="I2009" s="167"/>
      <c r="J2009" s="158"/>
      <c r="K2009" s="154"/>
      <c r="N2009" s="18"/>
      <c r="P2009" s="4">
        <v>223.0</v>
      </c>
      <c r="Q2009" s="4"/>
      <c r="R2009" s="4"/>
      <c r="S2009" s="21"/>
      <c r="T2009" s="21"/>
      <c r="V2009" s="89"/>
      <c r="AA2009" s="4">
        <v>7.0</v>
      </c>
      <c r="AB2009" s="4"/>
      <c r="AC2009" s="74"/>
      <c r="AD2009" s="75"/>
      <c r="AE2009" s="75"/>
      <c r="AF2009" s="76"/>
      <c r="AJ2009" s="90"/>
      <c r="AK2009" s="18"/>
      <c r="AL2009" s="8">
        <f t="shared" si="143"/>
        <v>0</v>
      </c>
      <c r="AO2009" s="8">
        <v>0.8837657547104346</v>
      </c>
      <c r="AT2009" s="18"/>
      <c r="AU2009" s="91"/>
    </row>
    <row r="2010" ht="78.75" customHeight="1">
      <c r="A2010" s="147">
        <v>5509106.0</v>
      </c>
      <c r="B2010" s="92" t="s">
        <v>2394</v>
      </c>
      <c r="C2010" s="81" t="str">
        <f t="shared" si="141"/>
        <v/>
      </c>
      <c r="D2010" s="82">
        <v>2872.16</v>
      </c>
      <c r="E2010" s="106" t="s">
        <v>497</v>
      </c>
      <c r="F2010" s="150">
        <f t="shared" si="142"/>
        <v>3504.0352</v>
      </c>
      <c r="G2010" s="95" t="s">
        <v>246</v>
      </c>
      <c r="H2010" s="86"/>
      <c r="I2010" s="167"/>
      <c r="J2010" s="158"/>
      <c r="K2010" s="154"/>
      <c r="N2010" s="18"/>
      <c r="P2010" s="4">
        <v>223.0</v>
      </c>
      <c r="Q2010" s="4"/>
      <c r="R2010" s="4"/>
      <c r="S2010" s="21"/>
      <c r="T2010" s="21"/>
      <c r="V2010" s="89"/>
      <c r="AA2010" s="4">
        <v>7.0</v>
      </c>
      <c r="AB2010" s="4"/>
      <c r="AC2010" s="74"/>
      <c r="AD2010" s="75"/>
      <c r="AE2010" s="75"/>
      <c r="AF2010" s="76"/>
      <c r="AJ2010" s="90"/>
      <c r="AK2010" s="18"/>
      <c r="AL2010" s="8">
        <f t="shared" si="143"/>
        <v>0</v>
      </c>
      <c r="AO2010" s="8">
        <v>2.466858576629546</v>
      </c>
      <c r="AT2010" s="18"/>
      <c r="AU2010" s="91"/>
    </row>
    <row r="2011" ht="67.5" customHeight="1">
      <c r="A2011" s="147">
        <v>5509107.0</v>
      </c>
      <c r="B2011" s="92" t="s">
        <v>2395</v>
      </c>
      <c r="C2011" s="81" t="str">
        <f t="shared" si="141"/>
        <v/>
      </c>
      <c r="D2011" s="82">
        <v>1878.1</v>
      </c>
      <c r="E2011" s="106" t="s">
        <v>497</v>
      </c>
      <c r="F2011" s="150">
        <f t="shared" si="142"/>
        <v>2291.282</v>
      </c>
      <c r="G2011" s="95" t="s">
        <v>246</v>
      </c>
      <c r="H2011" s="86"/>
      <c r="I2011" s="167"/>
      <c r="J2011" s="158"/>
      <c r="K2011" s="154"/>
      <c r="N2011" s="18"/>
      <c r="P2011" s="4">
        <v>223.0</v>
      </c>
      <c r="Q2011" s="4"/>
      <c r="R2011" s="4"/>
      <c r="S2011" s="21"/>
      <c r="T2011" s="21"/>
      <c r="V2011" s="89"/>
      <c r="AA2011" s="4">
        <v>7.0</v>
      </c>
      <c r="AB2011" s="4"/>
      <c r="AC2011" s="74"/>
      <c r="AD2011" s="75"/>
      <c r="AE2011" s="75"/>
      <c r="AF2011" s="76"/>
      <c r="AJ2011" s="90"/>
      <c r="AK2011" s="18"/>
      <c r="AL2011" s="8">
        <f t="shared" si="143"/>
        <v>0</v>
      </c>
      <c r="AO2011" s="8">
        <v>1.288438166815088</v>
      </c>
      <c r="AT2011" s="18"/>
      <c r="AU2011" s="91"/>
    </row>
    <row r="2012" ht="135.0" customHeight="1">
      <c r="A2012" s="147">
        <v>5509108.0</v>
      </c>
      <c r="B2012" s="92" t="s">
        <v>2396</v>
      </c>
      <c r="C2012" s="81" t="str">
        <f t="shared" si="141"/>
        <v/>
      </c>
      <c r="D2012" s="82">
        <v>5692.73</v>
      </c>
      <c r="E2012" s="106" t="s">
        <v>497</v>
      </c>
      <c r="F2012" s="150">
        <f t="shared" si="142"/>
        <v>6945.1306</v>
      </c>
      <c r="G2012" s="95" t="s">
        <v>246</v>
      </c>
      <c r="H2012" s="86"/>
      <c r="I2012" s="167"/>
      <c r="J2012" s="158"/>
      <c r="K2012" s="154"/>
      <c r="N2012" s="18"/>
      <c r="P2012" s="4">
        <v>223.0</v>
      </c>
      <c r="Q2012" s="4"/>
      <c r="R2012" s="4"/>
      <c r="S2012" s="21"/>
      <c r="T2012" s="21"/>
      <c r="V2012" s="89"/>
      <c r="AA2012" s="4">
        <v>7.0</v>
      </c>
      <c r="AB2012" s="4"/>
      <c r="AC2012" s="74"/>
      <c r="AD2012" s="75"/>
      <c r="AE2012" s="75"/>
      <c r="AF2012" s="76"/>
      <c r="AJ2012" s="90"/>
      <c r="AK2012" s="18"/>
      <c r="AL2012" s="8">
        <f t="shared" si="143"/>
        <v>0</v>
      </c>
      <c r="AO2012" s="8">
        <v>0.32343667401138665</v>
      </c>
      <c r="AT2012" s="18"/>
      <c r="AU2012" s="91"/>
    </row>
    <row r="2013" ht="135.0" customHeight="1">
      <c r="A2013" s="148">
        <v>5509109.0</v>
      </c>
      <c r="B2013" s="136" t="s">
        <v>2397</v>
      </c>
      <c r="C2013" s="81" t="str">
        <f t="shared" si="141"/>
        <v/>
      </c>
      <c r="D2013" s="82">
        <v>8648.54</v>
      </c>
      <c r="E2013" s="106" t="s">
        <v>372</v>
      </c>
      <c r="F2013" s="163">
        <f t="shared" si="142"/>
        <v>10551.2188</v>
      </c>
      <c r="G2013" s="112" t="s">
        <v>246</v>
      </c>
      <c r="H2013" s="86"/>
      <c r="I2013" s="167"/>
      <c r="J2013" s="158"/>
      <c r="K2013" s="154"/>
      <c r="N2013" s="18"/>
      <c r="P2013" s="4">
        <v>223.0</v>
      </c>
      <c r="Q2013" s="4"/>
      <c r="R2013" s="4"/>
      <c r="S2013" s="21"/>
      <c r="T2013" s="21"/>
      <c r="V2013" s="89"/>
      <c r="AA2013" s="4">
        <v>7.0</v>
      </c>
      <c r="AB2013" s="4"/>
      <c r="AC2013" s="74"/>
      <c r="AD2013" s="75"/>
      <c r="AE2013" s="75"/>
      <c r="AF2013" s="76"/>
      <c r="AJ2013" s="90"/>
      <c r="AK2013" s="18"/>
      <c r="AL2013" s="8">
        <f t="shared" si="143"/>
        <v>0</v>
      </c>
      <c r="AO2013" s="8">
        <v>0.8495332032604241</v>
      </c>
      <c r="AT2013" s="18"/>
      <c r="AU2013" s="91"/>
    </row>
    <row r="2014" ht="45.0" customHeight="1">
      <c r="A2014" s="62">
        <v>48.0</v>
      </c>
      <c r="B2014" s="113" t="s">
        <v>2398</v>
      </c>
      <c r="C2014" s="66"/>
      <c r="D2014" s="82"/>
      <c r="E2014" s="66"/>
      <c r="F2014" s="149"/>
      <c r="G2014" s="68"/>
      <c r="H2014" s="86"/>
      <c r="I2014" s="70">
        <v>0.0</v>
      </c>
      <c r="J2014" s="71"/>
      <c r="K2014" s="71"/>
      <c r="L2014" s="142"/>
      <c r="M2014" s="142"/>
      <c r="N2014" s="18"/>
      <c r="P2014" s="4">
        <v>224.0</v>
      </c>
      <c r="Q2014" s="4"/>
      <c r="R2014" s="5"/>
      <c r="S2014" s="21"/>
      <c r="T2014" s="21"/>
      <c r="V2014" s="72" t="s">
        <v>2148</v>
      </c>
      <c r="AA2014" s="4"/>
      <c r="AB2014" s="4"/>
      <c r="AC2014" s="74"/>
      <c r="AD2014" s="75"/>
      <c r="AE2014" s="75"/>
      <c r="AF2014" s="76"/>
      <c r="AJ2014" s="90"/>
      <c r="AK2014" s="18"/>
      <c r="AL2014" s="18"/>
      <c r="AT2014" s="18"/>
      <c r="AU2014" s="91"/>
    </row>
    <row r="2015" ht="33.75" customHeight="1">
      <c r="A2015" s="143">
        <v>5509074.0</v>
      </c>
      <c r="B2015" s="80" t="s">
        <v>2399</v>
      </c>
      <c r="C2015" s="81" t="str">
        <f t="shared" ref="C2015:C2016" si="144">IF(MROUND(AL2015/(AO2015*F2015),1)=0,"",MROUND(AL2015/(AO2015*F2015),1))</f>
        <v/>
      </c>
      <c r="D2015" s="82">
        <v>1041.92</v>
      </c>
      <c r="E2015" s="106" t="s">
        <v>497</v>
      </c>
      <c r="F2015" s="150">
        <f t="shared" ref="F2015:F2016" si="145">D2015*1.22</f>
        <v>1271.1424</v>
      </c>
      <c r="G2015" s="85" t="s">
        <v>252</v>
      </c>
      <c r="H2015" s="86"/>
      <c r="I2015" s="144" t="s">
        <v>2400</v>
      </c>
      <c r="J2015" s="158"/>
      <c r="K2015" s="154"/>
      <c r="N2015" s="18"/>
      <c r="P2015" s="4">
        <v>224.0</v>
      </c>
      <c r="Q2015" s="4"/>
      <c r="R2015" s="4"/>
      <c r="S2015" s="21"/>
      <c r="T2015" s="21"/>
      <c r="V2015" s="89"/>
      <c r="AA2015" s="4">
        <v>7.0</v>
      </c>
      <c r="AB2015" s="4"/>
      <c r="AC2015" s="74"/>
      <c r="AD2015" s="75"/>
      <c r="AE2015" s="75"/>
      <c r="AF2015" s="76"/>
      <c r="AJ2015" s="90"/>
      <c r="AK2015" s="18"/>
      <c r="AL2015" s="8">
        <f t="shared" ref="AL2015:AL2016" si="146">$I$2014/2</f>
        <v>0</v>
      </c>
      <c r="AO2015" s="8">
        <v>2.080637609238772</v>
      </c>
      <c r="AT2015" s="18"/>
      <c r="AU2015" s="91"/>
    </row>
    <row r="2016" ht="33.75" customHeight="1">
      <c r="A2016" s="148">
        <v>5509075.0</v>
      </c>
      <c r="B2016" s="110" t="s">
        <v>2401</v>
      </c>
      <c r="C2016" s="81" t="str">
        <f t="shared" si="144"/>
        <v/>
      </c>
      <c r="D2016" s="82">
        <v>1646.9</v>
      </c>
      <c r="E2016" s="106" t="s">
        <v>497</v>
      </c>
      <c r="F2016" s="163">
        <f t="shared" si="145"/>
        <v>2009.218</v>
      </c>
      <c r="G2016" s="112" t="s">
        <v>252</v>
      </c>
      <c r="H2016" s="86"/>
      <c r="I2016" s="167"/>
      <c r="J2016" s="158"/>
      <c r="K2016" s="154"/>
      <c r="N2016" s="18"/>
      <c r="P2016" s="4">
        <v>224.0</v>
      </c>
      <c r="Q2016" s="4"/>
      <c r="R2016" s="4"/>
      <c r="S2016" s="21"/>
      <c r="T2016" s="21"/>
      <c r="V2016" s="89"/>
      <c r="AA2016" s="4">
        <v>7.0</v>
      </c>
      <c r="AB2016" s="4"/>
      <c r="AC2016" s="74"/>
      <c r="AD2016" s="75"/>
      <c r="AE2016" s="75"/>
      <c r="AF2016" s="76"/>
      <c r="AJ2016" s="90"/>
      <c r="AK2016" s="18"/>
      <c r="AL2016" s="8">
        <f t="shared" si="146"/>
        <v>0</v>
      </c>
      <c r="AO2016" s="8">
        <v>0.6581647325415205</v>
      </c>
      <c r="AT2016" s="18"/>
      <c r="AU2016" s="91"/>
    </row>
    <row r="2017" ht="75.0" customHeight="1">
      <c r="A2017" s="62">
        <v>49.0</v>
      </c>
      <c r="B2017" s="113" t="s">
        <v>2402</v>
      </c>
      <c r="C2017" s="66"/>
      <c r="D2017" s="82"/>
      <c r="E2017" s="66"/>
      <c r="F2017" s="149"/>
      <c r="G2017" s="68"/>
      <c r="H2017" s="165"/>
      <c r="I2017" s="70">
        <v>0.0</v>
      </c>
      <c r="J2017" s="71"/>
      <c r="K2017" s="71"/>
      <c r="N2017" s="18"/>
      <c r="P2017" s="4">
        <v>7.0</v>
      </c>
      <c r="Q2017" s="4"/>
      <c r="R2017" s="5"/>
      <c r="S2017" s="21"/>
      <c r="T2017" s="21"/>
      <c r="V2017" s="72"/>
      <c r="AA2017" s="4"/>
      <c r="AB2017" s="4"/>
      <c r="AC2017" s="74"/>
      <c r="AD2017" s="75"/>
      <c r="AE2017" s="75"/>
      <c r="AF2017" s="76"/>
      <c r="AJ2017" s="90"/>
      <c r="AK2017" s="18"/>
      <c r="AL2017" s="18"/>
      <c r="AT2017" s="18"/>
      <c r="AU2017" s="91"/>
    </row>
    <row r="2018" ht="36.0" customHeight="1">
      <c r="A2018" s="143">
        <v>2801034.0</v>
      </c>
      <c r="B2018" s="80" t="s">
        <v>2403</v>
      </c>
      <c r="C2018" s="81" t="str">
        <f t="shared" ref="C2018:C2022" si="147">IF(MROUND(AL2018/(AO2018*F2018),1)=0,"",MROUND(AL2018/(AO2018*F2018),1))</f>
        <v/>
      </c>
      <c r="D2018" s="82">
        <v>1141.54</v>
      </c>
      <c r="E2018" s="83" t="s">
        <v>372</v>
      </c>
      <c r="F2018" s="150">
        <f t="shared" ref="F2018:F2022" si="148">D2018*1.22</f>
        <v>1392.6788</v>
      </c>
      <c r="G2018" s="85" t="s">
        <v>246</v>
      </c>
      <c r="H2018" s="86"/>
      <c r="I2018" s="144" t="s">
        <v>2404</v>
      </c>
      <c r="J2018" s="100"/>
      <c r="K2018" s="154"/>
      <c r="N2018" s="18"/>
      <c r="P2018" s="4">
        <v>7.0</v>
      </c>
      <c r="Q2018" s="4"/>
      <c r="R2018" s="4"/>
      <c r="S2018" s="21"/>
      <c r="T2018" s="21"/>
      <c r="V2018" s="89"/>
      <c r="AA2018" s="4">
        <v>5.0</v>
      </c>
      <c r="AB2018" s="4"/>
      <c r="AC2018" s="74"/>
      <c r="AD2018" s="75"/>
      <c r="AE2018" s="75"/>
      <c r="AF2018" s="76"/>
      <c r="AJ2018" s="90"/>
      <c r="AK2018" s="18"/>
      <c r="AL2018" s="8">
        <f t="shared" ref="AL2018:AL2022" si="149">$I$2017/5</f>
        <v>0</v>
      </c>
      <c r="AO2018" s="8">
        <v>25.895763617569248</v>
      </c>
      <c r="AT2018" s="18"/>
      <c r="AU2018" s="91"/>
    </row>
    <row r="2019" ht="36.0" customHeight="1">
      <c r="A2019" s="147">
        <v>2802082.0</v>
      </c>
      <c r="B2019" s="92" t="s">
        <v>2405</v>
      </c>
      <c r="C2019" s="81" t="str">
        <f t="shared" si="147"/>
        <v/>
      </c>
      <c r="D2019" s="82">
        <v>957.3</v>
      </c>
      <c r="E2019" s="94" t="s">
        <v>372</v>
      </c>
      <c r="F2019" s="150">
        <f t="shared" si="148"/>
        <v>1167.906</v>
      </c>
      <c r="G2019" s="95" t="s">
        <v>252</v>
      </c>
      <c r="H2019" s="86"/>
      <c r="I2019" s="144" t="s">
        <v>2406</v>
      </c>
      <c r="J2019" s="100"/>
      <c r="K2019" s="154"/>
      <c r="N2019" s="18"/>
      <c r="P2019" s="4">
        <v>7.0</v>
      </c>
      <c r="Q2019" s="4"/>
      <c r="R2019" s="4"/>
      <c r="S2019" s="21"/>
      <c r="T2019" s="21"/>
      <c r="V2019" s="89"/>
      <c r="AA2019" s="4">
        <v>5.0</v>
      </c>
      <c r="AB2019" s="4"/>
      <c r="AC2019" s="74"/>
      <c r="AD2019" s="75"/>
      <c r="AE2019" s="75"/>
      <c r="AF2019" s="76"/>
      <c r="AJ2019" s="90"/>
      <c r="AK2019" s="18"/>
      <c r="AL2019" s="8">
        <f t="shared" si="149"/>
        <v>0</v>
      </c>
      <c r="AO2019" s="8">
        <v>7.719902329468296</v>
      </c>
      <c r="AT2019" s="18"/>
      <c r="AU2019" s="91"/>
    </row>
    <row r="2020" ht="36.0" customHeight="1">
      <c r="A2020" s="147">
        <v>2802083.0</v>
      </c>
      <c r="B2020" s="92" t="s">
        <v>2407</v>
      </c>
      <c r="C2020" s="81" t="str">
        <f t="shared" si="147"/>
        <v/>
      </c>
      <c r="D2020" s="82">
        <v>1378.66</v>
      </c>
      <c r="E2020" s="94" t="s">
        <v>245</v>
      </c>
      <c r="F2020" s="150">
        <f t="shared" si="148"/>
        <v>1681.9652</v>
      </c>
      <c r="G2020" s="95" t="s">
        <v>274</v>
      </c>
      <c r="H2020" s="86"/>
      <c r="I2020" s="144" t="s">
        <v>2174</v>
      </c>
      <c r="J2020" s="100"/>
      <c r="K2020" s="154"/>
      <c r="N2020" s="18"/>
      <c r="P2020" s="4">
        <v>7.0</v>
      </c>
      <c r="Q2020" s="4"/>
      <c r="R2020" s="4"/>
      <c r="S2020" s="21"/>
      <c r="T2020" s="21"/>
      <c r="V2020" s="89"/>
      <c r="AA2020" s="4">
        <v>5.0</v>
      </c>
      <c r="AB2020" s="4"/>
      <c r="AC2020" s="74"/>
      <c r="AD2020" s="75"/>
      <c r="AE2020" s="75"/>
      <c r="AF2020" s="76"/>
      <c r="AJ2020" s="90"/>
      <c r="AK2020" s="18"/>
      <c r="AL2020" s="8">
        <f t="shared" si="149"/>
        <v>0</v>
      </c>
      <c r="AO2020" s="8">
        <v>0.8791024314229295</v>
      </c>
      <c r="AT2020" s="18"/>
      <c r="AU2020" s="91"/>
    </row>
    <row r="2021" ht="36.0" customHeight="1">
      <c r="A2021" s="147">
        <v>2802085.0</v>
      </c>
      <c r="B2021" s="92" t="s">
        <v>2408</v>
      </c>
      <c r="C2021" s="81" t="str">
        <f t="shared" si="147"/>
        <v/>
      </c>
      <c r="D2021" s="82">
        <v>1785.59</v>
      </c>
      <c r="E2021" s="94" t="s">
        <v>372</v>
      </c>
      <c r="F2021" s="150">
        <f t="shared" si="148"/>
        <v>2178.4198</v>
      </c>
      <c r="G2021" s="95" t="s">
        <v>252</v>
      </c>
      <c r="H2021" s="86"/>
      <c r="I2021" s="144" t="s">
        <v>2170</v>
      </c>
      <c r="J2021" s="100"/>
      <c r="K2021" s="154"/>
      <c r="N2021" s="18"/>
      <c r="P2021" s="4">
        <v>7.0</v>
      </c>
      <c r="Q2021" s="4"/>
      <c r="R2021" s="4"/>
      <c r="S2021" s="21"/>
      <c r="T2021" s="21"/>
      <c r="V2021" s="89"/>
      <c r="AA2021" s="4">
        <v>5.0</v>
      </c>
      <c r="AB2021" s="4"/>
      <c r="AC2021" s="74"/>
      <c r="AD2021" s="75"/>
      <c r="AE2021" s="75"/>
      <c r="AF2021" s="76"/>
      <c r="AJ2021" s="90"/>
      <c r="AK2021" s="18"/>
      <c r="AL2021" s="8">
        <f t="shared" si="149"/>
        <v>0</v>
      </c>
      <c r="AO2021" s="8">
        <v>3.0423369999258996</v>
      </c>
      <c r="AT2021" s="18"/>
      <c r="AU2021" s="91"/>
    </row>
    <row r="2022" ht="48.0" customHeight="1">
      <c r="A2022" s="148">
        <v>2802088.0</v>
      </c>
      <c r="B2022" s="110" t="s">
        <v>2409</v>
      </c>
      <c r="C2022" s="81" t="str">
        <f t="shared" si="147"/>
        <v/>
      </c>
      <c r="D2022" s="82">
        <v>2030.44</v>
      </c>
      <c r="E2022" s="121" t="s">
        <v>245</v>
      </c>
      <c r="F2022" s="163">
        <f t="shared" si="148"/>
        <v>2477.1368</v>
      </c>
      <c r="G2022" s="112" t="s">
        <v>274</v>
      </c>
      <c r="H2022" s="86"/>
      <c r="I2022" s="164"/>
      <c r="J2022" s="100"/>
      <c r="K2022" s="154"/>
      <c r="N2022" s="18"/>
      <c r="P2022" s="4">
        <v>7.0</v>
      </c>
      <c r="Q2022" s="4"/>
      <c r="R2022" s="4"/>
      <c r="S2022" s="21"/>
      <c r="T2022" s="21"/>
      <c r="V2022" s="89"/>
      <c r="AA2022" s="4">
        <v>5.0</v>
      </c>
      <c r="AB2022" s="4"/>
      <c r="AC2022" s="74"/>
      <c r="AD2022" s="75"/>
      <c r="AE2022" s="75"/>
      <c r="AF2022" s="76"/>
      <c r="AJ2022" s="90"/>
      <c r="AK2022" s="18"/>
      <c r="AL2022" s="8">
        <f t="shared" si="149"/>
        <v>0</v>
      </c>
      <c r="AO2022" s="8">
        <v>0.29712118294255313</v>
      </c>
      <c r="AT2022" s="18"/>
      <c r="AU2022" s="91"/>
    </row>
    <row r="2023" ht="75.0" customHeight="1">
      <c r="A2023" s="62">
        <v>50.0</v>
      </c>
      <c r="B2023" s="113" t="s">
        <v>2410</v>
      </c>
      <c r="C2023" s="66"/>
      <c r="D2023" s="82"/>
      <c r="E2023" s="66"/>
      <c r="F2023" s="149"/>
      <c r="G2023" s="68"/>
      <c r="H2023" s="86"/>
      <c r="I2023" s="70">
        <v>0.0</v>
      </c>
      <c r="J2023" s="71"/>
      <c r="K2023" s="71"/>
      <c r="N2023" s="18"/>
      <c r="P2023" s="4">
        <v>8.0</v>
      </c>
      <c r="Q2023" s="4"/>
      <c r="R2023" s="5"/>
      <c r="S2023" s="21"/>
      <c r="T2023" s="21"/>
      <c r="V2023" s="72"/>
      <c r="AA2023" s="4"/>
      <c r="AB2023" s="4"/>
      <c r="AC2023" s="74"/>
      <c r="AD2023" s="75"/>
      <c r="AE2023" s="75"/>
      <c r="AF2023" s="76"/>
      <c r="AJ2023" s="90"/>
      <c r="AK2023" s="18"/>
      <c r="AL2023" s="18"/>
      <c r="AT2023" s="18"/>
      <c r="AU2023" s="91"/>
    </row>
    <row r="2024" ht="36.0" customHeight="1">
      <c r="A2024" s="143">
        <v>2802084.0</v>
      </c>
      <c r="B2024" s="80" t="s">
        <v>2411</v>
      </c>
      <c r="C2024" s="81" t="str">
        <f t="shared" ref="C2024:C2025" si="150">IF(MROUND(AL2024/(AO2024*F2024),1)=0,"",MROUND(AL2024/(AO2024*F2024),1))</f>
        <v/>
      </c>
      <c r="D2024" s="82">
        <v>2150.11</v>
      </c>
      <c r="E2024" s="83" t="s">
        <v>372</v>
      </c>
      <c r="F2024" s="150">
        <f t="shared" ref="F2024:F2025" si="151">D2024*1.22</f>
        <v>2623.1342</v>
      </c>
      <c r="G2024" s="85" t="s">
        <v>274</v>
      </c>
      <c r="H2024" s="86"/>
      <c r="I2024" s="144" t="s">
        <v>2412</v>
      </c>
      <c r="J2024" s="100"/>
      <c r="K2024" s="154"/>
      <c r="N2024" s="18"/>
      <c r="P2024" s="4">
        <v>8.0</v>
      </c>
      <c r="Q2024" s="4"/>
      <c r="R2024" s="4"/>
      <c r="S2024" s="21"/>
      <c r="T2024" s="21"/>
      <c r="V2024" s="89"/>
      <c r="AA2024" s="4">
        <v>5.0</v>
      </c>
      <c r="AB2024" s="4"/>
      <c r="AC2024" s="74"/>
      <c r="AD2024" s="75"/>
      <c r="AE2024" s="75"/>
      <c r="AF2024" s="76"/>
      <c r="AJ2024" s="90"/>
      <c r="AK2024" s="18"/>
      <c r="AL2024" s="8">
        <f t="shared" ref="AL2024:AL2025" si="152">$I$2023/2</f>
        <v>0</v>
      </c>
      <c r="AO2024" s="8">
        <v>1.9841853052479486</v>
      </c>
      <c r="AT2024" s="18"/>
      <c r="AU2024" s="91"/>
    </row>
    <row r="2025" ht="36.0" customHeight="1">
      <c r="A2025" s="148">
        <v>2802087.0</v>
      </c>
      <c r="B2025" s="110" t="s">
        <v>2413</v>
      </c>
      <c r="C2025" s="81" t="str">
        <f t="shared" si="150"/>
        <v/>
      </c>
      <c r="D2025" s="82">
        <v>2659.3</v>
      </c>
      <c r="E2025" s="121" t="s">
        <v>245</v>
      </c>
      <c r="F2025" s="163">
        <f t="shared" si="151"/>
        <v>3244.346</v>
      </c>
      <c r="G2025" s="112" t="s">
        <v>274</v>
      </c>
      <c r="H2025" s="86"/>
      <c r="I2025" s="144" t="s">
        <v>2406</v>
      </c>
      <c r="J2025" s="100"/>
      <c r="K2025" s="154"/>
      <c r="N2025" s="18"/>
      <c r="P2025" s="4">
        <v>8.0</v>
      </c>
      <c r="Q2025" s="4"/>
      <c r="R2025" s="4"/>
      <c r="S2025" s="21"/>
      <c r="T2025" s="21"/>
      <c r="V2025" s="89"/>
      <c r="AA2025" s="4">
        <v>5.0</v>
      </c>
      <c r="AB2025" s="4"/>
      <c r="AC2025" s="74"/>
      <c r="AD2025" s="75"/>
      <c r="AE2025" s="75"/>
      <c r="AF2025" s="76"/>
      <c r="AJ2025" s="90"/>
      <c r="AK2025" s="18"/>
      <c r="AL2025" s="8">
        <f t="shared" si="152"/>
        <v>0</v>
      </c>
      <c r="AO2025" s="8">
        <v>0.6684429277545887</v>
      </c>
      <c r="AT2025" s="18"/>
      <c r="AU2025" s="91"/>
    </row>
    <row r="2026" ht="75.0" customHeight="1">
      <c r="A2026" s="62">
        <v>51.0</v>
      </c>
      <c r="B2026" s="113" t="s">
        <v>2414</v>
      </c>
      <c r="C2026" s="66"/>
      <c r="D2026" s="82"/>
      <c r="E2026" s="66"/>
      <c r="F2026" s="149"/>
      <c r="G2026" s="68"/>
      <c r="H2026" s="86"/>
      <c r="I2026" s="70">
        <v>0.0</v>
      </c>
      <c r="J2026" s="71"/>
      <c r="K2026" s="71"/>
      <c r="N2026" s="18"/>
      <c r="P2026" s="4">
        <v>9.0</v>
      </c>
      <c r="Q2026" s="4"/>
      <c r="R2026" s="5"/>
      <c r="S2026" s="21"/>
      <c r="T2026" s="21"/>
      <c r="V2026" s="72"/>
      <c r="AA2026" s="4"/>
      <c r="AB2026" s="4"/>
      <c r="AC2026" s="74"/>
      <c r="AD2026" s="75"/>
      <c r="AE2026" s="75"/>
      <c r="AF2026" s="76"/>
      <c r="AJ2026" s="90"/>
      <c r="AK2026" s="18"/>
      <c r="AL2026" s="18"/>
      <c r="AT2026" s="18"/>
      <c r="AU2026" s="91"/>
    </row>
    <row r="2027" ht="36.0" customHeight="1">
      <c r="A2027" s="143">
        <v>2802086.0</v>
      </c>
      <c r="B2027" s="80" t="s">
        <v>2415</v>
      </c>
      <c r="C2027" s="81" t="str">
        <f t="shared" ref="C2027:C2030" si="153">IF(MROUND(AL2027/(AO2027*F2027),1)=0,"",MROUND(AL2027/(AO2027*F2027),1))</f>
        <v/>
      </c>
      <c r="D2027" s="82">
        <v>1910.9</v>
      </c>
      <c r="E2027" s="83" t="s">
        <v>372</v>
      </c>
      <c r="F2027" s="150">
        <f t="shared" ref="F2027:F2030" si="154">D2027*1.22</f>
        <v>2331.298</v>
      </c>
      <c r="G2027" s="85" t="s">
        <v>252</v>
      </c>
      <c r="H2027" s="86"/>
      <c r="I2027" s="144" t="s">
        <v>2416</v>
      </c>
      <c r="J2027" s="100"/>
      <c r="K2027" s="154"/>
      <c r="N2027" s="18"/>
      <c r="P2027" s="4">
        <v>9.0</v>
      </c>
      <c r="Q2027" s="4"/>
      <c r="R2027" s="4"/>
      <c r="S2027" s="21"/>
      <c r="T2027" s="21"/>
      <c r="V2027" s="89"/>
      <c r="AA2027" s="4">
        <v>5.0</v>
      </c>
      <c r="AB2027" s="4"/>
      <c r="AC2027" s="74"/>
      <c r="AD2027" s="75"/>
      <c r="AE2027" s="75"/>
      <c r="AF2027" s="76"/>
      <c r="AJ2027" s="90"/>
      <c r="AK2027" s="18"/>
      <c r="AL2027" s="8">
        <f t="shared" ref="AL2027:AL2030" si="155">$I$2026/4</f>
        <v>0</v>
      </c>
      <c r="AO2027" s="8">
        <v>1.3976591085236032</v>
      </c>
      <c r="AT2027" s="18"/>
      <c r="AU2027" s="91"/>
    </row>
    <row r="2028" ht="48.0" customHeight="1">
      <c r="A2028" s="147">
        <v>2802089.0</v>
      </c>
      <c r="B2028" s="92" t="s">
        <v>2417</v>
      </c>
      <c r="C2028" s="81" t="str">
        <f t="shared" si="153"/>
        <v/>
      </c>
      <c r="D2028" s="82">
        <v>1960.44</v>
      </c>
      <c r="E2028" s="94" t="s">
        <v>372</v>
      </c>
      <c r="F2028" s="150">
        <f t="shared" si="154"/>
        <v>2391.7368</v>
      </c>
      <c r="G2028" s="95" t="s">
        <v>274</v>
      </c>
      <c r="H2028" s="86"/>
      <c r="I2028" s="144" t="s">
        <v>2406</v>
      </c>
      <c r="J2028" s="100"/>
      <c r="K2028" s="154"/>
      <c r="N2028" s="18"/>
      <c r="P2028" s="4">
        <v>9.0</v>
      </c>
      <c r="Q2028" s="4"/>
      <c r="R2028" s="4"/>
      <c r="S2028" s="21"/>
      <c r="T2028" s="21"/>
      <c r="V2028" s="89"/>
      <c r="AA2028" s="4">
        <v>5.0</v>
      </c>
      <c r="AB2028" s="4"/>
      <c r="AC2028" s="74"/>
      <c r="AD2028" s="75"/>
      <c r="AE2028" s="75"/>
      <c r="AF2028" s="76"/>
      <c r="AJ2028" s="90"/>
      <c r="AK2028" s="18"/>
      <c r="AL2028" s="8">
        <f t="shared" si="155"/>
        <v>0</v>
      </c>
      <c r="AO2028" s="8">
        <v>1.2060051995130345</v>
      </c>
      <c r="AT2028" s="18"/>
      <c r="AU2028" s="91"/>
    </row>
    <row r="2029" ht="48.0" customHeight="1">
      <c r="A2029" s="147">
        <v>2802095.0</v>
      </c>
      <c r="B2029" s="92" t="s">
        <v>2418</v>
      </c>
      <c r="C2029" s="81" t="str">
        <f t="shared" si="153"/>
        <v/>
      </c>
      <c r="D2029" s="82">
        <v>4012.59</v>
      </c>
      <c r="E2029" s="94"/>
      <c r="F2029" s="150">
        <f t="shared" si="154"/>
        <v>4895.3598</v>
      </c>
      <c r="G2029" s="95" t="s">
        <v>274</v>
      </c>
      <c r="H2029" s="86"/>
      <c r="I2029" s="144" t="s">
        <v>2174</v>
      </c>
      <c r="J2029" s="100"/>
      <c r="K2029" s="154"/>
      <c r="N2029" s="18"/>
      <c r="P2029" s="4">
        <v>9.0</v>
      </c>
      <c r="Q2029" s="4"/>
      <c r="R2029" s="4"/>
      <c r="S2029" s="21"/>
      <c r="T2029" s="21"/>
      <c r="V2029" s="89"/>
      <c r="AA2029" s="4">
        <v>5.0</v>
      </c>
      <c r="AB2029" s="4"/>
      <c r="AC2029" s="74"/>
      <c r="AD2029" s="75"/>
      <c r="AE2029" s="75"/>
      <c r="AF2029" s="76"/>
      <c r="AJ2029" s="90"/>
      <c r="AK2029" s="18"/>
      <c r="AL2029" s="8">
        <f t="shared" si="155"/>
        <v>0</v>
      </c>
      <c r="AO2029" s="8">
        <v>0.42087188312880447</v>
      </c>
      <c r="AT2029" s="18"/>
      <c r="AU2029" s="91"/>
    </row>
    <row r="2030" ht="36.0" customHeight="1">
      <c r="A2030" s="148">
        <v>2801075.0</v>
      </c>
      <c r="B2030" s="110" t="s">
        <v>2419</v>
      </c>
      <c r="C2030" s="81" t="str">
        <f t="shared" si="153"/>
        <v/>
      </c>
      <c r="D2030" s="82">
        <v>937.62</v>
      </c>
      <c r="E2030" s="121" t="s">
        <v>372</v>
      </c>
      <c r="F2030" s="163">
        <f t="shared" si="154"/>
        <v>1143.8964</v>
      </c>
      <c r="G2030" s="112" t="s">
        <v>246</v>
      </c>
      <c r="H2030" s="86"/>
      <c r="I2030" s="144" t="s">
        <v>2170</v>
      </c>
      <c r="J2030" s="100"/>
      <c r="K2030" s="154"/>
      <c r="N2030" s="18"/>
      <c r="P2030" s="4">
        <v>9.0</v>
      </c>
      <c r="Q2030" s="4"/>
      <c r="R2030" s="4"/>
      <c r="S2030" s="21"/>
      <c r="T2030" s="21"/>
      <c r="V2030" s="89"/>
      <c r="AA2030" s="4">
        <v>5.0</v>
      </c>
      <c r="AB2030" s="4"/>
      <c r="AC2030" s="74"/>
      <c r="AD2030" s="75"/>
      <c r="AE2030" s="75"/>
      <c r="AF2030" s="76"/>
      <c r="AJ2030" s="90"/>
      <c r="AK2030" s="18"/>
      <c r="AL2030" s="8">
        <f t="shared" si="155"/>
        <v>0</v>
      </c>
      <c r="AO2030" s="8">
        <v>12.607990621644873</v>
      </c>
      <c r="AT2030" s="18"/>
      <c r="AU2030" s="91"/>
    </row>
    <row r="2031" ht="60.0" customHeight="1">
      <c r="A2031" s="62">
        <v>52.0</v>
      </c>
      <c r="B2031" s="113" t="s">
        <v>2420</v>
      </c>
      <c r="C2031" s="66"/>
      <c r="D2031" s="82"/>
      <c r="E2031" s="66"/>
      <c r="F2031" s="114"/>
      <c r="G2031" s="68"/>
      <c r="H2031" s="86"/>
      <c r="I2031" s="76"/>
      <c r="J2031" s="71"/>
      <c r="K2031" s="71"/>
      <c r="N2031" s="18"/>
      <c r="P2031" s="4">
        <v>50.0</v>
      </c>
      <c r="Q2031" s="4"/>
      <c r="R2031" s="5"/>
      <c r="S2031" s="21"/>
      <c r="T2031" s="21"/>
      <c r="V2031" s="72"/>
      <c r="W2031" s="171"/>
      <c r="Z2031" s="73"/>
      <c r="AA2031" s="73"/>
      <c r="AB2031" s="4"/>
      <c r="AC2031" s="74"/>
      <c r="AD2031" s="75"/>
      <c r="AE2031" s="75"/>
      <c r="AF2031" s="76"/>
      <c r="AJ2031" s="90"/>
      <c r="AK2031" s="18"/>
      <c r="AL2031" s="18"/>
      <c r="AT2031" s="18"/>
      <c r="AU2031" s="91"/>
    </row>
    <row r="2032" ht="36.0" customHeight="1">
      <c r="A2032" s="152">
        <v>2802107.0</v>
      </c>
      <c r="B2032" s="156" t="s">
        <v>2421</v>
      </c>
      <c r="C2032" s="81"/>
      <c r="D2032" s="82">
        <v>787.43</v>
      </c>
      <c r="E2032" s="172"/>
      <c r="F2032" s="128">
        <f>D2032*1.22</f>
        <v>960.6646</v>
      </c>
      <c r="G2032" s="141" t="s">
        <v>252</v>
      </c>
      <c r="H2032" s="86"/>
      <c r="I2032" s="76"/>
      <c r="J2032" s="76"/>
      <c r="K2032" s="88"/>
      <c r="N2032" s="18"/>
      <c r="P2032" s="4">
        <v>50.0</v>
      </c>
      <c r="Q2032" s="4"/>
      <c r="R2032" s="4"/>
      <c r="S2032" s="21"/>
      <c r="T2032" s="21"/>
      <c r="V2032" s="89"/>
      <c r="W2032" s="171"/>
      <c r="Z2032" s="73"/>
      <c r="AA2032" s="73">
        <v>5.0</v>
      </c>
      <c r="AB2032" s="4"/>
      <c r="AC2032" s="74"/>
      <c r="AD2032" s="75"/>
      <c r="AE2032" s="75"/>
      <c r="AF2032" s="76"/>
      <c r="AJ2032" s="90"/>
      <c r="AK2032" s="18"/>
      <c r="AL2032" s="18"/>
      <c r="AT2032" s="18"/>
      <c r="AU2032" s="91"/>
    </row>
    <row r="2033" ht="60.0" customHeight="1">
      <c r="A2033" s="62">
        <v>53.0</v>
      </c>
      <c r="B2033" s="113" t="s">
        <v>2422</v>
      </c>
      <c r="C2033" s="66"/>
      <c r="D2033" s="82"/>
      <c r="E2033" s="66"/>
      <c r="F2033" s="114"/>
      <c r="G2033" s="68"/>
      <c r="H2033" s="86"/>
      <c r="I2033" s="70">
        <v>0.0</v>
      </c>
      <c r="J2033" s="71"/>
      <c r="K2033" s="71"/>
      <c r="N2033" s="18"/>
      <c r="P2033" s="4">
        <v>184.0</v>
      </c>
      <c r="Q2033" s="4"/>
      <c r="R2033" s="5"/>
      <c r="S2033" s="21"/>
      <c r="T2033" s="21"/>
      <c r="V2033" s="72"/>
      <c r="Z2033" s="73"/>
      <c r="AA2033" s="73"/>
      <c r="AB2033" s="4"/>
      <c r="AC2033" s="74"/>
      <c r="AD2033" s="75"/>
      <c r="AE2033" s="75"/>
      <c r="AF2033" s="76"/>
      <c r="AJ2033" s="90"/>
      <c r="AK2033" s="18"/>
      <c r="AL2033" s="18"/>
      <c r="AT2033" s="18"/>
      <c r="AU2033" s="91"/>
    </row>
    <row r="2034" ht="48.0" customHeight="1">
      <c r="A2034" s="79">
        <v>2807025.0</v>
      </c>
      <c r="B2034" s="80" t="s">
        <v>2423</v>
      </c>
      <c r="C2034" s="81" t="str">
        <f t="shared" ref="C2034:C2036" si="156">IF(MROUND(AL2034/(AO2034*F2034),1)=0,"",MROUND(AL2034/(AO2034*F2034),1))</f>
        <v/>
      </c>
      <c r="D2034" s="82">
        <v>607.15</v>
      </c>
      <c r="E2034" s="83" t="s">
        <v>245</v>
      </c>
      <c r="F2034" s="150">
        <f t="shared" ref="F2034:F2036" si="157">D2034*1.22</f>
        <v>740.723</v>
      </c>
      <c r="G2034" s="85"/>
      <c r="H2034" s="86"/>
      <c r="I2034" s="76"/>
      <c r="J2034" s="100"/>
      <c r="K2034" s="88"/>
      <c r="N2034" s="18"/>
      <c r="P2034" s="4">
        <v>184.0</v>
      </c>
      <c r="Q2034" s="4"/>
      <c r="R2034" s="4"/>
      <c r="S2034" s="21"/>
      <c r="T2034" s="21"/>
      <c r="V2034" s="89"/>
      <c r="Z2034" s="73"/>
      <c r="AA2034" s="73">
        <v>5.0006658676255284</v>
      </c>
      <c r="AB2034" s="4"/>
      <c r="AC2034" s="74"/>
      <c r="AD2034" s="75"/>
      <c r="AE2034" s="75"/>
      <c r="AF2034" s="76"/>
      <c r="AJ2034" s="90"/>
      <c r="AK2034" s="18"/>
      <c r="AL2034" s="8">
        <f t="shared" ref="AL2034:AL2036" si="158">$I$2033/3</f>
        <v>0</v>
      </c>
      <c r="AO2034" s="8">
        <v>1.8602410896719708</v>
      </c>
      <c r="AT2034" s="18"/>
      <c r="AU2034" s="91"/>
    </row>
    <row r="2035" ht="72.0" customHeight="1">
      <c r="A2035" s="97">
        <v>2807026.0</v>
      </c>
      <c r="B2035" s="92" t="s">
        <v>2424</v>
      </c>
      <c r="C2035" s="81" t="str">
        <f t="shared" si="156"/>
        <v/>
      </c>
      <c r="D2035" s="82">
        <v>1663.43</v>
      </c>
      <c r="E2035" s="94" t="s">
        <v>245</v>
      </c>
      <c r="F2035" s="150">
        <f t="shared" si="157"/>
        <v>2029.3846</v>
      </c>
      <c r="G2035" s="95"/>
      <c r="H2035" s="86"/>
      <c r="I2035" s="76"/>
      <c r="J2035" s="100"/>
      <c r="K2035" s="88"/>
      <c r="N2035" s="18"/>
      <c r="P2035" s="4">
        <v>184.0</v>
      </c>
      <c r="Q2035" s="4"/>
      <c r="R2035" s="4"/>
      <c r="S2035" s="21"/>
      <c r="T2035" s="21"/>
      <c r="V2035" s="89"/>
      <c r="Z2035" s="73"/>
      <c r="AA2035" s="73">
        <v>5.0006658676255284</v>
      </c>
      <c r="AB2035" s="4"/>
      <c r="AC2035" s="74"/>
      <c r="AD2035" s="75"/>
      <c r="AE2035" s="75"/>
      <c r="AF2035" s="76"/>
      <c r="AJ2035" s="90"/>
      <c r="AK2035" s="18"/>
      <c r="AL2035" s="8">
        <f t="shared" si="158"/>
        <v>0</v>
      </c>
      <c r="AO2035" s="8">
        <v>0.5431838538004348</v>
      </c>
      <c r="AT2035" s="18"/>
      <c r="AU2035" s="91"/>
    </row>
    <row r="2036" ht="96.0" customHeight="1">
      <c r="A2036" s="109">
        <v>2807027.0</v>
      </c>
      <c r="B2036" s="110" t="s">
        <v>2425</v>
      </c>
      <c r="C2036" s="81" t="str">
        <f t="shared" si="156"/>
        <v/>
      </c>
      <c r="D2036" s="82">
        <v>2807.5</v>
      </c>
      <c r="E2036" s="121" t="s">
        <v>245</v>
      </c>
      <c r="F2036" s="163">
        <f t="shared" si="157"/>
        <v>3425.15</v>
      </c>
      <c r="G2036" s="112"/>
      <c r="H2036" s="86"/>
      <c r="I2036" s="76"/>
      <c r="J2036" s="100"/>
      <c r="K2036" s="88"/>
      <c r="N2036" s="18"/>
      <c r="P2036" s="4">
        <v>184.0</v>
      </c>
      <c r="Q2036" s="4"/>
      <c r="R2036" s="4"/>
      <c r="S2036" s="21"/>
      <c r="T2036" s="21"/>
      <c r="V2036" s="89"/>
      <c r="Z2036" s="73"/>
      <c r="AA2036" s="73">
        <v>5.0006658676255284</v>
      </c>
      <c r="AB2036" s="4"/>
      <c r="AC2036" s="74"/>
      <c r="AD2036" s="75"/>
      <c r="AE2036" s="75"/>
      <c r="AF2036" s="76"/>
      <c r="AJ2036" s="90"/>
      <c r="AK2036" s="18"/>
      <c r="AL2036" s="8">
        <f t="shared" si="158"/>
        <v>0</v>
      </c>
      <c r="AO2036" s="8">
        <v>1.6091715522957124</v>
      </c>
      <c r="AT2036" s="18"/>
      <c r="AU2036" s="91"/>
    </row>
    <row r="2037" ht="60.0" customHeight="1">
      <c r="A2037" s="62">
        <v>54.0</v>
      </c>
      <c r="B2037" s="113" t="s">
        <v>2426</v>
      </c>
      <c r="C2037" s="66"/>
      <c r="D2037" s="82"/>
      <c r="E2037" s="66"/>
      <c r="F2037" s="149"/>
      <c r="G2037" s="68"/>
      <c r="H2037" s="86"/>
      <c r="I2037" s="70">
        <v>0.0</v>
      </c>
      <c r="J2037" s="71"/>
      <c r="K2037" s="71"/>
      <c r="N2037" s="18"/>
      <c r="P2037" s="4">
        <v>225.0</v>
      </c>
      <c r="Q2037" s="4"/>
      <c r="R2037" s="5"/>
      <c r="S2037" s="21"/>
      <c r="T2037" s="21"/>
      <c r="V2037" s="72"/>
      <c r="AA2037" s="4"/>
      <c r="AB2037" s="4"/>
      <c r="AC2037" s="74"/>
      <c r="AD2037" s="75"/>
      <c r="AE2037" s="75"/>
      <c r="AF2037" s="76"/>
      <c r="AJ2037" s="90"/>
      <c r="AK2037" s="18"/>
      <c r="AL2037" s="18"/>
      <c r="AT2037" s="18"/>
      <c r="AU2037" s="91"/>
    </row>
    <row r="2038" ht="56.25" customHeight="1">
      <c r="A2038" s="143">
        <v>4501046.0</v>
      </c>
      <c r="B2038" s="80" t="s">
        <v>2427</v>
      </c>
      <c r="C2038" s="81" t="str">
        <f t="shared" ref="C2038:C2039" si="159">IF(MROUND(AL2038/(AO2038*F2038),1)=0,"",MROUND(AL2038/(AO2038*F2038),1))</f>
        <v/>
      </c>
      <c r="D2038" s="82">
        <v>952.54</v>
      </c>
      <c r="E2038" s="83" t="s">
        <v>245</v>
      </c>
      <c r="F2038" s="150">
        <f t="shared" ref="F2038:F2039" si="160">D2038*1.22</f>
        <v>1162.0988</v>
      </c>
      <c r="G2038" s="85" t="s">
        <v>274</v>
      </c>
      <c r="H2038" s="86"/>
      <c r="I2038" s="144" t="s">
        <v>2428</v>
      </c>
      <c r="J2038" s="100"/>
      <c r="K2038" s="154"/>
      <c r="N2038" s="18"/>
      <c r="P2038" s="4">
        <v>225.0</v>
      </c>
      <c r="Q2038" s="4"/>
      <c r="R2038" s="4"/>
      <c r="S2038" s="21"/>
      <c r="T2038" s="21"/>
      <c r="V2038" s="89"/>
      <c r="AA2038" s="4">
        <v>5.0</v>
      </c>
      <c r="AB2038" s="4"/>
      <c r="AC2038" s="74"/>
      <c r="AD2038" s="75"/>
      <c r="AE2038" s="75"/>
      <c r="AF2038" s="76"/>
      <c r="AJ2038" s="90">
        <v>4501002.0</v>
      </c>
      <c r="AK2038" s="18"/>
      <c r="AL2038" s="8">
        <f t="shared" ref="AL2038:AL2039" si="161">$I$2037/2</f>
        <v>0</v>
      </c>
      <c r="AO2038" s="8">
        <v>0.5770572035269809</v>
      </c>
      <c r="AT2038" s="18"/>
      <c r="AU2038" s="91"/>
    </row>
    <row r="2039" ht="56.25" customHeight="1">
      <c r="A2039" s="148">
        <v>4501047.0</v>
      </c>
      <c r="B2039" s="110" t="s">
        <v>2429</v>
      </c>
      <c r="C2039" s="81" t="str">
        <f t="shared" si="159"/>
        <v/>
      </c>
      <c r="D2039" s="82">
        <v>1394.44</v>
      </c>
      <c r="E2039" s="121" t="s">
        <v>245</v>
      </c>
      <c r="F2039" s="163">
        <f t="shared" si="160"/>
        <v>1701.2168</v>
      </c>
      <c r="G2039" s="112" t="s">
        <v>274</v>
      </c>
      <c r="H2039" s="86"/>
      <c r="I2039" s="167"/>
      <c r="J2039" s="100"/>
      <c r="K2039" s="154"/>
      <c r="N2039" s="18"/>
      <c r="P2039" s="4">
        <v>225.0</v>
      </c>
      <c r="Q2039" s="4"/>
      <c r="R2039" s="4"/>
      <c r="S2039" s="21"/>
      <c r="T2039" s="21"/>
      <c r="V2039" s="89"/>
      <c r="AA2039" s="4">
        <v>5.0</v>
      </c>
      <c r="AB2039" s="4"/>
      <c r="AC2039" s="74"/>
      <c r="AD2039" s="75"/>
      <c r="AE2039" s="75"/>
      <c r="AF2039" s="76"/>
      <c r="AJ2039" s="90">
        <v>4501003.0</v>
      </c>
      <c r="AK2039" s="18"/>
      <c r="AL2039" s="8">
        <f t="shared" si="161"/>
        <v>0</v>
      </c>
      <c r="AO2039" s="8">
        <v>3.7443409121028957</v>
      </c>
      <c r="AT2039" s="18"/>
      <c r="AU2039" s="91"/>
    </row>
    <row r="2040" ht="60.0" customHeight="1">
      <c r="A2040" s="62">
        <v>55.0</v>
      </c>
      <c r="B2040" s="113" t="s">
        <v>2430</v>
      </c>
      <c r="C2040" s="66"/>
      <c r="D2040" s="82"/>
      <c r="E2040" s="66"/>
      <c r="F2040" s="114"/>
      <c r="G2040" s="68"/>
      <c r="H2040" s="86"/>
      <c r="I2040" s="76"/>
      <c r="J2040" s="71"/>
      <c r="K2040" s="71"/>
      <c r="N2040" s="18"/>
      <c r="P2040" s="4">
        <v>237.0</v>
      </c>
      <c r="Q2040" s="4"/>
      <c r="R2040" s="5"/>
      <c r="S2040" s="21"/>
      <c r="T2040" s="21"/>
      <c r="V2040" s="72"/>
      <c r="Z2040" s="73"/>
      <c r="AA2040" s="73"/>
      <c r="AB2040" s="4"/>
      <c r="AC2040" s="74"/>
      <c r="AD2040" s="75"/>
      <c r="AE2040" s="75"/>
      <c r="AF2040" s="76"/>
      <c r="AJ2040" s="90"/>
      <c r="AK2040" s="18"/>
      <c r="AL2040" s="18"/>
      <c r="AT2040" s="18"/>
      <c r="AU2040" s="91"/>
    </row>
    <row r="2041" ht="12.0" customHeight="1">
      <c r="A2041" s="152">
        <v>4501022.0</v>
      </c>
      <c r="B2041" s="156" t="s">
        <v>2431</v>
      </c>
      <c r="C2041" s="157"/>
      <c r="D2041" s="82">
        <v>41.55</v>
      </c>
      <c r="E2041" s="172"/>
      <c r="F2041" s="128">
        <f>D2041*1.22</f>
        <v>50.691</v>
      </c>
      <c r="G2041" s="141" t="s">
        <v>246</v>
      </c>
      <c r="H2041" s="86"/>
      <c r="I2041" s="76"/>
      <c r="J2041" s="108"/>
      <c r="K2041" s="88"/>
      <c r="N2041" s="18"/>
      <c r="P2041" s="4">
        <v>237.0</v>
      </c>
      <c r="Q2041" s="4"/>
      <c r="R2041" s="4"/>
      <c r="S2041" s="21"/>
      <c r="T2041" s="21"/>
      <c r="V2041" s="89"/>
      <c r="Z2041" s="73"/>
      <c r="AA2041" s="73">
        <v>4.984051036682615</v>
      </c>
      <c r="AB2041" s="4"/>
      <c r="AC2041" s="74"/>
      <c r="AD2041" s="75"/>
      <c r="AE2041" s="75"/>
      <c r="AF2041" s="76"/>
      <c r="AJ2041" s="90"/>
      <c r="AK2041" s="18"/>
      <c r="AL2041" s="18"/>
      <c r="AT2041" s="18"/>
      <c r="AU2041" s="91"/>
    </row>
    <row r="2042" ht="90.0" customHeight="1">
      <c r="A2042" s="62">
        <v>56.0</v>
      </c>
      <c r="B2042" s="113" t="s">
        <v>2432</v>
      </c>
      <c r="C2042" s="66"/>
      <c r="D2042" s="82"/>
      <c r="E2042" s="66"/>
      <c r="F2042" s="114"/>
      <c r="G2042" s="68"/>
      <c r="H2042" s="86"/>
      <c r="I2042" s="76"/>
      <c r="J2042" s="71"/>
      <c r="K2042" s="173"/>
      <c r="N2042" s="18"/>
      <c r="P2042" s="4">
        <v>209.0</v>
      </c>
      <c r="Q2042" s="4"/>
      <c r="R2042" s="5"/>
      <c r="S2042" s="21"/>
      <c r="T2042" s="21"/>
      <c r="V2042" s="72"/>
      <c r="Z2042" s="73"/>
      <c r="AA2042" s="73"/>
      <c r="AB2042" s="4"/>
      <c r="AC2042" s="74"/>
      <c r="AD2042" s="76"/>
      <c r="AE2042" s="75"/>
      <c r="AF2042" s="75"/>
      <c r="AJ2042" s="90"/>
      <c r="AK2042" s="18"/>
      <c r="AL2042" s="18"/>
      <c r="AT2042" s="18"/>
      <c r="AU2042" s="91"/>
    </row>
    <row r="2043" ht="12.0" customHeight="1">
      <c r="A2043" s="97">
        <v>2903004.0</v>
      </c>
      <c r="B2043" s="156" t="s">
        <v>2433</v>
      </c>
      <c r="C2043" s="174"/>
      <c r="D2043" s="82">
        <v>1070.44</v>
      </c>
      <c r="E2043" s="175" t="s">
        <v>372</v>
      </c>
      <c r="F2043" s="84">
        <f>D2043*1.22</f>
        <v>1305.9368</v>
      </c>
      <c r="G2043" s="176"/>
      <c r="H2043" s="86"/>
      <c r="I2043" s="76"/>
      <c r="J2043" s="108"/>
      <c r="K2043" s="164"/>
      <c r="N2043" s="18"/>
      <c r="P2043" s="4">
        <v>209.0</v>
      </c>
      <c r="Q2043" s="4"/>
      <c r="R2043" s="4"/>
      <c r="S2043" s="21"/>
      <c r="T2043" s="21"/>
      <c r="V2043" s="89"/>
      <c r="Z2043" s="73"/>
      <c r="AA2043" s="73">
        <v>0.0</v>
      </c>
      <c r="AB2043" s="4"/>
      <c r="AC2043" s="74"/>
      <c r="AD2043" s="76"/>
      <c r="AE2043" s="75"/>
      <c r="AF2043" s="75"/>
      <c r="AJ2043" s="90">
        <v>2903002.0</v>
      </c>
      <c r="AK2043" s="18"/>
      <c r="AL2043" s="18"/>
      <c r="AT2043" s="18"/>
      <c r="AU2043" s="91"/>
    </row>
    <row r="2044" ht="60.0" customHeight="1">
      <c r="A2044" s="62">
        <v>57.0</v>
      </c>
      <c r="B2044" s="113" t="s">
        <v>2434</v>
      </c>
      <c r="C2044" s="66"/>
      <c r="D2044" s="82"/>
      <c r="E2044" s="66"/>
      <c r="F2044" s="114"/>
      <c r="G2044" s="68"/>
      <c r="H2044" s="120"/>
      <c r="I2044" s="177"/>
      <c r="J2044" s="178"/>
      <c r="K2044" s="71"/>
      <c r="N2044" s="18"/>
      <c r="P2044" s="4">
        <v>10.0</v>
      </c>
      <c r="Q2044" s="4"/>
      <c r="R2044" s="5"/>
      <c r="S2044" s="21"/>
      <c r="T2044" s="21"/>
      <c r="V2044" s="72"/>
      <c r="Z2044" s="73"/>
      <c r="AA2044" s="73"/>
      <c r="AB2044" s="4"/>
      <c r="AC2044" s="74"/>
      <c r="AD2044" s="179"/>
      <c r="AE2044" s="75"/>
      <c r="AF2044" s="75"/>
      <c r="AJ2044" s="90"/>
      <c r="AK2044" s="18"/>
      <c r="AL2044" s="18"/>
      <c r="AT2044" s="18"/>
      <c r="AU2044" s="91"/>
    </row>
    <row r="2045" ht="12.0" customHeight="1">
      <c r="A2045" s="79">
        <v>2902024.0</v>
      </c>
      <c r="B2045" s="80" t="s">
        <v>2435</v>
      </c>
      <c r="C2045" s="81"/>
      <c r="D2045" s="82">
        <v>678.97</v>
      </c>
      <c r="E2045" s="83" t="s">
        <v>245</v>
      </c>
      <c r="F2045" s="84">
        <f t="shared" ref="F2045:F2050" si="162">D2045*1.22</f>
        <v>828.3434</v>
      </c>
      <c r="G2045" s="85" t="s">
        <v>274</v>
      </c>
      <c r="H2045" s="86"/>
      <c r="I2045" s="76"/>
      <c r="J2045" s="100"/>
      <c r="K2045" s="88"/>
      <c r="N2045" s="18"/>
      <c r="P2045" s="4">
        <v>10.0</v>
      </c>
      <c r="Q2045" s="4"/>
      <c r="R2045" s="4"/>
      <c r="S2045" s="21"/>
      <c r="T2045" s="21"/>
      <c r="V2045" s="89"/>
      <c r="W2045" s="100"/>
      <c r="Z2045" s="73"/>
      <c r="AA2045" s="73">
        <v>0.0</v>
      </c>
      <c r="AB2045" s="4"/>
      <c r="AC2045" s="74"/>
      <c r="AD2045" s="179"/>
      <c r="AE2045" s="75"/>
      <c r="AF2045" s="75"/>
      <c r="AJ2045" s="90"/>
      <c r="AK2045" s="18"/>
      <c r="AL2045" s="18"/>
      <c r="AT2045" s="18"/>
      <c r="AU2045" s="91"/>
    </row>
    <row r="2046" ht="12.0" customHeight="1">
      <c r="A2046" s="97">
        <v>5510017.0</v>
      </c>
      <c r="B2046" s="92" t="s">
        <v>2436</v>
      </c>
      <c r="C2046" s="93"/>
      <c r="D2046" s="82">
        <v>3646.45</v>
      </c>
      <c r="E2046" s="106" t="s">
        <v>497</v>
      </c>
      <c r="F2046" s="84">
        <f t="shared" si="162"/>
        <v>4448.669</v>
      </c>
      <c r="G2046" s="95" t="s">
        <v>274</v>
      </c>
      <c r="H2046" s="86"/>
      <c r="I2046" s="19" t="s">
        <v>359</v>
      </c>
      <c r="J2046" s="100"/>
      <c r="K2046" s="88"/>
      <c r="N2046" s="18"/>
      <c r="P2046" s="4">
        <v>10.0</v>
      </c>
      <c r="Q2046" s="4"/>
      <c r="R2046" s="4"/>
      <c r="S2046" s="21"/>
      <c r="T2046" s="21"/>
      <c r="V2046" s="89"/>
      <c r="W2046" s="100"/>
      <c r="Z2046" s="73"/>
      <c r="AA2046" s="73">
        <v>0.0</v>
      </c>
      <c r="AB2046" s="4"/>
      <c r="AC2046" s="74"/>
      <c r="AD2046" s="179"/>
      <c r="AE2046" s="75"/>
      <c r="AF2046" s="75"/>
      <c r="AJ2046" s="90">
        <v>2902017.0</v>
      </c>
      <c r="AK2046" s="18"/>
      <c r="AL2046" s="18"/>
      <c r="AT2046" s="18"/>
      <c r="AU2046" s="91"/>
    </row>
    <row r="2047" ht="12.0" customHeight="1">
      <c r="A2047" s="97">
        <v>2902014.0</v>
      </c>
      <c r="B2047" s="92" t="s">
        <v>2437</v>
      </c>
      <c r="C2047" s="93"/>
      <c r="D2047" s="82">
        <v>5930.23</v>
      </c>
      <c r="E2047" s="106" t="s">
        <v>497</v>
      </c>
      <c r="F2047" s="84">
        <f t="shared" si="162"/>
        <v>7234.8806</v>
      </c>
      <c r="G2047" s="95" t="s">
        <v>246</v>
      </c>
      <c r="H2047" s="86"/>
      <c r="J2047" s="76"/>
      <c r="K2047" s="88"/>
      <c r="N2047" s="18"/>
      <c r="P2047" s="4">
        <v>10.0</v>
      </c>
      <c r="Q2047" s="4"/>
      <c r="R2047" s="4"/>
      <c r="S2047" s="21"/>
      <c r="T2047" s="21"/>
      <c r="V2047" s="89"/>
      <c r="W2047" s="100"/>
      <c r="Z2047" s="73"/>
      <c r="AA2047" s="73">
        <v>0.0</v>
      </c>
      <c r="AB2047" s="4"/>
      <c r="AC2047" s="74"/>
      <c r="AD2047" s="179"/>
      <c r="AE2047" s="75"/>
      <c r="AF2047" s="75"/>
      <c r="AJ2047" s="90"/>
      <c r="AK2047" s="18"/>
      <c r="AL2047" s="18"/>
      <c r="AT2047" s="18"/>
      <c r="AU2047" s="91"/>
    </row>
    <row r="2048" ht="12.0" customHeight="1">
      <c r="A2048" s="97">
        <v>2902016.0</v>
      </c>
      <c r="B2048" s="92" t="s">
        <v>2438</v>
      </c>
      <c r="C2048" s="93"/>
      <c r="D2048" s="82">
        <v>12795.89</v>
      </c>
      <c r="E2048" s="106" t="s">
        <v>497</v>
      </c>
      <c r="F2048" s="84">
        <f t="shared" si="162"/>
        <v>15610.9858</v>
      </c>
      <c r="G2048" s="95" t="s">
        <v>246</v>
      </c>
      <c r="H2048" s="86"/>
      <c r="J2048" s="76"/>
      <c r="K2048" s="88"/>
      <c r="N2048" s="18"/>
      <c r="P2048" s="4">
        <v>10.0</v>
      </c>
      <c r="Q2048" s="4"/>
      <c r="R2048" s="4"/>
      <c r="S2048" s="21"/>
      <c r="T2048" s="21"/>
      <c r="V2048" s="89"/>
      <c r="W2048" s="100"/>
      <c r="Z2048" s="73"/>
      <c r="AA2048" s="73">
        <v>0.0</v>
      </c>
      <c r="AB2048" s="4"/>
      <c r="AC2048" s="74"/>
      <c r="AD2048" s="179"/>
      <c r="AE2048" s="75"/>
      <c r="AF2048" s="75"/>
      <c r="AJ2048" s="90"/>
      <c r="AK2048" s="18"/>
      <c r="AL2048" s="18"/>
      <c r="AT2048" s="18"/>
      <c r="AU2048" s="91"/>
    </row>
    <row r="2049" ht="12.0" customHeight="1">
      <c r="A2049" s="97">
        <v>2902015.0</v>
      </c>
      <c r="B2049" s="92" t="s">
        <v>2439</v>
      </c>
      <c r="C2049" s="93"/>
      <c r="D2049" s="82">
        <v>16457.4</v>
      </c>
      <c r="E2049" s="106" t="s">
        <v>497</v>
      </c>
      <c r="F2049" s="84">
        <f t="shared" si="162"/>
        <v>20078.028</v>
      </c>
      <c r="G2049" s="95" t="s">
        <v>246</v>
      </c>
      <c r="H2049" s="86"/>
      <c r="J2049" s="76"/>
      <c r="K2049" s="88"/>
      <c r="N2049" s="18"/>
      <c r="P2049" s="4">
        <v>10.0</v>
      </c>
      <c r="Q2049" s="4"/>
      <c r="R2049" s="4"/>
      <c r="S2049" s="21"/>
      <c r="T2049" s="21"/>
      <c r="V2049" s="89"/>
      <c r="W2049" s="100"/>
      <c r="Z2049" s="73"/>
      <c r="AA2049" s="73">
        <v>0.0</v>
      </c>
      <c r="AB2049" s="4"/>
      <c r="AC2049" s="74"/>
      <c r="AD2049" s="179"/>
      <c r="AE2049" s="75"/>
      <c r="AF2049" s="75"/>
      <c r="AJ2049" s="90"/>
      <c r="AK2049" s="18"/>
      <c r="AL2049" s="18"/>
      <c r="AT2049" s="18"/>
      <c r="AU2049" s="91"/>
    </row>
    <row r="2050" ht="12.0" customHeight="1">
      <c r="A2050" s="109">
        <v>2902018.0</v>
      </c>
      <c r="B2050" s="110" t="s">
        <v>2440</v>
      </c>
      <c r="C2050" s="111"/>
      <c r="D2050" s="82">
        <v>6893.55</v>
      </c>
      <c r="E2050" s="106" t="s">
        <v>497</v>
      </c>
      <c r="F2050" s="128">
        <f t="shared" si="162"/>
        <v>8410.131</v>
      </c>
      <c r="G2050" s="112" t="s">
        <v>246</v>
      </c>
      <c r="H2050" s="86"/>
      <c r="I2050" s="76"/>
      <c r="J2050" s="76"/>
      <c r="K2050" s="88"/>
      <c r="N2050" s="18"/>
      <c r="P2050" s="4">
        <v>10.0</v>
      </c>
      <c r="Q2050" s="4"/>
      <c r="R2050" s="4"/>
      <c r="S2050" s="21"/>
      <c r="T2050" s="21"/>
      <c r="V2050" s="89"/>
      <c r="W2050" s="100"/>
      <c r="Z2050" s="73"/>
      <c r="AA2050" s="73">
        <v>0.0</v>
      </c>
      <c r="AB2050" s="4"/>
      <c r="AC2050" s="74"/>
      <c r="AD2050" s="179"/>
      <c r="AE2050" s="75"/>
      <c r="AF2050" s="75"/>
      <c r="AJ2050" s="90"/>
      <c r="AK2050" s="18"/>
      <c r="AL2050" s="18"/>
      <c r="AT2050" s="18"/>
      <c r="AU2050" s="91"/>
    </row>
    <row r="2051" ht="75.0" customHeight="1">
      <c r="A2051" s="62">
        <v>58.0</v>
      </c>
      <c r="B2051" s="113" t="s">
        <v>2441</v>
      </c>
      <c r="C2051" s="66"/>
      <c r="D2051" s="82"/>
      <c r="E2051" s="66"/>
      <c r="F2051" s="114"/>
      <c r="G2051" s="68"/>
      <c r="H2051" s="86"/>
      <c r="I2051" s="76"/>
      <c r="J2051" s="178"/>
      <c r="K2051" s="71"/>
      <c r="N2051" s="18"/>
      <c r="P2051" s="4">
        <v>11.0</v>
      </c>
      <c r="Q2051" s="4"/>
      <c r="R2051" s="5"/>
      <c r="S2051" s="21"/>
      <c r="T2051" s="21"/>
      <c r="V2051" s="72"/>
      <c r="W2051" s="100"/>
      <c r="Z2051" s="73"/>
      <c r="AA2051" s="73"/>
      <c r="AB2051" s="4"/>
      <c r="AC2051" s="74"/>
      <c r="AD2051" s="179"/>
      <c r="AE2051" s="75"/>
      <c r="AF2051" s="75"/>
      <c r="AJ2051" s="90"/>
      <c r="AK2051" s="18"/>
      <c r="AL2051" s="18"/>
      <c r="AT2051" s="18"/>
      <c r="AU2051" s="91"/>
    </row>
    <row r="2052" ht="48.0" customHeight="1">
      <c r="A2052" s="79">
        <v>2902025.0</v>
      </c>
      <c r="B2052" s="80" t="s">
        <v>2442</v>
      </c>
      <c r="C2052" s="81"/>
      <c r="D2052" s="82">
        <v>678.97</v>
      </c>
      <c r="E2052" s="83" t="s">
        <v>245</v>
      </c>
      <c r="F2052" s="84">
        <f t="shared" ref="F2052:F2059" si="163">D2052*1.22</f>
        <v>828.3434</v>
      </c>
      <c r="G2052" s="85" t="s">
        <v>274</v>
      </c>
      <c r="H2052" s="86"/>
      <c r="I2052" s="180"/>
      <c r="J2052" s="76"/>
      <c r="K2052" s="154"/>
      <c r="N2052" s="18"/>
      <c r="P2052" s="4">
        <v>11.0</v>
      </c>
      <c r="Q2052" s="4"/>
      <c r="R2052" s="4"/>
      <c r="S2052" s="21"/>
      <c r="T2052" s="21"/>
      <c r="V2052" s="89"/>
      <c r="W2052" s="100"/>
      <c r="Z2052" s="73"/>
      <c r="AA2052" s="73">
        <v>0.0</v>
      </c>
      <c r="AB2052" s="4"/>
      <c r="AC2052" s="74"/>
      <c r="AD2052" s="179"/>
      <c r="AE2052" s="75"/>
      <c r="AF2052" s="75"/>
      <c r="AJ2052" s="90"/>
      <c r="AK2052" s="18"/>
      <c r="AL2052" s="18"/>
      <c r="AT2052" s="18"/>
      <c r="AU2052" s="91"/>
    </row>
    <row r="2053" ht="12.0" customHeight="1">
      <c r="A2053" s="97">
        <v>2902020.0</v>
      </c>
      <c r="B2053" s="92" t="s">
        <v>2443</v>
      </c>
      <c r="C2053" s="93"/>
      <c r="D2053" s="82">
        <v>10990.01</v>
      </c>
      <c r="E2053" s="106" t="s">
        <v>497</v>
      </c>
      <c r="F2053" s="84">
        <f t="shared" si="163"/>
        <v>13407.8122</v>
      </c>
      <c r="G2053" s="95" t="s">
        <v>274</v>
      </c>
      <c r="H2053" s="86"/>
      <c r="I2053" s="19" t="s">
        <v>359</v>
      </c>
      <c r="J2053" s="100"/>
      <c r="K2053" s="88"/>
      <c r="N2053" s="18"/>
      <c r="P2053" s="4">
        <v>11.0</v>
      </c>
      <c r="Q2053" s="4"/>
      <c r="R2053" s="4"/>
      <c r="S2053" s="21"/>
      <c r="T2053" s="21"/>
      <c r="V2053" s="89"/>
      <c r="W2053" s="100"/>
      <c r="Z2053" s="73"/>
      <c r="AA2053" s="73">
        <v>0.0</v>
      </c>
      <c r="AB2053" s="4"/>
      <c r="AC2053" s="74"/>
      <c r="AD2053" s="179"/>
      <c r="AE2053" s="75"/>
      <c r="AF2053" s="75"/>
      <c r="AJ2053" s="90"/>
      <c r="AK2053" s="18"/>
      <c r="AL2053" s="18"/>
      <c r="AT2053" s="18"/>
      <c r="AU2053" s="91"/>
    </row>
    <row r="2054" ht="12.0" customHeight="1">
      <c r="A2054" s="97">
        <v>2902012.0</v>
      </c>
      <c r="B2054" s="92" t="s">
        <v>2444</v>
      </c>
      <c r="C2054" s="93"/>
      <c r="D2054" s="82">
        <v>10595.1</v>
      </c>
      <c r="E2054" s="106" t="s">
        <v>497</v>
      </c>
      <c r="F2054" s="84">
        <f t="shared" si="163"/>
        <v>12926.022</v>
      </c>
      <c r="G2054" s="95" t="s">
        <v>246</v>
      </c>
      <c r="H2054" s="86"/>
      <c r="J2054" s="76"/>
      <c r="K2054" s="88"/>
      <c r="N2054" s="18"/>
      <c r="P2054" s="4">
        <v>11.0</v>
      </c>
      <c r="Q2054" s="4"/>
      <c r="R2054" s="4"/>
      <c r="S2054" s="21"/>
      <c r="T2054" s="21"/>
      <c r="V2054" s="89"/>
      <c r="W2054" s="100"/>
      <c r="Z2054" s="73"/>
      <c r="AA2054" s="73">
        <v>0.0</v>
      </c>
      <c r="AB2054" s="4"/>
      <c r="AC2054" s="74"/>
      <c r="AD2054" s="179"/>
      <c r="AE2054" s="75"/>
      <c r="AF2054" s="75"/>
      <c r="AJ2054" s="90"/>
      <c r="AK2054" s="18"/>
      <c r="AL2054" s="18"/>
      <c r="AT2054" s="18"/>
      <c r="AU2054" s="91"/>
    </row>
    <row r="2055" ht="12.0" customHeight="1">
      <c r="A2055" s="97">
        <v>2902013.0</v>
      </c>
      <c r="B2055" s="92" t="s">
        <v>2445</v>
      </c>
      <c r="C2055" s="93"/>
      <c r="D2055" s="82">
        <v>9208.23</v>
      </c>
      <c r="E2055" s="106" t="s">
        <v>497</v>
      </c>
      <c r="F2055" s="84">
        <f t="shared" si="163"/>
        <v>11234.0406</v>
      </c>
      <c r="G2055" s="95" t="s">
        <v>246</v>
      </c>
      <c r="H2055" s="86"/>
      <c r="J2055" s="76"/>
      <c r="K2055" s="88"/>
      <c r="N2055" s="18"/>
      <c r="P2055" s="4">
        <v>11.0</v>
      </c>
      <c r="Q2055" s="4"/>
      <c r="R2055" s="4"/>
      <c r="S2055" s="21"/>
      <c r="T2055" s="21"/>
      <c r="V2055" s="89"/>
      <c r="W2055" s="100"/>
      <c r="Z2055" s="73"/>
      <c r="AA2055" s="73">
        <v>0.0</v>
      </c>
      <c r="AB2055" s="4"/>
      <c r="AC2055" s="74"/>
      <c r="AD2055" s="179"/>
      <c r="AE2055" s="75"/>
      <c r="AF2055" s="75"/>
      <c r="AJ2055" s="90"/>
      <c r="AK2055" s="18"/>
      <c r="AL2055" s="18"/>
      <c r="AT2055" s="18"/>
      <c r="AU2055" s="91"/>
    </row>
    <row r="2056" ht="12.0" customHeight="1">
      <c r="A2056" s="97">
        <v>5510019.0</v>
      </c>
      <c r="B2056" s="92" t="s">
        <v>2446</v>
      </c>
      <c r="C2056" s="93"/>
      <c r="D2056" s="82">
        <v>11821.84</v>
      </c>
      <c r="E2056" s="106" t="s">
        <v>497</v>
      </c>
      <c r="F2056" s="84">
        <f t="shared" si="163"/>
        <v>14422.6448</v>
      </c>
      <c r="G2056" s="95" t="s">
        <v>246</v>
      </c>
      <c r="H2056" s="86"/>
      <c r="J2056" s="76"/>
      <c r="K2056" s="88"/>
      <c r="N2056" s="18"/>
      <c r="P2056" s="4">
        <v>11.0</v>
      </c>
      <c r="Q2056" s="4"/>
      <c r="R2056" s="4"/>
      <c r="S2056" s="21"/>
      <c r="T2056" s="21"/>
      <c r="V2056" s="89"/>
      <c r="W2056" s="100"/>
      <c r="Z2056" s="73"/>
      <c r="AA2056" s="73">
        <v>0.0</v>
      </c>
      <c r="AB2056" s="4"/>
      <c r="AC2056" s="74"/>
      <c r="AD2056" s="179"/>
      <c r="AE2056" s="75"/>
      <c r="AF2056" s="75"/>
      <c r="AJ2056" s="90">
        <v>2902019.0</v>
      </c>
      <c r="AK2056" s="18"/>
      <c r="AL2056" s="18"/>
      <c r="AT2056" s="18"/>
      <c r="AU2056" s="91"/>
    </row>
    <row r="2057" ht="12.0" customHeight="1">
      <c r="A2057" s="97">
        <v>2902010.0</v>
      </c>
      <c r="B2057" s="92" t="s">
        <v>2447</v>
      </c>
      <c r="C2057" s="93"/>
      <c r="D2057" s="82">
        <v>11426.94</v>
      </c>
      <c r="E2057" s="106" t="s">
        <v>497</v>
      </c>
      <c r="F2057" s="84">
        <f t="shared" si="163"/>
        <v>13940.8668</v>
      </c>
      <c r="G2057" s="95" t="s">
        <v>246</v>
      </c>
      <c r="H2057" s="86"/>
      <c r="I2057" s="138" t="s">
        <v>2448</v>
      </c>
      <c r="J2057" s="76"/>
      <c r="K2057" s="88"/>
      <c r="N2057" s="18"/>
      <c r="P2057" s="4">
        <v>11.0</v>
      </c>
      <c r="Q2057" s="4"/>
      <c r="R2057" s="4"/>
      <c r="S2057" s="21"/>
      <c r="T2057" s="21"/>
      <c r="V2057" s="89"/>
      <c r="W2057" s="100"/>
      <c r="Z2057" s="73"/>
      <c r="AA2057" s="73">
        <v>0.0</v>
      </c>
      <c r="AB2057" s="4"/>
      <c r="AC2057" s="74"/>
      <c r="AD2057" s="179"/>
      <c r="AE2057" s="75"/>
      <c r="AF2057" s="75"/>
      <c r="AJ2057" s="90"/>
      <c r="AK2057" s="18"/>
      <c r="AL2057" s="18"/>
      <c r="AT2057" s="18"/>
      <c r="AU2057" s="91"/>
    </row>
    <row r="2058" ht="12.0" customHeight="1">
      <c r="A2058" s="97">
        <v>2902011.0</v>
      </c>
      <c r="B2058" s="92" t="s">
        <v>2449</v>
      </c>
      <c r="C2058" s="93"/>
      <c r="D2058" s="82">
        <v>10040.08</v>
      </c>
      <c r="E2058" s="106" t="s">
        <v>497</v>
      </c>
      <c r="F2058" s="84">
        <f t="shared" si="163"/>
        <v>12248.8976</v>
      </c>
      <c r="G2058" s="95" t="s">
        <v>246</v>
      </c>
      <c r="H2058" s="86"/>
      <c r="I2058" s="99"/>
      <c r="J2058" s="76"/>
      <c r="K2058" s="88"/>
      <c r="N2058" s="18"/>
      <c r="P2058" s="4">
        <v>11.0</v>
      </c>
      <c r="Q2058" s="4"/>
      <c r="R2058" s="4"/>
      <c r="S2058" s="21"/>
      <c r="T2058" s="21"/>
      <c r="V2058" s="89"/>
      <c r="W2058" s="100"/>
      <c r="Z2058" s="73"/>
      <c r="AA2058" s="73">
        <v>0.0</v>
      </c>
      <c r="AB2058" s="4"/>
      <c r="AC2058" s="74"/>
      <c r="AD2058" s="179"/>
      <c r="AE2058" s="75"/>
      <c r="AF2058" s="75"/>
      <c r="AJ2058" s="90"/>
      <c r="AK2058" s="18"/>
      <c r="AL2058" s="18"/>
      <c r="AT2058" s="18"/>
      <c r="AU2058" s="91"/>
    </row>
    <row r="2059" ht="12.0" customHeight="1">
      <c r="A2059" s="109">
        <v>2902009.0</v>
      </c>
      <c r="B2059" s="110" t="s">
        <v>2450</v>
      </c>
      <c r="C2059" s="111"/>
      <c r="D2059" s="82">
        <v>13542.06</v>
      </c>
      <c r="E2059" s="106" t="s">
        <v>497</v>
      </c>
      <c r="F2059" s="128">
        <f t="shared" si="163"/>
        <v>16521.3132</v>
      </c>
      <c r="G2059" s="112" t="s">
        <v>246</v>
      </c>
      <c r="H2059" s="86"/>
      <c r="I2059" s="76"/>
      <c r="J2059" s="76"/>
      <c r="K2059" s="88"/>
      <c r="N2059" s="18"/>
      <c r="P2059" s="4">
        <v>11.0</v>
      </c>
      <c r="Q2059" s="4"/>
      <c r="R2059" s="4"/>
      <c r="S2059" s="21"/>
      <c r="T2059" s="21"/>
      <c r="V2059" s="89"/>
      <c r="W2059" s="100"/>
      <c r="Z2059" s="73"/>
      <c r="AA2059" s="73">
        <v>0.0</v>
      </c>
      <c r="AB2059" s="4"/>
      <c r="AC2059" s="74"/>
      <c r="AD2059" s="179"/>
      <c r="AE2059" s="75"/>
      <c r="AF2059" s="75"/>
      <c r="AJ2059" s="90"/>
      <c r="AK2059" s="18"/>
      <c r="AL2059" s="18"/>
      <c r="AT2059" s="18"/>
      <c r="AU2059" s="91"/>
    </row>
    <row r="2060" ht="60.0" customHeight="1">
      <c r="A2060" s="62">
        <v>59.0</v>
      </c>
      <c r="B2060" s="113" t="s">
        <v>2451</v>
      </c>
      <c r="C2060" s="66"/>
      <c r="D2060" s="82"/>
      <c r="E2060" s="66"/>
      <c r="F2060" s="114"/>
      <c r="G2060" s="68"/>
      <c r="H2060" s="86"/>
      <c r="I2060" s="177"/>
      <c r="J2060" s="71"/>
      <c r="K2060" s="71"/>
      <c r="N2060" s="18"/>
      <c r="P2060" s="4">
        <v>12.0</v>
      </c>
      <c r="Q2060" s="4"/>
      <c r="R2060" s="5"/>
      <c r="S2060" s="21"/>
      <c r="T2060" s="21"/>
      <c r="V2060" s="72"/>
      <c r="W2060" s="100"/>
      <c r="Z2060" s="73"/>
      <c r="AA2060" s="73"/>
      <c r="AB2060" s="4"/>
      <c r="AC2060" s="74"/>
      <c r="AD2060" s="179"/>
      <c r="AE2060" s="75"/>
      <c r="AF2060" s="75"/>
      <c r="AJ2060" s="90"/>
      <c r="AK2060" s="18"/>
      <c r="AL2060" s="18"/>
      <c r="AT2060" s="18"/>
      <c r="AU2060" s="91"/>
    </row>
    <row r="2061" ht="12.0" customHeight="1">
      <c r="A2061" s="79">
        <v>2902023.0</v>
      </c>
      <c r="B2061" s="80" t="s">
        <v>2452</v>
      </c>
      <c r="C2061" s="81"/>
      <c r="D2061" s="82">
        <v>537.96</v>
      </c>
      <c r="E2061" s="83" t="s">
        <v>245</v>
      </c>
      <c r="F2061" s="84">
        <f t="shared" ref="F2061:F2063" si="164">D2061*1.22</f>
        <v>656.3112</v>
      </c>
      <c r="G2061" s="85" t="s">
        <v>274</v>
      </c>
      <c r="H2061" s="86"/>
      <c r="I2061" s="138" t="s">
        <v>2453</v>
      </c>
      <c r="J2061" s="100"/>
      <c r="K2061" s="88"/>
      <c r="N2061" s="18"/>
      <c r="P2061" s="4">
        <v>12.0</v>
      </c>
      <c r="Q2061" s="4"/>
      <c r="R2061" s="4"/>
      <c r="S2061" s="21"/>
      <c r="T2061" s="21"/>
      <c r="V2061" s="89"/>
      <c r="W2061" s="100"/>
      <c r="Z2061" s="73"/>
      <c r="AA2061" s="73">
        <v>0.0</v>
      </c>
      <c r="AB2061" s="4"/>
      <c r="AC2061" s="74"/>
      <c r="AD2061" s="179"/>
      <c r="AE2061" s="75"/>
      <c r="AF2061" s="75"/>
      <c r="AJ2061" s="90"/>
      <c r="AK2061" s="18"/>
      <c r="AL2061" s="18"/>
      <c r="AT2061" s="18"/>
      <c r="AU2061" s="91"/>
    </row>
    <row r="2062" ht="12.0" customHeight="1">
      <c r="A2062" s="97">
        <v>5510007.0</v>
      </c>
      <c r="B2062" s="92" t="s">
        <v>2454</v>
      </c>
      <c r="C2062" s="93"/>
      <c r="D2062" s="82">
        <v>883.33</v>
      </c>
      <c r="E2062" s="106" t="s">
        <v>497</v>
      </c>
      <c r="F2062" s="84">
        <f t="shared" si="164"/>
        <v>1077.6626</v>
      </c>
      <c r="G2062" s="95" t="s">
        <v>274</v>
      </c>
      <c r="H2062" s="86"/>
      <c r="I2062" s="99"/>
      <c r="J2062" s="100"/>
      <c r="K2062" s="88"/>
      <c r="N2062" s="18"/>
      <c r="P2062" s="4">
        <v>12.0</v>
      </c>
      <c r="Q2062" s="4"/>
      <c r="R2062" s="4"/>
      <c r="S2062" s="21"/>
      <c r="T2062" s="21"/>
      <c r="V2062" s="89"/>
      <c r="W2062" s="100"/>
      <c r="Z2062" s="73"/>
      <c r="AA2062" s="73">
        <v>0.0</v>
      </c>
      <c r="AB2062" s="4"/>
      <c r="AC2062" s="74"/>
      <c r="AD2062" s="179"/>
      <c r="AE2062" s="75"/>
      <c r="AF2062" s="75"/>
      <c r="AJ2062" s="90">
        <v>2902007.0</v>
      </c>
      <c r="AK2062" s="18"/>
      <c r="AL2062" s="18"/>
      <c r="AT2062" s="18"/>
      <c r="AU2062" s="91"/>
    </row>
    <row r="2063" ht="12.0" customHeight="1">
      <c r="A2063" s="109">
        <v>5510008.0</v>
      </c>
      <c r="B2063" s="110" t="s">
        <v>2455</v>
      </c>
      <c r="C2063" s="111"/>
      <c r="D2063" s="82">
        <v>3193.28</v>
      </c>
      <c r="E2063" s="106" t="s">
        <v>497</v>
      </c>
      <c r="F2063" s="128">
        <f t="shared" si="164"/>
        <v>3895.8016</v>
      </c>
      <c r="G2063" s="112" t="s">
        <v>246</v>
      </c>
      <c r="H2063" s="86"/>
      <c r="I2063" s="76"/>
      <c r="J2063" s="76"/>
      <c r="K2063" s="88"/>
      <c r="N2063" s="18"/>
      <c r="P2063" s="4">
        <v>12.0</v>
      </c>
      <c r="Q2063" s="4"/>
      <c r="R2063" s="4"/>
      <c r="S2063" s="21"/>
      <c r="T2063" s="21"/>
      <c r="V2063" s="89"/>
      <c r="W2063" s="100"/>
      <c r="Z2063" s="73"/>
      <c r="AA2063" s="73">
        <v>0.0</v>
      </c>
      <c r="AB2063" s="4"/>
      <c r="AC2063" s="74"/>
      <c r="AD2063" s="179"/>
      <c r="AE2063" s="75"/>
      <c r="AF2063" s="75"/>
      <c r="AJ2063" s="90">
        <v>2902008.0</v>
      </c>
      <c r="AK2063" s="18"/>
      <c r="AL2063" s="18"/>
      <c r="AT2063" s="18"/>
      <c r="AU2063" s="91"/>
    </row>
    <row r="2064" ht="60.0" customHeight="1">
      <c r="A2064" s="62">
        <v>60.0</v>
      </c>
      <c r="B2064" s="113" t="s">
        <v>2456</v>
      </c>
      <c r="C2064" s="66"/>
      <c r="D2064" s="82"/>
      <c r="E2064" s="66"/>
      <c r="F2064" s="114"/>
      <c r="G2064" s="68"/>
      <c r="H2064" s="86"/>
      <c r="I2064" s="177"/>
      <c r="J2064" s="71"/>
      <c r="K2064" s="71"/>
      <c r="N2064" s="18"/>
      <c r="P2064" s="4">
        <v>13.0</v>
      </c>
      <c r="Q2064" s="4"/>
      <c r="R2064" s="5"/>
      <c r="S2064" s="21"/>
      <c r="T2064" s="21"/>
      <c r="V2064" s="72"/>
      <c r="W2064" s="100"/>
      <c r="Z2064" s="73"/>
      <c r="AA2064" s="73"/>
      <c r="AB2064" s="4"/>
      <c r="AC2064" s="74"/>
      <c r="AD2064" s="179"/>
      <c r="AE2064" s="75"/>
      <c r="AF2064" s="75"/>
      <c r="AJ2064" s="90"/>
      <c r="AK2064" s="18"/>
      <c r="AL2064" s="18"/>
      <c r="AT2064" s="18"/>
      <c r="AU2064" s="91"/>
    </row>
    <row r="2065" ht="12.0" customHeight="1">
      <c r="A2065" s="79">
        <v>2902021.0</v>
      </c>
      <c r="B2065" s="80" t="s">
        <v>2457</v>
      </c>
      <c r="C2065" s="81"/>
      <c r="D2065" s="82">
        <v>537.96</v>
      </c>
      <c r="E2065" s="83" t="s">
        <v>245</v>
      </c>
      <c r="F2065" s="84">
        <f t="shared" ref="F2065:F2068" si="165">D2065*1.22</f>
        <v>656.3112</v>
      </c>
      <c r="G2065" s="85" t="s">
        <v>274</v>
      </c>
      <c r="H2065" s="86"/>
      <c r="I2065" s="138" t="s">
        <v>2458</v>
      </c>
      <c r="J2065" s="100"/>
      <c r="K2065" s="88"/>
      <c r="N2065" s="18"/>
      <c r="P2065" s="4">
        <v>13.0</v>
      </c>
      <c r="Q2065" s="4"/>
      <c r="R2065" s="4"/>
      <c r="S2065" s="21"/>
      <c r="T2065" s="21"/>
      <c r="V2065" s="89"/>
      <c r="W2065" s="100"/>
      <c r="Z2065" s="73"/>
      <c r="AA2065" s="73">
        <v>0.0</v>
      </c>
      <c r="AB2065" s="4"/>
      <c r="AC2065" s="74"/>
      <c r="AD2065" s="179"/>
      <c r="AE2065" s="75"/>
      <c r="AF2065" s="75"/>
      <c r="AJ2065" s="90"/>
      <c r="AK2065" s="18"/>
      <c r="AL2065" s="18"/>
      <c r="AT2065" s="18"/>
      <c r="AU2065" s="91"/>
    </row>
    <row r="2066" ht="12.0" customHeight="1">
      <c r="A2066" s="97">
        <v>5510003.0</v>
      </c>
      <c r="B2066" s="92" t="s">
        <v>2459</v>
      </c>
      <c r="C2066" s="93"/>
      <c r="D2066" s="82">
        <v>1238.75</v>
      </c>
      <c r="E2066" s="106" t="s">
        <v>497</v>
      </c>
      <c r="F2066" s="84">
        <f t="shared" si="165"/>
        <v>1511.275</v>
      </c>
      <c r="G2066" s="95" t="s">
        <v>274</v>
      </c>
      <c r="H2066" s="86"/>
      <c r="I2066" s="99"/>
      <c r="J2066" s="100"/>
      <c r="K2066" s="88"/>
      <c r="N2066" s="18"/>
      <c r="P2066" s="4">
        <v>13.0</v>
      </c>
      <c r="Q2066" s="4"/>
      <c r="R2066" s="4"/>
      <c r="S2066" s="21"/>
      <c r="T2066" s="21"/>
      <c r="V2066" s="89"/>
      <c r="W2066" s="100"/>
      <c r="Z2066" s="73"/>
      <c r="AA2066" s="73">
        <v>0.0</v>
      </c>
      <c r="AB2066" s="4"/>
      <c r="AC2066" s="74"/>
      <c r="AD2066" s="179"/>
      <c r="AE2066" s="75"/>
      <c r="AF2066" s="75"/>
      <c r="AJ2066" s="90">
        <v>2902003.0</v>
      </c>
      <c r="AK2066" s="18"/>
      <c r="AL2066" s="18"/>
      <c r="AT2066" s="18"/>
      <c r="AU2066" s="91"/>
    </row>
    <row r="2067" ht="12.0" customHeight="1">
      <c r="A2067" s="97">
        <v>2902001.0</v>
      </c>
      <c r="B2067" s="92" t="s">
        <v>2460</v>
      </c>
      <c r="C2067" s="93"/>
      <c r="D2067" s="82">
        <v>3357.57</v>
      </c>
      <c r="E2067" s="106"/>
      <c r="F2067" s="84">
        <f t="shared" si="165"/>
        <v>4096.2354</v>
      </c>
      <c r="G2067" s="95" t="s">
        <v>246</v>
      </c>
      <c r="H2067" s="86"/>
      <c r="I2067" s="76"/>
      <c r="J2067" s="76"/>
      <c r="K2067" s="88"/>
      <c r="N2067" s="18"/>
      <c r="P2067" s="4">
        <v>13.0</v>
      </c>
      <c r="Q2067" s="4"/>
      <c r="R2067" s="4"/>
      <c r="S2067" s="21"/>
      <c r="T2067" s="21"/>
      <c r="V2067" s="89"/>
      <c r="W2067" s="100"/>
      <c r="Z2067" s="73"/>
      <c r="AA2067" s="73">
        <v>0.0</v>
      </c>
      <c r="AB2067" s="4"/>
      <c r="AC2067" s="74"/>
      <c r="AD2067" s="179"/>
      <c r="AE2067" s="75"/>
      <c r="AF2067" s="75"/>
      <c r="AJ2067" s="90"/>
      <c r="AK2067" s="18"/>
      <c r="AL2067" s="18"/>
      <c r="AT2067" s="18"/>
      <c r="AU2067" s="91"/>
    </row>
    <row r="2068" ht="12.0" customHeight="1">
      <c r="A2068" s="109">
        <v>5510002.0</v>
      </c>
      <c r="B2068" s="110" t="s">
        <v>2461</v>
      </c>
      <c r="C2068" s="111"/>
      <c r="D2068" s="82">
        <v>1678.78</v>
      </c>
      <c r="E2068" s="106" t="s">
        <v>372</v>
      </c>
      <c r="F2068" s="128">
        <f t="shared" si="165"/>
        <v>2048.1116</v>
      </c>
      <c r="G2068" s="112" t="s">
        <v>246</v>
      </c>
      <c r="H2068" s="86"/>
      <c r="I2068" s="76"/>
      <c r="J2068" s="76"/>
      <c r="K2068" s="88"/>
      <c r="N2068" s="18"/>
      <c r="P2068" s="4">
        <v>13.0</v>
      </c>
      <c r="Q2068" s="4"/>
      <c r="R2068" s="4"/>
      <c r="S2068" s="21"/>
      <c r="T2068" s="21"/>
      <c r="V2068" s="89"/>
      <c r="W2068" s="100"/>
      <c r="Z2068" s="73"/>
      <c r="AA2068" s="73">
        <v>0.0</v>
      </c>
      <c r="AB2068" s="4"/>
      <c r="AC2068" s="74"/>
      <c r="AD2068" s="179"/>
      <c r="AE2068" s="75"/>
      <c r="AF2068" s="75"/>
      <c r="AJ2068" s="90">
        <v>2902002.0</v>
      </c>
      <c r="AK2068" s="18"/>
      <c r="AL2068" s="18"/>
      <c r="AT2068" s="18"/>
      <c r="AU2068" s="91"/>
    </row>
    <row r="2069" ht="60.0" customHeight="1">
      <c r="A2069" s="62">
        <v>61.0</v>
      </c>
      <c r="B2069" s="113" t="s">
        <v>2462</v>
      </c>
      <c r="C2069" s="66"/>
      <c r="D2069" s="82"/>
      <c r="E2069" s="66"/>
      <c r="F2069" s="114"/>
      <c r="G2069" s="68"/>
      <c r="H2069" s="86"/>
      <c r="I2069" s="177"/>
      <c r="J2069" s="71"/>
      <c r="K2069" s="71"/>
      <c r="N2069" s="18"/>
      <c r="P2069" s="4">
        <v>14.0</v>
      </c>
      <c r="Q2069" s="4"/>
      <c r="R2069" s="5"/>
      <c r="S2069" s="21"/>
      <c r="T2069" s="21"/>
      <c r="V2069" s="72"/>
      <c r="W2069" s="100"/>
      <c r="Z2069" s="73"/>
      <c r="AA2069" s="73"/>
      <c r="AB2069" s="4"/>
      <c r="AC2069" s="74"/>
      <c r="AD2069" s="179"/>
      <c r="AE2069" s="75"/>
      <c r="AF2069" s="75"/>
      <c r="AJ2069" s="90"/>
      <c r="AK2069" s="18"/>
      <c r="AL2069" s="18"/>
      <c r="AT2069" s="18"/>
      <c r="AU2069" s="91"/>
    </row>
    <row r="2070" ht="12.0" customHeight="1">
      <c r="A2070" s="79">
        <v>2902022.0</v>
      </c>
      <c r="B2070" s="80" t="s">
        <v>2463</v>
      </c>
      <c r="C2070" s="81"/>
      <c r="D2070" s="82">
        <v>613.8</v>
      </c>
      <c r="E2070" s="83" t="s">
        <v>372</v>
      </c>
      <c r="F2070" s="84">
        <f t="shared" ref="F2070:F2073" si="166">D2070*1.22</f>
        <v>748.836</v>
      </c>
      <c r="G2070" s="85" t="s">
        <v>274</v>
      </c>
      <c r="H2070" s="86"/>
      <c r="I2070" s="138" t="s">
        <v>2464</v>
      </c>
      <c r="J2070" s="100"/>
      <c r="K2070" s="88"/>
      <c r="N2070" s="18"/>
      <c r="P2070" s="4">
        <v>14.0</v>
      </c>
      <c r="Q2070" s="4"/>
      <c r="R2070" s="4"/>
      <c r="S2070" s="21"/>
      <c r="T2070" s="21"/>
      <c r="V2070" s="89"/>
      <c r="W2070" s="100"/>
      <c r="Z2070" s="73"/>
      <c r="AA2070" s="73">
        <v>0.0</v>
      </c>
      <c r="AB2070" s="4"/>
      <c r="AC2070" s="74"/>
      <c r="AD2070" s="179"/>
      <c r="AE2070" s="75"/>
      <c r="AF2070" s="75"/>
      <c r="AJ2070" s="90"/>
      <c r="AK2070" s="18"/>
      <c r="AL2070" s="18"/>
      <c r="AT2070" s="18"/>
      <c r="AU2070" s="91"/>
    </row>
    <row r="2071" ht="12.0" customHeight="1">
      <c r="A2071" s="97">
        <v>5510006.0</v>
      </c>
      <c r="B2071" s="92" t="s">
        <v>2465</v>
      </c>
      <c r="C2071" s="93"/>
      <c r="D2071" s="82">
        <v>2121.16</v>
      </c>
      <c r="E2071" s="106" t="s">
        <v>497</v>
      </c>
      <c r="F2071" s="84">
        <f t="shared" si="166"/>
        <v>2587.8152</v>
      </c>
      <c r="G2071" s="95" t="s">
        <v>274</v>
      </c>
      <c r="H2071" s="86"/>
      <c r="I2071" s="99"/>
      <c r="J2071" s="100"/>
      <c r="K2071" s="88"/>
      <c r="N2071" s="18"/>
      <c r="P2071" s="4">
        <v>14.0</v>
      </c>
      <c r="Q2071" s="4"/>
      <c r="R2071" s="4"/>
      <c r="S2071" s="21"/>
      <c r="T2071" s="21"/>
      <c r="V2071" s="89"/>
      <c r="W2071" s="100"/>
      <c r="Z2071" s="73"/>
      <c r="AA2071" s="73">
        <v>0.0</v>
      </c>
      <c r="AB2071" s="4"/>
      <c r="AC2071" s="74"/>
      <c r="AD2071" s="179"/>
      <c r="AE2071" s="75"/>
      <c r="AF2071" s="75"/>
      <c r="AJ2071" s="90">
        <v>2902006.0</v>
      </c>
      <c r="AK2071" s="18"/>
      <c r="AL2071" s="18"/>
      <c r="AT2071" s="18"/>
      <c r="AU2071" s="91"/>
    </row>
    <row r="2072" ht="12.0" customHeight="1">
      <c r="A2072" s="97">
        <v>2902004.0</v>
      </c>
      <c r="B2072" s="92" t="s">
        <v>2466</v>
      </c>
      <c r="C2072" s="93"/>
      <c r="D2072" s="82">
        <v>4263.19</v>
      </c>
      <c r="E2072" s="106" t="s">
        <v>497</v>
      </c>
      <c r="F2072" s="84">
        <f t="shared" si="166"/>
        <v>5201.0918</v>
      </c>
      <c r="G2072" s="95" t="s">
        <v>246</v>
      </c>
      <c r="H2072" s="86"/>
      <c r="I2072" s="76"/>
      <c r="J2072" s="76"/>
      <c r="K2072" s="88"/>
      <c r="N2072" s="18"/>
      <c r="P2072" s="4">
        <v>14.0</v>
      </c>
      <c r="Q2072" s="4"/>
      <c r="R2072" s="4"/>
      <c r="S2072" s="21"/>
      <c r="T2072" s="21"/>
      <c r="V2072" s="89"/>
      <c r="W2072" s="100"/>
      <c r="Z2072" s="73"/>
      <c r="AA2072" s="73">
        <v>0.0</v>
      </c>
      <c r="AB2072" s="4"/>
      <c r="AC2072" s="74"/>
      <c r="AD2072" s="179"/>
      <c r="AE2072" s="75"/>
      <c r="AF2072" s="75"/>
      <c r="AJ2072" s="90"/>
      <c r="AK2072" s="18"/>
      <c r="AL2072" s="18"/>
      <c r="AT2072" s="18"/>
      <c r="AU2072" s="91"/>
    </row>
    <row r="2073" ht="12.0" customHeight="1">
      <c r="A2073" s="109">
        <v>2902005.0</v>
      </c>
      <c r="B2073" s="110" t="s">
        <v>2467</v>
      </c>
      <c r="C2073" s="111"/>
      <c r="D2073" s="82">
        <v>2566.03</v>
      </c>
      <c r="E2073" s="106" t="s">
        <v>497</v>
      </c>
      <c r="F2073" s="128">
        <f t="shared" si="166"/>
        <v>3130.5566</v>
      </c>
      <c r="G2073" s="112" t="s">
        <v>246</v>
      </c>
      <c r="H2073" s="86"/>
      <c r="I2073" s="76"/>
      <c r="J2073" s="76"/>
      <c r="K2073" s="88"/>
      <c r="N2073" s="18"/>
      <c r="P2073" s="4">
        <v>14.0</v>
      </c>
      <c r="Q2073" s="4"/>
      <c r="R2073" s="4"/>
      <c r="S2073" s="21"/>
      <c r="T2073" s="21"/>
      <c r="V2073" s="89"/>
      <c r="W2073" s="100"/>
      <c r="Z2073" s="73"/>
      <c r="AA2073" s="73">
        <v>0.0</v>
      </c>
      <c r="AB2073" s="4"/>
      <c r="AC2073" s="74"/>
      <c r="AD2073" s="179"/>
      <c r="AE2073" s="75"/>
      <c r="AF2073" s="75"/>
      <c r="AJ2073" s="90"/>
      <c r="AK2073" s="18"/>
      <c r="AL2073" s="18"/>
      <c r="AT2073" s="18"/>
      <c r="AU2073" s="91"/>
    </row>
    <row r="2074" ht="45.0" customHeight="1">
      <c r="A2074" s="62">
        <v>62.0</v>
      </c>
      <c r="B2074" s="113" t="s">
        <v>2468</v>
      </c>
      <c r="C2074" s="66"/>
      <c r="D2074" s="82"/>
      <c r="E2074" s="66"/>
      <c r="F2074" s="114"/>
      <c r="G2074" s="68"/>
      <c r="H2074" s="86"/>
      <c r="I2074" s="76"/>
      <c r="J2074" s="71"/>
      <c r="K2074" s="71"/>
      <c r="N2074" s="18"/>
      <c r="P2074" s="4">
        <v>257.0</v>
      </c>
      <c r="Q2074" s="4"/>
      <c r="R2074" s="5"/>
      <c r="S2074" s="21"/>
      <c r="T2074" s="21"/>
      <c r="V2074" s="72"/>
      <c r="Z2074" s="73"/>
      <c r="AA2074" s="73"/>
      <c r="AB2074" s="4"/>
      <c r="AC2074" s="74"/>
      <c r="AD2074" s="75"/>
      <c r="AE2074" s="75"/>
      <c r="AF2074" s="76"/>
      <c r="AJ2074" s="90"/>
      <c r="AK2074" s="18"/>
      <c r="AL2074" s="18"/>
      <c r="AT2074" s="18"/>
      <c r="AU2074" s="91"/>
    </row>
    <row r="2075" ht="12.0" customHeight="1">
      <c r="A2075" s="79">
        <v>5512001.0</v>
      </c>
      <c r="B2075" s="80" t="s">
        <v>2469</v>
      </c>
      <c r="C2075" s="81"/>
      <c r="D2075" s="82">
        <v>64.31</v>
      </c>
      <c r="E2075" s="83" t="s">
        <v>245</v>
      </c>
      <c r="F2075" s="84">
        <f t="shared" ref="F2075:F2091" si="167">D2075*1.22</f>
        <v>78.4582</v>
      </c>
      <c r="G2075" s="85"/>
      <c r="H2075" s="86"/>
      <c r="I2075" s="76"/>
      <c r="J2075" s="76"/>
      <c r="K2075" s="88"/>
      <c r="N2075" s="18"/>
      <c r="P2075" s="4">
        <v>257.0</v>
      </c>
      <c r="Q2075" s="4"/>
      <c r="R2075" s="4"/>
      <c r="S2075" s="21"/>
      <c r="T2075" s="21"/>
      <c r="V2075" s="89"/>
      <c r="Z2075" s="73"/>
      <c r="AA2075" s="73">
        <v>5.0</v>
      </c>
      <c r="AB2075" s="4"/>
      <c r="AC2075" s="74"/>
      <c r="AD2075" s="75"/>
      <c r="AE2075" s="75"/>
      <c r="AF2075" s="76"/>
      <c r="AJ2075" s="90"/>
      <c r="AK2075" s="18"/>
      <c r="AL2075" s="18"/>
      <c r="AT2075" s="18"/>
      <c r="AU2075" s="91"/>
    </row>
    <row r="2076" ht="12.0" customHeight="1">
      <c r="A2076" s="97">
        <v>5512002.0</v>
      </c>
      <c r="B2076" s="92" t="s">
        <v>2470</v>
      </c>
      <c r="C2076" s="93"/>
      <c r="D2076" s="82">
        <v>64.31</v>
      </c>
      <c r="E2076" s="94" t="s">
        <v>245</v>
      </c>
      <c r="F2076" s="84">
        <f t="shared" si="167"/>
        <v>78.4582</v>
      </c>
      <c r="G2076" s="95"/>
      <c r="H2076" s="86"/>
      <c r="I2076" s="76"/>
      <c r="J2076" s="76"/>
      <c r="K2076" s="88"/>
      <c r="N2076" s="18"/>
      <c r="P2076" s="4">
        <v>257.0</v>
      </c>
      <c r="Q2076" s="4"/>
      <c r="R2076" s="4"/>
      <c r="S2076" s="21"/>
      <c r="T2076" s="21"/>
      <c r="V2076" s="89"/>
      <c r="Z2076" s="73"/>
      <c r="AA2076" s="73">
        <v>5.003442735827406</v>
      </c>
      <c r="AB2076" s="4"/>
      <c r="AC2076" s="74"/>
      <c r="AD2076" s="75"/>
      <c r="AE2076" s="75"/>
      <c r="AF2076" s="76"/>
      <c r="AJ2076" s="90"/>
      <c r="AK2076" s="18"/>
      <c r="AL2076" s="18"/>
      <c r="AT2076" s="18"/>
      <c r="AU2076" s="91"/>
    </row>
    <row r="2077" ht="12.0" customHeight="1">
      <c r="A2077" s="97">
        <v>5512003.0</v>
      </c>
      <c r="B2077" s="92" t="s">
        <v>2471</v>
      </c>
      <c r="C2077" s="93"/>
      <c r="D2077" s="82">
        <v>64.31</v>
      </c>
      <c r="E2077" s="94" t="s">
        <v>372</v>
      </c>
      <c r="F2077" s="84">
        <f t="shared" si="167"/>
        <v>78.4582</v>
      </c>
      <c r="G2077" s="95"/>
      <c r="H2077" s="86"/>
      <c r="I2077" s="76"/>
      <c r="J2077" s="76"/>
      <c r="K2077" s="88"/>
      <c r="N2077" s="18"/>
      <c r="P2077" s="4">
        <v>257.0</v>
      </c>
      <c r="Q2077" s="4"/>
      <c r="R2077" s="4"/>
      <c r="S2077" s="21"/>
      <c r="T2077" s="21"/>
      <c r="V2077" s="89"/>
      <c r="Z2077" s="73"/>
      <c r="AA2077" s="73">
        <v>4.994840041279673</v>
      </c>
      <c r="AB2077" s="4"/>
      <c r="AC2077" s="74"/>
      <c r="AD2077" s="75"/>
      <c r="AE2077" s="75"/>
      <c r="AF2077" s="76"/>
      <c r="AJ2077" s="90"/>
      <c r="AK2077" s="18"/>
      <c r="AL2077" s="18"/>
      <c r="AT2077" s="18"/>
      <c r="AU2077" s="91"/>
    </row>
    <row r="2078" ht="12.0" customHeight="1">
      <c r="A2078" s="97">
        <v>5512004.0</v>
      </c>
      <c r="B2078" s="92" t="s">
        <v>2472</v>
      </c>
      <c r="C2078" s="93"/>
      <c r="D2078" s="82">
        <v>151.38</v>
      </c>
      <c r="E2078" s="94"/>
      <c r="F2078" s="84">
        <f t="shared" si="167"/>
        <v>184.6836</v>
      </c>
      <c r="G2078" s="95"/>
      <c r="H2078" s="86"/>
      <c r="I2078" s="76"/>
      <c r="J2078" s="76"/>
      <c r="K2078" s="88"/>
      <c r="N2078" s="18"/>
      <c r="P2078" s="4">
        <v>257.0</v>
      </c>
      <c r="Q2078" s="4"/>
      <c r="R2078" s="4"/>
      <c r="S2078" s="21"/>
      <c r="T2078" s="21"/>
      <c r="V2078" s="89"/>
      <c r="Z2078" s="73"/>
      <c r="AA2078" s="73">
        <v>5.003442735827406</v>
      </c>
      <c r="AB2078" s="4"/>
      <c r="AC2078" s="74"/>
      <c r="AD2078" s="75"/>
      <c r="AE2078" s="75"/>
      <c r="AF2078" s="76"/>
      <c r="AJ2078" s="90"/>
      <c r="AK2078" s="18"/>
      <c r="AL2078" s="18"/>
      <c r="AT2078" s="18"/>
      <c r="AU2078" s="91"/>
    </row>
    <row r="2079" ht="12.0" customHeight="1">
      <c r="A2079" s="97">
        <v>5512005.0</v>
      </c>
      <c r="B2079" s="92" t="s">
        <v>2473</v>
      </c>
      <c r="C2079" s="93"/>
      <c r="D2079" s="82">
        <v>151.38</v>
      </c>
      <c r="E2079" s="94"/>
      <c r="F2079" s="84">
        <f t="shared" si="167"/>
        <v>184.6836</v>
      </c>
      <c r="G2079" s="95"/>
      <c r="H2079" s="86"/>
      <c r="I2079" s="76"/>
      <c r="J2079" s="76"/>
      <c r="K2079" s="88"/>
      <c r="N2079" s="18"/>
      <c r="P2079" s="4">
        <v>257.0</v>
      </c>
      <c r="Q2079" s="4"/>
      <c r="R2079" s="4"/>
      <c r="S2079" s="21"/>
      <c r="T2079" s="21"/>
      <c r="V2079" s="89"/>
      <c r="Z2079" s="73"/>
      <c r="AA2079" s="73">
        <v>5.003442735827406</v>
      </c>
      <c r="AB2079" s="4"/>
      <c r="AC2079" s="74"/>
      <c r="AD2079" s="75"/>
      <c r="AE2079" s="75"/>
      <c r="AF2079" s="76"/>
      <c r="AJ2079" s="90"/>
      <c r="AK2079" s="18"/>
      <c r="AL2079" s="18"/>
      <c r="AT2079" s="18"/>
      <c r="AU2079" s="91"/>
    </row>
    <row r="2080" ht="12.0" customHeight="1">
      <c r="A2080" s="97">
        <v>5512006.0</v>
      </c>
      <c r="B2080" s="92" t="s">
        <v>2474</v>
      </c>
      <c r="C2080" s="93"/>
      <c r="D2080" s="82">
        <v>151.38</v>
      </c>
      <c r="E2080" s="94"/>
      <c r="F2080" s="84">
        <f t="shared" si="167"/>
        <v>184.6836</v>
      </c>
      <c r="G2080" s="95"/>
      <c r="H2080" s="86"/>
      <c r="I2080" s="76"/>
      <c r="J2080" s="76"/>
      <c r="K2080" s="88"/>
      <c r="N2080" s="18"/>
      <c r="P2080" s="4">
        <v>257.0</v>
      </c>
      <c r="Q2080" s="4"/>
      <c r="R2080" s="4"/>
      <c r="S2080" s="21"/>
      <c r="T2080" s="21"/>
      <c r="V2080" s="89"/>
      <c r="Z2080" s="73"/>
      <c r="AA2080" s="73">
        <v>4.994840041279673</v>
      </c>
      <c r="AB2080" s="4"/>
      <c r="AC2080" s="74"/>
      <c r="AD2080" s="75"/>
      <c r="AE2080" s="75"/>
      <c r="AF2080" s="76"/>
      <c r="AJ2080" s="90"/>
      <c r="AK2080" s="18"/>
      <c r="AL2080" s="18"/>
      <c r="AT2080" s="18"/>
      <c r="AU2080" s="91"/>
    </row>
    <row r="2081" ht="12.0" customHeight="1">
      <c r="A2081" s="97">
        <v>5512007.0</v>
      </c>
      <c r="B2081" s="92" t="s">
        <v>2475</v>
      </c>
      <c r="C2081" s="93"/>
      <c r="D2081" s="82">
        <v>281.93</v>
      </c>
      <c r="E2081" s="94" t="s">
        <v>245</v>
      </c>
      <c r="F2081" s="84">
        <f t="shared" si="167"/>
        <v>343.9546</v>
      </c>
      <c r="G2081" s="95"/>
      <c r="H2081" s="86"/>
      <c r="I2081" s="76"/>
      <c r="J2081" s="76"/>
      <c r="K2081" s="88"/>
      <c r="N2081" s="18"/>
      <c r="P2081" s="4">
        <v>257.0</v>
      </c>
      <c r="Q2081" s="4"/>
      <c r="R2081" s="4"/>
      <c r="S2081" s="21"/>
      <c r="T2081" s="21"/>
      <c r="V2081" s="89"/>
      <c r="Z2081" s="73"/>
      <c r="AA2081" s="73">
        <v>5.003442735827406</v>
      </c>
      <c r="AB2081" s="4"/>
      <c r="AC2081" s="74"/>
      <c r="AD2081" s="75"/>
      <c r="AE2081" s="75"/>
      <c r="AF2081" s="76"/>
      <c r="AJ2081" s="90"/>
      <c r="AK2081" s="18"/>
      <c r="AL2081" s="18"/>
      <c r="AT2081" s="18"/>
      <c r="AU2081" s="91"/>
    </row>
    <row r="2082" ht="12.0" customHeight="1">
      <c r="A2082" s="97">
        <v>5512008.0</v>
      </c>
      <c r="B2082" s="92" t="s">
        <v>2476</v>
      </c>
      <c r="C2082" s="93"/>
      <c r="D2082" s="82">
        <v>281.93</v>
      </c>
      <c r="E2082" s="94"/>
      <c r="F2082" s="84">
        <f t="shared" si="167"/>
        <v>343.9546</v>
      </c>
      <c r="G2082" s="95"/>
      <c r="H2082" s="86"/>
      <c r="I2082" s="76"/>
      <c r="J2082" s="76"/>
      <c r="K2082" s="88"/>
      <c r="N2082" s="18"/>
      <c r="P2082" s="4">
        <v>257.0</v>
      </c>
      <c r="Q2082" s="4"/>
      <c r="R2082" s="4"/>
      <c r="S2082" s="21"/>
      <c r="T2082" s="21"/>
      <c r="V2082" s="89"/>
      <c r="Z2082" s="73"/>
      <c r="AA2082" s="73">
        <v>5.003442735827406</v>
      </c>
      <c r="AB2082" s="4"/>
      <c r="AC2082" s="74"/>
      <c r="AD2082" s="75"/>
      <c r="AE2082" s="75"/>
      <c r="AF2082" s="76"/>
      <c r="AJ2082" s="90"/>
      <c r="AK2082" s="18"/>
      <c r="AL2082" s="18"/>
      <c r="AT2082" s="18"/>
      <c r="AU2082" s="91"/>
    </row>
    <row r="2083" ht="12.0" customHeight="1">
      <c r="A2083" s="97">
        <v>5512009.0</v>
      </c>
      <c r="B2083" s="92" t="s">
        <v>2477</v>
      </c>
      <c r="C2083" s="93"/>
      <c r="D2083" s="82">
        <v>281.93</v>
      </c>
      <c r="E2083" s="94" t="s">
        <v>245</v>
      </c>
      <c r="F2083" s="84">
        <f t="shared" si="167"/>
        <v>343.9546</v>
      </c>
      <c r="G2083" s="95"/>
      <c r="H2083" s="86"/>
      <c r="I2083" s="76"/>
      <c r="J2083" s="76"/>
      <c r="K2083" s="88"/>
      <c r="N2083" s="18"/>
      <c r="P2083" s="4">
        <v>257.0</v>
      </c>
      <c r="Q2083" s="4"/>
      <c r="R2083" s="4"/>
      <c r="S2083" s="21"/>
      <c r="T2083" s="21"/>
      <c r="V2083" s="89"/>
      <c r="Z2083" s="73"/>
      <c r="AA2083" s="73">
        <v>4.994840041279673</v>
      </c>
      <c r="AB2083" s="4"/>
      <c r="AC2083" s="74"/>
      <c r="AD2083" s="75"/>
      <c r="AE2083" s="75"/>
      <c r="AF2083" s="76"/>
      <c r="AJ2083" s="90"/>
      <c r="AK2083" s="18"/>
      <c r="AL2083" s="18"/>
      <c r="AT2083" s="18"/>
      <c r="AU2083" s="91"/>
    </row>
    <row r="2084" ht="12.0" customHeight="1">
      <c r="A2084" s="97">
        <v>5512010.0</v>
      </c>
      <c r="B2084" s="92" t="s">
        <v>2478</v>
      </c>
      <c r="C2084" s="93"/>
      <c r="D2084" s="82">
        <v>400.13</v>
      </c>
      <c r="E2084" s="94" t="s">
        <v>245</v>
      </c>
      <c r="F2084" s="84">
        <f t="shared" si="167"/>
        <v>488.1586</v>
      </c>
      <c r="G2084" s="95"/>
      <c r="H2084" s="86"/>
      <c r="I2084" s="76"/>
      <c r="J2084" s="76"/>
      <c r="K2084" s="88"/>
      <c r="N2084" s="18"/>
      <c r="P2084" s="4">
        <v>257.0</v>
      </c>
      <c r="Q2084" s="4"/>
      <c r="R2084" s="4"/>
      <c r="S2084" s="21"/>
      <c r="T2084" s="21"/>
      <c r="V2084" s="89"/>
      <c r="Z2084" s="73"/>
      <c r="AA2084" s="73">
        <v>5.003442735827406</v>
      </c>
      <c r="AB2084" s="4"/>
      <c r="AC2084" s="74"/>
      <c r="AD2084" s="75"/>
      <c r="AE2084" s="75"/>
      <c r="AF2084" s="76"/>
      <c r="AJ2084" s="90"/>
      <c r="AK2084" s="18"/>
      <c r="AL2084" s="18"/>
      <c r="AT2084" s="18"/>
      <c r="AU2084" s="91"/>
    </row>
    <row r="2085" ht="12.0" customHeight="1">
      <c r="A2085" s="97">
        <v>5512011.0</v>
      </c>
      <c r="B2085" s="92" t="s">
        <v>2479</v>
      </c>
      <c r="C2085" s="93"/>
      <c r="D2085" s="82">
        <v>400.13</v>
      </c>
      <c r="E2085" s="94" t="s">
        <v>245</v>
      </c>
      <c r="F2085" s="84">
        <f t="shared" si="167"/>
        <v>488.1586</v>
      </c>
      <c r="G2085" s="95"/>
      <c r="H2085" s="86"/>
      <c r="I2085" s="76"/>
      <c r="J2085" s="76"/>
      <c r="K2085" s="88"/>
      <c r="N2085" s="18"/>
      <c r="P2085" s="4">
        <v>257.0</v>
      </c>
      <c r="Q2085" s="4"/>
      <c r="R2085" s="4"/>
      <c r="S2085" s="21"/>
      <c r="T2085" s="21"/>
      <c r="V2085" s="89"/>
      <c r="Z2085" s="73"/>
      <c r="AA2085" s="73">
        <v>5.003442735827406</v>
      </c>
      <c r="AB2085" s="4"/>
      <c r="AC2085" s="74"/>
      <c r="AD2085" s="75"/>
      <c r="AE2085" s="75"/>
      <c r="AF2085" s="76"/>
      <c r="AJ2085" s="90"/>
      <c r="AK2085" s="18"/>
      <c r="AL2085" s="18"/>
      <c r="AT2085" s="18"/>
      <c r="AU2085" s="91"/>
    </row>
    <row r="2086" ht="12.0" customHeight="1">
      <c r="A2086" s="97">
        <v>5512012.0</v>
      </c>
      <c r="B2086" s="92" t="s">
        <v>2480</v>
      </c>
      <c r="C2086" s="93"/>
      <c r="D2086" s="82">
        <v>400.13</v>
      </c>
      <c r="E2086" s="94" t="s">
        <v>245</v>
      </c>
      <c r="F2086" s="84">
        <f t="shared" si="167"/>
        <v>488.1586</v>
      </c>
      <c r="G2086" s="95"/>
      <c r="H2086" s="86"/>
      <c r="I2086" s="76"/>
      <c r="J2086" s="76"/>
      <c r="K2086" s="88"/>
      <c r="N2086" s="18"/>
      <c r="P2086" s="4">
        <v>257.0</v>
      </c>
      <c r="Q2086" s="4"/>
      <c r="R2086" s="4"/>
      <c r="S2086" s="21"/>
      <c r="T2086" s="21"/>
      <c r="V2086" s="89"/>
      <c r="Z2086" s="73"/>
      <c r="AA2086" s="73">
        <v>4.994840041279673</v>
      </c>
      <c r="AB2086" s="4"/>
      <c r="AC2086" s="74"/>
      <c r="AD2086" s="75"/>
      <c r="AE2086" s="75"/>
      <c r="AF2086" s="76"/>
      <c r="AJ2086" s="90"/>
      <c r="AK2086" s="18"/>
      <c r="AL2086" s="18"/>
      <c r="AT2086" s="18"/>
      <c r="AU2086" s="91"/>
    </row>
    <row r="2087" ht="12.0" customHeight="1">
      <c r="A2087" s="97">
        <v>5512013.0</v>
      </c>
      <c r="B2087" s="92" t="s">
        <v>2481</v>
      </c>
      <c r="C2087" s="93"/>
      <c r="D2087" s="82">
        <v>425.25</v>
      </c>
      <c r="E2087" s="94"/>
      <c r="F2087" s="84">
        <f t="shared" si="167"/>
        <v>518.805</v>
      </c>
      <c r="G2087" s="95"/>
      <c r="H2087" s="86"/>
      <c r="I2087" s="76"/>
      <c r="J2087" s="76"/>
      <c r="K2087" s="88"/>
      <c r="N2087" s="18"/>
      <c r="P2087" s="4">
        <v>257.0</v>
      </c>
      <c r="Q2087" s="4"/>
      <c r="R2087" s="4"/>
      <c r="S2087" s="21"/>
      <c r="T2087" s="21"/>
      <c r="V2087" s="89"/>
      <c r="Z2087" s="73"/>
      <c r="AA2087" s="73">
        <v>5.003442735827406</v>
      </c>
      <c r="AB2087" s="4"/>
      <c r="AC2087" s="74"/>
      <c r="AD2087" s="75"/>
      <c r="AE2087" s="75"/>
      <c r="AF2087" s="76"/>
      <c r="AJ2087" s="90"/>
      <c r="AK2087" s="18"/>
      <c r="AL2087" s="18"/>
      <c r="AT2087" s="18"/>
      <c r="AU2087" s="91"/>
    </row>
    <row r="2088" ht="12.0" customHeight="1">
      <c r="A2088" s="97">
        <v>5512014.0</v>
      </c>
      <c r="B2088" s="92" t="s">
        <v>2482</v>
      </c>
      <c r="C2088" s="93"/>
      <c r="D2088" s="82">
        <v>425.25</v>
      </c>
      <c r="E2088" s="94" t="s">
        <v>372</v>
      </c>
      <c r="F2088" s="84">
        <f t="shared" si="167"/>
        <v>518.805</v>
      </c>
      <c r="G2088" s="95"/>
      <c r="H2088" s="86"/>
      <c r="I2088" s="76"/>
      <c r="J2088" s="76"/>
      <c r="K2088" s="88"/>
      <c r="N2088" s="18"/>
      <c r="P2088" s="4">
        <v>257.0</v>
      </c>
      <c r="Q2088" s="4"/>
      <c r="R2088" s="4"/>
      <c r="S2088" s="21"/>
      <c r="T2088" s="21"/>
      <c r="V2088" s="89"/>
      <c r="Z2088" s="73"/>
      <c r="AA2088" s="73">
        <v>5.003442735827406</v>
      </c>
      <c r="AB2088" s="4"/>
      <c r="AC2088" s="74"/>
      <c r="AD2088" s="75"/>
      <c r="AE2088" s="75"/>
      <c r="AF2088" s="76"/>
      <c r="AJ2088" s="90"/>
      <c r="AK2088" s="18"/>
      <c r="AL2088" s="18"/>
      <c r="AT2088" s="18"/>
      <c r="AU2088" s="91"/>
    </row>
    <row r="2089" ht="12.0" customHeight="1">
      <c r="A2089" s="97">
        <v>5512015.0</v>
      </c>
      <c r="B2089" s="92" t="s">
        <v>2483</v>
      </c>
      <c r="C2089" s="93"/>
      <c r="D2089" s="82">
        <v>425.25</v>
      </c>
      <c r="E2089" s="94" t="s">
        <v>245</v>
      </c>
      <c r="F2089" s="84">
        <f t="shared" si="167"/>
        <v>518.805</v>
      </c>
      <c r="G2089" s="95"/>
      <c r="H2089" s="86"/>
      <c r="I2089" s="76"/>
      <c r="J2089" s="76"/>
      <c r="K2089" s="88"/>
      <c r="N2089" s="18"/>
      <c r="P2089" s="4">
        <v>257.0</v>
      </c>
      <c r="Q2089" s="4"/>
      <c r="R2089" s="4"/>
      <c r="S2089" s="21"/>
      <c r="T2089" s="21"/>
      <c r="V2089" s="89"/>
      <c r="Z2089" s="73"/>
      <c r="AA2089" s="73">
        <v>4.994840041279673</v>
      </c>
      <c r="AB2089" s="4"/>
      <c r="AC2089" s="74"/>
      <c r="AD2089" s="75"/>
      <c r="AE2089" s="75"/>
      <c r="AF2089" s="76"/>
      <c r="AJ2089" s="90"/>
      <c r="AK2089" s="18"/>
      <c r="AL2089" s="18"/>
      <c r="AT2089" s="18"/>
      <c r="AU2089" s="91"/>
    </row>
    <row r="2090" ht="12.0" customHeight="1">
      <c r="A2090" s="97">
        <v>5512016.0</v>
      </c>
      <c r="B2090" s="92" t="s">
        <v>2484</v>
      </c>
      <c r="C2090" s="93"/>
      <c r="D2090" s="82">
        <v>707.0</v>
      </c>
      <c r="E2090" s="94"/>
      <c r="F2090" s="84">
        <f t="shared" si="167"/>
        <v>862.54</v>
      </c>
      <c r="G2090" s="95"/>
      <c r="H2090" s="86"/>
      <c r="I2090" s="76"/>
      <c r="J2090" s="76"/>
      <c r="K2090" s="88"/>
      <c r="N2090" s="18"/>
      <c r="P2090" s="4">
        <v>257.0</v>
      </c>
      <c r="Q2090" s="4"/>
      <c r="R2090" s="4"/>
      <c r="S2090" s="21"/>
      <c r="T2090" s="21"/>
      <c r="V2090" s="89"/>
      <c r="Z2090" s="73"/>
      <c r="AA2090" s="73">
        <v>5.003442735827406</v>
      </c>
      <c r="AB2090" s="4"/>
      <c r="AC2090" s="74"/>
      <c r="AD2090" s="75"/>
      <c r="AE2090" s="75"/>
      <c r="AF2090" s="76"/>
      <c r="AJ2090" s="90"/>
      <c r="AK2090" s="18"/>
      <c r="AL2090" s="18"/>
      <c r="AT2090" s="18"/>
      <c r="AU2090" s="91"/>
    </row>
    <row r="2091" ht="12.0" customHeight="1">
      <c r="A2091" s="109">
        <v>5512017.0</v>
      </c>
      <c r="B2091" s="110" t="s">
        <v>2485</v>
      </c>
      <c r="C2091" s="111"/>
      <c r="D2091" s="82">
        <v>1244.78</v>
      </c>
      <c r="E2091" s="121"/>
      <c r="F2091" s="128">
        <f t="shared" si="167"/>
        <v>1518.6316</v>
      </c>
      <c r="G2091" s="112"/>
      <c r="H2091" s="86"/>
      <c r="I2091" s="76"/>
      <c r="J2091" s="76"/>
      <c r="K2091" s="88"/>
      <c r="N2091" s="18"/>
      <c r="P2091" s="4">
        <v>257.0</v>
      </c>
      <c r="Q2091" s="4"/>
      <c r="R2091" s="4"/>
      <c r="S2091" s="21"/>
      <c r="T2091" s="21"/>
      <c r="V2091" s="89"/>
      <c r="Z2091" s="73"/>
      <c r="AA2091" s="73">
        <v>4.994840041279673</v>
      </c>
      <c r="AB2091" s="4"/>
      <c r="AC2091" s="74"/>
      <c r="AD2091" s="75"/>
      <c r="AE2091" s="75"/>
      <c r="AF2091" s="76"/>
      <c r="AJ2091" s="90"/>
      <c r="AK2091" s="18"/>
      <c r="AL2091" s="18"/>
      <c r="AT2091" s="18"/>
      <c r="AU2091" s="91"/>
    </row>
    <row r="2092" ht="90.0" customHeight="1">
      <c r="A2092" s="62">
        <v>63.0</v>
      </c>
      <c r="B2092" s="113" t="s">
        <v>2486</v>
      </c>
      <c r="C2092" s="66"/>
      <c r="D2092" s="82"/>
      <c r="E2092" s="66"/>
      <c r="F2092" s="114"/>
      <c r="G2092" s="68"/>
      <c r="H2092" s="86"/>
      <c r="I2092" s="70">
        <v>0.0</v>
      </c>
      <c r="J2092" s="71"/>
      <c r="K2092" s="71"/>
      <c r="N2092" s="18"/>
      <c r="P2092" s="4">
        <v>15.0</v>
      </c>
      <c r="Q2092" s="4"/>
      <c r="R2092" s="5"/>
      <c r="S2092" s="21"/>
      <c r="T2092" s="21"/>
      <c r="V2092" s="72"/>
      <c r="Z2092" s="73"/>
      <c r="AA2092" s="73"/>
      <c r="AB2092" s="4"/>
      <c r="AC2092" s="74"/>
      <c r="AD2092" s="75"/>
      <c r="AE2092" s="75"/>
      <c r="AF2092" s="76"/>
      <c r="AJ2092" s="90"/>
      <c r="AK2092" s="18"/>
      <c r="AL2092" s="18"/>
      <c r="AT2092" s="18"/>
      <c r="AU2092" s="91"/>
    </row>
    <row r="2093" ht="12.0" customHeight="1">
      <c r="A2093" s="97">
        <v>3701025.0</v>
      </c>
      <c r="B2093" s="92" t="s">
        <v>476</v>
      </c>
      <c r="C2093" s="81" t="str">
        <f t="shared" ref="C2093:C2118" si="168">IF(MROUND(AL2093/(AO2093*F2093),1)=0,"",MROUND(AL2093/(AO2093*F2093),1))</f>
        <v/>
      </c>
      <c r="D2093" s="82">
        <v>21.85</v>
      </c>
      <c r="E2093" s="106" t="s">
        <v>245</v>
      </c>
      <c r="F2093" s="84">
        <f t="shared" ref="F2093:F2118" si="169">D2093*1.22</f>
        <v>26.657</v>
      </c>
      <c r="G2093" s="95" t="s">
        <v>252</v>
      </c>
      <c r="H2093" s="86"/>
      <c r="I2093" s="87"/>
      <c r="J2093" s="100"/>
      <c r="K2093" s="88"/>
      <c r="N2093" s="18"/>
      <c r="P2093" s="4">
        <v>15.0</v>
      </c>
      <c r="Q2093" s="4"/>
      <c r="R2093" s="4"/>
      <c r="S2093" s="21"/>
      <c r="T2093" s="21"/>
      <c r="V2093" s="89"/>
      <c r="Z2093" s="73"/>
      <c r="AA2093" s="73">
        <v>14.985250737463119</v>
      </c>
      <c r="AB2093" s="4"/>
      <c r="AC2093" s="74"/>
      <c r="AD2093" s="75"/>
      <c r="AE2093" s="75"/>
      <c r="AF2093" s="76"/>
      <c r="AJ2093" s="90"/>
      <c r="AK2093" s="18"/>
      <c r="AL2093" s="8">
        <f t="shared" ref="AL2093:AL2118" si="170">$I$2092/24</f>
        <v>0</v>
      </c>
      <c r="AO2093" s="8">
        <v>0.21335083024564294</v>
      </c>
      <c r="AT2093" s="18"/>
      <c r="AU2093" s="91"/>
    </row>
    <row r="2094" ht="12.0" customHeight="1">
      <c r="A2094" s="97">
        <v>3701026.0</v>
      </c>
      <c r="B2094" s="92" t="s">
        <v>477</v>
      </c>
      <c r="C2094" s="81" t="str">
        <f t="shared" si="168"/>
        <v/>
      </c>
      <c r="D2094" s="82">
        <v>22.65</v>
      </c>
      <c r="E2094" s="106" t="s">
        <v>245</v>
      </c>
      <c r="F2094" s="84">
        <f t="shared" si="169"/>
        <v>27.633</v>
      </c>
      <c r="G2094" s="95" t="s">
        <v>252</v>
      </c>
      <c r="H2094" s="86"/>
      <c r="I2094" s="87"/>
      <c r="J2094" s="100"/>
      <c r="K2094" s="88"/>
      <c r="N2094" s="18"/>
      <c r="P2094" s="4">
        <v>15.0</v>
      </c>
      <c r="Q2094" s="4"/>
      <c r="R2094" s="4"/>
      <c r="S2094" s="21"/>
      <c r="T2094" s="21"/>
      <c r="V2094" s="89"/>
      <c r="Z2094" s="73"/>
      <c r="AA2094" s="73">
        <v>14.985250737463119</v>
      </c>
      <c r="AB2094" s="4"/>
      <c r="AC2094" s="74"/>
      <c r="AD2094" s="75"/>
      <c r="AE2094" s="75"/>
      <c r="AF2094" s="76"/>
      <c r="AJ2094" s="90"/>
      <c r="AK2094" s="18"/>
      <c r="AL2094" s="8">
        <f t="shared" si="170"/>
        <v>0</v>
      </c>
      <c r="AO2094" s="8">
        <v>0.21335083024564294</v>
      </c>
      <c r="AT2094" s="18"/>
      <c r="AU2094" s="91"/>
    </row>
    <row r="2095" ht="12.0" customHeight="1">
      <c r="A2095" s="79">
        <v>3701001.0</v>
      </c>
      <c r="B2095" s="80" t="s">
        <v>478</v>
      </c>
      <c r="C2095" s="81" t="str">
        <f t="shared" si="168"/>
        <v/>
      </c>
      <c r="D2095" s="82">
        <v>25.95</v>
      </c>
      <c r="E2095" s="106" t="s">
        <v>372</v>
      </c>
      <c r="F2095" s="84">
        <f t="shared" si="169"/>
        <v>31.659</v>
      </c>
      <c r="G2095" s="85" t="s">
        <v>274</v>
      </c>
      <c r="H2095" s="86"/>
      <c r="I2095" s="87" t="s">
        <v>538</v>
      </c>
      <c r="J2095" s="100"/>
      <c r="K2095" s="88"/>
      <c r="N2095" s="18"/>
      <c r="P2095" s="4">
        <v>15.0</v>
      </c>
      <c r="Q2095" s="4"/>
      <c r="R2095" s="4"/>
      <c r="S2095" s="21"/>
      <c r="T2095" s="21"/>
      <c r="V2095" s="89"/>
      <c r="Z2095" s="73"/>
      <c r="AA2095" s="73">
        <v>14.985250737463119</v>
      </c>
      <c r="AB2095" s="4"/>
      <c r="AC2095" s="74"/>
      <c r="AD2095" s="75"/>
      <c r="AE2095" s="75"/>
      <c r="AF2095" s="76"/>
      <c r="AJ2095" s="90"/>
      <c r="AK2095" s="18"/>
      <c r="AL2095" s="8">
        <f t="shared" si="170"/>
        <v>0</v>
      </c>
      <c r="AO2095" s="8">
        <v>0.21335083024564294</v>
      </c>
      <c r="AT2095" s="18"/>
      <c r="AU2095" s="91"/>
    </row>
    <row r="2096" ht="12.0" customHeight="1">
      <c r="A2096" s="97">
        <v>3701002.0</v>
      </c>
      <c r="B2096" s="92" t="s">
        <v>480</v>
      </c>
      <c r="C2096" s="81" t="str">
        <f t="shared" si="168"/>
        <v/>
      </c>
      <c r="D2096" s="82">
        <v>26.61</v>
      </c>
      <c r="E2096" s="106" t="s">
        <v>372</v>
      </c>
      <c r="F2096" s="84">
        <f t="shared" si="169"/>
        <v>32.4642</v>
      </c>
      <c r="G2096" s="95" t="s">
        <v>252</v>
      </c>
      <c r="H2096" s="86"/>
      <c r="I2096" s="162" t="s">
        <v>2487</v>
      </c>
      <c r="J2096" s="76"/>
      <c r="K2096" s="88"/>
      <c r="N2096" s="18"/>
      <c r="P2096" s="4">
        <v>15.0</v>
      </c>
      <c r="Q2096" s="4"/>
      <c r="R2096" s="4"/>
      <c r="S2096" s="21"/>
      <c r="T2096" s="21"/>
      <c r="V2096" s="89"/>
      <c r="Z2096" s="73"/>
      <c r="AA2096" s="73">
        <v>15.00862564692352</v>
      </c>
      <c r="AB2096" s="4"/>
      <c r="AC2096" s="74"/>
      <c r="AD2096" s="75"/>
      <c r="AE2096" s="75"/>
      <c r="AF2096" s="76"/>
      <c r="AJ2096" s="90"/>
      <c r="AK2096" s="18"/>
      <c r="AL2096" s="8">
        <f t="shared" si="170"/>
        <v>0</v>
      </c>
      <c r="AO2096" s="8">
        <v>0.6934687095766983</v>
      </c>
      <c r="AT2096" s="18"/>
      <c r="AU2096" s="91"/>
    </row>
    <row r="2097" ht="12.0" customHeight="1">
      <c r="A2097" s="97">
        <v>3701003.0</v>
      </c>
      <c r="B2097" s="92" t="s">
        <v>481</v>
      </c>
      <c r="C2097" s="81" t="str">
        <f t="shared" si="168"/>
        <v/>
      </c>
      <c r="D2097" s="82">
        <v>26.61</v>
      </c>
      <c r="E2097" s="106" t="s">
        <v>372</v>
      </c>
      <c r="F2097" s="84">
        <f t="shared" si="169"/>
        <v>32.4642</v>
      </c>
      <c r="G2097" s="95" t="s">
        <v>252</v>
      </c>
      <c r="H2097" s="86"/>
      <c r="I2097" s="76"/>
      <c r="J2097" s="76"/>
      <c r="K2097" s="88"/>
      <c r="N2097" s="18"/>
      <c r="P2097" s="4">
        <v>15.0</v>
      </c>
      <c r="Q2097" s="4"/>
      <c r="R2097" s="4"/>
      <c r="S2097" s="21"/>
      <c r="T2097" s="21"/>
      <c r="V2097" s="89"/>
      <c r="Z2097" s="73"/>
      <c r="AA2097" s="73">
        <v>15.00862564692352</v>
      </c>
      <c r="AB2097" s="4"/>
      <c r="AC2097" s="74"/>
      <c r="AD2097" s="75"/>
      <c r="AE2097" s="75"/>
      <c r="AF2097" s="76"/>
      <c r="AJ2097" s="90"/>
      <c r="AK2097" s="18"/>
      <c r="AL2097" s="8">
        <f t="shared" si="170"/>
        <v>0</v>
      </c>
      <c r="AO2097" s="8">
        <v>1.7336717739417458</v>
      </c>
      <c r="AT2097" s="18"/>
      <c r="AU2097" s="91"/>
    </row>
    <row r="2098" ht="12.0" customHeight="1">
      <c r="A2098" s="97">
        <v>3701004.0</v>
      </c>
      <c r="B2098" s="92" t="s">
        <v>482</v>
      </c>
      <c r="C2098" s="81" t="str">
        <f t="shared" si="168"/>
        <v/>
      </c>
      <c r="D2098" s="82">
        <v>27.07</v>
      </c>
      <c r="E2098" s="106" t="s">
        <v>372</v>
      </c>
      <c r="F2098" s="84">
        <f t="shared" si="169"/>
        <v>33.0254</v>
      </c>
      <c r="G2098" s="95" t="s">
        <v>274</v>
      </c>
      <c r="H2098" s="86"/>
      <c r="I2098" s="19" t="s">
        <v>2488</v>
      </c>
      <c r="J2098" s="100"/>
      <c r="K2098" s="88"/>
      <c r="N2098" s="18"/>
      <c r="P2098" s="4">
        <v>15.0</v>
      </c>
      <c r="Q2098" s="4"/>
      <c r="R2098" s="4"/>
      <c r="S2098" s="21"/>
      <c r="T2098" s="21"/>
      <c r="V2098" s="89"/>
      <c r="Z2098" s="73"/>
      <c r="AA2098" s="73">
        <v>14.980214810627473</v>
      </c>
      <c r="AB2098" s="4"/>
      <c r="AC2098" s="74"/>
      <c r="AD2098" s="75"/>
      <c r="AE2098" s="75"/>
      <c r="AF2098" s="76"/>
      <c r="AJ2098" s="90"/>
      <c r="AK2098" s="18"/>
      <c r="AL2098" s="8">
        <f t="shared" si="170"/>
        <v>0</v>
      </c>
      <c r="AO2098" s="8">
        <v>0.42606317964570734</v>
      </c>
      <c r="AT2098" s="18"/>
      <c r="AU2098" s="91"/>
    </row>
    <row r="2099" ht="12.0" customHeight="1">
      <c r="A2099" s="97">
        <v>3701005.0</v>
      </c>
      <c r="B2099" s="92" t="s">
        <v>483</v>
      </c>
      <c r="C2099" s="81" t="str">
        <f t="shared" si="168"/>
        <v/>
      </c>
      <c r="D2099" s="82">
        <v>29.08</v>
      </c>
      <c r="E2099" s="106" t="s">
        <v>245</v>
      </c>
      <c r="F2099" s="84">
        <f t="shared" si="169"/>
        <v>35.4776</v>
      </c>
      <c r="G2099" s="95" t="s">
        <v>246</v>
      </c>
      <c r="H2099" s="86"/>
      <c r="J2099" s="76"/>
      <c r="K2099" s="88"/>
      <c r="N2099" s="18"/>
      <c r="P2099" s="4">
        <v>15.0</v>
      </c>
      <c r="Q2099" s="4"/>
      <c r="R2099" s="4"/>
      <c r="S2099" s="21"/>
      <c r="T2099" s="21"/>
      <c r="V2099" s="89"/>
      <c r="Z2099" s="73"/>
      <c r="AA2099" s="73">
        <v>15.000000000000014</v>
      </c>
      <c r="AB2099" s="4"/>
      <c r="AC2099" s="74"/>
      <c r="AD2099" s="75"/>
      <c r="AE2099" s="75"/>
      <c r="AF2099" s="76"/>
      <c r="AJ2099" s="90"/>
      <c r="AK2099" s="18"/>
      <c r="AL2099" s="8">
        <f t="shared" si="170"/>
        <v>0</v>
      </c>
      <c r="AO2099" s="8">
        <v>2.2137841817177297</v>
      </c>
      <c r="AT2099" s="18"/>
      <c r="AU2099" s="91"/>
    </row>
    <row r="2100" ht="12.0" customHeight="1">
      <c r="A2100" s="97">
        <v>3701006.0</v>
      </c>
      <c r="B2100" s="92" t="s">
        <v>484</v>
      </c>
      <c r="C2100" s="81" t="str">
        <f t="shared" si="168"/>
        <v/>
      </c>
      <c r="D2100" s="82">
        <v>31.63</v>
      </c>
      <c r="E2100" s="106" t="s">
        <v>372</v>
      </c>
      <c r="F2100" s="84">
        <f t="shared" si="169"/>
        <v>38.5886</v>
      </c>
      <c r="G2100" s="95" t="s">
        <v>274</v>
      </c>
      <c r="H2100" s="86"/>
      <c r="I2100" s="181"/>
      <c r="J2100" s="100"/>
      <c r="K2100" s="88"/>
      <c r="N2100" s="18"/>
      <c r="P2100" s="4">
        <v>15.0</v>
      </c>
      <c r="Q2100" s="4"/>
      <c r="R2100" s="4"/>
      <c r="S2100" s="21"/>
      <c r="T2100" s="21"/>
      <c r="V2100" s="89"/>
      <c r="Z2100" s="73"/>
      <c r="AA2100" s="73">
        <v>15.004840271055187</v>
      </c>
      <c r="AB2100" s="4"/>
      <c r="AC2100" s="74"/>
      <c r="AD2100" s="75"/>
      <c r="AE2100" s="75"/>
      <c r="AF2100" s="76"/>
      <c r="AJ2100" s="90"/>
      <c r="AK2100" s="18"/>
      <c r="AL2100" s="8">
        <f t="shared" si="170"/>
        <v>0</v>
      </c>
      <c r="AO2100" s="8">
        <v>0.21884677646396394</v>
      </c>
      <c r="AT2100" s="18"/>
      <c r="AU2100" s="91"/>
    </row>
    <row r="2101" ht="12.0" customHeight="1">
      <c r="A2101" s="97">
        <v>3701007.0</v>
      </c>
      <c r="B2101" s="92" t="s">
        <v>485</v>
      </c>
      <c r="C2101" s="81" t="str">
        <f t="shared" si="168"/>
        <v/>
      </c>
      <c r="D2101" s="82">
        <v>32.12</v>
      </c>
      <c r="E2101" s="106" t="s">
        <v>372</v>
      </c>
      <c r="F2101" s="84">
        <f t="shared" si="169"/>
        <v>39.1864</v>
      </c>
      <c r="G2101" s="95" t="s">
        <v>252</v>
      </c>
      <c r="H2101" s="86"/>
      <c r="I2101" s="98" t="s">
        <v>2489</v>
      </c>
      <c r="J2101" s="76"/>
      <c r="K2101" s="88"/>
      <c r="N2101" s="18"/>
      <c r="P2101" s="4">
        <v>15.0</v>
      </c>
      <c r="Q2101" s="4"/>
      <c r="R2101" s="4"/>
      <c r="S2101" s="21"/>
      <c r="T2101" s="21"/>
      <c r="V2101" s="89"/>
      <c r="Z2101" s="73"/>
      <c r="AA2101" s="73">
        <v>14.999999999999986</v>
      </c>
      <c r="AB2101" s="4"/>
      <c r="AC2101" s="74"/>
      <c r="AD2101" s="75"/>
      <c r="AE2101" s="75"/>
      <c r="AF2101" s="76"/>
      <c r="AJ2101" s="90"/>
      <c r="AK2101" s="18"/>
      <c r="AL2101" s="8">
        <f t="shared" si="170"/>
        <v>0</v>
      </c>
      <c r="AO2101" s="8">
        <v>0.7833678487569409</v>
      </c>
      <c r="AT2101" s="18"/>
      <c r="AU2101" s="91"/>
    </row>
    <row r="2102" ht="12.0" customHeight="1">
      <c r="A2102" s="97">
        <v>3701008.0</v>
      </c>
      <c r="B2102" s="92" t="s">
        <v>486</v>
      </c>
      <c r="C2102" s="81" t="str">
        <f t="shared" si="168"/>
        <v/>
      </c>
      <c r="D2102" s="82">
        <v>32.87</v>
      </c>
      <c r="E2102" s="106" t="s">
        <v>372</v>
      </c>
      <c r="F2102" s="84">
        <f t="shared" si="169"/>
        <v>40.1014</v>
      </c>
      <c r="G2102" s="95" t="s">
        <v>274</v>
      </c>
      <c r="H2102" s="86"/>
      <c r="I2102" s="99"/>
      <c r="J2102" s="100"/>
      <c r="K2102" s="88"/>
      <c r="N2102" s="18"/>
      <c r="P2102" s="4">
        <v>15.0</v>
      </c>
      <c r="Q2102" s="4"/>
      <c r="R2102" s="4"/>
      <c r="S2102" s="21"/>
      <c r="T2102" s="21"/>
      <c r="V2102" s="89"/>
      <c r="Z2102" s="73"/>
      <c r="AA2102" s="73">
        <v>14.990689013035379</v>
      </c>
      <c r="AB2102" s="4"/>
      <c r="AC2102" s="74"/>
      <c r="AD2102" s="75"/>
      <c r="AE2102" s="75"/>
      <c r="AF2102" s="76"/>
      <c r="AJ2102" s="90"/>
      <c r="AK2102" s="18"/>
      <c r="AL2102" s="8">
        <f t="shared" si="170"/>
        <v>0</v>
      </c>
      <c r="AO2102" s="8">
        <v>0.9356681592219455</v>
      </c>
      <c r="AT2102" s="18"/>
      <c r="AU2102" s="91"/>
    </row>
    <row r="2103" ht="12.0" customHeight="1">
      <c r="A2103" s="97">
        <v>3701009.0</v>
      </c>
      <c r="B2103" s="92" t="s">
        <v>487</v>
      </c>
      <c r="C2103" s="81" t="str">
        <f t="shared" si="168"/>
        <v/>
      </c>
      <c r="D2103" s="82">
        <v>22.73</v>
      </c>
      <c r="E2103" s="106" t="s">
        <v>372</v>
      </c>
      <c r="F2103" s="84">
        <f t="shared" si="169"/>
        <v>27.7306</v>
      </c>
      <c r="G2103" s="95" t="s">
        <v>274</v>
      </c>
      <c r="H2103" s="86"/>
      <c r="I2103" s="76"/>
      <c r="J2103" s="100"/>
      <c r="K2103" s="88"/>
      <c r="N2103" s="18"/>
      <c r="P2103" s="4">
        <v>15.0</v>
      </c>
      <c r="Q2103" s="4"/>
      <c r="R2103" s="4"/>
      <c r="S2103" s="21"/>
      <c r="T2103" s="21"/>
      <c r="V2103" s="89"/>
      <c r="Z2103" s="73"/>
      <c r="AA2103" s="73">
        <v>15.00672947510094</v>
      </c>
      <c r="AB2103" s="4"/>
      <c r="AC2103" s="74"/>
      <c r="AD2103" s="75"/>
      <c r="AE2103" s="75"/>
      <c r="AF2103" s="76"/>
      <c r="AJ2103" s="90"/>
      <c r="AK2103" s="18"/>
      <c r="AL2103" s="8">
        <f t="shared" si="170"/>
        <v>0</v>
      </c>
      <c r="AO2103" s="8">
        <v>0.5181462632645444</v>
      </c>
      <c r="AT2103" s="18"/>
      <c r="AU2103" s="91"/>
    </row>
    <row r="2104" ht="12.0" customHeight="1">
      <c r="A2104" s="97">
        <v>3701010.0</v>
      </c>
      <c r="B2104" s="92" t="s">
        <v>488</v>
      </c>
      <c r="C2104" s="81" t="str">
        <f t="shared" si="168"/>
        <v/>
      </c>
      <c r="D2104" s="82">
        <v>25.31</v>
      </c>
      <c r="E2104" s="106" t="s">
        <v>372</v>
      </c>
      <c r="F2104" s="84">
        <f t="shared" si="169"/>
        <v>30.8782</v>
      </c>
      <c r="G2104" s="95" t="s">
        <v>246</v>
      </c>
      <c r="H2104" s="86"/>
      <c r="I2104" s="98" t="s">
        <v>2490</v>
      </c>
      <c r="J2104" s="76"/>
      <c r="K2104" s="88"/>
      <c r="N2104" s="18"/>
      <c r="P2104" s="4">
        <v>15.0</v>
      </c>
      <c r="Q2104" s="4"/>
      <c r="R2104" s="4"/>
      <c r="S2104" s="21"/>
      <c r="T2104" s="21"/>
      <c r="V2104" s="89"/>
      <c r="Z2104" s="73"/>
      <c r="AA2104" s="73">
        <v>14.993954050785973</v>
      </c>
      <c r="AB2104" s="4"/>
      <c r="AC2104" s="74"/>
      <c r="AD2104" s="75"/>
      <c r="AE2104" s="75"/>
      <c r="AF2104" s="76"/>
      <c r="AJ2104" s="90"/>
      <c r="AK2104" s="18"/>
      <c r="AL2104" s="8">
        <f t="shared" si="170"/>
        <v>0</v>
      </c>
      <c r="AO2104" s="8">
        <v>2.9561405009906485</v>
      </c>
      <c r="AT2104" s="18"/>
      <c r="AU2104" s="91"/>
    </row>
    <row r="2105" ht="12.0" customHeight="1">
      <c r="A2105" s="97">
        <v>3701011.0</v>
      </c>
      <c r="B2105" s="92" t="s">
        <v>489</v>
      </c>
      <c r="C2105" s="81" t="str">
        <f t="shared" si="168"/>
        <v/>
      </c>
      <c r="D2105" s="82">
        <v>27.83</v>
      </c>
      <c r="E2105" s="106" t="s">
        <v>372</v>
      </c>
      <c r="F2105" s="84">
        <f t="shared" si="169"/>
        <v>33.9526</v>
      </c>
      <c r="G2105" s="95" t="s">
        <v>252</v>
      </c>
      <c r="H2105" s="86"/>
      <c r="I2105" s="99"/>
      <c r="J2105" s="76"/>
      <c r="K2105" s="88"/>
      <c r="N2105" s="18"/>
      <c r="P2105" s="4">
        <v>15.0</v>
      </c>
      <c r="Q2105" s="4"/>
      <c r="R2105" s="4"/>
      <c r="S2105" s="21"/>
      <c r="T2105" s="21"/>
      <c r="V2105" s="89"/>
      <c r="Z2105" s="73"/>
      <c r="AA2105" s="73">
        <v>15.008246289169875</v>
      </c>
      <c r="AB2105" s="4"/>
      <c r="AC2105" s="74"/>
      <c r="AD2105" s="75"/>
      <c r="AE2105" s="75"/>
      <c r="AF2105" s="76"/>
      <c r="AJ2105" s="90"/>
      <c r="AK2105" s="18"/>
      <c r="AL2105" s="8">
        <f t="shared" si="170"/>
        <v>0</v>
      </c>
      <c r="AO2105" s="8">
        <v>0.6631211345702709</v>
      </c>
      <c r="AT2105" s="18"/>
      <c r="AU2105" s="91"/>
    </row>
    <row r="2106" ht="12.0" customHeight="1">
      <c r="A2106" s="97">
        <v>3701012.0</v>
      </c>
      <c r="B2106" s="92" t="s">
        <v>490</v>
      </c>
      <c r="C2106" s="81" t="str">
        <f t="shared" si="168"/>
        <v/>
      </c>
      <c r="D2106" s="82">
        <v>33.4</v>
      </c>
      <c r="E2106" s="106" t="s">
        <v>372</v>
      </c>
      <c r="F2106" s="84">
        <f t="shared" si="169"/>
        <v>40.748</v>
      </c>
      <c r="G2106" s="95" t="s">
        <v>246</v>
      </c>
      <c r="H2106" s="86"/>
      <c r="I2106" s="76"/>
      <c r="J2106" s="76"/>
      <c r="K2106" s="88"/>
      <c r="N2106" s="18"/>
      <c r="P2106" s="4">
        <v>15.0</v>
      </c>
      <c r="Q2106" s="4"/>
      <c r="R2106" s="4"/>
      <c r="S2106" s="21"/>
      <c r="T2106" s="21"/>
      <c r="V2106" s="89"/>
      <c r="Z2106" s="73"/>
      <c r="AA2106" s="73">
        <v>14.979386165826853</v>
      </c>
      <c r="AB2106" s="4"/>
      <c r="AC2106" s="74"/>
      <c r="AD2106" s="75"/>
      <c r="AE2106" s="75"/>
      <c r="AF2106" s="76"/>
      <c r="AJ2106" s="90"/>
      <c r="AK2106" s="18"/>
      <c r="AL2106" s="8">
        <f t="shared" si="170"/>
        <v>0</v>
      </c>
      <c r="AO2106" s="8">
        <v>3.188082377741687</v>
      </c>
      <c r="AT2106" s="18"/>
      <c r="AU2106" s="91"/>
    </row>
    <row r="2107" ht="12.0" customHeight="1">
      <c r="A2107" s="97">
        <v>3701013.0</v>
      </c>
      <c r="B2107" s="92" t="s">
        <v>491</v>
      </c>
      <c r="C2107" s="81" t="str">
        <f t="shared" si="168"/>
        <v/>
      </c>
      <c r="D2107" s="82">
        <v>33.4</v>
      </c>
      <c r="E2107" s="106" t="s">
        <v>245</v>
      </c>
      <c r="F2107" s="84">
        <f t="shared" si="169"/>
        <v>40.748</v>
      </c>
      <c r="G2107" s="95" t="s">
        <v>246</v>
      </c>
      <c r="H2107" s="86"/>
      <c r="I2107" s="98" t="s">
        <v>822</v>
      </c>
      <c r="J2107" s="76"/>
      <c r="K2107" s="88"/>
      <c r="N2107" s="18"/>
      <c r="P2107" s="4">
        <v>15.0</v>
      </c>
      <c r="Q2107" s="4"/>
      <c r="R2107" s="4"/>
      <c r="S2107" s="21"/>
      <c r="T2107" s="21"/>
      <c r="V2107" s="89"/>
      <c r="Z2107" s="73"/>
      <c r="AA2107" s="73">
        <v>14.979386165826853</v>
      </c>
      <c r="AB2107" s="4"/>
      <c r="AC2107" s="74"/>
      <c r="AD2107" s="75"/>
      <c r="AE2107" s="75"/>
      <c r="AF2107" s="76"/>
      <c r="AJ2107" s="90"/>
      <c r="AK2107" s="18"/>
      <c r="AL2107" s="8">
        <f t="shared" si="170"/>
        <v>0</v>
      </c>
      <c r="AO2107" s="8">
        <v>11.841448831611979</v>
      </c>
      <c r="AT2107" s="18"/>
      <c r="AU2107" s="91"/>
    </row>
    <row r="2108" ht="12.0" customHeight="1">
      <c r="A2108" s="97">
        <v>3701014.0</v>
      </c>
      <c r="B2108" s="92" t="s">
        <v>492</v>
      </c>
      <c r="C2108" s="81" t="str">
        <f t="shared" si="168"/>
        <v/>
      </c>
      <c r="D2108" s="82">
        <v>37.2</v>
      </c>
      <c r="E2108" s="106" t="s">
        <v>372</v>
      </c>
      <c r="F2108" s="84">
        <f t="shared" si="169"/>
        <v>45.384</v>
      </c>
      <c r="G2108" s="95" t="s">
        <v>252</v>
      </c>
      <c r="H2108" s="86"/>
      <c r="I2108" s="99"/>
      <c r="J2108" s="76"/>
      <c r="K2108" s="88"/>
      <c r="N2108" s="18"/>
      <c r="P2108" s="4">
        <v>15.0</v>
      </c>
      <c r="Q2108" s="4"/>
      <c r="R2108" s="4"/>
      <c r="S2108" s="21"/>
      <c r="T2108" s="21"/>
      <c r="V2108" s="89"/>
      <c r="Z2108" s="73"/>
      <c r="AA2108" s="73">
        <v>15.014397367338546</v>
      </c>
      <c r="AB2108" s="4"/>
      <c r="AC2108" s="74"/>
      <c r="AD2108" s="75"/>
      <c r="AE2108" s="75"/>
      <c r="AF2108" s="76"/>
      <c r="AJ2108" s="90"/>
      <c r="AK2108" s="18"/>
      <c r="AL2108" s="8">
        <f t="shared" si="170"/>
        <v>0</v>
      </c>
      <c r="AO2108" s="8">
        <v>2.3254826907428683</v>
      </c>
      <c r="AT2108" s="18"/>
      <c r="AU2108" s="91"/>
    </row>
    <row r="2109" ht="12.0" customHeight="1">
      <c r="A2109" s="97">
        <v>3701015.0</v>
      </c>
      <c r="B2109" s="92" t="s">
        <v>493</v>
      </c>
      <c r="C2109" s="81" t="str">
        <f t="shared" si="168"/>
        <v/>
      </c>
      <c r="D2109" s="82">
        <v>39.0</v>
      </c>
      <c r="E2109" s="106" t="s">
        <v>372</v>
      </c>
      <c r="F2109" s="84">
        <f t="shared" si="169"/>
        <v>47.58</v>
      </c>
      <c r="G2109" s="95" t="s">
        <v>246</v>
      </c>
      <c r="H2109" s="86"/>
      <c r="I2109" s="76"/>
      <c r="J2109" s="76"/>
      <c r="K2109" s="88"/>
      <c r="N2109" s="18"/>
      <c r="P2109" s="4">
        <v>15.0</v>
      </c>
      <c r="Q2109" s="4"/>
      <c r="R2109" s="4"/>
      <c r="S2109" s="21"/>
      <c r="T2109" s="21"/>
      <c r="V2109" s="89"/>
      <c r="Z2109" s="73"/>
      <c r="AA2109" s="73">
        <v>14.99215070643642</v>
      </c>
      <c r="AB2109" s="4"/>
      <c r="AC2109" s="74"/>
      <c r="AD2109" s="75"/>
      <c r="AE2109" s="75"/>
      <c r="AF2109" s="76"/>
      <c r="AJ2109" s="90"/>
      <c r="AK2109" s="18"/>
      <c r="AL2109" s="8">
        <f t="shared" si="170"/>
        <v>0</v>
      </c>
      <c r="AO2109" s="8">
        <v>8.873787100456621</v>
      </c>
      <c r="AT2109" s="18"/>
      <c r="AU2109" s="91"/>
    </row>
    <row r="2110" ht="12.0" customHeight="1">
      <c r="A2110" s="97">
        <v>3701016.0</v>
      </c>
      <c r="B2110" s="92" t="s">
        <v>494</v>
      </c>
      <c r="C2110" s="81" t="str">
        <f t="shared" si="168"/>
        <v/>
      </c>
      <c r="D2110" s="82">
        <v>47.3</v>
      </c>
      <c r="E2110" s="106" t="s">
        <v>372</v>
      </c>
      <c r="F2110" s="84">
        <f t="shared" si="169"/>
        <v>57.706</v>
      </c>
      <c r="G2110" s="95" t="s">
        <v>252</v>
      </c>
      <c r="H2110" s="86"/>
      <c r="I2110" s="76"/>
      <c r="J2110" s="76"/>
      <c r="K2110" s="88"/>
      <c r="N2110" s="18"/>
      <c r="P2110" s="4">
        <v>15.0</v>
      </c>
      <c r="Q2110" s="4"/>
      <c r="R2110" s="4"/>
      <c r="S2110" s="21"/>
      <c r="T2110" s="21"/>
      <c r="V2110" s="89"/>
      <c r="Z2110" s="73"/>
      <c r="AA2110" s="73">
        <v>15.006468305304011</v>
      </c>
      <c r="AB2110" s="4"/>
      <c r="AC2110" s="74"/>
      <c r="AD2110" s="75"/>
      <c r="AE2110" s="75"/>
      <c r="AF2110" s="76"/>
      <c r="AJ2110" s="90"/>
      <c r="AK2110" s="18"/>
      <c r="AL2110" s="8">
        <f t="shared" si="170"/>
        <v>0</v>
      </c>
      <c r="AO2110" s="8">
        <v>1.1703459048479372</v>
      </c>
      <c r="AT2110" s="18"/>
      <c r="AU2110" s="91"/>
    </row>
    <row r="2111" ht="12.0" customHeight="1">
      <c r="A2111" s="97">
        <v>3701017.0</v>
      </c>
      <c r="B2111" s="92" t="s">
        <v>495</v>
      </c>
      <c r="C2111" s="81" t="str">
        <f t="shared" si="168"/>
        <v/>
      </c>
      <c r="D2111" s="82">
        <v>48.95</v>
      </c>
      <c r="E2111" s="106" t="s">
        <v>372</v>
      </c>
      <c r="F2111" s="84">
        <f t="shared" si="169"/>
        <v>59.719</v>
      </c>
      <c r="G2111" s="95" t="s">
        <v>246</v>
      </c>
      <c r="H2111" s="86"/>
      <c r="I2111" s="76"/>
      <c r="J2111" s="76"/>
      <c r="K2111" s="88"/>
      <c r="N2111" s="18"/>
      <c r="P2111" s="4">
        <v>15.0</v>
      </c>
      <c r="Q2111" s="4"/>
      <c r="R2111" s="4"/>
      <c r="S2111" s="21"/>
      <c r="T2111" s="21"/>
      <c r="V2111" s="89"/>
      <c r="Z2111" s="73"/>
      <c r="AA2111" s="73">
        <v>15.004688965301654</v>
      </c>
      <c r="AB2111" s="4"/>
      <c r="AC2111" s="74"/>
      <c r="AD2111" s="75"/>
      <c r="AE2111" s="75"/>
      <c r="AF2111" s="76"/>
      <c r="AJ2111" s="90"/>
      <c r="AK2111" s="18"/>
      <c r="AL2111" s="8">
        <f t="shared" si="170"/>
        <v>0</v>
      </c>
      <c r="AO2111" s="8">
        <v>4.71254516465396</v>
      </c>
      <c r="AT2111" s="18"/>
      <c r="AU2111" s="91"/>
    </row>
    <row r="2112" ht="12.0" customHeight="1">
      <c r="A2112" s="97">
        <v>3701018.0</v>
      </c>
      <c r="B2112" s="92" t="s">
        <v>496</v>
      </c>
      <c r="C2112" s="81" t="str">
        <f t="shared" si="168"/>
        <v/>
      </c>
      <c r="D2112" s="82">
        <v>55.69</v>
      </c>
      <c r="E2112" s="106" t="s">
        <v>372</v>
      </c>
      <c r="F2112" s="84">
        <f t="shared" si="169"/>
        <v>67.9418</v>
      </c>
      <c r="G2112" s="95" t="s">
        <v>246</v>
      </c>
      <c r="H2112" s="86"/>
      <c r="I2112" s="76"/>
      <c r="J2112" s="76"/>
      <c r="K2112" s="88"/>
      <c r="N2112" s="18"/>
      <c r="P2112" s="4">
        <v>15.0</v>
      </c>
      <c r="Q2112" s="4"/>
      <c r="R2112" s="4"/>
      <c r="S2112" s="21"/>
      <c r="T2112" s="21"/>
      <c r="V2112" s="89"/>
      <c r="Z2112" s="73"/>
      <c r="AA2112" s="73">
        <v>15.0</v>
      </c>
      <c r="AB2112" s="4"/>
      <c r="AC2112" s="74"/>
      <c r="AD2112" s="75"/>
      <c r="AE2112" s="75"/>
      <c r="AF2112" s="76"/>
      <c r="AJ2112" s="90"/>
      <c r="AK2112" s="18"/>
      <c r="AL2112" s="8">
        <f t="shared" si="170"/>
        <v>0</v>
      </c>
      <c r="AO2112" s="8">
        <v>3.823497223410901</v>
      </c>
      <c r="AT2112" s="18"/>
      <c r="AU2112" s="91"/>
    </row>
    <row r="2113" ht="12.0" customHeight="1">
      <c r="A2113" s="97">
        <v>3701019.0</v>
      </c>
      <c r="B2113" s="92" t="s">
        <v>498</v>
      </c>
      <c r="C2113" s="81" t="str">
        <f t="shared" si="168"/>
        <v/>
      </c>
      <c r="D2113" s="82">
        <v>55.69</v>
      </c>
      <c r="E2113" s="106" t="s">
        <v>372</v>
      </c>
      <c r="F2113" s="84">
        <f t="shared" si="169"/>
        <v>67.9418</v>
      </c>
      <c r="G2113" s="95" t="s">
        <v>246</v>
      </c>
      <c r="H2113" s="86"/>
      <c r="I2113" s="76"/>
      <c r="J2113" s="76"/>
      <c r="K2113" s="88"/>
      <c r="N2113" s="18"/>
      <c r="P2113" s="4">
        <v>15.0</v>
      </c>
      <c r="Q2113" s="4"/>
      <c r="R2113" s="4"/>
      <c r="S2113" s="21"/>
      <c r="T2113" s="21"/>
      <c r="V2113" s="89"/>
      <c r="Z2113" s="73"/>
      <c r="AA2113" s="73">
        <v>15.0</v>
      </c>
      <c r="AB2113" s="4"/>
      <c r="AC2113" s="74"/>
      <c r="AD2113" s="75"/>
      <c r="AE2113" s="75"/>
      <c r="AF2113" s="76"/>
      <c r="AJ2113" s="90"/>
      <c r="AK2113" s="18"/>
      <c r="AL2113" s="8">
        <f t="shared" si="170"/>
        <v>0</v>
      </c>
      <c r="AO2113" s="8">
        <v>16.568487968113903</v>
      </c>
      <c r="AT2113" s="18"/>
      <c r="AU2113" s="91"/>
    </row>
    <row r="2114" ht="12.0" customHeight="1">
      <c r="A2114" s="97">
        <v>3701020.0</v>
      </c>
      <c r="B2114" s="92" t="s">
        <v>499</v>
      </c>
      <c r="C2114" s="81" t="str">
        <f t="shared" si="168"/>
        <v/>
      </c>
      <c r="D2114" s="82">
        <v>70.95</v>
      </c>
      <c r="E2114" s="106" t="s">
        <v>372</v>
      </c>
      <c r="F2114" s="84">
        <f t="shared" si="169"/>
        <v>86.559</v>
      </c>
      <c r="G2114" s="95" t="s">
        <v>252</v>
      </c>
      <c r="H2114" s="86"/>
      <c r="I2114" s="76"/>
      <c r="J2114" s="76"/>
      <c r="K2114" s="88"/>
      <c r="N2114" s="18"/>
      <c r="P2114" s="4">
        <v>15.0</v>
      </c>
      <c r="Q2114" s="4"/>
      <c r="R2114" s="4"/>
      <c r="S2114" s="21"/>
      <c r="T2114" s="21"/>
      <c r="V2114" s="89"/>
      <c r="Z2114" s="73"/>
      <c r="AA2114" s="73">
        <v>15.009704550355835</v>
      </c>
      <c r="AB2114" s="4"/>
      <c r="AC2114" s="74"/>
      <c r="AD2114" s="75"/>
      <c r="AE2114" s="75"/>
      <c r="AF2114" s="76"/>
      <c r="AJ2114" s="90"/>
      <c r="AK2114" s="18"/>
      <c r="AL2114" s="8">
        <f t="shared" si="170"/>
        <v>0</v>
      </c>
      <c r="AO2114" s="8">
        <v>1.625725187806388</v>
      </c>
      <c r="AT2114" s="18"/>
      <c r="AU2114" s="91"/>
    </row>
    <row r="2115" ht="12.0" customHeight="1">
      <c r="A2115" s="97">
        <v>3701021.0</v>
      </c>
      <c r="B2115" s="92" t="s">
        <v>500</v>
      </c>
      <c r="C2115" s="81" t="str">
        <f t="shared" si="168"/>
        <v/>
      </c>
      <c r="D2115" s="82">
        <v>78.34</v>
      </c>
      <c r="E2115" s="106" t="s">
        <v>372</v>
      </c>
      <c r="F2115" s="84">
        <f t="shared" si="169"/>
        <v>95.5748</v>
      </c>
      <c r="G2115" s="95" t="s">
        <v>246</v>
      </c>
      <c r="H2115" s="86"/>
      <c r="I2115" s="76"/>
      <c r="J2115" s="76"/>
      <c r="K2115" s="88"/>
      <c r="N2115" s="18"/>
      <c r="P2115" s="4">
        <v>15.0</v>
      </c>
      <c r="Q2115" s="4"/>
      <c r="R2115" s="4"/>
      <c r="S2115" s="21"/>
      <c r="T2115" s="21"/>
      <c r="V2115" s="89"/>
      <c r="Z2115" s="73"/>
      <c r="AA2115" s="73">
        <v>15.0</v>
      </c>
      <c r="AB2115" s="4"/>
      <c r="AC2115" s="74"/>
      <c r="AD2115" s="75"/>
      <c r="AE2115" s="75"/>
      <c r="AF2115" s="76"/>
      <c r="AJ2115" s="90"/>
      <c r="AK2115" s="18"/>
      <c r="AL2115" s="8">
        <f t="shared" si="170"/>
        <v>0</v>
      </c>
      <c r="AO2115" s="8">
        <v>17.667706486658485</v>
      </c>
      <c r="AT2115" s="18"/>
      <c r="AU2115" s="91"/>
    </row>
    <row r="2116" ht="12.0" customHeight="1">
      <c r="A2116" s="97">
        <v>3701022.0</v>
      </c>
      <c r="B2116" s="92" t="s">
        <v>501</v>
      </c>
      <c r="C2116" s="81" t="str">
        <f t="shared" si="168"/>
        <v/>
      </c>
      <c r="D2116" s="82">
        <v>87.14</v>
      </c>
      <c r="E2116" s="106" t="s">
        <v>372</v>
      </c>
      <c r="F2116" s="84">
        <f t="shared" si="169"/>
        <v>106.3108</v>
      </c>
      <c r="G2116" s="95" t="s">
        <v>246</v>
      </c>
      <c r="H2116" s="86"/>
      <c r="I2116" s="76"/>
      <c r="J2116" s="76"/>
      <c r="K2116" s="88"/>
      <c r="N2116" s="18"/>
      <c r="P2116" s="4">
        <v>15.0</v>
      </c>
      <c r="Q2116" s="4"/>
      <c r="R2116" s="4"/>
      <c r="S2116" s="21"/>
      <c r="T2116" s="21"/>
      <c r="V2116" s="89"/>
      <c r="Z2116" s="73"/>
      <c r="AA2116" s="73">
        <v>14.995610184372254</v>
      </c>
      <c r="AB2116" s="4"/>
      <c r="AC2116" s="74"/>
      <c r="AD2116" s="75"/>
      <c r="AE2116" s="75"/>
      <c r="AF2116" s="76"/>
      <c r="AJ2116" s="90"/>
      <c r="AK2116" s="18"/>
      <c r="AL2116" s="8">
        <f t="shared" si="170"/>
        <v>0</v>
      </c>
      <c r="AO2116" s="8">
        <v>10.588638933158979</v>
      </c>
      <c r="AT2116" s="18"/>
      <c r="AU2116" s="91"/>
    </row>
    <row r="2117" ht="12.0" customHeight="1">
      <c r="A2117" s="97">
        <v>3701023.0</v>
      </c>
      <c r="B2117" s="92" t="s">
        <v>502</v>
      </c>
      <c r="C2117" s="81" t="str">
        <f t="shared" si="168"/>
        <v/>
      </c>
      <c r="D2117" s="82">
        <v>95.21</v>
      </c>
      <c r="E2117" s="106" t="s">
        <v>372</v>
      </c>
      <c r="F2117" s="84">
        <f t="shared" si="169"/>
        <v>116.1562</v>
      </c>
      <c r="G2117" s="95" t="s">
        <v>246</v>
      </c>
      <c r="H2117" s="86"/>
      <c r="I2117" s="76"/>
      <c r="J2117" s="76"/>
      <c r="K2117" s="88"/>
      <c r="N2117" s="18"/>
      <c r="P2117" s="4">
        <v>15.0</v>
      </c>
      <c r="Q2117" s="4"/>
      <c r="R2117" s="4"/>
      <c r="S2117" s="21"/>
      <c r="T2117" s="21"/>
      <c r="V2117" s="89"/>
      <c r="Z2117" s="73"/>
      <c r="AA2117" s="73">
        <v>14.992768761047728</v>
      </c>
      <c r="AB2117" s="4"/>
      <c r="AC2117" s="74"/>
      <c r="AD2117" s="75"/>
      <c r="AE2117" s="75"/>
      <c r="AF2117" s="76"/>
      <c r="AJ2117" s="90"/>
      <c r="AK2117" s="18"/>
      <c r="AL2117" s="8">
        <f t="shared" si="170"/>
        <v>0</v>
      </c>
      <c r="AO2117" s="8">
        <v>7.268699038749252</v>
      </c>
      <c r="AT2117" s="18"/>
      <c r="AU2117" s="91"/>
    </row>
    <row r="2118" ht="12.0" customHeight="1">
      <c r="A2118" s="109">
        <v>3701024.0</v>
      </c>
      <c r="B2118" s="110" t="s">
        <v>503</v>
      </c>
      <c r="C2118" s="81" t="str">
        <f t="shared" si="168"/>
        <v/>
      </c>
      <c r="D2118" s="82">
        <v>130.01</v>
      </c>
      <c r="E2118" s="106" t="s">
        <v>372</v>
      </c>
      <c r="F2118" s="128">
        <f t="shared" si="169"/>
        <v>158.6122</v>
      </c>
      <c r="G2118" s="112" t="s">
        <v>246</v>
      </c>
      <c r="H2118" s="86"/>
      <c r="I2118" s="76"/>
      <c r="J2118" s="76"/>
      <c r="K2118" s="88"/>
      <c r="N2118" s="18"/>
      <c r="P2118" s="4">
        <v>15.0</v>
      </c>
      <c r="Q2118" s="4"/>
      <c r="R2118" s="4"/>
      <c r="S2118" s="21"/>
      <c r="T2118" s="21"/>
      <c r="V2118" s="89"/>
      <c r="Z2118" s="73"/>
      <c r="AA2118" s="73">
        <v>15.00529598681888</v>
      </c>
      <c r="AB2118" s="4"/>
      <c r="AC2118" s="74"/>
      <c r="AD2118" s="75"/>
      <c r="AE2118" s="75"/>
      <c r="AF2118" s="76"/>
      <c r="AJ2118" s="90"/>
      <c r="AK2118" s="18"/>
      <c r="AL2118" s="8">
        <f t="shared" si="170"/>
        <v>0</v>
      </c>
      <c r="AO2118" s="8">
        <v>4.2582511640646405</v>
      </c>
      <c r="AT2118" s="18"/>
      <c r="AU2118" s="91"/>
    </row>
    <row r="2119" ht="90.0" customHeight="1">
      <c r="A2119" s="62">
        <v>64.0</v>
      </c>
      <c r="B2119" s="113" t="s">
        <v>2491</v>
      </c>
      <c r="C2119" s="66"/>
      <c r="D2119" s="82"/>
      <c r="E2119" s="66"/>
      <c r="F2119" s="114"/>
      <c r="G2119" s="68"/>
      <c r="H2119" s="86"/>
      <c r="I2119" s="70">
        <v>0.0</v>
      </c>
      <c r="J2119" s="71"/>
      <c r="K2119" s="71"/>
      <c r="N2119" s="18"/>
      <c r="P2119" s="4">
        <v>212.0</v>
      </c>
      <c r="Q2119" s="4"/>
      <c r="R2119" s="5"/>
      <c r="S2119" s="21"/>
      <c r="T2119" s="21"/>
      <c r="V2119" s="72"/>
      <c r="Z2119" s="73"/>
      <c r="AA2119" s="73"/>
      <c r="AB2119" s="4"/>
      <c r="AC2119" s="74"/>
      <c r="AD2119" s="75"/>
      <c r="AE2119" s="75"/>
      <c r="AF2119" s="76"/>
      <c r="AJ2119" s="90"/>
      <c r="AK2119" s="18"/>
      <c r="AL2119" s="18"/>
      <c r="AT2119" s="18"/>
      <c r="AU2119" s="91"/>
    </row>
    <row r="2120" ht="12.0" customHeight="1">
      <c r="A2120" s="79">
        <v>3707001.0</v>
      </c>
      <c r="B2120" s="80" t="s">
        <v>2492</v>
      </c>
      <c r="C2120" s="81" t="str">
        <f t="shared" ref="C2120:C2132" si="171">IF(MROUND(AL2120/(AO2120*F2120),1)=0,"",MROUND(AL2120/(AO2120*F2120),1))</f>
        <v/>
      </c>
      <c r="D2120" s="82">
        <v>150.59</v>
      </c>
      <c r="E2120" s="106" t="s">
        <v>245</v>
      </c>
      <c r="F2120" s="84">
        <f t="shared" ref="F2120:F2132" si="172">D2120*1.22</f>
        <v>183.7198</v>
      </c>
      <c r="G2120" s="85" t="s">
        <v>252</v>
      </c>
      <c r="H2120" s="86"/>
      <c r="I2120" s="87" t="s">
        <v>538</v>
      </c>
      <c r="J2120" s="108"/>
      <c r="K2120" s="88"/>
      <c r="N2120" s="18"/>
      <c r="P2120" s="4">
        <v>212.0</v>
      </c>
      <c r="Q2120" s="4"/>
      <c r="R2120" s="4"/>
      <c r="S2120" s="21"/>
      <c r="T2120" s="21"/>
      <c r="V2120" s="89"/>
      <c r="Z2120" s="73"/>
      <c r="AA2120" s="73">
        <v>10.0</v>
      </c>
      <c r="AB2120" s="4"/>
      <c r="AC2120" s="74"/>
      <c r="AD2120" s="75"/>
      <c r="AE2120" s="75"/>
      <c r="AF2120" s="76"/>
      <c r="AJ2120" s="90"/>
      <c r="AK2120" s="18"/>
      <c r="AL2120" s="8">
        <f t="shared" ref="AL2120:AL2132" si="173">$I$2119/13</f>
        <v>0</v>
      </c>
      <c r="AO2120" s="8">
        <v>1.86286707994994</v>
      </c>
      <c r="AT2120" s="18"/>
      <c r="AU2120" s="91"/>
    </row>
    <row r="2121" ht="12.0" customHeight="1">
      <c r="A2121" s="97">
        <v>3707002.0</v>
      </c>
      <c r="B2121" s="92" t="s">
        <v>2493</v>
      </c>
      <c r="C2121" s="81" t="str">
        <f t="shared" si="171"/>
        <v/>
      </c>
      <c r="D2121" s="82">
        <v>172.71</v>
      </c>
      <c r="E2121" s="106" t="s">
        <v>372</v>
      </c>
      <c r="F2121" s="84">
        <f t="shared" si="172"/>
        <v>210.7062</v>
      </c>
      <c r="G2121" s="95" t="s">
        <v>274</v>
      </c>
      <c r="H2121" s="86"/>
      <c r="I2121" s="144" t="s">
        <v>2494</v>
      </c>
      <c r="J2121" s="108"/>
      <c r="K2121" s="88"/>
      <c r="N2121" s="18"/>
      <c r="P2121" s="4">
        <v>212.0</v>
      </c>
      <c r="Q2121" s="4"/>
      <c r="R2121" s="4"/>
      <c r="S2121" s="21"/>
      <c r="T2121" s="21"/>
      <c r="V2121" s="89"/>
      <c r="Z2121" s="73"/>
      <c r="AA2121" s="73">
        <v>10.0</v>
      </c>
      <c r="AB2121" s="4"/>
      <c r="AC2121" s="74"/>
      <c r="AD2121" s="75"/>
      <c r="AE2121" s="75"/>
      <c r="AF2121" s="76"/>
      <c r="AJ2121" s="90"/>
      <c r="AK2121" s="18"/>
      <c r="AL2121" s="8">
        <f t="shared" si="173"/>
        <v>0</v>
      </c>
      <c r="AO2121" s="8">
        <v>0.5414109886182626</v>
      </c>
      <c r="AT2121" s="18"/>
      <c r="AU2121" s="91"/>
    </row>
    <row r="2122" ht="12.0" customHeight="1">
      <c r="A2122" s="97">
        <v>3707003.0</v>
      </c>
      <c r="B2122" s="92" t="s">
        <v>2495</v>
      </c>
      <c r="C2122" s="81" t="str">
        <f t="shared" si="171"/>
        <v/>
      </c>
      <c r="D2122" s="82">
        <v>186.8</v>
      </c>
      <c r="E2122" s="106" t="s">
        <v>507</v>
      </c>
      <c r="F2122" s="84">
        <f t="shared" si="172"/>
        <v>227.896</v>
      </c>
      <c r="G2122" s="95" t="s">
        <v>252</v>
      </c>
      <c r="H2122" s="86"/>
      <c r="I2122" s="76"/>
      <c r="J2122" s="108"/>
      <c r="K2122" s="88"/>
      <c r="N2122" s="18"/>
      <c r="P2122" s="4">
        <v>212.0</v>
      </c>
      <c r="Q2122" s="4"/>
      <c r="R2122" s="4"/>
      <c r="S2122" s="21"/>
      <c r="T2122" s="21"/>
      <c r="V2122" s="89"/>
      <c r="Z2122" s="73"/>
      <c r="AA2122" s="73">
        <v>10.0</v>
      </c>
      <c r="AB2122" s="4"/>
      <c r="AC2122" s="74"/>
      <c r="AD2122" s="75"/>
      <c r="AE2122" s="75"/>
      <c r="AF2122" s="76"/>
      <c r="AJ2122" s="90"/>
      <c r="AK2122" s="18"/>
      <c r="AL2122" s="8">
        <f t="shared" si="173"/>
        <v>0</v>
      </c>
      <c r="AO2122" s="8">
        <v>1.5018000777222968</v>
      </c>
      <c r="AT2122" s="18"/>
      <c r="AU2122" s="91"/>
    </row>
    <row r="2123" ht="12.0" customHeight="1">
      <c r="A2123" s="97">
        <v>3707004.0</v>
      </c>
      <c r="B2123" s="92" t="s">
        <v>2496</v>
      </c>
      <c r="C2123" s="81" t="str">
        <f t="shared" si="171"/>
        <v/>
      </c>
      <c r="D2123" s="82">
        <v>203.95</v>
      </c>
      <c r="E2123" s="106" t="s">
        <v>372</v>
      </c>
      <c r="F2123" s="84">
        <f t="shared" si="172"/>
        <v>248.819</v>
      </c>
      <c r="G2123" s="95" t="s">
        <v>274</v>
      </c>
      <c r="H2123" s="86"/>
      <c r="I2123" s="19" t="s">
        <v>2497</v>
      </c>
      <c r="J2123" s="108"/>
      <c r="K2123" s="88"/>
      <c r="N2123" s="18"/>
      <c r="P2123" s="4">
        <v>212.0</v>
      </c>
      <c r="Q2123" s="4"/>
      <c r="R2123" s="4"/>
      <c r="S2123" s="21"/>
      <c r="T2123" s="21"/>
      <c r="V2123" s="89"/>
      <c r="Z2123" s="73"/>
      <c r="AA2123" s="73">
        <v>10.0</v>
      </c>
      <c r="AB2123" s="4"/>
      <c r="AC2123" s="74"/>
      <c r="AD2123" s="75"/>
      <c r="AE2123" s="75"/>
      <c r="AF2123" s="76"/>
      <c r="AJ2123" s="90"/>
      <c r="AK2123" s="18"/>
      <c r="AL2123" s="8">
        <f t="shared" si="173"/>
        <v>0</v>
      </c>
      <c r="AO2123" s="8">
        <v>0.4584878452145751</v>
      </c>
      <c r="AT2123" s="18"/>
      <c r="AU2123" s="91"/>
    </row>
    <row r="2124" ht="12.0" customHeight="1">
      <c r="A2124" s="97">
        <v>3707005.0</v>
      </c>
      <c r="B2124" s="92" t="s">
        <v>2498</v>
      </c>
      <c r="C2124" s="81" t="str">
        <f t="shared" si="171"/>
        <v/>
      </c>
      <c r="D2124" s="82">
        <v>218.91</v>
      </c>
      <c r="E2124" s="106" t="s">
        <v>372</v>
      </c>
      <c r="F2124" s="84">
        <f t="shared" si="172"/>
        <v>267.0702</v>
      </c>
      <c r="G2124" s="95" t="s">
        <v>252</v>
      </c>
      <c r="H2124" s="86"/>
      <c r="J2124" s="108"/>
      <c r="K2124" s="88"/>
      <c r="N2124" s="18"/>
      <c r="P2124" s="4">
        <v>212.0</v>
      </c>
      <c r="Q2124" s="4"/>
      <c r="R2124" s="4"/>
      <c r="S2124" s="21"/>
      <c r="T2124" s="21"/>
      <c r="V2124" s="89"/>
      <c r="Z2124" s="73"/>
      <c r="AA2124" s="73">
        <v>10.0</v>
      </c>
      <c r="AB2124" s="4"/>
      <c r="AC2124" s="74"/>
      <c r="AD2124" s="75"/>
      <c r="AE2124" s="75"/>
      <c r="AF2124" s="76"/>
      <c r="AJ2124" s="90"/>
      <c r="AK2124" s="18"/>
      <c r="AL2124" s="8">
        <f t="shared" si="173"/>
        <v>0</v>
      </c>
      <c r="AO2124" s="8">
        <v>2.135813638424541</v>
      </c>
      <c r="AT2124" s="18"/>
      <c r="AU2124" s="91"/>
    </row>
    <row r="2125" ht="12.0" customHeight="1">
      <c r="A2125" s="97">
        <v>3707006.0</v>
      </c>
      <c r="B2125" s="92" t="s">
        <v>2499</v>
      </c>
      <c r="C2125" s="81" t="str">
        <f t="shared" si="171"/>
        <v/>
      </c>
      <c r="D2125" s="82">
        <v>234.02</v>
      </c>
      <c r="E2125" s="106" t="s">
        <v>372</v>
      </c>
      <c r="F2125" s="84">
        <f t="shared" si="172"/>
        <v>285.5044</v>
      </c>
      <c r="G2125" s="95" t="s">
        <v>274</v>
      </c>
      <c r="H2125" s="86"/>
      <c r="J2125" s="108"/>
      <c r="K2125" s="88"/>
      <c r="N2125" s="18"/>
      <c r="P2125" s="4">
        <v>212.0</v>
      </c>
      <c r="Q2125" s="4"/>
      <c r="R2125" s="4"/>
      <c r="S2125" s="21"/>
      <c r="T2125" s="21"/>
      <c r="V2125" s="89"/>
      <c r="Z2125" s="73"/>
      <c r="AA2125" s="73">
        <v>10.0</v>
      </c>
      <c r="AB2125" s="4"/>
      <c r="AC2125" s="74"/>
      <c r="AD2125" s="75"/>
      <c r="AE2125" s="75"/>
      <c r="AF2125" s="76"/>
      <c r="AJ2125" s="90"/>
      <c r="AK2125" s="18"/>
      <c r="AL2125" s="8">
        <f t="shared" si="173"/>
        <v>0</v>
      </c>
      <c r="AO2125" s="8">
        <v>0.5993557554773659</v>
      </c>
      <c r="AT2125" s="18"/>
      <c r="AU2125" s="91"/>
    </row>
    <row r="2126" ht="12.0" customHeight="1">
      <c r="A2126" s="97">
        <v>3707007.0</v>
      </c>
      <c r="B2126" s="92" t="s">
        <v>2500</v>
      </c>
      <c r="C2126" s="81" t="str">
        <f t="shared" si="171"/>
        <v/>
      </c>
      <c r="D2126" s="82">
        <v>253.63</v>
      </c>
      <c r="E2126" s="106" t="s">
        <v>245</v>
      </c>
      <c r="F2126" s="84">
        <f t="shared" si="172"/>
        <v>309.4286</v>
      </c>
      <c r="G2126" s="95" t="s">
        <v>252</v>
      </c>
      <c r="H2126" s="86"/>
      <c r="I2126" s="98" t="s">
        <v>2501</v>
      </c>
      <c r="J2126" s="108"/>
      <c r="K2126" s="88"/>
      <c r="N2126" s="18"/>
      <c r="P2126" s="4">
        <v>212.0</v>
      </c>
      <c r="Q2126" s="4"/>
      <c r="R2126" s="4"/>
      <c r="S2126" s="21"/>
      <c r="T2126" s="21"/>
      <c r="V2126" s="89"/>
      <c r="Z2126" s="73"/>
      <c r="AA2126" s="73">
        <v>10.0</v>
      </c>
      <c r="AB2126" s="4"/>
      <c r="AC2126" s="74"/>
      <c r="AD2126" s="75"/>
      <c r="AE2126" s="75"/>
      <c r="AF2126" s="76"/>
      <c r="AJ2126" s="90"/>
      <c r="AK2126" s="18"/>
      <c r="AL2126" s="8">
        <f t="shared" si="173"/>
        <v>0</v>
      </c>
      <c r="AO2126" s="8">
        <v>5.530300821147879</v>
      </c>
      <c r="AT2126" s="18"/>
      <c r="AU2126" s="91"/>
    </row>
    <row r="2127" ht="12.0" customHeight="1">
      <c r="A2127" s="97">
        <v>3707008.0</v>
      </c>
      <c r="B2127" s="92" t="s">
        <v>2502</v>
      </c>
      <c r="C2127" s="81" t="str">
        <f t="shared" si="171"/>
        <v/>
      </c>
      <c r="D2127" s="82">
        <v>266.37</v>
      </c>
      <c r="E2127" s="106" t="s">
        <v>372</v>
      </c>
      <c r="F2127" s="84">
        <f t="shared" si="172"/>
        <v>324.9714</v>
      </c>
      <c r="G2127" s="95" t="s">
        <v>274</v>
      </c>
      <c r="H2127" s="86"/>
      <c r="I2127" s="99"/>
      <c r="J2127" s="108"/>
      <c r="K2127" s="88"/>
      <c r="N2127" s="18"/>
      <c r="P2127" s="4">
        <v>212.0</v>
      </c>
      <c r="Q2127" s="4"/>
      <c r="R2127" s="4"/>
      <c r="S2127" s="21"/>
      <c r="T2127" s="21"/>
      <c r="V2127" s="89"/>
      <c r="Z2127" s="73"/>
      <c r="AA2127" s="73">
        <v>10.0</v>
      </c>
      <c r="AB2127" s="4"/>
      <c r="AC2127" s="74"/>
      <c r="AD2127" s="75"/>
      <c r="AE2127" s="75"/>
      <c r="AF2127" s="76"/>
      <c r="AJ2127" s="90"/>
      <c r="AK2127" s="18"/>
      <c r="AL2127" s="8">
        <f t="shared" si="173"/>
        <v>0</v>
      </c>
      <c r="AO2127" s="8">
        <v>0.5265696310053413</v>
      </c>
      <c r="AT2127" s="18"/>
      <c r="AU2127" s="91"/>
    </row>
    <row r="2128" ht="12.0" customHeight="1">
      <c r="A2128" s="97">
        <v>3707009.0</v>
      </c>
      <c r="B2128" s="92" t="s">
        <v>2503</v>
      </c>
      <c r="C2128" s="81" t="str">
        <f t="shared" si="171"/>
        <v/>
      </c>
      <c r="D2128" s="82">
        <v>281.28</v>
      </c>
      <c r="E2128" s="106" t="s">
        <v>507</v>
      </c>
      <c r="F2128" s="84">
        <f t="shared" si="172"/>
        <v>343.1616</v>
      </c>
      <c r="G2128" s="95" t="s">
        <v>252</v>
      </c>
      <c r="H2128" s="86"/>
      <c r="I2128" s="76"/>
      <c r="J2128" s="108"/>
      <c r="K2128" s="88"/>
      <c r="N2128" s="18"/>
      <c r="P2128" s="4">
        <v>212.0</v>
      </c>
      <c r="Q2128" s="4"/>
      <c r="R2128" s="4"/>
      <c r="S2128" s="21"/>
      <c r="T2128" s="21"/>
      <c r="V2128" s="89"/>
      <c r="Z2128" s="73"/>
      <c r="AA2128" s="73">
        <v>10.0</v>
      </c>
      <c r="AB2128" s="4"/>
      <c r="AC2128" s="74"/>
      <c r="AD2128" s="75"/>
      <c r="AE2128" s="75"/>
      <c r="AF2128" s="76"/>
      <c r="AJ2128" s="90"/>
      <c r="AK2128" s="18"/>
      <c r="AL2128" s="8">
        <f t="shared" si="173"/>
        <v>0</v>
      </c>
      <c r="AO2128" s="8">
        <v>4.98670180389957</v>
      </c>
      <c r="AT2128" s="18"/>
      <c r="AU2128" s="91"/>
    </row>
    <row r="2129" ht="12.0" customHeight="1">
      <c r="A2129" s="97">
        <v>3707010.0</v>
      </c>
      <c r="B2129" s="92" t="s">
        <v>2504</v>
      </c>
      <c r="C2129" s="81" t="str">
        <f t="shared" si="171"/>
        <v/>
      </c>
      <c r="D2129" s="82">
        <v>288.22</v>
      </c>
      <c r="E2129" s="106" t="s">
        <v>372</v>
      </c>
      <c r="F2129" s="84">
        <f t="shared" si="172"/>
        <v>351.6284</v>
      </c>
      <c r="G2129" s="95" t="s">
        <v>252</v>
      </c>
      <c r="H2129" s="86"/>
      <c r="I2129" s="98" t="s">
        <v>421</v>
      </c>
      <c r="J2129" s="108"/>
      <c r="K2129" s="88"/>
      <c r="N2129" s="18"/>
      <c r="P2129" s="4">
        <v>212.0</v>
      </c>
      <c r="Q2129" s="4"/>
      <c r="R2129" s="4"/>
      <c r="S2129" s="21"/>
      <c r="T2129" s="21"/>
      <c r="V2129" s="89"/>
      <c r="Z2129" s="73"/>
      <c r="AA2129" s="73">
        <v>10.0</v>
      </c>
      <c r="AB2129" s="4"/>
      <c r="AC2129" s="74"/>
      <c r="AD2129" s="75"/>
      <c r="AE2129" s="75"/>
      <c r="AF2129" s="76"/>
      <c r="AJ2129" s="90"/>
      <c r="AK2129" s="18"/>
      <c r="AL2129" s="8">
        <f t="shared" si="173"/>
        <v>0</v>
      </c>
      <c r="AO2129" s="8">
        <v>1.6221860434025452</v>
      </c>
      <c r="AT2129" s="18"/>
      <c r="AU2129" s="91"/>
    </row>
    <row r="2130" ht="12.0" customHeight="1">
      <c r="A2130" s="97">
        <v>3707011.0</v>
      </c>
      <c r="B2130" s="92" t="s">
        <v>2505</v>
      </c>
      <c r="C2130" s="81" t="str">
        <f t="shared" si="171"/>
        <v/>
      </c>
      <c r="D2130" s="82">
        <v>322.97</v>
      </c>
      <c r="E2130" s="106" t="s">
        <v>372</v>
      </c>
      <c r="F2130" s="84">
        <f t="shared" si="172"/>
        <v>394.0234</v>
      </c>
      <c r="G2130" s="95" t="s">
        <v>252</v>
      </c>
      <c r="H2130" s="86"/>
      <c r="I2130" s="99"/>
      <c r="J2130" s="108"/>
      <c r="K2130" s="88"/>
      <c r="N2130" s="18"/>
      <c r="P2130" s="4">
        <v>212.0</v>
      </c>
      <c r="Q2130" s="4"/>
      <c r="R2130" s="4"/>
      <c r="S2130" s="21"/>
      <c r="T2130" s="21"/>
      <c r="V2130" s="89"/>
      <c r="Z2130" s="73"/>
      <c r="AA2130" s="73">
        <v>10.0</v>
      </c>
      <c r="AB2130" s="4"/>
      <c r="AC2130" s="74"/>
      <c r="AD2130" s="75"/>
      <c r="AE2130" s="75"/>
      <c r="AF2130" s="76"/>
      <c r="AJ2130" s="90"/>
      <c r="AK2130" s="18"/>
      <c r="AL2130" s="8">
        <f t="shared" si="173"/>
        <v>0</v>
      </c>
      <c r="AO2130" s="8">
        <v>1.4476368505212116</v>
      </c>
      <c r="AT2130" s="18"/>
      <c r="AU2130" s="91"/>
    </row>
    <row r="2131" ht="12.0" customHeight="1">
      <c r="A2131" s="97">
        <v>3707012.0</v>
      </c>
      <c r="B2131" s="92" t="s">
        <v>2506</v>
      </c>
      <c r="C2131" s="81" t="str">
        <f t="shared" si="171"/>
        <v/>
      </c>
      <c r="D2131" s="82">
        <v>375.27</v>
      </c>
      <c r="E2131" s="106" t="s">
        <v>507</v>
      </c>
      <c r="F2131" s="84">
        <f t="shared" si="172"/>
        <v>457.8294</v>
      </c>
      <c r="G2131" s="95" t="s">
        <v>252</v>
      </c>
      <c r="H2131" s="86"/>
      <c r="I2131" s="76"/>
      <c r="J2131" s="108"/>
      <c r="K2131" s="88"/>
      <c r="N2131" s="18"/>
      <c r="P2131" s="4">
        <v>212.0</v>
      </c>
      <c r="Q2131" s="4"/>
      <c r="R2131" s="4"/>
      <c r="S2131" s="21"/>
      <c r="T2131" s="21"/>
      <c r="V2131" s="89"/>
      <c r="Z2131" s="73"/>
      <c r="AA2131" s="73">
        <v>10.0</v>
      </c>
      <c r="AB2131" s="4"/>
      <c r="AC2131" s="74"/>
      <c r="AD2131" s="75"/>
      <c r="AE2131" s="75"/>
      <c r="AF2131" s="76"/>
      <c r="AJ2131" s="90"/>
      <c r="AK2131" s="18"/>
      <c r="AL2131" s="8">
        <f t="shared" si="173"/>
        <v>0</v>
      </c>
      <c r="AO2131" s="8">
        <v>1.8688065331768362</v>
      </c>
      <c r="AT2131" s="18"/>
      <c r="AU2131" s="91"/>
    </row>
    <row r="2132" ht="12.0" customHeight="1">
      <c r="A2132" s="109">
        <v>3707013.0</v>
      </c>
      <c r="B2132" s="110" t="s">
        <v>2507</v>
      </c>
      <c r="C2132" s="81" t="str">
        <f t="shared" si="171"/>
        <v/>
      </c>
      <c r="D2132" s="82">
        <v>395.39</v>
      </c>
      <c r="E2132" s="106" t="s">
        <v>372</v>
      </c>
      <c r="F2132" s="128">
        <f t="shared" si="172"/>
        <v>482.3758</v>
      </c>
      <c r="G2132" s="112" t="s">
        <v>252</v>
      </c>
      <c r="H2132" s="86"/>
      <c r="I2132" s="76"/>
      <c r="J2132" s="108"/>
      <c r="K2132" s="88"/>
      <c r="N2132" s="18"/>
      <c r="P2132" s="4">
        <v>212.0</v>
      </c>
      <c r="Q2132" s="4"/>
      <c r="R2132" s="4"/>
      <c r="S2132" s="21"/>
      <c r="T2132" s="21"/>
      <c r="V2132" s="89"/>
      <c r="Z2132" s="73"/>
      <c r="AA2132" s="73">
        <v>10.0</v>
      </c>
      <c r="AB2132" s="4"/>
      <c r="AC2132" s="74"/>
      <c r="AD2132" s="75"/>
      <c r="AE2132" s="75"/>
      <c r="AF2132" s="76"/>
      <c r="AJ2132" s="90"/>
      <c r="AK2132" s="18"/>
      <c r="AL2132" s="8">
        <f t="shared" si="173"/>
        <v>0</v>
      </c>
      <c r="AO2132" s="8">
        <v>1.1824851332024875</v>
      </c>
      <c r="AT2132" s="18"/>
      <c r="AU2132" s="91"/>
    </row>
    <row r="2133" ht="90.0" customHeight="1">
      <c r="A2133" s="62">
        <v>65.0</v>
      </c>
      <c r="B2133" s="113" t="s">
        <v>2508</v>
      </c>
      <c r="C2133" s="66"/>
      <c r="D2133" s="82"/>
      <c r="E2133" s="66"/>
      <c r="F2133" s="114"/>
      <c r="G2133" s="68"/>
      <c r="H2133" s="69"/>
      <c r="I2133" s="78"/>
      <c r="J2133" s="71"/>
      <c r="K2133" s="71"/>
      <c r="N2133" s="18"/>
      <c r="P2133" s="4">
        <v>183.0</v>
      </c>
      <c r="Q2133" s="4"/>
      <c r="R2133" s="5"/>
      <c r="S2133" s="21"/>
      <c r="T2133" s="21"/>
      <c r="V2133" s="72"/>
      <c r="Z2133" s="73"/>
      <c r="AA2133" s="73"/>
      <c r="AB2133" s="4"/>
      <c r="AC2133" s="74"/>
      <c r="AD2133" s="75"/>
      <c r="AE2133" s="75"/>
      <c r="AF2133" s="76"/>
      <c r="AJ2133" s="90"/>
      <c r="AK2133" s="18"/>
      <c r="AL2133" s="18"/>
      <c r="AT2133" s="18"/>
      <c r="AU2133" s="91"/>
    </row>
    <row r="2134" ht="12.0" customHeight="1">
      <c r="A2134" s="79">
        <v>3712001.0</v>
      </c>
      <c r="B2134" s="80" t="s">
        <v>751</v>
      </c>
      <c r="C2134" s="81"/>
      <c r="D2134" s="82">
        <v>33.89</v>
      </c>
      <c r="E2134" s="106" t="s">
        <v>379</v>
      </c>
      <c r="F2134" s="84">
        <f t="shared" ref="F2134:F2157" si="174">D2134*1.22</f>
        <v>41.3458</v>
      </c>
      <c r="G2134" s="85"/>
      <c r="H2134" s="69"/>
      <c r="I2134" s="76"/>
      <c r="J2134" s="108"/>
      <c r="K2134" s="88"/>
      <c r="N2134" s="18"/>
      <c r="P2134" s="4">
        <v>183.0</v>
      </c>
      <c r="Q2134" s="4"/>
      <c r="R2134" s="4"/>
      <c r="S2134" s="21"/>
      <c r="T2134" s="21"/>
      <c r="V2134" s="89"/>
      <c r="Z2134" s="73"/>
      <c r="AA2134" s="73">
        <v>10.0</v>
      </c>
      <c r="AB2134" s="4"/>
      <c r="AC2134" s="74"/>
      <c r="AD2134" s="75"/>
      <c r="AE2134" s="75"/>
      <c r="AF2134" s="76"/>
      <c r="AJ2134" s="90"/>
      <c r="AK2134" s="18"/>
      <c r="AL2134" s="18"/>
      <c r="AT2134" s="18"/>
      <c r="AU2134" s="91"/>
    </row>
    <row r="2135" ht="12.0" customHeight="1">
      <c r="A2135" s="79">
        <v>3712002.0</v>
      </c>
      <c r="B2135" s="92" t="s">
        <v>752</v>
      </c>
      <c r="C2135" s="81"/>
      <c r="D2135" s="82">
        <v>36.86</v>
      </c>
      <c r="E2135" s="106" t="s">
        <v>245</v>
      </c>
      <c r="F2135" s="84">
        <f t="shared" si="174"/>
        <v>44.9692</v>
      </c>
      <c r="G2135" s="85"/>
      <c r="H2135" s="69"/>
      <c r="I2135" s="76"/>
      <c r="J2135" s="108"/>
      <c r="K2135" s="88"/>
      <c r="N2135" s="18"/>
      <c r="P2135" s="4">
        <v>183.0</v>
      </c>
      <c r="Q2135" s="4"/>
      <c r="R2135" s="4"/>
      <c r="S2135" s="21"/>
      <c r="T2135" s="21"/>
      <c r="V2135" s="89"/>
      <c r="Z2135" s="73"/>
      <c r="AA2135" s="73">
        <v>10.0</v>
      </c>
      <c r="AB2135" s="4"/>
      <c r="AC2135" s="74"/>
      <c r="AD2135" s="75"/>
      <c r="AE2135" s="75"/>
      <c r="AF2135" s="76"/>
      <c r="AJ2135" s="90"/>
      <c r="AK2135" s="18"/>
      <c r="AL2135" s="18"/>
      <c r="AT2135" s="18"/>
      <c r="AU2135" s="91"/>
    </row>
    <row r="2136" ht="12.0" customHeight="1">
      <c r="A2136" s="79">
        <v>3712003.0</v>
      </c>
      <c r="B2136" s="92" t="s">
        <v>753</v>
      </c>
      <c r="C2136" s="81"/>
      <c r="D2136" s="82">
        <v>36.86</v>
      </c>
      <c r="E2136" s="106" t="s">
        <v>245</v>
      </c>
      <c r="F2136" s="84">
        <f t="shared" si="174"/>
        <v>44.9692</v>
      </c>
      <c r="G2136" s="85"/>
      <c r="H2136" s="69"/>
      <c r="I2136" s="76"/>
      <c r="J2136" s="108"/>
      <c r="K2136" s="88"/>
      <c r="N2136" s="18"/>
      <c r="P2136" s="4">
        <v>183.0</v>
      </c>
      <c r="Q2136" s="4"/>
      <c r="R2136" s="4"/>
      <c r="S2136" s="21"/>
      <c r="T2136" s="21"/>
      <c r="V2136" s="89"/>
      <c r="Z2136" s="73"/>
      <c r="AA2136" s="73">
        <v>10.0</v>
      </c>
      <c r="AB2136" s="4"/>
      <c r="AC2136" s="74"/>
      <c r="AD2136" s="75"/>
      <c r="AE2136" s="75"/>
      <c r="AF2136" s="76"/>
      <c r="AJ2136" s="90"/>
      <c r="AK2136" s="18"/>
      <c r="AL2136" s="18"/>
      <c r="AT2136" s="18"/>
      <c r="AU2136" s="91"/>
    </row>
    <row r="2137" ht="12.0" customHeight="1">
      <c r="A2137" s="79">
        <v>3712004.0</v>
      </c>
      <c r="B2137" s="92" t="s">
        <v>754</v>
      </c>
      <c r="C2137" s="81"/>
      <c r="D2137" s="82">
        <v>39.51</v>
      </c>
      <c r="E2137" s="106" t="s">
        <v>245</v>
      </c>
      <c r="F2137" s="84">
        <f t="shared" si="174"/>
        <v>48.2022</v>
      </c>
      <c r="G2137" s="85"/>
      <c r="H2137" s="69"/>
      <c r="I2137" s="76"/>
      <c r="J2137" s="108"/>
      <c r="K2137" s="88"/>
      <c r="N2137" s="18"/>
      <c r="P2137" s="4">
        <v>183.0</v>
      </c>
      <c r="Q2137" s="4"/>
      <c r="R2137" s="4"/>
      <c r="S2137" s="21"/>
      <c r="T2137" s="21"/>
      <c r="V2137" s="89"/>
      <c r="Z2137" s="73"/>
      <c r="AA2137" s="73">
        <v>10.0</v>
      </c>
      <c r="AB2137" s="4"/>
      <c r="AC2137" s="74"/>
      <c r="AD2137" s="75"/>
      <c r="AE2137" s="75"/>
      <c r="AF2137" s="76"/>
      <c r="AJ2137" s="90"/>
      <c r="AK2137" s="18"/>
      <c r="AL2137" s="18"/>
      <c r="AT2137" s="18"/>
      <c r="AU2137" s="91"/>
    </row>
    <row r="2138" ht="12.0" customHeight="1">
      <c r="A2138" s="79">
        <v>3712005.0</v>
      </c>
      <c r="B2138" s="92" t="s">
        <v>755</v>
      </c>
      <c r="C2138" s="81"/>
      <c r="D2138" s="82">
        <v>45.36</v>
      </c>
      <c r="E2138" s="106" t="s">
        <v>245</v>
      </c>
      <c r="F2138" s="84">
        <f t="shared" si="174"/>
        <v>55.3392</v>
      </c>
      <c r="G2138" s="85"/>
      <c r="H2138" s="69"/>
      <c r="I2138" s="76"/>
      <c r="J2138" s="108"/>
      <c r="K2138" s="88"/>
      <c r="N2138" s="18"/>
      <c r="P2138" s="4">
        <v>183.0</v>
      </c>
      <c r="Q2138" s="4"/>
      <c r="R2138" s="4"/>
      <c r="S2138" s="21"/>
      <c r="T2138" s="21"/>
      <c r="V2138" s="89"/>
      <c r="Z2138" s="73"/>
      <c r="AA2138" s="73">
        <v>10.0</v>
      </c>
      <c r="AB2138" s="4"/>
      <c r="AC2138" s="74"/>
      <c r="AD2138" s="75"/>
      <c r="AE2138" s="75"/>
      <c r="AF2138" s="76"/>
      <c r="AJ2138" s="90"/>
      <c r="AK2138" s="18"/>
      <c r="AL2138" s="18"/>
      <c r="AT2138" s="18"/>
      <c r="AU2138" s="91"/>
    </row>
    <row r="2139" ht="12.0" customHeight="1">
      <c r="A2139" s="79">
        <v>3712006.0</v>
      </c>
      <c r="B2139" s="92" t="s">
        <v>756</v>
      </c>
      <c r="C2139" s="81"/>
      <c r="D2139" s="82">
        <v>49.76</v>
      </c>
      <c r="E2139" s="106" t="s">
        <v>379</v>
      </c>
      <c r="F2139" s="84">
        <f t="shared" si="174"/>
        <v>60.7072</v>
      </c>
      <c r="G2139" s="85"/>
      <c r="H2139" s="69"/>
      <c r="I2139" s="76"/>
      <c r="J2139" s="108"/>
      <c r="K2139" s="88"/>
      <c r="N2139" s="18"/>
      <c r="P2139" s="4">
        <v>183.0</v>
      </c>
      <c r="Q2139" s="4"/>
      <c r="R2139" s="4"/>
      <c r="S2139" s="21"/>
      <c r="T2139" s="21"/>
      <c r="V2139" s="89"/>
      <c r="Z2139" s="73"/>
      <c r="AA2139" s="73">
        <v>10.0</v>
      </c>
      <c r="AB2139" s="4"/>
      <c r="AC2139" s="74"/>
      <c r="AD2139" s="75"/>
      <c r="AE2139" s="75"/>
      <c r="AF2139" s="76"/>
      <c r="AJ2139" s="90"/>
      <c r="AK2139" s="18"/>
      <c r="AL2139" s="18"/>
      <c r="AT2139" s="18"/>
      <c r="AU2139" s="91"/>
    </row>
    <row r="2140" ht="12.0" customHeight="1">
      <c r="A2140" s="79">
        <v>3712007.0</v>
      </c>
      <c r="B2140" s="92" t="s">
        <v>757</v>
      </c>
      <c r="C2140" s="81"/>
      <c r="D2140" s="82">
        <v>53.87</v>
      </c>
      <c r="E2140" s="106" t="s">
        <v>458</v>
      </c>
      <c r="F2140" s="84">
        <f t="shared" si="174"/>
        <v>65.7214</v>
      </c>
      <c r="G2140" s="85"/>
      <c r="H2140" s="69"/>
      <c r="I2140" s="76"/>
      <c r="J2140" s="108"/>
      <c r="K2140" s="88"/>
      <c r="N2140" s="18"/>
      <c r="P2140" s="4">
        <v>183.0</v>
      </c>
      <c r="Q2140" s="4"/>
      <c r="R2140" s="4"/>
      <c r="S2140" s="21"/>
      <c r="T2140" s="21"/>
      <c r="V2140" s="89"/>
      <c r="Z2140" s="73"/>
      <c r="AA2140" s="73">
        <v>10.0</v>
      </c>
      <c r="AB2140" s="4"/>
      <c r="AC2140" s="74"/>
      <c r="AD2140" s="75"/>
      <c r="AE2140" s="75"/>
      <c r="AF2140" s="76"/>
      <c r="AJ2140" s="90"/>
      <c r="AK2140" s="18"/>
      <c r="AL2140" s="18"/>
      <c r="AT2140" s="18"/>
      <c r="AU2140" s="91"/>
    </row>
    <row r="2141" ht="12.0" customHeight="1">
      <c r="A2141" s="79">
        <v>3712008.0</v>
      </c>
      <c r="B2141" s="92" t="s">
        <v>758</v>
      </c>
      <c r="C2141" s="81"/>
      <c r="D2141" s="82">
        <v>59.29</v>
      </c>
      <c r="E2141" s="106" t="s">
        <v>245</v>
      </c>
      <c r="F2141" s="84">
        <f t="shared" si="174"/>
        <v>72.3338</v>
      </c>
      <c r="G2141" s="85"/>
      <c r="H2141" s="69"/>
      <c r="I2141" s="76"/>
      <c r="J2141" s="108"/>
      <c r="K2141" s="88"/>
      <c r="N2141" s="18"/>
      <c r="P2141" s="4">
        <v>183.0</v>
      </c>
      <c r="Q2141" s="4"/>
      <c r="R2141" s="4"/>
      <c r="S2141" s="21"/>
      <c r="T2141" s="21"/>
      <c r="V2141" s="89"/>
      <c r="Z2141" s="73"/>
      <c r="AA2141" s="73">
        <v>10.0</v>
      </c>
      <c r="AB2141" s="4"/>
      <c r="AC2141" s="74"/>
      <c r="AD2141" s="75"/>
      <c r="AE2141" s="75"/>
      <c r="AF2141" s="76"/>
      <c r="AJ2141" s="90"/>
      <c r="AK2141" s="18"/>
      <c r="AL2141" s="18"/>
      <c r="AT2141" s="18"/>
      <c r="AU2141" s="91"/>
    </row>
    <row r="2142" ht="12.0" customHeight="1">
      <c r="A2142" s="79">
        <v>3712009.0</v>
      </c>
      <c r="B2142" s="92" t="s">
        <v>759</v>
      </c>
      <c r="C2142" s="81"/>
      <c r="D2142" s="82">
        <v>35.7</v>
      </c>
      <c r="E2142" s="106" t="s">
        <v>379</v>
      </c>
      <c r="F2142" s="84">
        <f t="shared" si="174"/>
        <v>43.554</v>
      </c>
      <c r="G2142" s="85"/>
      <c r="H2142" s="69"/>
      <c r="I2142" s="76"/>
      <c r="J2142" s="108"/>
      <c r="K2142" s="88"/>
      <c r="N2142" s="18"/>
      <c r="P2142" s="4">
        <v>183.0</v>
      </c>
      <c r="Q2142" s="4"/>
      <c r="R2142" s="4"/>
      <c r="S2142" s="21"/>
      <c r="T2142" s="21"/>
      <c r="V2142" s="89"/>
      <c r="Z2142" s="73"/>
      <c r="AA2142" s="73">
        <v>10.0</v>
      </c>
      <c r="AB2142" s="4"/>
      <c r="AC2142" s="74"/>
      <c r="AD2142" s="75"/>
      <c r="AE2142" s="75"/>
      <c r="AF2142" s="76"/>
      <c r="AJ2142" s="90"/>
      <c r="AK2142" s="18"/>
      <c r="AL2142" s="18"/>
      <c r="AT2142" s="18"/>
      <c r="AU2142" s="91"/>
    </row>
    <row r="2143" ht="12.0" customHeight="1">
      <c r="A2143" s="79">
        <v>3712010.0</v>
      </c>
      <c r="B2143" s="92" t="s">
        <v>760</v>
      </c>
      <c r="C2143" s="81"/>
      <c r="D2143" s="82">
        <v>45.08</v>
      </c>
      <c r="E2143" s="106" t="s">
        <v>245</v>
      </c>
      <c r="F2143" s="84">
        <f t="shared" si="174"/>
        <v>54.9976</v>
      </c>
      <c r="G2143" s="85"/>
      <c r="H2143" s="69"/>
      <c r="I2143" s="76"/>
      <c r="J2143" s="108"/>
      <c r="K2143" s="88"/>
      <c r="N2143" s="18"/>
      <c r="P2143" s="4">
        <v>183.0</v>
      </c>
      <c r="Q2143" s="4"/>
      <c r="R2143" s="4"/>
      <c r="S2143" s="21"/>
      <c r="T2143" s="21"/>
      <c r="V2143" s="89"/>
      <c r="Z2143" s="73"/>
      <c r="AA2143" s="73">
        <v>10.0</v>
      </c>
      <c r="AB2143" s="4"/>
      <c r="AC2143" s="74"/>
      <c r="AD2143" s="75"/>
      <c r="AE2143" s="75"/>
      <c r="AF2143" s="76"/>
      <c r="AJ2143" s="90"/>
      <c r="AK2143" s="18"/>
      <c r="AL2143" s="18"/>
      <c r="AT2143" s="18"/>
      <c r="AU2143" s="91"/>
    </row>
    <row r="2144" ht="12.0" customHeight="1">
      <c r="A2144" s="79">
        <v>3712011.0</v>
      </c>
      <c r="B2144" s="92" t="s">
        <v>761</v>
      </c>
      <c r="C2144" s="81"/>
      <c r="D2144" s="82">
        <v>52.8</v>
      </c>
      <c r="E2144" s="106" t="s">
        <v>507</v>
      </c>
      <c r="F2144" s="84">
        <f t="shared" si="174"/>
        <v>64.416</v>
      </c>
      <c r="G2144" s="85"/>
      <c r="H2144" s="69"/>
      <c r="I2144" s="76"/>
      <c r="J2144" s="108"/>
      <c r="K2144" s="88"/>
      <c r="N2144" s="18"/>
      <c r="P2144" s="4">
        <v>183.0</v>
      </c>
      <c r="Q2144" s="4"/>
      <c r="R2144" s="4"/>
      <c r="S2144" s="21"/>
      <c r="T2144" s="21"/>
      <c r="V2144" s="89"/>
      <c r="Z2144" s="73"/>
      <c r="AA2144" s="73">
        <v>10.0</v>
      </c>
      <c r="AB2144" s="4"/>
      <c r="AC2144" s="74"/>
      <c r="AD2144" s="75"/>
      <c r="AE2144" s="75"/>
      <c r="AF2144" s="76"/>
      <c r="AJ2144" s="90"/>
      <c r="AK2144" s="18"/>
      <c r="AL2144" s="18"/>
      <c r="AT2144" s="18"/>
      <c r="AU2144" s="91"/>
    </row>
    <row r="2145" ht="12.0" customHeight="1">
      <c r="A2145" s="79">
        <v>3712012.0</v>
      </c>
      <c r="B2145" s="92" t="s">
        <v>762</v>
      </c>
      <c r="C2145" s="81"/>
      <c r="D2145" s="82">
        <v>62.54</v>
      </c>
      <c r="E2145" s="106" t="s">
        <v>245</v>
      </c>
      <c r="F2145" s="84">
        <f t="shared" si="174"/>
        <v>76.2988</v>
      </c>
      <c r="G2145" s="85"/>
      <c r="H2145" s="69"/>
      <c r="I2145" s="76"/>
      <c r="J2145" s="108"/>
      <c r="K2145" s="88"/>
      <c r="N2145" s="18"/>
      <c r="P2145" s="4">
        <v>183.0</v>
      </c>
      <c r="Q2145" s="4"/>
      <c r="R2145" s="4"/>
      <c r="S2145" s="21"/>
      <c r="T2145" s="21"/>
      <c r="V2145" s="89"/>
      <c r="Z2145" s="73"/>
      <c r="AA2145" s="73">
        <v>10.0</v>
      </c>
      <c r="AB2145" s="4"/>
      <c r="AC2145" s="74"/>
      <c r="AD2145" s="75"/>
      <c r="AE2145" s="75"/>
      <c r="AF2145" s="76"/>
      <c r="AJ2145" s="90"/>
      <c r="AK2145" s="18"/>
      <c r="AL2145" s="18"/>
      <c r="AT2145" s="18"/>
      <c r="AU2145" s="91"/>
    </row>
    <row r="2146" ht="12.0" customHeight="1">
      <c r="A2146" s="79">
        <v>3712013.0</v>
      </c>
      <c r="B2146" s="92" t="s">
        <v>763</v>
      </c>
      <c r="C2146" s="81"/>
      <c r="D2146" s="82">
        <v>62.54</v>
      </c>
      <c r="E2146" s="106" t="s">
        <v>245</v>
      </c>
      <c r="F2146" s="84">
        <f t="shared" si="174"/>
        <v>76.2988</v>
      </c>
      <c r="G2146" s="85"/>
      <c r="H2146" s="69"/>
      <c r="I2146" s="76"/>
      <c r="J2146" s="108"/>
      <c r="K2146" s="88"/>
      <c r="N2146" s="18"/>
      <c r="P2146" s="4">
        <v>183.0</v>
      </c>
      <c r="Q2146" s="4"/>
      <c r="R2146" s="4"/>
      <c r="S2146" s="21"/>
      <c r="T2146" s="21"/>
      <c r="V2146" s="89"/>
      <c r="Z2146" s="73"/>
      <c r="AA2146" s="73">
        <v>10.0</v>
      </c>
      <c r="AB2146" s="4"/>
      <c r="AC2146" s="74"/>
      <c r="AD2146" s="75"/>
      <c r="AE2146" s="75"/>
      <c r="AF2146" s="76"/>
      <c r="AJ2146" s="90"/>
      <c r="AK2146" s="18"/>
      <c r="AL2146" s="18"/>
      <c r="AT2146" s="18"/>
      <c r="AU2146" s="91"/>
    </row>
    <row r="2147" ht="12.0" customHeight="1">
      <c r="A2147" s="79">
        <v>3712014.0</v>
      </c>
      <c r="B2147" s="92" t="s">
        <v>764</v>
      </c>
      <c r="C2147" s="81"/>
      <c r="D2147" s="82">
        <v>63.49</v>
      </c>
      <c r="E2147" s="106" t="s">
        <v>245</v>
      </c>
      <c r="F2147" s="84">
        <f t="shared" si="174"/>
        <v>77.4578</v>
      </c>
      <c r="G2147" s="85"/>
      <c r="H2147" s="69"/>
      <c r="I2147" s="76"/>
      <c r="J2147" s="108"/>
      <c r="K2147" s="88"/>
      <c r="N2147" s="18"/>
      <c r="P2147" s="4">
        <v>183.0</v>
      </c>
      <c r="Q2147" s="4"/>
      <c r="R2147" s="4"/>
      <c r="S2147" s="21"/>
      <c r="T2147" s="21"/>
      <c r="V2147" s="89"/>
      <c r="Z2147" s="73"/>
      <c r="AA2147" s="73">
        <v>10.0</v>
      </c>
      <c r="AB2147" s="4"/>
      <c r="AC2147" s="74"/>
      <c r="AD2147" s="75"/>
      <c r="AE2147" s="75"/>
      <c r="AF2147" s="76"/>
      <c r="AJ2147" s="90"/>
      <c r="AK2147" s="18"/>
      <c r="AL2147" s="18"/>
      <c r="AT2147" s="18"/>
      <c r="AU2147" s="91"/>
    </row>
    <row r="2148" ht="12.0" customHeight="1">
      <c r="A2148" s="79">
        <v>3712015.0</v>
      </c>
      <c r="B2148" s="92" t="s">
        <v>765</v>
      </c>
      <c r="C2148" s="81"/>
      <c r="D2148" s="82">
        <v>70.99</v>
      </c>
      <c r="E2148" s="106" t="s">
        <v>245</v>
      </c>
      <c r="F2148" s="84">
        <f t="shared" si="174"/>
        <v>86.6078</v>
      </c>
      <c r="G2148" s="85"/>
      <c r="H2148" s="69"/>
      <c r="I2148" s="76"/>
      <c r="J2148" s="108"/>
      <c r="K2148" s="88"/>
      <c r="N2148" s="18"/>
      <c r="P2148" s="4">
        <v>183.0</v>
      </c>
      <c r="Q2148" s="4"/>
      <c r="R2148" s="4"/>
      <c r="S2148" s="21"/>
      <c r="T2148" s="21"/>
      <c r="V2148" s="89"/>
      <c r="Z2148" s="73"/>
      <c r="AA2148" s="73">
        <v>10.0</v>
      </c>
      <c r="AB2148" s="4"/>
      <c r="AC2148" s="74"/>
      <c r="AD2148" s="75"/>
      <c r="AE2148" s="75"/>
      <c r="AF2148" s="76"/>
      <c r="AJ2148" s="90"/>
      <c r="AK2148" s="18"/>
      <c r="AL2148" s="18"/>
      <c r="AT2148" s="18"/>
      <c r="AU2148" s="91"/>
    </row>
    <row r="2149" ht="12.0" customHeight="1">
      <c r="A2149" s="79">
        <v>3712016.0</v>
      </c>
      <c r="B2149" s="92" t="s">
        <v>766</v>
      </c>
      <c r="C2149" s="81"/>
      <c r="D2149" s="82">
        <v>82.0</v>
      </c>
      <c r="E2149" s="106" t="s">
        <v>379</v>
      </c>
      <c r="F2149" s="84">
        <f t="shared" si="174"/>
        <v>100.04</v>
      </c>
      <c r="G2149" s="85"/>
      <c r="H2149" s="69"/>
      <c r="I2149" s="76"/>
      <c r="J2149" s="108"/>
      <c r="K2149" s="88"/>
      <c r="N2149" s="18"/>
      <c r="P2149" s="4">
        <v>183.0</v>
      </c>
      <c r="Q2149" s="4"/>
      <c r="R2149" s="4"/>
      <c r="S2149" s="21"/>
      <c r="T2149" s="21"/>
      <c r="V2149" s="89"/>
      <c r="Z2149" s="73"/>
      <c r="AA2149" s="73">
        <v>10.0</v>
      </c>
      <c r="AB2149" s="4"/>
      <c r="AC2149" s="74"/>
      <c r="AD2149" s="75"/>
      <c r="AE2149" s="75"/>
      <c r="AF2149" s="76"/>
      <c r="AJ2149" s="90"/>
      <c r="AK2149" s="18"/>
      <c r="AL2149" s="18"/>
      <c r="AT2149" s="18"/>
      <c r="AU2149" s="91"/>
    </row>
    <row r="2150" ht="12.0" customHeight="1">
      <c r="A2150" s="79">
        <v>3712017.0</v>
      </c>
      <c r="B2150" s="92" t="s">
        <v>767</v>
      </c>
      <c r="C2150" s="81"/>
      <c r="D2150" s="82">
        <v>82.0</v>
      </c>
      <c r="E2150" s="106" t="s">
        <v>245</v>
      </c>
      <c r="F2150" s="84">
        <f t="shared" si="174"/>
        <v>100.04</v>
      </c>
      <c r="G2150" s="85"/>
      <c r="H2150" s="69"/>
      <c r="I2150" s="76"/>
      <c r="J2150" s="108"/>
      <c r="K2150" s="88"/>
      <c r="N2150" s="18"/>
      <c r="P2150" s="4">
        <v>183.0</v>
      </c>
      <c r="Q2150" s="4"/>
      <c r="R2150" s="4"/>
      <c r="S2150" s="21"/>
      <c r="T2150" s="21"/>
      <c r="V2150" s="89"/>
      <c r="Z2150" s="73"/>
      <c r="AA2150" s="73">
        <v>10.0</v>
      </c>
      <c r="AB2150" s="4"/>
      <c r="AC2150" s="74"/>
      <c r="AD2150" s="75"/>
      <c r="AE2150" s="75"/>
      <c r="AF2150" s="76"/>
      <c r="AJ2150" s="90"/>
      <c r="AK2150" s="18"/>
      <c r="AL2150" s="18"/>
      <c r="AT2150" s="18"/>
      <c r="AU2150" s="91"/>
    </row>
    <row r="2151" ht="12.0" customHeight="1">
      <c r="A2151" s="79">
        <v>3712018.0</v>
      </c>
      <c r="B2151" s="92" t="s">
        <v>768</v>
      </c>
      <c r="C2151" s="81"/>
      <c r="D2151" s="82">
        <v>82.0</v>
      </c>
      <c r="E2151" s="106" t="s">
        <v>245</v>
      </c>
      <c r="F2151" s="84">
        <f t="shared" si="174"/>
        <v>100.04</v>
      </c>
      <c r="G2151" s="85"/>
      <c r="H2151" s="69"/>
      <c r="I2151" s="76"/>
      <c r="J2151" s="108"/>
      <c r="K2151" s="88"/>
      <c r="N2151" s="18"/>
      <c r="P2151" s="4">
        <v>183.0</v>
      </c>
      <c r="Q2151" s="4"/>
      <c r="R2151" s="4"/>
      <c r="S2151" s="21"/>
      <c r="T2151" s="21"/>
      <c r="V2151" s="89"/>
      <c r="Z2151" s="73"/>
      <c r="AA2151" s="73">
        <v>10.0</v>
      </c>
      <c r="AB2151" s="4"/>
      <c r="AC2151" s="74"/>
      <c r="AD2151" s="75"/>
      <c r="AE2151" s="75"/>
      <c r="AF2151" s="76"/>
      <c r="AJ2151" s="90"/>
      <c r="AK2151" s="18"/>
      <c r="AL2151" s="18"/>
      <c r="AT2151" s="18"/>
      <c r="AU2151" s="91"/>
    </row>
    <row r="2152" ht="12.0" customHeight="1">
      <c r="A2152" s="79">
        <v>3712019.0</v>
      </c>
      <c r="B2152" s="92" t="s">
        <v>769</v>
      </c>
      <c r="C2152" s="81"/>
      <c r="D2152" s="82">
        <v>98.37</v>
      </c>
      <c r="E2152" s="106" t="s">
        <v>245</v>
      </c>
      <c r="F2152" s="84">
        <f t="shared" si="174"/>
        <v>120.0114</v>
      </c>
      <c r="G2152" s="85"/>
      <c r="H2152" s="69"/>
      <c r="I2152" s="76"/>
      <c r="J2152" s="108"/>
      <c r="K2152" s="88"/>
      <c r="N2152" s="18"/>
      <c r="P2152" s="4">
        <v>183.0</v>
      </c>
      <c r="Q2152" s="4"/>
      <c r="R2152" s="4"/>
      <c r="S2152" s="21"/>
      <c r="T2152" s="21"/>
      <c r="V2152" s="89"/>
      <c r="Z2152" s="73"/>
      <c r="AA2152" s="73">
        <v>10.0</v>
      </c>
      <c r="AB2152" s="4"/>
      <c r="AC2152" s="74"/>
      <c r="AD2152" s="75"/>
      <c r="AE2152" s="75"/>
      <c r="AF2152" s="76"/>
      <c r="AJ2152" s="90"/>
      <c r="AK2152" s="18"/>
      <c r="AL2152" s="18"/>
      <c r="AT2152" s="18"/>
      <c r="AU2152" s="91"/>
    </row>
    <row r="2153" ht="12.0" customHeight="1">
      <c r="A2153" s="79">
        <v>3712020.0</v>
      </c>
      <c r="B2153" s="92" t="s">
        <v>770</v>
      </c>
      <c r="C2153" s="81"/>
      <c r="D2153" s="82">
        <v>105.17</v>
      </c>
      <c r="E2153" s="106" t="s">
        <v>372</v>
      </c>
      <c r="F2153" s="84">
        <f t="shared" si="174"/>
        <v>128.3074</v>
      </c>
      <c r="G2153" s="85"/>
      <c r="H2153" s="69"/>
      <c r="I2153" s="76"/>
      <c r="J2153" s="108"/>
      <c r="K2153" s="88"/>
      <c r="N2153" s="18"/>
      <c r="P2153" s="4">
        <v>183.0</v>
      </c>
      <c r="Q2153" s="4"/>
      <c r="R2153" s="4"/>
      <c r="S2153" s="21"/>
      <c r="T2153" s="21"/>
      <c r="V2153" s="89"/>
      <c r="Z2153" s="73"/>
      <c r="AA2153" s="73">
        <v>10.0</v>
      </c>
      <c r="AB2153" s="4"/>
      <c r="AC2153" s="74"/>
      <c r="AD2153" s="75"/>
      <c r="AE2153" s="75"/>
      <c r="AF2153" s="76"/>
      <c r="AJ2153" s="90"/>
      <c r="AK2153" s="18"/>
      <c r="AL2153" s="18"/>
      <c r="AT2153" s="18"/>
      <c r="AU2153" s="91"/>
    </row>
    <row r="2154" ht="12.0" customHeight="1">
      <c r="A2154" s="79">
        <v>3712021.0</v>
      </c>
      <c r="B2154" s="92" t="s">
        <v>771</v>
      </c>
      <c r="C2154" s="81"/>
      <c r="D2154" s="82">
        <v>113.3</v>
      </c>
      <c r="E2154" s="106" t="s">
        <v>245</v>
      </c>
      <c r="F2154" s="84">
        <f t="shared" si="174"/>
        <v>138.226</v>
      </c>
      <c r="G2154" s="85"/>
      <c r="H2154" s="69"/>
      <c r="I2154" s="76"/>
      <c r="J2154" s="108"/>
      <c r="K2154" s="88"/>
      <c r="N2154" s="18"/>
      <c r="P2154" s="4">
        <v>183.0</v>
      </c>
      <c r="Q2154" s="4"/>
      <c r="R2154" s="4"/>
      <c r="S2154" s="21"/>
      <c r="T2154" s="21"/>
      <c r="V2154" s="89"/>
      <c r="Z2154" s="73"/>
      <c r="AA2154" s="73">
        <v>10.0</v>
      </c>
      <c r="AB2154" s="4"/>
      <c r="AC2154" s="74"/>
      <c r="AD2154" s="75"/>
      <c r="AE2154" s="75"/>
      <c r="AF2154" s="76"/>
      <c r="AJ2154" s="90"/>
      <c r="AK2154" s="18"/>
      <c r="AL2154" s="18"/>
      <c r="AT2154" s="18"/>
      <c r="AU2154" s="91"/>
    </row>
    <row r="2155" ht="12.0" customHeight="1">
      <c r="A2155" s="79">
        <v>3712022.0</v>
      </c>
      <c r="B2155" s="92" t="s">
        <v>772</v>
      </c>
      <c r="C2155" s="81"/>
      <c r="D2155" s="82">
        <v>129.85</v>
      </c>
      <c r="E2155" s="106" t="s">
        <v>245</v>
      </c>
      <c r="F2155" s="84">
        <f t="shared" si="174"/>
        <v>158.417</v>
      </c>
      <c r="G2155" s="85"/>
      <c r="H2155" s="69"/>
      <c r="I2155" s="76"/>
      <c r="J2155" s="108"/>
      <c r="K2155" s="88"/>
      <c r="N2155" s="18"/>
      <c r="P2155" s="4">
        <v>183.0</v>
      </c>
      <c r="Q2155" s="4"/>
      <c r="R2155" s="4"/>
      <c r="S2155" s="21"/>
      <c r="T2155" s="21"/>
      <c r="V2155" s="89"/>
      <c r="Z2155" s="73"/>
      <c r="AA2155" s="73">
        <v>10.0</v>
      </c>
      <c r="AB2155" s="4"/>
      <c r="AC2155" s="74"/>
      <c r="AD2155" s="75"/>
      <c r="AE2155" s="75"/>
      <c r="AF2155" s="76"/>
      <c r="AJ2155" s="90"/>
      <c r="AK2155" s="18"/>
      <c r="AL2155" s="18"/>
      <c r="AT2155" s="18"/>
      <c r="AU2155" s="91"/>
    </row>
    <row r="2156" ht="12.0" customHeight="1">
      <c r="A2156" s="79">
        <v>3712023.0</v>
      </c>
      <c r="B2156" s="92" t="s">
        <v>773</v>
      </c>
      <c r="C2156" s="81"/>
      <c r="D2156" s="82">
        <v>129.85</v>
      </c>
      <c r="E2156" s="106" t="s">
        <v>245</v>
      </c>
      <c r="F2156" s="84">
        <f t="shared" si="174"/>
        <v>158.417</v>
      </c>
      <c r="G2156" s="85"/>
      <c r="H2156" s="69"/>
      <c r="I2156" s="76"/>
      <c r="J2156" s="108"/>
      <c r="K2156" s="88"/>
      <c r="N2156" s="18"/>
      <c r="P2156" s="4">
        <v>183.0</v>
      </c>
      <c r="Q2156" s="4"/>
      <c r="R2156" s="4"/>
      <c r="S2156" s="21"/>
      <c r="T2156" s="21"/>
      <c r="V2156" s="89"/>
      <c r="Z2156" s="73"/>
      <c r="AA2156" s="73">
        <v>10.0</v>
      </c>
      <c r="AB2156" s="4"/>
      <c r="AC2156" s="74"/>
      <c r="AD2156" s="75"/>
      <c r="AE2156" s="75"/>
      <c r="AF2156" s="76"/>
      <c r="AJ2156" s="90"/>
      <c r="AK2156" s="18"/>
      <c r="AL2156" s="18"/>
      <c r="AT2156" s="18"/>
      <c r="AU2156" s="91"/>
    </row>
    <row r="2157" ht="12.0" customHeight="1">
      <c r="A2157" s="79">
        <v>3712024.0</v>
      </c>
      <c r="B2157" s="92" t="s">
        <v>774</v>
      </c>
      <c r="C2157" s="81"/>
      <c r="D2157" s="82">
        <v>163.66</v>
      </c>
      <c r="E2157" s="106" t="s">
        <v>379</v>
      </c>
      <c r="F2157" s="84">
        <f t="shared" si="174"/>
        <v>199.6652</v>
      </c>
      <c r="G2157" s="85"/>
      <c r="H2157" s="69"/>
      <c r="I2157" s="76"/>
      <c r="J2157" s="108"/>
      <c r="K2157" s="88"/>
      <c r="N2157" s="18"/>
      <c r="P2157" s="4">
        <v>183.0</v>
      </c>
      <c r="Q2157" s="4"/>
      <c r="R2157" s="4"/>
      <c r="S2157" s="21"/>
      <c r="T2157" s="21"/>
      <c r="V2157" s="89"/>
      <c r="Z2157" s="73"/>
      <c r="AA2157" s="73">
        <v>10.0</v>
      </c>
      <c r="AB2157" s="4"/>
      <c r="AC2157" s="74"/>
      <c r="AD2157" s="75"/>
      <c r="AE2157" s="75"/>
      <c r="AF2157" s="76"/>
      <c r="AJ2157" s="90"/>
      <c r="AK2157" s="18"/>
      <c r="AL2157" s="18"/>
      <c r="AT2157" s="18"/>
      <c r="AU2157" s="91"/>
    </row>
    <row r="2158" ht="105.0" customHeight="1">
      <c r="A2158" s="62">
        <v>66.0</v>
      </c>
      <c r="B2158" s="113" t="s">
        <v>2509</v>
      </c>
      <c r="C2158" s="66"/>
      <c r="D2158" s="82"/>
      <c r="E2158" s="66"/>
      <c r="F2158" s="114"/>
      <c r="G2158" s="68"/>
      <c r="H2158" s="86"/>
      <c r="I2158" s="70">
        <v>0.0</v>
      </c>
      <c r="J2158" s="71"/>
      <c r="K2158" s="71"/>
      <c r="N2158" s="18"/>
      <c r="P2158" s="4">
        <v>16.0</v>
      </c>
      <c r="Q2158" s="4"/>
      <c r="R2158" s="5"/>
      <c r="S2158" s="21"/>
      <c r="T2158" s="21"/>
      <c r="V2158" s="72"/>
      <c r="Z2158" s="73"/>
      <c r="AA2158" s="73"/>
      <c r="AB2158" s="4"/>
      <c r="AC2158" s="74"/>
      <c r="AD2158" s="75"/>
      <c r="AE2158" s="75"/>
      <c r="AF2158" s="76"/>
      <c r="AJ2158" s="90"/>
      <c r="AK2158" s="18"/>
      <c r="AL2158" s="18"/>
      <c r="AT2158" s="18"/>
      <c r="AU2158" s="91"/>
    </row>
    <row r="2159" ht="12.0" customHeight="1">
      <c r="A2159" s="79">
        <v>152329.0</v>
      </c>
      <c r="B2159" s="80" t="s">
        <v>934</v>
      </c>
      <c r="C2159" s="81" t="str">
        <f t="shared" ref="C2159:C2194" si="175">IF(MROUND(AL2159/(AO2159*F2159),1)=0,"",MROUND(AL2159/(AO2159*F2159),1))</f>
        <v/>
      </c>
      <c r="D2159" s="82">
        <v>31.94</v>
      </c>
      <c r="E2159" s="106" t="s">
        <v>497</v>
      </c>
      <c r="F2159" s="84">
        <f t="shared" ref="F2159:F2194" si="176">D2159*1.22</f>
        <v>38.9668</v>
      </c>
      <c r="G2159" s="85" t="s">
        <v>274</v>
      </c>
      <c r="H2159" s="86"/>
      <c r="I2159" s="87" t="s">
        <v>538</v>
      </c>
      <c r="J2159" s="100"/>
      <c r="K2159" s="88"/>
      <c r="N2159" s="18"/>
      <c r="P2159" s="4">
        <v>16.0</v>
      </c>
      <c r="Q2159" s="4"/>
      <c r="R2159" s="4"/>
      <c r="S2159" s="21"/>
      <c r="T2159" s="21"/>
      <c r="V2159" s="89"/>
      <c r="Z2159" s="73"/>
      <c r="AA2159" s="73">
        <v>10.0</v>
      </c>
      <c r="AB2159" s="4"/>
      <c r="AC2159" s="74"/>
      <c r="AD2159" s="75"/>
      <c r="AE2159" s="75"/>
      <c r="AF2159" s="76"/>
      <c r="AJ2159" s="90"/>
      <c r="AK2159" s="18"/>
      <c r="AL2159" s="8">
        <f t="shared" ref="AL2159:AL2194" si="177">$I$2158/36</f>
        <v>0</v>
      </c>
      <c r="AO2159" s="8">
        <v>0.23132974111234986</v>
      </c>
      <c r="AT2159" s="18"/>
      <c r="AU2159" s="91"/>
    </row>
    <row r="2160" ht="12.0" customHeight="1">
      <c r="A2160" s="97">
        <v>152330.0</v>
      </c>
      <c r="B2160" s="92" t="s">
        <v>936</v>
      </c>
      <c r="C2160" s="81" t="str">
        <f t="shared" si="175"/>
        <v/>
      </c>
      <c r="D2160" s="82">
        <v>38.37</v>
      </c>
      <c r="E2160" s="106" t="s">
        <v>497</v>
      </c>
      <c r="F2160" s="84">
        <f t="shared" si="176"/>
        <v>46.8114</v>
      </c>
      <c r="G2160" s="95" t="s">
        <v>252</v>
      </c>
      <c r="H2160" s="86"/>
      <c r="I2160" s="98" t="s">
        <v>2510</v>
      </c>
      <c r="J2160" s="76"/>
      <c r="K2160" s="88"/>
      <c r="N2160" s="18"/>
      <c r="P2160" s="4">
        <v>16.0</v>
      </c>
      <c r="Q2160" s="4"/>
      <c r="R2160" s="4"/>
      <c r="S2160" s="21"/>
      <c r="T2160" s="21"/>
      <c r="V2160" s="89"/>
      <c r="Z2160" s="73"/>
      <c r="AA2160" s="73">
        <v>10.0</v>
      </c>
      <c r="AB2160" s="4"/>
      <c r="AC2160" s="74"/>
      <c r="AD2160" s="75"/>
      <c r="AE2160" s="75"/>
      <c r="AF2160" s="76"/>
      <c r="AJ2160" s="90"/>
      <c r="AK2160" s="18"/>
      <c r="AL2160" s="8">
        <f t="shared" si="177"/>
        <v>0</v>
      </c>
      <c r="AO2160" s="8">
        <v>0.6420457866201857</v>
      </c>
      <c r="AT2160" s="18"/>
      <c r="AU2160" s="91"/>
    </row>
    <row r="2161" ht="12.0" customHeight="1">
      <c r="A2161" s="97">
        <v>161748.0</v>
      </c>
      <c r="B2161" s="92" t="s">
        <v>937</v>
      </c>
      <c r="C2161" s="81" t="str">
        <f t="shared" si="175"/>
        <v/>
      </c>
      <c r="D2161" s="82">
        <v>38.37</v>
      </c>
      <c r="E2161" s="106" t="s">
        <v>497</v>
      </c>
      <c r="F2161" s="84">
        <f t="shared" si="176"/>
        <v>46.8114</v>
      </c>
      <c r="G2161" s="95" t="s">
        <v>246</v>
      </c>
      <c r="H2161" s="86"/>
      <c r="I2161" s="99"/>
      <c r="J2161" s="76"/>
      <c r="K2161" s="88"/>
      <c r="N2161" s="18"/>
      <c r="P2161" s="4">
        <v>16.0</v>
      </c>
      <c r="Q2161" s="4"/>
      <c r="R2161" s="4"/>
      <c r="S2161" s="21"/>
      <c r="T2161" s="21"/>
      <c r="V2161" s="89"/>
      <c r="Z2161" s="73"/>
      <c r="AA2161" s="73">
        <v>10.0</v>
      </c>
      <c r="AB2161" s="4"/>
      <c r="AC2161" s="74"/>
      <c r="AD2161" s="75"/>
      <c r="AE2161" s="75"/>
      <c r="AF2161" s="76"/>
      <c r="AJ2161" s="90"/>
      <c r="AK2161" s="18"/>
      <c r="AL2161" s="8">
        <f t="shared" si="177"/>
        <v>0</v>
      </c>
      <c r="AO2161" s="8">
        <v>1.6051144665504642</v>
      </c>
      <c r="AT2161" s="18"/>
      <c r="AU2161" s="91"/>
    </row>
    <row r="2162" ht="12.0" customHeight="1">
      <c r="A2162" s="97">
        <v>161749.0</v>
      </c>
      <c r="B2162" s="92" t="s">
        <v>938</v>
      </c>
      <c r="C2162" s="81" t="str">
        <f t="shared" si="175"/>
        <v/>
      </c>
      <c r="D2162" s="82">
        <v>38.37</v>
      </c>
      <c r="E2162" s="106" t="s">
        <v>497</v>
      </c>
      <c r="F2162" s="84">
        <f t="shared" si="176"/>
        <v>46.8114</v>
      </c>
      <c r="G2162" s="95" t="s">
        <v>252</v>
      </c>
      <c r="H2162" s="86"/>
      <c r="I2162" s="116" t="s">
        <v>2511</v>
      </c>
      <c r="J2162" s="76"/>
      <c r="K2162" s="88"/>
      <c r="N2162" s="18"/>
      <c r="P2162" s="4">
        <v>16.0</v>
      </c>
      <c r="Q2162" s="4"/>
      <c r="R2162" s="4"/>
      <c r="S2162" s="21"/>
      <c r="T2162" s="21"/>
      <c r="V2162" s="89"/>
      <c r="Z2162" s="73"/>
      <c r="AA2162" s="73">
        <v>10.0</v>
      </c>
      <c r="AB2162" s="4"/>
      <c r="AC2162" s="74"/>
      <c r="AD2162" s="75"/>
      <c r="AE2162" s="75"/>
      <c r="AF2162" s="76"/>
      <c r="AJ2162" s="90"/>
      <c r="AK2162" s="18"/>
      <c r="AL2162" s="8">
        <f t="shared" si="177"/>
        <v>0</v>
      </c>
      <c r="AO2162" s="8">
        <v>0.40127861663761605</v>
      </c>
      <c r="AT2162" s="18"/>
      <c r="AU2162" s="91"/>
    </row>
    <row r="2163" ht="12.0" customHeight="1">
      <c r="A2163" s="97">
        <v>161750.0</v>
      </c>
      <c r="B2163" s="92" t="s">
        <v>939</v>
      </c>
      <c r="C2163" s="81" t="str">
        <f t="shared" si="175"/>
        <v/>
      </c>
      <c r="D2163" s="82">
        <v>41.43</v>
      </c>
      <c r="E2163" s="106" t="s">
        <v>497</v>
      </c>
      <c r="F2163" s="84">
        <f t="shared" si="176"/>
        <v>50.5446</v>
      </c>
      <c r="G2163" s="95" t="s">
        <v>246</v>
      </c>
      <c r="H2163" s="86"/>
      <c r="J2163" s="76"/>
      <c r="K2163" s="88"/>
      <c r="N2163" s="18"/>
      <c r="P2163" s="4">
        <v>16.0</v>
      </c>
      <c r="Q2163" s="4"/>
      <c r="R2163" s="4"/>
      <c r="S2163" s="21"/>
      <c r="T2163" s="21"/>
      <c r="V2163" s="89"/>
      <c r="Z2163" s="73"/>
      <c r="AA2163" s="73">
        <v>10.0</v>
      </c>
      <c r="AB2163" s="4"/>
      <c r="AC2163" s="74"/>
      <c r="AD2163" s="75"/>
      <c r="AE2163" s="75"/>
      <c r="AF2163" s="76"/>
      <c r="AJ2163" s="90"/>
      <c r="AK2163" s="18"/>
      <c r="AL2163" s="8">
        <f t="shared" si="177"/>
        <v>0</v>
      </c>
      <c r="AO2163" s="8">
        <v>2.073941032676655</v>
      </c>
      <c r="AT2163" s="18"/>
      <c r="AU2163" s="91"/>
    </row>
    <row r="2164" ht="12.0" customHeight="1">
      <c r="A2164" s="97">
        <v>161751.0</v>
      </c>
      <c r="B2164" s="92" t="s">
        <v>940</v>
      </c>
      <c r="C2164" s="81" t="str">
        <f t="shared" si="175"/>
        <v/>
      </c>
      <c r="D2164" s="82">
        <v>41.43</v>
      </c>
      <c r="E2164" s="106" t="s">
        <v>497</v>
      </c>
      <c r="F2164" s="84">
        <f t="shared" si="176"/>
        <v>50.5446</v>
      </c>
      <c r="G2164" s="95" t="s">
        <v>274</v>
      </c>
      <c r="H2164" s="86"/>
      <c r="J2164" s="100"/>
      <c r="K2164" s="88"/>
      <c r="N2164" s="18"/>
      <c r="P2164" s="4">
        <v>16.0</v>
      </c>
      <c r="Q2164" s="4"/>
      <c r="R2164" s="4"/>
      <c r="S2164" s="21"/>
      <c r="T2164" s="21"/>
      <c r="V2164" s="89"/>
      <c r="Z2164" s="73"/>
      <c r="AA2164" s="73">
        <v>10.0</v>
      </c>
      <c r="AB2164" s="4"/>
      <c r="AC2164" s="74"/>
      <c r="AD2164" s="75"/>
      <c r="AE2164" s="75"/>
      <c r="AF2164" s="76"/>
      <c r="AJ2164" s="90"/>
      <c r="AK2164" s="18"/>
      <c r="AL2164" s="8">
        <f t="shared" si="177"/>
        <v>0</v>
      </c>
      <c r="AO2164" s="8">
        <v>0.2229486610127404</v>
      </c>
      <c r="AT2164" s="18"/>
      <c r="AU2164" s="91"/>
    </row>
    <row r="2165" ht="12.0" customHeight="1">
      <c r="A2165" s="97">
        <v>161752.0</v>
      </c>
      <c r="B2165" s="92" t="s">
        <v>941</v>
      </c>
      <c r="C2165" s="81" t="str">
        <f t="shared" si="175"/>
        <v/>
      </c>
      <c r="D2165" s="82">
        <v>48.09</v>
      </c>
      <c r="E2165" s="106" t="s">
        <v>497</v>
      </c>
      <c r="F2165" s="84">
        <f t="shared" si="176"/>
        <v>58.6698</v>
      </c>
      <c r="G2165" s="95" t="s">
        <v>252</v>
      </c>
      <c r="H2165" s="86"/>
      <c r="I2165" s="98" t="s">
        <v>607</v>
      </c>
      <c r="J2165" s="76"/>
      <c r="K2165" s="88"/>
      <c r="N2165" s="18"/>
      <c r="P2165" s="4">
        <v>16.0</v>
      </c>
      <c r="Q2165" s="4"/>
      <c r="R2165" s="4"/>
      <c r="S2165" s="21"/>
      <c r="T2165" s="21"/>
      <c r="V2165" s="89"/>
      <c r="Z2165" s="73"/>
      <c r="AA2165" s="73">
        <v>10.0</v>
      </c>
      <c r="AB2165" s="4"/>
      <c r="AC2165" s="74"/>
      <c r="AD2165" s="75"/>
      <c r="AE2165" s="75"/>
      <c r="AF2165" s="76"/>
      <c r="AJ2165" s="90"/>
      <c r="AK2165" s="18"/>
      <c r="AL2165" s="8">
        <f t="shared" si="177"/>
        <v>0</v>
      </c>
      <c r="AO2165" s="8">
        <v>0.6985073275897538</v>
      </c>
      <c r="AT2165" s="18"/>
      <c r="AU2165" s="91"/>
    </row>
    <row r="2166" ht="12.0" customHeight="1">
      <c r="A2166" s="97">
        <v>161753.0</v>
      </c>
      <c r="B2166" s="92" t="s">
        <v>942</v>
      </c>
      <c r="C2166" s="81" t="str">
        <f t="shared" si="175"/>
        <v/>
      </c>
      <c r="D2166" s="82">
        <v>51.08</v>
      </c>
      <c r="E2166" s="106" t="s">
        <v>497</v>
      </c>
      <c r="F2166" s="84">
        <f t="shared" si="176"/>
        <v>62.3176</v>
      </c>
      <c r="G2166" s="95" t="s">
        <v>252</v>
      </c>
      <c r="H2166" s="86"/>
      <c r="I2166" s="99"/>
      <c r="J2166" s="76"/>
      <c r="K2166" s="88"/>
      <c r="N2166" s="18"/>
      <c r="P2166" s="4">
        <v>16.0</v>
      </c>
      <c r="Q2166" s="4"/>
      <c r="R2166" s="4"/>
      <c r="S2166" s="21"/>
      <c r="T2166" s="21"/>
      <c r="V2166" s="89"/>
      <c r="Z2166" s="73"/>
      <c r="AA2166" s="73">
        <v>10.0</v>
      </c>
      <c r="AB2166" s="4"/>
      <c r="AC2166" s="74"/>
      <c r="AD2166" s="75"/>
      <c r="AE2166" s="75"/>
      <c r="AF2166" s="76"/>
      <c r="AJ2166" s="90"/>
      <c r="AK2166" s="18"/>
      <c r="AL2166" s="8">
        <f t="shared" si="177"/>
        <v>0</v>
      </c>
      <c r="AO2166" s="8">
        <v>0.8037322804689</v>
      </c>
      <c r="AT2166" s="18"/>
      <c r="AU2166" s="91"/>
    </row>
    <row r="2167" ht="12.0" customHeight="1">
      <c r="A2167" s="97">
        <v>161754.0</v>
      </c>
      <c r="B2167" s="92" t="s">
        <v>943</v>
      </c>
      <c r="C2167" s="81" t="str">
        <f t="shared" si="175"/>
        <v/>
      </c>
      <c r="D2167" s="82">
        <v>54.16</v>
      </c>
      <c r="E2167" s="106" t="s">
        <v>497</v>
      </c>
      <c r="F2167" s="84">
        <f t="shared" si="176"/>
        <v>66.0752</v>
      </c>
      <c r="G2167" s="95" t="s">
        <v>274</v>
      </c>
      <c r="H2167" s="86"/>
      <c r="I2167" s="76"/>
      <c r="J2167" s="100"/>
      <c r="K2167" s="88"/>
      <c r="N2167" s="18"/>
      <c r="P2167" s="4">
        <v>16.0</v>
      </c>
      <c r="Q2167" s="4"/>
      <c r="R2167" s="4"/>
      <c r="S2167" s="21"/>
      <c r="T2167" s="21"/>
      <c r="V2167" s="89"/>
      <c r="Z2167" s="73"/>
      <c r="AA2167" s="73">
        <v>10.0</v>
      </c>
      <c r="AB2167" s="4"/>
      <c r="AC2167" s="74"/>
      <c r="AD2167" s="75"/>
      <c r="AE2167" s="75"/>
      <c r="AF2167" s="76"/>
      <c r="AJ2167" s="90"/>
      <c r="AK2167" s="18"/>
      <c r="AL2167" s="8">
        <f t="shared" si="177"/>
        <v>0</v>
      </c>
      <c r="AO2167" s="8">
        <v>0.29026645093202647</v>
      </c>
      <c r="AT2167" s="18"/>
      <c r="AU2167" s="91"/>
    </row>
    <row r="2168" ht="12.0" customHeight="1">
      <c r="A2168" s="97">
        <v>161755.0</v>
      </c>
      <c r="B2168" s="92" t="s">
        <v>944</v>
      </c>
      <c r="C2168" s="81" t="str">
        <f t="shared" si="175"/>
        <v/>
      </c>
      <c r="D2168" s="82">
        <v>68.96</v>
      </c>
      <c r="E2168" s="106" t="s">
        <v>497</v>
      </c>
      <c r="F2168" s="84">
        <f t="shared" si="176"/>
        <v>84.1312</v>
      </c>
      <c r="G2168" s="95" t="s">
        <v>246</v>
      </c>
      <c r="H2168" s="86"/>
      <c r="I2168" s="98" t="s">
        <v>2512</v>
      </c>
      <c r="J2168" s="76"/>
      <c r="K2168" s="88"/>
      <c r="N2168" s="18"/>
      <c r="P2168" s="4">
        <v>16.0</v>
      </c>
      <c r="Q2168" s="4"/>
      <c r="R2168" s="4"/>
      <c r="S2168" s="21"/>
      <c r="T2168" s="21"/>
      <c r="V2168" s="89"/>
      <c r="Z2168" s="73"/>
      <c r="AA2168" s="73">
        <v>10.0</v>
      </c>
      <c r="AB2168" s="4"/>
      <c r="AC2168" s="74"/>
      <c r="AD2168" s="75"/>
      <c r="AE2168" s="75"/>
      <c r="AF2168" s="76"/>
      <c r="AJ2168" s="90"/>
      <c r="AK2168" s="18"/>
      <c r="AL2168" s="8">
        <f t="shared" si="177"/>
        <v>0</v>
      </c>
      <c r="AO2168" s="8">
        <v>1.4480204449220717</v>
      </c>
      <c r="AT2168" s="18"/>
      <c r="AU2168" s="91"/>
    </row>
    <row r="2169" ht="12.0" customHeight="1">
      <c r="A2169" s="97">
        <v>161756.0</v>
      </c>
      <c r="B2169" s="92" t="s">
        <v>945</v>
      </c>
      <c r="C2169" s="81" t="str">
        <f t="shared" si="175"/>
        <v/>
      </c>
      <c r="D2169" s="82">
        <v>73.37</v>
      </c>
      <c r="E2169" s="106" t="s">
        <v>497</v>
      </c>
      <c r="F2169" s="84">
        <f t="shared" si="176"/>
        <v>89.5114</v>
      </c>
      <c r="G2169" s="95" t="s">
        <v>252</v>
      </c>
      <c r="H2169" s="86"/>
      <c r="I2169" s="99"/>
      <c r="J2169" s="76"/>
      <c r="K2169" s="88"/>
      <c r="N2169" s="18"/>
      <c r="P2169" s="4">
        <v>16.0</v>
      </c>
      <c r="Q2169" s="4"/>
      <c r="R2169" s="4"/>
      <c r="S2169" s="21"/>
      <c r="T2169" s="21"/>
      <c r="V2169" s="89"/>
      <c r="Z2169" s="73"/>
      <c r="AA2169" s="73">
        <v>10.0</v>
      </c>
      <c r="AB2169" s="4"/>
      <c r="AC2169" s="74"/>
      <c r="AD2169" s="75"/>
      <c r="AE2169" s="75"/>
      <c r="AF2169" s="76"/>
      <c r="AJ2169" s="90"/>
      <c r="AK2169" s="18"/>
      <c r="AL2169" s="8">
        <f t="shared" si="177"/>
        <v>0</v>
      </c>
      <c r="AO2169" s="8">
        <v>0.3356998281527499</v>
      </c>
      <c r="AT2169" s="18"/>
      <c r="AU2169" s="91"/>
    </row>
    <row r="2170" ht="12.0" customHeight="1">
      <c r="A2170" s="97">
        <v>161757.0</v>
      </c>
      <c r="B2170" s="92" t="s">
        <v>946</v>
      </c>
      <c r="C2170" s="81" t="str">
        <f t="shared" si="175"/>
        <v/>
      </c>
      <c r="D2170" s="82">
        <v>91.0</v>
      </c>
      <c r="E2170" s="106" t="s">
        <v>497</v>
      </c>
      <c r="F2170" s="84">
        <f t="shared" si="176"/>
        <v>111.02</v>
      </c>
      <c r="G2170" s="95" t="s">
        <v>246</v>
      </c>
      <c r="H2170" s="86"/>
      <c r="I2170" s="76"/>
      <c r="J2170" s="76"/>
      <c r="K2170" s="88"/>
      <c r="N2170" s="18"/>
      <c r="P2170" s="4">
        <v>16.0</v>
      </c>
      <c r="Q2170" s="4"/>
      <c r="R2170" s="4"/>
      <c r="S2170" s="21"/>
      <c r="T2170" s="21"/>
      <c r="V2170" s="89"/>
      <c r="Z2170" s="73"/>
      <c r="AA2170" s="73">
        <v>10.0</v>
      </c>
      <c r="AB2170" s="4"/>
      <c r="AC2170" s="74"/>
      <c r="AD2170" s="75"/>
      <c r="AE2170" s="75"/>
      <c r="AF2170" s="76"/>
      <c r="AJ2170" s="90"/>
      <c r="AK2170" s="18"/>
      <c r="AL2170" s="8">
        <f t="shared" si="177"/>
        <v>0</v>
      </c>
      <c r="AO2170" s="8">
        <v>1.5615708046442962</v>
      </c>
      <c r="AT2170" s="18"/>
      <c r="AU2170" s="91"/>
    </row>
    <row r="2171" ht="12.0" customHeight="1">
      <c r="A2171" s="97">
        <v>161758.0</v>
      </c>
      <c r="B2171" s="92" t="s">
        <v>947</v>
      </c>
      <c r="C2171" s="81" t="str">
        <f t="shared" si="175"/>
        <v/>
      </c>
      <c r="D2171" s="82">
        <v>99.12</v>
      </c>
      <c r="E2171" s="106" t="s">
        <v>497</v>
      </c>
      <c r="F2171" s="84">
        <f t="shared" si="176"/>
        <v>120.9264</v>
      </c>
      <c r="G2171" s="95" t="s">
        <v>246</v>
      </c>
      <c r="H2171" s="86"/>
      <c r="I2171" s="98" t="s">
        <v>822</v>
      </c>
      <c r="J2171" s="76"/>
      <c r="K2171" s="88"/>
      <c r="N2171" s="18"/>
      <c r="P2171" s="4">
        <v>16.0</v>
      </c>
      <c r="Q2171" s="4"/>
      <c r="R2171" s="4"/>
      <c r="S2171" s="21"/>
      <c r="T2171" s="21"/>
      <c r="V2171" s="89"/>
      <c r="Z2171" s="73"/>
      <c r="AA2171" s="73">
        <v>10.0</v>
      </c>
      <c r="AB2171" s="4"/>
      <c r="AC2171" s="74"/>
      <c r="AD2171" s="75"/>
      <c r="AE2171" s="75"/>
      <c r="AF2171" s="76"/>
      <c r="AJ2171" s="90"/>
      <c r="AK2171" s="18"/>
      <c r="AL2171" s="8">
        <f t="shared" si="177"/>
        <v>0</v>
      </c>
      <c r="AO2171" s="8">
        <v>5.325007898299556</v>
      </c>
      <c r="AT2171" s="18"/>
      <c r="AU2171" s="91"/>
    </row>
    <row r="2172" ht="12.0" customHeight="1">
      <c r="A2172" s="97">
        <v>161759.0</v>
      </c>
      <c r="B2172" s="92" t="s">
        <v>948</v>
      </c>
      <c r="C2172" s="81" t="str">
        <f t="shared" si="175"/>
        <v/>
      </c>
      <c r="D2172" s="82">
        <v>99.12</v>
      </c>
      <c r="E2172" s="106" t="s">
        <v>497</v>
      </c>
      <c r="F2172" s="84">
        <f t="shared" si="176"/>
        <v>120.9264</v>
      </c>
      <c r="G2172" s="95" t="s">
        <v>252</v>
      </c>
      <c r="H2172" s="86"/>
      <c r="I2172" s="99"/>
      <c r="J2172" s="76"/>
      <c r="K2172" s="88"/>
      <c r="N2172" s="18"/>
      <c r="P2172" s="4">
        <v>16.0</v>
      </c>
      <c r="Q2172" s="4"/>
      <c r="R2172" s="4"/>
      <c r="S2172" s="21"/>
      <c r="T2172" s="21"/>
      <c r="V2172" s="89"/>
      <c r="Z2172" s="73"/>
      <c r="AA2172" s="73">
        <v>10.0</v>
      </c>
      <c r="AB2172" s="4"/>
      <c r="AC2172" s="74"/>
      <c r="AD2172" s="75"/>
      <c r="AE2172" s="75"/>
      <c r="AF2172" s="76"/>
      <c r="AJ2172" s="90"/>
      <c r="AK2172" s="18"/>
      <c r="AL2172" s="8">
        <f t="shared" si="177"/>
        <v>0</v>
      </c>
      <c r="AO2172" s="8">
        <v>1.164845477753028</v>
      </c>
      <c r="AT2172" s="18"/>
      <c r="AU2172" s="91"/>
    </row>
    <row r="2173" ht="12.0" customHeight="1">
      <c r="A2173" s="97">
        <v>161760.0</v>
      </c>
      <c r="B2173" s="92" t="s">
        <v>949</v>
      </c>
      <c r="C2173" s="81" t="str">
        <f t="shared" si="175"/>
        <v/>
      </c>
      <c r="D2173" s="82">
        <v>118.67</v>
      </c>
      <c r="E2173" s="106" t="s">
        <v>497</v>
      </c>
      <c r="F2173" s="84">
        <f t="shared" si="176"/>
        <v>144.7774</v>
      </c>
      <c r="G2173" s="95" t="s">
        <v>246</v>
      </c>
      <c r="H2173" s="86"/>
      <c r="I2173" s="76"/>
      <c r="J2173" s="76"/>
      <c r="K2173" s="88"/>
      <c r="N2173" s="18"/>
      <c r="P2173" s="4">
        <v>16.0</v>
      </c>
      <c r="Q2173" s="4"/>
      <c r="R2173" s="4"/>
      <c r="S2173" s="21"/>
      <c r="T2173" s="21"/>
      <c r="V2173" s="89"/>
      <c r="Z2173" s="73"/>
      <c r="AA2173" s="73">
        <v>10.0</v>
      </c>
      <c r="AB2173" s="4"/>
      <c r="AC2173" s="74"/>
      <c r="AD2173" s="75"/>
      <c r="AE2173" s="75"/>
      <c r="AF2173" s="76"/>
      <c r="AJ2173" s="90"/>
      <c r="AK2173" s="18"/>
      <c r="AL2173" s="8">
        <f t="shared" si="177"/>
        <v>0</v>
      </c>
      <c r="AO2173" s="8">
        <v>3.891416452459301</v>
      </c>
      <c r="AT2173" s="18"/>
      <c r="AU2173" s="91"/>
    </row>
    <row r="2174" ht="12.0" customHeight="1">
      <c r="A2174" s="97">
        <v>161761.0</v>
      </c>
      <c r="B2174" s="92" t="s">
        <v>950</v>
      </c>
      <c r="C2174" s="81" t="str">
        <f t="shared" si="175"/>
        <v/>
      </c>
      <c r="D2174" s="82">
        <v>134.33</v>
      </c>
      <c r="E2174" s="106" t="s">
        <v>497</v>
      </c>
      <c r="F2174" s="84">
        <f t="shared" si="176"/>
        <v>163.8826</v>
      </c>
      <c r="G2174" s="95" t="s">
        <v>252</v>
      </c>
      <c r="H2174" s="86"/>
      <c r="I2174" s="76"/>
      <c r="J2174" s="76"/>
      <c r="K2174" s="88"/>
      <c r="N2174" s="18"/>
      <c r="P2174" s="4">
        <v>16.0</v>
      </c>
      <c r="Q2174" s="4"/>
      <c r="R2174" s="4"/>
      <c r="S2174" s="21"/>
      <c r="T2174" s="21"/>
      <c r="V2174" s="89"/>
      <c r="Z2174" s="73"/>
      <c r="AA2174" s="73">
        <v>10.0</v>
      </c>
      <c r="AB2174" s="4"/>
      <c r="AC2174" s="74"/>
      <c r="AD2174" s="75"/>
      <c r="AE2174" s="75"/>
      <c r="AF2174" s="76"/>
      <c r="AJ2174" s="90"/>
      <c r="AK2174" s="18"/>
      <c r="AL2174" s="8">
        <f t="shared" si="177"/>
        <v>0</v>
      </c>
      <c r="AO2174" s="8">
        <v>0.5500842420279355</v>
      </c>
      <c r="AT2174" s="18"/>
      <c r="AU2174" s="91"/>
    </row>
    <row r="2175" ht="12.0" customHeight="1">
      <c r="A2175" s="97">
        <v>161762.0</v>
      </c>
      <c r="B2175" s="92" t="s">
        <v>951</v>
      </c>
      <c r="C2175" s="81" t="str">
        <f t="shared" si="175"/>
        <v/>
      </c>
      <c r="D2175" s="82">
        <v>150.38</v>
      </c>
      <c r="E2175" s="106" t="s">
        <v>497</v>
      </c>
      <c r="F2175" s="84">
        <f t="shared" si="176"/>
        <v>183.4636</v>
      </c>
      <c r="G2175" s="95" t="s">
        <v>246</v>
      </c>
      <c r="H2175" s="86"/>
      <c r="I2175" s="76"/>
      <c r="J2175" s="76"/>
      <c r="K2175" s="88"/>
      <c r="N2175" s="18"/>
      <c r="P2175" s="4">
        <v>16.0</v>
      </c>
      <c r="Q2175" s="4"/>
      <c r="R2175" s="4"/>
      <c r="S2175" s="21"/>
      <c r="T2175" s="21"/>
      <c r="V2175" s="89"/>
      <c r="Z2175" s="73"/>
      <c r="AA2175" s="73">
        <v>10.0</v>
      </c>
      <c r="AB2175" s="4"/>
      <c r="AC2175" s="74"/>
      <c r="AD2175" s="75"/>
      <c r="AE2175" s="75"/>
      <c r="AF2175" s="76"/>
      <c r="AJ2175" s="90"/>
      <c r="AK2175" s="18"/>
      <c r="AL2175" s="8">
        <f t="shared" si="177"/>
        <v>0</v>
      </c>
      <c r="AO2175" s="8">
        <v>2.0472991579820685</v>
      </c>
      <c r="AT2175" s="18"/>
      <c r="AU2175" s="91"/>
    </row>
    <row r="2176" ht="12.0" customHeight="1">
      <c r="A2176" s="97">
        <v>161763.0</v>
      </c>
      <c r="B2176" s="92" t="s">
        <v>952</v>
      </c>
      <c r="C2176" s="81" t="str">
        <f t="shared" si="175"/>
        <v/>
      </c>
      <c r="D2176" s="82">
        <v>177.28</v>
      </c>
      <c r="E2176" s="106" t="s">
        <v>497</v>
      </c>
      <c r="F2176" s="84">
        <f t="shared" si="176"/>
        <v>216.2816</v>
      </c>
      <c r="G2176" s="95" t="s">
        <v>252</v>
      </c>
      <c r="H2176" s="86"/>
      <c r="I2176" s="76"/>
      <c r="J2176" s="76"/>
      <c r="K2176" s="88"/>
      <c r="N2176" s="18"/>
      <c r="P2176" s="4">
        <v>16.0</v>
      </c>
      <c r="Q2176" s="4"/>
      <c r="R2176" s="4"/>
      <c r="S2176" s="21"/>
      <c r="T2176" s="21"/>
      <c r="V2176" s="89"/>
      <c r="Z2176" s="73"/>
      <c r="AA2176" s="73">
        <v>10.0</v>
      </c>
      <c r="AB2176" s="4"/>
      <c r="AC2176" s="74"/>
      <c r="AD2176" s="75"/>
      <c r="AE2176" s="75"/>
      <c r="AF2176" s="76"/>
      <c r="AJ2176" s="90"/>
      <c r="AK2176" s="18"/>
      <c r="AL2176" s="8">
        <f t="shared" si="177"/>
        <v>0</v>
      </c>
      <c r="AO2176" s="8">
        <v>1.6030684078288782</v>
      </c>
      <c r="AT2176" s="18"/>
      <c r="AU2176" s="91"/>
    </row>
    <row r="2177" ht="12.0" customHeight="1">
      <c r="A2177" s="97">
        <v>161764.0</v>
      </c>
      <c r="B2177" s="92" t="s">
        <v>953</v>
      </c>
      <c r="C2177" s="81" t="str">
        <f t="shared" si="175"/>
        <v/>
      </c>
      <c r="D2177" s="82">
        <v>191.93</v>
      </c>
      <c r="E2177" s="106" t="s">
        <v>497</v>
      </c>
      <c r="F2177" s="84">
        <f t="shared" si="176"/>
        <v>234.1546</v>
      </c>
      <c r="G2177" s="95" t="s">
        <v>246</v>
      </c>
      <c r="H2177" s="86"/>
      <c r="I2177" s="76"/>
      <c r="J2177" s="76"/>
      <c r="K2177" s="88"/>
      <c r="N2177" s="18"/>
      <c r="P2177" s="4">
        <v>16.0</v>
      </c>
      <c r="Q2177" s="4"/>
      <c r="R2177" s="4"/>
      <c r="S2177" s="21"/>
      <c r="T2177" s="21"/>
      <c r="V2177" s="89"/>
      <c r="Z2177" s="73"/>
      <c r="AA2177" s="73">
        <v>10.0</v>
      </c>
      <c r="AB2177" s="4"/>
      <c r="AC2177" s="74"/>
      <c r="AD2177" s="75"/>
      <c r="AE2177" s="75"/>
      <c r="AF2177" s="76"/>
      <c r="AJ2177" s="90"/>
      <c r="AK2177" s="18"/>
      <c r="AL2177" s="8">
        <f t="shared" si="177"/>
        <v>0</v>
      </c>
      <c r="AO2177" s="8">
        <v>6.416526827766577</v>
      </c>
      <c r="AT2177" s="18"/>
      <c r="AU2177" s="91"/>
    </row>
    <row r="2178" ht="12.0" customHeight="1">
      <c r="A2178" s="97">
        <v>161765.0</v>
      </c>
      <c r="B2178" s="92" t="s">
        <v>954</v>
      </c>
      <c r="C2178" s="81" t="str">
        <f t="shared" si="175"/>
        <v/>
      </c>
      <c r="D2178" s="82">
        <v>218.88</v>
      </c>
      <c r="E2178" s="106" t="s">
        <v>497</v>
      </c>
      <c r="F2178" s="84">
        <f t="shared" si="176"/>
        <v>267.0336</v>
      </c>
      <c r="G2178" s="95" t="s">
        <v>252</v>
      </c>
      <c r="H2178" s="86"/>
      <c r="I2178" s="76"/>
      <c r="J2178" s="76"/>
      <c r="K2178" s="88"/>
      <c r="N2178" s="18"/>
      <c r="P2178" s="4">
        <v>16.0</v>
      </c>
      <c r="Q2178" s="4"/>
      <c r="R2178" s="4"/>
      <c r="S2178" s="21"/>
      <c r="T2178" s="21"/>
      <c r="V2178" s="89"/>
      <c r="Z2178" s="73"/>
      <c r="AA2178" s="73">
        <v>10.0</v>
      </c>
      <c r="AB2178" s="4"/>
      <c r="AC2178" s="74"/>
      <c r="AD2178" s="75"/>
      <c r="AE2178" s="75"/>
      <c r="AF2178" s="76"/>
      <c r="AJ2178" s="90"/>
      <c r="AK2178" s="18"/>
      <c r="AL2178" s="8">
        <f t="shared" si="177"/>
        <v>0</v>
      </c>
      <c r="AO2178" s="8">
        <v>0.7033000694741955</v>
      </c>
      <c r="AT2178" s="18"/>
      <c r="AU2178" s="91"/>
    </row>
    <row r="2179" ht="12.0" customHeight="1">
      <c r="A2179" s="97">
        <v>161766.0</v>
      </c>
      <c r="B2179" s="92" t="s">
        <v>955</v>
      </c>
      <c r="C2179" s="81" t="str">
        <f t="shared" si="175"/>
        <v/>
      </c>
      <c r="D2179" s="82">
        <v>253.68</v>
      </c>
      <c r="E2179" s="106" t="s">
        <v>497</v>
      </c>
      <c r="F2179" s="84">
        <f t="shared" si="176"/>
        <v>309.4896</v>
      </c>
      <c r="G2179" s="95" t="s">
        <v>246</v>
      </c>
      <c r="H2179" s="86"/>
      <c r="I2179" s="76"/>
      <c r="J2179" s="76"/>
      <c r="K2179" s="88"/>
      <c r="N2179" s="18"/>
      <c r="P2179" s="4">
        <v>16.0</v>
      </c>
      <c r="Q2179" s="4"/>
      <c r="R2179" s="4"/>
      <c r="S2179" s="21"/>
      <c r="T2179" s="21"/>
      <c r="V2179" s="89"/>
      <c r="Z2179" s="73"/>
      <c r="AA2179" s="73">
        <v>10.0</v>
      </c>
      <c r="AB2179" s="4"/>
      <c r="AC2179" s="74"/>
      <c r="AD2179" s="75"/>
      <c r="AE2179" s="75"/>
      <c r="AF2179" s="76"/>
      <c r="AJ2179" s="90"/>
      <c r="AK2179" s="18"/>
      <c r="AL2179" s="8">
        <f t="shared" si="177"/>
        <v>0</v>
      </c>
      <c r="AO2179" s="8">
        <v>7.282025666700981</v>
      </c>
      <c r="AT2179" s="18"/>
      <c r="AU2179" s="91"/>
    </row>
    <row r="2180" ht="12.0" customHeight="1">
      <c r="A2180" s="97">
        <v>161767.0</v>
      </c>
      <c r="B2180" s="92" t="s">
        <v>956</v>
      </c>
      <c r="C2180" s="81" t="str">
        <f t="shared" si="175"/>
        <v/>
      </c>
      <c r="D2180" s="82">
        <v>253.68</v>
      </c>
      <c r="E2180" s="106" t="s">
        <v>497</v>
      </c>
      <c r="F2180" s="84">
        <f t="shared" si="176"/>
        <v>309.4896</v>
      </c>
      <c r="G2180" s="95" t="s">
        <v>246</v>
      </c>
      <c r="H2180" s="86"/>
      <c r="I2180" s="76"/>
      <c r="J2180" s="76"/>
      <c r="K2180" s="88"/>
      <c r="N2180" s="18"/>
      <c r="P2180" s="4">
        <v>16.0</v>
      </c>
      <c r="Q2180" s="4"/>
      <c r="R2180" s="4"/>
      <c r="S2180" s="21"/>
      <c r="T2180" s="21"/>
      <c r="V2180" s="89"/>
      <c r="Z2180" s="73"/>
      <c r="AA2180" s="73">
        <v>10.0</v>
      </c>
      <c r="AB2180" s="4"/>
      <c r="AC2180" s="74"/>
      <c r="AD2180" s="75"/>
      <c r="AE2180" s="75"/>
      <c r="AF2180" s="76"/>
      <c r="AJ2180" s="90"/>
      <c r="AK2180" s="18"/>
      <c r="AL2180" s="8">
        <f t="shared" si="177"/>
        <v>0</v>
      </c>
      <c r="AO2180" s="8">
        <v>4.854683777800654</v>
      </c>
      <c r="AT2180" s="18"/>
      <c r="AU2180" s="91"/>
    </row>
    <row r="2181" ht="12.0" customHeight="1">
      <c r="A2181" s="97">
        <v>161768.0</v>
      </c>
      <c r="B2181" s="92" t="s">
        <v>957</v>
      </c>
      <c r="C2181" s="81" t="str">
        <f t="shared" si="175"/>
        <v/>
      </c>
      <c r="D2181" s="82">
        <v>298.38</v>
      </c>
      <c r="E2181" s="106" t="s">
        <v>497</v>
      </c>
      <c r="F2181" s="84">
        <f t="shared" si="176"/>
        <v>364.0236</v>
      </c>
      <c r="G2181" s="95" t="s">
        <v>246</v>
      </c>
      <c r="H2181" s="86"/>
      <c r="I2181" s="76"/>
      <c r="J2181" s="76"/>
      <c r="K2181" s="88"/>
      <c r="N2181" s="18"/>
      <c r="P2181" s="4">
        <v>16.0</v>
      </c>
      <c r="Q2181" s="4"/>
      <c r="R2181" s="4"/>
      <c r="S2181" s="21"/>
      <c r="T2181" s="21"/>
      <c r="V2181" s="89"/>
      <c r="Z2181" s="73"/>
      <c r="AA2181" s="73">
        <v>10.0</v>
      </c>
      <c r="AB2181" s="4"/>
      <c r="AC2181" s="74"/>
      <c r="AD2181" s="75"/>
      <c r="AE2181" s="75"/>
      <c r="AF2181" s="76"/>
      <c r="AJ2181" s="90"/>
      <c r="AK2181" s="18"/>
      <c r="AL2181" s="8">
        <f t="shared" si="177"/>
        <v>0</v>
      </c>
      <c r="AO2181" s="8">
        <v>3.0955778997758947</v>
      </c>
      <c r="AT2181" s="18"/>
      <c r="AU2181" s="91"/>
    </row>
    <row r="2182" ht="12.0" customHeight="1">
      <c r="A2182" s="97">
        <v>161769.0</v>
      </c>
      <c r="B2182" s="92" t="s">
        <v>958</v>
      </c>
      <c r="C2182" s="81" t="str">
        <f t="shared" si="175"/>
        <v/>
      </c>
      <c r="D2182" s="82">
        <v>374.15</v>
      </c>
      <c r="E2182" s="106" t="s">
        <v>497</v>
      </c>
      <c r="F2182" s="84">
        <f t="shared" si="176"/>
        <v>456.463</v>
      </c>
      <c r="G2182" s="95" t="s">
        <v>246</v>
      </c>
      <c r="H2182" s="86"/>
      <c r="I2182" s="76"/>
      <c r="J2182" s="76"/>
      <c r="K2182" s="88"/>
      <c r="N2182" s="18"/>
      <c r="P2182" s="4">
        <v>16.0</v>
      </c>
      <c r="Q2182" s="4"/>
      <c r="R2182" s="4"/>
      <c r="S2182" s="21"/>
      <c r="T2182" s="21"/>
      <c r="V2182" s="89"/>
      <c r="Z2182" s="73"/>
      <c r="AA2182" s="73">
        <v>10.0</v>
      </c>
      <c r="AB2182" s="4"/>
      <c r="AC2182" s="74"/>
      <c r="AD2182" s="75"/>
      <c r="AE2182" s="75"/>
      <c r="AF2182" s="76"/>
      <c r="AJ2182" s="90"/>
      <c r="AK2182" s="18"/>
      <c r="AL2182" s="8">
        <f t="shared" si="177"/>
        <v>0</v>
      </c>
      <c r="AO2182" s="8">
        <v>1.9749191272190443</v>
      </c>
      <c r="AT2182" s="18"/>
      <c r="AU2182" s="91"/>
    </row>
    <row r="2183" ht="12.0" customHeight="1">
      <c r="A2183" s="97">
        <v>161771.0</v>
      </c>
      <c r="B2183" s="92" t="s">
        <v>959</v>
      </c>
      <c r="C2183" s="81" t="str">
        <f t="shared" si="175"/>
        <v/>
      </c>
      <c r="D2183" s="82">
        <v>394.97</v>
      </c>
      <c r="E2183" s="106" t="s">
        <v>379</v>
      </c>
      <c r="F2183" s="84">
        <f t="shared" si="176"/>
        <v>481.8634</v>
      </c>
      <c r="G2183" s="95" t="s">
        <v>246</v>
      </c>
      <c r="H2183" s="86"/>
      <c r="I2183" s="76"/>
      <c r="J2183" s="76"/>
      <c r="K2183" s="88"/>
      <c r="N2183" s="18"/>
      <c r="P2183" s="4">
        <v>16.0</v>
      </c>
      <c r="Q2183" s="4"/>
      <c r="R2183" s="4"/>
      <c r="S2183" s="21"/>
      <c r="T2183" s="21"/>
      <c r="V2183" s="89"/>
      <c r="Z2183" s="73"/>
      <c r="AA2183" s="73">
        <v>10.0</v>
      </c>
      <c r="AB2183" s="4"/>
      <c r="AC2183" s="74"/>
      <c r="AD2183" s="75"/>
      <c r="AE2183" s="75"/>
      <c r="AF2183" s="76"/>
      <c r="AJ2183" s="90"/>
      <c r="AK2183" s="18"/>
      <c r="AL2183" s="8">
        <f t="shared" si="177"/>
        <v>0</v>
      </c>
      <c r="AO2183" s="8">
        <v>4.677151861769535</v>
      </c>
      <c r="AT2183" s="18"/>
      <c r="AU2183" s="91"/>
    </row>
    <row r="2184" ht="12.0" customHeight="1">
      <c r="A2184" s="109">
        <v>161770.0</v>
      </c>
      <c r="B2184" s="110" t="s">
        <v>960</v>
      </c>
      <c r="C2184" s="81" t="str">
        <f t="shared" si="175"/>
        <v/>
      </c>
      <c r="D2184" s="82">
        <v>440.33</v>
      </c>
      <c r="E2184" s="106" t="s">
        <v>372</v>
      </c>
      <c r="F2184" s="128">
        <f t="shared" si="176"/>
        <v>537.2026</v>
      </c>
      <c r="G2184" s="112" t="s">
        <v>246</v>
      </c>
      <c r="H2184" s="86"/>
      <c r="I2184" s="76"/>
      <c r="J2184" s="76"/>
      <c r="K2184" s="88"/>
      <c r="N2184" s="18"/>
      <c r="P2184" s="4">
        <v>16.0</v>
      </c>
      <c r="Q2184" s="4"/>
      <c r="R2184" s="4"/>
      <c r="S2184" s="21"/>
      <c r="T2184" s="21"/>
      <c r="V2184" s="89"/>
      <c r="Z2184" s="73"/>
      <c r="AA2184" s="73">
        <v>10.0</v>
      </c>
      <c r="AB2184" s="4"/>
      <c r="AC2184" s="74"/>
      <c r="AD2184" s="75"/>
      <c r="AE2184" s="75"/>
      <c r="AF2184" s="76"/>
      <c r="AJ2184" s="90"/>
      <c r="AK2184" s="18"/>
      <c r="AL2184" s="8">
        <f t="shared" si="177"/>
        <v>0</v>
      </c>
      <c r="AO2184" s="8">
        <v>8.390866725615368</v>
      </c>
      <c r="AT2184" s="18"/>
      <c r="AU2184" s="91"/>
    </row>
    <row r="2185" ht="12.0" customHeight="1">
      <c r="A2185" s="109">
        <v>3707026.0</v>
      </c>
      <c r="B2185" s="92" t="s">
        <v>2513</v>
      </c>
      <c r="C2185" s="81" t="str">
        <f t="shared" si="175"/>
        <v/>
      </c>
      <c r="D2185" s="82">
        <v>410.27</v>
      </c>
      <c r="E2185" s="106" t="s">
        <v>245</v>
      </c>
      <c r="F2185" s="84">
        <f t="shared" si="176"/>
        <v>500.5294</v>
      </c>
      <c r="G2185" s="95" t="s">
        <v>246</v>
      </c>
      <c r="H2185" s="86"/>
      <c r="I2185" s="76"/>
      <c r="J2185" s="76"/>
      <c r="K2185" s="88"/>
      <c r="N2185" s="18"/>
      <c r="P2185" s="4">
        <v>16.0</v>
      </c>
      <c r="Q2185" s="4"/>
      <c r="R2185" s="4"/>
      <c r="S2185" s="21"/>
      <c r="T2185" s="21"/>
      <c r="V2185" s="89"/>
      <c r="Z2185" s="73"/>
      <c r="AA2185" s="73">
        <v>10.0</v>
      </c>
      <c r="AB2185" s="4"/>
      <c r="AC2185" s="74"/>
      <c r="AD2185" s="75"/>
      <c r="AE2185" s="75"/>
      <c r="AF2185" s="76"/>
      <c r="AJ2185" s="90"/>
      <c r="AK2185" s="18"/>
      <c r="AL2185" s="8">
        <f t="shared" si="177"/>
        <v>0</v>
      </c>
      <c r="AO2185" s="8">
        <v>2.5048742120649763</v>
      </c>
      <c r="AT2185" s="18"/>
      <c r="AU2185" s="91"/>
    </row>
    <row r="2186" ht="12.0" customHeight="1">
      <c r="A2186" s="109">
        <v>3707027.0</v>
      </c>
      <c r="B2186" s="92" t="s">
        <v>2514</v>
      </c>
      <c r="C2186" s="81" t="str">
        <f t="shared" si="175"/>
        <v/>
      </c>
      <c r="D2186" s="82">
        <v>494.0</v>
      </c>
      <c r="E2186" s="106" t="s">
        <v>245</v>
      </c>
      <c r="F2186" s="84">
        <f t="shared" si="176"/>
        <v>602.68</v>
      </c>
      <c r="G2186" s="95" t="s">
        <v>252</v>
      </c>
      <c r="H2186" s="86"/>
      <c r="I2186" s="76"/>
      <c r="J2186" s="76"/>
      <c r="K2186" s="88"/>
      <c r="N2186" s="18"/>
      <c r="P2186" s="4">
        <v>16.0</v>
      </c>
      <c r="Q2186" s="4"/>
      <c r="R2186" s="4"/>
      <c r="S2186" s="21"/>
      <c r="T2186" s="21"/>
      <c r="V2186" s="89"/>
      <c r="Z2186" s="73"/>
      <c r="AA2186" s="73">
        <v>10.0</v>
      </c>
      <c r="AB2186" s="4"/>
      <c r="AC2186" s="74"/>
      <c r="AD2186" s="75"/>
      <c r="AE2186" s="75"/>
      <c r="AF2186" s="76"/>
      <c r="AJ2186" s="90"/>
      <c r="AK2186" s="18"/>
      <c r="AL2186" s="8">
        <f t="shared" si="177"/>
        <v>0</v>
      </c>
      <c r="AO2186" s="8">
        <v>2.07031573915546</v>
      </c>
      <c r="AT2186" s="18"/>
      <c r="AU2186" s="91"/>
    </row>
    <row r="2187" ht="12.0" customHeight="1">
      <c r="A2187" s="109">
        <v>3707028.0</v>
      </c>
      <c r="B2187" s="92" t="s">
        <v>2515</v>
      </c>
      <c r="C2187" s="81" t="str">
        <f t="shared" si="175"/>
        <v/>
      </c>
      <c r="D2187" s="82">
        <v>536.09</v>
      </c>
      <c r="E2187" s="106" t="s">
        <v>245</v>
      </c>
      <c r="F2187" s="84">
        <f t="shared" si="176"/>
        <v>654.0298</v>
      </c>
      <c r="G2187" s="95" t="s">
        <v>246</v>
      </c>
      <c r="H2187" s="86"/>
      <c r="I2187" s="76"/>
      <c r="J2187" s="76"/>
      <c r="K2187" s="88"/>
      <c r="N2187" s="18"/>
      <c r="P2187" s="4">
        <v>16.0</v>
      </c>
      <c r="Q2187" s="4"/>
      <c r="R2187" s="4"/>
      <c r="S2187" s="21"/>
      <c r="T2187" s="21"/>
      <c r="V2187" s="89"/>
      <c r="Z2187" s="73"/>
      <c r="AA2187" s="73">
        <v>10.0</v>
      </c>
      <c r="AB2187" s="4"/>
      <c r="AC2187" s="74"/>
      <c r="AD2187" s="75"/>
      <c r="AE2187" s="75"/>
      <c r="AF2187" s="76"/>
      <c r="AJ2187" s="90"/>
      <c r="AK2187" s="18"/>
      <c r="AL2187" s="8">
        <f t="shared" si="177"/>
        <v>0</v>
      </c>
      <c r="AO2187" s="8">
        <v>5.726742224920732</v>
      </c>
      <c r="AT2187" s="18"/>
      <c r="AU2187" s="91"/>
    </row>
    <row r="2188" ht="12.0" customHeight="1">
      <c r="A2188" s="109">
        <v>3707029.0</v>
      </c>
      <c r="B2188" s="92" t="s">
        <v>2516</v>
      </c>
      <c r="C2188" s="81" t="str">
        <f t="shared" si="175"/>
        <v/>
      </c>
      <c r="D2188" s="82">
        <v>594.6</v>
      </c>
      <c r="E2188" s="106" t="s">
        <v>245</v>
      </c>
      <c r="F2188" s="84">
        <f t="shared" si="176"/>
        <v>725.412</v>
      </c>
      <c r="G2188" s="95" t="s">
        <v>252</v>
      </c>
      <c r="H2188" s="86"/>
      <c r="I2188" s="76"/>
      <c r="J2188" s="76"/>
      <c r="K2188" s="88"/>
      <c r="N2188" s="18"/>
      <c r="P2188" s="4">
        <v>16.0</v>
      </c>
      <c r="Q2188" s="4"/>
      <c r="R2188" s="4"/>
      <c r="S2188" s="21"/>
      <c r="T2188" s="21"/>
      <c r="V2188" s="89"/>
      <c r="Z2188" s="73"/>
      <c r="AA2188" s="73">
        <v>10.0</v>
      </c>
      <c r="AB2188" s="4"/>
      <c r="AC2188" s="74"/>
      <c r="AD2188" s="75"/>
      <c r="AE2188" s="75"/>
      <c r="AF2188" s="76"/>
      <c r="AJ2188" s="90"/>
      <c r="AK2188" s="18"/>
      <c r="AL2188" s="8">
        <f t="shared" si="177"/>
        <v>0</v>
      </c>
      <c r="AO2188" s="8">
        <v>1.7428010913381657</v>
      </c>
      <c r="AT2188" s="18"/>
      <c r="AU2188" s="91"/>
    </row>
    <row r="2189" ht="12.0" customHeight="1">
      <c r="A2189" s="109">
        <v>3707030.0</v>
      </c>
      <c r="B2189" s="92" t="s">
        <v>2517</v>
      </c>
      <c r="C2189" s="81" t="str">
        <f t="shared" si="175"/>
        <v/>
      </c>
      <c r="D2189" s="82">
        <v>792.6</v>
      </c>
      <c r="E2189" s="106" t="s">
        <v>245</v>
      </c>
      <c r="F2189" s="84">
        <f t="shared" si="176"/>
        <v>966.972</v>
      </c>
      <c r="G2189" s="95" t="s">
        <v>246</v>
      </c>
      <c r="H2189" s="86"/>
      <c r="I2189" s="76"/>
      <c r="J2189" s="76"/>
      <c r="K2189" s="88"/>
      <c r="N2189" s="18"/>
      <c r="P2189" s="4">
        <v>16.0</v>
      </c>
      <c r="Q2189" s="4"/>
      <c r="R2189" s="4"/>
      <c r="S2189" s="21"/>
      <c r="T2189" s="21"/>
      <c r="V2189" s="89"/>
      <c r="Z2189" s="73"/>
      <c r="AA2189" s="73">
        <v>10.0</v>
      </c>
      <c r="AB2189" s="4"/>
      <c r="AC2189" s="74"/>
      <c r="AD2189" s="75"/>
      <c r="AE2189" s="75"/>
      <c r="AF2189" s="76"/>
      <c r="AJ2189" s="90"/>
      <c r="AK2189" s="18"/>
      <c r="AL2189" s="8">
        <f t="shared" si="177"/>
        <v>0</v>
      </c>
      <c r="AO2189" s="8">
        <v>1.3270631416362106</v>
      </c>
      <c r="AT2189" s="18"/>
      <c r="AU2189" s="91"/>
    </row>
    <row r="2190" ht="12.0" customHeight="1">
      <c r="A2190" s="109">
        <v>3707031.0</v>
      </c>
      <c r="B2190" s="92" t="s">
        <v>2518</v>
      </c>
      <c r="C2190" s="81" t="str">
        <f t="shared" si="175"/>
        <v/>
      </c>
      <c r="D2190" s="82">
        <v>970.24</v>
      </c>
      <c r="E2190" s="106" t="s">
        <v>245</v>
      </c>
      <c r="F2190" s="84">
        <f t="shared" si="176"/>
        <v>1183.6928</v>
      </c>
      <c r="G2190" s="95" t="s">
        <v>246</v>
      </c>
      <c r="H2190" s="86"/>
      <c r="I2190" s="76"/>
      <c r="J2190" s="76"/>
      <c r="K2190" s="88"/>
      <c r="N2190" s="18"/>
      <c r="P2190" s="4">
        <v>16.0</v>
      </c>
      <c r="Q2190" s="4"/>
      <c r="R2190" s="4"/>
      <c r="S2190" s="21"/>
      <c r="T2190" s="21"/>
      <c r="V2190" s="89"/>
      <c r="Z2190" s="73"/>
      <c r="AA2190" s="73">
        <v>10.0</v>
      </c>
      <c r="AB2190" s="4"/>
      <c r="AC2190" s="74"/>
      <c r="AD2190" s="75"/>
      <c r="AE2190" s="75"/>
      <c r="AF2190" s="76"/>
      <c r="AJ2190" s="90"/>
      <c r="AK2190" s="18"/>
      <c r="AL2190" s="8">
        <f t="shared" si="177"/>
        <v>0</v>
      </c>
      <c r="AO2190" s="8">
        <v>3.305215923724248</v>
      </c>
      <c r="AT2190" s="18"/>
      <c r="AU2190" s="91"/>
    </row>
    <row r="2191" ht="12.0" customHeight="1">
      <c r="A2191" s="109">
        <v>3707032.0</v>
      </c>
      <c r="B2191" s="92" t="s">
        <v>2519</v>
      </c>
      <c r="C2191" s="81" t="str">
        <f t="shared" si="175"/>
        <v/>
      </c>
      <c r="D2191" s="82">
        <v>1058.67</v>
      </c>
      <c r="E2191" s="106" t="s">
        <v>245</v>
      </c>
      <c r="F2191" s="84">
        <f t="shared" si="176"/>
        <v>1291.5774</v>
      </c>
      <c r="G2191" s="95" t="s">
        <v>246</v>
      </c>
      <c r="H2191" s="86"/>
      <c r="I2191" s="76"/>
      <c r="J2191" s="76"/>
      <c r="K2191" s="88"/>
      <c r="N2191" s="18"/>
      <c r="P2191" s="4">
        <v>16.0</v>
      </c>
      <c r="Q2191" s="4"/>
      <c r="R2191" s="4"/>
      <c r="S2191" s="21"/>
      <c r="T2191" s="21"/>
      <c r="V2191" s="89"/>
      <c r="Z2191" s="73"/>
      <c r="AA2191" s="73">
        <v>10.0</v>
      </c>
      <c r="AB2191" s="4"/>
      <c r="AC2191" s="74"/>
      <c r="AD2191" s="75"/>
      <c r="AE2191" s="75"/>
      <c r="AF2191" s="76"/>
      <c r="AJ2191" s="90"/>
      <c r="AK2191" s="18"/>
      <c r="AL2191" s="8">
        <f t="shared" si="177"/>
        <v>0</v>
      </c>
      <c r="AO2191" s="8">
        <v>3.0478898276427095</v>
      </c>
      <c r="AT2191" s="18"/>
      <c r="AU2191" s="91"/>
    </row>
    <row r="2192" ht="12.0" customHeight="1">
      <c r="A2192" s="109">
        <v>3707033.0</v>
      </c>
      <c r="B2192" s="92" t="s">
        <v>2520</v>
      </c>
      <c r="C2192" s="81" t="str">
        <f t="shared" si="175"/>
        <v/>
      </c>
      <c r="D2192" s="82">
        <v>1210.29</v>
      </c>
      <c r="E2192" s="106" t="s">
        <v>245</v>
      </c>
      <c r="F2192" s="84">
        <f t="shared" si="176"/>
        <v>1476.5538</v>
      </c>
      <c r="G2192" s="95" t="s">
        <v>246</v>
      </c>
      <c r="H2192" s="86"/>
      <c r="I2192" s="76"/>
      <c r="J2192" s="76"/>
      <c r="K2192" s="88"/>
      <c r="N2192" s="18"/>
      <c r="P2192" s="4">
        <v>16.0</v>
      </c>
      <c r="Q2192" s="4"/>
      <c r="R2192" s="4"/>
      <c r="S2192" s="21"/>
      <c r="T2192" s="21"/>
      <c r="V2192" s="89"/>
      <c r="Z2192" s="73"/>
      <c r="AA2192" s="73">
        <v>10.0</v>
      </c>
      <c r="AB2192" s="4"/>
      <c r="AC2192" s="74"/>
      <c r="AD2192" s="75"/>
      <c r="AE2192" s="75"/>
      <c r="AF2192" s="76"/>
      <c r="AJ2192" s="90"/>
      <c r="AK2192" s="18"/>
      <c r="AL2192" s="8">
        <f t="shared" si="177"/>
        <v>0</v>
      </c>
      <c r="AO2192" s="8">
        <v>2.6889395713016597</v>
      </c>
      <c r="AT2192" s="18"/>
      <c r="AU2192" s="91"/>
    </row>
    <row r="2193" ht="12.0" customHeight="1">
      <c r="A2193" s="109">
        <v>3707034.0</v>
      </c>
      <c r="B2193" s="92" t="s">
        <v>2521</v>
      </c>
      <c r="C2193" s="81" t="str">
        <f t="shared" si="175"/>
        <v/>
      </c>
      <c r="D2193" s="82">
        <v>1392.67</v>
      </c>
      <c r="E2193" s="106" t="s">
        <v>245</v>
      </c>
      <c r="F2193" s="84">
        <f t="shared" si="176"/>
        <v>1699.0574</v>
      </c>
      <c r="G2193" s="95" t="s">
        <v>246</v>
      </c>
      <c r="H2193" s="86"/>
      <c r="I2193" s="76"/>
      <c r="J2193" s="76"/>
      <c r="K2193" s="88"/>
      <c r="N2193" s="18"/>
      <c r="P2193" s="4">
        <v>16.0</v>
      </c>
      <c r="Q2193" s="4"/>
      <c r="R2193" s="4"/>
      <c r="S2193" s="21"/>
      <c r="T2193" s="21"/>
      <c r="V2193" s="89"/>
      <c r="Z2193" s="73"/>
      <c r="AA2193" s="73">
        <v>10.0</v>
      </c>
      <c r="AB2193" s="4"/>
      <c r="AC2193" s="74"/>
      <c r="AD2193" s="75"/>
      <c r="AE2193" s="75"/>
      <c r="AF2193" s="76"/>
      <c r="AJ2193" s="90"/>
      <c r="AK2193" s="18"/>
      <c r="AL2193" s="8">
        <f t="shared" si="177"/>
        <v>0</v>
      </c>
      <c r="AO2193" s="8">
        <v>2.355282888704757</v>
      </c>
      <c r="AT2193" s="18"/>
      <c r="AU2193" s="91"/>
    </row>
    <row r="2194" ht="12.0" customHeight="1">
      <c r="A2194" s="109">
        <v>3707035.0</v>
      </c>
      <c r="B2194" s="110" t="s">
        <v>2522</v>
      </c>
      <c r="C2194" s="81" t="str">
        <f t="shared" si="175"/>
        <v/>
      </c>
      <c r="D2194" s="82">
        <v>1579.09</v>
      </c>
      <c r="E2194" s="106" t="s">
        <v>245</v>
      </c>
      <c r="F2194" s="128">
        <f t="shared" si="176"/>
        <v>1926.4898</v>
      </c>
      <c r="G2194" s="112" t="s">
        <v>246</v>
      </c>
      <c r="H2194" s="86"/>
      <c r="I2194" s="76"/>
      <c r="J2194" s="76"/>
      <c r="K2194" s="88"/>
      <c r="N2194" s="18"/>
      <c r="P2194" s="4">
        <v>16.0</v>
      </c>
      <c r="Q2194" s="4"/>
      <c r="R2194" s="4"/>
      <c r="S2194" s="21"/>
      <c r="T2194" s="21"/>
      <c r="V2194" s="89"/>
      <c r="Z2194" s="73"/>
      <c r="AA2194" s="73">
        <v>10.0</v>
      </c>
      <c r="AB2194" s="4"/>
      <c r="AC2194" s="74"/>
      <c r="AD2194" s="75"/>
      <c r="AE2194" s="75"/>
      <c r="AF2194" s="76"/>
      <c r="AJ2194" s="90"/>
      <c r="AK2194" s="18"/>
      <c r="AL2194" s="8">
        <f t="shared" si="177"/>
        <v>0</v>
      </c>
      <c r="AO2194" s="8">
        <v>2.0901858052373594</v>
      </c>
      <c r="AT2194" s="18"/>
      <c r="AU2194" s="91"/>
    </row>
    <row r="2195" ht="90.0" customHeight="1">
      <c r="A2195" s="62">
        <v>67.0</v>
      </c>
      <c r="B2195" s="113" t="s">
        <v>2523</v>
      </c>
      <c r="C2195" s="66"/>
      <c r="D2195" s="82"/>
      <c r="E2195" s="66"/>
      <c r="F2195" s="114"/>
      <c r="G2195" s="68"/>
      <c r="H2195" s="86"/>
      <c r="I2195" s="70">
        <v>0.0</v>
      </c>
      <c r="J2195" s="71"/>
      <c r="K2195" s="71"/>
      <c r="N2195" s="18"/>
      <c r="P2195" s="4">
        <v>17.0</v>
      </c>
      <c r="Q2195" s="4"/>
      <c r="R2195" s="5"/>
      <c r="S2195" s="21"/>
      <c r="T2195" s="21"/>
      <c r="V2195" s="72"/>
      <c r="Z2195" s="73"/>
      <c r="AA2195" s="73"/>
      <c r="AB2195" s="4"/>
      <c r="AC2195" s="74"/>
      <c r="AD2195" s="75"/>
      <c r="AE2195" s="75"/>
      <c r="AF2195" s="76"/>
      <c r="AJ2195" s="90"/>
      <c r="AK2195" s="18"/>
      <c r="AL2195" s="18"/>
      <c r="AT2195" s="18"/>
      <c r="AU2195" s="91"/>
    </row>
    <row r="2196" ht="12.0" customHeight="1">
      <c r="A2196" s="79">
        <v>152306.0</v>
      </c>
      <c r="B2196" s="80" t="s">
        <v>1113</v>
      </c>
      <c r="C2196" s="81" t="str">
        <f t="shared" ref="C2196:C2230" si="178">IF(MROUND(AL2196/(AO2196*F2196),1)=0,"",MROUND(AL2196/(AO2196*F2196),1))</f>
        <v/>
      </c>
      <c r="D2196" s="82">
        <v>40.4</v>
      </c>
      <c r="E2196" s="106" t="s">
        <v>497</v>
      </c>
      <c r="F2196" s="84">
        <f t="shared" ref="F2196:F2230" si="179">D2196*1.22</f>
        <v>49.288</v>
      </c>
      <c r="G2196" s="85" t="s">
        <v>274</v>
      </c>
      <c r="H2196" s="86"/>
      <c r="I2196" s="87" t="s">
        <v>538</v>
      </c>
      <c r="J2196" s="100"/>
      <c r="K2196" s="88"/>
      <c r="N2196" s="18"/>
      <c r="P2196" s="4">
        <v>17.0</v>
      </c>
      <c r="Q2196" s="4"/>
      <c r="R2196" s="4"/>
      <c r="S2196" s="21"/>
      <c r="T2196" s="21"/>
      <c r="V2196" s="89"/>
      <c r="Z2196" s="73"/>
      <c r="AA2196" s="73">
        <v>10.0</v>
      </c>
      <c r="AB2196" s="4"/>
      <c r="AC2196" s="74"/>
      <c r="AD2196" s="75"/>
      <c r="AE2196" s="75"/>
      <c r="AF2196" s="76"/>
      <c r="AJ2196" s="90"/>
      <c r="AK2196" s="18"/>
      <c r="AL2196" s="8">
        <f t="shared" ref="AL2196:AL2230" si="180">$I$2195/35</f>
        <v>0</v>
      </c>
      <c r="AO2196" s="8">
        <v>0.24224396263000175</v>
      </c>
      <c r="AT2196" s="18"/>
      <c r="AU2196" s="91"/>
    </row>
    <row r="2197" ht="12.0" customHeight="1">
      <c r="A2197" s="97">
        <v>152307.0</v>
      </c>
      <c r="B2197" s="92" t="s">
        <v>1115</v>
      </c>
      <c r="C2197" s="81" t="str">
        <f t="shared" si="178"/>
        <v/>
      </c>
      <c r="D2197" s="82">
        <v>41.89</v>
      </c>
      <c r="E2197" s="106" t="s">
        <v>497</v>
      </c>
      <c r="F2197" s="84">
        <f t="shared" si="179"/>
        <v>51.1058</v>
      </c>
      <c r="G2197" s="95" t="s">
        <v>252</v>
      </c>
      <c r="H2197" s="86"/>
      <c r="I2197" s="98" t="s">
        <v>2524</v>
      </c>
      <c r="J2197" s="76"/>
      <c r="K2197" s="88"/>
      <c r="N2197" s="18"/>
      <c r="P2197" s="4">
        <v>17.0</v>
      </c>
      <c r="Q2197" s="4"/>
      <c r="R2197" s="4"/>
      <c r="S2197" s="21"/>
      <c r="T2197" s="21"/>
      <c r="V2197" s="89"/>
      <c r="Z2197" s="73"/>
      <c r="AA2197" s="73">
        <v>10.0</v>
      </c>
      <c r="AB2197" s="4"/>
      <c r="AC2197" s="74"/>
      <c r="AD2197" s="75"/>
      <c r="AE2197" s="75"/>
      <c r="AF2197" s="76"/>
      <c r="AJ2197" s="90"/>
      <c r="AK2197" s="18"/>
      <c r="AL2197" s="8">
        <f t="shared" si="180"/>
        <v>0</v>
      </c>
      <c r="AO2197" s="8">
        <v>0.7788546005837513</v>
      </c>
      <c r="AT2197" s="18"/>
      <c r="AU2197" s="91"/>
    </row>
    <row r="2198" ht="12.0" customHeight="1">
      <c r="A2198" s="97">
        <v>152308.0</v>
      </c>
      <c r="B2198" s="92" t="s">
        <v>1116</v>
      </c>
      <c r="C2198" s="81" t="str">
        <f t="shared" si="178"/>
        <v/>
      </c>
      <c r="D2198" s="82">
        <v>44.1</v>
      </c>
      <c r="E2198" s="106" t="s">
        <v>497</v>
      </c>
      <c r="F2198" s="84">
        <f t="shared" si="179"/>
        <v>53.802</v>
      </c>
      <c r="G2198" s="95" t="s">
        <v>246</v>
      </c>
      <c r="H2198" s="86"/>
      <c r="I2198" s="99"/>
      <c r="J2198" s="76"/>
      <c r="K2198" s="88"/>
      <c r="N2198" s="18"/>
      <c r="P2198" s="4">
        <v>17.0</v>
      </c>
      <c r="Q2198" s="4"/>
      <c r="R2198" s="4"/>
      <c r="S2198" s="21"/>
      <c r="T2198" s="21"/>
      <c r="V2198" s="89"/>
      <c r="Z2198" s="73"/>
      <c r="AA2198" s="73">
        <v>10.0</v>
      </c>
      <c r="AB2198" s="4"/>
      <c r="AC2198" s="74"/>
      <c r="AD2198" s="75"/>
      <c r="AE2198" s="75"/>
      <c r="AF2198" s="76"/>
      <c r="AJ2198" s="90"/>
      <c r="AK2198" s="18"/>
      <c r="AL2198" s="8">
        <f t="shared" si="180"/>
        <v>0</v>
      </c>
      <c r="AO2198" s="8">
        <v>1.8494966623600346</v>
      </c>
      <c r="AT2198" s="18"/>
      <c r="AU2198" s="91"/>
    </row>
    <row r="2199" ht="12.0" customHeight="1">
      <c r="A2199" s="97">
        <v>152309.0</v>
      </c>
      <c r="B2199" s="92" t="s">
        <v>1117</v>
      </c>
      <c r="C2199" s="81" t="str">
        <f t="shared" si="178"/>
        <v/>
      </c>
      <c r="D2199" s="82">
        <v>44.1</v>
      </c>
      <c r="E2199" s="106" t="s">
        <v>497</v>
      </c>
      <c r="F2199" s="84">
        <f t="shared" si="179"/>
        <v>53.802</v>
      </c>
      <c r="G2199" s="95" t="s">
        <v>252</v>
      </c>
      <c r="H2199" s="86"/>
      <c r="I2199" s="116" t="s">
        <v>2525</v>
      </c>
      <c r="J2199" s="76"/>
      <c r="K2199" s="88"/>
      <c r="N2199" s="18"/>
      <c r="P2199" s="4">
        <v>17.0</v>
      </c>
      <c r="Q2199" s="4"/>
      <c r="R2199" s="4"/>
      <c r="S2199" s="21"/>
      <c r="T2199" s="21"/>
      <c r="V2199" s="89"/>
      <c r="Z2199" s="73"/>
      <c r="AA2199" s="73">
        <v>10.0</v>
      </c>
      <c r="AB2199" s="4"/>
      <c r="AC2199" s="74"/>
      <c r="AD2199" s="75"/>
      <c r="AE2199" s="75"/>
      <c r="AF2199" s="76"/>
      <c r="AJ2199" s="90"/>
      <c r="AK2199" s="18"/>
      <c r="AL2199" s="8">
        <f t="shared" si="180"/>
        <v>0</v>
      </c>
      <c r="AO2199" s="8">
        <v>0.46237416559000866</v>
      </c>
      <c r="AT2199" s="18"/>
      <c r="AU2199" s="91"/>
    </row>
    <row r="2200" ht="12.0" customHeight="1">
      <c r="A2200" s="97">
        <v>152310.0</v>
      </c>
      <c r="B2200" s="92" t="s">
        <v>1118</v>
      </c>
      <c r="C2200" s="81" t="str">
        <f t="shared" si="178"/>
        <v/>
      </c>
      <c r="D2200" s="82">
        <v>56.03</v>
      </c>
      <c r="E2200" s="106" t="s">
        <v>497</v>
      </c>
      <c r="F2200" s="84">
        <f t="shared" si="179"/>
        <v>68.3566</v>
      </c>
      <c r="G2200" s="95" t="s">
        <v>246</v>
      </c>
      <c r="H2200" s="86"/>
      <c r="J2200" s="76"/>
      <c r="K2200" s="88"/>
      <c r="N2200" s="18"/>
      <c r="P2200" s="4">
        <v>17.0</v>
      </c>
      <c r="Q2200" s="4"/>
      <c r="R2200" s="4"/>
      <c r="S2200" s="21"/>
      <c r="T2200" s="21"/>
      <c r="V2200" s="89"/>
      <c r="Z2200" s="73"/>
      <c r="AA2200" s="73">
        <v>10.0</v>
      </c>
      <c r="AB2200" s="4"/>
      <c r="AC2200" s="74"/>
      <c r="AD2200" s="75"/>
      <c r="AE2200" s="75"/>
      <c r="AF2200" s="76"/>
      <c r="AJ2200" s="90"/>
      <c r="AK2200" s="18"/>
      <c r="AL2200" s="8">
        <f t="shared" si="180"/>
        <v>0</v>
      </c>
      <c r="AO2200" s="8">
        <v>2.0310964299702188</v>
      </c>
      <c r="AT2200" s="18"/>
      <c r="AU2200" s="91"/>
    </row>
    <row r="2201" ht="12.0" customHeight="1">
      <c r="A2201" s="97">
        <v>152311.0</v>
      </c>
      <c r="B2201" s="92" t="s">
        <v>1119</v>
      </c>
      <c r="C2201" s="81" t="str">
        <f t="shared" si="178"/>
        <v/>
      </c>
      <c r="D2201" s="82">
        <v>56.03</v>
      </c>
      <c r="E2201" s="106" t="s">
        <v>497</v>
      </c>
      <c r="F2201" s="84">
        <f t="shared" si="179"/>
        <v>68.3566</v>
      </c>
      <c r="G2201" s="95" t="s">
        <v>274</v>
      </c>
      <c r="H2201" s="86"/>
      <c r="J2201" s="100"/>
      <c r="K2201" s="88"/>
      <c r="N2201" s="18"/>
      <c r="P2201" s="4">
        <v>17.0</v>
      </c>
      <c r="Q2201" s="4"/>
      <c r="R2201" s="4"/>
      <c r="S2201" s="21"/>
      <c r="T2201" s="21"/>
      <c r="V2201" s="89"/>
      <c r="Z2201" s="73"/>
      <c r="AA2201" s="73">
        <v>10.0</v>
      </c>
      <c r="AB2201" s="4"/>
      <c r="AC2201" s="74"/>
      <c r="AD2201" s="75"/>
      <c r="AE2201" s="75"/>
      <c r="AF2201" s="76"/>
      <c r="AJ2201" s="90"/>
      <c r="AK2201" s="18"/>
      <c r="AL2201" s="8">
        <f t="shared" si="180"/>
        <v>0</v>
      </c>
      <c r="AO2201" s="8">
        <v>0.21834286622179855</v>
      </c>
      <c r="AT2201" s="18"/>
      <c r="AU2201" s="91"/>
    </row>
    <row r="2202" ht="12.0" customHeight="1">
      <c r="A2202" s="97">
        <v>152312.0</v>
      </c>
      <c r="B2202" s="92" t="s">
        <v>1120</v>
      </c>
      <c r="C2202" s="81" t="str">
        <f t="shared" si="178"/>
        <v/>
      </c>
      <c r="D2202" s="82">
        <v>56.73</v>
      </c>
      <c r="E2202" s="106" t="s">
        <v>497</v>
      </c>
      <c r="F2202" s="84">
        <f t="shared" si="179"/>
        <v>69.2106</v>
      </c>
      <c r="G2202" s="95" t="s">
        <v>252</v>
      </c>
      <c r="H2202" s="86"/>
      <c r="I2202" s="98" t="s">
        <v>335</v>
      </c>
      <c r="J2202" s="76"/>
      <c r="K2202" s="88"/>
      <c r="N2202" s="18"/>
      <c r="P2202" s="4">
        <v>17.0</v>
      </c>
      <c r="Q2202" s="4"/>
      <c r="R2202" s="4"/>
      <c r="S2202" s="21"/>
      <c r="T2202" s="21"/>
      <c r="V2202" s="89"/>
      <c r="Z2202" s="73"/>
      <c r="AA2202" s="73">
        <v>10.0</v>
      </c>
      <c r="AB2202" s="4"/>
      <c r="AC2202" s="74"/>
      <c r="AD2202" s="75"/>
      <c r="AE2202" s="75"/>
      <c r="AF2202" s="76"/>
      <c r="AJ2202" s="90"/>
      <c r="AK2202" s="18"/>
      <c r="AL2202" s="8">
        <f t="shared" si="180"/>
        <v>0</v>
      </c>
      <c r="AO2202" s="8">
        <v>0.7842549791702335</v>
      </c>
      <c r="AT2202" s="18"/>
      <c r="AU2202" s="91"/>
    </row>
    <row r="2203" ht="12.0" customHeight="1">
      <c r="A2203" s="97">
        <v>152313.0</v>
      </c>
      <c r="B2203" s="92" t="s">
        <v>1121</v>
      </c>
      <c r="C2203" s="81" t="str">
        <f t="shared" si="178"/>
        <v/>
      </c>
      <c r="D2203" s="82">
        <v>64.91</v>
      </c>
      <c r="E2203" s="106" t="s">
        <v>497</v>
      </c>
      <c r="F2203" s="84">
        <f t="shared" si="179"/>
        <v>79.1902</v>
      </c>
      <c r="G2203" s="95" t="s">
        <v>252</v>
      </c>
      <c r="H2203" s="86"/>
      <c r="I2203" s="99"/>
      <c r="J2203" s="76"/>
      <c r="K2203" s="88"/>
      <c r="N2203" s="18"/>
      <c r="P2203" s="4">
        <v>17.0</v>
      </c>
      <c r="Q2203" s="4"/>
      <c r="R2203" s="4"/>
      <c r="S2203" s="21"/>
      <c r="T2203" s="21"/>
      <c r="V2203" s="89"/>
      <c r="Z2203" s="73"/>
      <c r="AA2203" s="73">
        <v>10.0</v>
      </c>
      <c r="AB2203" s="4"/>
      <c r="AC2203" s="74"/>
      <c r="AD2203" s="75"/>
      <c r="AE2203" s="75"/>
      <c r="AF2203" s="76"/>
      <c r="AJ2203" s="90"/>
      <c r="AK2203" s="18"/>
      <c r="AL2203" s="8">
        <f t="shared" si="180"/>
        <v>0</v>
      </c>
      <c r="AO2203" s="8">
        <v>0.8376917075073759</v>
      </c>
      <c r="AT2203" s="18"/>
      <c r="AU2203" s="91"/>
    </row>
    <row r="2204" ht="12.0" customHeight="1">
      <c r="A2204" s="97">
        <v>152314.0</v>
      </c>
      <c r="B2204" s="92" t="s">
        <v>1122</v>
      </c>
      <c r="C2204" s="81" t="str">
        <f t="shared" si="178"/>
        <v/>
      </c>
      <c r="D2204" s="82">
        <v>74.42</v>
      </c>
      <c r="E2204" s="106" t="s">
        <v>497</v>
      </c>
      <c r="F2204" s="84">
        <f t="shared" si="179"/>
        <v>90.7924</v>
      </c>
      <c r="G2204" s="95" t="s">
        <v>274</v>
      </c>
      <c r="H2204" s="86"/>
      <c r="I2204" s="76"/>
      <c r="J2204" s="100"/>
      <c r="K2204" s="88"/>
      <c r="N2204" s="18"/>
      <c r="P2204" s="4">
        <v>17.0</v>
      </c>
      <c r="Q2204" s="4"/>
      <c r="R2204" s="4"/>
      <c r="S2204" s="21"/>
      <c r="T2204" s="21"/>
      <c r="V2204" s="89"/>
      <c r="Z2204" s="73"/>
      <c r="AA2204" s="73">
        <v>10.0</v>
      </c>
      <c r="AB2204" s="4"/>
      <c r="AC2204" s="74"/>
      <c r="AD2204" s="75"/>
      <c r="AE2204" s="75"/>
      <c r="AF2204" s="76"/>
      <c r="AJ2204" s="90"/>
      <c r="AK2204" s="18"/>
      <c r="AL2204" s="8">
        <f t="shared" si="180"/>
        <v>0</v>
      </c>
      <c r="AO2204" s="8">
        <v>0.27982928224832676</v>
      </c>
      <c r="AT2204" s="18"/>
      <c r="AU2204" s="91"/>
    </row>
    <row r="2205" ht="12.0" customHeight="1">
      <c r="A2205" s="97">
        <v>152315.0</v>
      </c>
      <c r="B2205" s="92" t="s">
        <v>1123</v>
      </c>
      <c r="C2205" s="81" t="str">
        <f t="shared" si="178"/>
        <v/>
      </c>
      <c r="D2205" s="82">
        <v>87.81</v>
      </c>
      <c r="E2205" s="106" t="s">
        <v>497</v>
      </c>
      <c r="F2205" s="84">
        <f t="shared" si="179"/>
        <v>107.1282</v>
      </c>
      <c r="G2205" s="95" t="s">
        <v>246</v>
      </c>
      <c r="H2205" s="86"/>
      <c r="I2205" s="98" t="s">
        <v>2526</v>
      </c>
      <c r="J2205" s="76"/>
      <c r="K2205" s="88"/>
      <c r="N2205" s="18"/>
      <c r="P2205" s="4">
        <v>17.0</v>
      </c>
      <c r="Q2205" s="4"/>
      <c r="R2205" s="4"/>
      <c r="S2205" s="21"/>
      <c r="T2205" s="21"/>
      <c r="V2205" s="89"/>
      <c r="Z2205" s="73"/>
      <c r="AA2205" s="73">
        <v>10.0</v>
      </c>
      <c r="AB2205" s="4"/>
      <c r="AC2205" s="74"/>
      <c r="AD2205" s="75"/>
      <c r="AE2205" s="75"/>
      <c r="AF2205" s="76"/>
      <c r="AJ2205" s="90"/>
      <c r="AK2205" s="18"/>
      <c r="AL2205" s="8">
        <f t="shared" si="180"/>
        <v>0</v>
      </c>
      <c r="AO2205" s="8">
        <v>1.5061594441156485</v>
      </c>
      <c r="AT2205" s="18"/>
      <c r="AU2205" s="91"/>
    </row>
    <row r="2206" ht="12.0" customHeight="1">
      <c r="A2206" s="97">
        <v>152316.0</v>
      </c>
      <c r="B2206" s="92" t="s">
        <v>1124</v>
      </c>
      <c r="C2206" s="81" t="str">
        <f t="shared" si="178"/>
        <v/>
      </c>
      <c r="D2206" s="82">
        <v>106.51</v>
      </c>
      <c r="E2206" s="106" t="s">
        <v>497</v>
      </c>
      <c r="F2206" s="84">
        <f t="shared" si="179"/>
        <v>129.9422</v>
      </c>
      <c r="G2206" s="95" t="s">
        <v>252</v>
      </c>
      <c r="H2206" s="86"/>
      <c r="I2206" s="99"/>
      <c r="J2206" s="76"/>
      <c r="K2206" s="88"/>
      <c r="N2206" s="18"/>
      <c r="P2206" s="4">
        <v>17.0</v>
      </c>
      <c r="Q2206" s="4"/>
      <c r="R2206" s="4"/>
      <c r="S2206" s="21"/>
      <c r="T2206" s="21"/>
      <c r="V2206" s="89"/>
      <c r="Z2206" s="73"/>
      <c r="AA2206" s="73">
        <v>10.0</v>
      </c>
      <c r="AB2206" s="4"/>
      <c r="AC2206" s="74"/>
      <c r="AD2206" s="75"/>
      <c r="AE2206" s="75"/>
      <c r="AF2206" s="76"/>
      <c r="AJ2206" s="90"/>
      <c r="AK2206" s="18"/>
      <c r="AL2206" s="8">
        <f t="shared" si="180"/>
        <v>0</v>
      </c>
      <c r="AO2206" s="8">
        <v>0.3063078123258665</v>
      </c>
      <c r="AT2206" s="18"/>
      <c r="AU2206" s="91"/>
    </row>
    <row r="2207" ht="12.0" customHeight="1">
      <c r="A2207" s="97">
        <v>152317.0</v>
      </c>
      <c r="B2207" s="92" t="s">
        <v>1125</v>
      </c>
      <c r="C2207" s="81" t="str">
        <f t="shared" si="178"/>
        <v/>
      </c>
      <c r="D2207" s="82">
        <v>128.32</v>
      </c>
      <c r="E2207" s="106" t="s">
        <v>497</v>
      </c>
      <c r="F2207" s="84">
        <f t="shared" si="179"/>
        <v>156.5504</v>
      </c>
      <c r="G2207" s="95" t="s">
        <v>246</v>
      </c>
      <c r="H2207" s="86"/>
      <c r="I2207" s="76"/>
      <c r="J2207" s="76"/>
      <c r="K2207" s="88"/>
      <c r="N2207" s="18"/>
      <c r="P2207" s="4">
        <v>17.0</v>
      </c>
      <c r="Q2207" s="4"/>
      <c r="R2207" s="4"/>
      <c r="S2207" s="21"/>
      <c r="T2207" s="21"/>
      <c r="V2207" s="89"/>
      <c r="Z2207" s="73"/>
      <c r="AA2207" s="73">
        <v>10.0</v>
      </c>
      <c r="AB2207" s="4"/>
      <c r="AC2207" s="74"/>
      <c r="AD2207" s="75"/>
      <c r="AE2207" s="75"/>
      <c r="AF2207" s="76"/>
      <c r="AJ2207" s="90"/>
      <c r="AK2207" s="18"/>
      <c r="AL2207" s="8">
        <f t="shared" si="180"/>
        <v>0</v>
      </c>
      <c r="AO2207" s="8">
        <v>1.466749062902909</v>
      </c>
      <c r="AT2207" s="18"/>
      <c r="AU2207" s="91"/>
    </row>
    <row r="2208" ht="12.0" customHeight="1">
      <c r="A2208" s="97">
        <v>152318.0</v>
      </c>
      <c r="B2208" s="92" t="s">
        <v>1126</v>
      </c>
      <c r="C2208" s="81" t="str">
        <f t="shared" si="178"/>
        <v/>
      </c>
      <c r="D2208" s="82">
        <v>128.32</v>
      </c>
      <c r="E2208" s="106" t="s">
        <v>497</v>
      </c>
      <c r="F2208" s="84">
        <f t="shared" si="179"/>
        <v>156.5504</v>
      </c>
      <c r="G2208" s="95" t="s">
        <v>246</v>
      </c>
      <c r="H2208" s="86"/>
      <c r="I2208" s="98" t="s">
        <v>619</v>
      </c>
      <c r="J2208" s="76"/>
      <c r="K2208" s="88"/>
      <c r="N2208" s="18"/>
      <c r="P2208" s="4">
        <v>17.0</v>
      </c>
      <c r="Q2208" s="4"/>
      <c r="R2208" s="4"/>
      <c r="S2208" s="21"/>
      <c r="T2208" s="21"/>
      <c r="V2208" s="89"/>
      <c r="Z2208" s="73"/>
      <c r="AA2208" s="73">
        <v>10.0</v>
      </c>
      <c r="AB2208" s="4"/>
      <c r="AC2208" s="74"/>
      <c r="AD2208" s="75"/>
      <c r="AE2208" s="75"/>
      <c r="AF2208" s="76"/>
      <c r="AJ2208" s="90"/>
      <c r="AK2208" s="18"/>
      <c r="AL2208" s="8">
        <f t="shared" si="180"/>
        <v>0</v>
      </c>
      <c r="AO2208" s="8">
        <v>5.447925090782234</v>
      </c>
      <c r="AT2208" s="18"/>
      <c r="AU2208" s="91"/>
    </row>
    <row r="2209" ht="12.0" customHeight="1">
      <c r="A2209" s="97">
        <v>152319.0</v>
      </c>
      <c r="B2209" s="92" t="s">
        <v>1127</v>
      </c>
      <c r="C2209" s="81" t="str">
        <f t="shared" si="178"/>
        <v/>
      </c>
      <c r="D2209" s="82">
        <v>140.01</v>
      </c>
      <c r="E2209" s="106" t="s">
        <v>497</v>
      </c>
      <c r="F2209" s="84">
        <f t="shared" si="179"/>
        <v>170.8122</v>
      </c>
      <c r="G2209" s="95" t="s">
        <v>252</v>
      </c>
      <c r="H2209" s="86"/>
      <c r="I2209" s="99"/>
      <c r="J2209" s="76"/>
      <c r="K2209" s="88"/>
      <c r="N2209" s="18"/>
      <c r="P2209" s="4">
        <v>17.0</v>
      </c>
      <c r="Q2209" s="4"/>
      <c r="R2209" s="4"/>
      <c r="S2209" s="21"/>
      <c r="T2209" s="21"/>
      <c r="V2209" s="89"/>
      <c r="Z2209" s="73"/>
      <c r="AA2209" s="73">
        <v>10.0</v>
      </c>
      <c r="AB2209" s="4"/>
      <c r="AC2209" s="74"/>
      <c r="AD2209" s="75"/>
      <c r="AE2209" s="75"/>
      <c r="AF2209" s="76"/>
      <c r="AJ2209" s="90"/>
      <c r="AK2209" s="18"/>
      <c r="AL2209" s="8">
        <f t="shared" si="180"/>
        <v>0</v>
      </c>
      <c r="AO2209" s="8">
        <v>1.0922557734371026</v>
      </c>
      <c r="AT2209" s="18"/>
      <c r="AU2209" s="91"/>
    </row>
    <row r="2210" ht="12.0" customHeight="1">
      <c r="A2210" s="97">
        <v>152320.0</v>
      </c>
      <c r="B2210" s="92" t="s">
        <v>1128</v>
      </c>
      <c r="C2210" s="81" t="str">
        <f t="shared" si="178"/>
        <v/>
      </c>
      <c r="D2210" s="82">
        <v>146.24</v>
      </c>
      <c r="E2210" s="106" t="s">
        <v>497</v>
      </c>
      <c r="F2210" s="84">
        <f t="shared" si="179"/>
        <v>178.4128</v>
      </c>
      <c r="G2210" s="95" t="s">
        <v>246</v>
      </c>
      <c r="H2210" s="86"/>
      <c r="I2210" s="76"/>
      <c r="J2210" s="76"/>
      <c r="K2210" s="88"/>
      <c r="N2210" s="18"/>
      <c r="P2210" s="4">
        <v>17.0</v>
      </c>
      <c r="Q2210" s="4"/>
      <c r="R2210" s="4"/>
      <c r="S2210" s="21"/>
      <c r="T2210" s="21"/>
      <c r="V2210" s="89"/>
      <c r="Z2210" s="73"/>
      <c r="AA2210" s="73">
        <v>10.0</v>
      </c>
      <c r="AB2210" s="4"/>
      <c r="AC2210" s="74"/>
      <c r="AD2210" s="75"/>
      <c r="AE2210" s="75"/>
      <c r="AF2210" s="76"/>
      <c r="AJ2210" s="90"/>
      <c r="AK2210" s="18"/>
      <c r="AL2210" s="8">
        <f t="shared" si="180"/>
        <v>0</v>
      </c>
      <c r="AO2210" s="8">
        <v>4.18295103124163</v>
      </c>
      <c r="AT2210" s="18"/>
      <c r="AU2210" s="91"/>
    </row>
    <row r="2211" ht="12.0" customHeight="1">
      <c r="A2211" s="97">
        <v>152321.0</v>
      </c>
      <c r="B2211" s="92" t="s">
        <v>1129</v>
      </c>
      <c r="C2211" s="81" t="str">
        <f t="shared" si="178"/>
        <v/>
      </c>
      <c r="D2211" s="82">
        <v>165.37</v>
      </c>
      <c r="E2211" s="106" t="s">
        <v>497</v>
      </c>
      <c r="F2211" s="84">
        <f t="shared" si="179"/>
        <v>201.7514</v>
      </c>
      <c r="G2211" s="95" t="s">
        <v>252</v>
      </c>
      <c r="H2211" s="86"/>
      <c r="I2211" s="98" t="s">
        <v>671</v>
      </c>
      <c r="J2211" s="76"/>
      <c r="K2211" s="88"/>
      <c r="N2211" s="18"/>
      <c r="P2211" s="4">
        <v>17.0</v>
      </c>
      <c r="Q2211" s="4"/>
      <c r="R2211" s="4"/>
      <c r="S2211" s="21"/>
      <c r="T2211" s="21"/>
      <c r="V2211" s="89"/>
      <c r="Z2211" s="73"/>
      <c r="AA2211" s="73">
        <v>10.0</v>
      </c>
      <c r="AB2211" s="4"/>
      <c r="AC2211" s="74"/>
      <c r="AD2211" s="75"/>
      <c r="AE2211" s="75"/>
      <c r="AF2211" s="76"/>
      <c r="AJ2211" s="90"/>
      <c r="AK2211" s="18"/>
      <c r="AL2211" s="8">
        <f t="shared" si="180"/>
        <v>0</v>
      </c>
      <c r="AO2211" s="8">
        <v>0.591877166914314</v>
      </c>
      <c r="AT2211" s="18"/>
      <c r="AU2211" s="91"/>
    </row>
    <row r="2212" ht="12.0" customHeight="1">
      <c r="A2212" s="97">
        <v>152322.0</v>
      </c>
      <c r="B2212" s="92" t="s">
        <v>1130</v>
      </c>
      <c r="C2212" s="81" t="str">
        <f t="shared" si="178"/>
        <v/>
      </c>
      <c r="D2212" s="82">
        <v>214.25</v>
      </c>
      <c r="E2212" s="106" t="s">
        <v>497</v>
      </c>
      <c r="F2212" s="84">
        <f t="shared" si="179"/>
        <v>261.385</v>
      </c>
      <c r="G2212" s="95" t="s">
        <v>246</v>
      </c>
      <c r="H2212" s="86"/>
      <c r="I2212" s="99"/>
      <c r="J2212" s="76"/>
      <c r="K2212" s="88"/>
      <c r="N2212" s="18"/>
      <c r="P2212" s="4">
        <v>17.0</v>
      </c>
      <c r="Q2212" s="4"/>
      <c r="R2212" s="4"/>
      <c r="S2212" s="21"/>
      <c r="T2212" s="21"/>
      <c r="V2212" s="89"/>
      <c r="Z2212" s="73"/>
      <c r="AA2212" s="73">
        <v>10.0</v>
      </c>
      <c r="AB2212" s="4"/>
      <c r="AC2212" s="74"/>
      <c r="AD2212" s="75"/>
      <c r="AE2212" s="75"/>
      <c r="AF2212" s="76"/>
      <c r="AJ2212" s="90"/>
      <c r="AK2212" s="18"/>
      <c r="AL2212" s="8">
        <f t="shared" si="180"/>
        <v>0</v>
      </c>
      <c r="AO2212" s="8">
        <v>1.9033511722731906</v>
      </c>
      <c r="AT2212" s="18"/>
      <c r="AU2212" s="91"/>
    </row>
    <row r="2213" ht="12.0" customHeight="1">
      <c r="A2213" s="97">
        <v>152323.0</v>
      </c>
      <c r="B2213" s="92" t="s">
        <v>1131</v>
      </c>
      <c r="C2213" s="81" t="str">
        <f t="shared" si="178"/>
        <v/>
      </c>
      <c r="D2213" s="82">
        <v>243.09</v>
      </c>
      <c r="E2213" s="106" t="s">
        <v>497</v>
      </c>
      <c r="F2213" s="84">
        <f t="shared" si="179"/>
        <v>296.5698</v>
      </c>
      <c r="G2213" s="95" t="s">
        <v>252</v>
      </c>
      <c r="H2213" s="86"/>
      <c r="I2213" s="76"/>
      <c r="J2213" s="76"/>
      <c r="K2213" s="88"/>
      <c r="N2213" s="18"/>
      <c r="P2213" s="4">
        <v>17.0</v>
      </c>
      <c r="Q2213" s="4"/>
      <c r="R2213" s="4"/>
      <c r="S2213" s="21"/>
      <c r="T2213" s="21"/>
      <c r="V2213" s="89"/>
      <c r="Z2213" s="73"/>
      <c r="AA2213" s="73">
        <v>10.0</v>
      </c>
      <c r="AB2213" s="4"/>
      <c r="AC2213" s="74"/>
      <c r="AD2213" s="75"/>
      <c r="AE2213" s="75"/>
      <c r="AF2213" s="76"/>
      <c r="AJ2213" s="90"/>
      <c r="AK2213" s="18"/>
      <c r="AL2213" s="8">
        <f t="shared" si="180"/>
        <v>0</v>
      </c>
      <c r="AO2213" s="8">
        <v>1.5485466704978899</v>
      </c>
      <c r="AT2213" s="18"/>
      <c r="AU2213" s="91"/>
    </row>
    <row r="2214" ht="12.0" customHeight="1">
      <c r="A2214" s="97">
        <v>152324.0</v>
      </c>
      <c r="B2214" s="92" t="s">
        <v>1132</v>
      </c>
      <c r="C2214" s="81" t="str">
        <f t="shared" si="178"/>
        <v/>
      </c>
      <c r="D2214" s="82">
        <v>283.05</v>
      </c>
      <c r="E2214" s="106" t="s">
        <v>497</v>
      </c>
      <c r="F2214" s="84">
        <f t="shared" si="179"/>
        <v>345.321</v>
      </c>
      <c r="G2214" s="95" t="s">
        <v>246</v>
      </c>
      <c r="H2214" s="86"/>
      <c r="I2214" s="98" t="s">
        <v>2527</v>
      </c>
      <c r="J2214" s="76"/>
      <c r="K2214" s="88"/>
      <c r="N2214" s="18"/>
      <c r="P2214" s="4">
        <v>17.0</v>
      </c>
      <c r="Q2214" s="4"/>
      <c r="R2214" s="4"/>
      <c r="S2214" s="21"/>
      <c r="T2214" s="21"/>
      <c r="V2214" s="89"/>
      <c r="Z2214" s="73"/>
      <c r="AA2214" s="73">
        <v>10.0</v>
      </c>
      <c r="AB2214" s="4"/>
      <c r="AC2214" s="74"/>
      <c r="AD2214" s="75"/>
      <c r="AE2214" s="75"/>
      <c r="AF2214" s="76"/>
      <c r="AJ2214" s="90"/>
      <c r="AK2214" s="18"/>
      <c r="AL2214" s="8">
        <f t="shared" si="180"/>
        <v>0</v>
      </c>
      <c r="AO2214" s="8">
        <v>5.763141892600282</v>
      </c>
      <c r="AT2214" s="18"/>
      <c r="AU2214" s="91"/>
    </row>
    <row r="2215" ht="12.0" customHeight="1">
      <c r="A2215" s="97">
        <v>152325.0</v>
      </c>
      <c r="B2215" s="92" t="s">
        <v>1133</v>
      </c>
      <c r="C2215" s="81" t="str">
        <f t="shared" si="178"/>
        <v/>
      </c>
      <c r="D2215" s="82">
        <v>332.6</v>
      </c>
      <c r="E2215" s="106" t="s">
        <v>497</v>
      </c>
      <c r="F2215" s="84">
        <f t="shared" si="179"/>
        <v>405.772</v>
      </c>
      <c r="G2215" s="95" t="s">
        <v>252</v>
      </c>
      <c r="H2215" s="86"/>
      <c r="I2215" s="99"/>
      <c r="J2215" s="76"/>
      <c r="K2215" s="88"/>
      <c r="N2215" s="18"/>
      <c r="P2215" s="4">
        <v>17.0</v>
      </c>
      <c r="Q2215" s="4"/>
      <c r="R2215" s="4"/>
      <c r="S2215" s="21"/>
      <c r="T2215" s="21"/>
      <c r="V2215" s="89"/>
      <c r="Z2215" s="73"/>
      <c r="AA2215" s="73">
        <v>10.0</v>
      </c>
      <c r="AB2215" s="4"/>
      <c r="AC2215" s="74"/>
      <c r="AD2215" s="75"/>
      <c r="AE2215" s="75"/>
      <c r="AF2215" s="76"/>
      <c r="AJ2215" s="90"/>
      <c r="AK2215" s="18"/>
      <c r="AL2215" s="8">
        <f t="shared" si="180"/>
        <v>0</v>
      </c>
      <c r="AO2215" s="8">
        <v>0.6130731235523579</v>
      </c>
      <c r="AT2215" s="18"/>
      <c r="AU2215" s="91"/>
    </row>
    <row r="2216" ht="12.0" customHeight="1">
      <c r="A2216" s="97">
        <v>152326.0</v>
      </c>
      <c r="B2216" s="92" t="s">
        <v>1134</v>
      </c>
      <c r="C2216" s="81" t="str">
        <f t="shared" si="178"/>
        <v/>
      </c>
      <c r="D2216" s="82">
        <v>332.6</v>
      </c>
      <c r="E2216" s="106" t="s">
        <v>497</v>
      </c>
      <c r="F2216" s="84">
        <f t="shared" si="179"/>
        <v>405.772</v>
      </c>
      <c r="G2216" s="95" t="s">
        <v>246</v>
      </c>
      <c r="H2216" s="86"/>
      <c r="I2216" s="76"/>
      <c r="J2216" s="76"/>
      <c r="K2216" s="88"/>
      <c r="N2216" s="18"/>
      <c r="P2216" s="4">
        <v>17.0</v>
      </c>
      <c r="Q2216" s="4"/>
      <c r="R2216" s="4"/>
      <c r="S2216" s="21"/>
      <c r="T2216" s="21"/>
      <c r="V2216" s="89"/>
      <c r="Z2216" s="73"/>
      <c r="AA2216" s="73">
        <v>10.0</v>
      </c>
      <c r="AB2216" s="4"/>
      <c r="AC2216" s="74"/>
      <c r="AD2216" s="75"/>
      <c r="AE2216" s="75"/>
      <c r="AF2216" s="76"/>
      <c r="AJ2216" s="90"/>
      <c r="AK2216" s="18"/>
      <c r="AL2216" s="8">
        <f t="shared" si="180"/>
        <v>0</v>
      </c>
      <c r="AO2216" s="8">
        <v>7.3568774826282946</v>
      </c>
      <c r="AT2216" s="18"/>
      <c r="AU2216" s="91"/>
    </row>
    <row r="2217" ht="12.0" customHeight="1">
      <c r="A2217" s="97">
        <v>152190.0</v>
      </c>
      <c r="B2217" s="92" t="s">
        <v>1135</v>
      </c>
      <c r="C2217" s="81" t="str">
        <f t="shared" si="178"/>
        <v/>
      </c>
      <c r="D2217" s="82">
        <v>365.09</v>
      </c>
      <c r="E2217" s="106" t="s">
        <v>497</v>
      </c>
      <c r="F2217" s="84">
        <f t="shared" si="179"/>
        <v>445.4098</v>
      </c>
      <c r="G2217" s="95" t="s">
        <v>246</v>
      </c>
      <c r="H2217" s="86"/>
      <c r="I2217" s="76"/>
      <c r="J2217" s="76"/>
      <c r="K2217" s="88"/>
      <c r="N2217" s="18"/>
      <c r="P2217" s="4">
        <v>17.0</v>
      </c>
      <c r="Q2217" s="4"/>
      <c r="R2217" s="4"/>
      <c r="S2217" s="21"/>
      <c r="T2217" s="21"/>
      <c r="V2217" s="89"/>
      <c r="Z2217" s="73"/>
      <c r="AA2217" s="73">
        <v>10.0</v>
      </c>
      <c r="AB2217" s="4"/>
      <c r="AC2217" s="74"/>
      <c r="AD2217" s="75"/>
      <c r="AE2217" s="75"/>
      <c r="AF2217" s="76"/>
      <c r="AJ2217" s="90"/>
      <c r="AK2217" s="18"/>
      <c r="AL2217" s="8">
        <f t="shared" si="180"/>
        <v>0</v>
      </c>
      <c r="AO2217" s="8">
        <v>4.468015931073722</v>
      </c>
      <c r="AT2217" s="18"/>
      <c r="AU2217" s="91"/>
    </row>
    <row r="2218" ht="12.0" customHeight="1">
      <c r="A2218" s="97">
        <v>152327.0</v>
      </c>
      <c r="B2218" s="92" t="s">
        <v>1136</v>
      </c>
      <c r="C2218" s="81" t="str">
        <f t="shared" si="178"/>
        <v/>
      </c>
      <c r="D2218" s="82">
        <v>365.09</v>
      </c>
      <c r="E2218" s="106" t="s">
        <v>497</v>
      </c>
      <c r="F2218" s="84">
        <f t="shared" si="179"/>
        <v>445.4098</v>
      </c>
      <c r="G2218" s="95" t="s">
        <v>246</v>
      </c>
      <c r="H2218" s="86"/>
      <c r="I2218" s="76"/>
      <c r="J2218" s="76"/>
      <c r="K2218" s="88"/>
      <c r="N2218" s="18"/>
      <c r="P2218" s="4">
        <v>17.0</v>
      </c>
      <c r="Q2218" s="4"/>
      <c r="R2218" s="4"/>
      <c r="S2218" s="21"/>
      <c r="T2218" s="21"/>
      <c r="V2218" s="89"/>
      <c r="Z2218" s="73"/>
      <c r="AA2218" s="73">
        <v>10.0</v>
      </c>
      <c r="AB2218" s="4"/>
      <c r="AC2218" s="74"/>
      <c r="AD2218" s="75"/>
      <c r="AE2218" s="75"/>
      <c r="AF2218" s="76"/>
      <c r="AJ2218" s="90"/>
      <c r="AK2218" s="18"/>
      <c r="AL2218" s="8">
        <f t="shared" si="180"/>
        <v>0</v>
      </c>
      <c r="AO2218" s="8">
        <v>3.351011948305292</v>
      </c>
      <c r="AT2218" s="18"/>
      <c r="AU2218" s="91"/>
    </row>
    <row r="2219" ht="12.0" customHeight="1">
      <c r="A2219" s="97">
        <v>152328.0</v>
      </c>
      <c r="B2219" s="92" t="s">
        <v>1137</v>
      </c>
      <c r="C2219" s="81" t="str">
        <f t="shared" si="178"/>
        <v/>
      </c>
      <c r="D2219" s="82">
        <v>442.85</v>
      </c>
      <c r="E2219" s="106" t="s">
        <v>497</v>
      </c>
      <c r="F2219" s="84">
        <f t="shared" si="179"/>
        <v>540.277</v>
      </c>
      <c r="G2219" s="95" t="s">
        <v>246</v>
      </c>
      <c r="H2219" s="86"/>
      <c r="I2219" s="76"/>
      <c r="J2219" s="76"/>
      <c r="K2219" s="88"/>
      <c r="N2219" s="18"/>
      <c r="P2219" s="4">
        <v>17.0</v>
      </c>
      <c r="Q2219" s="4"/>
      <c r="R2219" s="4"/>
      <c r="S2219" s="21"/>
      <c r="T2219" s="21"/>
      <c r="V2219" s="89"/>
      <c r="Z2219" s="73"/>
      <c r="AA2219" s="73">
        <v>10.0</v>
      </c>
      <c r="AB2219" s="4"/>
      <c r="AC2219" s="74"/>
      <c r="AD2219" s="75"/>
      <c r="AE2219" s="75"/>
      <c r="AF2219" s="76"/>
      <c r="AJ2219" s="90"/>
      <c r="AK2219" s="18"/>
      <c r="AL2219" s="8">
        <f t="shared" si="180"/>
        <v>0</v>
      </c>
      <c r="AO2219" s="8">
        <v>2.210133564920915</v>
      </c>
      <c r="AT2219" s="18"/>
      <c r="AU2219" s="91"/>
    </row>
    <row r="2220" ht="12.0" customHeight="1">
      <c r="A2220" s="97">
        <v>152332.0</v>
      </c>
      <c r="B2220" s="92" t="s">
        <v>1138</v>
      </c>
      <c r="C2220" s="81" t="str">
        <f t="shared" si="178"/>
        <v/>
      </c>
      <c r="D2220" s="82">
        <v>522.32</v>
      </c>
      <c r="E2220" s="106" t="s">
        <v>458</v>
      </c>
      <c r="F2220" s="84">
        <f t="shared" si="179"/>
        <v>637.2304</v>
      </c>
      <c r="G2220" s="95" t="s">
        <v>246</v>
      </c>
      <c r="H2220" s="86"/>
      <c r="I2220" s="76"/>
      <c r="J2220" s="76"/>
      <c r="K2220" s="88"/>
      <c r="N2220" s="18"/>
      <c r="P2220" s="4">
        <v>17.0</v>
      </c>
      <c r="Q2220" s="4"/>
      <c r="R2220" s="4"/>
      <c r="S2220" s="21"/>
      <c r="T2220" s="21"/>
      <c r="V2220" s="89"/>
      <c r="Z2220" s="73"/>
      <c r="AA2220" s="73">
        <v>10.0</v>
      </c>
      <c r="AB2220" s="4"/>
      <c r="AC2220" s="74"/>
      <c r="AD2220" s="75"/>
      <c r="AE2220" s="75"/>
      <c r="AF2220" s="76"/>
      <c r="AJ2220" s="90"/>
      <c r="AK2220" s="18"/>
      <c r="AL2220" s="8">
        <f t="shared" si="180"/>
        <v>0</v>
      </c>
      <c r="AO2220" s="8">
        <v>4.684645068041125</v>
      </c>
      <c r="AT2220" s="18"/>
      <c r="AU2220" s="91"/>
    </row>
    <row r="2221" ht="12.0" customHeight="1">
      <c r="A2221" s="97">
        <v>152331.0</v>
      </c>
      <c r="B2221" s="92" t="s">
        <v>1139</v>
      </c>
      <c r="C2221" s="81" t="str">
        <f t="shared" si="178"/>
        <v/>
      </c>
      <c r="D2221" s="82">
        <v>562.49</v>
      </c>
      <c r="E2221" s="106" t="s">
        <v>372</v>
      </c>
      <c r="F2221" s="84">
        <f t="shared" si="179"/>
        <v>686.2378</v>
      </c>
      <c r="G2221" s="95" t="s">
        <v>246</v>
      </c>
      <c r="H2221" s="86"/>
      <c r="I2221" s="76"/>
      <c r="J2221" s="76"/>
      <c r="K2221" s="88"/>
      <c r="N2221" s="18"/>
      <c r="P2221" s="4">
        <v>17.0</v>
      </c>
      <c r="Q2221" s="4"/>
      <c r="R2221" s="4"/>
      <c r="S2221" s="21"/>
      <c r="T2221" s="21"/>
      <c r="V2221" s="89"/>
      <c r="Z2221" s="73"/>
      <c r="AA2221" s="73">
        <v>10.0</v>
      </c>
      <c r="AB2221" s="4"/>
      <c r="AC2221" s="74"/>
      <c r="AD2221" s="75"/>
      <c r="AE2221" s="75"/>
      <c r="AF2221" s="76"/>
      <c r="AJ2221" s="90"/>
      <c r="AK2221" s="18"/>
      <c r="AL2221" s="8">
        <f t="shared" si="180"/>
        <v>0</v>
      </c>
      <c r="AO2221" s="8">
        <v>8.700372895734807</v>
      </c>
      <c r="AT2221" s="18"/>
      <c r="AU2221" s="91"/>
    </row>
    <row r="2222" ht="12.0" customHeight="1">
      <c r="A2222" s="97">
        <v>3707014.0</v>
      </c>
      <c r="B2222" s="92" t="s">
        <v>2528</v>
      </c>
      <c r="C2222" s="81" t="str">
        <f t="shared" si="178"/>
        <v/>
      </c>
      <c r="D2222" s="82">
        <v>579.54</v>
      </c>
      <c r="E2222" s="106" t="s">
        <v>245</v>
      </c>
      <c r="F2222" s="84">
        <f t="shared" si="179"/>
        <v>707.0388</v>
      </c>
      <c r="G2222" s="95" t="s">
        <v>252</v>
      </c>
      <c r="H2222" s="86"/>
      <c r="I2222" s="76"/>
      <c r="J2222" s="76"/>
      <c r="K2222" s="88"/>
      <c r="N2222" s="18"/>
      <c r="P2222" s="4">
        <v>17.0</v>
      </c>
      <c r="Q2222" s="4"/>
      <c r="R2222" s="4"/>
      <c r="S2222" s="21"/>
      <c r="T2222" s="21"/>
      <c r="V2222" s="89"/>
      <c r="Z2222" s="73"/>
      <c r="AA2222" s="73">
        <v>15.0</v>
      </c>
      <c r="AB2222" s="4"/>
      <c r="AC2222" s="74"/>
      <c r="AD2222" s="75"/>
      <c r="AE2222" s="75"/>
      <c r="AF2222" s="76"/>
      <c r="AJ2222" s="90"/>
      <c r="AK2222" s="18"/>
      <c r="AL2222" s="8">
        <f t="shared" si="180"/>
        <v>0</v>
      </c>
      <c r="AO2222" s="8">
        <v>2.634752466515589</v>
      </c>
      <c r="AT2222" s="18"/>
      <c r="AU2222" s="91"/>
    </row>
    <row r="2223" ht="12.0" customHeight="1">
      <c r="A2223" s="97">
        <v>3707015.0</v>
      </c>
      <c r="B2223" s="92" t="s">
        <v>2529</v>
      </c>
      <c r="C2223" s="81" t="str">
        <f t="shared" si="178"/>
        <v/>
      </c>
      <c r="D2223" s="82">
        <v>699.05</v>
      </c>
      <c r="E2223" s="106" t="s">
        <v>372</v>
      </c>
      <c r="F2223" s="84">
        <f t="shared" si="179"/>
        <v>852.841</v>
      </c>
      <c r="G2223" s="95" t="s">
        <v>252</v>
      </c>
      <c r="H2223" s="86"/>
      <c r="I2223" s="76"/>
      <c r="J2223" s="76"/>
      <c r="K2223" s="88"/>
      <c r="N2223" s="18"/>
      <c r="P2223" s="4">
        <v>17.0</v>
      </c>
      <c r="Q2223" s="4"/>
      <c r="R2223" s="4"/>
      <c r="S2223" s="21"/>
      <c r="T2223" s="21"/>
      <c r="V2223" s="89"/>
      <c r="Z2223" s="73"/>
      <c r="AA2223" s="73">
        <v>15.0</v>
      </c>
      <c r="AB2223" s="4"/>
      <c r="AC2223" s="74"/>
      <c r="AD2223" s="75"/>
      <c r="AE2223" s="75"/>
      <c r="AF2223" s="76"/>
      <c r="AJ2223" s="90"/>
      <c r="AK2223" s="18"/>
      <c r="AL2223" s="8">
        <f t="shared" si="180"/>
        <v>0</v>
      </c>
      <c r="AO2223" s="8">
        <v>2.184313631992625</v>
      </c>
      <c r="AT2223" s="18"/>
      <c r="AU2223" s="91"/>
    </row>
    <row r="2224" ht="12.0" customHeight="1">
      <c r="A2224" s="97">
        <v>3707016.0</v>
      </c>
      <c r="B2224" s="92" t="s">
        <v>2530</v>
      </c>
      <c r="C2224" s="81" t="str">
        <f t="shared" si="178"/>
        <v/>
      </c>
      <c r="D2224" s="82">
        <v>759.11</v>
      </c>
      <c r="E2224" s="106" t="s">
        <v>245</v>
      </c>
      <c r="F2224" s="84">
        <f t="shared" si="179"/>
        <v>926.1142</v>
      </c>
      <c r="G2224" s="95" t="s">
        <v>252</v>
      </c>
      <c r="H2224" s="86"/>
      <c r="I2224" s="76"/>
      <c r="J2224" s="76"/>
      <c r="K2224" s="88"/>
      <c r="N2224" s="18"/>
      <c r="P2224" s="4">
        <v>17.0</v>
      </c>
      <c r="Q2224" s="4"/>
      <c r="R2224" s="4"/>
      <c r="S2224" s="21"/>
      <c r="T2224" s="21"/>
      <c r="V2224" s="89"/>
      <c r="Z2224" s="73"/>
      <c r="AA2224" s="73">
        <v>15.0</v>
      </c>
      <c r="AB2224" s="4"/>
      <c r="AC2224" s="74"/>
      <c r="AD2224" s="75"/>
      <c r="AE2224" s="75"/>
      <c r="AF2224" s="76"/>
      <c r="AJ2224" s="90"/>
      <c r="AK2224" s="18"/>
      <c r="AL2224" s="8">
        <f t="shared" si="180"/>
        <v>0</v>
      </c>
      <c r="AO2224" s="8">
        <v>6.034478973183509</v>
      </c>
      <c r="AT2224" s="18"/>
      <c r="AU2224" s="91"/>
    </row>
    <row r="2225" ht="12.0" customHeight="1">
      <c r="A2225" s="97">
        <v>3707017.0</v>
      </c>
      <c r="B2225" s="92" t="s">
        <v>2531</v>
      </c>
      <c r="C2225" s="81" t="str">
        <f t="shared" si="178"/>
        <v/>
      </c>
      <c r="D2225" s="82">
        <v>842.6</v>
      </c>
      <c r="E2225" s="106" t="s">
        <v>245</v>
      </c>
      <c r="F2225" s="84">
        <f t="shared" si="179"/>
        <v>1027.972</v>
      </c>
      <c r="G2225" s="95" t="s">
        <v>252</v>
      </c>
      <c r="H2225" s="86"/>
      <c r="I2225" s="76"/>
      <c r="J2225" s="76"/>
      <c r="K2225" s="88"/>
      <c r="N2225" s="18"/>
      <c r="P2225" s="4">
        <v>17.0</v>
      </c>
      <c r="Q2225" s="4"/>
      <c r="R2225" s="4"/>
      <c r="S2225" s="21"/>
      <c r="T2225" s="21"/>
      <c r="V2225" s="89"/>
      <c r="Z2225" s="73"/>
      <c r="AA2225" s="73">
        <v>15.0</v>
      </c>
      <c r="AB2225" s="4"/>
      <c r="AC2225" s="74"/>
      <c r="AD2225" s="75"/>
      <c r="AE2225" s="75"/>
      <c r="AF2225" s="76"/>
      <c r="AJ2225" s="90"/>
      <c r="AK2225" s="18"/>
      <c r="AL2225" s="8">
        <f t="shared" si="180"/>
        <v>0</v>
      </c>
      <c r="AO2225" s="8">
        <v>1.812181870928607</v>
      </c>
      <c r="AT2225" s="18"/>
      <c r="AU2225" s="91"/>
    </row>
    <row r="2226" ht="12.0" customHeight="1">
      <c r="A2226" s="97">
        <v>3707018.0</v>
      </c>
      <c r="B2226" s="92" t="s">
        <v>2532</v>
      </c>
      <c r="C2226" s="81" t="str">
        <f t="shared" si="178"/>
        <v/>
      </c>
      <c r="D2226" s="82">
        <v>1125.18</v>
      </c>
      <c r="E2226" s="106" t="s">
        <v>497</v>
      </c>
      <c r="F2226" s="84">
        <f t="shared" si="179"/>
        <v>1372.7196</v>
      </c>
      <c r="G2226" s="95" t="s">
        <v>252</v>
      </c>
      <c r="H2226" s="86"/>
      <c r="I2226" s="76"/>
      <c r="J2226" s="76"/>
      <c r="K2226" s="88"/>
      <c r="N2226" s="18"/>
      <c r="P2226" s="4">
        <v>17.0</v>
      </c>
      <c r="Q2226" s="4"/>
      <c r="R2226" s="4"/>
      <c r="S2226" s="21"/>
      <c r="T2226" s="21"/>
      <c r="V2226" s="89"/>
      <c r="Z2226" s="73"/>
      <c r="AA2226" s="73">
        <v>15.0</v>
      </c>
      <c r="AB2226" s="4"/>
      <c r="AC2226" s="74"/>
      <c r="AD2226" s="75"/>
      <c r="AE2226" s="75"/>
      <c r="AF2226" s="76"/>
      <c r="AJ2226" s="90"/>
      <c r="AK2226" s="18"/>
      <c r="AL2226" s="8">
        <f t="shared" si="180"/>
        <v>0</v>
      </c>
      <c r="AO2226" s="8">
        <v>1.3570668199260958</v>
      </c>
      <c r="AT2226" s="18"/>
      <c r="AU2226" s="91"/>
    </row>
    <row r="2227" ht="12.0" customHeight="1">
      <c r="A2227" s="97">
        <v>3707019.0</v>
      </c>
      <c r="B2227" s="92" t="s">
        <v>2533</v>
      </c>
      <c r="C2227" s="81" t="str">
        <f t="shared" si="178"/>
        <v/>
      </c>
      <c r="D2227" s="82">
        <v>1317.99</v>
      </c>
      <c r="E2227" s="106" t="s">
        <v>245</v>
      </c>
      <c r="F2227" s="84">
        <f t="shared" si="179"/>
        <v>1607.9478</v>
      </c>
      <c r="G2227" s="95" t="s">
        <v>246</v>
      </c>
      <c r="H2227" s="86"/>
      <c r="I2227" s="76"/>
      <c r="J2227" s="76"/>
      <c r="K2227" s="88"/>
      <c r="N2227" s="18"/>
      <c r="P2227" s="4">
        <v>17.0</v>
      </c>
      <c r="Q2227" s="4"/>
      <c r="R2227" s="4"/>
      <c r="S2227" s="21"/>
      <c r="T2227" s="21"/>
      <c r="V2227" s="89"/>
      <c r="Z2227" s="73"/>
      <c r="AA2227" s="73">
        <v>15.0</v>
      </c>
      <c r="AB2227" s="4"/>
      <c r="AC2227" s="74"/>
      <c r="AD2227" s="75"/>
      <c r="AE2227" s="75"/>
      <c r="AF2227" s="76"/>
      <c r="AJ2227" s="90"/>
      <c r="AK2227" s="18"/>
      <c r="AL2227" s="8">
        <f t="shared" si="180"/>
        <v>0</v>
      </c>
      <c r="AO2227" s="8">
        <v>3.4756207052658468</v>
      </c>
      <c r="AT2227" s="18"/>
      <c r="AU2227" s="91"/>
    </row>
    <row r="2228" ht="12.0" customHeight="1">
      <c r="A2228" s="97">
        <v>3707020.0</v>
      </c>
      <c r="B2228" s="92" t="s">
        <v>2534</v>
      </c>
      <c r="C2228" s="81" t="str">
        <f t="shared" si="178"/>
        <v/>
      </c>
      <c r="D2228" s="82">
        <v>1507.32</v>
      </c>
      <c r="E2228" s="106" t="s">
        <v>507</v>
      </c>
      <c r="F2228" s="84">
        <f t="shared" si="179"/>
        <v>1838.9304</v>
      </c>
      <c r="G2228" s="95" t="s">
        <v>246</v>
      </c>
      <c r="H2228" s="86"/>
      <c r="I2228" s="76"/>
      <c r="J2228" s="76"/>
      <c r="K2228" s="88"/>
      <c r="N2228" s="18"/>
      <c r="P2228" s="4">
        <v>17.0</v>
      </c>
      <c r="Q2228" s="4"/>
      <c r="R2228" s="4"/>
      <c r="S2228" s="21"/>
      <c r="T2228" s="21"/>
      <c r="V2228" s="89"/>
      <c r="Z2228" s="73"/>
      <c r="AA2228" s="73">
        <v>15.0</v>
      </c>
      <c r="AB2228" s="4"/>
      <c r="AC2228" s="74"/>
      <c r="AD2228" s="75"/>
      <c r="AE2228" s="75"/>
      <c r="AF2228" s="76"/>
      <c r="AJ2228" s="90"/>
      <c r="AK2228" s="18"/>
      <c r="AL2228" s="8">
        <f t="shared" si="180"/>
        <v>0</v>
      </c>
      <c r="AO2228" s="8">
        <v>3.0390582844607206</v>
      </c>
      <c r="AT2228" s="18"/>
      <c r="AU2228" s="91"/>
    </row>
    <row r="2229" ht="12.0" customHeight="1">
      <c r="A2229" s="97">
        <v>3707021.0</v>
      </c>
      <c r="B2229" s="92" t="s">
        <v>2535</v>
      </c>
      <c r="C2229" s="81" t="str">
        <f t="shared" si="178"/>
        <v/>
      </c>
      <c r="D2229" s="82">
        <v>1735.08</v>
      </c>
      <c r="E2229" s="106" t="s">
        <v>245</v>
      </c>
      <c r="F2229" s="84">
        <f t="shared" si="179"/>
        <v>2116.7976</v>
      </c>
      <c r="G2229" s="95" t="s">
        <v>246</v>
      </c>
      <c r="H2229" s="86"/>
      <c r="I2229" s="76"/>
      <c r="J2229" s="76"/>
      <c r="K2229" s="88"/>
      <c r="N2229" s="18"/>
      <c r="P2229" s="4">
        <v>17.0</v>
      </c>
      <c r="Q2229" s="4"/>
      <c r="R2229" s="4"/>
      <c r="S2229" s="21"/>
      <c r="T2229" s="21"/>
      <c r="V2229" s="89"/>
      <c r="Z2229" s="73"/>
      <c r="AA2229" s="73">
        <v>15.0</v>
      </c>
      <c r="AB2229" s="4"/>
      <c r="AC2229" s="74"/>
      <c r="AD2229" s="75"/>
      <c r="AE2229" s="75"/>
      <c r="AF2229" s="76"/>
      <c r="AJ2229" s="90"/>
      <c r="AK2229" s="18"/>
      <c r="AL2229" s="8">
        <f t="shared" si="180"/>
        <v>0</v>
      </c>
      <c r="AO2229" s="8">
        <v>2.640128024836511</v>
      </c>
      <c r="AT2229" s="18"/>
      <c r="AU2229" s="91"/>
    </row>
    <row r="2230" ht="12.0" customHeight="1">
      <c r="A2230" s="109">
        <v>3707022.0</v>
      </c>
      <c r="B2230" s="110" t="s">
        <v>2536</v>
      </c>
      <c r="C2230" s="81" t="str">
        <f t="shared" si="178"/>
        <v/>
      </c>
      <c r="D2230" s="82">
        <v>1967.87</v>
      </c>
      <c r="E2230" s="106" t="s">
        <v>507</v>
      </c>
      <c r="F2230" s="128">
        <f t="shared" si="179"/>
        <v>2400.8014</v>
      </c>
      <c r="G2230" s="112" t="s">
        <v>246</v>
      </c>
      <c r="H2230" s="86"/>
      <c r="I2230" s="76"/>
      <c r="J2230" s="76"/>
      <c r="K2230" s="88"/>
      <c r="N2230" s="18"/>
      <c r="P2230" s="4">
        <v>17.0</v>
      </c>
      <c r="Q2230" s="4"/>
      <c r="R2230" s="4"/>
      <c r="S2230" s="21"/>
      <c r="T2230" s="21"/>
      <c r="V2230" s="89"/>
      <c r="Z2230" s="73"/>
      <c r="AA2230" s="73">
        <v>15.0</v>
      </c>
      <c r="AB2230" s="4"/>
      <c r="AC2230" s="74"/>
      <c r="AD2230" s="75"/>
      <c r="AE2230" s="75"/>
      <c r="AF2230" s="76"/>
      <c r="AJ2230" s="90"/>
      <c r="AK2230" s="18"/>
      <c r="AL2230" s="8">
        <f t="shared" si="180"/>
        <v>0</v>
      </c>
      <c r="AO2230" s="8">
        <v>2.3278129822261295</v>
      </c>
      <c r="AT2230" s="18"/>
      <c r="AU2230" s="91"/>
    </row>
    <row r="2231" ht="75.0" customHeight="1">
      <c r="A2231" s="62">
        <v>68.0</v>
      </c>
      <c r="B2231" s="113" t="s">
        <v>2537</v>
      </c>
      <c r="C2231" s="66"/>
      <c r="D2231" s="82"/>
      <c r="E2231" s="66"/>
      <c r="F2231" s="114"/>
      <c r="G2231" s="68"/>
      <c r="H2231" s="86"/>
      <c r="I2231" s="70">
        <v>0.0</v>
      </c>
      <c r="J2231" s="71"/>
      <c r="K2231" s="71"/>
      <c r="N2231" s="18"/>
      <c r="P2231" s="4">
        <v>213.0</v>
      </c>
      <c r="Q2231" s="4"/>
      <c r="R2231" s="5"/>
      <c r="S2231" s="21"/>
      <c r="T2231" s="21"/>
      <c r="V2231" s="72"/>
      <c r="Z2231" s="73"/>
      <c r="AA2231" s="73"/>
      <c r="AB2231" s="4"/>
      <c r="AC2231" s="74"/>
      <c r="AD2231" s="75"/>
      <c r="AE2231" s="75"/>
      <c r="AF2231" s="76"/>
      <c r="AJ2231" s="90"/>
      <c r="AK2231" s="18"/>
      <c r="AL2231" s="18"/>
      <c r="AT2231" s="18"/>
      <c r="AU2231" s="91"/>
    </row>
    <row r="2232" ht="12.0" customHeight="1">
      <c r="A2232" s="79">
        <v>3710001.0</v>
      </c>
      <c r="B2232" s="80" t="s">
        <v>1678</v>
      </c>
      <c r="C2232" s="81" t="str">
        <f t="shared" ref="C2232:C2250" si="181">IF(MROUND(AL2232/(AO2232*F2232),1)=0,"",MROUND(AL2232/(AO2232*F2232),1))</f>
        <v/>
      </c>
      <c r="D2232" s="82">
        <v>28.58</v>
      </c>
      <c r="E2232" s="106" t="s">
        <v>372</v>
      </c>
      <c r="F2232" s="84">
        <f t="shared" ref="F2232:F2250" si="182">D2232*1.22</f>
        <v>34.8676</v>
      </c>
      <c r="G2232" s="85" t="s">
        <v>274</v>
      </c>
      <c r="H2232" s="86"/>
      <c r="I2232" s="87" t="s">
        <v>538</v>
      </c>
      <c r="J2232" s="108"/>
      <c r="K2232" s="88"/>
      <c r="N2232" s="18"/>
      <c r="P2232" s="4">
        <v>213.0</v>
      </c>
      <c r="Q2232" s="4"/>
      <c r="R2232" s="4"/>
      <c r="S2232" s="21"/>
      <c r="T2232" s="21"/>
      <c r="V2232" s="89"/>
      <c r="Z2232" s="73"/>
      <c r="AA2232" s="73">
        <v>10.0</v>
      </c>
      <c r="AB2232" s="4"/>
      <c r="AC2232" s="74"/>
      <c r="AD2232" s="75"/>
      <c r="AE2232" s="75"/>
      <c r="AF2232" s="76"/>
      <c r="AJ2232" s="90"/>
      <c r="AK2232" s="18"/>
      <c r="AL2232" s="8">
        <f t="shared" ref="AL2232:AL2250" si="183">$I$2231/19</f>
        <v>0</v>
      </c>
      <c r="AO2232" s="8">
        <v>4.655189375307427</v>
      </c>
      <c r="AT2232" s="18"/>
      <c r="AU2232" s="91"/>
    </row>
    <row r="2233" ht="12.0" customHeight="1">
      <c r="A2233" s="97">
        <v>3710002.0</v>
      </c>
      <c r="B2233" s="92" t="s">
        <v>1680</v>
      </c>
      <c r="C2233" s="81" t="str">
        <f t="shared" si="181"/>
        <v/>
      </c>
      <c r="D2233" s="82">
        <v>31.37</v>
      </c>
      <c r="E2233" s="106" t="s">
        <v>372</v>
      </c>
      <c r="F2233" s="84">
        <f t="shared" si="182"/>
        <v>38.2714</v>
      </c>
      <c r="G2233" s="95" t="s">
        <v>252</v>
      </c>
      <c r="H2233" s="86"/>
      <c r="I2233" s="98" t="s">
        <v>2538</v>
      </c>
      <c r="J2233" s="108"/>
      <c r="K2233" s="88"/>
      <c r="N2233" s="18"/>
      <c r="P2233" s="4">
        <v>213.0</v>
      </c>
      <c r="Q2233" s="4"/>
      <c r="R2233" s="4"/>
      <c r="S2233" s="21"/>
      <c r="T2233" s="21"/>
      <c r="V2233" s="89"/>
      <c r="Z2233" s="73"/>
      <c r="AA2233" s="73">
        <v>10.0</v>
      </c>
      <c r="AB2233" s="4"/>
      <c r="AC2233" s="74"/>
      <c r="AD2233" s="75"/>
      <c r="AE2233" s="75"/>
      <c r="AF2233" s="76"/>
      <c r="AJ2233" s="90"/>
      <c r="AK2233" s="18"/>
      <c r="AL2233" s="8">
        <f t="shared" si="183"/>
        <v>0</v>
      </c>
      <c r="AO2233" s="8">
        <v>10.603398824035565</v>
      </c>
      <c r="AT2233" s="18"/>
      <c r="AU2233" s="91"/>
    </row>
    <row r="2234" ht="12.0" customHeight="1">
      <c r="A2234" s="97">
        <v>3710003.0</v>
      </c>
      <c r="B2234" s="92" t="s">
        <v>1681</v>
      </c>
      <c r="C2234" s="81" t="str">
        <f t="shared" si="181"/>
        <v/>
      </c>
      <c r="D2234" s="82">
        <v>39.83</v>
      </c>
      <c r="E2234" s="106" t="s">
        <v>372</v>
      </c>
      <c r="F2234" s="84">
        <f t="shared" si="182"/>
        <v>48.5926</v>
      </c>
      <c r="G2234" s="95" t="s">
        <v>274</v>
      </c>
      <c r="H2234" s="86"/>
      <c r="I2234" s="99"/>
      <c r="J2234" s="108"/>
      <c r="K2234" s="88"/>
      <c r="N2234" s="18"/>
      <c r="P2234" s="4">
        <v>213.0</v>
      </c>
      <c r="Q2234" s="4"/>
      <c r="R2234" s="4"/>
      <c r="S2234" s="21"/>
      <c r="T2234" s="21"/>
      <c r="V2234" s="89"/>
      <c r="Z2234" s="73"/>
      <c r="AA2234" s="73">
        <v>10.0</v>
      </c>
      <c r="AB2234" s="4"/>
      <c r="AC2234" s="74"/>
      <c r="AD2234" s="75"/>
      <c r="AE2234" s="75"/>
      <c r="AF2234" s="76"/>
      <c r="AJ2234" s="90"/>
      <c r="AK2234" s="18"/>
      <c r="AL2234" s="8">
        <f t="shared" si="183"/>
        <v>0</v>
      </c>
      <c r="AO2234" s="8">
        <v>0.3339402407870037</v>
      </c>
      <c r="AT2234" s="18"/>
      <c r="AU2234" s="91"/>
    </row>
    <row r="2235" ht="12.0" customHeight="1">
      <c r="A2235" s="97">
        <v>3710004.0</v>
      </c>
      <c r="B2235" s="92" t="s">
        <v>1682</v>
      </c>
      <c r="C2235" s="81" t="str">
        <f t="shared" si="181"/>
        <v/>
      </c>
      <c r="D2235" s="82">
        <v>40.7</v>
      </c>
      <c r="E2235" s="106" t="s">
        <v>372</v>
      </c>
      <c r="F2235" s="84">
        <f t="shared" si="182"/>
        <v>49.654</v>
      </c>
      <c r="G2235" s="95" t="s">
        <v>252</v>
      </c>
      <c r="H2235" s="86"/>
      <c r="I2235" s="116" t="s">
        <v>2539</v>
      </c>
      <c r="J2235" s="108"/>
      <c r="K2235" s="88"/>
      <c r="N2235" s="18"/>
      <c r="P2235" s="4">
        <v>213.0</v>
      </c>
      <c r="Q2235" s="4"/>
      <c r="R2235" s="4"/>
      <c r="S2235" s="21"/>
      <c r="T2235" s="21"/>
      <c r="V2235" s="89"/>
      <c r="Z2235" s="73"/>
      <c r="AA2235" s="73">
        <v>10.0</v>
      </c>
      <c r="AB2235" s="4"/>
      <c r="AC2235" s="74"/>
      <c r="AD2235" s="75"/>
      <c r="AE2235" s="75"/>
      <c r="AF2235" s="76"/>
      <c r="AJ2235" s="90"/>
      <c r="AK2235" s="18"/>
      <c r="AL2235" s="8">
        <f t="shared" si="183"/>
        <v>0</v>
      </c>
      <c r="AO2235" s="8">
        <v>1.0894690795229545</v>
      </c>
      <c r="AT2235" s="18"/>
      <c r="AU2235" s="91"/>
    </row>
    <row r="2236" ht="12.0" customHeight="1">
      <c r="A2236" s="97">
        <v>3710005.0</v>
      </c>
      <c r="B2236" s="92" t="s">
        <v>1683</v>
      </c>
      <c r="C2236" s="81" t="str">
        <f t="shared" si="181"/>
        <v/>
      </c>
      <c r="D2236" s="82">
        <v>42.5</v>
      </c>
      <c r="E2236" s="106" t="s">
        <v>372</v>
      </c>
      <c r="F2236" s="84">
        <f t="shared" si="182"/>
        <v>51.85</v>
      </c>
      <c r="G2236" s="95" t="s">
        <v>274</v>
      </c>
      <c r="H2236" s="86"/>
      <c r="J2236" s="108"/>
      <c r="K2236" s="88"/>
      <c r="N2236" s="18"/>
      <c r="P2236" s="4">
        <v>213.0</v>
      </c>
      <c r="Q2236" s="4"/>
      <c r="R2236" s="4"/>
      <c r="S2236" s="21"/>
      <c r="T2236" s="21"/>
      <c r="V2236" s="89"/>
      <c r="Z2236" s="73"/>
      <c r="AA2236" s="73">
        <v>10.0</v>
      </c>
      <c r="AB2236" s="4"/>
      <c r="AC2236" s="74"/>
      <c r="AD2236" s="75"/>
      <c r="AE2236" s="75"/>
      <c r="AF2236" s="76"/>
      <c r="AJ2236" s="90"/>
      <c r="AK2236" s="18"/>
      <c r="AL2236" s="8">
        <f t="shared" si="183"/>
        <v>0</v>
      </c>
      <c r="AO2236" s="8">
        <v>0.6521614493750717</v>
      </c>
      <c r="AT2236" s="18"/>
      <c r="AU2236" s="91"/>
    </row>
    <row r="2237" ht="12.0" customHeight="1">
      <c r="A2237" s="97">
        <v>3710006.0</v>
      </c>
      <c r="B2237" s="92" t="s">
        <v>1684</v>
      </c>
      <c r="C2237" s="81" t="str">
        <f t="shared" si="181"/>
        <v/>
      </c>
      <c r="D2237" s="82">
        <v>45.32</v>
      </c>
      <c r="E2237" s="106" t="s">
        <v>372</v>
      </c>
      <c r="F2237" s="84">
        <f t="shared" si="182"/>
        <v>55.2904</v>
      </c>
      <c r="G2237" s="95" t="s">
        <v>274</v>
      </c>
      <c r="H2237" s="86"/>
      <c r="J2237" s="108"/>
      <c r="K2237" s="88"/>
      <c r="N2237" s="18"/>
      <c r="P2237" s="4">
        <v>213.0</v>
      </c>
      <c r="Q2237" s="4"/>
      <c r="R2237" s="4"/>
      <c r="S2237" s="21"/>
      <c r="T2237" s="21"/>
      <c r="V2237" s="89"/>
      <c r="Z2237" s="73"/>
      <c r="AA2237" s="73">
        <v>10.0</v>
      </c>
      <c r="AB2237" s="4"/>
      <c r="AC2237" s="74"/>
      <c r="AD2237" s="75"/>
      <c r="AE2237" s="75"/>
      <c r="AF2237" s="76"/>
      <c r="AJ2237" s="90"/>
      <c r="AK2237" s="18"/>
      <c r="AL2237" s="8">
        <f t="shared" si="183"/>
        <v>0</v>
      </c>
      <c r="AO2237" s="8">
        <v>0.3669445891957617</v>
      </c>
      <c r="AT2237" s="18"/>
      <c r="AU2237" s="91"/>
    </row>
    <row r="2238" ht="12.0" customHeight="1">
      <c r="A2238" s="97">
        <v>3710007.0</v>
      </c>
      <c r="B2238" s="92" t="s">
        <v>1685</v>
      </c>
      <c r="C2238" s="81" t="str">
        <f t="shared" si="181"/>
        <v/>
      </c>
      <c r="D2238" s="82">
        <v>47.46</v>
      </c>
      <c r="E2238" s="106" t="s">
        <v>372</v>
      </c>
      <c r="F2238" s="84">
        <f t="shared" si="182"/>
        <v>57.9012</v>
      </c>
      <c r="G2238" s="95" t="s">
        <v>252</v>
      </c>
      <c r="H2238" s="86"/>
      <c r="I2238" s="98" t="s">
        <v>2540</v>
      </c>
      <c r="J2238" s="108"/>
      <c r="K2238" s="88"/>
      <c r="N2238" s="18"/>
      <c r="P2238" s="4">
        <v>213.0</v>
      </c>
      <c r="Q2238" s="4"/>
      <c r="R2238" s="4"/>
      <c r="S2238" s="21"/>
      <c r="T2238" s="21"/>
      <c r="V2238" s="89"/>
      <c r="Z2238" s="73"/>
      <c r="AA2238" s="73">
        <v>10.0</v>
      </c>
      <c r="AB2238" s="4"/>
      <c r="AC2238" s="74"/>
      <c r="AD2238" s="75"/>
      <c r="AE2238" s="75"/>
      <c r="AF2238" s="76"/>
      <c r="AJ2238" s="90"/>
      <c r="AK2238" s="18"/>
      <c r="AL2238" s="8">
        <f t="shared" si="183"/>
        <v>0</v>
      </c>
      <c r="AO2238" s="8">
        <v>1.2742654392930464</v>
      </c>
      <c r="AT2238" s="18"/>
      <c r="AU2238" s="91"/>
    </row>
    <row r="2239" ht="12.0" customHeight="1">
      <c r="A2239" s="97">
        <v>3710008.0</v>
      </c>
      <c r="B2239" s="92" t="s">
        <v>1686</v>
      </c>
      <c r="C2239" s="81" t="str">
        <f t="shared" si="181"/>
        <v/>
      </c>
      <c r="D2239" s="82">
        <v>50.9</v>
      </c>
      <c r="E2239" s="106" t="s">
        <v>372</v>
      </c>
      <c r="F2239" s="84">
        <f t="shared" si="182"/>
        <v>62.098</v>
      </c>
      <c r="G2239" s="95" t="s">
        <v>274</v>
      </c>
      <c r="H2239" s="86"/>
      <c r="I2239" s="99"/>
      <c r="J2239" s="108"/>
      <c r="K2239" s="88"/>
      <c r="N2239" s="18"/>
      <c r="P2239" s="4">
        <v>213.0</v>
      </c>
      <c r="Q2239" s="4"/>
      <c r="R2239" s="4"/>
      <c r="S2239" s="21"/>
      <c r="T2239" s="21"/>
      <c r="V2239" s="89"/>
      <c r="Z2239" s="73"/>
      <c r="AA2239" s="73">
        <v>10.0</v>
      </c>
      <c r="AB2239" s="4"/>
      <c r="AC2239" s="74"/>
      <c r="AD2239" s="75"/>
      <c r="AE2239" s="75"/>
      <c r="AF2239" s="76"/>
      <c r="AJ2239" s="90"/>
      <c r="AK2239" s="18"/>
      <c r="AL2239" s="8">
        <f t="shared" si="183"/>
        <v>0</v>
      </c>
      <c r="AO2239" s="8">
        <v>1.451863306394703</v>
      </c>
      <c r="AT2239" s="18"/>
      <c r="AU2239" s="91"/>
    </row>
    <row r="2240" ht="12.0" customHeight="1">
      <c r="A2240" s="97">
        <v>3710009.0</v>
      </c>
      <c r="B2240" s="92" t="s">
        <v>1687</v>
      </c>
      <c r="C2240" s="81" t="str">
        <f t="shared" si="181"/>
        <v/>
      </c>
      <c r="D2240" s="82">
        <v>58.74</v>
      </c>
      <c r="E2240" s="106" t="s">
        <v>372</v>
      </c>
      <c r="F2240" s="84">
        <f t="shared" si="182"/>
        <v>71.6628</v>
      </c>
      <c r="G2240" s="95" t="s">
        <v>274</v>
      </c>
      <c r="H2240" s="86"/>
      <c r="I2240" s="76"/>
      <c r="J2240" s="108"/>
      <c r="K2240" s="88"/>
      <c r="N2240" s="18"/>
      <c r="P2240" s="4">
        <v>213.0</v>
      </c>
      <c r="Q2240" s="4"/>
      <c r="R2240" s="4"/>
      <c r="S2240" s="21"/>
      <c r="T2240" s="21"/>
      <c r="V2240" s="89"/>
      <c r="Z2240" s="73"/>
      <c r="AA2240" s="73">
        <v>10.0</v>
      </c>
      <c r="AB2240" s="4"/>
      <c r="AC2240" s="74"/>
      <c r="AD2240" s="75"/>
      <c r="AE2240" s="75"/>
      <c r="AF2240" s="76"/>
      <c r="AJ2240" s="90"/>
      <c r="AK2240" s="18"/>
      <c r="AL2240" s="8">
        <f t="shared" si="183"/>
        <v>0</v>
      </c>
      <c r="AO2240" s="8">
        <v>0.47177636763303055</v>
      </c>
      <c r="AT2240" s="18"/>
      <c r="AU2240" s="91"/>
    </row>
    <row r="2241" ht="12.0" customHeight="1">
      <c r="A2241" s="97">
        <v>3710010.0</v>
      </c>
      <c r="B2241" s="92" t="s">
        <v>1688</v>
      </c>
      <c r="C2241" s="81" t="str">
        <f t="shared" si="181"/>
        <v/>
      </c>
      <c r="D2241" s="82">
        <v>70.0</v>
      </c>
      <c r="E2241" s="106" t="s">
        <v>245</v>
      </c>
      <c r="F2241" s="84">
        <f t="shared" si="182"/>
        <v>85.4</v>
      </c>
      <c r="G2241" s="95" t="s">
        <v>252</v>
      </c>
      <c r="H2241" s="86"/>
      <c r="I2241" s="98" t="s">
        <v>615</v>
      </c>
      <c r="J2241" s="108"/>
      <c r="K2241" s="88"/>
      <c r="N2241" s="18"/>
      <c r="P2241" s="4">
        <v>213.0</v>
      </c>
      <c r="Q2241" s="4"/>
      <c r="R2241" s="4"/>
      <c r="S2241" s="21"/>
      <c r="T2241" s="21"/>
      <c r="V2241" s="89"/>
      <c r="Z2241" s="73"/>
      <c r="AA2241" s="73">
        <v>10.0</v>
      </c>
      <c r="AB2241" s="4"/>
      <c r="AC2241" s="74"/>
      <c r="AD2241" s="75"/>
      <c r="AE2241" s="75"/>
      <c r="AF2241" s="76"/>
      <c r="AJ2241" s="90"/>
      <c r="AK2241" s="18"/>
      <c r="AL2241" s="8">
        <f t="shared" si="183"/>
        <v>0</v>
      </c>
      <c r="AO2241" s="8">
        <v>2.3753684531793393</v>
      </c>
      <c r="AT2241" s="18"/>
      <c r="AU2241" s="91"/>
    </row>
    <row r="2242" ht="12.0" customHeight="1">
      <c r="A2242" s="97">
        <v>3710011.0</v>
      </c>
      <c r="B2242" s="92" t="s">
        <v>1689</v>
      </c>
      <c r="C2242" s="81" t="str">
        <f t="shared" si="181"/>
        <v/>
      </c>
      <c r="D2242" s="82">
        <v>77.14</v>
      </c>
      <c r="E2242" s="106" t="s">
        <v>507</v>
      </c>
      <c r="F2242" s="84">
        <f t="shared" si="182"/>
        <v>94.1108</v>
      </c>
      <c r="G2242" s="95" t="s">
        <v>274</v>
      </c>
      <c r="H2242" s="86"/>
      <c r="I2242" s="99"/>
      <c r="J2242" s="108"/>
      <c r="K2242" s="88"/>
      <c r="N2242" s="18"/>
      <c r="P2242" s="4">
        <v>213.0</v>
      </c>
      <c r="Q2242" s="4"/>
      <c r="R2242" s="4"/>
      <c r="S2242" s="21"/>
      <c r="T2242" s="21"/>
      <c r="V2242" s="89"/>
      <c r="Z2242" s="73"/>
      <c r="AA2242" s="73">
        <v>10.0</v>
      </c>
      <c r="AB2242" s="4"/>
      <c r="AC2242" s="74"/>
      <c r="AD2242" s="75"/>
      <c r="AE2242" s="75"/>
      <c r="AF2242" s="76"/>
      <c r="AJ2242" s="90"/>
      <c r="AK2242" s="18"/>
      <c r="AL2242" s="8">
        <f t="shared" si="183"/>
        <v>0</v>
      </c>
      <c r="AO2242" s="8">
        <v>0.574834121725863</v>
      </c>
      <c r="AT2242" s="18"/>
      <c r="AU2242" s="91"/>
    </row>
    <row r="2243" ht="12.0" customHeight="1">
      <c r="A2243" s="97">
        <v>3710012.0</v>
      </c>
      <c r="B2243" s="92" t="s">
        <v>1690</v>
      </c>
      <c r="C2243" s="81" t="str">
        <f t="shared" si="181"/>
        <v/>
      </c>
      <c r="D2243" s="82">
        <v>98.04</v>
      </c>
      <c r="E2243" s="106" t="s">
        <v>507</v>
      </c>
      <c r="F2243" s="84">
        <f t="shared" si="182"/>
        <v>119.6088</v>
      </c>
      <c r="G2243" s="95" t="s">
        <v>252</v>
      </c>
      <c r="H2243" s="86"/>
      <c r="I2243" s="76"/>
      <c r="J2243" s="108"/>
      <c r="K2243" s="88"/>
      <c r="N2243" s="18"/>
      <c r="P2243" s="4">
        <v>213.0</v>
      </c>
      <c r="Q2243" s="4"/>
      <c r="R2243" s="4"/>
      <c r="S2243" s="21"/>
      <c r="T2243" s="21"/>
      <c r="V2243" s="89"/>
      <c r="Z2243" s="73"/>
      <c r="AA2243" s="73">
        <v>10.0</v>
      </c>
      <c r="AB2243" s="4"/>
      <c r="AC2243" s="74"/>
      <c r="AD2243" s="75"/>
      <c r="AE2243" s="75"/>
      <c r="AF2243" s="76"/>
      <c r="AJ2243" s="90"/>
      <c r="AK2243" s="18"/>
      <c r="AL2243" s="8">
        <f t="shared" si="183"/>
        <v>0</v>
      </c>
      <c r="AO2243" s="8">
        <v>2.261565431504008</v>
      </c>
      <c r="AP2243" s="19"/>
      <c r="AQ2243" s="137"/>
      <c r="AT2243" s="18"/>
      <c r="AU2243" s="91"/>
    </row>
    <row r="2244" ht="12.0" customHeight="1">
      <c r="A2244" s="97">
        <v>3710013.0</v>
      </c>
      <c r="B2244" s="92" t="s">
        <v>1691</v>
      </c>
      <c r="C2244" s="81" t="str">
        <f t="shared" si="181"/>
        <v/>
      </c>
      <c r="D2244" s="82">
        <v>107.91</v>
      </c>
      <c r="E2244" s="106" t="s">
        <v>379</v>
      </c>
      <c r="F2244" s="84">
        <f t="shared" si="182"/>
        <v>131.6502</v>
      </c>
      <c r="G2244" s="95" t="s">
        <v>274</v>
      </c>
      <c r="H2244" s="86"/>
      <c r="I2244" s="76"/>
      <c r="J2244" s="108"/>
      <c r="K2244" s="88"/>
      <c r="N2244" s="18"/>
      <c r="P2244" s="4">
        <v>213.0</v>
      </c>
      <c r="Q2244" s="4"/>
      <c r="R2244" s="4"/>
      <c r="S2244" s="21"/>
      <c r="T2244" s="21"/>
      <c r="V2244" s="89"/>
      <c r="Z2244" s="73"/>
      <c r="AA2244" s="73">
        <v>10.0</v>
      </c>
      <c r="AB2244" s="4"/>
      <c r="AC2244" s="74"/>
      <c r="AD2244" s="75"/>
      <c r="AE2244" s="75"/>
      <c r="AF2244" s="76"/>
      <c r="AJ2244" s="90"/>
      <c r="AK2244" s="18"/>
      <c r="AL2244" s="8">
        <f t="shared" si="183"/>
        <v>0</v>
      </c>
      <c r="AO2244" s="8">
        <v>2.054686265212581</v>
      </c>
      <c r="AT2244" s="18"/>
      <c r="AU2244" s="91"/>
    </row>
    <row r="2245" ht="12.0" customHeight="1">
      <c r="A2245" s="97">
        <v>3710014.0</v>
      </c>
      <c r="B2245" s="92" t="s">
        <v>1692</v>
      </c>
      <c r="C2245" s="81" t="str">
        <f t="shared" si="181"/>
        <v/>
      </c>
      <c r="D2245" s="82">
        <v>141.49</v>
      </c>
      <c r="E2245" s="106" t="s">
        <v>507</v>
      </c>
      <c r="F2245" s="84">
        <f t="shared" si="182"/>
        <v>172.6178</v>
      </c>
      <c r="G2245" s="95" t="s">
        <v>274</v>
      </c>
      <c r="H2245" s="86"/>
      <c r="I2245" s="76"/>
      <c r="J2245" s="108"/>
      <c r="K2245" s="88"/>
      <c r="N2245" s="18"/>
      <c r="P2245" s="4">
        <v>213.0</v>
      </c>
      <c r="Q2245" s="4"/>
      <c r="R2245" s="4"/>
      <c r="S2245" s="21"/>
      <c r="T2245" s="21"/>
      <c r="V2245" s="89"/>
      <c r="Z2245" s="73"/>
      <c r="AA2245" s="73">
        <v>10.0</v>
      </c>
      <c r="AB2245" s="4"/>
      <c r="AC2245" s="74"/>
      <c r="AD2245" s="75"/>
      <c r="AE2245" s="75"/>
      <c r="AF2245" s="76"/>
      <c r="AJ2245" s="90"/>
      <c r="AK2245" s="18"/>
      <c r="AL2245" s="8">
        <f t="shared" si="183"/>
        <v>0</v>
      </c>
      <c r="AO2245" s="8">
        <v>4.701235117391788</v>
      </c>
      <c r="AT2245" s="18"/>
      <c r="AU2245" s="91"/>
    </row>
    <row r="2246" ht="12.0" customHeight="1">
      <c r="A2246" s="97">
        <v>3710015.0</v>
      </c>
      <c r="B2246" s="92" t="s">
        <v>1693</v>
      </c>
      <c r="C2246" s="81" t="str">
        <f t="shared" si="181"/>
        <v/>
      </c>
      <c r="D2246" s="82">
        <v>153.01</v>
      </c>
      <c r="E2246" s="106" t="s">
        <v>245</v>
      </c>
      <c r="F2246" s="84">
        <f t="shared" si="182"/>
        <v>186.6722</v>
      </c>
      <c r="G2246" s="95" t="s">
        <v>252</v>
      </c>
      <c r="H2246" s="86"/>
      <c r="I2246" s="76"/>
      <c r="J2246" s="108"/>
      <c r="K2246" s="88"/>
      <c r="N2246" s="18"/>
      <c r="P2246" s="4">
        <v>213.0</v>
      </c>
      <c r="Q2246" s="4"/>
      <c r="R2246" s="4"/>
      <c r="S2246" s="21"/>
      <c r="T2246" s="21"/>
      <c r="V2246" s="89"/>
      <c r="Z2246" s="73"/>
      <c r="AA2246" s="73">
        <v>10.0</v>
      </c>
      <c r="AB2246" s="4"/>
      <c r="AC2246" s="74"/>
      <c r="AD2246" s="75"/>
      <c r="AE2246" s="75"/>
      <c r="AF2246" s="76"/>
      <c r="AJ2246" s="90"/>
      <c r="AK2246" s="18"/>
      <c r="AL2246" s="8">
        <f t="shared" si="183"/>
        <v>0</v>
      </c>
      <c r="AO2246" s="8">
        <v>0.8694150372790177</v>
      </c>
      <c r="AT2246" s="18"/>
      <c r="AU2246" s="91"/>
    </row>
    <row r="2247" ht="12.0" customHeight="1">
      <c r="A2247" s="97">
        <v>3710016.0</v>
      </c>
      <c r="B2247" s="92" t="s">
        <v>1694</v>
      </c>
      <c r="C2247" s="81" t="str">
        <f t="shared" si="181"/>
        <v/>
      </c>
      <c r="D2247" s="82">
        <v>187.85</v>
      </c>
      <c r="E2247" s="106" t="s">
        <v>245</v>
      </c>
      <c r="F2247" s="84">
        <f t="shared" si="182"/>
        <v>229.177</v>
      </c>
      <c r="G2247" s="95" t="s">
        <v>274</v>
      </c>
      <c r="H2247" s="86"/>
      <c r="I2247" s="76"/>
      <c r="J2247" s="108"/>
      <c r="K2247" s="88"/>
      <c r="N2247" s="18"/>
      <c r="P2247" s="4">
        <v>213.0</v>
      </c>
      <c r="Q2247" s="4"/>
      <c r="R2247" s="4"/>
      <c r="S2247" s="21"/>
      <c r="T2247" s="21"/>
      <c r="V2247" s="89"/>
      <c r="Z2247" s="73"/>
      <c r="AA2247" s="73">
        <v>10.0</v>
      </c>
      <c r="AB2247" s="4"/>
      <c r="AC2247" s="74"/>
      <c r="AD2247" s="75"/>
      <c r="AE2247" s="75"/>
      <c r="AF2247" s="76"/>
      <c r="AJ2247" s="90"/>
      <c r="AK2247" s="18"/>
      <c r="AL2247" s="8">
        <f t="shared" si="183"/>
        <v>0</v>
      </c>
      <c r="AO2247" s="8">
        <v>1.7704492122024806</v>
      </c>
      <c r="AT2247" s="18"/>
      <c r="AU2247" s="91"/>
    </row>
    <row r="2248" ht="12.0" customHeight="1">
      <c r="A2248" s="97">
        <v>3710017.0</v>
      </c>
      <c r="B2248" s="92" t="s">
        <v>1695</v>
      </c>
      <c r="C2248" s="81" t="str">
        <f t="shared" si="181"/>
        <v/>
      </c>
      <c r="D2248" s="82">
        <v>225.62</v>
      </c>
      <c r="E2248" s="106" t="s">
        <v>372</v>
      </c>
      <c r="F2248" s="84">
        <f t="shared" si="182"/>
        <v>275.2564</v>
      </c>
      <c r="G2248" s="95" t="s">
        <v>274</v>
      </c>
      <c r="H2248" s="86"/>
      <c r="I2248" s="76"/>
      <c r="J2248" s="108"/>
      <c r="K2248" s="88"/>
      <c r="N2248" s="18"/>
      <c r="P2248" s="4">
        <v>213.0</v>
      </c>
      <c r="Q2248" s="4"/>
      <c r="R2248" s="4"/>
      <c r="S2248" s="21"/>
      <c r="T2248" s="21"/>
      <c r="V2248" s="89"/>
      <c r="Z2248" s="73"/>
      <c r="AA2248" s="73">
        <v>10.0</v>
      </c>
      <c r="AB2248" s="4"/>
      <c r="AC2248" s="74"/>
      <c r="AD2248" s="75"/>
      <c r="AE2248" s="75"/>
      <c r="AF2248" s="76"/>
      <c r="AJ2248" s="90"/>
      <c r="AK2248" s="18"/>
      <c r="AL2248" s="8">
        <f t="shared" si="183"/>
        <v>0</v>
      </c>
      <c r="AO2248" s="8">
        <v>0.9826887293992558</v>
      </c>
      <c r="AT2248" s="18"/>
      <c r="AU2248" s="91"/>
    </row>
    <row r="2249" ht="12.0" customHeight="1">
      <c r="A2249" s="97">
        <v>3710018.0</v>
      </c>
      <c r="B2249" s="92" t="s">
        <v>1696</v>
      </c>
      <c r="C2249" s="81" t="str">
        <f t="shared" si="181"/>
        <v/>
      </c>
      <c r="D2249" s="82">
        <v>278.45</v>
      </c>
      <c r="E2249" s="106" t="s">
        <v>245</v>
      </c>
      <c r="F2249" s="84">
        <f t="shared" si="182"/>
        <v>339.709</v>
      </c>
      <c r="G2249" s="95" t="s">
        <v>246</v>
      </c>
      <c r="H2249" s="86"/>
      <c r="I2249" s="76"/>
      <c r="J2249" s="108"/>
      <c r="K2249" s="88"/>
      <c r="N2249" s="18"/>
      <c r="P2249" s="4">
        <v>213.0</v>
      </c>
      <c r="Q2249" s="4"/>
      <c r="R2249" s="4"/>
      <c r="S2249" s="21"/>
      <c r="T2249" s="21"/>
      <c r="V2249" s="89"/>
      <c r="Z2249" s="73"/>
      <c r="AA2249" s="73">
        <v>10.0</v>
      </c>
      <c r="AB2249" s="4"/>
      <c r="AC2249" s="74"/>
      <c r="AD2249" s="75"/>
      <c r="AE2249" s="75"/>
      <c r="AF2249" s="76"/>
      <c r="AJ2249" s="90"/>
      <c r="AK2249" s="18"/>
      <c r="AL2249" s="8">
        <f t="shared" si="183"/>
        <v>0</v>
      </c>
      <c r="AO2249" s="8">
        <v>2.388764929780811</v>
      </c>
      <c r="AT2249" s="18"/>
      <c r="AU2249" s="91"/>
    </row>
    <row r="2250" ht="12.0" customHeight="1">
      <c r="A2250" s="109">
        <v>3710019.0</v>
      </c>
      <c r="B2250" s="110" t="s">
        <v>1697</v>
      </c>
      <c r="C2250" s="81" t="str">
        <f t="shared" si="181"/>
        <v/>
      </c>
      <c r="D2250" s="82">
        <v>315.0</v>
      </c>
      <c r="E2250" s="106" t="s">
        <v>507</v>
      </c>
      <c r="F2250" s="128">
        <f t="shared" si="182"/>
        <v>384.3</v>
      </c>
      <c r="G2250" s="112" t="s">
        <v>246</v>
      </c>
      <c r="H2250" s="86"/>
      <c r="I2250" s="76"/>
      <c r="J2250" s="108"/>
      <c r="K2250" s="88"/>
      <c r="N2250" s="18"/>
      <c r="P2250" s="4">
        <v>213.0</v>
      </c>
      <c r="Q2250" s="4"/>
      <c r="R2250" s="4"/>
      <c r="S2250" s="21"/>
      <c r="T2250" s="21"/>
      <c r="V2250" s="89"/>
      <c r="Z2250" s="73"/>
      <c r="AA2250" s="73">
        <v>10.0</v>
      </c>
      <c r="AB2250" s="4"/>
      <c r="AC2250" s="74"/>
      <c r="AD2250" s="75"/>
      <c r="AE2250" s="75"/>
      <c r="AF2250" s="76"/>
      <c r="AJ2250" s="90"/>
      <c r="AK2250" s="18"/>
      <c r="AL2250" s="8">
        <f t="shared" si="183"/>
        <v>0</v>
      </c>
      <c r="AO2250" s="8">
        <v>2.1116176454838516</v>
      </c>
      <c r="AT2250" s="18"/>
      <c r="AU2250" s="91"/>
    </row>
    <row r="2251" ht="90.0" customHeight="1">
      <c r="A2251" s="62">
        <v>69.0</v>
      </c>
      <c r="B2251" s="113" t="s">
        <v>2541</v>
      </c>
      <c r="C2251" s="66"/>
      <c r="D2251" s="82"/>
      <c r="E2251" s="66"/>
      <c r="F2251" s="114"/>
      <c r="G2251" s="68"/>
      <c r="H2251" s="86"/>
      <c r="I2251" s="70">
        <v>0.0</v>
      </c>
      <c r="J2251" s="71"/>
      <c r="K2251" s="71"/>
      <c r="N2251" s="18"/>
      <c r="P2251" s="4">
        <v>215.0</v>
      </c>
      <c r="Q2251" s="4"/>
      <c r="R2251" s="5"/>
      <c r="S2251" s="21"/>
      <c r="T2251" s="21"/>
      <c r="V2251" s="72"/>
      <c r="Z2251" s="73"/>
      <c r="AA2251" s="73"/>
      <c r="AB2251" s="4"/>
      <c r="AC2251" s="74"/>
      <c r="AD2251" s="75"/>
      <c r="AE2251" s="75"/>
      <c r="AF2251" s="76"/>
      <c r="AJ2251" s="90"/>
      <c r="AK2251" s="18"/>
      <c r="AL2251" s="18"/>
      <c r="AT2251" s="18"/>
      <c r="AU2251" s="91"/>
    </row>
    <row r="2252" ht="12.0" customHeight="1">
      <c r="A2252" s="79">
        <v>3709001.0</v>
      </c>
      <c r="B2252" s="80" t="s">
        <v>1445</v>
      </c>
      <c r="C2252" s="81" t="str">
        <f t="shared" ref="C2252:C2262" si="184">IF(MROUND(AL2252/(AO2252*F2252),1)=0,"",MROUND(AL2252/(AO2252*F2252),1))</f>
        <v/>
      </c>
      <c r="D2252" s="82">
        <v>30.39</v>
      </c>
      <c r="E2252" s="106" t="s">
        <v>245</v>
      </c>
      <c r="F2252" s="84">
        <f t="shared" ref="F2252:F2262" si="185">D2252*1.22</f>
        <v>37.0758</v>
      </c>
      <c r="G2252" s="85" t="s">
        <v>252</v>
      </c>
      <c r="H2252" s="86"/>
      <c r="I2252" s="87" t="s">
        <v>538</v>
      </c>
      <c r="J2252" s="108"/>
      <c r="K2252" s="88"/>
      <c r="N2252" s="18"/>
      <c r="P2252" s="4">
        <v>215.0</v>
      </c>
      <c r="Q2252" s="4"/>
      <c r="R2252" s="4"/>
      <c r="S2252" s="21"/>
      <c r="T2252" s="21"/>
      <c r="V2252" s="89"/>
      <c r="Z2252" s="73"/>
      <c r="AA2252" s="73">
        <v>10.0</v>
      </c>
      <c r="AB2252" s="4"/>
      <c r="AC2252" s="74"/>
      <c r="AD2252" s="75"/>
      <c r="AE2252" s="75"/>
      <c r="AF2252" s="76"/>
      <c r="AJ2252" s="90"/>
      <c r="AK2252" s="18"/>
      <c r="AL2252" s="8">
        <f t="shared" ref="AL2252:AL2262" si="186">$I$2251/11</f>
        <v>0</v>
      </c>
      <c r="AO2252" s="8">
        <v>6.267512239871569</v>
      </c>
      <c r="AT2252" s="18"/>
      <c r="AU2252" s="91"/>
    </row>
    <row r="2253" ht="12.0" customHeight="1">
      <c r="A2253" s="97">
        <v>3709002.0</v>
      </c>
      <c r="B2253" s="92" t="s">
        <v>1447</v>
      </c>
      <c r="C2253" s="81" t="str">
        <f t="shared" si="184"/>
        <v/>
      </c>
      <c r="D2253" s="82">
        <v>33.79</v>
      </c>
      <c r="E2253" s="106" t="s">
        <v>372</v>
      </c>
      <c r="F2253" s="84">
        <f t="shared" si="185"/>
        <v>41.2238</v>
      </c>
      <c r="G2253" s="95" t="s">
        <v>246</v>
      </c>
      <c r="H2253" s="86"/>
      <c r="I2253" s="98" t="s">
        <v>2542</v>
      </c>
      <c r="J2253" s="108"/>
      <c r="K2253" s="88"/>
      <c r="N2253" s="18"/>
      <c r="P2253" s="4">
        <v>215.0</v>
      </c>
      <c r="Q2253" s="4"/>
      <c r="R2253" s="4"/>
      <c r="S2253" s="21"/>
      <c r="T2253" s="21"/>
      <c r="V2253" s="89"/>
      <c r="Z2253" s="73"/>
      <c r="AA2253" s="73">
        <v>10.0</v>
      </c>
      <c r="AB2253" s="4"/>
      <c r="AC2253" s="74"/>
      <c r="AD2253" s="75"/>
      <c r="AE2253" s="75"/>
      <c r="AF2253" s="76"/>
      <c r="AJ2253" s="90"/>
      <c r="AK2253" s="18"/>
      <c r="AL2253" s="8">
        <f t="shared" si="186"/>
        <v>0</v>
      </c>
      <c r="AO2253" s="8">
        <v>9.394776411645308</v>
      </c>
      <c r="AT2253" s="18"/>
      <c r="AU2253" s="91"/>
    </row>
    <row r="2254" ht="12.0" customHeight="1">
      <c r="A2254" s="97">
        <v>3709003.0</v>
      </c>
      <c r="B2254" s="92" t="s">
        <v>1448</v>
      </c>
      <c r="C2254" s="81" t="str">
        <f t="shared" si="184"/>
        <v/>
      </c>
      <c r="D2254" s="82">
        <v>37.32</v>
      </c>
      <c r="E2254" s="106" t="s">
        <v>245</v>
      </c>
      <c r="F2254" s="84">
        <f t="shared" si="185"/>
        <v>45.5304</v>
      </c>
      <c r="G2254" s="95" t="s">
        <v>252</v>
      </c>
      <c r="H2254" s="86"/>
      <c r="I2254" s="99"/>
      <c r="J2254" s="108"/>
      <c r="K2254" s="88"/>
      <c r="N2254" s="18"/>
      <c r="P2254" s="4">
        <v>215.0</v>
      </c>
      <c r="Q2254" s="4"/>
      <c r="R2254" s="4"/>
      <c r="S2254" s="21"/>
      <c r="T2254" s="21"/>
      <c r="V2254" s="89"/>
      <c r="Z2254" s="73"/>
      <c r="AA2254" s="73">
        <v>10.0</v>
      </c>
      <c r="AB2254" s="4"/>
      <c r="AC2254" s="74"/>
      <c r="AD2254" s="75"/>
      <c r="AE2254" s="75"/>
      <c r="AF2254" s="76"/>
      <c r="AJ2254" s="90"/>
      <c r="AK2254" s="18"/>
      <c r="AL2254" s="8">
        <f t="shared" si="186"/>
        <v>0</v>
      </c>
      <c r="AO2254" s="8">
        <v>0.5103689629413102</v>
      </c>
      <c r="AT2254" s="18"/>
      <c r="AU2254" s="91"/>
    </row>
    <row r="2255" ht="12.0" customHeight="1">
      <c r="A2255" s="97">
        <v>3709004.0</v>
      </c>
      <c r="B2255" s="92" t="s">
        <v>1449</v>
      </c>
      <c r="C2255" s="81" t="str">
        <f t="shared" si="184"/>
        <v/>
      </c>
      <c r="D2255" s="82">
        <v>44.05</v>
      </c>
      <c r="E2255" s="106" t="s">
        <v>245</v>
      </c>
      <c r="F2255" s="84">
        <f t="shared" si="185"/>
        <v>53.741</v>
      </c>
      <c r="G2255" s="95" t="s">
        <v>246</v>
      </c>
      <c r="H2255" s="86"/>
      <c r="I2255" s="116" t="s">
        <v>2543</v>
      </c>
      <c r="J2255" s="108"/>
      <c r="K2255" s="88"/>
      <c r="N2255" s="18"/>
      <c r="P2255" s="4">
        <v>215.0</v>
      </c>
      <c r="Q2255" s="4"/>
      <c r="R2255" s="4"/>
      <c r="S2255" s="21"/>
      <c r="T2255" s="21"/>
      <c r="V2255" s="89"/>
      <c r="Z2255" s="73"/>
      <c r="AA2255" s="73">
        <v>10.0</v>
      </c>
      <c r="AB2255" s="4"/>
      <c r="AC2255" s="74"/>
      <c r="AD2255" s="75"/>
      <c r="AE2255" s="75"/>
      <c r="AF2255" s="76"/>
      <c r="AJ2255" s="90"/>
      <c r="AK2255" s="18"/>
      <c r="AL2255" s="8">
        <f t="shared" si="186"/>
        <v>0</v>
      </c>
      <c r="AO2255" s="8">
        <v>3.60328598126555</v>
      </c>
      <c r="AT2255" s="18"/>
      <c r="AU2255" s="91"/>
    </row>
    <row r="2256" ht="12.0" customHeight="1">
      <c r="A2256" s="97">
        <v>3709005.0</v>
      </c>
      <c r="B2256" s="92" t="s">
        <v>1450</v>
      </c>
      <c r="C2256" s="81" t="str">
        <f t="shared" si="184"/>
        <v/>
      </c>
      <c r="D2256" s="82">
        <v>51.03</v>
      </c>
      <c r="E2256" s="106" t="s">
        <v>458</v>
      </c>
      <c r="F2256" s="84">
        <f t="shared" si="185"/>
        <v>62.2566</v>
      </c>
      <c r="G2256" s="95" t="s">
        <v>252</v>
      </c>
      <c r="H2256" s="86"/>
      <c r="J2256" s="108"/>
      <c r="K2256" s="88"/>
      <c r="N2256" s="18"/>
      <c r="P2256" s="4">
        <v>215.0</v>
      </c>
      <c r="Q2256" s="4"/>
      <c r="R2256" s="4"/>
      <c r="S2256" s="21"/>
      <c r="T2256" s="21"/>
      <c r="V2256" s="89"/>
      <c r="Z2256" s="73"/>
      <c r="AA2256" s="73">
        <v>10.0</v>
      </c>
      <c r="AB2256" s="4"/>
      <c r="AC2256" s="74"/>
      <c r="AD2256" s="75"/>
      <c r="AE2256" s="75"/>
      <c r="AF2256" s="76"/>
      <c r="AJ2256" s="90"/>
      <c r="AK2256" s="18"/>
      <c r="AL2256" s="8">
        <f t="shared" si="186"/>
        <v>0</v>
      </c>
      <c r="AO2256" s="8">
        <v>0.4665630437235375</v>
      </c>
      <c r="AT2256" s="18"/>
      <c r="AU2256" s="91"/>
    </row>
    <row r="2257" ht="12.0" customHeight="1">
      <c r="A2257" s="97">
        <v>3709006.0</v>
      </c>
      <c r="B2257" s="92" t="s">
        <v>1451</v>
      </c>
      <c r="C2257" s="81" t="str">
        <f t="shared" si="184"/>
        <v/>
      </c>
      <c r="D2257" s="82">
        <v>78.88</v>
      </c>
      <c r="E2257" s="106" t="s">
        <v>245</v>
      </c>
      <c r="F2257" s="84">
        <f t="shared" si="185"/>
        <v>96.2336</v>
      </c>
      <c r="G2257" s="95" t="s">
        <v>252</v>
      </c>
      <c r="H2257" s="86"/>
      <c r="J2257" s="108"/>
      <c r="K2257" s="88"/>
      <c r="N2257" s="18"/>
      <c r="P2257" s="4">
        <v>215.0</v>
      </c>
      <c r="Q2257" s="4"/>
      <c r="R2257" s="4"/>
      <c r="S2257" s="21"/>
      <c r="T2257" s="21"/>
      <c r="V2257" s="89"/>
      <c r="Z2257" s="73"/>
      <c r="AA2257" s="73">
        <v>10.0</v>
      </c>
      <c r="AB2257" s="4"/>
      <c r="AC2257" s="74"/>
      <c r="AD2257" s="75"/>
      <c r="AE2257" s="75"/>
      <c r="AF2257" s="76"/>
      <c r="AJ2257" s="90"/>
      <c r="AK2257" s="18"/>
      <c r="AL2257" s="8">
        <f t="shared" si="186"/>
        <v>0</v>
      </c>
      <c r="AO2257" s="8">
        <v>0.5030576428586064</v>
      </c>
      <c r="AT2257" s="18"/>
      <c r="AU2257" s="91"/>
    </row>
    <row r="2258" ht="12.0" customHeight="1">
      <c r="A2258" s="97">
        <v>3709007.0</v>
      </c>
      <c r="B2258" s="92" t="s">
        <v>1452</v>
      </c>
      <c r="C2258" s="81" t="str">
        <f t="shared" si="184"/>
        <v/>
      </c>
      <c r="D2258" s="82">
        <v>109.38</v>
      </c>
      <c r="E2258" s="106" t="s">
        <v>245</v>
      </c>
      <c r="F2258" s="84">
        <f t="shared" si="185"/>
        <v>133.4436</v>
      </c>
      <c r="G2258" s="95" t="s">
        <v>252</v>
      </c>
      <c r="H2258" s="86"/>
      <c r="I2258" s="98" t="s">
        <v>1437</v>
      </c>
      <c r="J2258" s="108"/>
      <c r="K2258" s="88"/>
      <c r="N2258" s="18"/>
      <c r="P2258" s="4">
        <v>215.0</v>
      </c>
      <c r="Q2258" s="4"/>
      <c r="R2258" s="4"/>
      <c r="S2258" s="21"/>
      <c r="T2258" s="21"/>
      <c r="V2258" s="89"/>
      <c r="Z2258" s="73"/>
      <c r="AA2258" s="73">
        <v>10.0</v>
      </c>
      <c r="AB2258" s="4"/>
      <c r="AC2258" s="74"/>
      <c r="AD2258" s="75"/>
      <c r="AE2258" s="75"/>
      <c r="AF2258" s="76"/>
      <c r="AJ2258" s="90"/>
      <c r="AK2258" s="18"/>
      <c r="AL2258" s="8">
        <f t="shared" si="186"/>
        <v>0</v>
      </c>
      <c r="AO2258" s="8">
        <v>0.5804525415057505</v>
      </c>
      <c r="AT2258" s="18"/>
      <c r="AU2258" s="91"/>
    </row>
    <row r="2259" ht="12.0" customHeight="1">
      <c r="A2259" s="97">
        <v>3709008.0</v>
      </c>
      <c r="B2259" s="92" t="s">
        <v>1453</v>
      </c>
      <c r="C2259" s="81" t="str">
        <f t="shared" si="184"/>
        <v/>
      </c>
      <c r="D2259" s="82">
        <v>142.31</v>
      </c>
      <c r="E2259" s="106" t="s">
        <v>497</v>
      </c>
      <c r="F2259" s="84">
        <f t="shared" si="185"/>
        <v>173.6182</v>
      </c>
      <c r="G2259" s="95" t="s">
        <v>252</v>
      </c>
      <c r="H2259" s="86"/>
      <c r="I2259" s="99"/>
      <c r="J2259" s="108"/>
      <c r="K2259" s="88"/>
      <c r="N2259" s="18"/>
      <c r="P2259" s="4">
        <v>215.0</v>
      </c>
      <c r="Q2259" s="4"/>
      <c r="R2259" s="4"/>
      <c r="S2259" s="21"/>
      <c r="T2259" s="21"/>
      <c r="V2259" s="89"/>
      <c r="Z2259" s="73"/>
      <c r="AA2259" s="73">
        <v>10.0</v>
      </c>
      <c r="AB2259" s="4"/>
      <c r="AC2259" s="74"/>
      <c r="AD2259" s="75"/>
      <c r="AE2259" s="75"/>
      <c r="AF2259" s="76"/>
      <c r="AJ2259" s="90"/>
      <c r="AK2259" s="18"/>
      <c r="AL2259" s="8">
        <f t="shared" si="186"/>
        <v>0</v>
      </c>
      <c r="AO2259" s="8">
        <v>2.2306900073747093</v>
      </c>
      <c r="AT2259" s="18"/>
      <c r="AU2259" s="91"/>
    </row>
    <row r="2260" ht="12.0" customHeight="1">
      <c r="A2260" s="97">
        <v>3709009.0</v>
      </c>
      <c r="B2260" s="92" t="s">
        <v>1454</v>
      </c>
      <c r="C2260" s="81" t="str">
        <f t="shared" si="184"/>
        <v/>
      </c>
      <c r="D2260" s="82">
        <v>183.11</v>
      </c>
      <c r="E2260" s="106" t="s">
        <v>245</v>
      </c>
      <c r="F2260" s="84">
        <f t="shared" si="185"/>
        <v>223.3942</v>
      </c>
      <c r="G2260" s="95" t="s">
        <v>252</v>
      </c>
      <c r="H2260" s="86"/>
      <c r="I2260" s="76"/>
      <c r="J2260" s="108"/>
      <c r="K2260" s="88"/>
      <c r="N2260" s="18"/>
      <c r="P2260" s="4">
        <v>215.0</v>
      </c>
      <c r="Q2260" s="4"/>
      <c r="R2260" s="4"/>
      <c r="S2260" s="21"/>
      <c r="T2260" s="21"/>
      <c r="V2260" s="89"/>
      <c r="Z2260" s="73"/>
      <c r="AA2260" s="73">
        <v>10.0</v>
      </c>
      <c r="AB2260" s="4"/>
      <c r="AC2260" s="74"/>
      <c r="AD2260" s="75"/>
      <c r="AE2260" s="75"/>
      <c r="AF2260" s="76"/>
      <c r="AJ2260" s="90"/>
      <c r="AK2260" s="18"/>
      <c r="AL2260" s="8">
        <f t="shared" si="186"/>
        <v>0</v>
      </c>
      <c r="AO2260" s="8">
        <v>1.0401927637469115</v>
      </c>
      <c r="AT2260" s="18"/>
      <c r="AU2260" s="91"/>
    </row>
    <row r="2261" ht="12.0" customHeight="1">
      <c r="A2261" s="97">
        <v>3709010.0</v>
      </c>
      <c r="B2261" s="92" t="s">
        <v>1455</v>
      </c>
      <c r="C2261" s="81" t="str">
        <f t="shared" si="184"/>
        <v/>
      </c>
      <c r="D2261" s="82">
        <v>250.19</v>
      </c>
      <c r="E2261" s="106" t="s">
        <v>372</v>
      </c>
      <c r="F2261" s="84">
        <f t="shared" si="185"/>
        <v>305.2318</v>
      </c>
      <c r="G2261" s="95" t="s">
        <v>252</v>
      </c>
      <c r="H2261" s="86"/>
      <c r="I2261" s="98" t="s">
        <v>2544</v>
      </c>
      <c r="J2261" s="108"/>
      <c r="K2261" s="88"/>
      <c r="N2261" s="18"/>
      <c r="P2261" s="4">
        <v>215.0</v>
      </c>
      <c r="Q2261" s="4"/>
      <c r="R2261" s="4"/>
      <c r="S2261" s="21"/>
      <c r="T2261" s="21"/>
      <c r="V2261" s="89"/>
      <c r="Z2261" s="73"/>
      <c r="AA2261" s="73">
        <v>10.0</v>
      </c>
      <c r="AB2261" s="4"/>
      <c r="AC2261" s="74"/>
      <c r="AD2261" s="75"/>
      <c r="AE2261" s="75"/>
      <c r="AF2261" s="76"/>
      <c r="AJ2261" s="90"/>
      <c r="AK2261" s="18"/>
      <c r="AL2261" s="8">
        <f t="shared" si="186"/>
        <v>0</v>
      </c>
      <c r="AO2261" s="8">
        <v>3.8065009986349767</v>
      </c>
      <c r="AT2261" s="18"/>
      <c r="AU2261" s="91"/>
    </row>
    <row r="2262" ht="12.0" customHeight="1">
      <c r="A2262" s="109">
        <v>3709011.0</v>
      </c>
      <c r="B2262" s="110" t="s">
        <v>1456</v>
      </c>
      <c r="C2262" s="81" t="str">
        <f t="shared" si="184"/>
        <v/>
      </c>
      <c r="D2262" s="82">
        <v>308.32</v>
      </c>
      <c r="E2262" s="106" t="s">
        <v>245</v>
      </c>
      <c r="F2262" s="128">
        <f t="shared" si="185"/>
        <v>376.1504</v>
      </c>
      <c r="G2262" s="112" t="s">
        <v>252</v>
      </c>
      <c r="H2262" s="86"/>
      <c r="I2262" s="99"/>
      <c r="J2262" s="108"/>
      <c r="K2262" s="88"/>
      <c r="N2262" s="18"/>
      <c r="P2262" s="4">
        <v>215.0</v>
      </c>
      <c r="Q2262" s="4"/>
      <c r="R2262" s="4"/>
      <c r="S2262" s="21"/>
      <c r="T2262" s="21"/>
      <c r="V2262" s="89"/>
      <c r="Z2262" s="73"/>
      <c r="AA2262" s="73">
        <v>10.0</v>
      </c>
      <c r="AB2262" s="4"/>
      <c r="AC2262" s="74"/>
      <c r="AD2262" s="75"/>
      <c r="AE2262" s="75"/>
      <c r="AF2262" s="76"/>
      <c r="AJ2262" s="90"/>
      <c r="AK2262" s="18"/>
      <c r="AL2262" s="8">
        <f t="shared" si="186"/>
        <v>0</v>
      </c>
      <c r="AO2262" s="8">
        <v>1.0296104532612056</v>
      </c>
      <c r="AT2262" s="18"/>
      <c r="AU2262" s="91"/>
    </row>
    <row r="2263" ht="90.0" customHeight="1">
      <c r="A2263" s="62">
        <v>70.0</v>
      </c>
      <c r="B2263" s="113" t="s">
        <v>2545</v>
      </c>
      <c r="C2263" s="66"/>
      <c r="D2263" s="82"/>
      <c r="E2263" s="66"/>
      <c r="F2263" s="114"/>
      <c r="G2263" s="68"/>
      <c r="H2263" s="86"/>
      <c r="I2263" s="70">
        <v>0.0</v>
      </c>
      <c r="J2263" s="71"/>
      <c r="K2263" s="71"/>
      <c r="N2263" s="18"/>
      <c r="P2263" s="4">
        <v>214.0</v>
      </c>
      <c r="Q2263" s="4"/>
      <c r="R2263" s="5"/>
      <c r="S2263" s="21"/>
      <c r="T2263" s="21"/>
      <c r="V2263" s="72"/>
      <c r="Z2263" s="73"/>
      <c r="AA2263" s="73"/>
      <c r="AB2263" s="4"/>
      <c r="AC2263" s="74"/>
      <c r="AD2263" s="75"/>
      <c r="AE2263" s="75"/>
      <c r="AF2263" s="76"/>
      <c r="AJ2263" s="90"/>
      <c r="AK2263" s="18"/>
      <c r="AL2263" s="18"/>
      <c r="AT2263" s="18"/>
      <c r="AU2263" s="91"/>
    </row>
    <row r="2264" ht="12.0" customHeight="1">
      <c r="A2264" s="79">
        <v>3708001.0</v>
      </c>
      <c r="B2264" s="80" t="s">
        <v>1509</v>
      </c>
      <c r="C2264" s="81" t="str">
        <f t="shared" ref="C2264:C2276" si="187">IF(MROUND(AL2264/(AO2264*F2264),1)=0,"",MROUND(AL2264/(AO2264*F2264),1))</f>
        <v/>
      </c>
      <c r="D2264" s="82">
        <v>37.38</v>
      </c>
      <c r="E2264" s="106" t="s">
        <v>372</v>
      </c>
      <c r="F2264" s="84">
        <f t="shared" ref="F2264:F2276" si="188">D2264*1.22</f>
        <v>45.6036</v>
      </c>
      <c r="G2264" s="85" t="s">
        <v>252</v>
      </c>
      <c r="H2264" s="86"/>
      <c r="I2264" s="87" t="s">
        <v>538</v>
      </c>
      <c r="J2264" s="108"/>
      <c r="K2264" s="88"/>
      <c r="N2264" s="18"/>
      <c r="P2264" s="4">
        <v>214.0</v>
      </c>
      <c r="Q2264" s="4"/>
      <c r="R2264" s="4"/>
      <c r="S2264" s="21"/>
      <c r="T2264" s="21"/>
      <c r="V2264" s="89"/>
      <c r="Z2264" s="73"/>
      <c r="AA2264" s="73">
        <v>10.0</v>
      </c>
      <c r="AB2264" s="4"/>
      <c r="AC2264" s="74"/>
      <c r="AD2264" s="75"/>
      <c r="AE2264" s="75"/>
      <c r="AF2264" s="76"/>
      <c r="AJ2264" s="90"/>
      <c r="AK2264" s="18"/>
      <c r="AL2264" s="8">
        <f t="shared" ref="AL2264:AL2276" si="189">$I$2263/13</f>
        <v>0</v>
      </c>
      <c r="AO2264" s="8">
        <v>5.931365005386154</v>
      </c>
      <c r="AT2264" s="18"/>
      <c r="AU2264" s="91"/>
    </row>
    <row r="2265" ht="12.0" customHeight="1">
      <c r="A2265" s="97">
        <v>3708002.0</v>
      </c>
      <c r="B2265" s="92" t="s">
        <v>1510</v>
      </c>
      <c r="C2265" s="81" t="str">
        <f t="shared" si="187"/>
        <v/>
      </c>
      <c r="D2265" s="82">
        <v>40.38</v>
      </c>
      <c r="E2265" s="106" t="s">
        <v>372</v>
      </c>
      <c r="F2265" s="84">
        <f t="shared" si="188"/>
        <v>49.2636</v>
      </c>
      <c r="G2265" s="95" t="s">
        <v>252</v>
      </c>
      <c r="H2265" s="86"/>
      <c r="I2265" s="98" t="s">
        <v>2546</v>
      </c>
      <c r="J2265" s="108"/>
      <c r="K2265" s="88"/>
      <c r="N2265" s="18"/>
      <c r="P2265" s="4">
        <v>214.0</v>
      </c>
      <c r="Q2265" s="4"/>
      <c r="R2265" s="4"/>
      <c r="S2265" s="21"/>
      <c r="T2265" s="21"/>
      <c r="V2265" s="89"/>
      <c r="Z2265" s="73"/>
      <c r="AA2265" s="73">
        <v>10.0</v>
      </c>
      <c r="AB2265" s="4"/>
      <c r="AC2265" s="74"/>
      <c r="AD2265" s="75"/>
      <c r="AE2265" s="75"/>
      <c r="AF2265" s="76"/>
      <c r="AJ2265" s="90"/>
      <c r="AK2265" s="18"/>
      <c r="AL2265" s="8">
        <f t="shared" si="189"/>
        <v>0</v>
      </c>
      <c r="AO2265" s="8">
        <v>9.150725817392486</v>
      </c>
      <c r="AT2265" s="18"/>
      <c r="AU2265" s="91"/>
    </row>
    <row r="2266" ht="12.0" customHeight="1">
      <c r="A2266" s="97">
        <v>3708003.0</v>
      </c>
      <c r="B2266" s="92" t="s">
        <v>1511</v>
      </c>
      <c r="C2266" s="81" t="str">
        <f t="shared" si="187"/>
        <v/>
      </c>
      <c r="D2266" s="82">
        <v>53.37</v>
      </c>
      <c r="E2266" s="106" t="s">
        <v>372</v>
      </c>
      <c r="F2266" s="84">
        <f t="shared" si="188"/>
        <v>65.1114</v>
      </c>
      <c r="G2266" s="95" t="s">
        <v>274</v>
      </c>
      <c r="H2266" s="86"/>
      <c r="I2266" s="99"/>
      <c r="J2266" s="108"/>
      <c r="K2266" s="88"/>
      <c r="N2266" s="18"/>
      <c r="P2266" s="4">
        <v>214.0</v>
      </c>
      <c r="Q2266" s="4"/>
      <c r="R2266" s="4"/>
      <c r="S2266" s="21"/>
      <c r="T2266" s="21"/>
      <c r="V2266" s="89"/>
      <c r="Z2266" s="73"/>
      <c r="AA2266" s="73">
        <v>10.0</v>
      </c>
      <c r="AB2266" s="4"/>
      <c r="AC2266" s="74"/>
      <c r="AD2266" s="75"/>
      <c r="AE2266" s="75"/>
      <c r="AF2266" s="76"/>
      <c r="AJ2266" s="90"/>
      <c r="AK2266" s="18"/>
      <c r="AL2266" s="8">
        <f t="shared" si="189"/>
        <v>0</v>
      </c>
      <c r="AO2266" s="8">
        <v>0.4154092504773049</v>
      </c>
      <c r="AT2266" s="18"/>
      <c r="AU2266" s="91"/>
    </row>
    <row r="2267" ht="12.0" customHeight="1">
      <c r="A2267" s="97">
        <v>3708004.0</v>
      </c>
      <c r="B2267" s="92" t="s">
        <v>1513</v>
      </c>
      <c r="C2267" s="81" t="str">
        <f t="shared" si="187"/>
        <v/>
      </c>
      <c r="D2267" s="82">
        <v>55.34</v>
      </c>
      <c r="E2267" s="106" t="s">
        <v>372</v>
      </c>
      <c r="F2267" s="84">
        <f t="shared" si="188"/>
        <v>67.5148</v>
      </c>
      <c r="G2267" s="95" t="s">
        <v>252</v>
      </c>
      <c r="H2267" s="86"/>
      <c r="I2267" s="116" t="s">
        <v>2547</v>
      </c>
      <c r="J2267" s="108"/>
      <c r="K2267" s="88"/>
      <c r="N2267" s="18"/>
      <c r="P2267" s="4">
        <v>214.0</v>
      </c>
      <c r="Q2267" s="4"/>
      <c r="R2267" s="4"/>
      <c r="S2267" s="21"/>
      <c r="T2267" s="21"/>
      <c r="V2267" s="89"/>
      <c r="Z2267" s="73"/>
      <c r="AA2267" s="73">
        <v>10.0</v>
      </c>
      <c r="AB2267" s="4"/>
      <c r="AC2267" s="74"/>
      <c r="AD2267" s="75"/>
      <c r="AE2267" s="75"/>
      <c r="AF2267" s="76"/>
      <c r="AJ2267" s="90"/>
      <c r="AK2267" s="18"/>
      <c r="AL2267" s="8">
        <f t="shared" si="189"/>
        <v>0</v>
      </c>
      <c r="AO2267" s="8">
        <v>1.3355113355113355</v>
      </c>
      <c r="AT2267" s="18"/>
      <c r="AU2267" s="91"/>
    </row>
    <row r="2268" ht="12.0" customHeight="1">
      <c r="A2268" s="97">
        <v>3708005.0</v>
      </c>
      <c r="B2268" s="92" t="s">
        <v>1514</v>
      </c>
      <c r="C2268" s="81" t="str">
        <f t="shared" si="187"/>
        <v/>
      </c>
      <c r="D2268" s="82">
        <v>55.34</v>
      </c>
      <c r="E2268" s="106" t="s">
        <v>372</v>
      </c>
      <c r="F2268" s="84">
        <f t="shared" si="188"/>
        <v>67.5148</v>
      </c>
      <c r="G2268" s="95" t="s">
        <v>252</v>
      </c>
      <c r="H2268" s="86"/>
      <c r="J2268" s="108"/>
      <c r="K2268" s="88"/>
      <c r="N2268" s="18"/>
      <c r="P2268" s="4">
        <v>214.0</v>
      </c>
      <c r="Q2268" s="4"/>
      <c r="R2268" s="4"/>
      <c r="S2268" s="21"/>
      <c r="T2268" s="21"/>
      <c r="V2268" s="89"/>
      <c r="Z2268" s="73"/>
      <c r="AA2268" s="73">
        <v>10.0</v>
      </c>
      <c r="AB2268" s="4"/>
      <c r="AC2268" s="74"/>
      <c r="AD2268" s="75"/>
      <c r="AE2268" s="75"/>
      <c r="AF2268" s="76"/>
      <c r="AJ2268" s="90"/>
      <c r="AK2268" s="18"/>
      <c r="AL2268" s="8">
        <f t="shared" si="189"/>
        <v>0</v>
      </c>
      <c r="AO2268" s="8">
        <v>0.8346945846945848</v>
      </c>
      <c r="AT2268" s="18"/>
      <c r="AU2268" s="91"/>
    </row>
    <row r="2269" ht="12.0" customHeight="1">
      <c r="A2269" s="97">
        <v>3708006.0</v>
      </c>
      <c r="B2269" s="92" t="s">
        <v>1515</v>
      </c>
      <c r="C2269" s="81" t="str">
        <f t="shared" si="187"/>
        <v/>
      </c>
      <c r="D2269" s="82">
        <v>62.31</v>
      </c>
      <c r="E2269" s="106" t="s">
        <v>372</v>
      </c>
      <c r="F2269" s="84">
        <f t="shared" si="188"/>
        <v>76.0182</v>
      </c>
      <c r="G2269" s="95" t="s">
        <v>274</v>
      </c>
      <c r="H2269" s="86"/>
      <c r="J2269" s="108"/>
      <c r="K2269" s="88"/>
      <c r="N2269" s="18"/>
      <c r="P2269" s="4">
        <v>214.0</v>
      </c>
      <c r="Q2269" s="4"/>
      <c r="R2269" s="4"/>
      <c r="S2269" s="21"/>
      <c r="T2269" s="21"/>
      <c r="V2269" s="89"/>
      <c r="Z2269" s="73"/>
      <c r="AA2269" s="73">
        <v>10.0</v>
      </c>
      <c r="AB2269" s="4"/>
      <c r="AC2269" s="74"/>
      <c r="AD2269" s="75"/>
      <c r="AE2269" s="75"/>
      <c r="AF2269" s="76"/>
      <c r="AJ2269" s="90"/>
      <c r="AK2269" s="18"/>
      <c r="AL2269" s="8">
        <f t="shared" si="189"/>
        <v>0</v>
      </c>
      <c r="AO2269" s="8">
        <v>0.44482694945657913</v>
      </c>
      <c r="AT2269" s="18"/>
      <c r="AU2269" s="91"/>
    </row>
    <row r="2270" ht="12.0" customHeight="1">
      <c r="A2270" s="97">
        <v>3708007.0</v>
      </c>
      <c r="B2270" s="92" t="s">
        <v>1516</v>
      </c>
      <c r="C2270" s="81" t="str">
        <f t="shared" si="187"/>
        <v/>
      </c>
      <c r="D2270" s="82">
        <v>68.33</v>
      </c>
      <c r="E2270" s="106" t="s">
        <v>379</v>
      </c>
      <c r="F2270" s="84">
        <f t="shared" si="188"/>
        <v>83.3626</v>
      </c>
      <c r="G2270" s="95" t="s">
        <v>252</v>
      </c>
      <c r="H2270" s="86"/>
      <c r="I2270" s="98" t="s">
        <v>611</v>
      </c>
      <c r="J2270" s="108"/>
      <c r="K2270" s="88"/>
      <c r="N2270" s="18"/>
      <c r="P2270" s="4">
        <v>214.0</v>
      </c>
      <c r="Q2270" s="4"/>
      <c r="R2270" s="4"/>
      <c r="S2270" s="21"/>
      <c r="T2270" s="21"/>
      <c r="V2270" s="89"/>
      <c r="Z2270" s="73"/>
      <c r="AA2270" s="73">
        <v>10.0</v>
      </c>
      <c r="AB2270" s="4"/>
      <c r="AC2270" s="74"/>
      <c r="AD2270" s="75"/>
      <c r="AE2270" s="75"/>
      <c r="AF2270" s="76"/>
      <c r="AJ2270" s="90"/>
      <c r="AK2270" s="18"/>
      <c r="AL2270" s="8">
        <f t="shared" si="189"/>
        <v>0</v>
      </c>
      <c r="AO2270" s="8">
        <v>1.4749165781060718</v>
      </c>
      <c r="AT2270" s="18"/>
      <c r="AU2270" s="91"/>
    </row>
    <row r="2271" ht="12.0" customHeight="1">
      <c r="A2271" s="97">
        <v>3708008.0</v>
      </c>
      <c r="B2271" s="92" t="s">
        <v>1517</v>
      </c>
      <c r="C2271" s="81" t="str">
        <f t="shared" si="187"/>
        <v/>
      </c>
      <c r="D2271" s="82">
        <v>68.33</v>
      </c>
      <c r="E2271" s="106" t="s">
        <v>507</v>
      </c>
      <c r="F2271" s="84">
        <f t="shared" si="188"/>
        <v>83.3626</v>
      </c>
      <c r="G2271" s="95" t="s">
        <v>252</v>
      </c>
      <c r="H2271" s="86"/>
      <c r="I2271" s="99"/>
      <c r="J2271" s="108"/>
      <c r="K2271" s="88"/>
      <c r="N2271" s="18"/>
      <c r="P2271" s="4">
        <v>214.0</v>
      </c>
      <c r="Q2271" s="4"/>
      <c r="R2271" s="4"/>
      <c r="S2271" s="21"/>
      <c r="T2271" s="21"/>
      <c r="V2271" s="89"/>
      <c r="Z2271" s="73"/>
      <c r="AA2271" s="73">
        <v>10.0</v>
      </c>
      <c r="AB2271" s="4"/>
      <c r="AC2271" s="74"/>
      <c r="AD2271" s="75"/>
      <c r="AE2271" s="75"/>
      <c r="AF2271" s="76"/>
      <c r="AJ2271" s="90"/>
      <c r="AK2271" s="18"/>
      <c r="AL2271" s="8">
        <f t="shared" si="189"/>
        <v>0</v>
      </c>
      <c r="AO2271" s="8">
        <v>1.802675817685199</v>
      </c>
      <c r="AT2271" s="18"/>
      <c r="AU2271" s="91"/>
    </row>
    <row r="2272" ht="12.0" customHeight="1">
      <c r="A2272" s="97">
        <v>3708009.0</v>
      </c>
      <c r="B2272" s="92" t="s">
        <v>1518</v>
      </c>
      <c r="C2272" s="81" t="str">
        <f t="shared" si="187"/>
        <v/>
      </c>
      <c r="D2272" s="82">
        <v>69.64</v>
      </c>
      <c r="E2272" s="106" t="s">
        <v>507</v>
      </c>
      <c r="F2272" s="84">
        <f t="shared" si="188"/>
        <v>84.9608</v>
      </c>
      <c r="G2272" s="95" t="s">
        <v>274</v>
      </c>
      <c r="H2272" s="86"/>
      <c r="I2272" s="76"/>
      <c r="J2272" s="108"/>
      <c r="K2272" s="88"/>
      <c r="N2272" s="18"/>
      <c r="P2272" s="4">
        <v>214.0</v>
      </c>
      <c r="Q2272" s="4"/>
      <c r="R2272" s="4"/>
      <c r="S2272" s="21"/>
      <c r="T2272" s="21"/>
      <c r="V2272" s="89"/>
      <c r="Z2272" s="73"/>
      <c r="AA2272" s="73">
        <v>10.0</v>
      </c>
      <c r="AB2272" s="4"/>
      <c r="AC2272" s="74"/>
      <c r="AD2272" s="75"/>
      <c r="AE2272" s="75"/>
      <c r="AF2272" s="76"/>
      <c r="AJ2272" s="90"/>
      <c r="AK2272" s="18"/>
      <c r="AL2272" s="8">
        <f t="shared" si="189"/>
        <v>0</v>
      </c>
      <c r="AO2272" s="8">
        <v>0.6920855477249164</v>
      </c>
      <c r="AT2272" s="18"/>
      <c r="AU2272" s="91"/>
    </row>
    <row r="2273" ht="12.0" customHeight="1">
      <c r="A2273" s="97">
        <v>3708010.0</v>
      </c>
      <c r="B2273" s="92" t="s">
        <v>1519</v>
      </c>
      <c r="C2273" s="81" t="str">
        <f t="shared" si="187"/>
        <v/>
      </c>
      <c r="D2273" s="82">
        <v>101.86</v>
      </c>
      <c r="E2273" s="106" t="s">
        <v>372</v>
      </c>
      <c r="F2273" s="84">
        <f t="shared" si="188"/>
        <v>124.2692</v>
      </c>
      <c r="G2273" s="95" t="s">
        <v>274</v>
      </c>
      <c r="H2273" s="86"/>
      <c r="I2273" s="76"/>
      <c r="J2273" s="108"/>
      <c r="K2273" s="88"/>
      <c r="N2273" s="18"/>
      <c r="P2273" s="4">
        <v>214.0</v>
      </c>
      <c r="Q2273" s="4"/>
      <c r="R2273" s="4"/>
      <c r="S2273" s="21"/>
      <c r="T2273" s="21"/>
      <c r="V2273" s="89"/>
      <c r="Z2273" s="73"/>
      <c r="AA2273" s="73">
        <v>10.0</v>
      </c>
      <c r="AB2273" s="4"/>
      <c r="AC2273" s="74"/>
      <c r="AD2273" s="75"/>
      <c r="AE2273" s="75"/>
      <c r="AF2273" s="76"/>
      <c r="AJ2273" s="90"/>
      <c r="AK2273" s="18"/>
      <c r="AL2273" s="8">
        <f t="shared" si="189"/>
        <v>0</v>
      </c>
      <c r="AO2273" s="8">
        <v>0.725532115149315</v>
      </c>
      <c r="AT2273" s="18"/>
      <c r="AU2273" s="91"/>
    </row>
    <row r="2274" ht="12.0" customHeight="1">
      <c r="A2274" s="97">
        <v>3708011.0</v>
      </c>
      <c r="B2274" s="92" t="s">
        <v>1520</v>
      </c>
      <c r="C2274" s="81" t="str">
        <f t="shared" si="187"/>
        <v/>
      </c>
      <c r="D2274" s="82">
        <v>159.68</v>
      </c>
      <c r="E2274" s="106" t="s">
        <v>379</v>
      </c>
      <c r="F2274" s="84">
        <f t="shared" si="188"/>
        <v>194.8096</v>
      </c>
      <c r="G2274" s="95" t="s">
        <v>274</v>
      </c>
      <c r="H2274" s="86"/>
      <c r="I2274" s="98" t="s">
        <v>2548</v>
      </c>
      <c r="J2274" s="108"/>
      <c r="K2274" s="88"/>
      <c r="N2274" s="18"/>
      <c r="P2274" s="4">
        <v>214.0</v>
      </c>
      <c r="Q2274" s="4"/>
      <c r="R2274" s="4"/>
      <c r="S2274" s="21"/>
      <c r="T2274" s="21"/>
      <c r="V2274" s="89"/>
      <c r="Z2274" s="73"/>
      <c r="AA2274" s="73">
        <v>10.0</v>
      </c>
      <c r="AB2274" s="4"/>
      <c r="AC2274" s="74"/>
      <c r="AD2274" s="75"/>
      <c r="AE2274" s="75"/>
      <c r="AF2274" s="76"/>
      <c r="AJ2274" s="90"/>
      <c r="AK2274" s="18"/>
      <c r="AL2274" s="8">
        <f t="shared" si="189"/>
        <v>0</v>
      </c>
      <c r="AO2274" s="8">
        <v>2.3141596032477145</v>
      </c>
      <c r="AT2274" s="18"/>
      <c r="AU2274" s="91"/>
    </row>
    <row r="2275" ht="12.0" customHeight="1">
      <c r="A2275" s="97">
        <v>3708013.0</v>
      </c>
      <c r="B2275" s="92" t="s">
        <v>1521</v>
      </c>
      <c r="C2275" s="81" t="str">
        <f t="shared" si="187"/>
        <v/>
      </c>
      <c r="D2275" s="82">
        <v>189.71</v>
      </c>
      <c r="E2275" s="106" t="s">
        <v>372</v>
      </c>
      <c r="F2275" s="84">
        <f t="shared" si="188"/>
        <v>231.4462</v>
      </c>
      <c r="G2275" s="95" t="s">
        <v>274</v>
      </c>
      <c r="H2275" s="86"/>
      <c r="I2275" s="139"/>
      <c r="J2275" s="108"/>
      <c r="K2275" s="88"/>
      <c r="N2275" s="18"/>
      <c r="P2275" s="4">
        <v>214.0</v>
      </c>
      <c r="Q2275" s="4"/>
      <c r="R2275" s="4"/>
      <c r="S2275" s="21"/>
      <c r="T2275" s="21"/>
      <c r="V2275" s="89"/>
      <c r="Z2275" s="73"/>
      <c r="AA2275" s="73">
        <v>10.0</v>
      </c>
      <c r="AB2275" s="4"/>
      <c r="AC2275" s="74"/>
      <c r="AD2275" s="75"/>
      <c r="AE2275" s="75"/>
      <c r="AF2275" s="76"/>
      <c r="AJ2275" s="90"/>
      <c r="AK2275" s="18"/>
      <c r="AL2275" s="8">
        <f t="shared" si="189"/>
        <v>0</v>
      </c>
      <c r="AO2275" s="8">
        <v>1.1687040293865387</v>
      </c>
      <c r="AT2275" s="18"/>
      <c r="AU2275" s="91"/>
    </row>
    <row r="2276" ht="12.0" customHeight="1">
      <c r="A2276" s="109">
        <v>3708012.0</v>
      </c>
      <c r="B2276" s="110" t="s">
        <v>1522</v>
      </c>
      <c r="C2276" s="81" t="str">
        <f t="shared" si="187"/>
        <v/>
      </c>
      <c r="D2276" s="82">
        <v>287.03</v>
      </c>
      <c r="E2276" s="106" t="s">
        <v>497</v>
      </c>
      <c r="F2276" s="128">
        <f t="shared" si="188"/>
        <v>350.1766</v>
      </c>
      <c r="G2276" s="112" t="s">
        <v>274</v>
      </c>
      <c r="H2276" s="86"/>
      <c r="I2276" s="99"/>
      <c r="J2276" s="108"/>
      <c r="K2276" s="88"/>
      <c r="N2276" s="18"/>
      <c r="P2276" s="4">
        <v>214.0</v>
      </c>
      <c r="Q2276" s="4"/>
      <c r="R2276" s="4"/>
      <c r="S2276" s="21"/>
      <c r="T2276" s="21"/>
      <c r="V2276" s="89"/>
      <c r="Z2276" s="73"/>
      <c r="AA2276" s="73">
        <v>10.0</v>
      </c>
      <c r="AB2276" s="4"/>
      <c r="AC2276" s="74"/>
      <c r="AD2276" s="75"/>
      <c r="AE2276" s="75"/>
      <c r="AF2276" s="76"/>
      <c r="AJ2276" s="90"/>
      <c r="AK2276" s="18"/>
      <c r="AL2276" s="8">
        <f t="shared" si="189"/>
        <v>0</v>
      </c>
      <c r="AO2276" s="8">
        <v>1.2873955482262762</v>
      </c>
      <c r="AT2276" s="18"/>
      <c r="AU2276" s="91"/>
    </row>
    <row r="2277" ht="75.0" customHeight="1">
      <c r="A2277" s="62">
        <v>71.0</v>
      </c>
      <c r="B2277" s="113" t="s">
        <v>2549</v>
      </c>
      <c r="C2277" s="66"/>
      <c r="D2277" s="82"/>
      <c r="E2277" s="66"/>
      <c r="F2277" s="114"/>
      <c r="G2277" s="68"/>
      <c r="H2277" s="86"/>
      <c r="I2277" s="76"/>
      <c r="J2277" s="71"/>
      <c r="K2277" s="20"/>
      <c r="N2277" s="18"/>
      <c r="P2277" s="4">
        <v>18.0</v>
      </c>
      <c r="Q2277" s="4"/>
      <c r="R2277" s="5"/>
      <c r="S2277" s="21"/>
      <c r="T2277" s="21"/>
      <c r="V2277" s="72"/>
      <c r="Z2277" s="73"/>
      <c r="AA2277" s="73"/>
      <c r="AB2277" s="4"/>
      <c r="AC2277" s="74"/>
      <c r="AD2277" s="75"/>
      <c r="AE2277" s="75"/>
      <c r="AF2277" s="76"/>
      <c r="AJ2277" s="90"/>
      <c r="AK2277" s="18"/>
      <c r="AL2277" s="18"/>
      <c r="AT2277" s="18"/>
      <c r="AU2277" s="91"/>
    </row>
    <row r="2278" ht="12.0" customHeight="1">
      <c r="A2278" s="79">
        <v>3702001.0</v>
      </c>
      <c r="B2278" s="80" t="s">
        <v>2550</v>
      </c>
      <c r="C2278" s="81"/>
      <c r="D2278" s="82">
        <v>24.35</v>
      </c>
      <c r="E2278" s="106" t="s">
        <v>372</v>
      </c>
      <c r="F2278" s="84">
        <f t="shared" ref="F2278:F2291" si="190">D2278*1.22</f>
        <v>29.707</v>
      </c>
      <c r="G2278" s="85" t="s">
        <v>274</v>
      </c>
      <c r="H2278" s="86"/>
      <c r="I2278" s="87" t="s">
        <v>538</v>
      </c>
      <c r="J2278" s="100"/>
      <c r="K2278" s="88"/>
      <c r="N2278" s="18"/>
      <c r="P2278" s="4">
        <v>18.0</v>
      </c>
      <c r="Q2278" s="4"/>
      <c r="R2278" s="4"/>
      <c r="S2278" s="21"/>
      <c r="T2278" s="21"/>
      <c r="V2278" s="89"/>
      <c r="Z2278" s="73"/>
      <c r="AA2278" s="73">
        <v>15.01256281407035</v>
      </c>
      <c r="AB2278" s="4"/>
      <c r="AC2278" s="74"/>
      <c r="AD2278" s="75"/>
      <c r="AE2278" s="75"/>
      <c r="AF2278" s="76"/>
      <c r="AJ2278" s="90"/>
      <c r="AK2278" s="18"/>
      <c r="AL2278" s="18"/>
      <c r="AT2278" s="18"/>
      <c r="AU2278" s="91"/>
    </row>
    <row r="2279" ht="12.0" customHeight="1">
      <c r="A2279" s="97">
        <v>3702002.0</v>
      </c>
      <c r="B2279" s="92" t="s">
        <v>2551</v>
      </c>
      <c r="C2279" s="93"/>
      <c r="D2279" s="82">
        <v>41.65</v>
      </c>
      <c r="E2279" s="106" t="s">
        <v>245</v>
      </c>
      <c r="F2279" s="84">
        <f t="shared" si="190"/>
        <v>50.813</v>
      </c>
      <c r="G2279" s="95" t="s">
        <v>252</v>
      </c>
      <c r="H2279" s="86"/>
      <c r="I2279" s="98" t="s">
        <v>2552</v>
      </c>
      <c r="J2279" s="76"/>
      <c r="K2279" s="88"/>
      <c r="N2279" s="18"/>
      <c r="P2279" s="4">
        <v>18.0</v>
      </c>
      <c r="Q2279" s="4"/>
      <c r="R2279" s="4"/>
      <c r="S2279" s="21"/>
      <c r="T2279" s="21"/>
      <c r="V2279" s="89"/>
      <c r="Z2279" s="73"/>
      <c r="AA2279" s="73">
        <v>14.988978692138133</v>
      </c>
      <c r="AB2279" s="4"/>
      <c r="AC2279" s="74"/>
      <c r="AD2279" s="75"/>
      <c r="AE2279" s="75"/>
      <c r="AF2279" s="76"/>
      <c r="AJ2279" s="90"/>
      <c r="AK2279" s="18"/>
      <c r="AL2279" s="18"/>
      <c r="AT2279" s="18"/>
      <c r="AU2279" s="91"/>
    </row>
    <row r="2280" ht="12.0" customHeight="1">
      <c r="A2280" s="97">
        <v>3702003.0</v>
      </c>
      <c r="B2280" s="92" t="s">
        <v>2553</v>
      </c>
      <c r="C2280" s="93"/>
      <c r="D2280" s="82">
        <v>32.72</v>
      </c>
      <c r="E2280" s="106" t="s">
        <v>245</v>
      </c>
      <c r="F2280" s="84">
        <f t="shared" si="190"/>
        <v>39.9184</v>
      </c>
      <c r="G2280" s="95" t="s">
        <v>252</v>
      </c>
      <c r="H2280" s="86"/>
      <c r="I2280" s="182"/>
      <c r="J2280" s="76"/>
      <c r="K2280" s="88"/>
      <c r="N2280" s="18"/>
      <c r="P2280" s="4">
        <v>18.0</v>
      </c>
      <c r="Q2280" s="4"/>
      <c r="R2280" s="4"/>
      <c r="S2280" s="21"/>
      <c r="T2280" s="21"/>
      <c r="V2280" s="89"/>
      <c r="Z2280" s="73"/>
      <c r="AA2280" s="73">
        <v>15.014031805425617</v>
      </c>
      <c r="AB2280" s="4"/>
      <c r="AC2280" s="74"/>
      <c r="AD2280" s="75"/>
      <c r="AE2280" s="75"/>
      <c r="AF2280" s="76"/>
      <c r="AJ2280" s="90"/>
      <c r="AK2280" s="18"/>
      <c r="AL2280" s="18"/>
      <c r="AT2280" s="18"/>
      <c r="AU2280" s="91"/>
    </row>
    <row r="2281" ht="12.0" customHeight="1">
      <c r="A2281" s="97">
        <v>3702004.0</v>
      </c>
      <c r="B2281" s="92" t="s">
        <v>2554</v>
      </c>
      <c r="C2281" s="93"/>
      <c r="D2281" s="82">
        <v>32.69</v>
      </c>
      <c r="E2281" s="106" t="s">
        <v>497</v>
      </c>
      <c r="F2281" s="84">
        <f t="shared" si="190"/>
        <v>39.8818</v>
      </c>
      <c r="G2281" s="95" t="s">
        <v>274</v>
      </c>
      <c r="H2281" s="86"/>
      <c r="I2281" s="116" t="s">
        <v>2555</v>
      </c>
      <c r="J2281" s="100"/>
      <c r="K2281" s="88"/>
      <c r="N2281" s="18"/>
      <c r="P2281" s="4">
        <v>18.0</v>
      </c>
      <c r="Q2281" s="4"/>
      <c r="R2281" s="4"/>
      <c r="S2281" s="21"/>
      <c r="T2281" s="21"/>
      <c r="V2281" s="89"/>
      <c r="Z2281" s="73"/>
      <c r="AA2281" s="73">
        <v>14.981273408239701</v>
      </c>
      <c r="AB2281" s="4"/>
      <c r="AC2281" s="74"/>
      <c r="AD2281" s="75"/>
      <c r="AE2281" s="75"/>
      <c r="AF2281" s="76"/>
      <c r="AJ2281" s="90"/>
      <c r="AK2281" s="18"/>
      <c r="AL2281" s="18"/>
      <c r="AT2281" s="18"/>
      <c r="AU2281" s="91"/>
    </row>
    <row r="2282" ht="12.0" customHeight="1">
      <c r="A2282" s="97">
        <v>3702005.0</v>
      </c>
      <c r="B2282" s="92" t="s">
        <v>2556</v>
      </c>
      <c r="C2282" s="93"/>
      <c r="D2282" s="82">
        <v>36.68</v>
      </c>
      <c r="E2282" s="106" t="s">
        <v>458</v>
      </c>
      <c r="F2282" s="84">
        <f t="shared" si="190"/>
        <v>44.7496</v>
      </c>
      <c r="G2282" s="95" t="s">
        <v>252</v>
      </c>
      <c r="H2282" s="86"/>
      <c r="J2282" s="76"/>
      <c r="K2282" s="88"/>
      <c r="N2282" s="18"/>
      <c r="P2282" s="4">
        <v>18.0</v>
      </c>
      <c r="Q2282" s="4"/>
      <c r="R2282" s="4"/>
      <c r="S2282" s="21"/>
      <c r="T2282" s="21"/>
      <c r="V2282" s="89"/>
      <c r="Z2282" s="73"/>
      <c r="AA2282" s="73">
        <v>15.018773466833537</v>
      </c>
      <c r="AB2282" s="4"/>
      <c r="AC2282" s="74"/>
      <c r="AD2282" s="75"/>
      <c r="AE2282" s="75"/>
      <c r="AF2282" s="76"/>
      <c r="AJ2282" s="90"/>
      <c r="AK2282" s="18"/>
      <c r="AL2282" s="18"/>
      <c r="AT2282" s="18"/>
      <c r="AU2282" s="91"/>
    </row>
    <row r="2283" ht="12.0" customHeight="1">
      <c r="A2283" s="97">
        <v>3702006.0</v>
      </c>
      <c r="B2283" s="92" t="s">
        <v>2557</v>
      </c>
      <c r="C2283" s="93"/>
      <c r="D2283" s="82">
        <v>55.93</v>
      </c>
      <c r="E2283" s="106" t="s">
        <v>458</v>
      </c>
      <c r="F2283" s="84">
        <f t="shared" si="190"/>
        <v>68.2346</v>
      </c>
      <c r="G2283" s="95" t="s">
        <v>252</v>
      </c>
      <c r="H2283" s="86"/>
      <c r="J2283" s="76"/>
      <c r="K2283" s="88"/>
      <c r="N2283" s="18"/>
      <c r="P2283" s="4">
        <v>18.0</v>
      </c>
      <c r="Q2283" s="4"/>
      <c r="R2283" s="4"/>
      <c r="S2283" s="21"/>
      <c r="T2283" s="21"/>
      <c r="V2283" s="89"/>
      <c r="Z2283" s="73"/>
      <c r="AA2283" s="73">
        <v>14.993160054719553</v>
      </c>
      <c r="AB2283" s="4"/>
      <c r="AC2283" s="74"/>
      <c r="AD2283" s="75"/>
      <c r="AE2283" s="75"/>
      <c r="AF2283" s="76"/>
      <c r="AJ2283" s="90"/>
      <c r="AK2283" s="18"/>
      <c r="AL2283" s="18"/>
      <c r="AT2283" s="18"/>
      <c r="AU2283" s="91"/>
    </row>
    <row r="2284" ht="12.0" customHeight="1">
      <c r="A2284" s="97">
        <v>3702007.0</v>
      </c>
      <c r="B2284" s="92" t="s">
        <v>2558</v>
      </c>
      <c r="C2284" s="93"/>
      <c r="D2284" s="82">
        <v>43.19</v>
      </c>
      <c r="E2284" s="106" t="s">
        <v>372</v>
      </c>
      <c r="F2284" s="84">
        <f t="shared" si="190"/>
        <v>52.6918</v>
      </c>
      <c r="G2284" s="95" t="s">
        <v>274</v>
      </c>
      <c r="H2284" s="86"/>
      <c r="I2284" s="98" t="s">
        <v>2559</v>
      </c>
      <c r="J2284" s="100"/>
      <c r="K2284" s="88"/>
      <c r="N2284" s="18"/>
      <c r="P2284" s="4">
        <v>18.0</v>
      </c>
      <c r="Q2284" s="4"/>
      <c r="R2284" s="4"/>
      <c r="S2284" s="21"/>
      <c r="T2284" s="21"/>
      <c r="V2284" s="89"/>
      <c r="Z2284" s="73"/>
      <c r="AA2284" s="73">
        <v>14.98405951115835</v>
      </c>
      <c r="AB2284" s="4"/>
      <c r="AC2284" s="74"/>
      <c r="AD2284" s="75"/>
      <c r="AE2284" s="75"/>
      <c r="AF2284" s="76"/>
      <c r="AJ2284" s="90"/>
      <c r="AK2284" s="18"/>
      <c r="AL2284" s="18"/>
      <c r="AT2284" s="18"/>
      <c r="AU2284" s="91"/>
    </row>
    <row r="2285" ht="12.0" customHeight="1">
      <c r="A2285" s="97">
        <v>3702008.0</v>
      </c>
      <c r="B2285" s="92" t="s">
        <v>2560</v>
      </c>
      <c r="C2285" s="93"/>
      <c r="D2285" s="82">
        <v>66.18</v>
      </c>
      <c r="E2285" s="106" t="s">
        <v>245</v>
      </c>
      <c r="F2285" s="84">
        <f t="shared" si="190"/>
        <v>80.7396</v>
      </c>
      <c r="G2285" s="95" t="s">
        <v>252</v>
      </c>
      <c r="H2285" s="86"/>
      <c r="I2285" s="182"/>
      <c r="J2285" s="76"/>
      <c r="K2285" s="88"/>
      <c r="N2285" s="18"/>
      <c r="P2285" s="4">
        <v>18.0</v>
      </c>
      <c r="Q2285" s="4"/>
      <c r="R2285" s="4"/>
      <c r="S2285" s="21"/>
      <c r="T2285" s="21"/>
      <c r="V2285" s="89"/>
      <c r="Z2285" s="73"/>
      <c r="AA2285" s="73">
        <v>15.005780346820814</v>
      </c>
      <c r="AB2285" s="4"/>
      <c r="AC2285" s="74"/>
      <c r="AD2285" s="75"/>
      <c r="AE2285" s="75"/>
      <c r="AF2285" s="76"/>
      <c r="AJ2285" s="90"/>
      <c r="AK2285" s="18"/>
      <c r="AL2285" s="18"/>
      <c r="AT2285" s="18"/>
      <c r="AU2285" s="91"/>
    </row>
    <row r="2286" ht="12.0" customHeight="1">
      <c r="A2286" s="97">
        <v>3702009.0</v>
      </c>
      <c r="B2286" s="92" t="s">
        <v>2561</v>
      </c>
      <c r="C2286" s="93"/>
      <c r="D2286" s="82">
        <v>55.18</v>
      </c>
      <c r="E2286" s="106" t="s">
        <v>372</v>
      </c>
      <c r="F2286" s="84">
        <f t="shared" si="190"/>
        <v>67.3196</v>
      </c>
      <c r="G2286" s="95" t="s">
        <v>252</v>
      </c>
      <c r="H2286" s="86"/>
      <c r="I2286" s="76"/>
      <c r="J2286" s="76"/>
      <c r="K2286" s="88"/>
      <c r="N2286" s="18"/>
      <c r="P2286" s="4">
        <v>18.0</v>
      </c>
      <c r="Q2286" s="4"/>
      <c r="R2286" s="4"/>
      <c r="S2286" s="21"/>
      <c r="T2286" s="21"/>
      <c r="V2286" s="89"/>
      <c r="Z2286" s="73"/>
      <c r="AA2286" s="73">
        <v>15.002773155851358</v>
      </c>
      <c r="AB2286" s="4"/>
      <c r="AC2286" s="74"/>
      <c r="AD2286" s="75"/>
      <c r="AE2286" s="75"/>
      <c r="AF2286" s="76"/>
      <c r="AJ2286" s="90"/>
      <c r="AK2286" s="18"/>
      <c r="AL2286" s="18"/>
      <c r="AT2286" s="18"/>
      <c r="AU2286" s="91"/>
    </row>
    <row r="2287" ht="12.0" customHeight="1">
      <c r="A2287" s="97">
        <v>3702010.0</v>
      </c>
      <c r="B2287" s="92" t="s">
        <v>2562</v>
      </c>
      <c r="C2287" s="93"/>
      <c r="D2287" s="82">
        <v>71.92</v>
      </c>
      <c r="E2287" s="106" t="s">
        <v>458</v>
      </c>
      <c r="F2287" s="84">
        <f t="shared" si="190"/>
        <v>87.7424</v>
      </c>
      <c r="G2287" s="95" t="s">
        <v>252</v>
      </c>
      <c r="H2287" s="86"/>
      <c r="I2287" s="98" t="s">
        <v>2563</v>
      </c>
      <c r="J2287" s="76"/>
      <c r="K2287" s="88"/>
      <c r="N2287" s="18"/>
      <c r="P2287" s="4">
        <v>18.0</v>
      </c>
      <c r="Q2287" s="4"/>
      <c r="R2287" s="4"/>
      <c r="S2287" s="21"/>
      <c r="T2287" s="21"/>
      <c r="V2287" s="89"/>
      <c r="Z2287" s="73"/>
      <c r="AA2287" s="73">
        <v>14.999999999999986</v>
      </c>
      <c r="AB2287" s="4"/>
      <c r="AC2287" s="74"/>
      <c r="AD2287" s="75"/>
      <c r="AE2287" s="75"/>
      <c r="AF2287" s="76"/>
      <c r="AJ2287" s="90"/>
      <c r="AK2287" s="18"/>
      <c r="AL2287" s="18"/>
      <c r="AT2287" s="18"/>
      <c r="AU2287" s="91"/>
    </row>
    <row r="2288" ht="12.0" customHeight="1">
      <c r="A2288" s="97">
        <v>3702011.0</v>
      </c>
      <c r="B2288" s="92" t="s">
        <v>2564</v>
      </c>
      <c r="C2288" s="93"/>
      <c r="D2288" s="82">
        <v>71.39</v>
      </c>
      <c r="E2288" s="106" t="s">
        <v>372</v>
      </c>
      <c r="F2288" s="84">
        <f t="shared" si="190"/>
        <v>87.0958</v>
      </c>
      <c r="G2288" s="95" t="s">
        <v>252</v>
      </c>
      <c r="H2288" s="86"/>
      <c r="I2288" s="182"/>
      <c r="J2288" s="76"/>
      <c r="K2288" s="88"/>
      <c r="N2288" s="18"/>
      <c r="P2288" s="4">
        <v>18.0</v>
      </c>
      <c r="Q2288" s="4"/>
      <c r="R2288" s="4"/>
      <c r="S2288" s="21"/>
      <c r="T2288" s="21"/>
      <c r="V2288" s="89"/>
      <c r="Z2288" s="73"/>
      <c r="AA2288" s="73">
        <v>15.005359056806</v>
      </c>
      <c r="AB2288" s="4"/>
      <c r="AC2288" s="74"/>
      <c r="AD2288" s="75"/>
      <c r="AE2288" s="75"/>
      <c r="AF2288" s="76"/>
      <c r="AJ2288" s="90"/>
      <c r="AK2288" s="18"/>
      <c r="AL2288" s="18"/>
      <c r="AT2288" s="18"/>
      <c r="AU2288" s="91"/>
    </row>
    <row r="2289" ht="12.0" customHeight="1">
      <c r="A2289" s="97">
        <v>3702012.0</v>
      </c>
      <c r="B2289" s="92" t="s">
        <v>2565</v>
      </c>
      <c r="C2289" s="93"/>
      <c r="D2289" s="82">
        <v>76.04</v>
      </c>
      <c r="E2289" s="106" t="s">
        <v>507</v>
      </c>
      <c r="F2289" s="84">
        <f t="shared" si="190"/>
        <v>92.7688</v>
      </c>
      <c r="G2289" s="95" t="s">
        <v>246</v>
      </c>
      <c r="H2289" s="86"/>
      <c r="I2289" s="76"/>
      <c r="J2289" s="76"/>
      <c r="K2289" s="88"/>
      <c r="N2289" s="18"/>
      <c r="P2289" s="4">
        <v>18.0</v>
      </c>
      <c r="Q2289" s="4"/>
      <c r="R2289" s="4"/>
      <c r="S2289" s="21"/>
      <c r="T2289" s="21"/>
      <c r="V2289" s="89"/>
      <c r="Z2289" s="73"/>
      <c r="AA2289" s="73">
        <v>14.989939637826964</v>
      </c>
      <c r="AB2289" s="4"/>
      <c r="AC2289" s="74"/>
      <c r="AD2289" s="75"/>
      <c r="AE2289" s="75"/>
      <c r="AF2289" s="76"/>
      <c r="AJ2289" s="90"/>
      <c r="AK2289" s="18"/>
      <c r="AL2289" s="18"/>
      <c r="AT2289" s="18"/>
      <c r="AU2289" s="91"/>
    </row>
    <row r="2290" ht="12.0" customHeight="1">
      <c r="A2290" s="97">
        <v>3702013.0</v>
      </c>
      <c r="B2290" s="92" t="s">
        <v>2566</v>
      </c>
      <c r="C2290" s="93"/>
      <c r="D2290" s="82">
        <v>92.04</v>
      </c>
      <c r="E2290" s="106" t="s">
        <v>245</v>
      </c>
      <c r="F2290" s="84">
        <f t="shared" si="190"/>
        <v>112.2888</v>
      </c>
      <c r="G2290" s="95" t="s">
        <v>246</v>
      </c>
      <c r="H2290" s="86"/>
      <c r="I2290" s="98" t="s">
        <v>2567</v>
      </c>
      <c r="J2290" s="76"/>
      <c r="K2290" s="88"/>
      <c r="N2290" s="18"/>
      <c r="P2290" s="4">
        <v>18.0</v>
      </c>
      <c r="Q2290" s="4"/>
      <c r="R2290" s="4"/>
      <c r="S2290" s="21"/>
      <c r="T2290" s="21"/>
      <c r="V2290" s="89"/>
      <c r="Z2290" s="73"/>
      <c r="AA2290" s="73">
        <v>14.993351063829778</v>
      </c>
      <c r="AB2290" s="4"/>
      <c r="AC2290" s="74"/>
      <c r="AD2290" s="75"/>
      <c r="AE2290" s="75"/>
      <c r="AF2290" s="76"/>
      <c r="AJ2290" s="90"/>
      <c r="AK2290" s="18"/>
      <c r="AL2290" s="18"/>
      <c r="AT2290" s="18"/>
      <c r="AU2290" s="91"/>
    </row>
    <row r="2291" ht="12.0" customHeight="1">
      <c r="A2291" s="97">
        <v>3702014.0</v>
      </c>
      <c r="B2291" s="92" t="s">
        <v>2568</v>
      </c>
      <c r="C2291" s="93"/>
      <c r="D2291" s="82">
        <v>109.53</v>
      </c>
      <c r="E2291" s="106" t="s">
        <v>245</v>
      </c>
      <c r="F2291" s="84">
        <f t="shared" si="190"/>
        <v>133.6266</v>
      </c>
      <c r="G2291" s="95" t="s">
        <v>246</v>
      </c>
      <c r="H2291" s="86"/>
      <c r="I2291" s="182"/>
      <c r="J2291" s="76"/>
      <c r="K2291" s="88"/>
      <c r="N2291" s="18"/>
      <c r="P2291" s="4">
        <v>18.0</v>
      </c>
      <c r="Q2291" s="4"/>
      <c r="R2291" s="4"/>
      <c r="S2291" s="21"/>
      <c r="T2291" s="21"/>
      <c r="V2291" s="89"/>
      <c r="Z2291" s="73"/>
      <c r="AA2291" s="73">
        <v>15.00209526470178</v>
      </c>
      <c r="AB2291" s="4"/>
      <c r="AC2291" s="74"/>
      <c r="AD2291" s="75"/>
      <c r="AE2291" s="75"/>
      <c r="AF2291" s="76"/>
      <c r="AJ2291" s="90"/>
      <c r="AK2291" s="18"/>
      <c r="AL2291" s="18"/>
      <c r="AT2291" s="18"/>
      <c r="AU2291" s="91"/>
    </row>
    <row r="2292" ht="60.0" customHeight="1">
      <c r="A2292" s="62">
        <v>72.0</v>
      </c>
      <c r="B2292" s="113" t="s">
        <v>2569</v>
      </c>
      <c r="C2292" s="66"/>
      <c r="D2292" s="82"/>
      <c r="E2292" s="66"/>
      <c r="F2292" s="114"/>
      <c r="G2292" s="68"/>
      <c r="H2292" s="86"/>
      <c r="I2292" s="76"/>
      <c r="J2292" s="71"/>
      <c r="K2292" s="71"/>
      <c r="N2292" s="18"/>
      <c r="P2292" s="4">
        <v>19.0</v>
      </c>
      <c r="Q2292" s="4"/>
      <c r="R2292" s="5"/>
      <c r="S2292" s="21"/>
      <c r="T2292" s="21"/>
      <c r="V2292" s="72"/>
      <c r="Z2292" s="73"/>
      <c r="AA2292" s="73"/>
      <c r="AB2292" s="4"/>
      <c r="AC2292" s="74"/>
      <c r="AD2292" s="75"/>
      <c r="AE2292" s="75"/>
      <c r="AF2292" s="76"/>
      <c r="AJ2292" s="90"/>
      <c r="AK2292" s="18"/>
      <c r="AL2292" s="18"/>
      <c r="AT2292" s="18"/>
      <c r="AU2292" s="91"/>
    </row>
    <row r="2293" ht="12.0" customHeight="1">
      <c r="A2293" s="79">
        <v>3703009.0</v>
      </c>
      <c r="B2293" s="80" t="s">
        <v>2570</v>
      </c>
      <c r="C2293" s="81"/>
      <c r="D2293" s="82">
        <v>54.62</v>
      </c>
      <c r="E2293" s="106" t="s">
        <v>245</v>
      </c>
      <c r="F2293" s="84">
        <f t="shared" ref="F2293:F2303" si="191">D2293*1.22</f>
        <v>66.6364</v>
      </c>
      <c r="G2293" s="85" t="s">
        <v>246</v>
      </c>
      <c r="H2293" s="86"/>
      <c r="I2293" s="87" t="s">
        <v>538</v>
      </c>
      <c r="J2293" s="76"/>
      <c r="K2293" s="88"/>
      <c r="N2293" s="18"/>
      <c r="P2293" s="4">
        <v>19.0</v>
      </c>
      <c r="Q2293" s="4"/>
      <c r="R2293" s="4"/>
      <c r="S2293" s="21"/>
      <c r="T2293" s="21"/>
      <c r="V2293" s="89"/>
      <c r="Z2293" s="73"/>
      <c r="AA2293" s="73">
        <v>14.990811236545014</v>
      </c>
      <c r="AB2293" s="4"/>
      <c r="AC2293" s="74"/>
      <c r="AD2293" s="75"/>
      <c r="AE2293" s="75"/>
      <c r="AF2293" s="76"/>
      <c r="AJ2293" s="90"/>
      <c r="AK2293" s="18"/>
      <c r="AL2293" s="18"/>
      <c r="AT2293" s="18"/>
      <c r="AU2293" s="91"/>
    </row>
    <row r="2294" ht="12.0" customHeight="1">
      <c r="A2294" s="97">
        <v>3703010.0</v>
      </c>
      <c r="B2294" s="92" t="s">
        <v>2571</v>
      </c>
      <c r="C2294" s="93"/>
      <c r="D2294" s="82">
        <v>61.63</v>
      </c>
      <c r="E2294" s="106" t="s">
        <v>379</v>
      </c>
      <c r="F2294" s="84">
        <f t="shared" si="191"/>
        <v>75.1886</v>
      </c>
      <c r="G2294" s="95" t="s">
        <v>246</v>
      </c>
      <c r="H2294" s="86"/>
      <c r="I2294" s="98" t="s">
        <v>2572</v>
      </c>
      <c r="J2294" s="76"/>
      <c r="K2294" s="88"/>
      <c r="N2294" s="18"/>
      <c r="P2294" s="4">
        <v>19.0</v>
      </c>
      <c r="Q2294" s="4"/>
      <c r="R2294" s="4"/>
      <c r="S2294" s="21"/>
      <c r="T2294" s="21"/>
      <c r="V2294" s="89"/>
      <c r="Z2294" s="73"/>
      <c r="AA2294" s="73">
        <v>15.006979990693338</v>
      </c>
      <c r="AB2294" s="4"/>
      <c r="AC2294" s="74"/>
      <c r="AD2294" s="75"/>
      <c r="AE2294" s="75"/>
      <c r="AF2294" s="76"/>
      <c r="AJ2294" s="90"/>
      <c r="AK2294" s="18"/>
      <c r="AL2294" s="18"/>
      <c r="AT2294" s="18"/>
      <c r="AU2294" s="91"/>
    </row>
    <row r="2295" ht="12.0" customHeight="1">
      <c r="A2295" s="97">
        <v>3703011.0</v>
      </c>
      <c r="B2295" s="92" t="s">
        <v>2573</v>
      </c>
      <c r="C2295" s="93"/>
      <c r="D2295" s="82">
        <v>64.99</v>
      </c>
      <c r="E2295" s="106" t="s">
        <v>372</v>
      </c>
      <c r="F2295" s="84">
        <f t="shared" si="191"/>
        <v>79.2878</v>
      </c>
      <c r="G2295" s="95" t="s">
        <v>274</v>
      </c>
      <c r="H2295" s="86"/>
      <c r="I2295" s="182"/>
      <c r="J2295" s="100"/>
      <c r="K2295" s="88"/>
      <c r="N2295" s="18"/>
      <c r="P2295" s="4">
        <v>19.0</v>
      </c>
      <c r="Q2295" s="4"/>
      <c r="R2295" s="4"/>
      <c r="S2295" s="21"/>
      <c r="T2295" s="21"/>
      <c r="V2295" s="89"/>
      <c r="Z2295" s="73"/>
      <c r="AA2295" s="73">
        <v>14.997794441993832</v>
      </c>
      <c r="AB2295" s="4"/>
      <c r="AC2295" s="74"/>
      <c r="AD2295" s="75"/>
      <c r="AE2295" s="75"/>
      <c r="AF2295" s="76"/>
      <c r="AJ2295" s="90"/>
      <c r="AK2295" s="18"/>
      <c r="AL2295" s="18"/>
      <c r="AT2295" s="18"/>
      <c r="AU2295" s="91"/>
    </row>
    <row r="2296" ht="12.0" customHeight="1">
      <c r="A2296" s="97">
        <v>3703012.0</v>
      </c>
      <c r="B2296" s="92" t="s">
        <v>2574</v>
      </c>
      <c r="C2296" s="93"/>
      <c r="D2296" s="82">
        <v>71.73</v>
      </c>
      <c r="E2296" s="106" t="s">
        <v>372</v>
      </c>
      <c r="F2296" s="84">
        <f t="shared" si="191"/>
        <v>87.5106</v>
      </c>
      <c r="G2296" s="95" t="s">
        <v>274</v>
      </c>
      <c r="H2296" s="86"/>
      <c r="I2296" s="116" t="s">
        <v>2575</v>
      </c>
      <c r="J2296" s="100"/>
      <c r="K2296" s="88"/>
      <c r="N2296" s="18"/>
      <c r="P2296" s="4">
        <v>19.0</v>
      </c>
      <c r="Q2296" s="4"/>
      <c r="R2296" s="4"/>
      <c r="S2296" s="21"/>
      <c r="T2296" s="21"/>
      <c r="V2296" s="89"/>
      <c r="Z2296" s="73"/>
      <c r="AA2296" s="73">
        <v>14.991005396761949</v>
      </c>
      <c r="AB2296" s="4"/>
      <c r="AC2296" s="74"/>
      <c r="AD2296" s="75"/>
      <c r="AE2296" s="75"/>
      <c r="AF2296" s="76"/>
      <c r="AJ2296" s="90"/>
      <c r="AK2296" s="18"/>
      <c r="AL2296" s="18"/>
      <c r="AT2296" s="18"/>
      <c r="AU2296" s="91"/>
    </row>
    <row r="2297" ht="12.0" customHeight="1">
      <c r="A2297" s="97">
        <v>3703025.0</v>
      </c>
      <c r="B2297" s="92" t="s">
        <v>2576</v>
      </c>
      <c r="C2297" s="93"/>
      <c r="D2297" s="82">
        <v>109.85</v>
      </c>
      <c r="E2297" s="106" t="s">
        <v>497</v>
      </c>
      <c r="F2297" s="84">
        <f t="shared" si="191"/>
        <v>134.017</v>
      </c>
      <c r="G2297" s="95" t="s">
        <v>274</v>
      </c>
      <c r="H2297" s="86"/>
      <c r="J2297" s="100"/>
      <c r="K2297" s="88"/>
      <c r="N2297" s="18"/>
      <c r="P2297" s="4">
        <v>19.0</v>
      </c>
      <c r="Q2297" s="4"/>
      <c r="R2297" s="4"/>
      <c r="S2297" s="21"/>
      <c r="T2297" s="21"/>
      <c r="V2297" s="89"/>
      <c r="Z2297" s="73"/>
      <c r="AA2297" s="73">
        <v>14.991005396761949</v>
      </c>
      <c r="AB2297" s="4"/>
      <c r="AC2297" s="74"/>
      <c r="AD2297" s="75"/>
      <c r="AE2297" s="75"/>
      <c r="AF2297" s="76"/>
      <c r="AJ2297" s="90"/>
      <c r="AK2297" s="18"/>
      <c r="AL2297" s="18"/>
      <c r="AT2297" s="18"/>
      <c r="AU2297" s="91"/>
    </row>
    <row r="2298" ht="12.0" customHeight="1">
      <c r="A2298" s="97">
        <v>3703013.0</v>
      </c>
      <c r="B2298" s="92" t="s">
        <v>2577</v>
      </c>
      <c r="C2298" s="93"/>
      <c r="D2298" s="82">
        <v>91.13</v>
      </c>
      <c r="E2298" s="106" t="s">
        <v>379</v>
      </c>
      <c r="F2298" s="84">
        <f t="shared" si="191"/>
        <v>111.1786</v>
      </c>
      <c r="G2298" s="95" t="s">
        <v>274</v>
      </c>
      <c r="H2298" s="86"/>
      <c r="J2298" s="100"/>
      <c r="K2298" s="88"/>
      <c r="N2298" s="18"/>
      <c r="P2298" s="4">
        <v>19.0</v>
      </c>
      <c r="Q2298" s="4"/>
      <c r="R2298" s="4"/>
      <c r="S2298" s="21"/>
      <c r="T2298" s="21"/>
      <c r="V2298" s="89"/>
      <c r="Z2298" s="73"/>
      <c r="AA2298" s="73">
        <v>14.993706733794838</v>
      </c>
      <c r="AB2298" s="4"/>
      <c r="AC2298" s="74"/>
      <c r="AD2298" s="75"/>
      <c r="AE2298" s="75"/>
      <c r="AF2298" s="76"/>
      <c r="AJ2298" s="90"/>
      <c r="AK2298" s="18"/>
      <c r="AL2298" s="18"/>
      <c r="AT2298" s="18"/>
      <c r="AU2298" s="91"/>
    </row>
    <row r="2299" ht="12.0" customHeight="1">
      <c r="A2299" s="97">
        <v>3703026.0</v>
      </c>
      <c r="B2299" s="92" t="s">
        <v>2578</v>
      </c>
      <c r="C2299" s="93"/>
      <c r="D2299" s="82">
        <v>142.59</v>
      </c>
      <c r="E2299" s="106" t="s">
        <v>372</v>
      </c>
      <c r="F2299" s="84">
        <f t="shared" si="191"/>
        <v>173.9598</v>
      </c>
      <c r="G2299" s="95" t="s">
        <v>274</v>
      </c>
      <c r="H2299" s="86"/>
      <c r="J2299" s="100"/>
      <c r="K2299" s="88"/>
      <c r="N2299" s="18"/>
      <c r="P2299" s="4">
        <v>19.0</v>
      </c>
      <c r="Q2299" s="4"/>
      <c r="R2299" s="4"/>
      <c r="S2299" s="21"/>
      <c r="T2299" s="21"/>
      <c r="V2299" s="89"/>
      <c r="Z2299" s="73"/>
      <c r="AA2299" s="73">
        <v>14.993706733794838</v>
      </c>
      <c r="AB2299" s="4"/>
      <c r="AC2299" s="74"/>
      <c r="AD2299" s="75"/>
      <c r="AE2299" s="75"/>
      <c r="AF2299" s="76"/>
      <c r="AJ2299" s="90"/>
      <c r="AK2299" s="18"/>
      <c r="AL2299" s="18"/>
      <c r="AT2299" s="18"/>
      <c r="AU2299" s="91"/>
    </row>
    <row r="2300" ht="12.0" customHeight="1">
      <c r="A2300" s="97">
        <v>3703014.0</v>
      </c>
      <c r="B2300" s="92" t="s">
        <v>2579</v>
      </c>
      <c r="C2300" s="93"/>
      <c r="D2300" s="82">
        <v>127.41</v>
      </c>
      <c r="E2300" s="106" t="s">
        <v>372</v>
      </c>
      <c r="F2300" s="84">
        <f t="shared" si="191"/>
        <v>155.4402</v>
      </c>
      <c r="G2300" s="95" t="s">
        <v>252</v>
      </c>
      <c r="H2300" s="86"/>
      <c r="J2300" s="76"/>
      <c r="K2300" s="88"/>
      <c r="N2300" s="18"/>
      <c r="P2300" s="4">
        <v>19.0</v>
      </c>
      <c r="Q2300" s="4"/>
      <c r="R2300" s="4"/>
      <c r="S2300" s="21"/>
      <c r="T2300" s="21"/>
      <c r="V2300" s="89"/>
      <c r="Z2300" s="73"/>
      <c r="AA2300" s="73">
        <v>14.99943738044334</v>
      </c>
      <c r="AB2300" s="4"/>
      <c r="AC2300" s="74"/>
      <c r="AD2300" s="75"/>
      <c r="AE2300" s="75"/>
      <c r="AF2300" s="76"/>
      <c r="AJ2300" s="90"/>
      <c r="AK2300" s="18"/>
      <c r="AL2300" s="18"/>
      <c r="AT2300" s="18"/>
      <c r="AU2300" s="91"/>
    </row>
    <row r="2301" ht="12.0" customHeight="1">
      <c r="A2301" s="97">
        <v>3703027.0</v>
      </c>
      <c r="B2301" s="92" t="s">
        <v>2580</v>
      </c>
      <c r="C2301" s="93"/>
      <c r="D2301" s="82">
        <v>178.9</v>
      </c>
      <c r="E2301" s="106" t="s">
        <v>372</v>
      </c>
      <c r="F2301" s="84">
        <f t="shared" si="191"/>
        <v>218.258</v>
      </c>
      <c r="G2301" s="95" t="s">
        <v>252</v>
      </c>
      <c r="H2301" s="86"/>
      <c r="I2301" s="98" t="s">
        <v>2581</v>
      </c>
      <c r="J2301" s="76"/>
      <c r="K2301" s="88"/>
      <c r="N2301" s="18"/>
      <c r="P2301" s="4">
        <v>19.0</v>
      </c>
      <c r="Q2301" s="4"/>
      <c r="R2301" s="4"/>
      <c r="S2301" s="21"/>
      <c r="T2301" s="21"/>
      <c r="V2301" s="89"/>
      <c r="Z2301" s="73"/>
      <c r="AA2301" s="73">
        <v>14.99943738044334</v>
      </c>
      <c r="AB2301" s="4"/>
      <c r="AC2301" s="74"/>
      <c r="AD2301" s="75"/>
      <c r="AE2301" s="75"/>
      <c r="AF2301" s="76"/>
      <c r="AJ2301" s="90"/>
      <c r="AK2301" s="18"/>
      <c r="AL2301" s="18"/>
      <c r="AT2301" s="18"/>
      <c r="AU2301" s="91"/>
    </row>
    <row r="2302" ht="12.0" customHeight="1">
      <c r="A2302" s="97">
        <v>3703015.0</v>
      </c>
      <c r="B2302" s="92" t="s">
        <v>2582</v>
      </c>
      <c r="C2302" s="93"/>
      <c r="D2302" s="82">
        <v>139.24</v>
      </c>
      <c r="E2302" s="106" t="s">
        <v>245</v>
      </c>
      <c r="F2302" s="84">
        <f t="shared" si="191"/>
        <v>169.8728</v>
      </c>
      <c r="G2302" s="95" t="s">
        <v>252</v>
      </c>
      <c r="H2302" s="86"/>
      <c r="I2302" s="182"/>
      <c r="J2302" s="76"/>
      <c r="K2302" s="88"/>
      <c r="N2302" s="18"/>
      <c r="P2302" s="4">
        <v>19.0</v>
      </c>
      <c r="Q2302" s="4"/>
      <c r="R2302" s="4"/>
      <c r="S2302" s="21"/>
      <c r="T2302" s="21"/>
      <c r="V2302" s="89"/>
      <c r="Z2302" s="73"/>
      <c r="AA2302" s="73">
        <v>15.000514774014206</v>
      </c>
      <c r="AB2302" s="4"/>
      <c r="AC2302" s="74"/>
      <c r="AD2302" s="75"/>
      <c r="AE2302" s="75"/>
      <c r="AF2302" s="76"/>
      <c r="AJ2302" s="90"/>
      <c r="AK2302" s="18"/>
      <c r="AL2302" s="18"/>
      <c r="AT2302" s="18"/>
      <c r="AU2302" s="91"/>
    </row>
    <row r="2303" ht="12.0" customHeight="1">
      <c r="A2303" s="97">
        <v>3703028.0</v>
      </c>
      <c r="B2303" s="92" t="s">
        <v>2583</v>
      </c>
      <c r="C2303" s="93"/>
      <c r="D2303" s="82">
        <v>214.14</v>
      </c>
      <c r="E2303" s="106" t="s">
        <v>372</v>
      </c>
      <c r="F2303" s="84">
        <f t="shared" si="191"/>
        <v>261.2508</v>
      </c>
      <c r="G2303" s="95" t="s">
        <v>252</v>
      </c>
      <c r="H2303" s="86"/>
      <c r="I2303" s="76"/>
      <c r="J2303" s="76"/>
      <c r="K2303" s="88"/>
      <c r="N2303" s="18"/>
      <c r="P2303" s="4">
        <v>19.0</v>
      </c>
      <c r="Q2303" s="4"/>
      <c r="R2303" s="4"/>
      <c r="S2303" s="21"/>
      <c r="T2303" s="21"/>
      <c r="V2303" s="89"/>
      <c r="Z2303" s="73"/>
      <c r="AA2303" s="73">
        <v>15.000514774014206</v>
      </c>
      <c r="AB2303" s="4"/>
      <c r="AC2303" s="74"/>
      <c r="AD2303" s="75"/>
      <c r="AE2303" s="75"/>
      <c r="AF2303" s="76"/>
      <c r="AJ2303" s="90"/>
      <c r="AK2303" s="18"/>
      <c r="AL2303" s="18"/>
      <c r="AT2303" s="18"/>
      <c r="AU2303" s="91"/>
    </row>
    <row r="2304" ht="60.0" customHeight="1">
      <c r="A2304" s="62">
        <v>73.0</v>
      </c>
      <c r="B2304" s="113" t="s">
        <v>2584</v>
      </c>
      <c r="C2304" s="66"/>
      <c r="D2304" s="82"/>
      <c r="E2304" s="66"/>
      <c r="F2304" s="114"/>
      <c r="G2304" s="68"/>
      <c r="H2304" s="86"/>
      <c r="I2304" s="76"/>
      <c r="J2304" s="71"/>
      <c r="K2304" s="71"/>
      <c r="N2304" s="18"/>
      <c r="P2304" s="4">
        <v>20.0</v>
      </c>
      <c r="Q2304" s="4"/>
      <c r="R2304" s="5"/>
      <c r="S2304" s="21"/>
      <c r="T2304" s="21"/>
      <c r="V2304" s="72"/>
      <c r="Z2304" s="73"/>
      <c r="AA2304" s="73"/>
      <c r="AB2304" s="4"/>
      <c r="AC2304" s="74"/>
      <c r="AD2304" s="75"/>
      <c r="AE2304" s="75"/>
      <c r="AF2304" s="76"/>
      <c r="AJ2304" s="90"/>
      <c r="AK2304" s="18"/>
      <c r="AL2304" s="18"/>
      <c r="AT2304" s="18"/>
      <c r="AU2304" s="91"/>
    </row>
    <row r="2305" ht="12.0" customHeight="1">
      <c r="A2305" s="79">
        <v>3703016.0</v>
      </c>
      <c r="B2305" s="80" t="s">
        <v>2585</v>
      </c>
      <c r="C2305" s="81"/>
      <c r="D2305" s="82">
        <v>12.52</v>
      </c>
      <c r="E2305" s="106" t="s">
        <v>372</v>
      </c>
      <c r="F2305" s="84">
        <f t="shared" ref="F2305:F2313" si="192">D2305*1.22</f>
        <v>15.2744</v>
      </c>
      <c r="G2305" s="85" t="s">
        <v>274</v>
      </c>
      <c r="H2305" s="86"/>
      <c r="I2305" s="87" t="s">
        <v>538</v>
      </c>
      <c r="J2305" s="100"/>
      <c r="K2305" s="88"/>
      <c r="N2305" s="18"/>
      <c r="P2305" s="4">
        <v>20.0</v>
      </c>
      <c r="Q2305" s="4"/>
      <c r="R2305" s="4"/>
      <c r="S2305" s="21"/>
      <c r="T2305" s="21"/>
      <c r="V2305" s="89"/>
      <c r="Z2305" s="73"/>
      <c r="AA2305" s="73">
        <v>15.036674816625919</v>
      </c>
      <c r="AB2305" s="4"/>
      <c r="AC2305" s="74"/>
      <c r="AD2305" s="75"/>
      <c r="AE2305" s="75"/>
      <c r="AF2305" s="76"/>
      <c r="AJ2305" s="90"/>
      <c r="AK2305" s="18"/>
      <c r="AL2305" s="18"/>
      <c r="AT2305" s="18"/>
      <c r="AU2305" s="91"/>
    </row>
    <row r="2306" ht="12.0" customHeight="1">
      <c r="A2306" s="97">
        <v>3703017.0</v>
      </c>
      <c r="B2306" s="92" t="s">
        <v>2586</v>
      </c>
      <c r="C2306" s="93"/>
      <c r="D2306" s="82">
        <v>14.28</v>
      </c>
      <c r="E2306" s="106" t="s">
        <v>372</v>
      </c>
      <c r="F2306" s="84">
        <f t="shared" si="192"/>
        <v>17.4216</v>
      </c>
      <c r="G2306" s="95" t="s">
        <v>252</v>
      </c>
      <c r="H2306" s="86"/>
      <c r="I2306" s="98" t="s">
        <v>2587</v>
      </c>
      <c r="J2306" s="76"/>
      <c r="K2306" s="88"/>
      <c r="N2306" s="18"/>
      <c r="P2306" s="4">
        <v>20.0</v>
      </c>
      <c r="Q2306" s="4"/>
      <c r="R2306" s="4"/>
      <c r="S2306" s="21"/>
      <c r="T2306" s="21"/>
      <c r="V2306" s="89"/>
      <c r="Z2306" s="73"/>
      <c r="AA2306" s="73">
        <v>14.989293361884364</v>
      </c>
      <c r="AB2306" s="4"/>
      <c r="AC2306" s="74"/>
      <c r="AD2306" s="75"/>
      <c r="AE2306" s="75"/>
      <c r="AF2306" s="76"/>
      <c r="AJ2306" s="90"/>
      <c r="AK2306" s="18"/>
      <c r="AL2306" s="18"/>
      <c r="AT2306" s="18"/>
      <c r="AU2306" s="91"/>
    </row>
    <row r="2307" ht="12.0" customHeight="1">
      <c r="A2307" s="97">
        <v>3703018.0</v>
      </c>
      <c r="B2307" s="92" t="s">
        <v>2588</v>
      </c>
      <c r="C2307" s="93"/>
      <c r="D2307" s="82">
        <v>17.44</v>
      </c>
      <c r="E2307" s="106" t="s">
        <v>507</v>
      </c>
      <c r="F2307" s="84">
        <f t="shared" si="192"/>
        <v>21.2768</v>
      </c>
      <c r="G2307" s="95" t="s">
        <v>274</v>
      </c>
      <c r="H2307" s="86"/>
      <c r="I2307" s="182"/>
      <c r="J2307" s="100"/>
      <c r="K2307" s="88"/>
      <c r="N2307" s="18"/>
      <c r="P2307" s="4">
        <v>20.0</v>
      </c>
      <c r="Q2307" s="4"/>
      <c r="R2307" s="4"/>
      <c r="S2307" s="21"/>
      <c r="T2307" s="21"/>
      <c r="V2307" s="89"/>
      <c r="Z2307" s="73"/>
      <c r="AA2307" s="73">
        <v>15.0</v>
      </c>
      <c r="AB2307" s="4"/>
      <c r="AC2307" s="74"/>
      <c r="AD2307" s="75"/>
      <c r="AE2307" s="75"/>
      <c r="AF2307" s="76"/>
      <c r="AJ2307" s="90"/>
      <c r="AK2307" s="18"/>
      <c r="AL2307" s="18"/>
      <c r="AT2307" s="18"/>
      <c r="AU2307" s="91"/>
    </row>
    <row r="2308" ht="12.0" customHeight="1">
      <c r="A2308" s="97">
        <v>3703019.0</v>
      </c>
      <c r="B2308" s="92" t="s">
        <v>2589</v>
      </c>
      <c r="C2308" s="93"/>
      <c r="D2308" s="82">
        <v>19.84</v>
      </c>
      <c r="E2308" s="106" t="s">
        <v>372</v>
      </c>
      <c r="F2308" s="84">
        <f t="shared" si="192"/>
        <v>24.2048</v>
      </c>
      <c r="G2308" s="95" t="s">
        <v>252</v>
      </c>
      <c r="H2308" s="86"/>
      <c r="I2308" s="116" t="s">
        <v>2590</v>
      </c>
      <c r="J2308" s="76"/>
      <c r="K2308" s="88"/>
      <c r="N2308" s="18"/>
      <c r="P2308" s="4">
        <v>20.0</v>
      </c>
      <c r="Q2308" s="4"/>
      <c r="R2308" s="4"/>
      <c r="S2308" s="21"/>
      <c r="T2308" s="21"/>
      <c r="V2308" s="89"/>
      <c r="Z2308" s="73"/>
      <c r="AA2308" s="73">
        <v>15.03469545104086</v>
      </c>
      <c r="AB2308" s="4"/>
      <c r="AC2308" s="74"/>
      <c r="AD2308" s="75"/>
      <c r="AE2308" s="75"/>
      <c r="AF2308" s="76"/>
      <c r="AJ2308" s="90"/>
      <c r="AK2308" s="18"/>
      <c r="AL2308" s="18"/>
      <c r="AT2308" s="18"/>
      <c r="AU2308" s="91"/>
    </row>
    <row r="2309" ht="12.0" customHeight="1">
      <c r="A2309" s="97">
        <v>3703020.0</v>
      </c>
      <c r="B2309" s="92" t="s">
        <v>2591</v>
      </c>
      <c r="C2309" s="93"/>
      <c r="D2309" s="82">
        <v>22.9</v>
      </c>
      <c r="E2309" s="106" t="s">
        <v>507</v>
      </c>
      <c r="F2309" s="84">
        <f t="shared" si="192"/>
        <v>27.938</v>
      </c>
      <c r="G2309" s="95" t="s">
        <v>246</v>
      </c>
      <c r="H2309" s="86"/>
      <c r="J2309" s="76"/>
      <c r="K2309" s="88"/>
      <c r="N2309" s="18"/>
      <c r="P2309" s="4">
        <v>20.0</v>
      </c>
      <c r="Q2309" s="4"/>
      <c r="R2309" s="4"/>
      <c r="S2309" s="21"/>
      <c r="T2309" s="21"/>
      <c r="V2309" s="89"/>
      <c r="Z2309" s="73"/>
      <c r="AA2309" s="73">
        <v>14.973262032085572</v>
      </c>
      <c r="AB2309" s="4"/>
      <c r="AC2309" s="74"/>
      <c r="AD2309" s="75"/>
      <c r="AE2309" s="75"/>
      <c r="AF2309" s="76"/>
      <c r="AJ2309" s="90"/>
      <c r="AK2309" s="18"/>
      <c r="AL2309" s="18"/>
      <c r="AT2309" s="18"/>
      <c r="AU2309" s="91"/>
    </row>
    <row r="2310" ht="12.0" customHeight="1">
      <c r="A2310" s="97">
        <v>3703021.0</v>
      </c>
      <c r="B2310" s="92" t="s">
        <v>2592</v>
      </c>
      <c r="C2310" s="93"/>
      <c r="D2310" s="82">
        <v>25.75</v>
      </c>
      <c r="E2310" s="106" t="s">
        <v>372</v>
      </c>
      <c r="F2310" s="84">
        <f t="shared" si="192"/>
        <v>31.415</v>
      </c>
      <c r="G2310" s="95" t="s">
        <v>274</v>
      </c>
      <c r="H2310" s="86"/>
      <c r="J2310" s="100"/>
      <c r="K2310" s="88"/>
      <c r="N2310" s="18"/>
      <c r="P2310" s="4">
        <v>20.0</v>
      </c>
      <c r="Q2310" s="4"/>
      <c r="R2310" s="4"/>
      <c r="S2310" s="21"/>
      <c r="T2310" s="21"/>
      <c r="V2310" s="89"/>
      <c r="Z2310" s="73"/>
      <c r="AA2310" s="73">
        <v>14.973262032085557</v>
      </c>
      <c r="AB2310" s="4"/>
      <c r="AC2310" s="74"/>
      <c r="AD2310" s="75"/>
      <c r="AE2310" s="75"/>
      <c r="AF2310" s="76"/>
      <c r="AJ2310" s="90"/>
      <c r="AK2310" s="18"/>
      <c r="AL2310" s="18"/>
      <c r="AT2310" s="18"/>
      <c r="AU2310" s="91"/>
    </row>
    <row r="2311" ht="12.0" customHeight="1">
      <c r="A2311" s="97">
        <v>3703022.0</v>
      </c>
      <c r="B2311" s="92" t="s">
        <v>2593</v>
      </c>
      <c r="C2311" s="93"/>
      <c r="D2311" s="82">
        <v>29.93</v>
      </c>
      <c r="E2311" s="106" t="s">
        <v>507</v>
      </c>
      <c r="F2311" s="84">
        <f t="shared" si="192"/>
        <v>36.5146</v>
      </c>
      <c r="G2311" s="95" t="s">
        <v>246</v>
      </c>
      <c r="H2311" s="86"/>
      <c r="I2311" s="98" t="s">
        <v>2594</v>
      </c>
      <c r="J2311" s="76"/>
      <c r="K2311" s="88"/>
      <c r="N2311" s="18"/>
      <c r="P2311" s="4">
        <v>20.0</v>
      </c>
      <c r="Q2311" s="4"/>
      <c r="R2311" s="4"/>
      <c r="S2311" s="21"/>
      <c r="T2311" s="21"/>
      <c r="V2311" s="89"/>
      <c r="Z2311" s="73"/>
      <c r="AA2311" s="73">
        <v>14.979550102249476</v>
      </c>
      <c r="AB2311" s="4"/>
      <c r="AC2311" s="74"/>
      <c r="AD2311" s="75"/>
      <c r="AE2311" s="75"/>
      <c r="AF2311" s="76"/>
      <c r="AJ2311" s="90"/>
      <c r="AK2311" s="18"/>
      <c r="AL2311" s="18"/>
      <c r="AT2311" s="18"/>
      <c r="AU2311" s="91"/>
    </row>
    <row r="2312" ht="12.0" customHeight="1">
      <c r="A2312" s="97">
        <v>3703023.0</v>
      </c>
      <c r="B2312" s="92" t="s">
        <v>2595</v>
      </c>
      <c r="C2312" s="93"/>
      <c r="D2312" s="82">
        <v>34.89</v>
      </c>
      <c r="E2312" s="106" t="s">
        <v>372</v>
      </c>
      <c r="F2312" s="84">
        <f t="shared" si="192"/>
        <v>42.5658</v>
      </c>
      <c r="G2312" s="95" t="s">
        <v>252</v>
      </c>
      <c r="H2312" s="86"/>
      <c r="I2312" s="182"/>
      <c r="J2312" s="76"/>
      <c r="K2312" s="88"/>
      <c r="N2312" s="18"/>
      <c r="P2312" s="4">
        <v>20.0</v>
      </c>
      <c r="Q2312" s="4"/>
      <c r="R2312" s="4"/>
      <c r="S2312" s="21"/>
      <c r="T2312" s="21"/>
      <c r="V2312" s="89"/>
      <c r="Z2312" s="73"/>
      <c r="AA2312" s="73">
        <v>15.0</v>
      </c>
      <c r="AB2312" s="4"/>
      <c r="AC2312" s="74"/>
      <c r="AD2312" s="75"/>
      <c r="AE2312" s="75"/>
      <c r="AF2312" s="76"/>
      <c r="AJ2312" s="90"/>
      <c r="AK2312" s="18"/>
      <c r="AL2312" s="18"/>
      <c r="AT2312" s="18"/>
      <c r="AU2312" s="91"/>
    </row>
    <row r="2313" ht="12.0" customHeight="1">
      <c r="A2313" s="109">
        <v>3703024.0</v>
      </c>
      <c r="B2313" s="110" t="s">
        <v>2596</v>
      </c>
      <c r="C2313" s="111"/>
      <c r="D2313" s="82">
        <v>46.33</v>
      </c>
      <c r="E2313" s="106" t="s">
        <v>458</v>
      </c>
      <c r="F2313" s="128">
        <f t="shared" si="192"/>
        <v>56.5226</v>
      </c>
      <c r="G2313" s="112" t="s">
        <v>252</v>
      </c>
      <c r="H2313" s="86"/>
      <c r="I2313" s="76"/>
      <c r="J2313" s="76"/>
      <c r="K2313" s="88"/>
      <c r="N2313" s="18"/>
      <c r="P2313" s="4">
        <v>20.0</v>
      </c>
      <c r="Q2313" s="4"/>
      <c r="R2313" s="4"/>
      <c r="S2313" s="21"/>
      <c r="T2313" s="21"/>
      <c r="V2313" s="89"/>
      <c r="Z2313" s="73"/>
      <c r="AA2313" s="73">
        <v>14.993394980184945</v>
      </c>
      <c r="AB2313" s="4"/>
      <c r="AC2313" s="74"/>
      <c r="AD2313" s="75"/>
      <c r="AE2313" s="75"/>
      <c r="AF2313" s="76"/>
      <c r="AJ2313" s="90"/>
      <c r="AK2313" s="18"/>
      <c r="AL2313" s="18"/>
      <c r="AT2313" s="18"/>
      <c r="AU2313" s="91"/>
    </row>
    <row r="2314" ht="60.0" customHeight="1">
      <c r="A2314" s="62">
        <v>74.0</v>
      </c>
      <c r="B2314" s="113" t="s">
        <v>2597</v>
      </c>
      <c r="C2314" s="66"/>
      <c r="D2314" s="82"/>
      <c r="E2314" s="66"/>
      <c r="F2314" s="114"/>
      <c r="G2314" s="68"/>
      <c r="H2314" s="86"/>
      <c r="I2314" s="76"/>
      <c r="J2314" s="71"/>
      <c r="K2314" s="71"/>
      <c r="N2314" s="18"/>
      <c r="P2314" s="4">
        <v>21.0</v>
      </c>
      <c r="Q2314" s="4"/>
      <c r="R2314" s="5"/>
      <c r="S2314" s="21"/>
      <c r="T2314" s="21"/>
      <c r="V2314" s="72"/>
      <c r="Z2314" s="73"/>
      <c r="AA2314" s="73"/>
      <c r="AB2314" s="4"/>
      <c r="AC2314" s="74"/>
      <c r="AD2314" s="75"/>
      <c r="AE2314" s="75"/>
      <c r="AF2314" s="76"/>
      <c r="AJ2314" s="90"/>
      <c r="AK2314" s="18"/>
      <c r="AL2314" s="18"/>
      <c r="AT2314" s="18"/>
      <c r="AU2314" s="91"/>
    </row>
    <row r="2315" ht="12.0" customHeight="1">
      <c r="A2315" s="79">
        <v>3703001.0</v>
      </c>
      <c r="B2315" s="80" t="s">
        <v>2598</v>
      </c>
      <c r="C2315" s="81"/>
      <c r="D2315" s="82">
        <v>48.09</v>
      </c>
      <c r="E2315" s="106" t="s">
        <v>245</v>
      </c>
      <c r="F2315" s="84">
        <f t="shared" ref="F2315:F2324" si="193">D2315*1.22</f>
        <v>58.6698</v>
      </c>
      <c r="G2315" s="85" t="s">
        <v>274</v>
      </c>
      <c r="H2315" s="86"/>
      <c r="I2315" s="87" t="s">
        <v>538</v>
      </c>
      <c r="J2315" s="100"/>
      <c r="K2315" s="88"/>
      <c r="N2315" s="18"/>
      <c r="P2315" s="4">
        <v>21.0</v>
      </c>
      <c r="Q2315" s="4"/>
      <c r="R2315" s="4"/>
      <c r="S2315" s="21"/>
      <c r="T2315" s="21"/>
      <c r="V2315" s="89"/>
      <c r="Z2315" s="73"/>
      <c r="AA2315" s="73">
        <v>14.98568246897868</v>
      </c>
      <c r="AB2315" s="4"/>
      <c r="AC2315" s="74"/>
      <c r="AD2315" s="75"/>
      <c r="AE2315" s="75"/>
      <c r="AF2315" s="76"/>
      <c r="AJ2315" s="90"/>
      <c r="AK2315" s="18"/>
      <c r="AL2315" s="18"/>
      <c r="AT2315" s="18"/>
      <c r="AU2315" s="91"/>
    </row>
    <row r="2316" ht="12.0" customHeight="1">
      <c r="A2316" s="97">
        <v>3703002.0</v>
      </c>
      <c r="B2316" s="92" t="s">
        <v>2599</v>
      </c>
      <c r="C2316" s="93"/>
      <c r="D2316" s="82">
        <v>48.29</v>
      </c>
      <c r="E2316" s="106" t="s">
        <v>379</v>
      </c>
      <c r="F2316" s="84">
        <f t="shared" si="193"/>
        <v>58.9138</v>
      </c>
      <c r="G2316" s="95" t="s">
        <v>274</v>
      </c>
      <c r="H2316" s="86"/>
      <c r="I2316" s="98" t="s">
        <v>2600</v>
      </c>
      <c r="J2316" s="100"/>
      <c r="K2316" s="88"/>
      <c r="N2316" s="18"/>
      <c r="P2316" s="4">
        <v>21.0</v>
      </c>
      <c r="Q2316" s="4"/>
      <c r="R2316" s="4"/>
      <c r="S2316" s="21"/>
      <c r="T2316" s="21"/>
      <c r="V2316" s="89"/>
      <c r="Z2316" s="73"/>
      <c r="AA2316" s="73">
        <v>14.987325728770585</v>
      </c>
      <c r="AB2316" s="4"/>
      <c r="AC2316" s="74"/>
      <c r="AD2316" s="75"/>
      <c r="AE2316" s="75"/>
      <c r="AF2316" s="76"/>
      <c r="AJ2316" s="90"/>
      <c r="AK2316" s="18"/>
      <c r="AL2316" s="18"/>
      <c r="AT2316" s="18"/>
      <c r="AU2316" s="91"/>
    </row>
    <row r="2317" ht="12.0" customHeight="1">
      <c r="A2317" s="97">
        <v>3703003.0</v>
      </c>
      <c r="B2317" s="92" t="s">
        <v>2601</v>
      </c>
      <c r="C2317" s="93"/>
      <c r="D2317" s="82">
        <v>48.44</v>
      </c>
      <c r="E2317" s="106" t="s">
        <v>458</v>
      </c>
      <c r="F2317" s="84">
        <f t="shared" si="193"/>
        <v>59.0968</v>
      </c>
      <c r="G2317" s="95" t="s">
        <v>246</v>
      </c>
      <c r="H2317" s="86"/>
      <c r="I2317" s="182"/>
      <c r="J2317" s="76"/>
      <c r="K2317" s="88"/>
      <c r="N2317" s="18"/>
      <c r="P2317" s="4">
        <v>21.0</v>
      </c>
      <c r="Q2317" s="4"/>
      <c r="R2317" s="4"/>
      <c r="S2317" s="21"/>
      <c r="T2317" s="21"/>
      <c r="V2317" s="89"/>
      <c r="Z2317" s="73"/>
      <c r="AA2317" s="73">
        <v>15.00789889415482</v>
      </c>
      <c r="AB2317" s="4"/>
      <c r="AC2317" s="74"/>
      <c r="AD2317" s="75"/>
      <c r="AE2317" s="75"/>
      <c r="AF2317" s="76"/>
      <c r="AJ2317" s="90"/>
      <c r="AK2317" s="18"/>
      <c r="AL2317" s="18"/>
      <c r="AT2317" s="18"/>
      <c r="AU2317" s="91"/>
    </row>
    <row r="2318" ht="12.0" customHeight="1">
      <c r="A2318" s="97">
        <v>3703004.0</v>
      </c>
      <c r="B2318" s="92" t="s">
        <v>2602</v>
      </c>
      <c r="C2318" s="93"/>
      <c r="D2318" s="82">
        <v>52.29</v>
      </c>
      <c r="E2318" s="106" t="s">
        <v>372</v>
      </c>
      <c r="F2318" s="84">
        <f t="shared" si="193"/>
        <v>63.7938</v>
      </c>
      <c r="G2318" s="95" t="s">
        <v>274</v>
      </c>
      <c r="H2318" s="86"/>
      <c r="I2318" s="116" t="s">
        <v>2603</v>
      </c>
      <c r="J2318" s="100"/>
      <c r="K2318" s="88"/>
      <c r="N2318" s="18"/>
      <c r="P2318" s="4">
        <v>21.0</v>
      </c>
      <c r="Q2318" s="4"/>
      <c r="R2318" s="4"/>
      <c r="S2318" s="21"/>
      <c r="T2318" s="21"/>
      <c r="V2318" s="89"/>
      <c r="Z2318" s="73"/>
      <c r="AA2318" s="73">
        <v>15.00877706260971</v>
      </c>
      <c r="AB2318" s="4"/>
      <c r="AC2318" s="74"/>
      <c r="AD2318" s="75"/>
      <c r="AE2318" s="75"/>
      <c r="AF2318" s="76"/>
      <c r="AJ2318" s="90"/>
      <c r="AK2318" s="18"/>
      <c r="AL2318" s="18"/>
      <c r="AT2318" s="18"/>
      <c r="AU2318" s="91"/>
    </row>
    <row r="2319" ht="12.0" customHeight="1">
      <c r="A2319" s="97">
        <v>3703005.0</v>
      </c>
      <c r="B2319" s="92" t="s">
        <v>2604</v>
      </c>
      <c r="C2319" s="93"/>
      <c r="D2319" s="82">
        <v>52.51</v>
      </c>
      <c r="E2319" s="106" t="s">
        <v>372</v>
      </c>
      <c r="F2319" s="84">
        <f t="shared" si="193"/>
        <v>64.0622</v>
      </c>
      <c r="G2319" s="95" t="s">
        <v>246</v>
      </c>
      <c r="H2319" s="86"/>
      <c r="J2319" s="76"/>
      <c r="K2319" s="88"/>
      <c r="N2319" s="18"/>
      <c r="P2319" s="4">
        <v>21.0</v>
      </c>
      <c r="Q2319" s="4"/>
      <c r="R2319" s="4"/>
      <c r="S2319" s="21"/>
      <c r="T2319" s="21"/>
      <c r="V2319" s="89"/>
      <c r="Z2319" s="73"/>
      <c r="AA2319" s="73">
        <v>15.005827505827511</v>
      </c>
      <c r="AB2319" s="4"/>
      <c r="AC2319" s="74"/>
      <c r="AD2319" s="75"/>
      <c r="AE2319" s="75"/>
      <c r="AF2319" s="76"/>
      <c r="AJ2319" s="90"/>
      <c r="AK2319" s="18"/>
      <c r="AL2319" s="18"/>
      <c r="AT2319" s="18"/>
      <c r="AU2319" s="91"/>
    </row>
    <row r="2320" ht="12.0" customHeight="1">
      <c r="A2320" s="97">
        <v>3703006.0</v>
      </c>
      <c r="B2320" s="92" t="s">
        <v>2605</v>
      </c>
      <c r="C2320" s="93"/>
      <c r="D2320" s="82">
        <v>52.96</v>
      </c>
      <c r="E2320" s="106" t="s">
        <v>507</v>
      </c>
      <c r="F2320" s="84">
        <f t="shared" si="193"/>
        <v>64.6112</v>
      </c>
      <c r="G2320" s="95" t="s">
        <v>274</v>
      </c>
      <c r="H2320" s="86"/>
      <c r="J2320" s="100"/>
      <c r="K2320" s="88"/>
      <c r="N2320" s="18"/>
      <c r="P2320" s="4">
        <v>21.0</v>
      </c>
      <c r="Q2320" s="4"/>
      <c r="R2320" s="4"/>
      <c r="S2320" s="21"/>
      <c r="T2320" s="21"/>
      <c r="V2320" s="89"/>
      <c r="Z2320" s="73"/>
      <c r="AA2320" s="73">
        <v>14.995665992487716</v>
      </c>
      <c r="AB2320" s="4"/>
      <c r="AC2320" s="74"/>
      <c r="AD2320" s="75"/>
      <c r="AE2320" s="75"/>
      <c r="AF2320" s="76"/>
      <c r="AJ2320" s="90"/>
      <c r="AK2320" s="18"/>
      <c r="AL2320" s="18"/>
      <c r="AT2320" s="18"/>
      <c r="AU2320" s="91"/>
    </row>
    <row r="2321" ht="12.0" customHeight="1">
      <c r="A2321" s="97">
        <v>3703007.0</v>
      </c>
      <c r="B2321" s="92" t="s">
        <v>2606</v>
      </c>
      <c r="C2321" s="93"/>
      <c r="D2321" s="82">
        <v>57.11</v>
      </c>
      <c r="E2321" s="106" t="s">
        <v>372</v>
      </c>
      <c r="F2321" s="84">
        <f t="shared" si="193"/>
        <v>69.6742</v>
      </c>
      <c r="G2321" s="95" t="s">
        <v>246</v>
      </c>
      <c r="H2321" s="86"/>
      <c r="I2321" s="98" t="s">
        <v>2607</v>
      </c>
      <c r="J2321" s="76"/>
      <c r="K2321" s="88"/>
      <c r="N2321" s="18"/>
      <c r="P2321" s="4">
        <v>21.0</v>
      </c>
      <c r="Q2321" s="4"/>
      <c r="R2321" s="4"/>
      <c r="S2321" s="21"/>
      <c r="T2321" s="21"/>
      <c r="V2321" s="89"/>
      <c r="Z2321" s="73"/>
      <c r="AA2321" s="73">
        <v>15.001339405304037</v>
      </c>
      <c r="AB2321" s="4"/>
      <c r="AC2321" s="74"/>
      <c r="AD2321" s="75"/>
      <c r="AE2321" s="75"/>
      <c r="AF2321" s="76"/>
      <c r="AJ2321" s="90"/>
      <c r="AK2321" s="18"/>
      <c r="AL2321" s="18"/>
      <c r="AT2321" s="18"/>
      <c r="AU2321" s="91"/>
    </row>
    <row r="2322" ht="12.0" customHeight="1">
      <c r="A2322" s="97">
        <v>3703008.0</v>
      </c>
      <c r="B2322" s="92" t="s">
        <v>2608</v>
      </c>
      <c r="C2322" s="93"/>
      <c r="D2322" s="82">
        <v>58.31</v>
      </c>
      <c r="E2322" s="106" t="s">
        <v>507</v>
      </c>
      <c r="F2322" s="84">
        <f t="shared" si="193"/>
        <v>71.1382</v>
      </c>
      <c r="G2322" s="95" t="s">
        <v>252</v>
      </c>
      <c r="H2322" s="86"/>
      <c r="I2322" s="182"/>
      <c r="J2322" s="76"/>
      <c r="K2322" s="88"/>
      <c r="N2322" s="18"/>
      <c r="P2322" s="4">
        <v>21.0</v>
      </c>
      <c r="Q2322" s="4"/>
      <c r="R2322" s="4"/>
      <c r="S2322" s="21"/>
      <c r="T2322" s="21"/>
      <c r="V2322" s="89"/>
      <c r="Z2322" s="73"/>
      <c r="AA2322" s="73">
        <v>15.009183941222773</v>
      </c>
      <c r="AB2322" s="4"/>
      <c r="AC2322" s="74"/>
      <c r="AD2322" s="75"/>
      <c r="AE2322" s="75"/>
      <c r="AF2322" s="76"/>
      <c r="AJ2322" s="90"/>
      <c r="AK2322" s="18"/>
      <c r="AL2322" s="18"/>
      <c r="AT2322" s="18"/>
      <c r="AU2322" s="91"/>
    </row>
    <row r="2323" ht="12.0" customHeight="1">
      <c r="A2323" s="97">
        <v>1011007.0</v>
      </c>
      <c r="B2323" s="92" t="s">
        <v>2609</v>
      </c>
      <c r="C2323" s="93"/>
      <c r="D2323" s="82">
        <v>32.84</v>
      </c>
      <c r="E2323" s="94"/>
      <c r="F2323" s="127">
        <f t="shared" si="193"/>
        <v>40.0648</v>
      </c>
      <c r="G2323" s="95" t="s">
        <v>246</v>
      </c>
      <c r="H2323" s="86"/>
      <c r="I2323" s="76"/>
      <c r="J2323" s="76"/>
      <c r="K2323" s="88"/>
      <c r="N2323" s="18"/>
      <c r="P2323" s="4">
        <v>21.0</v>
      </c>
      <c r="Q2323" s="4"/>
      <c r="R2323" s="4"/>
      <c r="S2323" s="21"/>
      <c r="T2323" s="21"/>
      <c r="V2323" s="89"/>
      <c r="Z2323" s="73"/>
      <c r="AA2323" s="73">
        <v>0.0</v>
      </c>
      <c r="AB2323" s="4"/>
      <c r="AC2323" s="74"/>
      <c r="AD2323" s="75"/>
      <c r="AE2323" s="75"/>
      <c r="AF2323" s="76"/>
      <c r="AJ2323" s="90"/>
      <c r="AK2323" s="18"/>
      <c r="AL2323" s="18"/>
      <c r="AT2323" s="18"/>
      <c r="AU2323" s="91"/>
    </row>
    <row r="2324" ht="12.0" customHeight="1">
      <c r="A2324" s="109">
        <v>1011008.0</v>
      </c>
      <c r="B2324" s="110" t="s">
        <v>2610</v>
      </c>
      <c r="C2324" s="111"/>
      <c r="D2324" s="82">
        <v>33.4</v>
      </c>
      <c r="E2324" s="121"/>
      <c r="F2324" s="183">
        <f t="shared" si="193"/>
        <v>40.748</v>
      </c>
      <c r="G2324" s="112" t="s">
        <v>252</v>
      </c>
      <c r="H2324" s="86"/>
      <c r="I2324" s="76"/>
      <c r="J2324" s="76"/>
      <c r="K2324" s="88"/>
      <c r="N2324" s="18"/>
      <c r="P2324" s="4">
        <v>21.0</v>
      </c>
      <c r="Q2324" s="4"/>
      <c r="R2324" s="4"/>
      <c r="S2324" s="21"/>
      <c r="T2324" s="21"/>
      <c r="V2324" s="89"/>
      <c r="Z2324" s="73"/>
      <c r="AA2324" s="73">
        <v>0.0</v>
      </c>
      <c r="AB2324" s="4"/>
      <c r="AC2324" s="74"/>
      <c r="AD2324" s="75"/>
      <c r="AE2324" s="75"/>
      <c r="AF2324" s="76"/>
      <c r="AJ2324" s="90"/>
      <c r="AK2324" s="18"/>
      <c r="AL2324" s="18"/>
      <c r="AT2324" s="18"/>
      <c r="AU2324" s="91"/>
    </row>
    <row r="2325" ht="60.0" customHeight="1">
      <c r="A2325" s="62">
        <v>75.0</v>
      </c>
      <c r="B2325" s="113" t="s">
        <v>2611</v>
      </c>
      <c r="C2325" s="66"/>
      <c r="D2325" s="82"/>
      <c r="E2325" s="66"/>
      <c r="F2325" s="114"/>
      <c r="G2325" s="68"/>
      <c r="H2325" s="86"/>
      <c r="I2325" s="76"/>
      <c r="J2325" s="71"/>
      <c r="K2325" s="71"/>
      <c r="N2325" s="18"/>
      <c r="P2325" s="4">
        <v>25.0</v>
      </c>
      <c r="Q2325" s="4"/>
      <c r="R2325" s="5"/>
      <c r="S2325" s="21"/>
      <c r="T2325" s="21"/>
      <c r="V2325" s="72"/>
      <c r="Z2325" s="73"/>
      <c r="AA2325" s="73"/>
      <c r="AB2325" s="4"/>
      <c r="AC2325" s="74"/>
      <c r="AD2325" s="75"/>
      <c r="AE2325" s="75"/>
      <c r="AF2325" s="76"/>
      <c r="AJ2325" s="90"/>
      <c r="AK2325" s="18"/>
      <c r="AL2325" s="18"/>
      <c r="AT2325" s="18"/>
      <c r="AU2325" s="91"/>
    </row>
    <row r="2326" ht="12.0" customHeight="1">
      <c r="A2326" s="79">
        <v>1011018.0</v>
      </c>
      <c r="B2326" s="80" t="s">
        <v>2612</v>
      </c>
      <c r="C2326" s="81"/>
      <c r="D2326" s="82">
        <v>96.29</v>
      </c>
      <c r="E2326" s="83" t="s">
        <v>245</v>
      </c>
      <c r="F2326" s="84">
        <f t="shared" ref="F2326:F2329" si="194">D2326*1.22</f>
        <v>117.4738</v>
      </c>
      <c r="G2326" s="85" t="s">
        <v>274</v>
      </c>
      <c r="H2326" s="86"/>
      <c r="I2326" s="87" t="s">
        <v>538</v>
      </c>
      <c r="J2326" s="100"/>
      <c r="K2326" s="88"/>
      <c r="N2326" s="18"/>
      <c r="P2326" s="4">
        <v>25.0</v>
      </c>
      <c r="Q2326" s="4"/>
      <c r="R2326" s="4"/>
      <c r="S2326" s="21"/>
      <c r="T2326" s="21"/>
      <c r="V2326" s="89"/>
      <c r="Z2326" s="73"/>
      <c r="AA2326" s="73">
        <v>14.993306559571622</v>
      </c>
      <c r="AB2326" s="4"/>
      <c r="AC2326" s="74"/>
      <c r="AD2326" s="75"/>
      <c r="AE2326" s="75"/>
      <c r="AF2326" s="76"/>
      <c r="AJ2326" s="90"/>
      <c r="AK2326" s="18"/>
      <c r="AL2326" s="18"/>
      <c r="AT2326" s="18"/>
      <c r="AU2326" s="91"/>
    </row>
    <row r="2327" ht="12.0" customHeight="1">
      <c r="A2327" s="97">
        <v>1011019.0</v>
      </c>
      <c r="B2327" s="92" t="s">
        <v>2613</v>
      </c>
      <c r="C2327" s="93"/>
      <c r="D2327" s="82">
        <v>101.44</v>
      </c>
      <c r="E2327" s="94" t="s">
        <v>245</v>
      </c>
      <c r="F2327" s="84">
        <f t="shared" si="194"/>
        <v>123.7568</v>
      </c>
      <c r="G2327" s="95" t="s">
        <v>274</v>
      </c>
      <c r="H2327" s="86"/>
      <c r="I2327" s="98" t="s">
        <v>2614</v>
      </c>
      <c r="J2327" s="100"/>
      <c r="K2327" s="88"/>
      <c r="N2327" s="18"/>
      <c r="P2327" s="4">
        <v>25.0</v>
      </c>
      <c r="Q2327" s="4"/>
      <c r="R2327" s="4"/>
      <c r="S2327" s="21"/>
      <c r="T2327" s="21"/>
      <c r="V2327" s="89"/>
      <c r="Z2327" s="73"/>
      <c r="AA2327" s="73">
        <v>14.993646759847522</v>
      </c>
      <c r="AB2327" s="4"/>
      <c r="AC2327" s="74"/>
      <c r="AD2327" s="75"/>
      <c r="AE2327" s="75"/>
      <c r="AF2327" s="76"/>
      <c r="AJ2327" s="90"/>
      <c r="AK2327" s="18"/>
      <c r="AL2327" s="18"/>
      <c r="AT2327" s="18"/>
      <c r="AU2327" s="91"/>
    </row>
    <row r="2328" ht="12.0" customHeight="1">
      <c r="A2328" s="97">
        <v>1011020.0</v>
      </c>
      <c r="B2328" s="92" t="s">
        <v>2615</v>
      </c>
      <c r="C2328" s="93"/>
      <c r="D2328" s="82">
        <v>66.97</v>
      </c>
      <c r="E2328" s="83" t="s">
        <v>245</v>
      </c>
      <c r="F2328" s="127">
        <f t="shared" si="194"/>
        <v>81.7034</v>
      </c>
      <c r="G2328" s="95" t="s">
        <v>274</v>
      </c>
      <c r="H2328" s="86"/>
      <c r="I2328" s="182"/>
      <c r="J2328" s="100"/>
      <c r="K2328" s="88"/>
      <c r="N2328" s="18"/>
      <c r="P2328" s="4">
        <v>25.0</v>
      </c>
      <c r="Q2328" s="4"/>
      <c r="R2328" s="4"/>
      <c r="S2328" s="21"/>
      <c r="T2328" s="21"/>
      <c r="V2328" s="89"/>
      <c r="Z2328" s="73"/>
      <c r="AA2328" s="73">
        <v>0.0</v>
      </c>
      <c r="AB2328" s="4"/>
      <c r="AC2328" s="74"/>
      <c r="AD2328" s="75"/>
      <c r="AE2328" s="75"/>
      <c r="AF2328" s="76"/>
      <c r="AJ2328" s="90"/>
      <c r="AK2328" s="18"/>
      <c r="AL2328" s="18"/>
      <c r="AT2328" s="18"/>
      <c r="AU2328" s="91"/>
    </row>
    <row r="2329" ht="12.0" customHeight="1">
      <c r="A2329" s="109">
        <v>1011021.0</v>
      </c>
      <c r="B2329" s="110" t="s">
        <v>2616</v>
      </c>
      <c r="C2329" s="111"/>
      <c r="D2329" s="82">
        <v>65.37</v>
      </c>
      <c r="E2329" s="121"/>
      <c r="F2329" s="183">
        <f t="shared" si="194"/>
        <v>79.7514</v>
      </c>
      <c r="G2329" s="112" t="s">
        <v>252</v>
      </c>
      <c r="H2329" s="86"/>
      <c r="I2329" s="76"/>
      <c r="J2329" s="76"/>
      <c r="K2329" s="88"/>
      <c r="N2329" s="18"/>
      <c r="P2329" s="4">
        <v>25.0</v>
      </c>
      <c r="Q2329" s="4"/>
      <c r="R2329" s="4"/>
      <c r="S2329" s="21"/>
      <c r="T2329" s="21"/>
      <c r="V2329" s="89"/>
      <c r="Z2329" s="73"/>
      <c r="AA2329" s="73">
        <v>0.0</v>
      </c>
      <c r="AB2329" s="4"/>
      <c r="AC2329" s="74"/>
      <c r="AD2329" s="75"/>
      <c r="AE2329" s="75"/>
      <c r="AF2329" s="76"/>
      <c r="AJ2329" s="90"/>
      <c r="AK2329" s="18"/>
      <c r="AL2329" s="18"/>
      <c r="AT2329" s="18"/>
      <c r="AU2329" s="91"/>
    </row>
    <row r="2330" ht="60.0" customHeight="1">
      <c r="A2330" s="62">
        <v>76.0</v>
      </c>
      <c r="B2330" s="113" t="s">
        <v>2617</v>
      </c>
      <c r="C2330" s="66"/>
      <c r="D2330" s="82"/>
      <c r="E2330" s="66"/>
      <c r="F2330" s="114"/>
      <c r="G2330" s="68"/>
      <c r="H2330" s="86"/>
      <c r="I2330" s="76"/>
      <c r="J2330" s="71"/>
      <c r="K2330" s="71"/>
      <c r="N2330" s="18"/>
      <c r="P2330" s="4">
        <v>22.0</v>
      </c>
      <c r="Q2330" s="4"/>
      <c r="R2330" s="5"/>
      <c r="S2330" s="21"/>
      <c r="T2330" s="21"/>
      <c r="V2330" s="72"/>
      <c r="Z2330" s="73"/>
      <c r="AA2330" s="73"/>
      <c r="AB2330" s="4"/>
      <c r="AC2330" s="74"/>
      <c r="AD2330" s="75"/>
      <c r="AE2330" s="75"/>
      <c r="AF2330" s="76"/>
      <c r="AJ2330" s="90"/>
      <c r="AK2330" s="18"/>
      <c r="AL2330" s="18"/>
      <c r="AT2330" s="18"/>
      <c r="AU2330" s="91"/>
    </row>
    <row r="2331" ht="12.0" customHeight="1">
      <c r="A2331" s="79">
        <v>3705001.0</v>
      </c>
      <c r="B2331" s="80" t="s">
        <v>2618</v>
      </c>
      <c r="C2331" s="81"/>
      <c r="D2331" s="82">
        <v>93.27</v>
      </c>
      <c r="E2331" s="106" t="s">
        <v>372</v>
      </c>
      <c r="F2331" s="84">
        <f t="shared" ref="F2331:F2502" si="195">D2331*1.22</f>
        <v>113.7894</v>
      </c>
      <c r="G2331" s="85" t="s">
        <v>274</v>
      </c>
      <c r="H2331" s="86"/>
      <c r="I2331" s="76" t="s">
        <v>538</v>
      </c>
      <c r="J2331" s="100"/>
      <c r="K2331" s="88"/>
      <c r="N2331" s="18"/>
      <c r="P2331" s="4">
        <v>22.0</v>
      </c>
      <c r="Q2331" s="4"/>
      <c r="R2331" s="4"/>
      <c r="S2331" s="21"/>
      <c r="T2331" s="21"/>
      <c r="V2331" s="89"/>
      <c r="Z2331" s="73"/>
      <c r="AA2331" s="73">
        <v>12.0</v>
      </c>
      <c r="AB2331" s="4"/>
      <c r="AC2331" s="74"/>
      <c r="AD2331" s="75"/>
      <c r="AE2331" s="75"/>
      <c r="AF2331" s="76"/>
      <c r="AJ2331" s="90"/>
      <c r="AK2331" s="18"/>
      <c r="AL2331" s="18"/>
      <c r="AT2331" s="18"/>
      <c r="AU2331" s="91"/>
    </row>
    <row r="2332" ht="12.0" customHeight="1">
      <c r="A2332" s="97">
        <v>3705002.0</v>
      </c>
      <c r="B2332" s="92" t="s">
        <v>2619</v>
      </c>
      <c r="C2332" s="93"/>
      <c r="D2332" s="82">
        <v>103.38</v>
      </c>
      <c r="E2332" s="106" t="s">
        <v>507</v>
      </c>
      <c r="F2332" s="84">
        <f t="shared" si="195"/>
        <v>126.1236</v>
      </c>
      <c r="G2332" s="95" t="s">
        <v>274</v>
      </c>
      <c r="H2332" s="86"/>
      <c r="I2332" s="98" t="s">
        <v>2620</v>
      </c>
      <c r="J2332" s="100"/>
      <c r="K2332" s="88"/>
      <c r="N2332" s="18"/>
      <c r="P2332" s="4">
        <v>22.0</v>
      </c>
      <c r="Q2332" s="4"/>
      <c r="R2332" s="4"/>
      <c r="S2332" s="21"/>
      <c r="T2332" s="21"/>
      <c r="V2332" s="89"/>
      <c r="Z2332" s="73"/>
      <c r="AA2332" s="73">
        <v>12.0</v>
      </c>
      <c r="AB2332" s="4"/>
      <c r="AC2332" s="74"/>
      <c r="AD2332" s="75"/>
      <c r="AE2332" s="75"/>
      <c r="AF2332" s="76"/>
      <c r="AJ2332" s="90"/>
      <c r="AK2332" s="18"/>
      <c r="AL2332" s="18"/>
      <c r="AT2332" s="18"/>
      <c r="AU2332" s="91"/>
    </row>
    <row r="2333" ht="12.0" customHeight="1">
      <c r="A2333" s="97">
        <v>3705003.0</v>
      </c>
      <c r="B2333" s="92" t="s">
        <v>2621</v>
      </c>
      <c r="C2333" s="93"/>
      <c r="D2333" s="82">
        <v>120.24</v>
      </c>
      <c r="E2333" s="106" t="s">
        <v>372</v>
      </c>
      <c r="F2333" s="84">
        <f t="shared" si="195"/>
        <v>146.6928</v>
      </c>
      <c r="G2333" s="95" t="s">
        <v>274</v>
      </c>
      <c r="H2333" s="86"/>
      <c r="I2333" s="182"/>
      <c r="J2333" s="100"/>
      <c r="K2333" s="88"/>
      <c r="N2333" s="18"/>
      <c r="P2333" s="4">
        <v>22.0</v>
      </c>
      <c r="Q2333" s="4"/>
      <c r="R2333" s="4"/>
      <c r="S2333" s="21"/>
      <c r="T2333" s="21"/>
      <c r="V2333" s="89"/>
      <c r="Z2333" s="73"/>
      <c r="AA2333" s="73">
        <v>12.0</v>
      </c>
      <c r="AB2333" s="4"/>
      <c r="AC2333" s="74"/>
      <c r="AD2333" s="75"/>
      <c r="AE2333" s="75"/>
      <c r="AF2333" s="76"/>
      <c r="AJ2333" s="90"/>
      <c r="AK2333" s="18"/>
      <c r="AL2333" s="18"/>
      <c r="AT2333" s="18"/>
      <c r="AU2333" s="91"/>
    </row>
    <row r="2334" ht="12.0" customHeight="1">
      <c r="A2334" s="97">
        <v>3705028.0</v>
      </c>
      <c r="B2334" s="92" t="s">
        <v>2622</v>
      </c>
      <c r="C2334" s="93"/>
      <c r="D2334" s="82">
        <v>130.32</v>
      </c>
      <c r="E2334" s="106" t="s">
        <v>372</v>
      </c>
      <c r="F2334" s="84">
        <f t="shared" si="195"/>
        <v>158.9904</v>
      </c>
      <c r="G2334" s="95" t="s">
        <v>246</v>
      </c>
      <c r="H2334" s="86"/>
      <c r="I2334" s="76"/>
      <c r="J2334" s="100"/>
      <c r="K2334" s="88"/>
      <c r="N2334" s="18"/>
      <c r="P2334" s="4">
        <v>22.0</v>
      </c>
      <c r="Q2334" s="4"/>
      <c r="R2334" s="4"/>
      <c r="S2334" s="21"/>
      <c r="T2334" s="21"/>
      <c r="V2334" s="89"/>
      <c r="Z2334" s="73"/>
      <c r="AA2334" s="73">
        <v>12.0</v>
      </c>
      <c r="AB2334" s="4"/>
      <c r="AC2334" s="74"/>
      <c r="AD2334" s="75"/>
      <c r="AE2334" s="75"/>
      <c r="AF2334" s="76"/>
      <c r="AJ2334" s="90"/>
      <c r="AK2334" s="18"/>
      <c r="AL2334" s="18"/>
      <c r="AT2334" s="18"/>
      <c r="AU2334" s="91"/>
    </row>
    <row r="2335" ht="12.0" customHeight="1">
      <c r="A2335" s="97">
        <v>3705029.0</v>
      </c>
      <c r="B2335" s="92" t="s">
        <v>2623</v>
      </c>
      <c r="C2335" s="93"/>
      <c r="D2335" s="82">
        <v>130.32</v>
      </c>
      <c r="E2335" s="106" t="s">
        <v>372</v>
      </c>
      <c r="F2335" s="84">
        <f t="shared" si="195"/>
        <v>158.9904</v>
      </c>
      <c r="G2335" s="95" t="s">
        <v>252</v>
      </c>
      <c r="H2335" s="86"/>
      <c r="I2335" s="76"/>
      <c r="J2335" s="100"/>
      <c r="K2335" s="88"/>
      <c r="N2335" s="18"/>
      <c r="P2335" s="4">
        <v>22.0</v>
      </c>
      <c r="Q2335" s="4"/>
      <c r="R2335" s="4"/>
      <c r="S2335" s="21"/>
      <c r="T2335" s="21"/>
      <c r="V2335" s="89"/>
      <c r="Z2335" s="73"/>
      <c r="AA2335" s="73">
        <v>12.0</v>
      </c>
      <c r="AB2335" s="4"/>
      <c r="AC2335" s="74"/>
      <c r="AD2335" s="75"/>
      <c r="AE2335" s="75"/>
      <c r="AF2335" s="76"/>
      <c r="AJ2335" s="90"/>
      <c r="AK2335" s="18"/>
      <c r="AL2335" s="18"/>
      <c r="AT2335" s="18"/>
      <c r="AU2335" s="91"/>
    </row>
    <row r="2336" ht="12.0" customHeight="1">
      <c r="A2336" s="97">
        <v>3705004.0</v>
      </c>
      <c r="B2336" s="92" t="s">
        <v>2624</v>
      </c>
      <c r="C2336" s="93"/>
      <c r="D2336" s="82">
        <v>130.32</v>
      </c>
      <c r="E2336" s="106" t="s">
        <v>372</v>
      </c>
      <c r="F2336" s="84">
        <f t="shared" si="195"/>
        <v>158.9904</v>
      </c>
      <c r="G2336" s="95" t="s">
        <v>274</v>
      </c>
      <c r="H2336" s="86"/>
      <c r="I2336" s="19" t="s">
        <v>2625</v>
      </c>
      <c r="J2336" s="100"/>
      <c r="K2336" s="88"/>
      <c r="N2336" s="18"/>
      <c r="P2336" s="4">
        <v>22.0</v>
      </c>
      <c r="Q2336" s="4"/>
      <c r="R2336" s="4"/>
      <c r="S2336" s="21"/>
      <c r="T2336" s="21"/>
      <c r="V2336" s="89"/>
      <c r="Z2336" s="73"/>
      <c r="AA2336" s="73">
        <v>12.0</v>
      </c>
      <c r="AB2336" s="4"/>
      <c r="AC2336" s="74"/>
      <c r="AD2336" s="75"/>
      <c r="AE2336" s="75"/>
      <c r="AF2336" s="76"/>
      <c r="AJ2336" s="90"/>
      <c r="AK2336" s="18"/>
      <c r="AL2336" s="18"/>
      <c r="AT2336" s="18"/>
      <c r="AU2336" s="91"/>
    </row>
    <row r="2337" ht="12.0" customHeight="1">
      <c r="A2337" s="97">
        <v>3705030.0</v>
      </c>
      <c r="B2337" s="92" t="s">
        <v>2626</v>
      </c>
      <c r="C2337" s="93"/>
      <c r="D2337" s="82">
        <v>183.18</v>
      </c>
      <c r="E2337" s="106" t="s">
        <v>372</v>
      </c>
      <c r="F2337" s="84">
        <f t="shared" si="195"/>
        <v>223.4796</v>
      </c>
      <c r="G2337" s="95" t="s">
        <v>246</v>
      </c>
      <c r="H2337" s="86"/>
      <c r="J2337" s="100"/>
      <c r="K2337" s="88"/>
      <c r="N2337" s="18"/>
      <c r="P2337" s="4">
        <v>22.0</v>
      </c>
      <c r="Q2337" s="4"/>
      <c r="R2337" s="4"/>
      <c r="S2337" s="21"/>
      <c r="T2337" s="21"/>
      <c r="V2337" s="89"/>
      <c r="Z2337" s="73"/>
      <c r="AA2337" s="73">
        <v>12.0</v>
      </c>
      <c r="AB2337" s="4"/>
      <c r="AC2337" s="74"/>
      <c r="AD2337" s="75"/>
      <c r="AE2337" s="75"/>
      <c r="AF2337" s="76"/>
      <c r="AJ2337" s="90"/>
      <c r="AK2337" s="18"/>
      <c r="AL2337" s="18"/>
      <c r="AT2337" s="18"/>
      <c r="AU2337" s="91"/>
    </row>
    <row r="2338" ht="12.0" customHeight="1">
      <c r="A2338" s="97">
        <v>3705031.0</v>
      </c>
      <c r="B2338" s="92" t="s">
        <v>2627</v>
      </c>
      <c r="C2338" s="93"/>
      <c r="D2338" s="82">
        <v>183.18</v>
      </c>
      <c r="E2338" s="106" t="s">
        <v>372</v>
      </c>
      <c r="F2338" s="84">
        <f t="shared" si="195"/>
        <v>223.4796</v>
      </c>
      <c r="G2338" s="95" t="s">
        <v>252</v>
      </c>
      <c r="H2338" s="86"/>
      <c r="J2338" s="100"/>
      <c r="K2338" s="88"/>
      <c r="N2338" s="18"/>
      <c r="P2338" s="4">
        <v>22.0</v>
      </c>
      <c r="Q2338" s="4"/>
      <c r="R2338" s="4"/>
      <c r="S2338" s="21"/>
      <c r="T2338" s="21"/>
      <c r="V2338" s="89"/>
      <c r="Z2338" s="73"/>
      <c r="AA2338" s="73">
        <v>12.0</v>
      </c>
      <c r="AB2338" s="4"/>
      <c r="AC2338" s="74"/>
      <c r="AD2338" s="75"/>
      <c r="AE2338" s="75"/>
      <c r="AF2338" s="76"/>
      <c r="AJ2338" s="90"/>
      <c r="AK2338" s="18"/>
      <c r="AL2338" s="18"/>
      <c r="AT2338" s="18"/>
      <c r="AU2338" s="91"/>
    </row>
    <row r="2339" ht="12.0" customHeight="1">
      <c r="A2339" s="97">
        <v>3705005.0</v>
      </c>
      <c r="B2339" s="92" t="s">
        <v>2628</v>
      </c>
      <c r="C2339" s="93"/>
      <c r="D2339" s="82">
        <v>183.18</v>
      </c>
      <c r="E2339" s="106" t="s">
        <v>372</v>
      </c>
      <c r="F2339" s="84">
        <f t="shared" si="195"/>
        <v>223.4796</v>
      </c>
      <c r="G2339" s="95" t="s">
        <v>274</v>
      </c>
      <c r="H2339" s="86"/>
      <c r="J2339" s="100"/>
      <c r="K2339" s="88"/>
      <c r="N2339" s="18"/>
      <c r="P2339" s="4">
        <v>22.0</v>
      </c>
      <c r="Q2339" s="4"/>
      <c r="R2339" s="4"/>
      <c r="S2339" s="21"/>
      <c r="T2339" s="21"/>
      <c r="V2339" s="89"/>
      <c r="Z2339" s="73"/>
      <c r="AA2339" s="73">
        <v>12.0</v>
      </c>
      <c r="AB2339" s="4"/>
      <c r="AC2339" s="74"/>
      <c r="AD2339" s="75"/>
      <c r="AE2339" s="75"/>
      <c r="AF2339" s="76"/>
      <c r="AJ2339" s="90"/>
      <c r="AK2339" s="18"/>
      <c r="AL2339" s="18"/>
      <c r="AT2339" s="18"/>
      <c r="AU2339" s="91"/>
    </row>
    <row r="2340" ht="12.0" customHeight="1">
      <c r="A2340" s="97">
        <v>3705032.0</v>
      </c>
      <c r="B2340" s="92" t="s">
        <v>2629</v>
      </c>
      <c r="C2340" s="93"/>
      <c r="D2340" s="82">
        <v>219.01</v>
      </c>
      <c r="E2340" s="106" t="s">
        <v>372</v>
      </c>
      <c r="F2340" s="84">
        <f t="shared" si="195"/>
        <v>267.1922</v>
      </c>
      <c r="G2340" s="95" t="s">
        <v>246</v>
      </c>
      <c r="H2340" s="86"/>
      <c r="I2340" s="76"/>
      <c r="J2340" s="100"/>
      <c r="K2340" s="88"/>
      <c r="N2340" s="18"/>
      <c r="P2340" s="4">
        <v>22.0</v>
      </c>
      <c r="Q2340" s="4"/>
      <c r="R2340" s="4"/>
      <c r="S2340" s="21"/>
      <c r="T2340" s="21"/>
      <c r="V2340" s="89"/>
      <c r="Z2340" s="73"/>
      <c r="AA2340" s="73">
        <v>12.0</v>
      </c>
      <c r="AB2340" s="4"/>
      <c r="AC2340" s="74"/>
      <c r="AD2340" s="75"/>
      <c r="AE2340" s="75"/>
      <c r="AF2340" s="76"/>
      <c r="AJ2340" s="90"/>
      <c r="AK2340" s="18"/>
      <c r="AL2340" s="18"/>
      <c r="AT2340" s="18"/>
      <c r="AU2340" s="91"/>
    </row>
    <row r="2341" ht="12.0" customHeight="1">
      <c r="A2341" s="97">
        <v>3705033.0</v>
      </c>
      <c r="B2341" s="92" t="s">
        <v>2630</v>
      </c>
      <c r="C2341" s="93"/>
      <c r="D2341" s="82">
        <v>219.01</v>
      </c>
      <c r="E2341" s="106" t="s">
        <v>458</v>
      </c>
      <c r="F2341" s="84">
        <f t="shared" si="195"/>
        <v>267.1922</v>
      </c>
      <c r="G2341" s="95" t="s">
        <v>252</v>
      </c>
      <c r="H2341" s="86"/>
      <c r="I2341" s="76"/>
      <c r="J2341" s="100"/>
      <c r="K2341" s="88"/>
      <c r="N2341" s="18"/>
      <c r="P2341" s="4">
        <v>22.0</v>
      </c>
      <c r="Q2341" s="4"/>
      <c r="R2341" s="4"/>
      <c r="S2341" s="21"/>
      <c r="T2341" s="21"/>
      <c r="V2341" s="89"/>
      <c r="Z2341" s="73"/>
      <c r="AA2341" s="73">
        <v>12.0</v>
      </c>
      <c r="AB2341" s="4"/>
      <c r="AC2341" s="74"/>
      <c r="AD2341" s="75"/>
      <c r="AE2341" s="75"/>
      <c r="AF2341" s="76"/>
      <c r="AJ2341" s="90"/>
      <c r="AK2341" s="18"/>
      <c r="AL2341" s="18"/>
      <c r="AT2341" s="18"/>
      <c r="AU2341" s="91"/>
    </row>
    <row r="2342" ht="12.0" customHeight="1">
      <c r="A2342" s="97">
        <v>3705034.0</v>
      </c>
      <c r="B2342" s="92" t="s">
        <v>2631</v>
      </c>
      <c r="C2342" s="93"/>
      <c r="D2342" s="82">
        <v>219.01</v>
      </c>
      <c r="E2342" s="106" t="s">
        <v>372</v>
      </c>
      <c r="F2342" s="84">
        <f t="shared" si="195"/>
        <v>267.1922</v>
      </c>
      <c r="G2342" s="95" t="s">
        <v>252</v>
      </c>
      <c r="H2342" s="86"/>
      <c r="I2342" s="76"/>
      <c r="J2342" s="100"/>
      <c r="K2342" s="88"/>
      <c r="N2342" s="18"/>
      <c r="P2342" s="4">
        <v>22.0</v>
      </c>
      <c r="Q2342" s="4"/>
      <c r="R2342" s="4"/>
      <c r="S2342" s="21"/>
      <c r="T2342" s="21"/>
      <c r="V2342" s="89"/>
      <c r="Z2342" s="73"/>
      <c r="AA2342" s="73">
        <v>12.0</v>
      </c>
      <c r="AB2342" s="4"/>
      <c r="AC2342" s="74"/>
      <c r="AD2342" s="75"/>
      <c r="AE2342" s="75"/>
      <c r="AF2342" s="76"/>
      <c r="AJ2342" s="90"/>
      <c r="AK2342" s="18"/>
      <c r="AL2342" s="18"/>
      <c r="AT2342" s="18"/>
      <c r="AU2342" s="91"/>
    </row>
    <row r="2343" ht="12.0" customHeight="1">
      <c r="A2343" s="97">
        <v>3705006.0</v>
      </c>
      <c r="B2343" s="92" t="s">
        <v>2632</v>
      </c>
      <c r="C2343" s="93"/>
      <c r="D2343" s="82">
        <v>219.01</v>
      </c>
      <c r="E2343" s="106" t="s">
        <v>372</v>
      </c>
      <c r="F2343" s="84">
        <f t="shared" si="195"/>
        <v>267.1922</v>
      </c>
      <c r="G2343" s="95" t="s">
        <v>274</v>
      </c>
      <c r="H2343" s="86"/>
      <c r="I2343" s="76"/>
      <c r="J2343" s="100"/>
      <c r="K2343" s="88"/>
      <c r="N2343" s="18"/>
      <c r="P2343" s="4">
        <v>22.0</v>
      </c>
      <c r="Q2343" s="4"/>
      <c r="R2343" s="4"/>
      <c r="S2343" s="21"/>
      <c r="T2343" s="21"/>
      <c r="V2343" s="89"/>
      <c r="Z2343" s="73"/>
      <c r="AA2343" s="73">
        <v>12.0</v>
      </c>
      <c r="AB2343" s="4"/>
      <c r="AC2343" s="74"/>
      <c r="AD2343" s="75"/>
      <c r="AE2343" s="75"/>
      <c r="AF2343" s="76"/>
      <c r="AJ2343" s="90"/>
      <c r="AK2343" s="18"/>
      <c r="AL2343" s="18"/>
      <c r="AT2343" s="18"/>
      <c r="AU2343" s="91"/>
    </row>
    <row r="2344" ht="12.0" customHeight="1">
      <c r="A2344" s="97">
        <v>3705035.0</v>
      </c>
      <c r="B2344" s="92" t="s">
        <v>2633</v>
      </c>
      <c r="C2344" s="93"/>
      <c r="D2344" s="82">
        <v>265.49</v>
      </c>
      <c r="E2344" s="106" t="s">
        <v>372</v>
      </c>
      <c r="F2344" s="84">
        <f t="shared" si="195"/>
        <v>323.8978</v>
      </c>
      <c r="G2344" s="95" t="s">
        <v>246</v>
      </c>
      <c r="H2344" s="86"/>
      <c r="I2344" s="76"/>
      <c r="J2344" s="100"/>
      <c r="K2344" s="88"/>
      <c r="N2344" s="18"/>
      <c r="P2344" s="4">
        <v>22.0</v>
      </c>
      <c r="Q2344" s="4"/>
      <c r="R2344" s="4"/>
      <c r="S2344" s="21"/>
      <c r="T2344" s="21"/>
      <c r="V2344" s="89"/>
      <c r="Z2344" s="73"/>
      <c r="AA2344" s="73">
        <v>12.0</v>
      </c>
      <c r="AB2344" s="4"/>
      <c r="AC2344" s="74"/>
      <c r="AD2344" s="75"/>
      <c r="AE2344" s="75"/>
      <c r="AF2344" s="76"/>
      <c r="AJ2344" s="90"/>
      <c r="AK2344" s="18"/>
      <c r="AL2344" s="18"/>
      <c r="AT2344" s="18"/>
      <c r="AU2344" s="91"/>
    </row>
    <row r="2345" ht="12.0" customHeight="1">
      <c r="A2345" s="97">
        <v>3705036.0</v>
      </c>
      <c r="B2345" s="92" t="s">
        <v>2634</v>
      </c>
      <c r="C2345" s="93"/>
      <c r="D2345" s="82">
        <v>265.49</v>
      </c>
      <c r="E2345" s="106" t="s">
        <v>497</v>
      </c>
      <c r="F2345" s="84">
        <f t="shared" si="195"/>
        <v>323.8978</v>
      </c>
      <c r="G2345" s="95" t="s">
        <v>246</v>
      </c>
      <c r="H2345" s="86"/>
      <c r="I2345" s="76"/>
      <c r="J2345" s="100"/>
      <c r="K2345" s="88"/>
      <c r="N2345" s="18"/>
      <c r="P2345" s="4">
        <v>22.0</v>
      </c>
      <c r="Q2345" s="4"/>
      <c r="R2345" s="4"/>
      <c r="S2345" s="21"/>
      <c r="T2345" s="21"/>
      <c r="V2345" s="89"/>
      <c r="Z2345" s="73"/>
      <c r="AA2345" s="73">
        <v>12.0</v>
      </c>
      <c r="AB2345" s="4"/>
      <c r="AC2345" s="74"/>
      <c r="AD2345" s="75"/>
      <c r="AE2345" s="75"/>
      <c r="AF2345" s="76"/>
      <c r="AJ2345" s="90"/>
      <c r="AK2345" s="18"/>
      <c r="AL2345" s="18"/>
      <c r="AT2345" s="18"/>
      <c r="AU2345" s="91"/>
    </row>
    <row r="2346" ht="12.0" customHeight="1">
      <c r="A2346" s="97">
        <v>3705037.0</v>
      </c>
      <c r="B2346" s="92" t="s">
        <v>2635</v>
      </c>
      <c r="C2346" s="93"/>
      <c r="D2346" s="82">
        <v>270.18</v>
      </c>
      <c r="E2346" s="106" t="s">
        <v>372</v>
      </c>
      <c r="F2346" s="84">
        <f t="shared" si="195"/>
        <v>329.6196</v>
      </c>
      <c r="G2346" s="95" t="s">
        <v>246</v>
      </c>
      <c r="H2346" s="86"/>
      <c r="I2346" s="76"/>
      <c r="J2346" s="100"/>
      <c r="K2346" s="88"/>
      <c r="N2346" s="18"/>
      <c r="P2346" s="4">
        <v>22.0</v>
      </c>
      <c r="Q2346" s="4"/>
      <c r="R2346" s="4"/>
      <c r="S2346" s="21"/>
      <c r="T2346" s="21"/>
      <c r="V2346" s="89"/>
      <c r="Z2346" s="73"/>
      <c r="AA2346" s="73">
        <v>12.0</v>
      </c>
      <c r="AB2346" s="4"/>
      <c r="AC2346" s="74"/>
      <c r="AD2346" s="75"/>
      <c r="AE2346" s="75"/>
      <c r="AF2346" s="76"/>
      <c r="AJ2346" s="90"/>
      <c r="AK2346" s="18"/>
      <c r="AL2346" s="18"/>
      <c r="AT2346" s="18"/>
      <c r="AU2346" s="91"/>
    </row>
    <row r="2347" ht="12.0" customHeight="1">
      <c r="A2347" s="97">
        <v>3705038.0</v>
      </c>
      <c r="B2347" s="92" t="s">
        <v>2636</v>
      </c>
      <c r="C2347" s="93"/>
      <c r="D2347" s="82">
        <v>270.18</v>
      </c>
      <c r="E2347" s="106" t="s">
        <v>372</v>
      </c>
      <c r="F2347" s="84">
        <f t="shared" si="195"/>
        <v>329.6196</v>
      </c>
      <c r="G2347" s="95" t="s">
        <v>246</v>
      </c>
      <c r="H2347" s="86"/>
      <c r="I2347" s="76"/>
      <c r="J2347" s="100"/>
      <c r="K2347" s="88"/>
      <c r="N2347" s="18"/>
      <c r="P2347" s="4">
        <v>22.0</v>
      </c>
      <c r="Q2347" s="4"/>
      <c r="R2347" s="4"/>
      <c r="S2347" s="21"/>
      <c r="T2347" s="21"/>
      <c r="V2347" s="89"/>
      <c r="Z2347" s="73"/>
      <c r="AA2347" s="73">
        <v>12.0</v>
      </c>
      <c r="AB2347" s="4"/>
      <c r="AC2347" s="74"/>
      <c r="AD2347" s="75"/>
      <c r="AE2347" s="75"/>
      <c r="AF2347" s="76"/>
      <c r="AJ2347" s="90"/>
      <c r="AK2347" s="18"/>
      <c r="AL2347" s="18"/>
      <c r="AT2347" s="18"/>
      <c r="AU2347" s="91"/>
    </row>
    <row r="2348" ht="12.0" customHeight="1">
      <c r="A2348" s="97">
        <v>3705039.0</v>
      </c>
      <c r="B2348" s="92" t="s">
        <v>2637</v>
      </c>
      <c r="C2348" s="93"/>
      <c r="D2348" s="82">
        <v>270.18</v>
      </c>
      <c r="E2348" s="106" t="s">
        <v>372</v>
      </c>
      <c r="F2348" s="84">
        <f t="shared" si="195"/>
        <v>329.6196</v>
      </c>
      <c r="G2348" s="95" t="s">
        <v>252</v>
      </c>
      <c r="H2348" s="86"/>
      <c r="I2348" s="76"/>
      <c r="J2348" s="100"/>
      <c r="K2348" s="88"/>
      <c r="N2348" s="18"/>
      <c r="P2348" s="4">
        <v>22.0</v>
      </c>
      <c r="Q2348" s="4"/>
      <c r="R2348" s="4"/>
      <c r="S2348" s="21"/>
      <c r="T2348" s="21"/>
      <c r="V2348" s="89"/>
      <c r="Z2348" s="73"/>
      <c r="AA2348" s="73">
        <v>12.0</v>
      </c>
      <c r="AB2348" s="4"/>
      <c r="AC2348" s="74"/>
      <c r="AD2348" s="75"/>
      <c r="AE2348" s="75"/>
      <c r="AF2348" s="76"/>
      <c r="AJ2348" s="90"/>
      <c r="AK2348" s="18"/>
      <c r="AL2348" s="18"/>
      <c r="AT2348" s="18"/>
      <c r="AU2348" s="91"/>
    </row>
    <row r="2349" ht="12.0" customHeight="1">
      <c r="A2349" s="97">
        <v>3705040.0</v>
      </c>
      <c r="B2349" s="92" t="s">
        <v>2638</v>
      </c>
      <c r="C2349" s="93"/>
      <c r="D2349" s="82">
        <v>270.18</v>
      </c>
      <c r="E2349" s="106" t="s">
        <v>245</v>
      </c>
      <c r="F2349" s="84">
        <f t="shared" si="195"/>
        <v>329.6196</v>
      </c>
      <c r="G2349" s="95" t="s">
        <v>252</v>
      </c>
      <c r="H2349" s="86"/>
      <c r="I2349" s="76"/>
      <c r="J2349" s="100"/>
      <c r="K2349" s="88"/>
      <c r="N2349" s="18"/>
      <c r="P2349" s="4">
        <v>22.0</v>
      </c>
      <c r="Q2349" s="4"/>
      <c r="R2349" s="4"/>
      <c r="S2349" s="21"/>
      <c r="T2349" s="21"/>
      <c r="V2349" s="89"/>
      <c r="Z2349" s="73"/>
      <c r="AA2349" s="73">
        <v>12.0</v>
      </c>
      <c r="AB2349" s="4"/>
      <c r="AC2349" s="74"/>
      <c r="AD2349" s="75"/>
      <c r="AE2349" s="75"/>
      <c r="AF2349" s="76"/>
      <c r="AJ2349" s="90"/>
      <c r="AK2349" s="18"/>
      <c r="AL2349" s="18"/>
      <c r="AT2349" s="18"/>
      <c r="AU2349" s="91"/>
    </row>
    <row r="2350" ht="12.0" customHeight="1">
      <c r="A2350" s="97">
        <v>3705041.0</v>
      </c>
      <c r="B2350" s="92" t="s">
        <v>2639</v>
      </c>
      <c r="C2350" s="93"/>
      <c r="D2350" s="82">
        <v>270.18</v>
      </c>
      <c r="E2350" s="106" t="s">
        <v>372</v>
      </c>
      <c r="F2350" s="84">
        <f t="shared" si="195"/>
        <v>329.6196</v>
      </c>
      <c r="G2350" s="95" t="s">
        <v>252</v>
      </c>
      <c r="H2350" s="86"/>
      <c r="I2350" s="76"/>
      <c r="J2350" s="100"/>
      <c r="K2350" s="88"/>
      <c r="N2350" s="18"/>
      <c r="P2350" s="4">
        <v>22.0</v>
      </c>
      <c r="Q2350" s="4"/>
      <c r="R2350" s="4"/>
      <c r="S2350" s="21"/>
      <c r="T2350" s="21"/>
      <c r="V2350" s="89"/>
      <c r="Z2350" s="73"/>
      <c r="AA2350" s="73">
        <v>12.0</v>
      </c>
      <c r="AB2350" s="4"/>
      <c r="AC2350" s="74"/>
      <c r="AD2350" s="75"/>
      <c r="AE2350" s="75"/>
      <c r="AF2350" s="76"/>
      <c r="AJ2350" s="90"/>
      <c r="AK2350" s="18"/>
      <c r="AL2350" s="18"/>
      <c r="AT2350" s="18"/>
      <c r="AU2350" s="91"/>
    </row>
    <row r="2351" ht="12.0" customHeight="1">
      <c r="A2351" s="97">
        <v>3705042.0</v>
      </c>
      <c r="B2351" s="92" t="s">
        <v>2640</v>
      </c>
      <c r="C2351" s="93"/>
      <c r="D2351" s="82">
        <v>270.18</v>
      </c>
      <c r="E2351" s="106" t="s">
        <v>372</v>
      </c>
      <c r="F2351" s="84">
        <f t="shared" si="195"/>
        <v>329.6196</v>
      </c>
      <c r="G2351" s="95" t="s">
        <v>274</v>
      </c>
      <c r="H2351" s="86"/>
      <c r="I2351" s="76"/>
      <c r="J2351" s="100"/>
      <c r="K2351" s="88"/>
      <c r="N2351" s="18"/>
      <c r="P2351" s="4">
        <v>22.0</v>
      </c>
      <c r="Q2351" s="4"/>
      <c r="R2351" s="4"/>
      <c r="S2351" s="21"/>
      <c r="T2351" s="21"/>
      <c r="V2351" s="89"/>
      <c r="Z2351" s="73"/>
      <c r="AA2351" s="73">
        <v>12.0</v>
      </c>
      <c r="AB2351" s="4"/>
      <c r="AC2351" s="74"/>
      <c r="AD2351" s="75"/>
      <c r="AE2351" s="75"/>
      <c r="AF2351" s="76"/>
      <c r="AJ2351" s="90"/>
      <c r="AK2351" s="18"/>
      <c r="AL2351" s="18"/>
      <c r="AT2351" s="18"/>
      <c r="AU2351" s="91"/>
    </row>
    <row r="2352" ht="12.0" customHeight="1">
      <c r="A2352" s="97">
        <v>3705043.0</v>
      </c>
      <c r="B2352" s="92" t="s">
        <v>2641</v>
      </c>
      <c r="C2352" s="93"/>
      <c r="D2352" s="82">
        <v>332.7</v>
      </c>
      <c r="E2352" s="106" t="s">
        <v>372</v>
      </c>
      <c r="F2352" s="84">
        <f t="shared" si="195"/>
        <v>405.894</v>
      </c>
      <c r="G2352" s="95" t="s">
        <v>246</v>
      </c>
      <c r="H2352" s="86"/>
      <c r="I2352" s="76"/>
      <c r="J2352" s="100"/>
      <c r="K2352" s="88"/>
      <c r="N2352" s="18"/>
      <c r="P2352" s="4">
        <v>22.0</v>
      </c>
      <c r="Q2352" s="4"/>
      <c r="R2352" s="4"/>
      <c r="S2352" s="21"/>
      <c r="T2352" s="21"/>
      <c r="V2352" s="89"/>
      <c r="Z2352" s="73"/>
      <c r="AA2352" s="73">
        <v>12.0</v>
      </c>
      <c r="AB2352" s="4"/>
      <c r="AC2352" s="74"/>
      <c r="AD2352" s="75"/>
      <c r="AE2352" s="75"/>
      <c r="AF2352" s="76"/>
      <c r="AJ2352" s="90"/>
      <c r="AK2352" s="18"/>
      <c r="AL2352" s="18"/>
      <c r="AT2352" s="18"/>
      <c r="AU2352" s="91"/>
    </row>
    <row r="2353" ht="12.0" customHeight="1">
      <c r="A2353" s="97">
        <v>3705044.0</v>
      </c>
      <c r="B2353" s="92" t="s">
        <v>2642</v>
      </c>
      <c r="C2353" s="93"/>
      <c r="D2353" s="82">
        <v>332.7</v>
      </c>
      <c r="E2353" s="106" t="s">
        <v>372</v>
      </c>
      <c r="F2353" s="84">
        <f t="shared" si="195"/>
        <v>405.894</v>
      </c>
      <c r="G2353" s="95" t="s">
        <v>246</v>
      </c>
      <c r="H2353" s="86"/>
      <c r="I2353" s="76"/>
      <c r="J2353" s="100"/>
      <c r="K2353" s="88"/>
      <c r="N2353" s="18"/>
      <c r="P2353" s="4">
        <v>22.0</v>
      </c>
      <c r="Q2353" s="4"/>
      <c r="R2353" s="4"/>
      <c r="S2353" s="21"/>
      <c r="T2353" s="21"/>
      <c r="V2353" s="89"/>
      <c r="Z2353" s="73"/>
      <c r="AA2353" s="73">
        <v>12.0</v>
      </c>
      <c r="AB2353" s="4"/>
      <c r="AC2353" s="74"/>
      <c r="AD2353" s="75"/>
      <c r="AE2353" s="75"/>
      <c r="AF2353" s="76"/>
      <c r="AJ2353" s="90"/>
      <c r="AK2353" s="18"/>
      <c r="AL2353" s="18"/>
      <c r="AT2353" s="18"/>
      <c r="AU2353" s="91"/>
    </row>
    <row r="2354" ht="12.0" customHeight="1">
      <c r="A2354" s="97">
        <v>3705045.0</v>
      </c>
      <c r="B2354" s="92" t="s">
        <v>2643</v>
      </c>
      <c r="C2354" s="93"/>
      <c r="D2354" s="82">
        <v>332.7</v>
      </c>
      <c r="E2354" s="106" t="s">
        <v>245</v>
      </c>
      <c r="F2354" s="84">
        <f t="shared" si="195"/>
        <v>405.894</v>
      </c>
      <c r="G2354" s="95" t="s">
        <v>252</v>
      </c>
      <c r="H2354" s="86"/>
      <c r="I2354" s="76"/>
      <c r="J2354" s="100"/>
      <c r="K2354" s="88"/>
      <c r="N2354" s="18"/>
      <c r="P2354" s="4">
        <v>22.0</v>
      </c>
      <c r="Q2354" s="4"/>
      <c r="R2354" s="4"/>
      <c r="S2354" s="21"/>
      <c r="T2354" s="21"/>
      <c r="V2354" s="89"/>
      <c r="Z2354" s="73"/>
      <c r="AA2354" s="73">
        <v>12.0</v>
      </c>
      <c r="AB2354" s="4"/>
      <c r="AC2354" s="74"/>
      <c r="AD2354" s="75"/>
      <c r="AE2354" s="75"/>
      <c r="AF2354" s="76"/>
      <c r="AJ2354" s="90"/>
      <c r="AK2354" s="18"/>
      <c r="AL2354" s="18"/>
      <c r="AT2354" s="18"/>
      <c r="AU2354" s="91"/>
    </row>
    <row r="2355" ht="12.0" customHeight="1">
      <c r="A2355" s="97">
        <v>3705046.0</v>
      </c>
      <c r="B2355" s="92" t="s">
        <v>2644</v>
      </c>
      <c r="C2355" s="93"/>
      <c r="D2355" s="82">
        <v>332.7</v>
      </c>
      <c r="E2355" s="106" t="s">
        <v>372</v>
      </c>
      <c r="F2355" s="84">
        <f t="shared" si="195"/>
        <v>405.894</v>
      </c>
      <c r="G2355" s="95" t="s">
        <v>252</v>
      </c>
      <c r="H2355" s="86"/>
      <c r="I2355" s="76"/>
      <c r="J2355" s="100"/>
      <c r="K2355" s="88"/>
      <c r="N2355" s="18"/>
      <c r="P2355" s="4">
        <v>22.0</v>
      </c>
      <c r="Q2355" s="4"/>
      <c r="R2355" s="4"/>
      <c r="S2355" s="21"/>
      <c r="T2355" s="21"/>
      <c r="V2355" s="89"/>
      <c r="Z2355" s="73"/>
      <c r="AA2355" s="73">
        <v>12.0</v>
      </c>
      <c r="AB2355" s="4"/>
      <c r="AC2355" s="74"/>
      <c r="AD2355" s="75"/>
      <c r="AE2355" s="75"/>
      <c r="AF2355" s="76"/>
      <c r="AJ2355" s="90"/>
      <c r="AK2355" s="18"/>
      <c r="AL2355" s="18"/>
      <c r="AT2355" s="18"/>
      <c r="AU2355" s="91"/>
    </row>
    <row r="2356" ht="12.0" customHeight="1">
      <c r="A2356" s="97">
        <v>3705047.0</v>
      </c>
      <c r="B2356" s="92" t="s">
        <v>2645</v>
      </c>
      <c r="C2356" s="93"/>
      <c r="D2356" s="82">
        <v>332.7</v>
      </c>
      <c r="E2356" s="106" t="s">
        <v>372</v>
      </c>
      <c r="F2356" s="84">
        <f t="shared" si="195"/>
        <v>405.894</v>
      </c>
      <c r="G2356" s="95" t="s">
        <v>252</v>
      </c>
      <c r="H2356" s="86"/>
      <c r="I2356" s="76"/>
      <c r="J2356" s="100"/>
      <c r="K2356" s="88"/>
      <c r="N2356" s="18"/>
      <c r="P2356" s="4">
        <v>22.0</v>
      </c>
      <c r="Q2356" s="4"/>
      <c r="R2356" s="4"/>
      <c r="S2356" s="21"/>
      <c r="T2356" s="21"/>
      <c r="V2356" s="89"/>
      <c r="Z2356" s="73"/>
      <c r="AA2356" s="73">
        <v>12.0</v>
      </c>
      <c r="AB2356" s="4"/>
      <c r="AC2356" s="74"/>
      <c r="AD2356" s="75"/>
      <c r="AE2356" s="75"/>
      <c r="AF2356" s="76"/>
      <c r="AJ2356" s="90"/>
      <c r="AK2356" s="18"/>
      <c r="AL2356" s="18"/>
      <c r="AT2356" s="18"/>
      <c r="AU2356" s="91"/>
    </row>
    <row r="2357" ht="12.0" customHeight="1">
      <c r="A2357" s="97">
        <v>3705048.0</v>
      </c>
      <c r="B2357" s="92" t="s">
        <v>2646</v>
      </c>
      <c r="C2357" s="93"/>
      <c r="D2357" s="82">
        <v>332.7</v>
      </c>
      <c r="E2357" s="106" t="s">
        <v>372</v>
      </c>
      <c r="F2357" s="84">
        <f t="shared" si="195"/>
        <v>405.894</v>
      </c>
      <c r="G2357" s="95" t="s">
        <v>274</v>
      </c>
      <c r="H2357" s="86"/>
      <c r="I2357" s="76"/>
      <c r="J2357" s="100"/>
      <c r="K2357" s="88"/>
      <c r="N2357" s="18"/>
      <c r="P2357" s="4">
        <v>22.0</v>
      </c>
      <c r="Q2357" s="4"/>
      <c r="R2357" s="4"/>
      <c r="S2357" s="21"/>
      <c r="T2357" s="21"/>
      <c r="V2357" s="89"/>
      <c r="Z2357" s="73"/>
      <c r="AA2357" s="73">
        <v>12.0</v>
      </c>
      <c r="AB2357" s="4"/>
      <c r="AC2357" s="74"/>
      <c r="AD2357" s="75"/>
      <c r="AE2357" s="75"/>
      <c r="AF2357" s="76"/>
      <c r="AJ2357" s="90"/>
      <c r="AK2357" s="18"/>
      <c r="AL2357" s="18"/>
      <c r="AT2357" s="18"/>
      <c r="AU2357" s="91"/>
    </row>
    <row r="2358" ht="12.0" customHeight="1">
      <c r="A2358" s="97">
        <v>3705049.0</v>
      </c>
      <c r="B2358" s="92" t="s">
        <v>2647</v>
      </c>
      <c r="C2358" s="93"/>
      <c r="D2358" s="82">
        <v>393.14</v>
      </c>
      <c r="E2358" s="106" t="s">
        <v>372</v>
      </c>
      <c r="F2358" s="84">
        <f t="shared" si="195"/>
        <v>479.6308</v>
      </c>
      <c r="G2358" s="95" t="s">
        <v>246</v>
      </c>
      <c r="H2358" s="86"/>
      <c r="I2358" s="76"/>
      <c r="J2358" s="100"/>
      <c r="K2358" s="88"/>
      <c r="N2358" s="18"/>
      <c r="P2358" s="4">
        <v>22.0</v>
      </c>
      <c r="Q2358" s="4"/>
      <c r="R2358" s="4"/>
      <c r="S2358" s="21"/>
      <c r="T2358" s="21"/>
      <c r="V2358" s="89"/>
      <c r="Z2358" s="73"/>
      <c r="AA2358" s="73">
        <v>12.0</v>
      </c>
      <c r="AB2358" s="4"/>
      <c r="AC2358" s="74"/>
      <c r="AD2358" s="75"/>
      <c r="AE2358" s="75"/>
      <c r="AF2358" s="76"/>
      <c r="AJ2358" s="90"/>
      <c r="AK2358" s="18"/>
      <c r="AL2358" s="18"/>
      <c r="AT2358" s="18"/>
      <c r="AU2358" s="91"/>
    </row>
    <row r="2359" ht="12.0" customHeight="1">
      <c r="A2359" s="97">
        <v>3705050.0</v>
      </c>
      <c r="B2359" s="92" t="s">
        <v>2648</v>
      </c>
      <c r="C2359" s="93"/>
      <c r="D2359" s="82">
        <v>393.14</v>
      </c>
      <c r="E2359" s="106" t="s">
        <v>497</v>
      </c>
      <c r="F2359" s="84">
        <f t="shared" si="195"/>
        <v>479.6308</v>
      </c>
      <c r="G2359" s="95" t="s">
        <v>252</v>
      </c>
      <c r="H2359" s="86"/>
      <c r="I2359" s="76"/>
      <c r="J2359" s="100"/>
      <c r="K2359" s="88"/>
      <c r="N2359" s="18"/>
      <c r="P2359" s="4">
        <v>22.0</v>
      </c>
      <c r="Q2359" s="4"/>
      <c r="R2359" s="4"/>
      <c r="S2359" s="21"/>
      <c r="T2359" s="21"/>
      <c r="V2359" s="89"/>
      <c r="Z2359" s="73"/>
      <c r="AA2359" s="73">
        <v>12.0</v>
      </c>
      <c r="AB2359" s="4"/>
      <c r="AC2359" s="74"/>
      <c r="AD2359" s="75"/>
      <c r="AE2359" s="75"/>
      <c r="AF2359" s="76"/>
      <c r="AJ2359" s="90"/>
      <c r="AK2359" s="18"/>
      <c r="AL2359" s="18"/>
      <c r="AT2359" s="18"/>
      <c r="AU2359" s="91"/>
    </row>
    <row r="2360" ht="12.0" customHeight="1">
      <c r="A2360" s="97">
        <v>3705051.0</v>
      </c>
      <c r="B2360" s="92" t="s">
        <v>2649</v>
      </c>
      <c r="C2360" s="93"/>
      <c r="D2360" s="82">
        <v>393.14</v>
      </c>
      <c r="E2360" s="106" t="s">
        <v>372</v>
      </c>
      <c r="F2360" s="84">
        <f t="shared" si="195"/>
        <v>479.6308</v>
      </c>
      <c r="G2360" s="95" t="s">
        <v>252</v>
      </c>
      <c r="H2360" s="86"/>
      <c r="I2360" s="76"/>
      <c r="J2360" s="100"/>
      <c r="K2360" s="88"/>
      <c r="N2360" s="18"/>
      <c r="P2360" s="4">
        <v>22.0</v>
      </c>
      <c r="Q2360" s="4"/>
      <c r="R2360" s="4"/>
      <c r="S2360" s="21"/>
      <c r="T2360" s="21"/>
      <c r="V2360" s="89"/>
      <c r="Z2360" s="73"/>
      <c r="AA2360" s="73">
        <v>12.0</v>
      </c>
      <c r="AB2360" s="4"/>
      <c r="AC2360" s="74"/>
      <c r="AD2360" s="75"/>
      <c r="AE2360" s="75"/>
      <c r="AF2360" s="76"/>
      <c r="AJ2360" s="90"/>
      <c r="AK2360" s="18"/>
      <c r="AL2360" s="18"/>
      <c r="AT2360" s="18"/>
      <c r="AU2360" s="91"/>
    </row>
    <row r="2361" ht="12.0" customHeight="1">
      <c r="A2361" s="97">
        <v>3705052.0</v>
      </c>
      <c r="B2361" s="92" t="s">
        <v>2650</v>
      </c>
      <c r="C2361" s="93"/>
      <c r="D2361" s="82">
        <v>393.14</v>
      </c>
      <c r="E2361" s="106" t="s">
        <v>507</v>
      </c>
      <c r="F2361" s="84">
        <f t="shared" si="195"/>
        <v>479.6308</v>
      </c>
      <c r="G2361" s="95" t="s">
        <v>274</v>
      </c>
      <c r="H2361" s="86"/>
      <c r="I2361" s="76"/>
      <c r="J2361" s="100"/>
      <c r="K2361" s="88"/>
      <c r="N2361" s="18"/>
      <c r="P2361" s="4">
        <v>22.0</v>
      </c>
      <c r="Q2361" s="4"/>
      <c r="R2361" s="4"/>
      <c r="S2361" s="21"/>
      <c r="T2361" s="21"/>
      <c r="V2361" s="89"/>
      <c r="Z2361" s="73"/>
      <c r="AA2361" s="73">
        <v>12.0</v>
      </c>
      <c r="AB2361" s="4"/>
      <c r="AC2361" s="74"/>
      <c r="AD2361" s="75"/>
      <c r="AE2361" s="75"/>
      <c r="AF2361" s="76"/>
      <c r="AJ2361" s="90"/>
      <c r="AK2361" s="18"/>
      <c r="AL2361" s="18"/>
      <c r="AT2361" s="18"/>
      <c r="AU2361" s="91"/>
    </row>
    <row r="2362" ht="12.0" customHeight="1">
      <c r="A2362" s="97">
        <v>3705053.0</v>
      </c>
      <c r="B2362" s="92" t="s">
        <v>2651</v>
      </c>
      <c r="C2362" s="93"/>
      <c r="D2362" s="82">
        <v>525.65</v>
      </c>
      <c r="E2362" s="106" t="s">
        <v>372</v>
      </c>
      <c r="F2362" s="84">
        <f t="shared" si="195"/>
        <v>641.293</v>
      </c>
      <c r="G2362" s="95" t="s">
        <v>246</v>
      </c>
      <c r="H2362" s="86"/>
      <c r="I2362" s="76"/>
      <c r="J2362" s="100"/>
      <c r="K2362" s="88"/>
      <c r="N2362" s="18"/>
      <c r="P2362" s="4">
        <v>22.0</v>
      </c>
      <c r="Q2362" s="4"/>
      <c r="R2362" s="4"/>
      <c r="S2362" s="21"/>
      <c r="T2362" s="21"/>
      <c r="V2362" s="89"/>
      <c r="Z2362" s="73"/>
      <c r="AA2362" s="73">
        <v>12.0</v>
      </c>
      <c r="AB2362" s="4"/>
      <c r="AC2362" s="74"/>
      <c r="AD2362" s="75"/>
      <c r="AE2362" s="75"/>
      <c r="AF2362" s="76"/>
      <c r="AJ2362" s="90"/>
      <c r="AK2362" s="18"/>
      <c r="AL2362" s="18"/>
      <c r="AT2362" s="18"/>
      <c r="AU2362" s="91"/>
    </row>
    <row r="2363" ht="12.0" customHeight="1">
      <c r="A2363" s="97">
        <v>3705054.0</v>
      </c>
      <c r="B2363" s="92" t="s">
        <v>2652</v>
      </c>
      <c r="C2363" s="93"/>
      <c r="D2363" s="82">
        <v>525.65</v>
      </c>
      <c r="E2363" s="106" t="s">
        <v>372</v>
      </c>
      <c r="F2363" s="84">
        <f t="shared" si="195"/>
        <v>641.293</v>
      </c>
      <c r="G2363" s="95" t="s">
        <v>246</v>
      </c>
      <c r="H2363" s="86"/>
      <c r="I2363" s="76"/>
      <c r="J2363" s="100"/>
      <c r="K2363" s="88"/>
      <c r="N2363" s="18"/>
      <c r="P2363" s="4">
        <v>22.0</v>
      </c>
      <c r="Q2363" s="4"/>
      <c r="R2363" s="4"/>
      <c r="S2363" s="21"/>
      <c r="T2363" s="21"/>
      <c r="V2363" s="89"/>
      <c r="Z2363" s="73"/>
      <c r="AA2363" s="73">
        <v>12.0</v>
      </c>
      <c r="AB2363" s="4"/>
      <c r="AC2363" s="74"/>
      <c r="AD2363" s="75"/>
      <c r="AE2363" s="75"/>
      <c r="AF2363" s="76"/>
      <c r="AJ2363" s="90"/>
      <c r="AK2363" s="18"/>
      <c r="AL2363" s="18"/>
      <c r="AT2363" s="18"/>
      <c r="AU2363" s="91"/>
    </row>
    <row r="2364" ht="12.0" customHeight="1">
      <c r="A2364" s="97">
        <v>3705055.0</v>
      </c>
      <c r="B2364" s="92" t="s">
        <v>2653</v>
      </c>
      <c r="C2364" s="93"/>
      <c r="D2364" s="82">
        <v>525.65</v>
      </c>
      <c r="E2364" s="106" t="s">
        <v>372</v>
      </c>
      <c r="F2364" s="84">
        <f t="shared" si="195"/>
        <v>641.293</v>
      </c>
      <c r="G2364" s="95" t="s">
        <v>252</v>
      </c>
      <c r="H2364" s="86"/>
      <c r="I2364" s="76"/>
      <c r="J2364" s="100"/>
      <c r="K2364" s="88"/>
      <c r="N2364" s="18"/>
      <c r="P2364" s="4">
        <v>22.0</v>
      </c>
      <c r="Q2364" s="4"/>
      <c r="R2364" s="4"/>
      <c r="S2364" s="21"/>
      <c r="T2364" s="21"/>
      <c r="V2364" s="89"/>
      <c r="Z2364" s="73"/>
      <c r="AA2364" s="73">
        <v>12.0</v>
      </c>
      <c r="AB2364" s="4"/>
      <c r="AC2364" s="74"/>
      <c r="AD2364" s="75"/>
      <c r="AE2364" s="75"/>
      <c r="AF2364" s="76"/>
      <c r="AJ2364" s="90"/>
      <c r="AK2364" s="18"/>
      <c r="AL2364" s="18"/>
      <c r="AT2364" s="18"/>
      <c r="AU2364" s="91"/>
    </row>
    <row r="2365" ht="12.0" customHeight="1">
      <c r="A2365" s="97">
        <v>3705056.0</v>
      </c>
      <c r="B2365" s="92" t="s">
        <v>2654</v>
      </c>
      <c r="C2365" s="93"/>
      <c r="D2365" s="82">
        <v>525.65</v>
      </c>
      <c r="E2365" s="106" t="s">
        <v>372</v>
      </c>
      <c r="F2365" s="84">
        <f t="shared" si="195"/>
        <v>641.293</v>
      </c>
      <c r="G2365" s="95" t="s">
        <v>252</v>
      </c>
      <c r="H2365" s="86"/>
      <c r="I2365" s="76"/>
      <c r="J2365" s="100"/>
      <c r="K2365" s="88"/>
      <c r="N2365" s="18"/>
      <c r="P2365" s="4">
        <v>22.0</v>
      </c>
      <c r="Q2365" s="4"/>
      <c r="R2365" s="4"/>
      <c r="S2365" s="21"/>
      <c r="T2365" s="21"/>
      <c r="V2365" s="89"/>
      <c r="Z2365" s="73"/>
      <c r="AA2365" s="73">
        <v>12.0</v>
      </c>
      <c r="AB2365" s="4"/>
      <c r="AC2365" s="74"/>
      <c r="AD2365" s="75"/>
      <c r="AE2365" s="75"/>
      <c r="AF2365" s="76"/>
      <c r="AJ2365" s="90"/>
      <c r="AK2365" s="18"/>
      <c r="AL2365" s="18"/>
      <c r="AT2365" s="18"/>
      <c r="AU2365" s="91"/>
    </row>
    <row r="2366" ht="12.0" customHeight="1">
      <c r="A2366" s="97">
        <v>3705057.0</v>
      </c>
      <c r="B2366" s="92" t="s">
        <v>2655</v>
      </c>
      <c r="C2366" s="93"/>
      <c r="D2366" s="82">
        <v>525.65</v>
      </c>
      <c r="E2366" s="106" t="s">
        <v>372</v>
      </c>
      <c r="F2366" s="84">
        <f t="shared" si="195"/>
        <v>641.293</v>
      </c>
      <c r="G2366" s="95" t="s">
        <v>252</v>
      </c>
      <c r="H2366" s="86"/>
      <c r="I2366" s="76"/>
      <c r="J2366" s="100"/>
      <c r="K2366" s="88"/>
      <c r="N2366" s="18"/>
      <c r="P2366" s="4">
        <v>22.0</v>
      </c>
      <c r="Q2366" s="4"/>
      <c r="R2366" s="4"/>
      <c r="S2366" s="21"/>
      <c r="T2366" s="21"/>
      <c r="V2366" s="89"/>
      <c r="Z2366" s="73"/>
      <c r="AA2366" s="73">
        <v>12.0</v>
      </c>
      <c r="AB2366" s="4"/>
      <c r="AC2366" s="74"/>
      <c r="AD2366" s="75"/>
      <c r="AE2366" s="75"/>
      <c r="AF2366" s="76"/>
      <c r="AJ2366" s="90"/>
      <c r="AK2366" s="18"/>
      <c r="AL2366" s="18"/>
      <c r="AT2366" s="18"/>
      <c r="AU2366" s="91"/>
    </row>
    <row r="2367" ht="12.0" customHeight="1">
      <c r="A2367" s="97">
        <v>3705058.0</v>
      </c>
      <c r="B2367" s="92" t="s">
        <v>2656</v>
      </c>
      <c r="C2367" s="93"/>
      <c r="D2367" s="82">
        <v>610.65</v>
      </c>
      <c r="E2367" s="106" t="s">
        <v>372</v>
      </c>
      <c r="F2367" s="84">
        <f t="shared" si="195"/>
        <v>744.993</v>
      </c>
      <c r="G2367" s="95" t="s">
        <v>246</v>
      </c>
      <c r="H2367" s="86"/>
      <c r="I2367" s="76"/>
      <c r="J2367" s="100"/>
      <c r="K2367" s="88"/>
      <c r="N2367" s="18"/>
      <c r="P2367" s="4">
        <v>22.0</v>
      </c>
      <c r="Q2367" s="4"/>
      <c r="R2367" s="4"/>
      <c r="S2367" s="21"/>
      <c r="T2367" s="21"/>
      <c r="V2367" s="89"/>
      <c r="Z2367" s="73"/>
      <c r="AA2367" s="73">
        <v>12.0</v>
      </c>
      <c r="AB2367" s="4"/>
      <c r="AC2367" s="74"/>
      <c r="AD2367" s="75"/>
      <c r="AE2367" s="75"/>
      <c r="AF2367" s="76"/>
      <c r="AJ2367" s="90"/>
      <c r="AK2367" s="18"/>
      <c r="AL2367" s="18"/>
      <c r="AT2367" s="18"/>
      <c r="AU2367" s="91"/>
    </row>
    <row r="2368" ht="12.0" customHeight="1">
      <c r="A2368" s="97">
        <v>3705059.0</v>
      </c>
      <c r="B2368" s="92" t="s">
        <v>2657</v>
      </c>
      <c r="C2368" s="93"/>
      <c r="D2368" s="82">
        <v>610.65</v>
      </c>
      <c r="E2368" s="106" t="s">
        <v>372</v>
      </c>
      <c r="F2368" s="84">
        <f t="shared" si="195"/>
        <v>744.993</v>
      </c>
      <c r="G2368" s="95" t="s">
        <v>246</v>
      </c>
      <c r="H2368" s="86"/>
      <c r="I2368" s="76"/>
      <c r="J2368" s="100"/>
      <c r="K2368" s="88"/>
      <c r="N2368" s="18"/>
      <c r="P2368" s="4">
        <v>22.0</v>
      </c>
      <c r="Q2368" s="4"/>
      <c r="R2368" s="4"/>
      <c r="S2368" s="21"/>
      <c r="T2368" s="21"/>
      <c r="V2368" s="89"/>
      <c r="Z2368" s="73"/>
      <c r="AA2368" s="73">
        <v>12.0</v>
      </c>
      <c r="AB2368" s="4"/>
      <c r="AC2368" s="74"/>
      <c r="AD2368" s="75"/>
      <c r="AE2368" s="75"/>
      <c r="AF2368" s="76"/>
      <c r="AJ2368" s="90"/>
      <c r="AK2368" s="18"/>
      <c r="AL2368" s="18"/>
      <c r="AT2368" s="18"/>
      <c r="AU2368" s="91"/>
    </row>
    <row r="2369" ht="12.0" customHeight="1">
      <c r="A2369" s="97">
        <v>3705060.0</v>
      </c>
      <c r="B2369" s="92" t="s">
        <v>2658</v>
      </c>
      <c r="C2369" s="93"/>
      <c r="D2369" s="82">
        <v>610.65</v>
      </c>
      <c r="E2369" s="106" t="s">
        <v>245</v>
      </c>
      <c r="F2369" s="84">
        <f t="shared" si="195"/>
        <v>744.993</v>
      </c>
      <c r="G2369" s="95" t="s">
        <v>252</v>
      </c>
      <c r="H2369" s="86"/>
      <c r="I2369" s="76"/>
      <c r="J2369" s="100"/>
      <c r="K2369" s="88"/>
      <c r="N2369" s="18"/>
      <c r="P2369" s="4">
        <v>22.0</v>
      </c>
      <c r="Q2369" s="4"/>
      <c r="R2369" s="4"/>
      <c r="S2369" s="21"/>
      <c r="T2369" s="21"/>
      <c r="V2369" s="89"/>
      <c r="Z2369" s="73"/>
      <c r="AA2369" s="73">
        <v>12.0</v>
      </c>
      <c r="AB2369" s="4"/>
      <c r="AC2369" s="74"/>
      <c r="AD2369" s="75"/>
      <c r="AE2369" s="75"/>
      <c r="AF2369" s="76"/>
      <c r="AJ2369" s="90"/>
      <c r="AK2369" s="18"/>
      <c r="AL2369" s="18"/>
      <c r="AT2369" s="18"/>
      <c r="AU2369" s="91"/>
    </row>
    <row r="2370" ht="12.0" customHeight="1">
      <c r="A2370" s="97">
        <v>3705061.0</v>
      </c>
      <c r="B2370" s="92" t="s">
        <v>2659</v>
      </c>
      <c r="C2370" s="93"/>
      <c r="D2370" s="82">
        <v>610.65</v>
      </c>
      <c r="E2370" s="106" t="s">
        <v>372</v>
      </c>
      <c r="F2370" s="84">
        <f t="shared" si="195"/>
        <v>744.993</v>
      </c>
      <c r="G2370" s="95" t="s">
        <v>252</v>
      </c>
      <c r="H2370" s="86"/>
      <c r="I2370" s="76"/>
      <c r="J2370" s="100"/>
      <c r="K2370" s="88"/>
      <c r="N2370" s="18"/>
      <c r="P2370" s="4">
        <v>22.0</v>
      </c>
      <c r="Q2370" s="4"/>
      <c r="R2370" s="4"/>
      <c r="S2370" s="21"/>
      <c r="T2370" s="21"/>
      <c r="V2370" s="89"/>
      <c r="Z2370" s="73"/>
      <c r="AA2370" s="73">
        <v>12.0</v>
      </c>
      <c r="AB2370" s="4"/>
      <c r="AC2370" s="74"/>
      <c r="AD2370" s="75"/>
      <c r="AE2370" s="75"/>
      <c r="AF2370" s="76"/>
      <c r="AJ2370" s="90"/>
      <c r="AK2370" s="18"/>
      <c r="AL2370" s="18"/>
      <c r="AT2370" s="18"/>
      <c r="AU2370" s="91"/>
    </row>
    <row r="2371" ht="12.0" customHeight="1">
      <c r="A2371" s="97">
        <v>3705062.0</v>
      </c>
      <c r="B2371" s="92" t="s">
        <v>2660</v>
      </c>
      <c r="C2371" s="93"/>
      <c r="D2371" s="82">
        <v>610.65</v>
      </c>
      <c r="E2371" s="106" t="s">
        <v>372</v>
      </c>
      <c r="F2371" s="84">
        <f t="shared" si="195"/>
        <v>744.993</v>
      </c>
      <c r="G2371" s="95" t="s">
        <v>252</v>
      </c>
      <c r="H2371" s="86"/>
      <c r="I2371" s="76"/>
      <c r="J2371" s="100"/>
      <c r="K2371" s="88"/>
      <c r="N2371" s="18"/>
      <c r="P2371" s="4">
        <v>22.0</v>
      </c>
      <c r="Q2371" s="4"/>
      <c r="R2371" s="4"/>
      <c r="S2371" s="21"/>
      <c r="T2371" s="21"/>
      <c r="V2371" s="89"/>
      <c r="Z2371" s="73"/>
      <c r="AA2371" s="73">
        <v>12.0</v>
      </c>
      <c r="AB2371" s="4"/>
      <c r="AC2371" s="74"/>
      <c r="AD2371" s="75"/>
      <c r="AE2371" s="75"/>
      <c r="AF2371" s="76"/>
      <c r="AJ2371" s="90"/>
      <c r="AK2371" s="18"/>
      <c r="AL2371" s="18"/>
      <c r="AT2371" s="18"/>
      <c r="AU2371" s="91"/>
    </row>
    <row r="2372" ht="12.0" customHeight="1">
      <c r="A2372" s="97">
        <v>3705063.0</v>
      </c>
      <c r="B2372" s="92" t="s">
        <v>2661</v>
      </c>
      <c r="C2372" s="93"/>
      <c r="D2372" s="82">
        <v>766.19</v>
      </c>
      <c r="E2372" s="106" t="s">
        <v>372</v>
      </c>
      <c r="F2372" s="84">
        <f t="shared" si="195"/>
        <v>934.7518</v>
      </c>
      <c r="G2372" s="95" t="s">
        <v>252</v>
      </c>
      <c r="H2372" s="86"/>
      <c r="I2372" s="76"/>
      <c r="J2372" s="100"/>
      <c r="K2372" s="88"/>
      <c r="N2372" s="18"/>
      <c r="P2372" s="4">
        <v>22.0</v>
      </c>
      <c r="Q2372" s="4"/>
      <c r="R2372" s="4"/>
      <c r="S2372" s="21"/>
      <c r="T2372" s="21"/>
      <c r="V2372" s="89"/>
      <c r="Z2372" s="73"/>
      <c r="AA2372" s="73">
        <v>12.0</v>
      </c>
      <c r="AB2372" s="4"/>
      <c r="AC2372" s="74"/>
      <c r="AD2372" s="75"/>
      <c r="AE2372" s="75"/>
      <c r="AF2372" s="76"/>
      <c r="AJ2372" s="90"/>
      <c r="AK2372" s="18"/>
      <c r="AL2372" s="18"/>
      <c r="AT2372" s="18"/>
      <c r="AU2372" s="91"/>
    </row>
    <row r="2373" ht="12.0" customHeight="1">
      <c r="A2373" s="97">
        <v>3705064.0</v>
      </c>
      <c r="B2373" s="92" t="s">
        <v>2662</v>
      </c>
      <c r="C2373" s="93"/>
      <c r="D2373" s="82">
        <v>766.19</v>
      </c>
      <c r="E2373" s="106" t="s">
        <v>372</v>
      </c>
      <c r="F2373" s="84">
        <f t="shared" si="195"/>
        <v>934.7518</v>
      </c>
      <c r="G2373" s="95" t="s">
        <v>252</v>
      </c>
      <c r="H2373" s="86"/>
      <c r="I2373" s="76"/>
      <c r="J2373" s="100"/>
      <c r="K2373" s="88"/>
      <c r="N2373" s="18"/>
      <c r="P2373" s="4">
        <v>22.0</v>
      </c>
      <c r="Q2373" s="4"/>
      <c r="R2373" s="4"/>
      <c r="S2373" s="21"/>
      <c r="T2373" s="21"/>
      <c r="V2373" s="89"/>
      <c r="Z2373" s="73"/>
      <c r="AA2373" s="73">
        <v>12.0</v>
      </c>
      <c r="AB2373" s="4"/>
      <c r="AC2373" s="74"/>
      <c r="AD2373" s="75"/>
      <c r="AE2373" s="75"/>
      <c r="AF2373" s="76"/>
      <c r="AJ2373" s="90"/>
      <c r="AK2373" s="18"/>
      <c r="AL2373" s="18"/>
      <c r="AT2373" s="18"/>
      <c r="AU2373" s="91"/>
    </row>
    <row r="2374" ht="12.0" customHeight="1">
      <c r="A2374" s="97">
        <v>3705065.0</v>
      </c>
      <c r="B2374" s="92" t="s">
        <v>2663</v>
      </c>
      <c r="C2374" s="93"/>
      <c r="D2374" s="82">
        <v>93.27</v>
      </c>
      <c r="E2374" s="106" t="s">
        <v>245</v>
      </c>
      <c r="F2374" s="84">
        <f t="shared" si="195"/>
        <v>113.7894</v>
      </c>
      <c r="G2374" s="95" t="s">
        <v>274</v>
      </c>
      <c r="H2374" s="86"/>
      <c r="I2374" s="76"/>
      <c r="J2374" s="100"/>
      <c r="K2374" s="88"/>
      <c r="N2374" s="18"/>
      <c r="P2374" s="4">
        <v>22.0</v>
      </c>
      <c r="Q2374" s="4"/>
      <c r="R2374" s="4"/>
      <c r="S2374" s="21"/>
      <c r="T2374" s="21"/>
      <c r="V2374" s="89"/>
      <c r="Z2374" s="73"/>
      <c r="AA2374" s="73">
        <v>12.0</v>
      </c>
      <c r="AB2374" s="4"/>
      <c r="AC2374" s="74"/>
      <c r="AD2374" s="75"/>
      <c r="AE2374" s="75"/>
      <c r="AF2374" s="76"/>
      <c r="AJ2374" s="90"/>
      <c r="AK2374" s="18"/>
      <c r="AL2374" s="18"/>
      <c r="AT2374" s="18"/>
      <c r="AU2374" s="91"/>
    </row>
    <row r="2375" ht="12.0" customHeight="1">
      <c r="A2375" s="97">
        <v>3705066.0</v>
      </c>
      <c r="B2375" s="92" t="s">
        <v>2664</v>
      </c>
      <c r="C2375" s="93"/>
      <c r="D2375" s="82">
        <v>103.38</v>
      </c>
      <c r="E2375" s="106" t="s">
        <v>245</v>
      </c>
      <c r="F2375" s="84">
        <f t="shared" si="195"/>
        <v>126.1236</v>
      </c>
      <c r="G2375" s="95" t="s">
        <v>274</v>
      </c>
      <c r="H2375" s="86"/>
      <c r="I2375" s="76"/>
      <c r="J2375" s="100"/>
      <c r="K2375" s="88"/>
      <c r="N2375" s="18"/>
      <c r="P2375" s="4">
        <v>22.0</v>
      </c>
      <c r="Q2375" s="4"/>
      <c r="R2375" s="4"/>
      <c r="S2375" s="21"/>
      <c r="T2375" s="21"/>
      <c r="V2375" s="89"/>
      <c r="Z2375" s="73"/>
      <c r="AA2375" s="73">
        <v>12.0</v>
      </c>
      <c r="AB2375" s="4"/>
      <c r="AC2375" s="74"/>
      <c r="AD2375" s="75"/>
      <c r="AE2375" s="75"/>
      <c r="AF2375" s="76"/>
      <c r="AJ2375" s="90"/>
      <c r="AK2375" s="18"/>
      <c r="AL2375" s="18"/>
      <c r="AT2375" s="18"/>
      <c r="AU2375" s="91"/>
    </row>
    <row r="2376" ht="12.0" customHeight="1">
      <c r="A2376" s="97">
        <v>3705067.0</v>
      </c>
      <c r="B2376" s="92" t="s">
        <v>2665</v>
      </c>
      <c r="C2376" s="93"/>
      <c r="D2376" s="82">
        <v>120.24</v>
      </c>
      <c r="E2376" s="106" t="s">
        <v>245</v>
      </c>
      <c r="F2376" s="84">
        <f t="shared" si="195"/>
        <v>146.6928</v>
      </c>
      <c r="G2376" s="95" t="s">
        <v>274</v>
      </c>
      <c r="H2376" s="86"/>
      <c r="I2376" s="76"/>
      <c r="J2376" s="100"/>
      <c r="K2376" s="88"/>
      <c r="N2376" s="18"/>
      <c r="P2376" s="4">
        <v>22.0</v>
      </c>
      <c r="Q2376" s="4"/>
      <c r="R2376" s="4"/>
      <c r="S2376" s="21"/>
      <c r="T2376" s="21"/>
      <c r="V2376" s="89"/>
      <c r="Z2376" s="73"/>
      <c r="AA2376" s="73">
        <v>12.0</v>
      </c>
      <c r="AB2376" s="4"/>
      <c r="AC2376" s="74"/>
      <c r="AD2376" s="75"/>
      <c r="AE2376" s="75"/>
      <c r="AF2376" s="76"/>
      <c r="AJ2376" s="90"/>
      <c r="AK2376" s="18"/>
      <c r="AL2376" s="18"/>
      <c r="AT2376" s="18"/>
      <c r="AU2376" s="91"/>
    </row>
    <row r="2377" ht="12.0" customHeight="1">
      <c r="A2377" s="97">
        <v>3705068.0</v>
      </c>
      <c r="B2377" s="92" t="s">
        <v>2666</v>
      </c>
      <c r="C2377" s="93"/>
      <c r="D2377" s="82">
        <v>130.32</v>
      </c>
      <c r="E2377" s="106" t="s">
        <v>497</v>
      </c>
      <c r="F2377" s="84">
        <f t="shared" si="195"/>
        <v>158.9904</v>
      </c>
      <c r="G2377" s="95" t="s">
        <v>246</v>
      </c>
      <c r="H2377" s="86"/>
      <c r="I2377" s="76"/>
      <c r="J2377" s="100"/>
      <c r="K2377" s="88"/>
      <c r="N2377" s="18"/>
      <c r="P2377" s="4">
        <v>22.0</v>
      </c>
      <c r="Q2377" s="4"/>
      <c r="R2377" s="4"/>
      <c r="S2377" s="21"/>
      <c r="T2377" s="21"/>
      <c r="V2377" s="89"/>
      <c r="Z2377" s="73"/>
      <c r="AA2377" s="73">
        <v>12.0</v>
      </c>
      <c r="AB2377" s="4"/>
      <c r="AC2377" s="74"/>
      <c r="AD2377" s="75"/>
      <c r="AE2377" s="75"/>
      <c r="AF2377" s="76"/>
      <c r="AJ2377" s="90"/>
      <c r="AK2377" s="18"/>
      <c r="AL2377" s="18"/>
      <c r="AT2377" s="18"/>
      <c r="AU2377" s="91"/>
    </row>
    <row r="2378" ht="12.0" customHeight="1">
      <c r="A2378" s="97">
        <v>3705069.0</v>
      </c>
      <c r="B2378" s="92" t="s">
        <v>2667</v>
      </c>
      <c r="C2378" s="93"/>
      <c r="D2378" s="82">
        <v>130.32</v>
      </c>
      <c r="E2378" s="106" t="s">
        <v>497</v>
      </c>
      <c r="F2378" s="84">
        <f t="shared" si="195"/>
        <v>158.9904</v>
      </c>
      <c r="G2378" s="95" t="s">
        <v>252</v>
      </c>
      <c r="H2378" s="86"/>
      <c r="I2378" s="76"/>
      <c r="J2378" s="100"/>
      <c r="K2378" s="88"/>
      <c r="N2378" s="18"/>
      <c r="P2378" s="4">
        <v>22.0</v>
      </c>
      <c r="Q2378" s="4"/>
      <c r="R2378" s="4"/>
      <c r="S2378" s="21"/>
      <c r="T2378" s="21"/>
      <c r="V2378" s="89"/>
      <c r="Z2378" s="73"/>
      <c r="AA2378" s="73">
        <v>12.0</v>
      </c>
      <c r="AB2378" s="4"/>
      <c r="AC2378" s="74"/>
      <c r="AD2378" s="75"/>
      <c r="AE2378" s="75"/>
      <c r="AF2378" s="76"/>
      <c r="AJ2378" s="90"/>
      <c r="AK2378" s="18"/>
      <c r="AL2378" s="18"/>
      <c r="AT2378" s="18"/>
      <c r="AU2378" s="91"/>
    </row>
    <row r="2379" ht="12.0" customHeight="1">
      <c r="A2379" s="97">
        <v>3705070.0</v>
      </c>
      <c r="B2379" s="92" t="s">
        <v>2668</v>
      </c>
      <c r="C2379" s="93"/>
      <c r="D2379" s="82">
        <v>130.32</v>
      </c>
      <c r="E2379" s="106" t="s">
        <v>245</v>
      </c>
      <c r="F2379" s="84">
        <f t="shared" si="195"/>
        <v>158.9904</v>
      </c>
      <c r="G2379" s="95" t="s">
        <v>274</v>
      </c>
      <c r="H2379" s="86"/>
      <c r="I2379" s="76"/>
      <c r="J2379" s="100"/>
      <c r="K2379" s="88"/>
      <c r="N2379" s="18"/>
      <c r="P2379" s="4">
        <v>22.0</v>
      </c>
      <c r="Q2379" s="4"/>
      <c r="R2379" s="4"/>
      <c r="S2379" s="21"/>
      <c r="T2379" s="21"/>
      <c r="V2379" s="89"/>
      <c r="Z2379" s="73"/>
      <c r="AA2379" s="73">
        <v>12.0</v>
      </c>
      <c r="AB2379" s="4"/>
      <c r="AC2379" s="74"/>
      <c r="AD2379" s="75"/>
      <c r="AE2379" s="75"/>
      <c r="AF2379" s="76"/>
      <c r="AJ2379" s="90"/>
      <c r="AK2379" s="18"/>
      <c r="AL2379" s="18"/>
      <c r="AT2379" s="18"/>
      <c r="AU2379" s="91"/>
    </row>
    <row r="2380" ht="12.0" customHeight="1">
      <c r="A2380" s="97">
        <v>3705071.0</v>
      </c>
      <c r="B2380" s="92" t="s">
        <v>2669</v>
      </c>
      <c r="C2380" s="93"/>
      <c r="D2380" s="82">
        <v>183.18</v>
      </c>
      <c r="E2380" s="106" t="s">
        <v>245</v>
      </c>
      <c r="F2380" s="84">
        <f t="shared" si="195"/>
        <v>223.4796</v>
      </c>
      <c r="G2380" s="95" t="s">
        <v>246</v>
      </c>
      <c r="H2380" s="86"/>
      <c r="I2380" s="76"/>
      <c r="J2380" s="100"/>
      <c r="K2380" s="88"/>
      <c r="N2380" s="18"/>
      <c r="P2380" s="4">
        <v>22.0</v>
      </c>
      <c r="Q2380" s="4"/>
      <c r="R2380" s="4"/>
      <c r="S2380" s="21"/>
      <c r="T2380" s="21"/>
      <c r="V2380" s="89"/>
      <c r="Z2380" s="73"/>
      <c r="AA2380" s="73">
        <v>12.0</v>
      </c>
      <c r="AB2380" s="4"/>
      <c r="AC2380" s="74"/>
      <c r="AD2380" s="75"/>
      <c r="AE2380" s="75"/>
      <c r="AF2380" s="76"/>
      <c r="AJ2380" s="90"/>
      <c r="AK2380" s="18"/>
      <c r="AL2380" s="18"/>
      <c r="AT2380" s="18"/>
      <c r="AU2380" s="91"/>
    </row>
    <row r="2381" ht="12.0" customHeight="1">
      <c r="A2381" s="97">
        <v>3705072.0</v>
      </c>
      <c r="B2381" s="92" t="s">
        <v>2670</v>
      </c>
      <c r="C2381" s="93"/>
      <c r="D2381" s="82">
        <v>183.18</v>
      </c>
      <c r="E2381" s="106" t="s">
        <v>245</v>
      </c>
      <c r="F2381" s="84">
        <f t="shared" si="195"/>
        <v>223.4796</v>
      </c>
      <c r="G2381" s="95" t="s">
        <v>252</v>
      </c>
      <c r="H2381" s="86"/>
      <c r="I2381" s="76"/>
      <c r="J2381" s="100"/>
      <c r="K2381" s="88"/>
      <c r="N2381" s="18"/>
      <c r="P2381" s="4">
        <v>22.0</v>
      </c>
      <c r="Q2381" s="4"/>
      <c r="R2381" s="4"/>
      <c r="S2381" s="21"/>
      <c r="T2381" s="21"/>
      <c r="V2381" s="89"/>
      <c r="Z2381" s="73"/>
      <c r="AA2381" s="73">
        <v>12.0</v>
      </c>
      <c r="AB2381" s="4"/>
      <c r="AC2381" s="74"/>
      <c r="AD2381" s="75"/>
      <c r="AE2381" s="75"/>
      <c r="AF2381" s="76"/>
      <c r="AJ2381" s="90"/>
      <c r="AK2381" s="18"/>
      <c r="AL2381" s="18"/>
      <c r="AT2381" s="18"/>
      <c r="AU2381" s="91"/>
    </row>
    <row r="2382" ht="12.0" customHeight="1">
      <c r="A2382" s="97">
        <v>3705073.0</v>
      </c>
      <c r="B2382" s="92" t="s">
        <v>2671</v>
      </c>
      <c r="C2382" s="93"/>
      <c r="D2382" s="82">
        <v>183.18</v>
      </c>
      <c r="E2382" s="106" t="s">
        <v>458</v>
      </c>
      <c r="F2382" s="84">
        <f t="shared" si="195"/>
        <v>223.4796</v>
      </c>
      <c r="G2382" s="95" t="s">
        <v>274</v>
      </c>
      <c r="H2382" s="86"/>
      <c r="I2382" s="76"/>
      <c r="J2382" s="100"/>
      <c r="K2382" s="88"/>
      <c r="N2382" s="18"/>
      <c r="P2382" s="4">
        <v>22.0</v>
      </c>
      <c r="Q2382" s="4"/>
      <c r="R2382" s="4"/>
      <c r="S2382" s="21"/>
      <c r="T2382" s="21"/>
      <c r="V2382" s="89"/>
      <c r="Z2382" s="73"/>
      <c r="AA2382" s="73">
        <v>12.0</v>
      </c>
      <c r="AB2382" s="4"/>
      <c r="AC2382" s="74"/>
      <c r="AD2382" s="75"/>
      <c r="AE2382" s="75"/>
      <c r="AF2382" s="76"/>
      <c r="AJ2382" s="90"/>
      <c r="AK2382" s="18"/>
      <c r="AL2382" s="18"/>
      <c r="AT2382" s="18"/>
      <c r="AU2382" s="91"/>
    </row>
    <row r="2383" ht="12.0" customHeight="1">
      <c r="A2383" s="97">
        <v>3705074.0</v>
      </c>
      <c r="B2383" s="92" t="s">
        <v>2672</v>
      </c>
      <c r="C2383" s="93"/>
      <c r="D2383" s="82">
        <v>219.01</v>
      </c>
      <c r="E2383" s="106" t="s">
        <v>245</v>
      </c>
      <c r="F2383" s="84">
        <f t="shared" si="195"/>
        <v>267.1922</v>
      </c>
      <c r="G2383" s="95" t="s">
        <v>246</v>
      </c>
      <c r="H2383" s="86"/>
      <c r="I2383" s="76"/>
      <c r="J2383" s="100"/>
      <c r="K2383" s="88"/>
      <c r="N2383" s="18"/>
      <c r="P2383" s="4">
        <v>22.0</v>
      </c>
      <c r="Q2383" s="4"/>
      <c r="R2383" s="4"/>
      <c r="S2383" s="21"/>
      <c r="T2383" s="21"/>
      <c r="V2383" s="89"/>
      <c r="Z2383" s="73"/>
      <c r="AA2383" s="73">
        <v>12.0</v>
      </c>
      <c r="AB2383" s="4"/>
      <c r="AC2383" s="74"/>
      <c r="AD2383" s="75"/>
      <c r="AE2383" s="75"/>
      <c r="AF2383" s="76"/>
      <c r="AJ2383" s="90"/>
      <c r="AK2383" s="18"/>
      <c r="AL2383" s="18"/>
      <c r="AT2383" s="18"/>
      <c r="AU2383" s="91"/>
    </row>
    <row r="2384" ht="12.0" customHeight="1">
      <c r="A2384" s="97">
        <v>3705075.0</v>
      </c>
      <c r="B2384" s="92" t="s">
        <v>2673</v>
      </c>
      <c r="C2384" s="93"/>
      <c r="D2384" s="82">
        <v>219.01</v>
      </c>
      <c r="E2384" s="106" t="s">
        <v>372</v>
      </c>
      <c r="F2384" s="84">
        <f t="shared" si="195"/>
        <v>267.1922</v>
      </c>
      <c r="G2384" s="95" t="s">
        <v>252</v>
      </c>
      <c r="H2384" s="86"/>
      <c r="I2384" s="76"/>
      <c r="J2384" s="100"/>
      <c r="K2384" s="88"/>
      <c r="N2384" s="18"/>
      <c r="P2384" s="4">
        <v>22.0</v>
      </c>
      <c r="Q2384" s="4"/>
      <c r="R2384" s="4"/>
      <c r="S2384" s="21"/>
      <c r="T2384" s="21"/>
      <c r="V2384" s="89"/>
      <c r="Z2384" s="73"/>
      <c r="AA2384" s="73">
        <v>12.0</v>
      </c>
      <c r="AB2384" s="4"/>
      <c r="AC2384" s="74"/>
      <c r="AD2384" s="75"/>
      <c r="AE2384" s="75"/>
      <c r="AF2384" s="76"/>
      <c r="AJ2384" s="90"/>
      <c r="AK2384" s="18"/>
      <c r="AL2384" s="18"/>
      <c r="AT2384" s="18"/>
      <c r="AU2384" s="91"/>
    </row>
    <row r="2385" ht="12.0" customHeight="1">
      <c r="A2385" s="97">
        <v>3705076.0</v>
      </c>
      <c r="B2385" s="92" t="s">
        <v>2674</v>
      </c>
      <c r="C2385" s="93"/>
      <c r="D2385" s="82">
        <v>219.01</v>
      </c>
      <c r="E2385" s="106" t="s">
        <v>372</v>
      </c>
      <c r="F2385" s="84">
        <f t="shared" si="195"/>
        <v>267.1922</v>
      </c>
      <c r="G2385" s="95" t="s">
        <v>252</v>
      </c>
      <c r="H2385" s="86"/>
      <c r="I2385" s="76"/>
      <c r="J2385" s="100"/>
      <c r="K2385" s="88"/>
      <c r="N2385" s="18"/>
      <c r="P2385" s="4">
        <v>22.0</v>
      </c>
      <c r="Q2385" s="4"/>
      <c r="R2385" s="4"/>
      <c r="S2385" s="21"/>
      <c r="T2385" s="21"/>
      <c r="V2385" s="89"/>
      <c r="Z2385" s="73"/>
      <c r="AA2385" s="73">
        <v>12.0</v>
      </c>
      <c r="AB2385" s="4"/>
      <c r="AC2385" s="74"/>
      <c r="AD2385" s="75"/>
      <c r="AE2385" s="75"/>
      <c r="AF2385" s="76"/>
      <c r="AJ2385" s="90"/>
      <c r="AK2385" s="18"/>
      <c r="AL2385" s="18"/>
      <c r="AT2385" s="18"/>
      <c r="AU2385" s="91"/>
    </row>
    <row r="2386" ht="12.0" customHeight="1">
      <c r="A2386" s="97">
        <v>3705077.0</v>
      </c>
      <c r="B2386" s="92" t="s">
        <v>2675</v>
      </c>
      <c r="C2386" s="93"/>
      <c r="D2386" s="82">
        <v>219.01</v>
      </c>
      <c r="E2386" s="106" t="s">
        <v>245</v>
      </c>
      <c r="F2386" s="84">
        <f t="shared" si="195"/>
        <v>267.1922</v>
      </c>
      <c r="G2386" s="95" t="s">
        <v>274</v>
      </c>
      <c r="H2386" s="86"/>
      <c r="I2386" s="76"/>
      <c r="J2386" s="100"/>
      <c r="K2386" s="88"/>
      <c r="N2386" s="18"/>
      <c r="P2386" s="4">
        <v>22.0</v>
      </c>
      <c r="Q2386" s="4"/>
      <c r="R2386" s="4"/>
      <c r="S2386" s="21"/>
      <c r="T2386" s="21"/>
      <c r="V2386" s="89"/>
      <c r="Z2386" s="73"/>
      <c r="AA2386" s="73">
        <v>12.0</v>
      </c>
      <c r="AB2386" s="4"/>
      <c r="AC2386" s="74"/>
      <c r="AD2386" s="75"/>
      <c r="AE2386" s="75"/>
      <c r="AF2386" s="76"/>
      <c r="AJ2386" s="90"/>
      <c r="AK2386" s="18"/>
      <c r="AL2386" s="18"/>
      <c r="AT2386" s="18"/>
      <c r="AU2386" s="91"/>
    </row>
    <row r="2387" ht="12.0" customHeight="1">
      <c r="A2387" s="97">
        <v>3705078.0</v>
      </c>
      <c r="B2387" s="92" t="s">
        <v>2676</v>
      </c>
      <c r="C2387" s="93"/>
      <c r="D2387" s="82">
        <v>265.49</v>
      </c>
      <c r="E2387" s="106" t="s">
        <v>497</v>
      </c>
      <c r="F2387" s="84">
        <f t="shared" si="195"/>
        <v>323.8978</v>
      </c>
      <c r="G2387" s="95" t="s">
        <v>246</v>
      </c>
      <c r="H2387" s="86"/>
      <c r="I2387" s="76"/>
      <c r="J2387" s="100"/>
      <c r="K2387" s="88"/>
      <c r="N2387" s="18"/>
      <c r="P2387" s="4">
        <v>22.0</v>
      </c>
      <c r="Q2387" s="4"/>
      <c r="R2387" s="4"/>
      <c r="S2387" s="21"/>
      <c r="T2387" s="21"/>
      <c r="V2387" s="89"/>
      <c r="Z2387" s="73"/>
      <c r="AA2387" s="73">
        <v>12.0</v>
      </c>
      <c r="AB2387" s="4"/>
      <c r="AC2387" s="74"/>
      <c r="AD2387" s="75"/>
      <c r="AE2387" s="75"/>
      <c r="AF2387" s="76"/>
      <c r="AJ2387" s="90"/>
      <c r="AK2387" s="18"/>
      <c r="AL2387" s="18"/>
      <c r="AT2387" s="18"/>
      <c r="AU2387" s="91"/>
    </row>
    <row r="2388" ht="12.0" customHeight="1">
      <c r="A2388" s="97">
        <v>3705079.0</v>
      </c>
      <c r="B2388" s="92" t="s">
        <v>2677</v>
      </c>
      <c r="C2388" s="93"/>
      <c r="D2388" s="82">
        <v>265.49</v>
      </c>
      <c r="E2388" s="106" t="s">
        <v>372</v>
      </c>
      <c r="F2388" s="84">
        <f t="shared" si="195"/>
        <v>323.8978</v>
      </c>
      <c r="G2388" s="95" t="s">
        <v>246</v>
      </c>
      <c r="H2388" s="86"/>
      <c r="I2388" s="76"/>
      <c r="J2388" s="100"/>
      <c r="K2388" s="88"/>
      <c r="N2388" s="18"/>
      <c r="P2388" s="4">
        <v>22.0</v>
      </c>
      <c r="Q2388" s="4"/>
      <c r="R2388" s="4"/>
      <c r="S2388" s="21"/>
      <c r="T2388" s="21"/>
      <c r="V2388" s="89"/>
      <c r="Z2388" s="73"/>
      <c r="AA2388" s="73">
        <v>12.0</v>
      </c>
      <c r="AB2388" s="4"/>
      <c r="AC2388" s="74"/>
      <c r="AD2388" s="75"/>
      <c r="AE2388" s="75"/>
      <c r="AF2388" s="76"/>
      <c r="AJ2388" s="90"/>
      <c r="AK2388" s="18"/>
      <c r="AL2388" s="18"/>
      <c r="AT2388" s="18"/>
      <c r="AU2388" s="91"/>
    </row>
    <row r="2389" ht="12.0" customHeight="1">
      <c r="A2389" s="97">
        <v>3705080.0</v>
      </c>
      <c r="B2389" s="92" t="s">
        <v>2678</v>
      </c>
      <c r="C2389" s="93"/>
      <c r="D2389" s="82">
        <v>270.18</v>
      </c>
      <c r="E2389" s="106" t="s">
        <v>245</v>
      </c>
      <c r="F2389" s="84">
        <f t="shared" si="195"/>
        <v>329.6196</v>
      </c>
      <c r="G2389" s="95" t="s">
        <v>246</v>
      </c>
      <c r="H2389" s="86"/>
      <c r="I2389" s="76"/>
      <c r="J2389" s="100"/>
      <c r="K2389" s="88"/>
      <c r="N2389" s="18"/>
      <c r="P2389" s="4">
        <v>22.0</v>
      </c>
      <c r="Q2389" s="4"/>
      <c r="R2389" s="4"/>
      <c r="S2389" s="21"/>
      <c r="T2389" s="21"/>
      <c r="V2389" s="89"/>
      <c r="Z2389" s="73"/>
      <c r="AA2389" s="73">
        <v>12.0</v>
      </c>
      <c r="AB2389" s="4"/>
      <c r="AC2389" s="74"/>
      <c r="AD2389" s="75"/>
      <c r="AE2389" s="75"/>
      <c r="AF2389" s="76"/>
      <c r="AJ2389" s="90"/>
      <c r="AK2389" s="18"/>
      <c r="AL2389" s="18"/>
      <c r="AT2389" s="18"/>
      <c r="AU2389" s="91"/>
    </row>
    <row r="2390" ht="12.0" customHeight="1">
      <c r="A2390" s="97">
        <v>3705081.0</v>
      </c>
      <c r="B2390" s="92" t="s">
        <v>2679</v>
      </c>
      <c r="C2390" s="93"/>
      <c r="D2390" s="82">
        <v>270.18</v>
      </c>
      <c r="E2390" s="106" t="s">
        <v>245</v>
      </c>
      <c r="F2390" s="84">
        <f t="shared" si="195"/>
        <v>329.6196</v>
      </c>
      <c r="G2390" s="95" t="s">
        <v>246</v>
      </c>
      <c r="H2390" s="86"/>
      <c r="I2390" s="76"/>
      <c r="J2390" s="100"/>
      <c r="K2390" s="88"/>
      <c r="N2390" s="18"/>
      <c r="P2390" s="4">
        <v>22.0</v>
      </c>
      <c r="Q2390" s="4"/>
      <c r="R2390" s="4"/>
      <c r="S2390" s="21"/>
      <c r="T2390" s="21"/>
      <c r="V2390" s="89"/>
      <c r="Z2390" s="73"/>
      <c r="AA2390" s="73">
        <v>12.0</v>
      </c>
      <c r="AB2390" s="4"/>
      <c r="AC2390" s="74"/>
      <c r="AD2390" s="75"/>
      <c r="AE2390" s="75"/>
      <c r="AF2390" s="76"/>
      <c r="AJ2390" s="90"/>
      <c r="AK2390" s="18"/>
      <c r="AL2390" s="18"/>
      <c r="AT2390" s="18"/>
      <c r="AU2390" s="91"/>
    </row>
    <row r="2391" ht="12.0" customHeight="1">
      <c r="A2391" s="97">
        <v>3705082.0</v>
      </c>
      <c r="B2391" s="92" t="s">
        <v>2680</v>
      </c>
      <c r="C2391" s="93"/>
      <c r="D2391" s="82">
        <v>270.18</v>
      </c>
      <c r="E2391" s="106" t="s">
        <v>245</v>
      </c>
      <c r="F2391" s="84">
        <f t="shared" si="195"/>
        <v>329.6196</v>
      </c>
      <c r="G2391" s="95" t="s">
        <v>252</v>
      </c>
      <c r="H2391" s="86"/>
      <c r="I2391" s="76"/>
      <c r="J2391" s="100"/>
      <c r="K2391" s="88"/>
      <c r="N2391" s="18"/>
      <c r="P2391" s="4">
        <v>22.0</v>
      </c>
      <c r="Q2391" s="4"/>
      <c r="R2391" s="4"/>
      <c r="S2391" s="21"/>
      <c r="T2391" s="21"/>
      <c r="V2391" s="89"/>
      <c r="Z2391" s="73"/>
      <c r="AA2391" s="73">
        <v>12.0</v>
      </c>
      <c r="AB2391" s="4"/>
      <c r="AC2391" s="74"/>
      <c r="AD2391" s="75"/>
      <c r="AE2391" s="75"/>
      <c r="AF2391" s="76"/>
      <c r="AJ2391" s="90"/>
      <c r="AK2391" s="18"/>
      <c r="AL2391" s="18"/>
      <c r="AT2391" s="18"/>
      <c r="AU2391" s="91"/>
    </row>
    <row r="2392" ht="12.0" customHeight="1">
      <c r="A2392" s="97">
        <v>3705083.0</v>
      </c>
      <c r="B2392" s="92" t="s">
        <v>2681</v>
      </c>
      <c r="C2392" s="93"/>
      <c r="D2392" s="82">
        <v>270.18</v>
      </c>
      <c r="E2392" s="106" t="s">
        <v>372</v>
      </c>
      <c r="F2392" s="84">
        <f t="shared" si="195"/>
        <v>329.6196</v>
      </c>
      <c r="G2392" s="95" t="s">
        <v>252</v>
      </c>
      <c r="H2392" s="86"/>
      <c r="I2392" s="76"/>
      <c r="J2392" s="100"/>
      <c r="K2392" s="88"/>
      <c r="N2392" s="18"/>
      <c r="P2392" s="4">
        <v>22.0</v>
      </c>
      <c r="Q2392" s="4"/>
      <c r="R2392" s="4"/>
      <c r="S2392" s="21"/>
      <c r="T2392" s="21"/>
      <c r="V2392" s="89"/>
      <c r="Z2392" s="73"/>
      <c r="AA2392" s="73">
        <v>12.0</v>
      </c>
      <c r="AB2392" s="4"/>
      <c r="AC2392" s="74"/>
      <c r="AD2392" s="75"/>
      <c r="AE2392" s="75"/>
      <c r="AF2392" s="76"/>
      <c r="AJ2392" s="90"/>
      <c r="AK2392" s="18"/>
      <c r="AL2392" s="18"/>
      <c r="AT2392" s="18"/>
      <c r="AU2392" s="91"/>
    </row>
    <row r="2393" ht="12.0" customHeight="1">
      <c r="A2393" s="97">
        <v>3705084.0</v>
      </c>
      <c r="B2393" s="92" t="s">
        <v>2682</v>
      </c>
      <c r="C2393" s="93"/>
      <c r="D2393" s="82">
        <v>270.18</v>
      </c>
      <c r="E2393" s="106" t="s">
        <v>372</v>
      </c>
      <c r="F2393" s="84">
        <f t="shared" si="195"/>
        <v>329.6196</v>
      </c>
      <c r="G2393" s="95" t="s">
        <v>252</v>
      </c>
      <c r="H2393" s="86"/>
      <c r="I2393" s="76"/>
      <c r="J2393" s="100"/>
      <c r="K2393" s="88"/>
      <c r="N2393" s="18"/>
      <c r="P2393" s="4">
        <v>22.0</v>
      </c>
      <c r="Q2393" s="4"/>
      <c r="R2393" s="4"/>
      <c r="S2393" s="21"/>
      <c r="T2393" s="21"/>
      <c r="V2393" s="89"/>
      <c r="Z2393" s="73"/>
      <c r="AA2393" s="73">
        <v>12.0</v>
      </c>
      <c r="AB2393" s="4"/>
      <c r="AC2393" s="74"/>
      <c r="AD2393" s="75"/>
      <c r="AE2393" s="75"/>
      <c r="AF2393" s="76"/>
      <c r="AJ2393" s="90"/>
      <c r="AK2393" s="18"/>
      <c r="AL2393" s="18"/>
      <c r="AT2393" s="18"/>
      <c r="AU2393" s="91"/>
    </row>
    <row r="2394" ht="12.0" customHeight="1">
      <c r="A2394" s="97">
        <v>3705085.0</v>
      </c>
      <c r="B2394" s="92" t="s">
        <v>2683</v>
      </c>
      <c r="C2394" s="93"/>
      <c r="D2394" s="82">
        <v>270.18</v>
      </c>
      <c r="E2394" s="106" t="s">
        <v>507</v>
      </c>
      <c r="F2394" s="84">
        <f t="shared" si="195"/>
        <v>329.6196</v>
      </c>
      <c r="G2394" s="95" t="s">
        <v>274</v>
      </c>
      <c r="H2394" s="86"/>
      <c r="I2394" s="76"/>
      <c r="J2394" s="100"/>
      <c r="K2394" s="88"/>
      <c r="N2394" s="18"/>
      <c r="P2394" s="4">
        <v>22.0</v>
      </c>
      <c r="Q2394" s="4"/>
      <c r="R2394" s="4"/>
      <c r="S2394" s="21"/>
      <c r="T2394" s="21"/>
      <c r="V2394" s="89"/>
      <c r="Z2394" s="73"/>
      <c r="AA2394" s="73">
        <v>12.0</v>
      </c>
      <c r="AB2394" s="4"/>
      <c r="AC2394" s="74"/>
      <c r="AD2394" s="75"/>
      <c r="AE2394" s="75"/>
      <c r="AF2394" s="76"/>
      <c r="AJ2394" s="90"/>
      <c r="AK2394" s="18"/>
      <c r="AL2394" s="18"/>
      <c r="AT2394" s="18"/>
      <c r="AU2394" s="91"/>
    </row>
    <row r="2395" ht="12.0" customHeight="1">
      <c r="A2395" s="97">
        <v>3705086.0</v>
      </c>
      <c r="B2395" s="92" t="s">
        <v>2684</v>
      </c>
      <c r="C2395" s="93"/>
      <c r="D2395" s="82">
        <v>332.7</v>
      </c>
      <c r="E2395" s="106" t="s">
        <v>497</v>
      </c>
      <c r="F2395" s="84">
        <f t="shared" si="195"/>
        <v>405.894</v>
      </c>
      <c r="G2395" s="95" t="s">
        <v>246</v>
      </c>
      <c r="H2395" s="86"/>
      <c r="I2395" s="76"/>
      <c r="J2395" s="100"/>
      <c r="K2395" s="88"/>
      <c r="N2395" s="18"/>
      <c r="P2395" s="4">
        <v>22.0</v>
      </c>
      <c r="Q2395" s="4"/>
      <c r="R2395" s="4"/>
      <c r="S2395" s="21"/>
      <c r="T2395" s="21"/>
      <c r="V2395" s="89"/>
      <c r="Z2395" s="73"/>
      <c r="AA2395" s="73">
        <v>12.0</v>
      </c>
      <c r="AB2395" s="4"/>
      <c r="AC2395" s="74"/>
      <c r="AD2395" s="75"/>
      <c r="AE2395" s="75"/>
      <c r="AF2395" s="76"/>
      <c r="AJ2395" s="90"/>
      <c r="AK2395" s="18"/>
      <c r="AL2395" s="18"/>
      <c r="AT2395" s="18"/>
      <c r="AU2395" s="91"/>
    </row>
    <row r="2396" ht="12.0" customHeight="1">
      <c r="A2396" s="97">
        <v>3705087.0</v>
      </c>
      <c r="B2396" s="92" t="s">
        <v>2685</v>
      </c>
      <c r="C2396" s="93"/>
      <c r="D2396" s="82">
        <v>332.7</v>
      </c>
      <c r="E2396" s="106" t="s">
        <v>372</v>
      </c>
      <c r="F2396" s="84">
        <f t="shared" si="195"/>
        <v>405.894</v>
      </c>
      <c r="G2396" s="95" t="s">
        <v>246</v>
      </c>
      <c r="H2396" s="86"/>
      <c r="I2396" s="76"/>
      <c r="J2396" s="100"/>
      <c r="K2396" s="88"/>
      <c r="N2396" s="18"/>
      <c r="P2396" s="4">
        <v>22.0</v>
      </c>
      <c r="Q2396" s="4"/>
      <c r="R2396" s="4"/>
      <c r="S2396" s="21"/>
      <c r="T2396" s="21"/>
      <c r="V2396" s="89"/>
      <c r="Z2396" s="73"/>
      <c r="AA2396" s="73">
        <v>12.0</v>
      </c>
      <c r="AB2396" s="4"/>
      <c r="AC2396" s="74"/>
      <c r="AD2396" s="75"/>
      <c r="AE2396" s="75"/>
      <c r="AF2396" s="76"/>
      <c r="AJ2396" s="90"/>
      <c r="AK2396" s="18"/>
      <c r="AL2396" s="18"/>
      <c r="AT2396" s="18"/>
      <c r="AU2396" s="91"/>
    </row>
    <row r="2397" ht="12.0" customHeight="1">
      <c r="A2397" s="97">
        <v>3705088.0</v>
      </c>
      <c r="B2397" s="92" t="s">
        <v>2686</v>
      </c>
      <c r="C2397" s="93"/>
      <c r="D2397" s="82">
        <v>332.7</v>
      </c>
      <c r="E2397" s="106" t="s">
        <v>245</v>
      </c>
      <c r="F2397" s="84">
        <f t="shared" si="195"/>
        <v>405.894</v>
      </c>
      <c r="G2397" s="95" t="s">
        <v>252</v>
      </c>
      <c r="H2397" s="86"/>
      <c r="I2397" s="76"/>
      <c r="J2397" s="100"/>
      <c r="K2397" s="88"/>
      <c r="N2397" s="18"/>
      <c r="P2397" s="4">
        <v>22.0</v>
      </c>
      <c r="Q2397" s="4"/>
      <c r="R2397" s="4"/>
      <c r="S2397" s="21"/>
      <c r="T2397" s="21"/>
      <c r="V2397" s="89"/>
      <c r="Z2397" s="73"/>
      <c r="AA2397" s="73">
        <v>12.0</v>
      </c>
      <c r="AB2397" s="4"/>
      <c r="AC2397" s="74"/>
      <c r="AD2397" s="75"/>
      <c r="AE2397" s="75"/>
      <c r="AF2397" s="76"/>
      <c r="AJ2397" s="90"/>
      <c r="AK2397" s="18"/>
      <c r="AL2397" s="18"/>
      <c r="AT2397" s="18"/>
      <c r="AU2397" s="91"/>
    </row>
    <row r="2398" ht="12.0" customHeight="1">
      <c r="A2398" s="97">
        <v>3705089.0</v>
      </c>
      <c r="B2398" s="92" t="s">
        <v>2687</v>
      </c>
      <c r="C2398" s="93"/>
      <c r="D2398" s="82">
        <v>332.7</v>
      </c>
      <c r="E2398" s="106" t="s">
        <v>245</v>
      </c>
      <c r="F2398" s="84">
        <f t="shared" si="195"/>
        <v>405.894</v>
      </c>
      <c r="G2398" s="95" t="s">
        <v>252</v>
      </c>
      <c r="H2398" s="86"/>
      <c r="I2398" s="76"/>
      <c r="J2398" s="100"/>
      <c r="K2398" s="88"/>
      <c r="N2398" s="18"/>
      <c r="P2398" s="4">
        <v>22.0</v>
      </c>
      <c r="Q2398" s="4"/>
      <c r="R2398" s="4"/>
      <c r="S2398" s="21"/>
      <c r="T2398" s="21"/>
      <c r="V2398" s="89"/>
      <c r="Z2398" s="73"/>
      <c r="AA2398" s="73">
        <v>12.0</v>
      </c>
      <c r="AB2398" s="4"/>
      <c r="AC2398" s="74"/>
      <c r="AD2398" s="75"/>
      <c r="AE2398" s="75"/>
      <c r="AF2398" s="76"/>
      <c r="AJ2398" s="90"/>
      <c r="AK2398" s="18"/>
      <c r="AL2398" s="18"/>
      <c r="AT2398" s="18"/>
      <c r="AU2398" s="91"/>
    </row>
    <row r="2399" ht="12.0" customHeight="1">
      <c r="A2399" s="97">
        <v>3705090.0</v>
      </c>
      <c r="B2399" s="92" t="s">
        <v>2688</v>
      </c>
      <c r="C2399" s="93"/>
      <c r="D2399" s="82">
        <v>332.7</v>
      </c>
      <c r="E2399" s="106" t="s">
        <v>497</v>
      </c>
      <c r="F2399" s="84">
        <f t="shared" si="195"/>
        <v>405.894</v>
      </c>
      <c r="G2399" s="95" t="s">
        <v>252</v>
      </c>
      <c r="H2399" s="86"/>
      <c r="I2399" s="76"/>
      <c r="J2399" s="100"/>
      <c r="K2399" s="88"/>
      <c r="N2399" s="18"/>
      <c r="P2399" s="4">
        <v>22.0</v>
      </c>
      <c r="Q2399" s="4"/>
      <c r="R2399" s="4"/>
      <c r="S2399" s="21"/>
      <c r="T2399" s="21"/>
      <c r="V2399" s="89"/>
      <c r="Z2399" s="73"/>
      <c r="AA2399" s="73">
        <v>12.0</v>
      </c>
      <c r="AB2399" s="4"/>
      <c r="AC2399" s="74"/>
      <c r="AD2399" s="75"/>
      <c r="AE2399" s="75"/>
      <c r="AF2399" s="76"/>
      <c r="AJ2399" s="90"/>
      <c r="AK2399" s="18"/>
      <c r="AL2399" s="18"/>
      <c r="AT2399" s="18"/>
      <c r="AU2399" s="91"/>
    </row>
    <row r="2400" ht="12.0" customHeight="1">
      <c r="A2400" s="97">
        <v>3705091.0</v>
      </c>
      <c r="B2400" s="92" t="s">
        <v>2689</v>
      </c>
      <c r="C2400" s="93"/>
      <c r="D2400" s="82">
        <v>332.7</v>
      </c>
      <c r="E2400" s="106" t="s">
        <v>379</v>
      </c>
      <c r="F2400" s="84">
        <f t="shared" si="195"/>
        <v>405.894</v>
      </c>
      <c r="G2400" s="95" t="s">
        <v>274</v>
      </c>
      <c r="H2400" s="86"/>
      <c r="I2400" s="76"/>
      <c r="J2400" s="100"/>
      <c r="K2400" s="88"/>
      <c r="N2400" s="18"/>
      <c r="P2400" s="4">
        <v>22.0</v>
      </c>
      <c r="Q2400" s="4"/>
      <c r="R2400" s="4"/>
      <c r="S2400" s="21"/>
      <c r="T2400" s="21"/>
      <c r="V2400" s="89"/>
      <c r="Z2400" s="73"/>
      <c r="AA2400" s="73">
        <v>12.0</v>
      </c>
      <c r="AB2400" s="4"/>
      <c r="AC2400" s="74"/>
      <c r="AD2400" s="75"/>
      <c r="AE2400" s="75"/>
      <c r="AF2400" s="76"/>
      <c r="AJ2400" s="90"/>
      <c r="AK2400" s="18"/>
      <c r="AL2400" s="18"/>
      <c r="AT2400" s="18"/>
      <c r="AU2400" s="91"/>
    </row>
    <row r="2401" ht="12.0" customHeight="1">
      <c r="A2401" s="97">
        <v>3705092.0</v>
      </c>
      <c r="B2401" s="92" t="s">
        <v>2690</v>
      </c>
      <c r="C2401" s="93"/>
      <c r="D2401" s="82">
        <v>393.14</v>
      </c>
      <c r="E2401" s="106" t="s">
        <v>372</v>
      </c>
      <c r="F2401" s="84">
        <f t="shared" si="195"/>
        <v>479.6308</v>
      </c>
      <c r="G2401" s="95" t="s">
        <v>246</v>
      </c>
      <c r="H2401" s="86"/>
      <c r="I2401" s="76"/>
      <c r="J2401" s="100"/>
      <c r="K2401" s="88"/>
      <c r="N2401" s="18"/>
      <c r="P2401" s="4">
        <v>22.0</v>
      </c>
      <c r="Q2401" s="4"/>
      <c r="R2401" s="4"/>
      <c r="S2401" s="21"/>
      <c r="T2401" s="21"/>
      <c r="V2401" s="89"/>
      <c r="Z2401" s="73"/>
      <c r="AA2401" s="73">
        <v>12.0</v>
      </c>
      <c r="AB2401" s="4"/>
      <c r="AC2401" s="74"/>
      <c r="AD2401" s="75"/>
      <c r="AE2401" s="75"/>
      <c r="AF2401" s="76"/>
      <c r="AJ2401" s="90"/>
      <c r="AK2401" s="18"/>
      <c r="AL2401" s="18"/>
      <c r="AT2401" s="18"/>
      <c r="AU2401" s="91"/>
    </row>
    <row r="2402" ht="12.0" customHeight="1">
      <c r="A2402" s="97">
        <v>3705093.0</v>
      </c>
      <c r="B2402" s="92" t="s">
        <v>2691</v>
      </c>
      <c r="C2402" s="93"/>
      <c r="D2402" s="82">
        <v>393.14</v>
      </c>
      <c r="E2402" s="106" t="s">
        <v>245</v>
      </c>
      <c r="F2402" s="84">
        <f t="shared" si="195"/>
        <v>479.6308</v>
      </c>
      <c r="G2402" s="95" t="s">
        <v>252</v>
      </c>
      <c r="H2402" s="86"/>
      <c r="I2402" s="76"/>
      <c r="J2402" s="100"/>
      <c r="K2402" s="88"/>
      <c r="N2402" s="18"/>
      <c r="P2402" s="4">
        <v>22.0</v>
      </c>
      <c r="Q2402" s="4"/>
      <c r="R2402" s="4"/>
      <c r="S2402" s="21"/>
      <c r="T2402" s="21"/>
      <c r="V2402" s="89"/>
      <c r="Z2402" s="73"/>
      <c r="AA2402" s="73">
        <v>12.0</v>
      </c>
      <c r="AB2402" s="4"/>
      <c r="AC2402" s="74"/>
      <c r="AD2402" s="75"/>
      <c r="AE2402" s="75"/>
      <c r="AF2402" s="76"/>
      <c r="AJ2402" s="90"/>
      <c r="AK2402" s="18"/>
      <c r="AL2402" s="18"/>
      <c r="AT2402" s="18"/>
      <c r="AU2402" s="91"/>
    </row>
    <row r="2403" ht="12.0" customHeight="1">
      <c r="A2403" s="97">
        <v>3705094.0</v>
      </c>
      <c r="B2403" s="92" t="s">
        <v>2692</v>
      </c>
      <c r="C2403" s="93"/>
      <c r="D2403" s="82">
        <v>393.14</v>
      </c>
      <c r="E2403" s="106" t="s">
        <v>245</v>
      </c>
      <c r="F2403" s="84">
        <f t="shared" si="195"/>
        <v>479.6308</v>
      </c>
      <c r="G2403" s="95" t="s">
        <v>252</v>
      </c>
      <c r="H2403" s="86"/>
      <c r="I2403" s="76"/>
      <c r="J2403" s="100"/>
      <c r="K2403" s="88"/>
      <c r="N2403" s="18"/>
      <c r="P2403" s="4">
        <v>22.0</v>
      </c>
      <c r="Q2403" s="4"/>
      <c r="R2403" s="4"/>
      <c r="S2403" s="21"/>
      <c r="T2403" s="21"/>
      <c r="V2403" s="89"/>
      <c r="Z2403" s="73"/>
      <c r="AA2403" s="73">
        <v>12.0</v>
      </c>
      <c r="AB2403" s="4"/>
      <c r="AC2403" s="74"/>
      <c r="AD2403" s="75"/>
      <c r="AE2403" s="75"/>
      <c r="AF2403" s="76"/>
      <c r="AJ2403" s="90"/>
      <c r="AK2403" s="18"/>
      <c r="AL2403" s="18"/>
      <c r="AT2403" s="18"/>
      <c r="AU2403" s="91"/>
    </row>
    <row r="2404" ht="12.0" customHeight="1">
      <c r="A2404" s="97">
        <v>3705095.0</v>
      </c>
      <c r="B2404" s="92" t="s">
        <v>2693</v>
      </c>
      <c r="C2404" s="93"/>
      <c r="D2404" s="82">
        <v>393.14</v>
      </c>
      <c r="E2404" s="106" t="s">
        <v>372</v>
      </c>
      <c r="F2404" s="84">
        <f t="shared" si="195"/>
        <v>479.6308</v>
      </c>
      <c r="G2404" s="95" t="s">
        <v>274</v>
      </c>
      <c r="H2404" s="86"/>
      <c r="I2404" s="76"/>
      <c r="J2404" s="100"/>
      <c r="K2404" s="88"/>
      <c r="N2404" s="18"/>
      <c r="P2404" s="4">
        <v>22.0</v>
      </c>
      <c r="Q2404" s="4"/>
      <c r="R2404" s="4"/>
      <c r="S2404" s="21"/>
      <c r="T2404" s="21"/>
      <c r="V2404" s="89"/>
      <c r="Z2404" s="73"/>
      <c r="AA2404" s="73">
        <v>12.0</v>
      </c>
      <c r="AB2404" s="4"/>
      <c r="AC2404" s="74"/>
      <c r="AD2404" s="75"/>
      <c r="AE2404" s="75"/>
      <c r="AF2404" s="76"/>
      <c r="AJ2404" s="90"/>
      <c r="AK2404" s="18"/>
      <c r="AL2404" s="18"/>
      <c r="AT2404" s="18"/>
      <c r="AU2404" s="91"/>
    </row>
    <row r="2405" ht="12.0" customHeight="1">
      <c r="A2405" s="97">
        <v>3705096.0</v>
      </c>
      <c r="B2405" s="92" t="s">
        <v>2694</v>
      </c>
      <c r="C2405" s="93"/>
      <c r="D2405" s="82">
        <v>525.65</v>
      </c>
      <c r="E2405" s="106" t="s">
        <v>372</v>
      </c>
      <c r="F2405" s="84">
        <f t="shared" si="195"/>
        <v>641.293</v>
      </c>
      <c r="G2405" s="95" t="s">
        <v>246</v>
      </c>
      <c r="H2405" s="86"/>
      <c r="I2405" s="76"/>
      <c r="J2405" s="100"/>
      <c r="K2405" s="88"/>
      <c r="N2405" s="18"/>
      <c r="P2405" s="4">
        <v>22.0</v>
      </c>
      <c r="Q2405" s="4"/>
      <c r="R2405" s="4"/>
      <c r="S2405" s="21"/>
      <c r="T2405" s="21"/>
      <c r="V2405" s="89"/>
      <c r="Z2405" s="73"/>
      <c r="AA2405" s="73">
        <v>12.0</v>
      </c>
      <c r="AB2405" s="4"/>
      <c r="AC2405" s="74"/>
      <c r="AD2405" s="75"/>
      <c r="AE2405" s="75"/>
      <c r="AF2405" s="76"/>
      <c r="AJ2405" s="90"/>
      <c r="AK2405" s="18"/>
      <c r="AL2405" s="18"/>
      <c r="AT2405" s="18"/>
      <c r="AU2405" s="91"/>
    </row>
    <row r="2406" ht="12.0" customHeight="1">
      <c r="A2406" s="97">
        <v>3705097.0</v>
      </c>
      <c r="B2406" s="92" t="s">
        <v>2695</v>
      </c>
      <c r="C2406" s="93"/>
      <c r="D2406" s="82">
        <v>525.65</v>
      </c>
      <c r="E2406" s="106" t="s">
        <v>372</v>
      </c>
      <c r="F2406" s="84">
        <f t="shared" si="195"/>
        <v>641.293</v>
      </c>
      <c r="G2406" s="95" t="s">
        <v>252</v>
      </c>
      <c r="H2406" s="86"/>
      <c r="I2406" s="76"/>
      <c r="J2406" s="100"/>
      <c r="K2406" s="88"/>
      <c r="N2406" s="18"/>
      <c r="P2406" s="4">
        <v>22.0</v>
      </c>
      <c r="Q2406" s="4"/>
      <c r="R2406" s="4"/>
      <c r="S2406" s="21"/>
      <c r="T2406" s="21"/>
      <c r="V2406" s="89"/>
      <c r="Z2406" s="73"/>
      <c r="AA2406" s="73">
        <v>12.0</v>
      </c>
      <c r="AB2406" s="4"/>
      <c r="AC2406" s="74"/>
      <c r="AD2406" s="75"/>
      <c r="AE2406" s="75"/>
      <c r="AF2406" s="76"/>
      <c r="AJ2406" s="90"/>
      <c r="AK2406" s="18"/>
      <c r="AL2406" s="18"/>
      <c r="AT2406" s="18"/>
      <c r="AU2406" s="91"/>
    </row>
    <row r="2407" ht="12.0" customHeight="1">
      <c r="A2407" s="97">
        <v>3705098.0</v>
      </c>
      <c r="B2407" s="92" t="s">
        <v>2696</v>
      </c>
      <c r="C2407" s="93"/>
      <c r="D2407" s="82">
        <v>525.65</v>
      </c>
      <c r="E2407" s="106" t="s">
        <v>245</v>
      </c>
      <c r="F2407" s="84">
        <f t="shared" si="195"/>
        <v>641.293</v>
      </c>
      <c r="G2407" s="95" t="s">
        <v>252</v>
      </c>
      <c r="H2407" s="86"/>
      <c r="I2407" s="76"/>
      <c r="J2407" s="100"/>
      <c r="K2407" s="88"/>
      <c r="N2407" s="18"/>
      <c r="P2407" s="4">
        <v>22.0</v>
      </c>
      <c r="Q2407" s="4"/>
      <c r="R2407" s="4"/>
      <c r="S2407" s="21"/>
      <c r="T2407" s="21"/>
      <c r="V2407" s="89"/>
      <c r="Z2407" s="73"/>
      <c r="AA2407" s="73">
        <v>12.0</v>
      </c>
      <c r="AB2407" s="4"/>
      <c r="AC2407" s="74"/>
      <c r="AD2407" s="75"/>
      <c r="AE2407" s="75"/>
      <c r="AF2407" s="76"/>
      <c r="AJ2407" s="90"/>
      <c r="AK2407" s="18"/>
      <c r="AL2407" s="18"/>
      <c r="AT2407" s="18"/>
      <c r="AU2407" s="91"/>
    </row>
    <row r="2408" ht="12.0" customHeight="1">
      <c r="A2408" s="97">
        <v>3705099.0</v>
      </c>
      <c r="B2408" s="92" t="s">
        <v>2697</v>
      </c>
      <c r="C2408" s="93"/>
      <c r="D2408" s="82">
        <v>525.65</v>
      </c>
      <c r="E2408" s="106" t="s">
        <v>372</v>
      </c>
      <c r="F2408" s="84">
        <f t="shared" si="195"/>
        <v>641.293</v>
      </c>
      <c r="G2408" s="95" t="s">
        <v>252</v>
      </c>
      <c r="H2408" s="86"/>
      <c r="I2408" s="76"/>
      <c r="J2408" s="100"/>
      <c r="K2408" s="88"/>
      <c r="N2408" s="18"/>
      <c r="P2408" s="4">
        <v>22.0</v>
      </c>
      <c r="Q2408" s="4"/>
      <c r="R2408" s="4"/>
      <c r="S2408" s="21"/>
      <c r="T2408" s="21"/>
      <c r="V2408" s="89"/>
      <c r="Z2408" s="73"/>
      <c r="AA2408" s="73">
        <v>12.0</v>
      </c>
      <c r="AB2408" s="4"/>
      <c r="AC2408" s="74"/>
      <c r="AD2408" s="75"/>
      <c r="AE2408" s="75"/>
      <c r="AF2408" s="76"/>
      <c r="AJ2408" s="90"/>
      <c r="AK2408" s="18"/>
      <c r="AL2408" s="18"/>
      <c r="AT2408" s="18"/>
      <c r="AU2408" s="91"/>
    </row>
    <row r="2409" ht="12.0" customHeight="1">
      <c r="A2409" s="97">
        <v>3705100.0</v>
      </c>
      <c r="B2409" s="92" t="s">
        <v>2698</v>
      </c>
      <c r="C2409" s="93"/>
      <c r="D2409" s="82">
        <v>525.65</v>
      </c>
      <c r="E2409" s="106" t="s">
        <v>372</v>
      </c>
      <c r="F2409" s="84">
        <f t="shared" si="195"/>
        <v>641.293</v>
      </c>
      <c r="G2409" s="95" t="s">
        <v>252</v>
      </c>
      <c r="H2409" s="86"/>
      <c r="I2409" s="76"/>
      <c r="J2409" s="100"/>
      <c r="K2409" s="88"/>
      <c r="N2409" s="18"/>
      <c r="P2409" s="4">
        <v>22.0</v>
      </c>
      <c r="Q2409" s="4"/>
      <c r="R2409" s="4"/>
      <c r="S2409" s="21"/>
      <c r="T2409" s="21"/>
      <c r="V2409" s="89"/>
      <c r="Z2409" s="73"/>
      <c r="AA2409" s="73">
        <v>12.0</v>
      </c>
      <c r="AB2409" s="4"/>
      <c r="AC2409" s="74"/>
      <c r="AD2409" s="75"/>
      <c r="AE2409" s="75"/>
      <c r="AF2409" s="76"/>
      <c r="AJ2409" s="90"/>
      <c r="AK2409" s="18"/>
      <c r="AL2409" s="18"/>
      <c r="AT2409" s="18"/>
      <c r="AU2409" s="91"/>
    </row>
    <row r="2410" ht="12.0" customHeight="1">
      <c r="A2410" s="97">
        <v>3705101.0</v>
      </c>
      <c r="B2410" s="92" t="s">
        <v>2699</v>
      </c>
      <c r="C2410" s="93"/>
      <c r="D2410" s="82">
        <v>610.65</v>
      </c>
      <c r="E2410" s="106" t="s">
        <v>372</v>
      </c>
      <c r="F2410" s="84">
        <f t="shared" si="195"/>
        <v>744.993</v>
      </c>
      <c r="G2410" s="95" t="s">
        <v>246</v>
      </c>
      <c r="H2410" s="86"/>
      <c r="I2410" s="76"/>
      <c r="J2410" s="100"/>
      <c r="K2410" s="88"/>
      <c r="N2410" s="18"/>
      <c r="P2410" s="4">
        <v>22.0</v>
      </c>
      <c r="Q2410" s="4"/>
      <c r="R2410" s="4"/>
      <c r="S2410" s="21"/>
      <c r="T2410" s="21"/>
      <c r="V2410" s="89"/>
      <c r="Z2410" s="73"/>
      <c r="AA2410" s="73">
        <v>12.0</v>
      </c>
      <c r="AB2410" s="4"/>
      <c r="AC2410" s="74"/>
      <c r="AD2410" s="75"/>
      <c r="AE2410" s="75"/>
      <c r="AF2410" s="76"/>
      <c r="AJ2410" s="90"/>
      <c r="AK2410" s="18"/>
      <c r="AL2410" s="18"/>
      <c r="AT2410" s="18"/>
      <c r="AU2410" s="91"/>
    </row>
    <row r="2411" ht="12.0" customHeight="1">
      <c r="A2411" s="97">
        <v>3705102.0</v>
      </c>
      <c r="B2411" s="92" t="s">
        <v>2700</v>
      </c>
      <c r="C2411" s="93"/>
      <c r="D2411" s="82">
        <v>610.65</v>
      </c>
      <c r="E2411" s="106" t="s">
        <v>372</v>
      </c>
      <c r="F2411" s="84">
        <f t="shared" si="195"/>
        <v>744.993</v>
      </c>
      <c r="G2411" s="95" t="s">
        <v>252</v>
      </c>
      <c r="H2411" s="86"/>
      <c r="I2411" s="76"/>
      <c r="J2411" s="100"/>
      <c r="K2411" s="88"/>
      <c r="N2411" s="18"/>
      <c r="P2411" s="4">
        <v>22.0</v>
      </c>
      <c r="Q2411" s="4"/>
      <c r="R2411" s="4"/>
      <c r="S2411" s="21"/>
      <c r="T2411" s="21"/>
      <c r="V2411" s="89"/>
      <c r="Z2411" s="73"/>
      <c r="AA2411" s="73">
        <v>12.0</v>
      </c>
      <c r="AB2411" s="4"/>
      <c r="AC2411" s="74"/>
      <c r="AD2411" s="75"/>
      <c r="AE2411" s="75"/>
      <c r="AF2411" s="76"/>
      <c r="AJ2411" s="90"/>
      <c r="AK2411" s="18"/>
      <c r="AL2411" s="18"/>
      <c r="AT2411" s="18"/>
      <c r="AU2411" s="91"/>
    </row>
    <row r="2412" ht="12.0" customHeight="1">
      <c r="A2412" s="97">
        <v>3705103.0</v>
      </c>
      <c r="B2412" s="92" t="s">
        <v>2701</v>
      </c>
      <c r="C2412" s="93"/>
      <c r="D2412" s="82">
        <v>610.65</v>
      </c>
      <c r="E2412" s="106" t="s">
        <v>372</v>
      </c>
      <c r="F2412" s="84">
        <f t="shared" si="195"/>
        <v>744.993</v>
      </c>
      <c r="G2412" s="95" t="s">
        <v>252</v>
      </c>
      <c r="H2412" s="86"/>
      <c r="I2412" s="76"/>
      <c r="J2412" s="100"/>
      <c r="K2412" s="88"/>
      <c r="N2412" s="18"/>
      <c r="P2412" s="4">
        <v>22.0</v>
      </c>
      <c r="Q2412" s="4"/>
      <c r="R2412" s="4"/>
      <c r="S2412" s="21"/>
      <c r="T2412" s="21"/>
      <c r="V2412" s="89"/>
      <c r="Z2412" s="73"/>
      <c r="AA2412" s="73">
        <v>12.0</v>
      </c>
      <c r="AB2412" s="4"/>
      <c r="AC2412" s="74"/>
      <c r="AD2412" s="75"/>
      <c r="AE2412" s="75"/>
      <c r="AF2412" s="76"/>
      <c r="AJ2412" s="90"/>
      <c r="AK2412" s="18"/>
      <c r="AL2412" s="18"/>
      <c r="AT2412" s="18"/>
      <c r="AU2412" s="91"/>
    </row>
    <row r="2413" ht="12.0" customHeight="1">
      <c r="A2413" s="97">
        <v>3705104.0</v>
      </c>
      <c r="B2413" s="92" t="s">
        <v>2702</v>
      </c>
      <c r="C2413" s="93"/>
      <c r="D2413" s="82">
        <v>610.65</v>
      </c>
      <c r="E2413" s="106" t="s">
        <v>372</v>
      </c>
      <c r="F2413" s="84">
        <f t="shared" si="195"/>
        <v>744.993</v>
      </c>
      <c r="G2413" s="95" t="s">
        <v>252</v>
      </c>
      <c r="H2413" s="86"/>
      <c r="I2413" s="76"/>
      <c r="J2413" s="100"/>
      <c r="K2413" s="88"/>
      <c r="N2413" s="18"/>
      <c r="P2413" s="4">
        <v>22.0</v>
      </c>
      <c r="Q2413" s="4"/>
      <c r="R2413" s="4"/>
      <c r="S2413" s="21"/>
      <c r="T2413" s="21"/>
      <c r="V2413" s="89"/>
      <c r="Z2413" s="73"/>
      <c r="AA2413" s="73">
        <v>12.0</v>
      </c>
      <c r="AB2413" s="4"/>
      <c r="AC2413" s="74"/>
      <c r="AD2413" s="75"/>
      <c r="AE2413" s="75"/>
      <c r="AF2413" s="76"/>
      <c r="AJ2413" s="90"/>
      <c r="AK2413" s="18"/>
      <c r="AL2413" s="18"/>
      <c r="AT2413" s="18"/>
      <c r="AU2413" s="91"/>
    </row>
    <row r="2414" ht="12.0" customHeight="1">
      <c r="A2414" s="97">
        <v>3705105.0</v>
      </c>
      <c r="B2414" s="92" t="s">
        <v>2703</v>
      </c>
      <c r="C2414" s="93"/>
      <c r="D2414" s="82">
        <v>610.65</v>
      </c>
      <c r="E2414" s="106" t="s">
        <v>372</v>
      </c>
      <c r="F2414" s="84">
        <f t="shared" si="195"/>
        <v>744.993</v>
      </c>
      <c r="G2414" s="95" t="s">
        <v>252</v>
      </c>
      <c r="H2414" s="86"/>
      <c r="I2414" s="76"/>
      <c r="J2414" s="100"/>
      <c r="K2414" s="88"/>
      <c r="N2414" s="18"/>
      <c r="P2414" s="4">
        <v>22.0</v>
      </c>
      <c r="Q2414" s="4"/>
      <c r="R2414" s="4"/>
      <c r="S2414" s="21"/>
      <c r="T2414" s="21"/>
      <c r="V2414" s="89"/>
      <c r="Z2414" s="73"/>
      <c r="AA2414" s="73">
        <v>12.0</v>
      </c>
      <c r="AB2414" s="4"/>
      <c r="AC2414" s="74"/>
      <c r="AD2414" s="75"/>
      <c r="AE2414" s="75"/>
      <c r="AF2414" s="76"/>
      <c r="AJ2414" s="90"/>
      <c r="AK2414" s="18"/>
      <c r="AL2414" s="18"/>
      <c r="AT2414" s="18"/>
      <c r="AU2414" s="91"/>
    </row>
    <row r="2415" ht="12.0" customHeight="1">
      <c r="A2415" s="97">
        <v>3705106.0</v>
      </c>
      <c r="B2415" s="92" t="s">
        <v>2704</v>
      </c>
      <c r="C2415" s="93"/>
      <c r="D2415" s="82">
        <v>766.19</v>
      </c>
      <c r="E2415" s="106" t="s">
        <v>372</v>
      </c>
      <c r="F2415" s="84">
        <f t="shared" si="195"/>
        <v>934.7518</v>
      </c>
      <c r="G2415" s="95" t="s">
        <v>252</v>
      </c>
      <c r="H2415" s="86"/>
      <c r="I2415" s="76"/>
      <c r="J2415" s="100"/>
      <c r="K2415" s="88"/>
      <c r="N2415" s="18"/>
      <c r="P2415" s="4">
        <v>22.0</v>
      </c>
      <c r="Q2415" s="4"/>
      <c r="R2415" s="4"/>
      <c r="S2415" s="21"/>
      <c r="T2415" s="21"/>
      <c r="V2415" s="89"/>
      <c r="Z2415" s="73"/>
      <c r="AA2415" s="73">
        <v>12.0</v>
      </c>
      <c r="AB2415" s="4"/>
      <c r="AC2415" s="74"/>
      <c r="AD2415" s="75"/>
      <c r="AE2415" s="75"/>
      <c r="AF2415" s="76"/>
      <c r="AJ2415" s="90"/>
      <c r="AK2415" s="18"/>
      <c r="AL2415" s="18"/>
      <c r="AT2415" s="18"/>
      <c r="AU2415" s="91"/>
    </row>
    <row r="2416" ht="12.0" customHeight="1">
      <c r="A2416" s="97">
        <v>3705107.0</v>
      </c>
      <c r="B2416" s="92" t="s">
        <v>2705</v>
      </c>
      <c r="C2416" s="93"/>
      <c r="D2416" s="82">
        <v>766.19</v>
      </c>
      <c r="E2416" s="106" t="s">
        <v>372</v>
      </c>
      <c r="F2416" s="84">
        <f t="shared" si="195"/>
        <v>934.7518</v>
      </c>
      <c r="G2416" s="95" t="s">
        <v>252</v>
      </c>
      <c r="H2416" s="86"/>
      <c r="I2416" s="76"/>
      <c r="J2416" s="100"/>
      <c r="K2416" s="88"/>
      <c r="N2416" s="18"/>
      <c r="P2416" s="4">
        <v>22.0</v>
      </c>
      <c r="Q2416" s="4"/>
      <c r="R2416" s="4"/>
      <c r="S2416" s="21"/>
      <c r="T2416" s="21"/>
      <c r="V2416" s="89"/>
      <c r="Z2416" s="73"/>
      <c r="AA2416" s="73">
        <v>12.0</v>
      </c>
      <c r="AB2416" s="4"/>
      <c r="AC2416" s="74"/>
      <c r="AD2416" s="75"/>
      <c r="AE2416" s="75"/>
      <c r="AF2416" s="76"/>
      <c r="AJ2416" s="90"/>
      <c r="AK2416" s="18"/>
      <c r="AL2416" s="18"/>
      <c r="AT2416" s="18"/>
      <c r="AU2416" s="91"/>
    </row>
    <row r="2417" ht="12.0" customHeight="1">
      <c r="A2417" s="97">
        <v>3705108.0</v>
      </c>
      <c r="B2417" s="92" t="s">
        <v>2706</v>
      </c>
      <c r="C2417" s="93"/>
      <c r="D2417" s="82">
        <v>301.37</v>
      </c>
      <c r="E2417" s="106" t="s">
        <v>507</v>
      </c>
      <c r="F2417" s="84">
        <f t="shared" si="195"/>
        <v>367.6714</v>
      </c>
      <c r="G2417" s="95" t="s">
        <v>274</v>
      </c>
      <c r="H2417" s="86"/>
      <c r="I2417" s="76"/>
      <c r="J2417" s="100"/>
      <c r="K2417" s="88"/>
      <c r="N2417" s="18"/>
      <c r="P2417" s="4">
        <v>22.0</v>
      </c>
      <c r="Q2417" s="4"/>
      <c r="R2417" s="4"/>
      <c r="S2417" s="21"/>
      <c r="T2417" s="21"/>
      <c r="V2417" s="89"/>
      <c r="Z2417" s="73"/>
      <c r="AA2417" s="73">
        <v>12.0</v>
      </c>
      <c r="AB2417" s="4"/>
      <c r="AC2417" s="74"/>
      <c r="AD2417" s="75"/>
      <c r="AE2417" s="75"/>
      <c r="AF2417" s="76"/>
      <c r="AJ2417" s="90"/>
      <c r="AK2417" s="18"/>
      <c r="AL2417" s="18"/>
      <c r="AT2417" s="18"/>
      <c r="AU2417" s="91"/>
    </row>
    <row r="2418" ht="12.0" customHeight="1">
      <c r="A2418" s="97">
        <v>3705109.0</v>
      </c>
      <c r="B2418" s="92" t="s">
        <v>2707</v>
      </c>
      <c r="C2418" s="93"/>
      <c r="D2418" s="82">
        <v>301.37</v>
      </c>
      <c r="E2418" s="106" t="s">
        <v>507</v>
      </c>
      <c r="F2418" s="84">
        <f t="shared" si="195"/>
        <v>367.6714</v>
      </c>
      <c r="G2418" s="95" t="s">
        <v>274</v>
      </c>
      <c r="H2418" s="86"/>
      <c r="I2418" s="76"/>
      <c r="J2418" s="100"/>
      <c r="K2418" s="88"/>
      <c r="N2418" s="18"/>
      <c r="P2418" s="4">
        <v>22.0</v>
      </c>
      <c r="Q2418" s="4"/>
      <c r="R2418" s="4"/>
      <c r="S2418" s="21"/>
      <c r="T2418" s="21"/>
      <c r="V2418" s="89"/>
      <c r="Z2418" s="73"/>
      <c r="AA2418" s="73">
        <v>12.0</v>
      </c>
      <c r="AB2418" s="4"/>
      <c r="AC2418" s="74"/>
      <c r="AD2418" s="75"/>
      <c r="AE2418" s="75"/>
      <c r="AF2418" s="76"/>
      <c r="AJ2418" s="90"/>
      <c r="AK2418" s="18"/>
      <c r="AL2418" s="18"/>
      <c r="AT2418" s="18"/>
      <c r="AU2418" s="91"/>
    </row>
    <row r="2419" ht="12.0" customHeight="1">
      <c r="A2419" s="97">
        <v>3705110.0</v>
      </c>
      <c r="B2419" s="92" t="s">
        <v>2708</v>
      </c>
      <c r="C2419" s="93"/>
      <c r="D2419" s="82">
        <v>337.33</v>
      </c>
      <c r="E2419" s="106" t="s">
        <v>507</v>
      </c>
      <c r="F2419" s="84">
        <f t="shared" si="195"/>
        <v>411.5426</v>
      </c>
      <c r="G2419" s="95" t="s">
        <v>274</v>
      </c>
      <c r="H2419" s="86"/>
      <c r="I2419" s="76"/>
      <c r="J2419" s="100"/>
      <c r="K2419" s="88"/>
      <c r="N2419" s="18"/>
      <c r="P2419" s="4">
        <v>22.0</v>
      </c>
      <c r="Q2419" s="4"/>
      <c r="R2419" s="4"/>
      <c r="S2419" s="21"/>
      <c r="T2419" s="21"/>
      <c r="V2419" s="89"/>
      <c r="Z2419" s="73"/>
      <c r="AA2419" s="73">
        <v>12.0</v>
      </c>
      <c r="AB2419" s="4"/>
      <c r="AC2419" s="74"/>
      <c r="AD2419" s="75"/>
      <c r="AE2419" s="75"/>
      <c r="AF2419" s="76"/>
      <c r="AJ2419" s="90"/>
      <c r="AK2419" s="18"/>
      <c r="AL2419" s="18"/>
      <c r="AT2419" s="18"/>
      <c r="AU2419" s="91"/>
    </row>
    <row r="2420" ht="12.0" customHeight="1">
      <c r="A2420" s="97">
        <v>3705111.0</v>
      </c>
      <c r="B2420" s="92" t="s">
        <v>2709</v>
      </c>
      <c r="C2420" s="93"/>
      <c r="D2420" s="82">
        <v>388.31</v>
      </c>
      <c r="E2420" s="106" t="s">
        <v>372</v>
      </c>
      <c r="F2420" s="84">
        <f t="shared" si="195"/>
        <v>473.7382</v>
      </c>
      <c r="G2420" s="95" t="s">
        <v>274</v>
      </c>
      <c r="H2420" s="86"/>
      <c r="I2420" s="76"/>
      <c r="J2420" s="100"/>
      <c r="K2420" s="88"/>
      <c r="N2420" s="18"/>
      <c r="P2420" s="4">
        <v>22.0</v>
      </c>
      <c r="Q2420" s="4"/>
      <c r="R2420" s="4"/>
      <c r="S2420" s="21"/>
      <c r="T2420" s="21"/>
      <c r="V2420" s="89"/>
      <c r="Z2420" s="73"/>
      <c r="AA2420" s="73">
        <v>12.0</v>
      </c>
      <c r="AB2420" s="4"/>
      <c r="AC2420" s="74"/>
      <c r="AD2420" s="75"/>
      <c r="AE2420" s="75"/>
      <c r="AF2420" s="76"/>
      <c r="AJ2420" s="90"/>
      <c r="AK2420" s="18"/>
      <c r="AL2420" s="18"/>
      <c r="AT2420" s="18"/>
      <c r="AU2420" s="91"/>
    </row>
    <row r="2421" ht="12.0" customHeight="1">
      <c r="A2421" s="97">
        <v>3705112.0</v>
      </c>
      <c r="B2421" s="92" t="s">
        <v>2710</v>
      </c>
      <c r="C2421" s="93"/>
      <c r="D2421" s="82">
        <v>552.92</v>
      </c>
      <c r="E2421" s="106" t="s">
        <v>372</v>
      </c>
      <c r="F2421" s="84">
        <f t="shared" si="195"/>
        <v>674.5624</v>
      </c>
      <c r="G2421" s="95" t="s">
        <v>274</v>
      </c>
      <c r="H2421" s="86"/>
      <c r="I2421" s="76"/>
      <c r="J2421" s="100"/>
      <c r="K2421" s="88"/>
      <c r="N2421" s="18"/>
      <c r="P2421" s="4">
        <v>22.0</v>
      </c>
      <c r="Q2421" s="4"/>
      <c r="R2421" s="4"/>
      <c r="S2421" s="21"/>
      <c r="T2421" s="21"/>
      <c r="V2421" s="89"/>
      <c r="Z2421" s="73"/>
      <c r="AA2421" s="73">
        <v>12.0</v>
      </c>
      <c r="AB2421" s="4"/>
      <c r="AC2421" s="74"/>
      <c r="AD2421" s="75"/>
      <c r="AE2421" s="75"/>
      <c r="AF2421" s="76"/>
      <c r="AJ2421" s="90"/>
      <c r="AK2421" s="18"/>
      <c r="AL2421" s="18"/>
      <c r="AT2421" s="18"/>
      <c r="AU2421" s="91"/>
    </row>
    <row r="2422" ht="12.0" customHeight="1">
      <c r="A2422" s="97">
        <v>3705113.0</v>
      </c>
      <c r="B2422" s="92" t="s">
        <v>2711</v>
      </c>
      <c r="C2422" s="93"/>
      <c r="D2422" s="82">
        <v>741.06</v>
      </c>
      <c r="E2422" s="106" t="s">
        <v>507</v>
      </c>
      <c r="F2422" s="84">
        <f t="shared" si="195"/>
        <v>904.0932</v>
      </c>
      <c r="G2422" s="95" t="s">
        <v>274</v>
      </c>
      <c r="H2422" s="86"/>
      <c r="I2422" s="76"/>
      <c r="J2422" s="100"/>
      <c r="K2422" s="88"/>
      <c r="N2422" s="18"/>
      <c r="P2422" s="4">
        <v>22.0</v>
      </c>
      <c r="Q2422" s="4"/>
      <c r="R2422" s="4"/>
      <c r="S2422" s="21"/>
      <c r="T2422" s="21"/>
      <c r="V2422" s="89"/>
      <c r="Z2422" s="73"/>
      <c r="AA2422" s="73">
        <v>12.0</v>
      </c>
      <c r="AB2422" s="4"/>
      <c r="AC2422" s="74"/>
      <c r="AD2422" s="75"/>
      <c r="AE2422" s="75"/>
      <c r="AF2422" s="76"/>
      <c r="AJ2422" s="90"/>
      <c r="AK2422" s="18"/>
      <c r="AL2422" s="18"/>
      <c r="AT2422" s="18"/>
      <c r="AU2422" s="91"/>
    </row>
    <row r="2423" ht="12.0" customHeight="1">
      <c r="A2423" s="97">
        <v>3705114.0</v>
      </c>
      <c r="B2423" s="92" t="s">
        <v>2712</v>
      </c>
      <c r="C2423" s="93"/>
      <c r="D2423" s="82">
        <v>993.74</v>
      </c>
      <c r="E2423" s="106" t="s">
        <v>497</v>
      </c>
      <c r="F2423" s="84">
        <f t="shared" si="195"/>
        <v>1212.3628</v>
      </c>
      <c r="G2423" s="95" t="s">
        <v>274</v>
      </c>
      <c r="H2423" s="86"/>
      <c r="I2423" s="76"/>
      <c r="J2423" s="100"/>
      <c r="K2423" s="88"/>
      <c r="N2423" s="18"/>
      <c r="P2423" s="4">
        <v>22.0</v>
      </c>
      <c r="Q2423" s="4"/>
      <c r="R2423" s="4"/>
      <c r="S2423" s="21"/>
      <c r="T2423" s="21"/>
      <c r="V2423" s="89"/>
      <c r="Z2423" s="73"/>
      <c r="AA2423" s="73">
        <v>12.0</v>
      </c>
      <c r="AB2423" s="4"/>
      <c r="AC2423" s="74"/>
      <c r="AD2423" s="75"/>
      <c r="AE2423" s="75"/>
      <c r="AF2423" s="76"/>
      <c r="AJ2423" s="90"/>
      <c r="AK2423" s="18"/>
      <c r="AL2423" s="18"/>
      <c r="AT2423" s="18"/>
      <c r="AU2423" s="91"/>
    </row>
    <row r="2424" ht="12.0" customHeight="1">
      <c r="A2424" s="97">
        <v>3705115.0</v>
      </c>
      <c r="B2424" s="92" t="s">
        <v>2713</v>
      </c>
      <c r="C2424" s="93"/>
      <c r="D2424" s="82">
        <v>1280.61</v>
      </c>
      <c r="E2424" s="106" t="s">
        <v>372</v>
      </c>
      <c r="F2424" s="84">
        <f t="shared" si="195"/>
        <v>1562.3442</v>
      </c>
      <c r="G2424" s="95" t="s">
        <v>274</v>
      </c>
      <c r="H2424" s="86"/>
      <c r="I2424" s="76"/>
      <c r="J2424" s="100"/>
      <c r="K2424" s="88"/>
      <c r="N2424" s="18"/>
      <c r="P2424" s="4">
        <v>22.0</v>
      </c>
      <c r="Q2424" s="4"/>
      <c r="R2424" s="4"/>
      <c r="S2424" s="21"/>
      <c r="T2424" s="21"/>
      <c r="V2424" s="89"/>
      <c r="Z2424" s="73"/>
      <c r="AA2424" s="73">
        <v>12.0</v>
      </c>
      <c r="AB2424" s="4"/>
      <c r="AC2424" s="74"/>
      <c r="AD2424" s="75"/>
      <c r="AE2424" s="75"/>
      <c r="AF2424" s="76"/>
      <c r="AJ2424" s="90"/>
      <c r="AK2424" s="18"/>
      <c r="AL2424" s="18"/>
      <c r="AT2424" s="18"/>
      <c r="AU2424" s="91"/>
    </row>
    <row r="2425" ht="12.0" customHeight="1">
      <c r="A2425" s="97">
        <v>3705116.0</v>
      </c>
      <c r="B2425" s="92" t="s">
        <v>2714</v>
      </c>
      <c r="C2425" s="93"/>
      <c r="D2425" s="82">
        <v>1702.54</v>
      </c>
      <c r="E2425" s="106" t="s">
        <v>372</v>
      </c>
      <c r="F2425" s="84">
        <f t="shared" si="195"/>
        <v>2077.0988</v>
      </c>
      <c r="G2425" s="95" t="s">
        <v>274</v>
      </c>
      <c r="H2425" s="86"/>
      <c r="I2425" s="76"/>
      <c r="J2425" s="100"/>
      <c r="K2425" s="88"/>
      <c r="N2425" s="18"/>
      <c r="P2425" s="4">
        <v>22.0</v>
      </c>
      <c r="Q2425" s="4"/>
      <c r="R2425" s="4"/>
      <c r="S2425" s="21"/>
      <c r="T2425" s="21"/>
      <c r="V2425" s="89"/>
      <c r="Z2425" s="73"/>
      <c r="AA2425" s="73">
        <v>12.0</v>
      </c>
      <c r="AB2425" s="4"/>
      <c r="AC2425" s="74"/>
      <c r="AD2425" s="75"/>
      <c r="AE2425" s="75"/>
      <c r="AF2425" s="76"/>
      <c r="AJ2425" s="90"/>
      <c r="AK2425" s="18"/>
      <c r="AL2425" s="18"/>
      <c r="AT2425" s="18"/>
      <c r="AU2425" s="91"/>
    </row>
    <row r="2426" ht="12.0" customHeight="1">
      <c r="A2426" s="97">
        <v>3705011.0</v>
      </c>
      <c r="B2426" s="92" t="s">
        <v>2715</v>
      </c>
      <c r="C2426" s="93"/>
      <c r="D2426" s="82">
        <v>96.14</v>
      </c>
      <c r="E2426" s="106" t="s">
        <v>379</v>
      </c>
      <c r="F2426" s="84">
        <f t="shared" si="195"/>
        <v>117.2908</v>
      </c>
      <c r="G2426" s="95" t="s">
        <v>274</v>
      </c>
      <c r="H2426" s="86"/>
      <c r="I2426" s="98" t="s">
        <v>2716</v>
      </c>
      <c r="J2426" s="100"/>
      <c r="K2426" s="88"/>
      <c r="N2426" s="18"/>
      <c r="P2426" s="4">
        <v>22.0</v>
      </c>
      <c r="Q2426" s="4"/>
      <c r="R2426" s="4"/>
      <c r="S2426" s="21"/>
      <c r="T2426" s="21"/>
      <c r="V2426" s="89"/>
      <c r="Z2426" s="73"/>
      <c r="AA2426" s="73">
        <v>15.0</v>
      </c>
      <c r="AB2426" s="4"/>
      <c r="AC2426" s="74"/>
      <c r="AD2426" s="75"/>
      <c r="AE2426" s="75"/>
      <c r="AF2426" s="76"/>
      <c r="AJ2426" s="90"/>
      <c r="AK2426" s="18"/>
      <c r="AL2426" s="18"/>
      <c r="AT2426" s="18"/>
      <c r="AU2426" s="91"/>
    </row>
    <row r="2427" ht="12.0" customHeight="1">
      <c r="A2427" s="97">
        <v>3705012.0</v>
      </c>
      <c r="B2427" s="92" t="s">
        <v>2717</v>
      </c>
      <c r="C2427" s="93"/>
      <c r="D2427" s="82">
        <v>96.14</v>
      </c>
      <c r="E2427" s="106" t="s">
        <v>372</v>
      </c>
      <c r="F2427" s="84">
        <f t="shared" si="195"/>
        <v>117.2908</v>
      </c>
      <c r="G2427" s="95" t="s">
        <v>274</v>
      </c>
      <c r="H2427" s="86"/>
      <c r="I2427" s="182"/>
      <c r="J2427" s="100"/>
      <c r="K2427" s="88"/>
      <c r="N2427" s="18"/>
      <c r="P2427" s="4">
        <v>22.0</v>
      </c>
      <c r="Q2427" s="4"/>
      <c r="R2427" s="4"/>
      <c r="S2427" s="21"/>
      <c r="T2427" s="21"/>
      <c r="V2427" s="89"/>
      <c r="Z2427" s="73"/>
      <c r="AA2427" s="73">
        <v>15.0</v>
      </c>
      <c r="AB2427" s="4"/>
      <c r="AC2427" s="74"/>
      <c r="AD2427" s="75"/>
      <c r="AE2427" s="75"/>
      <c r="AF2427" s="76"/>
      <c r="AJ2427" s="90"/>
      <c r="AK2427" s="18"/>
      <c r="AL2427" s="18"/>
      <c r="AT2427" s="18"/>
      <c r="AU2427" s="91"/>
    </row>
    <row r="2428" ht="12.0" customHeight="1">
      <c r="A2428" s="97">
        <v>3705013.0</v>
      </c>
      <c r="B2428" s="92" t="s">
        <v>2718</v>
      </c>
      <c r="C2428" s="93"/>
      <c r="D2428" s="82">
        <v>105.07</v>
      </c>
      <c r="E2428" s="106" t="s">
        <v>507</v>
      </c>
      <c r="F2428" s="84">
        <f t="shared" si="195"/>
        <v>128.1854</v>
      </c>
      <c r="G2428" s="95" t="s">
        <v>274</v>
      </c>
      <c r="H2428" s="86"/>
      <c r="I2428" s="76"/>
      <c r="J2428" s="100"/>
      <c r="K2428" s="88"/>
      <c r="N2428" s="18"/>
      <c r="P2428" s="4">
        <v>22.0</v>
      </c>
      <c r="Q2428" s="4"/>
      <c r="R2428" s="4"/>
      <c r="S2428" s="21"/>
      <c r="T2428" s="21"/>
      <c r="V2428" s="89"/>
      <c r="Z2428" s="73"/>
      <c r="AA2428" s="73">
        <v>15.0</v>
      </c>
      <c r="AB2428" s="4"/>
      <c r="AC2428" s="74"/>
      <c r="AD2428" s="75"/>
      <c r="AE2428" s="75"/>
      <c r="AF2428" s="76"/>
      <c r="AJ2428" s="90"/>
      <c r="AK2428" s="18"/>
      <c r="AL2428" s="18"/>
      <c r="AT2428" s="18"/>
      <c r="AU2428" s="91"/>
    </row>
    <row r="2429" ht="12.0" customHeight="1">
      <c r="A2429" s="97">
        <v>3705117.0</v>
      </c>
      <c r="B2429" s="92" t="s">
        <v>2719</v>
      </c>
      <c r="C2429" s="93"/>
      <c r="D2429" s="82">
        <v>105.07</v>
      </c>
      <c r="E2429" s="106" t="s">
        <v>372</v>
      </c>
      <c r="F2429" s="84">
        <f t="shared" si="195"/>
        <v>128.1854</v>
      </c>
      <c r="G2429" s="95" t="s">
        <v>246</v>
      </c>
      <c r="H2429" s="86"/>
      <c r="I2429" s="76"/>
      <c r="J2429" s="100"/>
      <c r="K2429" s="88"/>
      <c r="N2429" s="18"/>
      <c r="P2429" s="4">
        <v>22.0</v>
      </c>
      <c r="Q2429" s="4"/>
      <c r="R2429" s="4"/>
      <c r="S2429" s="21"/>
      <c r="T2429" s="21"/>
      <c r="V2429" s="89"/>
      <c r="Z2429" s="73"/>
      <c r="AA2429" s="73">
        <v>15.0</v>
      </c>
      <c r="AB2429" s="4"/>
      <c r="AC2429" s="74"/>
      <c r="AD2429" s="75"/>
      <c r="AE2429" s="75"/>
      <c r="AF2429" s="76"/>
      <c r="AJ2429" s="90"/>
      <c r="AK2429" s="18"/>
      <c r="AL2429" s="18"/>
      <c r="AT2429" s="18"/>
      <c r="AU2429" s="91"/>
    </row>
    <row r="2430" ht="12.0" customHeight="1">
      <c r="A2430" s="97">
        <v>3705118.0</v>
      </c>
      <c r="B2430" s="92" t="s">
        <v>2720</v>
      </c>
      <c r="C2430" s="93"/>
      <c r="D2430" s="82">
        <v>105.07</v>
      </c>
      <c r="E2430" s="106" t="s">
        <v>245</v>
      </c>
      <c r="F2430" s="84">
        <f t="shared" si="195"/>
        <v>128.1854</v>
      </c>
      <c r="G2430" s="95" t="s">
        <v>252</v>
      </c>
      <c r="H2430" s="86"/>
      <c r="I2430" s="76"/>
      <c r="J2430" s="100"/>
      <c r="K2430" s="88"/>
      <c r="N2430" s="18"/>
      <c r="P2430" s="4">
        <v>22.0</v>
      </c>
      <c r="Q2430" s="4"/>
      <c r="R2430" s="4"/>
      <c r="S2430" s="21"/>
      <c r="T2430" s="21"/>
      <c r="V2430" s="89"/>
      <c r="Z2430" s="73"/>
      <c r="AA2430" s="73">
        <v>15.0</v>
      </c>
      <c r="AB2430" s="4"/>
      <c r="AC2430" s="74"/>
      <c r="AD2430" s="75"/>
      <c r="AE2430" s="75"/>
      <c r="AF2430" s="76"/>
      <c r="AJ2430" s="90"/>
      <c r="AK2430" s="18"/>
      <c r="AL2430" s="18"/>
      <c r="AT2430" s="18"/>
      <c r="AU2430" s="91"/>
    </row>
    <row r="2431" ht="12.0" customHeight="1">
      <c r="A2431" s="97">
        <v>3705014.0</v>
      </c>
      <c r="B2431" s="92" t="s">
        <v>2721</v>
      </c>
      <c r="C2431" s="93"/>
      <c r="D2431" s="82">
        <v>105.07</v>
      </c>
      <c r="E2431" s="106" t="s">
        <v>372</v>
      </c>
      <c r="F2431" s="84">
        <f t="shared" si="195"/>
        <v>128.1854</v>
      </c>
      <c r="G2431" s="95" t="s">
        <v>274</v>
      </c>
      <c r="H2431" s="86"/>
      <c r="I2431" s="76"/>
      <c r="J2431" s="100"/>
      <c r="K2431" s="88"/>
      <c r="N2431" s="18"/>
      <c r="P2431" s="4">
        <v>22.0</v>
      </c>
      <c r="Q2431" s="4"/>
      <c r="R2431" s="4"/>
      <c r="S2431" s="21"/>
      <c r="T2431" s="21"/>
      <c r="V2431" s="89"/>
      <c r="Z2431" s="73"/>
      <c r="AA2431" s="73">
        <v>15.0</v>
      </c>
      <c r="AB2431" s="4"/>
      <c r="AC2431" s="74"/>
      <c r="AD2431" s="75"/>
      <c r="AE2431" s="75"/>
      <c r="AF2431" s="76"/>
      <c r="AJ2431" s="90"/>
      <c r="AK2431" s="18"/>
      <c r="AL2431" s="18"/>
      <c r="AT2431" s="18"/>
      <c r="AU2431" s="91"/>
    </row>
    <row r="2432" ht="12.0" customHeight="1">
      <c r="A2432" s="97">
        <v>3705119.0</v>
      </c>
      <c r="B2432" s="92" t="s">
        <v>2722</v>
      </c>
      <c r="C2432" s="93"/>
      <c r="D2432" s="82">
        <v>117.51</v>
      </c>
      <c r="E2432" s="106" t="s">
        <v>372</v>
      </c>
      <c r="F2432" s="84">
        <f t="shared" si="195"/>
        <v>143.3622</v>
      </c>
      <c r="G2432" s="95" t="s">
        <v>246</v>
      </c>
      <c r="H2432" s="86"/>
      <c r="I2432" s="76"/>
      <c r="J2432" s="100"/>
      <c r="K2432" s="88"/>
      <c r="N2432" s="18"/>
      <c r="P2432" s="4">
        <v>22.0</v>
      </c>
      <c r="Q2432" s="4"/>
      <c r="R2432" s="4"/>
      <c r="S2432" s="21"/>
      <c r="T2432" s="21"/>
      <c r="V2432" s="89"/>
      <c r="Z2432" s="73"/>
      <c r="AA2432" s="73">
        <v>15.0</v>
      </c>
      <c r="AB2432" s="4"/>
      <c r="AC2432" s="74"/>
      <c r="AD2432" s="75"/>
      <c r="AE2432" s="75"/>
      <c r="AF2432" s="76"/>
      <c r="AJ2432" s="90"/>
      <c r="AK2432" s="18"/>
      <c r="AL2432" s="18"/>
      <c r="AT2432" s="18"/>
      <c r="AU2432" s="91"/>
    </row>
    <row r="2433" ht="12.0" customHeight="1">
      <c r="A2433" s="97">
        <v>3705120.0</v>
      </c>
      <c r="B2433" s="92" t="s">
        <v>2723</v>
      </c>
      <c r="C2433" s="93"/>
      <c r="D2433" s="82">
        <v>117.51</v>
      </c>
      <c r="E2433" s="106" t="s">
        <v>372</v>
      </c>
      <c r="F2433" s="84">
        <f t="shared" si="195"/>
        <v>143.3622</v>
      </c>
      <c r="G2433" s="95" t="s">
        <v>252</v>
      </c>
      <c r="H2433" s="86"/>
      <c r="I2433" s="76"/>
      <c r="J2433" s="100"/>
      <c r="K2433" s="88"/>
      <c r="N2433" s="18"/>
      <c r="P2433" s="4">
        <v>22.0</v>
      </c>
      <c r="Q2433" s="4"/>
      <c r="R2433" s="4"/>
      <c r="S2433" s="21"/>
      <c r="T2433" s="21"/>
      <c r="V2433" s="89"/>
      <c r="Z2433" s="73"/>
      <c r="AA2433" s="73">
        <v>15.0</v>
      </c>
      <c r="AB2433" s="4"/>
      <c r="AC2433" s="74"/>
      <c r="AD2433" s="75"/>
      <c r="AE2433" s="75"/>
      <c r="AF2433" s="76"/>
      <c r="AJ2433" s="90"/>
      <c r="AK2433" s="18"/>
      <c r="AL2433" s="18"/>
      <c r="AT2433" s="18"/>
      <c r="AU2433" s="91"/>
    </row>
    <row r="2434" ht="12.0" customHeight="1">
      <c r="A2434" s="97">
        <v>3705121.0</v>
      </c>
      <c r="B2434" s="92" t="s">
        <v>2724</v>
      </c>
      <c r="C2434" s="93"/>
      <c r="D2434" s="82">
        <v>117.51</v>
      </c>
      <c r="E2434" s="106" t="s">
        <v>372</v>
      </c>
      <c r="F2434" s="84">
        <f t="shared" si="195"/>
        <v>143.3622</v>
      </c>
      <c r="G2434" s="95" t="s">
        <v>252</v>
      </c>
      <c r="H2434" s="86"/>
      <c r="I2434" s="76"/>
      <c r="J2434" s="100"/>
      <c r="K2434" s="88"/>
      <c r="N2434" s="18"/>
      <c r="P2434" s="4">
        <v>22.0</v>
      </c>
      <c r="Q2434" s="4"/>
      <c r="R2434" s="4"/>
      <c r="S2434" s="21"/>
      <c r="T2434" s="21"/>
      <c r="V2434" s="89"/>
      <c r="Z2434" s="73"/>
      <c r="AA2434" s="73">
        <v>15.0</v>
      </c>
      <c r="AB2434" s="4"/>
      <c r="AC2434" s="74"/>
      <c r="AD2434" s="75"/>
      <c r="AE2434" s="75"/>
      <c r="AF2434" s="76"/>
      <c r="AJ2434" s="90"/>
      <c r="AK2434" s="18"/>
      <c r="AL2434" s="18"/>
      <c r="AT2434" s="18"/>
      <c r="AU2434" s="91"/>
    </row>
    <row r="2435" ht="12.0" customHeight="1">
      <c r="A2435" s="97">
        <v>3705015.0</v>
      </c>
      <c r="B2435" s="92" t="s">
        <v>2725</v>
      </c>
      <c r="C2435" s="93"/>
      <c r="D2435" s="82">
        <v>117.51</v>
      </c>
      <c r="E2435" s="106" t="s">
        <v>372</v>
      </c>
      <c r="F2435" s="84">
        <f t="shared" si="195"/>
        <v>143.3622</v>
      </c>
      <c r="G2435" s="95" t="s">
        <v>274</v>
      </c>
      <c r="H2435" s="86"/>
      <c r="I2435" s="76"/>
      <c r="J2435" s="100"/>
      <c r="K2435" s="88"/>
      <c r="N2435" s="18"/>
      <c r="P2435" s="4">
        <v>22.0</v>
      </c>
      <c r="Q2435" s="4"/>
      <c r="R2435" s="4"/>
      <c r="S2435" s="21"/>
      <c r="T2435" s="21"/>
      <c r="V2435" s="89"/>
      <c r="Z2435" s="73"/>
      <c r="AA2435" s="73">
        <v>15.0</v>
      </c>
      <c r="AB2435" s="4"/>
      <c r="AC2435" s="74"/>
      <c r="AD2435" s="75"/>
      <c r="AE2435" s="75"/>
      <c r="AF2435" s="76"/>
      <c r="AJ2435" s="90"/>
      <c r="AK2435" s="18"/>
      <c r="AL2435" s="18"/>
      <c r="AT2435" s="18"/>
      <c r="AU2435" s="91"/>
    </row>
    <row r="2436" ht="12.0" customHeight="1">
      <c r="A2436" s="97">
        <v>3705122.0</v>
      </c>
      <c r="B2436" s="92" t="s">
        <v>2726</v>
      </c>
      <c r="C2436" s="93"/>
      <c r="D2436" s="82">
        <v>139.98</v>
      </c>
      <c r="E2436" s="106" t="s">
        <v>497</v>
      </c>
      <c r="F2436" s="84">
        <f t="shared" si="195"/>
        <v>170.7756</v>
      </c>
      <c r="G2436" s="95" t="s">
        <v>246</v>
      </c>
      <c r="H2436" s="86"/>
      <c r="I2436" s="76"/>
      <c r="J2436" s="100"/>
      <c r="K2436" s="88"/>
      <c r="N2436" s="18"/>
      <c r="P2436" s="4">
        <v>22.0</v>
      </c>
      <c r="Q2436" s="4"/>
      <c r="R2436" s="4"/>
      <c r="S2436" s="21"/>
      <c r="T2436" s="21"/>
      <c r="V2436" s="89"/>
      <c r="Z2436" s="73"/>
      <c r="AA2436" s="73">
        <v>15.0</v>
      </c>
      <c r="AB2436" s="4"/>
      <c r="AC2436" s="74"/>
      <c r="AD2436" s="75"/>
      <c r="AE2436" s="75"/>
      <c r="AF2436" s="76"/>
      <c r="AJ2436" s="90"/>
      <c r="AK2436" s="18"/>
      <c r="AL2436" s="18"/>
      <c r="AT2436" s="18"/>
      <c r="AU2436" s="91"/>
    </row>
    <row r="2437" ht="12.0" customHeight="1">
      <c r="A2437" s="97">
        <v>3705123.0</v>
      </c>
      <c r="B2437" s="92" t="s">
        <v>2727</v>
      </c>
      <c r="C2437" s="93"/>
      <c r="D2437" s="82">
        <v>139.98</v>
      </c>
      <c r="E2437" s="106" t="s">
        <v>372</v>
      </c>
      <c r="F2437" s="84">
        <f t="shared" si="195"/>
        <v>170.7756</v>
      </c>
      <c r="G2437" s="95" t="s">
        <v>246</v>
      </c>
      <c r="H2437" s="86"/>
      <c r="I2437" s="76"/>
      <c r="J2437" s="100"/>
      <c r="K2437" s="88"/>
      <c r="N2437" s="18"/>
      <c r="P2437" s="4">
        <v>22.0</v>
      </c>
      <c r="Q2437" s="4"/>
      <c r="R2437" s="4"/>
      <c r="S2437" s="21"/>
      <c r="T2437" s="21"/>
      <c r="V2437" s="89"/>
      <c r="Z2437" s="73"/>
      <c r="AA2437" s="73">
        <v>15.0</v>
      </c>
      <c r="AB2437" s="4"/>
      <c r="AC2437" s="74"/>
      <c r="AD2437" s="75"/>
      <c r="AE2437" s="75"/>
      <c r="AF2437" s="76"/>
      <c r="AJ2437" s="90"/>
      <c r="AK2437" s="18"/>
      <c r="AL2437" s="18"/>
      <c r="AT2437" s="18"/>
      <c r="AU2437" s="91"/>
    </row>
    <row r="2438" ht="12.0" customHeight="1">
      <c r="A2438" s="97">
        <v>3705124.0</v>
      </c>
      <c r="B2438" s="92" t="s">
        <v>2728</v>
      </c>
      <c r="C2438" s="93"/>
      <c r="D2438" s="82">
        <v>139.98</v>
      </c>
      <c r="E2438" s="106" t="s">
        <v>372</v>
      </c>
      <c r="F2438" s="84">
        <f t="shared" si="195"/>
        <v>170.7756</v>
      </c>
      <c r="G2438" s="95" t="s">
        <v>252</v>
      </c>
      <c r="H2438" s="86"/>
      <c r="I2438" s="76"/>
      <c r="J2438" s="100"/>
      <c r="K2438" s="88"/>
      <c r="N2438" s="18"/>
      <c r="P2438" s="4">
        <v>22.0</v>
      </c>
      <c r="Q2438" s="4"/>
      <c r="R2438" s="4"/>
      <c r="S2438" s="21"/>
      <c r="T2438" s="21"/>
      <c r="V2438" s="89"/>
      <c r="Z2438" s="73"/>
      <c r="AA2438" s="73">
        <v>15.0</v>
      </c>
      <c r="AB2438" s="4"/>
      <c r="AC2438" s="74"/>
      <c r="AD2438" s="75"/>
      <c r="AE2438" s="75"/>
      <c r="AF2438" s="76"/>
      <c r="AJ2438" s="90"/>
      <c r="AK2438" s="18"/>
      <c r="AL2438" s="18"/>
      <c r="AT2438" s="18"/>
      <c r="AU2438" s="91"/>
    </row>
    <row r="2439" ht="12.0" customHeight="1">
      <c r="A2439" s="97">
        <v>3705125.0</v>
      </c>
      <c r="B2439" s="92" t="s">
        <v>2729</v>
      </c>
      <c r="C2439" s="93"/>
      <c r="D2439" s="82">
        <v>139.98</v>
      </c>
      <c r="E2439" s="106" t="s">
        <v>497</v>
      </c>
      <c r="F2439" s="84">
        <f t="shared" si="195"/>
        <v>170.7756</v>
      </c>
      <c r="G2439" s="95" t="s">
        <v>252</v>
      </c>
      <c r="H2439" s="86"/>
      <c r="I2439" s="76"/>
      <c r="J2439" s="100"/>
      <c r="K2439" s="88"/>
      <c r="N2439" s="18"/>
      <c r="P2439" s="4">
        <v>22.0</v>
      </c>
      <c r="Q2439" s="4"/>
      <c r="R2439" s="4"/>
      <c r="S2439" s="21"/>
      <c r="T2439" s="21"/>
      <c r="V2439" s="89"/>
      <c r="Z2439" s="73"/>
      <c r="AA2439" s="73">
        <v>15.0</v>
      </c>
      <c r="AB2439" s="4"/>
      <c r="AC2439" s="74"/>
      <c r="AD2439" s="75"/>
      <c r="AE2439" s="75"/>
      <c r="AF2439" s="76"/>
      <c r="AJ2439" s="90"/>
      <c r="AK2439" s="18"/>
      <c r="AL2439" s="18"/>
      <c r="AT2439" s="18"/>
      <c r="AU2439" s="91"/>
    </row>
    <row r="2440" ht="12.0" customHeight="1">
      <c r="A2440" s="97">
        <v>3705016.0</v>
      </c>
      <c r="B2440" s="92" t="s">
        <v>2730</v>
      </c>
      <c r="C2440" s="93"/>
      <c r="D2440" s="82">
        <v>139.98</v>
      </c>
      <c r="E2440" s="106" t="s">
        <v>372</v>
      </c>
      <c r="F2440" s="84">
        <f t="shared" si="195"/>
        <v>170.7756</v>
      </c>
      <c r="G2440" s="95" t="s">
        <v>274</v>
      </c>
      <c r="H2440" s="86"/>
      <c r="I2440" s="76"/>
      <c r="J2440" s="100"/>
      <c r="K2440" s="88"/>
      <c r="N2440" s="18"/>
      <c r="P2440" s="4">
        <v>22.0</v>
      </c>
      <c r="Q2440" s="4"/>
      <c r="R2440" s="4"/>
      <c r="S2440" s="21"/>
      <c r="T2440" s="21"/>
      <c r="V2440" s="89"/>
      <c r="Z2440" s="73"/>
      <c r="AA2440" s="73">
        <v>15.0</v>
      </c>
      <c r="AB2440" s="4"/>
      <c r="AC2440" s="74"/>
      <c r="AD2440" s="75"/>
      <c r="AE2440" s="75"/>
      <c r="AF2440" s="76"/>
      <c r="AJ2440" s="90"/>
      <c r="AK2440" s="18"/>
      <c r="AL2440" s="18"/>
      <c r="AT2440" s="18"/>
      <c r="AU2440" s="91"/>
    </row>
    <row r="2441" ht="12.0" customHeight="1">
      <c r="A2441" s="97">
        <v>3705126.0</v>
      </c>
      <c r="B2441" s="92" t="s">
        <v>2731</v>
      </c>
      <c r="C2441" s="93"/>
      <c r="D2441" s="82">
        <v>184.87</v>
      </c>
      <c r="E2441" s="106" t="s">
        <v>372</v>
      </c>
      <c r="F2441" s="84">
        <f t="shared" si="195"/>
        <v>225.5414</v>
      </c>
      <c r="G2441" s="95" t="s">
        <v>246</v>
      </c>
      <c r="H2441" s="86"/>
      <c r="I2441" s="76"/>
      <c r="J2441" s="100"/>
      <c r="K2441" s="88"/>
      <c r="N2441" s="18"/>
      <c r="P2441" s="4">
        <v>22.0</v>
      </c>
      <c r="Q2441" s="4"/>
      <c r="R2441" s="4"/>
      <c r="S2441" s="21"/>
      <c r="T2441" s="21"/>
      <c r="V2441" s="89"/>
      <c r="Z2441" s="73"/>
      <c r="AA2441" s="73">
        <v>15.0</v>
      </c>
      <c r="AB2441" s="4"/>
      <c r="AC2441" s="74"/>
      <c r="AD2441" s="75"/>
      <c r="AE2441" s="75"/>
      <c r="AF2441" s="76"/>
      <c r="AJ2441" s="90"/>
      <c r="AK2441" s="18"/>
      <c r="AL2441" s="18"/>
      <c r="AT2441" s="18"/>
      <c r="AU2441" s="91"/>
    </row>
    <row r="2442" ht="12.0" customHeight="1">
      <c r="A2442" s="97">
        <v>3705127.0</v>
      </c>
      <c r="B2442" s="92" t="s">
        <v>2732</v>
      </c>
      <c r="C2442" s="93"/>
      <c r="D2442" s="82">
        <v>184.87</v>
      </c>
      <c r="E2442" s="106" t="s">
        <v>245</v>
      </c>
      <c r="F2442" s="84">
        <f t="shared" si="195"/>
        <v>225.5414</v>
      </c>
      <c r="G2442" s="95" t="s">
        <v>252</v>
      </c>
      <c r="H2442" s="86"/>
      <c r="I2442" s="76"/>
      <c r="J2442" s="100"/>
      <c r="K2442" s="88"/>
      <c r="N2442" s="18"/>
      <c r="P2442" s="4">
        <v>22.0</v>
      </c>
      <c r="Q2442" s="4"/>
      <c r="R2442" s="4"/>
      <c r="S2442" s="21"/>
      <c r="T2442" s="21"/>
      <c r="V2442" s="89"/>
      <c r="Z2442" s="73"/>
      <c r="AA2442" s="73">
        <v>15.0</v>
      </c>
      <c r="AB2442" s="4"/>
      <c r="AC2442" s="74"/>
      <c r="AD2442" s="75"/>
      <c r="AE2442" s="75"/>
      <c r="AF2442" s="76"/>
      <c r="AJ2442" s="90"/>
      <c r="AK2442" s="18"/>
      <c r="AL2442" s="18"/>
      <c r="AT2442" s="18"/>
      <c r="AU2442" s="91"/>
    </row>
    <row r="2443" ht="12.0" customHeight="1">
      <c r="A2443" s="97">
        <v>3705017.0</v>
      </c>
      <c r="B2443" s="92" t="s">
        <v>2733</v>
      </c>
      <c r="C2443" s="93"/>
      <c r="D2443" s="82">
        <v>184.87</v>
      </c>
      <c r="E2443" s="106" t="s">
        <v>372</v>
      </c>
      <c r="F2443" s="84">
        <f t="shared" si="195"/>
        <v>225.5414</v>
      </c>
      <c r="G2443" s="95" t="s">
        <v>252</v>
      </c>
      <c r="H2443" s="86"/>
      <c r="I2443" s="76"/>
      <c r="J2443" s="100"/>
      <c r="K2443" s="88"/>
      <c r="N2443" s="18"/>
      <c r="P2443" s="4">
        <v>22.0</v>
      </c>
      <c r="Q2443" s="4"/>
      <c r="R2443" s="4"/>
      <c r="S2443" s="21"/>
      <c r="T2443" s="21"/>
      <c r="V2443" s="89"/>
      <c r="Z2443" s="73"/>
      <c r="AA2443" s="73">
        <v>15.0</v>
      </c>
      <c r="AB2443" s="4"/>
      <c r="AC2443" s="74"/>
      <c r="AD2443" s="75"/>
      <c r="AE2443" s="75"/>
      <c r="AF2443" s="76"/>
      <c r="AJ2443" s="90"/>
      <c r="AK2443" s="18"/>
      <c r="AL2443" s="18"/>
      <c r="AT2443" s="18"/>
      <c r="AU2443" s="91"/>
    </row>
    <row r="2444" ht="12.0" customHeight="1">
      <c r="A2444" s="97">
        <v>3705128.0</v>
      </c>
      <c r="B2444" s="92" t="s">
        <v>2734</v>
      </c>
      <c r="C2444" s="93"/>
      <c r="D2444" s="82">
        <v>184.87</v>
      </c>
      <c r="E2444" s="106" t="s">
        <v>372</v>
      </c>
      <c r="F2444" s="84">
        <f t="shared" si="195"/>
        <v>225.5414</v>
      </c>
      <c r="G2444" s="95" t="s">
        <v>252</v>
      </c>
      <c r="H2444" s="86"/>
      <c r="I2444" s="76"/>
      <c r="J2444" s="100"/>
      <c r="K2444" s="88"/>
      <c r="N2444" s="18"/>
      <c r="P2444" s="4">
        <v>22.0</v>
      </c>
      <c r="Q2444" s="4"/>
      <c r="R2444" s="4"/>
      <c r="S2444" s="21"/>
      <c r="T2444" s="21"/>
      <c r="V2444" s="89"/>
      <c r="Z2444" s="73"/>
      <c r="AA2444" s="73">
        <v>15.0</v>
      </c>
      <c r="AB2444" s="4"/>
      <c r="AC2444" s="74"/>
      <c r="AD2444" s="75"/>
      <c r="AE2444" s="75"/>
      <c r="AF2444" s="76"/>
      <c r="AJ2444" s="90"/>
      <c r="AK2444" s="18"/>
      <c r="AL2444" s="18"/>
      <c r="AT2444" s="18"/>
      <c r="AU2444" s="91"/>
    </row>
    <row r="2445" ht="12.0" customHeight="1">
      <c r="A2445" s="97">
        <v>3705129.0</v>
      </c>
      <c r="B2445" s="92" t="s">
        <v>2735</v>
      </c>
      <c r="C2445" s="93"/>
      <c r="D2445" s="82">
        <v>184.87</v>
      </c>
      <c r="E2445" s="106" t="s">
        <v>372</v>
      </c>
      <c r="F2445" s="84">
        <f t="shared" si="195"/>
        <v>225.5414</v>
      </c>
      <c r="G2445" s="95" t="s">
        <v>274</v>
      </c>
      <c r="H2445" s="86"/>
      <c r="I2445" s="76"/>
      <c r="J2445" s="100"/>
      <c r="K2445" s="88"/>
      <c r="N2445" s="18"/>
      <c r="P2445" s="4">
        <v>22.0</v>
      </c>
      <c r="Q2445" s="4"/>
      <c r="R2445" s="4"/>
      <c r="S2445" s="21"/>
      <c r="T2445" s="21"/>
      <c r="V2445" s="89"/>
      <c r="Z2445" s="73"/>
      <c r="AA2445" s="73">
        <v>15.0</v>
      </c>
      <c r="AB2445" s="4"/>
      <c r="AC2445" s="74"/>
      <c r="AD2445" s="75"/>
      <c r="AE2445" s="75"/>
      <c r="AF2445" s="76"/>
      <c r="AJ2445" s="90"/>
      <c r="AK2445" s="18"/>
      <c r="AL2445" s="18"/>
      <c r="AT2445" s="18"/>
      <c r="AU2445" s="91"/>
    </row>
    <row r="2446" ht="12.0" customHeight="1">
      <c r="A2446" s="97">
        <v>3705130.0</v>
      </c>
      <c r="B2446" s="92" t="s">
        <v>2736</v>
      </c>
      <c r="C2446" s="93"/>
      <c r="D2446" s="82">
        <v>248.56</v>
      </c>
      <c r="E2446" s="106" t="s">
        <v>372</v>
      </c>
      <c r="F2446" s="84">
        <f t="shared" si="195"/>
        <v>303.2432</v>
      </c>
      <c r="G2446" s="95" t="s">
        <v>246</v>
      </c>
      <c r="H2446" s="86"/>
      <c r="I2446" s="76"/>
      <c r="J2446" s="100"/>
      <c r="K2446" s="88"/>
      <c r="N2446" s="18"/>
      <c r="P2446" s="4">
        <v>22.0</v>
      </c>
      <c r="Q2446" s="4"/>
      <c r="R2446" s="4"/>
      <c r="S2446" s="21"/>
      <c r="T2446" s="21"/>
      <c r="V2446" s="89"/>
      <c r="Z2446" s="73"/>
      <c r="AA2446" s="73">
        <v>15.0</v>
      </c>
      <c r="AB2446" s="4"/>
      <c r="AC2446" s="74"/>
      <c r="AD2446" s="75"/>
      <c r="AE2446" s="75"/>
      <c r="AF2446" s="76"/>
      <c r="AJ2446" s="90"/>
      <c r="AK2446" s="18"/>
      <c r="AL2446" s="18"/>
      <c r="AT2446" s="18"/>
      <c r="AU2446" s="91"/>
    </row>
    <row r="2447" ht="12.0" customHeight="1">
      <c r="A2447" s="97">
        <v>3705131.0</v>
      </c>
      <c r="B2447" s="92" t="s">
        <v>2737</v>
      </c>
      <c r="C2447" s="93"/>
      <c r="D2447" s="82">
        <v>248.56</v>
      </c>
      <c r="E2447" s="106" t="s">
        <v>245</v>
      </c>
      <c r="F2447" s="84">
        <f t="shared" si="195"/>
        <v>303.2432</v>
      </c>
      <c r="G2447" s="95" t="s">
        <v>246</v>
      </c>
      <c r="H2447" s="86"/>
      <c r="I2447" s="76"/>
      <c r="J2447" s="100"/>
      <c r="K2447" s="88"/>
      <c r="N2447" s="18"/>
      <c r="P2447" s="4">
        <v>22.0</v>
      </c>
      <c r="Q2447" s="4"/>
      <c r="R2447" s="4"/>
      <c r="S2447" s="21"/>
      <c r="T2447" s="21"/>
      <c r="V2447" s="89"/>
      <c r="Z2447" s="73"/>
      <c r="AA2447" s="73">
        <v>15.0</v>
      </c>
      <c r="AB2447" s="4"/>
      <c r="AC2447" s="74"/>
      <c r="AD2447" s="75"/>
      <c r="AE2447" s="75"/>
      <c r="AF2447" s="76"/>
      <c r="AJ2447" s="90"/>
      <c r="AK2447" s="18"/>
      <c r="AL2447" s="18"/>
      <c r="AT2447" s="18"/>
      <c r="AU2447" s="91"/>
    </row>
    <row r="2448" ht="12.0" customHeight="1">
      <c r="A2448" s="97">
        <v>3705132.0</v>
      </c>
      <c r="B2448" s="92" t="s">
        <v>2738</v>
      </c>
      <c r="C2448" s="93"/>
      <c r="D2448" s="82">
        <v>248.56</v>
      </c>
      <c r="E2448" s="106" t="s">
        <v>372</v>
      </c>
      <c r="F2448" s="84">
        <f t="shared" si="195"/>
        <v>303.2432</v>
      </c>
      <c r="G2448" s="95" t="s">
        <v>252</v>
      </c>
      <c r="H2448" s="86"/>
      <c r="I2448" s="76"/>
      <c r="J2448" s="100"/>
      <c r="K2448" s="88"/>
      <c r="N2448" s="18"/>
      <c r="P2448" s="4">
        <v>22.0</v>
      </c>
      <c r="Q2448" s="4"/>
      <c r="R2448" s="4"/>
      <c r="S2448" s="21"/>
      <c r="T2448" s="21"/>
      <c r="V2448" s="89"/>
      <c r="Z2448" s="73"/>
      <c r="AA2448" s="73">
        <v>15.0</v>
      </c>
      <c r="AB2448" s="4"/>
      <c r="AC2448" s="74"/>
      <c r="AD2448" s="75"/>
      <c r="AE2448" s="75"/>
      <c r="AF2448" s="76"/>
      <c r="AJ2448" s="90"/>
      <c r="AK2448" s="18"/>
      <c r="AL2448" s="18"/>
      <c r="AT2448" s="18"/>
      <c r="AU2448" s="91"/>
    </row>
    <row r="2449" ht="12.0" customHeight="1">
      <c r="A2449" s="97">
        <v>3705133.0</v>
      </c>
      <c r="B2449" s="92" t="s">
        <v>2739</v>
      </c>
      <c r="C2449" s="93"/>
      <c r="D2449" s="82">
        <v>248.56</v>
      </c>
      <c r="E2449" s="106" t="s">
        <v>372</v>
      </c>
      <c r="F2449" s="84">
        <f t="shared" si="195"/>
        <v>303.2432</v>
      </c>
      <c r="G2449" s="95" t="s">
        <v>252</v>
      </c>
      <c r="H2449" s="86"/>
      <c r="I2449" s="76"/>
      <c r="J2449" s="100"/>
      <c r="K2449" s="88"/>
      <c r="N2449" s="18"/>
      <c r="P2449" s="4">
        <v>22.0</v>
      </c>
      <c r="Q2449" s="4"/>
      <c r="R2449" s="4"/>
      <c r="S2449" s="21"/>
      <c r="T2449" s="21"/>
      <c r="V2449" s="89"/>
      <c r="Z2449" s="73"/>
      <c r="AA2449" s="73">
        <v>15.0</v>
      </c>
      <c r="AB2449" s="4"/>
      <c r="AC2449" s="74"/>
      <c r="AD2449" s="75"/>
      <c r="AE2449" s="75"/>
      <c r="AF2449" s="76"/>
      <c r="AJ2449" s="90"/>
      <c r="AK2449" s="18"/>
      <c r="AL2449" s="18"/>
      <c r="AT2449" s="18"/>
      <c r="AU2449" s="91"/>
    </row>
    <row r="2450" ht="12.0" customHeight="1">
      <c r="A2450" s="97">
        <v>3705134.0</v>
      </c>
      <c r="B2450" s="92" t="s">
        <v>2740</v>
      </c>
      <c r="C2450" s="93"/>
      <c r="D2450" s="82">
        <v>248.56</v>
      </c>
      <c r="E2450" s="106" t="s">
        <v>507</v>
      </c>
      <c r="F2450" s="84">
        <f t="shared" si="195"/>
        <v>303.2432</v>
      </c>
      <c r="G2450" s="95" t="s">
        <v>274</v>
      </c>
      <c r="H2450" s="86"/>
      <c r="I2450" s="76"/>
      <c r="J2450" s="100"/>
      <c r="K2450" s="88"/>
      <c r="N2450" s="18"/>
      <c r="P2450" s="4">
        <v>22.0</v>
      </c>
      <c r="Q2450" s="4"/>
      <c r="R2450" s="4"/>
      <c r="S2450" s="21"/>
      <c r="T2450" s="21"/>
      <c r="V2450" s="89"/>
      <c r="Z2450" s="73"/>
      <c r="AA2450" s="73">
        <v>15.0</v>
      </c>
      <c r="AB2450" s="4"/>
      <c r="AC2450" s="74"/>
      <c r="AD2450" s="75"/>
      <c r="AE2450" s="75"/>
      <c r="AF2450" s="76"/>
      <c r="AJ2450" s="90"/>
      <c r="AK2450" s="18"/>
      <c r="AL2450" s="18"/>
      <c r="AT2450" s="18"/>
      <c r="AU2450" s="91"/>
    </row>
    <row r="2451" ht="12.0" customHeight="1">
      <c r="A2451" s="97">
        <v>3705135.0</v>
      </c>
      <c r="B2451" s="92" t="s">
        <v>2741</v>
      </c>
      <c r="C2451" s="93"/>
      <c r="D2451" s="82">
        <v>288.85</v>
      </c>
      <c r="E2451" s="106" t="s">
        <v>372</v>
      </c>
      <c r="F2451" s="84">
        <f t="shared" si="195"/>
        <v>352.397</v>
      </c>
      <c r="G2451" s="95" t="s">
        <v>246</v>
      </c>
      <c r="H2451" s="86"/>
      <c r="I2451" s="76"/>
      <c r="J2451" s="100"/>
      <c r="K2451" s="88"/>
      <c r="N2451" s="18"/>
      <c r="P2451" s="4">
        <v>22.0</v>
      </c>
      <c r="Q2451" s="4"/>
      <c r="R2451" s="4"/>
      <c r="S2451" s="21"/>
      <c r="T2451" s="21"/>
      <c r="V2451" s="89"/>
      <c r="Z2451" s="73"/>
      <c r="AA2451" s="73">
        <v>15.0</v>
      </c>
      <c r="AB2451" s="4"/>
      <c r="AC2451" s="74"/>
      <c r="AD2451" s="75"/>
      <c r="AE2451" s="75"/>
      <c r="AF2451" s="76"/>
      <c r="AJ2451" s="90"/>
      <c r="AK2451" s="18"/>
      <c r="AL2451" s="18"/>
      <c r="AT2451" s="18"/>
      <c r="AU2451" s="91"/>
    </row>
    <row r="2452" ht="12.0" customHeight="1">
      <c r="A2452" s="97">
        <v>3705136.0</v>
      </c>
      <c r="B2452" s="92" t="s">
        <v>2742</v>
      </c>
      <c r="C2452" s="93"/>
      <c r="D2452" s="82">
        <v>288.85</v>
      </c>
      <c r="E2452" s="106" t="s">
        <v>372</v>
      </c>
      <c r="F2452" s="84">
        <f t="shared" si="195"/>
        <v>352.397</v>
      </c>
      <c r="G2452" s="95" t="s">
        <v>246</v>
      </c>
      <c r="H2452" s="86"/>
      <c r="I2452" s="76"/>
      <c r="J2452" s="100"/>
      <c r="K2452" s="88"/>
      <c r="N2452" s="18"/>
      <c r="P2452" s="4">
        <v>22.0</v>
      </c>
      <c r="Q2452" s="4"/>
      <c r="R2452" s="4"/>
      <c r="S2452" s="21"/>
      <c r="T2452" s="21"/>
      <c r="V2452" s="89"/>
      <c r="Z2452" s="73"/>
      <c r="AA2452" s="73">
        <v>15.0</v>
      </c>
      <c r="AB2452" s="4"/>
      <c r="AC2452" s="74"/>
      <c r="AD2452" s="75"/>
      <c r="AE2452" s="75"/>
      <c r="AF2452" s="76"/>
      <c r="AJ2452" s="90"/>
      <c r="AK2452" s="18"/>
      <c r="AL2452" s="18"/>
      <c r="AT2452" s="18"/>
      <c r="AU2452" s="91"/>
    </row>
    <row r="2453" ht="12.0" customHeight="1">
      <c r="A2453" s="97">
        <v>3705137.0</v>
      </c>
      <c r="B2453" s="92" t="s">
        <v>2743</v>
      </c>
      <c r="C2453" s="93"/>
      <c r="D2453" s="82">
        <v>288.85</v>
      </c>
      <c r="E2453" s="106" t="s">
        <v>372</v>
      </c>
      <c r="F2453" s="84">
        <f t="shared" si="195"/>
        <v>352.397</v>
      </c>
      <c r="G2453" s="95" t="s">
        <v>252</v>
      </c>
      <c r="H2453" s="86"/>
      <c r="I2453" s="76"/>
      <c r="J2453" s="100"/>
      <c r="K2453" s="88"/>
      <c r="N2453" s="18"/>
      <c r="P2453" s="4">
        <v>22.0</v>
      </c>
      <c r="Q2453" s="4"/>
      <c r="R2453" s="4"/>
      <c r="S2453" s="21"/>
      <c r="T2453" s="21"/>
      <c r="V2453" s="89"/>
      <c r="Z2453" s="73"/>
      <c r="AA2453" s="73">
        <v>15.0</v>
      </c>
      <c r="AB2453" s="4"/>
      <c r="AC2453" s="74"/>
      <c r="AD2453" s="75"/>
      <c r="AE2453" s="75"/>
      <c r="AF2453" s="76"/>
      <c r="AJ2453" s="90"/>
      <c r="AK2453" s="18"/>
      <c r="AL2453" s="18"/>
      <c r="AT2453" s="18"/>
      <c r="AU2453" s="91"/>
    </row>
    <row r="2454" ht="12.0" customHeight="1">
      <c r="A2454" s="97">
        <v>3705138.0</v>
      </c>
      <c r="B2454" s="92" t="s">
        <v>2744</v>
      </c>
      <c r="C2454" s="93"/>
      <c r="D2454" s="82">
        <v>288.85</v>
      </c>
      <c r="E2454" s="106" t="s">
        <v>372</v>
      </c>
      <c r="F2454" s="84">
        <f t="shared" si="195"/>
        <v>352.397</v>
      </c>
      <c r="G2454" s="95" t="s">
        <v>252</v>
      </c>
      <c r="H2454" s="86"/>
      <c r="I2454" s="76"/>
      <c r="J2454" s="100"/>
      <c r="K2454" s="88"/>
      <c r="N2454" s="18"/>
      <c r="P2454" s="4">
        <v>22.0</v>
      </c>
      <c r="Q2454" s="4"/>
      <c r="R2454" s="4"/>
      <c r="S2454" s="21"/>
      <c r="T2454" s="21"/>
      <c r="V2454" s="89"/>
      <c r="Z2454" s="73"/>
      <c r="AA2454" s="73">
        <v>15.0</v>
      </c>
      <c r="AB2454" s="4"/>
      <c r="AC2454" s="74"/>
      <c r="AD2454" s="75"/>
      <c r="AE2454" s="75"/>
      <c r="AF2454" s="76"/>
      <c r="AJ2454" s="90"/>
      <c r="AK2454" s="18"/>
      <c r="AL2454" s="18"/>
      <c r="AT2454" s="18"/>
      <c r="AU2454" s="91"/>
    </row>
    <row r="2455" ht="12.0" customHeight="1">
      <c r="A2455" s="97">
        <v>3705139.0</v>
      </c>
      <c r="B2455" s="92" t="s">
        <v>2745</v>
      </c>
      <c r="C2455" s="93"/>
      <c r="D2455" s="82">
        <v>288.85</v>
      </c>
      <c r="E2455" s="106" t="s">
        <v>507</v>
      </c>
      <c r="F2455" s="84">
        <f t="shared" si="195"/>
        <v>352.397</v>
      </c>
      <c r="G2455" s="95" t="s">
        <v>274</v>
      </c>
      <c r="H2455" s="86"/>
      <c r="I2455" s="76"/>
      <c r="J2455" s="100"/>
      <c r="K2455" s="88"/>
      <c r="N2455" s="18"/>
      <c r="P2455" s="4">
        <v>22.0</v>
      </c>
      <c r="Q2455" s="4"/>
      <c r="R2455" s="4"/>
      <c r="S2455" s="21"/>
      <c r="T2455" s="21"/>
      <c r="V2455" s="89"/>
      <c r="Z2455" s="73"/>
      <c r="AA2455" s="73">
        <v>15.0</v>
      </c>
      <c r="AB2455" s="4"/>
      <c r="AC2455" s="74"/>
      <c r="AD2455" s="75"/>
      <c r="AE2455" s="75"/>
      <c r="AF2455" s="76"/>
      <c r="AJ2455" s="90"/>
      <c r="AK2455" s="18"/>
      <c r="AL2455" s="18"/>
      <c r="AT2455" s="18"/>
      <c r="AU2455" s="91"/>
    </row>
    <row r="2456" ht="12.0" customHeight="1">
      <c r="A2456" s="97">
        <v>3705140.0</v>
      </c>
      <c r="B2456" s="92" t="s">
        <v>2746</v>
      </c>
      <c r="C2456" s="93"/>
      <c r="D2456" s="82">
        <v>331.59</v>
      </c>
      <c r="E2456" s="106" t="s">
        <v>372</v>
      </c>
      <c r="F2456" s="84">
        <f t="shared" si="195"/>
        <v>404.5398</v>
      </c>
      <c r="G2456" s="95" t="s">
        <v>246</v>
      </c>
      <c r="H2456" s="86"/>
      <c r="I2456" s="76"/>
      <c r="J2456" s="100"/>
      <c r="K2456" s="88"/>
      <c r="N2456" s="18"/>
      <c r="P2456" s="4">
        <v>22.0</v>
      </c>
      <c r="Q2456" s="4"/>
      <c r="R2456" s="4"/>
      <c r="S2456" s="21"/>
      <c r="T2456" s="21"/>
      <c r="V2456" s="89"/>
      <c r="Z2456" s="73"/>
      <c r="AA2456" s="73">
        <v>15.0</v>
      </c>
      <c r="AB2456" s="4"/>
      <c r="AC2456" s="74"/>
      <c r="AD2456" s="75"/>
      <c r="AE2456" s="75"/>
      <c r="AF2456" s="76"/>
      <c r="AJ2456" s="90"/>
      <c r="AK2456" s="18"/>
      <c r="AL2456" s="18"/>
      <c r="AT2456" s="18"/>
      <c r="AU2456" s="91"/>
    </row>
    <row r="2457" ht="12.0" customHeight="1">
      <c r="A2457" s="97">
        <v>3705141.0</v>
      </c>
      <c r="B2457" s="92" t="s">
        <v>2747</v>
      </c>
      <c r="C2457" s="93"/>
      <c r="D2457" s="82">
        <v>331.59</v>
      </c>
      <c r="E2457" s="106" t="s">
        <v>245</v>
      </c>
      <c r="F2457" s="84">
        <f t="shared" si="195"/>
        <v>404.5398</v>
      </c>
      <c r="G2457" s="95" t="s">
        <v>252</v>
      </c>
      <c r="H2457" s="86"/>
      <c r="I2457" s="76"/>
      <c r="J2457" s="100"/>
      <c r="K2457" s="88"/>
      <c r="N2457" s="18"/>
      <c r="P2457" s="4">
        <v>22.0</v>
      </c>
      <c r="Q2457" s="4"/>
      <c r="R2457" s="4"/>
      <c r="S2457" s="21"/>
      <c r="T2457" s="21"/>
      <c r="V2457" s="89"/>
      <c r="Z2457" s="73"/>
      <c r="AA2457" s="73">
        <v>15.0</v>
      </c>
      <c r="AB2457" s="4"/>
      <c r="AC2457" s="74"/>
      <c r="AD2457" s="75"/>
      <c r="AE2457" s="75"/>
      <c r="AF2457" s="76"/>
      <c r="AJ2457" s="90"/>
      <c r="AK2457" s="18"/>
      <c r="AL2457" s="18"/>
      <c r="AT2457" s="18"/>
      <c r="AU2457" s="91"/>
    </row>
    <row r="2458" ht="12.0" customHeight="1">
      <c r="A2458" s="97">
        <v>3705142.0</v>
      </c>
      <c r="B2458" s="92" t="s">
        <v>2748</v>
      </c>
      <c r="C2458" s="93"/>
      <c r="D2458" s="82">
        <v>331.59</v>
      </c>
      <c r="E2458" s="106" t="s">
        <v>372</v>
      </c>
      <c r="F2458" s="84">
        <f t="shared" si="195"/>
        <v>404.5398</v>
      </c>
      <c r="G2458" s="95" t="s">
        <v>252</v>
      </c>
      <c r="H2458" s="86"/>
      <c r="I2458" s="76"/>
      <c r="J2458" s="100"/>
      <c r="K2458" s="88"/>
      <c r="N2458" s="18"/>
      <c r="P2458" s="4">
        <v>22.0</v>
      </c>
      <c r="Q2458" s="4"/>
      <c r="R2458" s="4"/>
      <c r="S2458" s="21"/>
      <c r="T2458" s="21"/>
      <c r="V2458" s="89"/>
      <c r="Z2458" s="73"/>
      <c r="AA2458" s="73">
        <v>15.0</v>
      </c>
      <c r="AB2458" s="4"/>
      <c r="AC2458" s="74"/>
      <c r="AD2458" s="75"/>
      <c r="AE2458" s="75"/>
      <c r="AF2458" s="76"/>
      <c r="AJ2458" s="90"/>
      <c r="AK2458" s="18"/>
      <c r="AL2458" s="18"/>
      <c r="AT2458" s="18"/>
      <c r="AU2458" s="91"/>
    </row>
    <row r="2459" ht="12.0" customHeight="1">
      <c r="A2459" s="97">
        <v>3705143.0</v>
      </c>
      <c r="B2459" s="92" t="s">
        <v>2749</v>
      </c>
      <c r="C2459" s="93"/>
      <c r="D2459" s="82">
        <v>331.59</v>
      </c>
      <c r="E2459" s="106" t="s">
        <v>372</v>
      </c>
      <c r="F2459" s="84">
        <f t="shared" si="195"/>
        <v>404.5398</v>
      </c>
      <c r="G2459" s="95" t="s">
        <v>252</v>
      </c>
      <c r="H2459" s="86"/>
      <c r="I2459" s="76"/>
      <c r="J2459" s="100"/>
      <c r="K2459" s="88"/>
      <c r="N2459" s="18"/>
      <c r="P2459" s="4">
        <v>22.0</v>
      </c>
      <c r="Q2459" s="4"/>
      <c r="R2459" s="4"/>
      <c r="S2459" s="21"/>
      <c r="T2459" s="21"/>
      <c r="V2459" s="89"/>
      <c r="Z2459" s="73"/>
      <c r="AA2459" s="73">
        <v>15.0</v>
      </c>
      <c r="AB2459" s="4"/>
      <c r="AC2459" s="74"/>
      <c r="AD2459" s="75"/>
      <c r="AE2459" s="75"/>
      <c r="AF2459" s="76"/>
      <c r="AJ2459" s="90"/>
      <c r="AK2459" s="18"/>
      <c r="AL2459" s="18"/>
      <c r="AT2459" s="18"/>
      <c r="AU2459" s="91"/>
    </row>
    <row r="2460" ht="12.0" customHeight="1">
      <c r="A2460" s="97">
        <v>3705144.0</v>
      </c>
      <c r="B2460" s="92" t="s">
        <v>2750</v>
      </c>
      <c r="C2460" s="93"/>
      <c r="D2460" s="82">
        <v>331.59</v>
      </c>
      <c r="E2460" s="106" t="s">
        <v>372</v>
      </c>
      <c r="F2460" s="84">
        <f t="shared" si="195"/>
        <v>404.5398</v>
      </c>
      <c r="G2460" s="95" t="s">
        <v>252</v>
      </c>
      <c r="H2460" s="86"/>
      <c r="I2460" s="76"/>
      <c r="J2460" s="100"/>
      <c r="K2460" s="88"/>
      <c r="N2460" s="18"/>
      <c r="P2460" s="4">
        <v>22.0</v>
      </c>
      <c r="Q2460" s="4"/>
      <c r="R2460" s="4"/>
      <c r="S2460" s="21"/>
      <c r="T2460" s="21"/>
      <c r="V2460" s="89"/>
      <c r="Z2460" s="73"/>
      <c r="AA2460" s="73">
        <v>15.0</v>
      </c>
      <c r="AB2460" s="4"/>
      <c r="AC2460" s="74"/>
      <c r="AD2460" s="75"/>
      <c r="AE2460" s="75"/>
      <c r="AF2460" s="76"/>
      <c r="AJ2460" s="90"/>
      <c r="AK2460" s="18"/>
      <c r="AL2460" s="18"/>
      <c r="AT2460" s="18"/>
      <c r="AU2460" s="91"/>
    </row>
    <row r="2461" ht="12.0" customHeight="1">
      <c r="A2461" s="97">
        <v>3705145.0</v>
      </c>
      <c r="B2461" s="92" t="s">
        <v>2751</v>
      </c>
      <c r="C2461" s="93"/>
      <c r="D2461" s="82">
        <v>428.0</v>
      </c>
      <c r="E2461" s="106" t="s">
        <v>372</v>
      </c>
      <c r="F2461" s="84">
        <f t="shared" si="195"/>
        <v>522.16</v>
      </c>
      <c r="G2461" s="95" t="s">
        <v>246</v>
      </c>
      <c r="H2461" s="86"/>
      <c r="I2461" s="76"/>
      <c r="J2461" s="100"/>
      <c r="K2461" s="88"/>
      <c r="N2461" s="18"/>
      <c r="P2461" s="4">
        <v>22.0</v>
      </c>
      <c r="Q2461" s="4"/>
      <c r="R2461" s="4"/>
      <c r="S2461" s="21"/>
      <c r="T2461" s="21"/>
      <c r="V2461" s="89"/>
      <c r="Z2461" s="73"/>
      <c r="AA2461" s="73">
        <v>15.0</v>
      </c>
      <c r="AB2461" s="4"/>
      <c r="AC2461" s="74"/>
      <c r="AD2461" s="75"/>
      <c r="AE2461" s="75"/>
      <c r="AF2461" s="76"/>
      <c r="AJ2461" s="90"/>
      <c r="AK2461" s="18"/>
      <c r="AL2461" s="18"/>
      <c r="AT2461" s="18"/>
      <c r="AU2461" s="91"/>
    </row>
    <row r="2462" ht="12.0" customHeight="1">
      <c r="A2462" s="97">
        <v>3705146.0</v>
      </c>
      <c r="B2462" s="92" t="s">
        <v>2752</v>
      </c>
      <c r="C2462" s="93"/>
      <c r="D2462" s="82">
        <v>428.0</v>
      </c>
      <c r="E2462" s="106" t="s">
        <v>372</v>
      </c>
      <c r="F2462" s="84">
        <f t="shared" si="195"/>
        <v>522.16</v>
      </c>
      <c r="G2462" s="95" t="s">
        <v>252</v>
      </c>
      <c r="H2462" s="86"/>
      <c r="I2462" s="76"/>
      <c r="J2462" s="100"/>
      <c r="K2462" s="88"/>
      <c r="N2462" s="18"/>
      <c r="P2462" s="4">
        <v>22.0</v>
      </c>
      <c r="Q2462" s="4"/>
      <c r="R2462" s="4"/>
      <c r="S2462" s="21"/>
      <c r="T2462" s="21"/>
      <c r="V2462" s="89"/>
      <c r="Z2462" s="73"/>
      <c r="AA2462" s="73">
        <v>15.0</v>
      </c>
      <c r="AB2462" s="4"/>
      <c r="AC2462" s="74"/>
      <c r="AD2462" s="75"/>
      <c r="AE2462" s="75"/>
      <c r="AF2462" s="76"/>
      <c r="AJ2462" s="90"/>
      <c r="AK2462" s="18"/>
      <c r="AL2462" s="18"/>
      <c r="AT2462" s="18"/>
      <c r="AU2462" s="91"/>
    </row>
    <row r="2463" ht="12.0" customHeight="1">
      <c r="A2463" s="97">
        <v>3705147.0</v>
      </c>
      <c r="B2463" s="92" t="s">
        <v>2753</v>
      </c>
      <c r="C2463" s="93"/>
      <c r="D2463" s="82">
        <v>428.0</v>
      </c>
      <c r="E2463" s="106" t="s">
        <v>372</v>
      </c>
      <c r="F2463" s="84">
        <f t="shared" si="195"/>
        <v>522.16</v>
      </c>
      <c r="G2463" s="95" t="s">
        <v>252</v>
      </c>
      <c r="H2463" s="86"/>
      <c r="I2463" s="76"/>
      <c r="J2463" s="100"/>
      <c r="K2463" s="88"/>
      <c r="N2463" s="18"/>
      <c r="P2463" s="4">
        <v>22.0</v>
      </c>
      <c r="Q2463" s="4"/>
      <c r="R2463" s="4"/>
      <c r="S2463" s="21"/>
      <c r="T2463" s="21"/>
      <c r="V2463" s="89"/>
      <c r="Z2463" s="73"/>
      <c r="AA2463" s="73">
        <v>15.0</v>
      </c>
      <c r="AB2463" s="4"/>
      <c r="AC2463" s="74"/>
      <c r="AD2463" s="75"/>
      <c r="AE2463" s="75"/>
      <c r="AF2463" s="76"/>
      <c r="AJ2463" s="90"/>
      <c r="AK2463" s="18"/>
      <c r="AL2463" s="18"/>
      <c r="AT2463" s="18"/>
      <c r="AU2463" s="91"/>
    </row>
    <row r="2464" ht="12.0" customHeight="1">
      <c r="A2464" s="97">
        <v>3705148.0</v>
      </c>
      <c r="B2464" s="92" t="s">
        <v>2754</v>
      </c>
      <c r="C2464" s="93"/>
      <c r="D2464" s="82">
        <v>428.0</v>
      </c>
      <c r="E2464" s="106" t="s">
        <v>507</v>
      </c>
      <c r="F2464" s="84">
        <f t="shared" si="195"/>
        <v>522.16</v>
      </c>
      <c r="G2464" s="95" t="s">
        <v>252</v>
      </c>
      <c r="H2464" s="86"/>
      <c r="I2464" s="76"/>
      <c r="J2464" s="100"/>
      <c r="K2464" s="88"/>
      <c r="N2464" s="18"/>
      <c r="P2464" s="4">
        <v>22.0</v>
      </c>
      <c r="Q2464" s="4"/>
      <c r="R2464" s="4"/>
      <c r="S2464" s="21"/>
      <c r="T2464" s="21"/>
      <c r="V2464" s="89"/>
      <c r="Z2464" s="73"/>
      <c r="AA2464" s="73">
        <v>15.0</v>
      </c>
      <c r="AB2464" s="4"/>
      <c r="AC2464" s="74"/>
      <c r="AD2464" s="75"/>
      <c r="AE2464" s="75"/>
      <c r="AF2464" s="76"/>
      <c r="AJ2464" s="90"/>
      <c r="AK2464" s="18"/>
      <c r="AL2464" s="18"/>
      <c r="AT2464" s="18"/>
      <c r="AU2464" s="91"/>
    </row>
    <row r="2465" ht="12.0" customHeight="1">
      <c r="A2465" s="97">
        <v>3705149.0</v>
      </c>
      <c r="B2465" s="92" t="s">
        <v>2755</v>
      </c>
      <c r="C2465" s="93"/>
      <c r="D2465" s="82">
        <v>525.8</v>
      </c>
      <c r="E2465" s="106" t="s">
        <v>372</v>
      </c>
      <c r="F2465" s="84">
        <f t="shared" si="195"/>
        <v>641.476</v>
      </c>
      <c r="G2465" s="95" t="s">
        <v>246</v>
      </c>
      <c r="H2465" s="86"/>
      <c r="I2465" s="76"/>
      <c r="J2465" s="100"/>
      <c r="K2465" s="88"/>
      <c r="N2465" s="18"/>
      <c r="P2465" s="4">
        <v>22.0</v>
      </c>
      <c r="Q2465" s="4"/>
      <c r="R2465" s="4"/>
      <c r="S2465" s="21"/>
      <c r="T2465" s="21"/>
      <c r="V2465" s="89"/>
      <c r="Z2465" s="73"/>
      <c r="AA2465" s="73">
        <v>15.0</v>
      </c>
      <c r="AB2465" s="4"/>
      <c r="AC2465" s="74"/>
      <c r="AD2465" s="75"/>
      <c r="AE2465" s="75"/>
      <c r="AF2465" s="76"/>
      <c r="AJ2465" s="90"/>
      <c r="AK2465" s="18"/>
      <c r="AL2465" s="18"/>
      <c r="AT2465" s="18"/>
      <c r="AU2465" s="91"/>
    </row>
    <row r="2466" ht="12.0" customHeight="1">
      <c r="A2466" s="97">
        <v>3705150.0</v>
      </c>
      <c r="B2466" s="92" t="s">
        <v>2756</v>
      </c>
      <c r="C2466" s="93"/>
      <c r="D2466" s="82">
        <v>525.8</v>
      </c>
      <c r="E2466" s="106" t="s">
        <v>497</v>
      </c>
      <c r="F2466" s="84">
        <f t="shared" si="195"/>
        <v>641.476</v>
      </c>
      <c r="G2466" s="95" t="s">
        <v>252</v>
      </c>
      <c r="H2466" s="86"/>
      <c r="I2466" s="76"/>
      <c r="J2466" s="100"/>
      <c r="K2466" s="88"/>
      <c r="N2466" s="18"/>
      <c r="P2466" s="4">
        <v>22.0</v>
      </c>
      <c r="Q2466" s="4"/>
      <c r="R2466" s="4"/>
      <c r="S2466" s="21"/>
      <c r="T2466" s="21"/>
      <c r="V2466" s="89"/>
      <c r="Z2466" s="73"/>
      <c r="AA2466" s="73">
        <v>15.0</v>
      </c>
      <c r="AB2466" s="4"/>
      <c r="AC2466" s="74"/>
      <c r="AD2466" s="75"/>
      <c r="AE2466" s="75"/>
      <c r="AF2466" s="76"/>
      <c r="AJ2466" s="90"/>
      <c r="AK2466" s="18"/>
      <c r="AL2466" s="18"/>
      <c r="AT2466" s="18"/>
      <c r="AU2466" s="91"/>
    </row>
    <row r="2467" ht="12.0" customHeight="1">
      <c r="A2467" s="97">
        <v>3705151.0</v>
      </c>
      <c r="B2467" s="92" t="s">
        <v>2757</v>
      </c>
      <c r="C2467" s="93"/>
      <c r="D2467" s="82">
        <v>137.43</v>
      </c>
      <c r="E2467" s="106" t="s">
        <v>245</v>
      </c>
      <c r="F2467" s="84">
        <f t="shared" si="195"/>
        <v>167.6646</v>
      </c>
      <c r="G2467" s="95" t="s">
        <v>252</v>
      </c>
      <c r="H2467" s="86"/>
      <c r="I2467" s="76"/>
      <c r="J2467" s="100"/>
      <c r="K2467" s="88"/>
      <c r="N2467" s="18"/>
      <c r="P2467" s="4">
        <v>22.0</v>
      </c>
      <c r="Q2467" s="4"/>
      <c r="R2467" s="4"/>
      <c r="S2467" s="21"/>
      <c r="T2467" s="21"/>
      <c r="V2467" s="89"/>
      <c r="Z2467" s="73"/>
      <c r="AA2467" s="73">
        <v>12.0</v>
      </c>
      <c r="AB2467" s="4"/>
      <c r="AC2467" s="74"/>
      <c r="AD2467" s="75"/>
      <c r="AE2467" s="75"/>
      <c r="AF2467" s="76"/>
      <c r="AJ2467" s="90"/>
      <c r="AK2467" s="18"/>
      <c r="AL2467" s="18"/>
      <c r="AT2467" s="18"/>
      <c r="AU2467" s="91"/>
    </row>
    <row r="2468" ht="12.0" customHeight="1">
      <c r="A2468" s="97">
        <v>3705152.0</v>
      </c>
      <c r="B2468" s="92" t="s">
        <v>2758</v>
      </c>
      <c r="C2468" s="93"/>
      <c r="D2468" s="82">
        <v>141.1</v>
      </c>
      <c r="E2468" s="106" t="s">
        <v>372</v>
      </c>
      <c r="F2468" s="84">
        <f t="shared" si="195"/>
        <v>172.142</v>
      </c>
      <c r="G2468" s="95" t="s">
        <v>252</v>
      </c>
      <c r="H2468" s="86"/>
      <c r="I2468" s="76"/>
      <c r="J2468" s="100"/>
      <c r="K2468" s="88"/>
      <c r="N2468" s="18"/>
      <c r="P2468" s="4">
        <v>22.0</v>
      </c>
      <c r="Q2468" s="4"/>
      <c r="R2468" s="4"/>
      <c r="S2468" s="21"/>
      <c r="T2468" s="21"/>
      <c r="V2468" s="89"/>
      <c r="Z2468" s="73"/>
      <c r="AA2468" s="73">
        <v>12.0</v>
      </c>
      <c r="AB2468" s="4"/>
      <c r="AC2468" s="74"/>
      <c r="AD2468" s="75"/>
      <c r="AE2468" s="75"/>
      <c r="AF2468" s="76"/>
      <c r="AJ2468" s="90"/>
      <c r="AK2468" s="18"/>
      <c r="AL2468" s="18"/>
      <c r="AT2468" s="18"/>
      <c r="AU2468" s="91"/>
    </row>
    <row r="2469" ht="12.0" customHeight="1">
      <c r="A2469" s="97">
        <v>3705153.0</v>
      </c>
      <c r="B2469" s="92" t="s">
        <v>2759</v>
      </c>
      <c r="C2469" s="93"/>
      <c r="D2469" s="82">
        <v>153.14</v>
      </c>
      <c r="E2469" s="106" t="s">
        <v>372</v>
      </c>
      <c r="F2469" s="84">
        <f t="shared" si="195"/>
        <v>186.8308</v>
      </c>
      <c r="G2469" s="95" t="s">
        <v>246</v>
      </c>
      <c r="H2469" s="86"/>
      <c r="I2469" s="76"/>
      <c r="J2469" s="100"/>
      <c r="K2469" s="88"/>
      <c r="N2469" s="18"/>
      <c r="P2469" s="4">
        <v>22.0</v>
      </c>
      <c r="Q2469" s="4"/>
      <c r="R2469" s="4"/>
      <c r="S2469" s="21"/>
      <c r="T2469" s="21"/>
      <c r="V2469" s="89"/>
      <c r="Z2469" s="73"/>
      <c r="AA2469" s="73">
        <v>12.0</v>
      </c>
      <c r="AB2469" s="4"/>
      <c r="AC2469" s="74"/>
      <c r="AD2469" s="75"/>
      <c r="AE2469" s="75"/>
      <c r="AF2469" s="76"/>
      <c r="AJ2469" s="90"/>
      <c r="AK2469" s="18"/>
      <c r="AL2469" s="18"/>
      <c r="AT2469" s="18"/>
      <c r="AU2469" s="91"/>
    </row>
    <row r="2470" ht="12.0" customHeight="1">
      <c r="A2470" s="97">
        <v>3705154.0</v>
      </c>
      <c r="B2470" s="92" t="s">
        <v>2760</v>
      </c>
      <c r="C2470" s="93"/>
      <c r="D2470" s="82">
        <v>153.14</v>
      </c>
      <c r="E2470" s="106" t="s">
        <v>372</v>
      </c>
      <c r="F2470" s="84">
        <f t="shared" si="195"/>
        <v>186.8308</v>
      </c>
      <c r="G2470" s="95" t="s">
        <v>252</v>
      </c>
      <c r="H2470" s="86"/>
      <c r="I2470" s="76"/>
      <c r="J2470" s="100"/>
      <c r="K2470" s="88"/>
      <c r="N2470" s="18"/>
      <c r="P2470" s="4">
        <v>22.0</v>
      </c>
      <c r="Q2470" s="4"/>
      <c r="R2470" s="4"/>
      <c r="S2470" s="21"/>
      <c r="T2470" s="21"/>
      <c r="V2470" s="89"/>
      <c r="Z2470" s="73"/>
      <c r="AA2470" s="73">
        <v>12.0</v>
      </c>
      <c r="AB2470" s="4"/>
      <c r="AC2470" s="74"/>
      <c r="AD2470" s="75"/>
      <c r="AE2470" s="75"/>
      <c r="AF2470" s="76"/>
      <c r="AJ2470" s="90"/>
      <c r="AK2470" s="18"/>
      <c r="AL2470" s="18"/>
      <c r="AT2470" s="18"/>
      <c r="AU2470" s="91"/>
    </row>
    <row r="2471" ht="12.0" customHeight="1">
      <c r="A2471" s="97">
        <v>3705155.0</v>
      </c>
      <c r="B2471" s="92" t="s">
        <v>2761</v>
      </c>
      <c r="C2471" s="93"/>
      <c r="D2471" s="82">
        <v>163.15</v>
      </c>
      <c r="E2471" s="106" t="s">
        <v>497</v>
      </c>
      <c r="F2471" s="84">
        <f t="shared" si="195"/>
        <v>199.043</v>
      </c>
      <c r="G2471" s="95" t="s">
        <v>246</v>
      </c>
      <c r="H2471" s="86"/>
      <c r="I2471" s="76"/>
      <c r="J2471" s="100"/>
      <c r="K2471" s="88"/>
      <c r="N2471" s="18"/>
      <c r="P2471" s="4">
        <v>22.0</v>
      </c>
      <c r="Q2471" s="4"/>
      <c r="R2471" s="4"/>
      <c r="S2471" s="21"/>
      <c r="T2471" s="21"/>
      <c r="V2471" s="89"/>
      <c r="Z2471" s="73"/>
      <c r="AA2471" s="73">
        <v>12.0</v>
      </c>
      <c r="AB2471" s="4"/>
      <c r="AC2471" s="74"/>
      <c r="AD2471" s="75"/>
      <c r="AE2471" s="75"/>
      <c r="AF2471" s="76"/>
      <c r="AJ2471" s="90"/>
      <c r="AK2471" s="18"/>
      <c r="AL2471" s="18"/>
      <c r="AT2471" s="18"/>
      <c r="AU2471" s="91"/>
    </row>
    <row r="2472" ht="12.0" customHeight="1">
      <c r="A2472" s="97">
        <v>3705156.0</v>
      </c>
      <c r="B2472" s="92" t="s">
        <v>2762</v>
      </c>
      <c r="C2472" s="93"/>
      <c r="D2472" s="82">
        <v>163.15</v>
      </c>
      <c r="E2472" s="106" t="s">
        <v>497</v>
      </c>
      <c r="F2472" s="84">
        <f t="shared" si="195"/>
        <v>199.043</v>
      </c>
      <c r="G2472" s="95" t="s">
        <v>252</v>
      </c>
      <c r="H2472" s="86"/>
      <c r="I2472" s="76"/>
      <c r="J2472" s="100"/>
      <c r="K2472" s="88"/>
      <c r="N2472" s="18"/>
      <c r="P2472" s="4">
        <v>22.0</v>
      </c>
      <c r="Q2472" s="4"/>
      <c r="R2472" s="4"/>
      <c r="S2472" s="21"/>
      <c r="T2472" s="21"/>
      <c r="V2472" s="89"/>
      <c r="Z2472" s="73"/>
      <c r="AA2472" s="73">
        <v>12.0</v>
      </c>
      <c r="AB2472" s="4"/>
      <c r="AC2472" s="74"/>
      <c r="AD2472" s="75"/>
      <c r="AE2472" s="75"/>
      <c r="AF2472" s="76"/>
      <c r="AJ2472" s="90"/>
      <c r="AK2472" s="18"/>
      <c r="AL2472" s="18"/>
      <c r="AT2472" s="18"/>
      <c r="AU2472" s="91"/>
    </row>
    <row r="2473" ht="12.0" customHeight="1">
      <c r="A2473" s="97">
        <v>3705157.0</v>
      </c>
      <c r="B2473" s="92" t="s">
        <v>2763</v>
      </c>
      <c r="C2473" s="93"/>
      <c r="D2473" s="82">
        <v>234.5</v>
      </c>
      <c r="E2473" s="106" t="s">
        <v>372</v>
      </c>
      <c r="F2473" s="84">
        <f t="shared" si="195"/>
        <v>286.09</v>
      </c>
      <c r="G2473" s="95" t="s">
        <v>246</v>
      </c>
      <c r="H2473" s="86"/>
      <c r="I2473" s="76"/>
      <c r="J2473" s="100"/>
      <c r="K2473" s="88"/>
      <c r="N2473" s="18"/>
      <c r="P2473" s="4">
        <v>22.0</v>
      </c>
      <c r="Q2473" s="4"/>
      <c r="R2473" s="4"/>
      <c r="S2473" s="21"/>
      <c r="T2473" s="21"/>
      <c r="V2473" s="89"/>
      <c r="Z2473" s="73"/>
      <c r="AA2473" s="73">
        <v>12.0</v>
      </c>
      <c r="AB2473" s="4"/>
      <c r="AC2473" s="74"/>
      <c r="AD2473" s="75"/>
      <c r="AE2473" s="75"/>
      <c r="AF2473" s="76"/>
      <c r="AJ2473" s="90"/>
      <c r="AK2473" s="18"/>
      <c r="AL2473" s="18"/>
      <c r="AT2473" s="18"/>
      <c r="AU2473" s="91"/>
    </row>
    <row r="2474" ht="12.0" customHeight="1">
      <c r="A2474" s="97">
        <v>3705158.0</v>
      </c>
      <c r="B2474" s="92" t="s">
        <v>2764</v>
      </c>
      <c r="C2474" s="93"/>
      <c r="D2474" s="82">
        <v>234.5</v>
      </c>
      <c r="E2474" s="106" t="s">
        <v>372</v>
      </c>
      <c r="F2474" s="84">
        <f t="shared" si="195"/>
        <v>286.09</v>
      </c>
      <c r="G2474" s="95" t="s">
        <v>252</v>
      </c>
      <c r="H2474" s="86"/>
      <c r="I2474" s="76"/>
      <c r="J2474" s="100"/>
      <c r="K2474" s="88"/>
      <c r="N2474" s="18"/>
      <c r="P2474" s="4">
        <v>22.0</v>
      </c>
      <c r="Q2474" s="4"/>
      <c r="R2474" s="4"/>
      <c r="S2474" s="21"/>
      <c r="T2474" s="21"/>
      <c r="V2474" s="89"/>
      <c r="Z2474" s="73"/>
      <c r="AA2474" s="73">
        <v>12.0</v>
      </c>
      <c r="AB2474" s="4"/>
      <c r="AC2474" s="74"/>
      <c r="AD2474" s="75"/>
      <c r="AE2474" s="75"/>
      <c r="AF2474" s="76"/>
      <c r="AJ2474" s="90"/>
      <c r="AK2474" s="18"/>
      <c r="AL2474" s="18"/>
      <c r="AT2474" s="18"/>
      <c r="AU2474" s="91"/>
    </row>
    <row r="2475" ht="12.0" customHeight="1">
      <c r="A2475" s="97">
        <v>3705159.0</v>
      </c>
      <c r="B2475" s="92" t="s">
        <v>2765</v>
      </c>
      <c r="C2475" s="93"/>
      <c r="D2475" s="82">
        <v>275.72</v>
      </c>
      <c r="E2475" s="106" t="s">
        <v>245</v>
      </c>
      <c r="F2475" s="84">
        <f t="shared" si="195"/>
        <v>336.3784</v>
      </c>
      <c r="G2475" s="95" t="s">
        <v>246</v>
      </c>
      <c r="H2475" s="86"/>
      <c r="I2475" s="76"/>
      <c r="J2475" s="100"/>
      <c r="K2475" s="88"/>
      <c r="N2475" s="18"/>
      <c r="P2475" s="4">
        <v>22.0</v>
      </c>
      <c r="Q2475" s="4"/>
      <c r="R2475" s="4"/>
      <c r="S2475" s="21"/>
      <c r="T2475" s="21"/>
      <c r="V2475" s="89"/>
      <c r="Z2475" s="73"/>
      <c r="AA2475" s="73">
        <v>12.0</v>
      </c>
      <c r="AB2475" s="4"/>
      <c r="AC2475" s="74"/>
      <c r="AD2475" s="75"/>
      <c r="AE2475" s="75"/>
      <c r="AF2475" s="76"/>
      <c r="AJ2475" s="90"/>
      <c r="AK2475" s="18"/>
      <c r="AL2475" s="18"/>
      <c r="AT2475" s="18"/>
      <c r="AU2475" s="91"/>
    </row>
    <row r="2476" ht="12.0" customHeight="1">
      <c r="A2476" s="97">
        <v>3705160.0</v>
      </c>
      <c r="B2476" s="92" t="s">
        <v>2766</v>
      </c>
      <c r="C2476" s="93"/>
      <c r="D2476" s="82">
        <v>275.72</v>
      </c>
      <c r="E2476" s="106" t="s">
        <v>245</v>
      </c>
      <c r="F2476" s="84">
        <f t="shared" si="195"/>
        <v>336.3784</v>
      </c>
      <c r="G2476" s="95" t="s">
        <v>252</v>
      </c>
      <c r="H2476" s="86"/>
      <c r="I2476" s="76"/>
      <c r="J2476" s="100"/>
      <c r="K2476" s="88"/>
      <c r="N2476" s="18"/>
      <c r="P2476" s="4">
        <v>22.0</v>
      </c>
      <c r="Q2476" s="4"/>
      <c r="R2476" s="4"/>
      <c r="S2476" s="21"/>
      <c r="T2476" s="21"/>
      <c r="V2476" s="89"/>
      <c r="Z2476" s="73"/>
      <c r="AA2476" s="73">
        <v>12.0</v>
      </c>
      <c r="AB2476" s="4"/>
      <c r="AC2476" s="74"/>
      <c r="AD2476" s="75"/>
      <c r="AE2476" s="75"/>
      <c r="AF2476" s="76"/>
      <c r="AJ2476" s="90"/>
      <c r="AK2476" s="18"/>
      <c r="AL2476" s="18"/>
      <c r="AT2476" s="18"/>
      <c r="AU2476" s="91"/>
    </row>
    <row r="2477" ht="12.0" customHeight="1">
      <c r="A2477" s="97">
        <v>3705161.0</v>
      </c>
      <c r="B2477" s="92" t="s">
        <v>2767</v>
      </c>
      <c r="C2477" s="93"/>
      <c r="D2477" s="82">
        <v>275.72</v>
      </c>
      <c r="E2477" s="106" t="s">
        <v>497</v>
      </c>
      <c r="F2477" s="84">
        <f t="shared" si="195"/>
        <v>336.3784</v>
      </c>
      <c r="G2477" s="95" t="s">
        <v>252</v>
      </c>
      <c r="H2477" s="86"/>
      <c r="I2477" s="76"/>
      <c r="J2477" s="100"/>
      <c r="K2477" s="88"/>
      <c r="N2477" s="18"/>
      <c r="P2477" s="4">
        <v>22.0</v>
      </c>
      <c r="Q2477" s="4"/>
      <c r="R2477" s="4"/>
      <c r="S2477" s="21"/>
      <c r="T2477" s="21"/>
      <c r="V2477" s="89"/>
      <c r="Z2477" s="73"/>
      <c r="AA2477" s="73">
        <v>12.0</v>
      </c>
      <c r="AB2477" s="4"/>
      <c r="AC2477" s="74"/>
      <c r="AD2477" s="75"/>
      <c r="AE2477" s="75"/>
      <c r="AF2477" s="76"/>
      <c r="AJ2477" s="90"/>
      <c r="AK2477" s="18"/>
      <c r="AL2477" s="18"/>
      <c r="AT2477" s="18"/>
      <c r="AU2477" s="91"/>
    </row>
    <row r="2478" ht="12.0" customHeight="1">
      <c r="A2478" s="97">
        <v>3705162.0</v>
      </c>
      <c r="B2478" s="92" t="s">
        <v>2768</v>
      </c>
      <c r="C2478" s="93"/>
      <c r="D2478" s="82">
        <v>334.35</v>
      </c>
      <c r="E2478" s="106" t="s">
        <v>372</v>
      </c>
      <c r="F2478" s="84">
        <f t="shared" si="195"/>
        <v>407.907</v>
      </c>
      <c r="G2478" s="95" t="s">
        <v>252</v>
      </c>
      <c r="H2478" s="86"/>
      <c r="I2478" s="76"/>
      <c r="J2478" s="100"/>
      <c r="K2478" s="88"/>
      <c r="N2478" s="18"/>
      <c r="P2478" s="4">
        <v>22.0</v>
      </c>
      <c r="Q2478" s="4"/>
      <c r="R2478" s="4"/>
      <c r="S2478" s="21"/>
      <c r="T2478" s="21"/>
      <c r="V2478" s="89"/>
      <c r="Z2478" s="73"/>
      <c r="AA2478" s="73">
        <v>12.0</v>
      </c>
      <c r="AB2478" s="4"/>
      <c r="AC2478" s="74"/>
      <c r="AD2478" s="75"/>
      <c r="AE2478" s="75"/>
      <c r="AF2478" s="76"/>
      <c r="AJ2478" s="90"/>
      <c r="AK2478" s="18"/>
      <c r="AL2478" s="18"/>
      <c r="AT2478" s="18"/>
      <c r="AU2478" s="91"/>
    </row>
    <row r="2479" ht="12.0" customHeight="1">
      <c r="A2479" s="97">
        <v>3705163.0</v>
      </c>
      <c r="B2479" s="92" t="s">
        <v>2769</v>
      </c>
      <c r="C2479" s="93"/>
      <c r="D2479" s="82">
        <v>334.35</v>
      </c>
      <c r="E2479" s="106" t="s">
        <v>372</v>
      </c>
      <c r="F2479" s="84">
        <f t="shared" si="195"/>
        <v>407.907</v>
      </c>
      <c r="G2479" s="95" t="s">
        <v>252</v>
      </c>
      <c r="H2479" s="86"/>
      <c r="I2479" s="76"/>
      <c r="J2479" s="100"/>
      <c r="K2479" s="88"/>
      <c r="N2479" s="18"/>
      <c r="P2479" s="4">
        <v>22.0</v>
      </c>
      <c r="Q2479" s="4"/>
      <c r="R2479" s="4"/>
      <c r="S2479" s="21"/>
      <c r="T2479" s="21"/>
      <c r="V2479" s="89"/>
      <c r="Z2479" s="73"/>
      <c r="AA2479" s="73">
        <v>12.0</v>
      </c>
      <c r="AB2479" s="4"/>
      <c r="AC2479" s="74"/>
      <c r="AD2479" s="75"/>
      <c r="AE2479" s="75"/>
      <c r="AF2479" s="76"/>
      <c r="AJ2479" s="90"/>
      <c r="AK2479" s="18"/>
      <c r="AL2479" s="18"/>
      <c r="AT2479" s="18"/>
      <c r="AU2479" s="91"/>
    </row>
    <row r="2480" ht="12.0" customHeight="1">
      <c r="A2480" s="97">
        <v>3705164.0</v>
      </c>
      <c r="B2480" s="92" t="s">
        <v>2770</v>
      </c>
      <c r="C2480" s="93"/>
      <c r="D2480" s="82">
        <v>334.35</v>
      </c>
      <c r="E2480" s="106" t="s">
        <v>372</v>
      </c>
      <c r="F2480" s="84">
        <f t="shared" si="195"/>
        <v>407.907</v>
      </c>
      <c r="G2480" s="95" t="s">
        <v>252</v>
      </c>
      <c r="H2480" s="86"/>
      <c r="I2480" s="76"/>
      <c r="J2480" s="100"/>
      <c r="K2480" s="88"/>
      <c r="N2480" s="18"/>
      <c r="P2480" s="4">
        <v>22.0</v>
      </c>
      <c r="Q2480" s="4"/>
      <c r="R2480" s="4"/>
      <c r="S2480" s="21"/>
      <c r="T2480" s="21"/>
      <c r="V2480" s="89"/>
      <c r="Z2480" s="73"/>
      <c r="AA2480" s="73">
        <v>12.0</v>
      </c>
      <c r="AB2480" s="4"/>
      <c r="AC2480" s="74"/>
      <c r="AD2480" s="75"/>
      <c r="AE2480" s="75"/>
      <c r="AF2480" s="76"/>
      <c r="AJ2480" s="90"/>
      <c r="AK2480" s="18"/>
      <c r="AL2480" s="18"/>
      <c r="AT2480" s="18"/>
      <c r="AU2480" s="91"/>
    </row>
    <row r="2481" ht="12.0" customHeight="1">
      <c r="A2481" s="97">
        <v>3705165.0</v>
      </c>
      <c r="B2481" s="92" t="s">
        <v>2771</v>
      </c>
      <c r="C2481" s="93"/>
      <c r="D2481" s="82">
        <v>391.89</v>
      </c>
      <c r="E2481" s="106" t="s">
        <v>372</v>
      </c>
      <c r="F2481" s="84">
        <f t="shared" si="195"/>
        <v>478.1058</v>
      </c>
      <c r="G2481" s="95" t="s">
        <v>252</v>
      </c>
      <c r="H2481" s="86"/>
      <c r="I2481" s="76"/>
      <c r="J2481" s="100"/>
      <c r="K2481" s="88"/>
      <c r="N2481" s="18"/>
      <c r="P2481" s="4">
        <v>22.0</v>
      </c>
      <c r="Q2481" s="4"/>
      <c r="R2481" s="4"/>
      <c r="S2481" s="21"/>
      <c r="T2481" s="21"/>
      <c r="V2481" s="89"/>
      <c r="Z2481" s="73"/>
      <c r="AA2481" s="73">
        <v>12.0</v>
      </c>
      <c r="AB2481" s="4"/>
      <c r="AC2481" s="74"/>
      <c r="AD2481" s="75"/>
      <c r="AE2481" s="75"/>
      <c r="AF2481" s="76"/>
      <c r="AJ2481" s="90"/>
      <c r="AK2481" s="18"/>
      <c r="AL2481" s="18"/>
      <c r="AT2481" s="18"/>
      <c r="AU2481" s="91"/>
    </row>
    <row r="2482" ht="12.0" customHeight="1">
      <c r="A2482" s="97">
        <v>3705166.0</v>
      </c>
      <c r="B2482" s="92" t="s">
        <v>2772</v>
      </c>
      <c r="C2482" s="93"/>
      <c r="D2482" s="82">
        <v>391.89</v>
      </c>
      <c r="E2482" s="106" t="s">
        <v>372</v>
      </c>
      <c r="F2482" s="84">
        <f t="shared" si="195"/>
        <v>478.1058</v>
      </c>
      <c r="G2482" s="95" t="s">
        <v>252</v>
      </c>
      <c r="H2482" s="86"/>
      <c r="I2482" s="76"/>
      <c r="J2482" s="100"/>
      <c r="K2482" s="88"/>
      <c r="N2482" s="18"/>
      <c r="P2482" s="4">
        <v>22.0</v>
      </c>
      <c r="Q2482" s="4"/>
      <c r="R2482" s="4"/>
      <c r="S2482" s="21"/>
      <c r="T2482" s="21"/>
      <c r="V2482" s="89"/>
      <c r="Z2482" s="73"/>
      <c r="AA2482" s="73">
        <v>12.0</v>
      </c>
      <c r="AB2482" s="4"/>
      <c r="AC2482" s="74"/>
      <c r="AD2482" s="75"/>
      <c r="AE2482" s="75"/>
      <c r="AF2482" s="76"/>
      <c r="AJ2482" s="90"/>
      <c r="AK2482" s="18"/>
      <c r="AL2482" s="18"/>
      <c r="AT2482" s="18"/>
      <c r="AU2482" s="91"/>
    </row>
    <row r="2483" ht="12.0" customHeight="1">
      <c r="A2483" s="97">
        <v>3705167.0</v>
      </c>
      <c r="B2483" s="92" t="s">
        <v>2773</v>
      </c>
      <c r="C2483" s="93"/>
      <c r="D2483" s="82">
        <v>391.89</v>
      </c>
      <c r="E2483" s="106" t="s">
        <v>372</v>
      </c>
      <c r="F2483" s="84">
        <f t="shared" si="195"/>
        <v>478.1058</v>
      </c>
      <c r="G2483" s="95" t="s">
        <v>252</v>
      </c>
      <c r="H2483" s="86"/>
      <c r="I2483" s="76"/>
      <c r="J2483" s="100"/>
      <c r="K2483" s="88"/>
      <c r="N2483" s="18"/>
      <c r="P2483" s="4">
        <v>22.0</v>
      </c>
      <c r="Q2483" s="4"/>
      <c r="R2483" s="4"/>
      <c r="S2483" s="21"/>
      <c r="T2483" s="21"/>
      <c r="V2483" s="89"/>
      <c r="Z2483" s="73"/>
      <c r="AA2483" s="73">
        <v>12.0</v>
      </c>
      <c r="AB2483" s="4"/>
      <c r="AC2483" s="74"/>
      <c r="AD2483" s="75"/>
      <c r="AE2483" s="75"/>
      <c r="AF2483" s="76"/>
      <c r="AJ2483" s="90"/>
      <c r="AK2483" s="18"/>
      <c r="AL2483" s="18"/>
      <c r="AT2483" s="18"/>
      <c r="AU2483" s="91"/>
    </row>
    <row r="2484" ht="12.0" customHeight="1">
      <c r="A2484" s="97">
        <v>3705168.0</v>
      </c>
      <c r="B2484" s="92" t="s">
        <v>2774</v>
      </c>
      <c r="C2484" s="93"/>
      <c r="D2484" s="82">
        <v>454.41</v>
      </c>
      <c r="E2484" s="106" t="s">
        <v>372</v>
      </c>
      <c r="F2484" s="84">
        <f t="shared" si="195"/>
        <v>554.3802</v>
      </c>
      <c r="G2484" s="95" t="s">
        <v>246</v>
      </c>
      <c r="H2484" s="86"/>
      <c r="I2484" s="76"/>
      <c r="J2484" s="100"/>
      <c r="K2484" s="88"/>
      <c r="N2484" s="18"/>
      <c r="P2484" s="4">
        <v>22.0</v>
      </c>
      <c r="Q2484" s="4"/>
      <c r="R2484" s="4"/>
      <c r="S2484" s="21"/>
      <c r="T2484" s="21"/>
      <c r="V2484" s="89"/>
      <c r="Z2484" s="73"/>
      <c r="AA2484" s="73">
        <v>12.0</v>
      </c>
      <c r="AB2484" s="4"/>
      <c r="AC2484" s="74"/>
      <c r="AD2484" s="75"/>
      <c r="AE2484" s="75"/>
      <c r="AF2484" s="76"/>
      <c r="AJ2484" s="90"/>
      <c r="AK2484" s="18"/>
      <c r="AL2484" s="18"/>
      <c r="AT2484" s="18"/>
      <c r="AU2484" s="91"/>
    </row>
    <row r="2485" ht="12.0" customHeight="1">
      <c r="A2485" s="97">
        <v>3705169.0</v>
      </c>
      <c r="B2485" s="92" t="s">
        <v>2775</v>
      </c>
      <c r="C2485" s="93"/>
      <c r="D2485" s="82">
        <v>454.41</v>
      </c>
      <c r="E2485" s="106" t="s">
        <v>372</v>
      </c>
      <c r="F2485" s="84">
        <f t="shared" si="195"/>
        <v>554.3802</v>
      </c>
      <c r="G2485" s="95" t="s">
        <v>246</v>
      </c>
      <c r="H2485" s="86"/>
      <c r="I2485" s="76"/>
      <c r="J2485" s="100"/>
      <c r="K2485" s="88"/>
      <c r="N2485" s="18"/>
      <c r="P2485" s="4">
        <v>22.0</v>
      </c>
      <c r="Q2485" s="4"/>
      <c r="R2485" s="4"/>
      <c r="S2485" s="21"/>
      <c r="T2485" s="21"/>
      <c r="V2485" s="89"/>
      <c r="Z2485" s="73"/>
      <c r="AA2485" s="73">
        <v>12.0</v>
      </c>
      <c r="AB2485" s="4"/>
      <c r="AC2485" s="74"/>
      <c r="AD2485" s="75"/>
      <c r="AE2485" s="75"/>
      <c r="AF2485" s="76"/>
      <c r="AJ2485" s="90"/>
      <c r="AK2485" s="18"/>
      <c r="AL2485" s="18"/>
      <c r="AT2485" s="18"/>
      <c r="AU2485" s="91"/>
    </row>
    <row r="2486" ht="12.0" customHeight="1">
      <c r="A2486" s="97">
        <v>3705170.0</v>
      </c>
      <c r="B2486" s="92" t="s">
        <v>2776</v>
      </c>
      <c r="C2486" s="93"/>
      <c r="D2486" s="82">
        <v>454.41</v>
      </c>
      <c r="E2486" s="106" t="s">
        <v>372</v>
      </c>
      <c r="F2486" s="84">
        <f t="shared" si="195"/>
        <v>554.3802</v>
      </c>
      <c r="G2486" s="95" t="s">
        <v>252</v>
      </c>
      <c r="H2486" s="86"/>
      <c r="I2486" s="76"/>
      <c r="J2486" s="100"/>
      <c r="K2486" s="88"/>
      <c r="N2486" s="18"/>
      <c r="P2486" s="4">
        <v>22.0</v>
      </c>
      <c r="Q2486" s="4"/>
      <c r="R2486" s="4"/>
      <c r="S2486" s="21"/>
      <c r="T2486" s="21"/>
      <c r="V2486" s="89"/>
      <c r="Z2486" s="73"/>
      <c r="AA2486" s="73">
        <v>12.0</v>
      </c>
      <c r="AB2486" s="4"/>
      <c r="AC2486" s="74"/>
      <c r="AD2486" s="75"/>
      <c r="AE2486" s="75"/>
      <c r="AF2486" s="76"/>
      <c r="AJ2486" s="90"/>
      <c r="AK2486" s="18"/>
      <c r="AL2486" s="18"/>
      <c r="AT2486" s="18"/>
      <c r="AU2486" s="91"/>
    </row>
    <row r="2487" ht="12.0" customHeight="1">
      <c r="A2487" s="97">
        <v>3705171.0</v>
      </c>
      <c r="B2487" s="92" t="s">
        <v>2777</v>
      </c>
      <c r="C2487" s="93"/>
      <c r="D2487" s="82">
        <v>608.17</v>
      </c>
      <c r="E2487" s="106" t="s">
        <v>372</v>
      </c>
      <c r="F2487" s="84">
        <f t="shared" si="195"/>
        <v>741.9674</v>
      </c>
      <c r="G2487" s="95" t="s">
        <v>246</v>
      </c>
      <c r="H2487" s="86"/>
      <c r="I2487" s="76"/>
      <c r="J2487" s="100"/>
      <c r="K2487" s="88"/>
      <c r="N2487" s="18"/>
      <c r="P2487" s="4">
        <v>22.0</v>
      </c>
      <c r="Q2487" s="4"/>
      <c r="R2487" s="4"/>
      <c r="S2487" s="21"/>
      <c r="T2487" s="21"/>
      <c r="V2487" s="89"/>
      <c r="Z2487" s="73"/>
      <c r="AA2487" s="73">
        <v>12.0</v>
      </c>
      <c r="AB2487" s="4"/>
      <c r="AC2487" s="74"/>
      <c r="AD2487" s="75"/>
      <c r="AE2487" s="75"/>
      <c r="AF2487" s="76"/>
      <c r="AJ2487" s="90"/>
      <c r="AK2487" s="18"/>
      <c r="AL2487" s="18"/>
      <c r="AT2487" s="18"/>
      <c r="AU2487" s="91"/>
    </row>
    <row r="2488" ht="12.0" customHeight="1">
      <c r="A2488" s="97">
        <v>3705172.0</v>
      </c>
      <c r="B2488" s="92" t="s">
        <v>2778</v>
      </c>
      <c r="C2488" s="93"/>
      <c r="D2488" s="82">
        <v>608.17</v>
      </c>
      <c r="E2488" s="106" t="s">
        <v>372</v>
      </c>
      <c r="F2488" s="84">
        <f t="shared" si="195"/>
        <v>741.9674</v>
      </c>
      <c r="G2488" s="95" t="s">
        <v>252</v>
      </c>
      <c r="H2488" s="86"/>
      <c r="I2488" s="76"/>
      <c r="J2488" s="100"/>
      <c r="K2488" s="88"/>
      <c r="N2488" s="18"/>
      <c r="P2488" s="4">
        <v>22.0</v>
      </c>
      <c r="Q2488" s="4"/>
      <c r="R2488" s="4"/>
      <c r="S2488" s="21"/>
      <c r="T2488" s="21"/>
      <c r="V2488" s="89"/>
      <c r="Z2488" s="73"/>
      <c r="AA2488" s="73">
        <v>12.0</v>
      </c>
      <c r="AB2488" s="4"/>
      <c r="AC2488" s="74"/>
      <c r="AD2488" s="75"/>
      <c r="AE2488" s="75"/>
      <c r="AF2488" s="76"/>
      <c r="AJ2488" s="90"/>
      <c r="AK2488" s="18"/>
      <c r="AL2488" s="18"/>
      <c r="AT2488" s="18"/>
      <c r="AU2488" s="91"/>
    </row>
    <row r="2489" ht="12.0" customHeight="1">
      <c r="A2489" s="97">
        <v>3705173.0</v>
      </c>
      <c r="B2489" s="92" t="s">
        <v>2779</v>
      </c>
      <c r="C2489" s="93"/>
      <c r="D2489" s="82">
        <v>672.45</v>
      </c>
      <c r="E2489" s="106" t="s">
        <v>372</v>
      </c>
      <c r="F2489" s="84">
        <f t="shared" si="195"/>
        <v>820.389</v>
      </c>
      <c r="G2489" s="95" t="s">
        <v>246</v>
      </c>
      <c r="H2489" s="86"/>
      <c r="I2489" s="76"/>
      <c r="J2489" s="100"/>
      <c r="K2489" s="88"/>
      <c r="N2489" s="18"/>
      <c r="P2489" s="4">
        <v>22.0</v>
      </c>
      <c r="Q2489" s="4"/>
      <c r="R2489" s="4"/>
      <c r="S2489" s="21"/>
      <c r="T2489" s="21"/>
      <c r="V2489" s="89"/>
      <c r="Z2489" s="73"/>
      <c r="AA2489" s="73">
        <v>12.0</v>
      </c>
      <c r="AB2489" s="4"/>
      <c r="AC2489" s="74"/>
      <c r="AD2489" s="75"/>
      <c r="AE2489" s="75"/>
      <c r="AF2489" s="76"/>
      <c r="AJ2489" s="90"/>
      <c r="AK2489" s="18"/>
      <c r="AL2489" s="18"/>
      <c r="AT2489" s="18"/>
      <c r="AU2489" s="91"/>
    </row>
    <row r="2490" ht="12.0" customHeight="1">
      <c r="A2490" s="97">
        <v>3705174.0</v>
      </c>
      <c r="B2490" s="92" t="s">
        <v>2780</v>
      </c>
      <c r="C2490" s="93"/>
      <c r="D2490" s="82">
        <v>672.45</v>
      </c>
      <c r="E2490" s="106" t="s">
        <v>372</v>
      </c>
      <c r="F2490" s="84">
        <f t="shared" si="195"/>
        <v>820.389</v>
      </c>
      <c r="G2490" s="95" t="s">
        <v>252</v>
      </c>
      <c r="H2490" s="86"/>
      <c r="I2490" s="76"/>
      <c r="J2490" s="100"/>
      <c r="K2490" s="88"/>
      <c r="N2490" s="18"/>
      <c r="P2490" s="4">
        <v>22.0</v>
      </c>
      <c r="Q2490" s="4"/>
      <c r="R2490" s="4"/>
      <c r="S2490" s="21"/>
      <c r="T2490" s="21"/>
      <c r="V2490" s="89"/>
      <c r="Z2490" s="73"/>
      <c r="AA2490" s="73">
        <v>12.0</v>
      </c>
      <c r="AB2490" s="4"/>
      <c r="AC2490" s="74"/>
      <c r="AD2490" s="75"/>
      <c r="AE2490" s="75"/>
      <c r="AF2490" s="76"/>
      <c r="AJ2490" s="90"/>
      <c r="AK2490" s="18"/>
      <c r="AL2490" s="18"/>
      <c r="AT2490" s="18"/>
      <c r="AU2490" s="91"/>
    </row>
    <row r="2491" ht="12.0" customHeight="1">
      <c r="A2491" s="97">
        <v>3705175.0</v>
      </c>
      <c r="B2491" s="92" t="s">
        <v>2781</v>
      </c>
      <c r="C2491" s="93"/>
      <c r="D2491" s="82">
        <v>881.67</v>
      </c>
      <c r="E2491" s="106" t="s">
        <v>372</v>
      </c>
      <c r="F2491" s="84">
        <f t="shared" si="195"/>
        <v>1075.6374</v>
      </c>
      <c r="G2491" s="95" t="s">
        <v>252</v>
      </c>
      <c r="H2491" s="86"/>
      <c r="I2491" s="76"/>
      <c r="J2491" s="100"/>
      <c r="K2491" s="88"/>
      <c r="N2491" s="18"/>
      <c r="P2491" s="4">
        <v>22.0</v>
      </c>
      <c r="Q2491" s="4"/>
      <c r="R2491" s="4"/>
      <c r="S2491" s="21"/>
      <c r="T2491" s="21"/>
      <c r="V2491" s="89"/>
      <c r="Z2491" s="73"/>
      <c r="AA2491" s="73">
        <v>12.0</v>
      </c>
      <c r="AB2491" s="4"/>
      <c r="AC2491" s="74"/>
      <c r="AD2491" s="75"/>
      <c r="AE2491" s="75"/>
      <c r="AF2491" s="76"/>
      <c r="AJ2491" s="90"/>
      <c r="AK2491" s="18"/>
      <c r="AL2491" s="18"/>
      <c r="AT2491" s="18"/>
      <c r="AU2491" s="91"/>
    </row>
    <row r="2492" ht="12.0" customHeight="1">
      <c r="A2492" s="97">
        <v>3705021.0</v>
      </c>
      <c r="B2492" s="92" t="s">
        <v>2782</v>
      </c>
      <c r="C2492" s="93"/>
      <c r="D2492" s="82">
        <v>210.27</v>
      </c>
      <c r="E2492" s="106" t="s">
        <v>507</v>
      </c>
      <c r="F2492" s="84">
        <f t="shared" si="195"/>
        <v>256.5294</v>
      </c>
      <c r="G2492" s="95" t="s">
        <v>274</v>
      </c>
      <c r="H2492" s="86"/>
      <c r="I2492" s="76"/>
      <c r="J2492" s="100"/>
      <c r="K2492" s="88"/>
      <c r="N2492" s="18"/>
      <c r="P2492" s="4">
        <v>22.0</v>
      </c>
      <c r="Q2492" s="4"/>
      <c r="R2492" s="4"/>
      <c r="S2492" s="21"/>
      <c r="T2492" s="21"/>
      <c r="V2492" s="89"/>
      <c r="Z2492" s="73"/>
      <c r="AA2492" s="73">
        <v>15.0</v>
      </c>
      <c r="AB2492" s="4"/>
      <c r="AC2492" s="74"/>
      <c r="AD2492" s="75"/>
      <c r="AE2492" s="75"/>
      <c r="AF2492" s="76"/>
      <c r="AJ2492" s="90"/>
      <c r="AK2492" s="18"/>
      <c r="AL2492" s="18"/>
      <c r="AT2492" s="18"/>
      <c r="AU2492" s="91"/>
    </row>
    <row r="2493" ht="12.0" customHeight="1">
      <c r="A2493" s="97">
        <v>3705022.0</v>
      </c>
      <c r="B2493" s="92" t="s">
        <v>2783</v>
      </c>
      <c r="C2493" s="93"/>
      <c r="D2493" s="82">
        <v>239.53</v>
      </c>
      <c r="E2493" s="106" t="s">
        <v>372</v>
      </c>
      <c r="F2493" s="84">
        <f t="shared" si="195"/>
        <v>292.2266</v>
      </c>
      <c r="G2493" s="95" t="s">
        <v>274</v>
      </c>
      <c r="H2493" s="86"/>
      <c r="I2493" s="76"/>
      <c r="J2493" s="100"/>
      <c r="K2493" s="88"/>
      <c r="N2493" s="18"/>
      <c r="P2493" s="4">
        <v>22.0</v>
      </c>
      <c r="Q2493" s="4"/>
      <c r="R2493" s="4"/>
      <c r="S2493" s="21"/>
      <c r="T2493" s="21"/>
      <c r="V2493" s="89"/>
      <c r="Z2493" s="73"/>
      <c r="AA2493" s="73">
        <v>15.0</v>
      </c>
      <c r="AB2493" s="4"/>
      <c r="AC2493" s="74"/>
      <c r="AD2493" s="75"/>
      <c r="AE2493" s="75"/>
      <c r="AF2493" s="76"/>
      <c r="AJ2493" s="90"/>
      <c r="AK2493" s="18"/>
      <c r="AL2493" s="18"/>
      <c r="AT2493" s="18"/>
      <c r="AU2493" s="91"/>
    </row>
    <row r="2494" ht="12.0" customHeight="1">
      <c r="A2494" s="97">
        <v>3705023.0</v>
      </c>
      <c r="B2494" s="92" t="s">
        <v>2784</v>
      </c>
      <c r="C2494" s="93"/>
      <c r="D2494" s="82">
        <v>283.44</v>
      </c>
      <c r="E2494" s="106" t="s">
        <v>372</v>
      </c>
      <c r="F2494" s="84">
        <f t="shared" si="195"/>
        <v>345.7968</v>
      </c>
      <c r="G2494" s="95" t="s">
        <v>274</v>
      </c>
      <c r="H2494" s="86"/>
      <c r="I2494" s="76"/>
      <c r="J2494" s="100"/>
      <c r="K2494" s="88"/>
      <c r="N2494" s="18"/>
      <c r="P2494" s="4">
        <v>22.0</v>
      </c>
      <c r="Q2494" s="4"/>
      <c r="R2494" s="4"/>
      <c r="S2494" s="21"/>
      <c r="T2494" s="21"/>
      <c r="V2494" s="89"/>
      <c r="Z2494" s="73"/>
      <c r="AA2494" s="73">
        <v>15.0</v>
      </c>
      <c r="AB2494" s="4"/>
      <c r="AC2494" s="74"/>
      <c r="AD2494" s="75"/>
      <c r="AE2494" s="75"/>
      <c r="AF2494" s="76"/>
      <c r="AJ2494" s="90"/>
      <c r="AK2494" s="18"/>
      <c r="AL2494" s="18"/>
      <c r="AT2494" s="18"/>
      <c r="AU2494" s="91"/>
    </row>
    <row r="2495" ht="12.0" customHeight="1">
      <c r="A2495" s="97">
        <v>3705024.0</v>
      </c>
      <c r="B2495" s="92" t="s">
        <v>2785</v>
      </c>
      <c r="C2495" s="93"/>
      <c r="D2495" s="82">
        <v>310.91</v>
      </c>
      <c r="E2495" s="106" t="s">
        <v>372</v>
      </c>
      <c r="F2495" s="84">
        <f t="shared" si="195"/>
        <v>379.3102</v>
      </c>
      <c r="G2495" s="95" t="s">
        <v>274</v>
      </c>
      <c r="H2495" s="86"/>
      <c r="I2495" s="76"/>
      <c r="J2495" s="100"/>
      <c r="K2495" s="88"/>
      <c r="N2495" s="18"/>
      <c r="P2495" s="4">
        <v>22.0</v>
      </c>
      <c r="Q2495" s="4"/>
      <c r="R2495" s="4"/>
      <c r="S2495" s="21"/>
      <c r="T2495" s="21"/>
      <c r="V2495" s="89"/>
      <c r="Z2495" s="73"/>
      <c r="AA2495" s="73">
        <v>15.0</v>
      </c>
      <c r="AB2495" s="4"/>
      <c r="AC2495" s="74"/>
      <c r="AD2495" s="75"/>
      <c r="AE2495" s="75"/>
      <c r="AF2495" s="76"/>
      <c r="AJ2495" s="90"/>
      <c r="AK2495" s="18"/>
      <c r="AL2495" s="18"/>
      <c r="AT2495" s="18"/>
      <c r="AU2495" s="91"/>
    </row>
    <row r="2496" ht="12.0" customHeight="1">
      <c r="A2496" s="97">
        <v>3705025.0</v>
      </c>
      <c r="B2496" s="92" t="s">
        <v>2786</v>
      </c>
      <c r="C2496" s="93"/>
      <c r="D2496" s="82">
        <v>365.69</v>
      </c>
      <c r="E2496" s="106" t="s">
        <v>372</v>
      </c>
      <c r="F2496" s="84">
        <f t="shared" si="195"/>
        <v>446.1418</v>
      </c>
      <c r="G2496" s="95" t="s">
        <v>274</v>
      </c>
      <c r="H2496" s="86"/>
      <c r="I2496" s="76"/>
      <c r="J2496" s="100"/>
      <c r="K2496" s="88"/>
      <c r="N2496" s="18"/>
      <c r="P2496" s="4">
        <v>22.0</v>
      </c>
      <c r="Q2496" s="4"/>
      <c r="R2496" s="4"/>
      <c r="S2496" s="21"/>
      <c r="T2496" s="21"/>
      <c r="V2496" s="89"/>
      <c r="Z2496" s="73"/>
      <c r="AA2496" s="73">
        <v>15.0</v>
      </c>
      <c r="AB2496" s="4"/>
      <c r="AC2496" s="74"/>
      <c r="AD2496" s="75"/>
      <c r="AE2496" s="75"/>
      <c r="AF2496" s="76"/>
      <c r="AJ2496" s="90"/>
      <c r="AK2496" s="18"/>
      <c r="AL2496" s="18"/>
      <c r="AT2496" s="18"/>
      <c r="AU2496" s="91"/>
    </row>
    <row r="2497" ht="12.0" customHeight="1">
      <c r="A2497" s="97">
        <v>3705026.0</v>
      </c>
      <c r="B2497" s="92" t="s">
        <v>2787</v>
      </c>
      <c r="C2497" s="93"/>
      <c r="D2497" s="82">
        <v>524.94</v>
      </c>
      <c r="E2497" s="106" t="s">
        <v>245</v>
      </c>
      <c r="F2497" s="84">
        <f t="shared" si="195"/>
        <v>640.4268</v>
      </c>
      <c r="G2497" s="95" t="s">
        <v>274</v>
      </c>
      <c r="H2497" s="86"/>
      <c r="I2497" s="76"/>
      <c r="J2497" s="100"/>
      <c r="K2497" s="88"/>
      <c r="N2497" s="18"/>
      <c r="P2497" s="4">
        <v>22.0</v>
      </c>
      <c r="Q2497" s="4"/>
      <c r="R2497" s="4"/>
      <c r="S2497" s="21"/>
      <c r="T2497" s="21"/>
      <c r="V2497" s="89"/>
      <c r="Z2497" s="73"/>
      <c r="AA2497" s="73">
        <v>15.0</v>
      </c>
      <c r="AB2497" s="4"/>
      <c r="AC2497" s="74"/>
      <c r="AD2497" s="75"/>
      <c r="AE2497" s="75"/>
      <c r="AF2497" s="76"/>
      <c r="AJ2497" s="90"/>
      <c r="AK2497" s="18"/>
      <c r="AL2497" s="18"/>
      <c r="AT2497" s="18"/>
      <c r="AU2497" s="91"/>
    </row>
    <row r="2498" ht="12.0" customHeight="1">
      <c r="A2498" s="97">
        <v>3705027.0</v>
      </c>
      <c r="B2498" s="92" t="s">
        <v>2788</v>
      </c>
      <c r="C2498" s="93"/>
      <c r="D2498" s="82">
        <v>673.83</v>
      </c>
      <c r="E2498" s="106" t="s">
        <v>245</v>
      </c>
      <c r="F2498" s="84">
        <f t="shared" si="195"/>
        <v>822.0726</v>
      </c>
      <c r="G2498" s="95" t="s">
        <v>274</v>
      </c>
      <c r="H2498" s="86"/>
      <c r="I2498" s="76"/>
      <c r="J2498" s="100"/>
      <c r="K2498" s="88"/>
      <c r="N2498" s="18"/>
      <c r="P2498" s="4">
        <v>22.0</v>
      </c>
      <c r="Q2498" s="4"/>
      <c r="R2498" s="4"/>
      <c r="S2498" s="21"/>
      <c r="T2498" s="21"/>
      <c r="V2498" s="89"/>
      <c r="Z2498" s="73"/>
      <c r="AA2498" s="73">
        <v>15.0</v>
      </c>
      <c r="AB2498" s="4"/>
      <c r="AC2498" s="74"/>
      <c r="AD2498" s="75"/>
      <c r="AE2498" s="75"/>
      <c r="AF2498" s="76"/>
      <c r="AJ2498" s="90"/>
      <c r="AK2498" s="18"/>
      <c r="AL2498" s="18"/>
      <c r="AT2498" s="18"/>
      <c r="AU2498" s="91"/>
    </row>
    <row r="2499" ht="12.0" customHeight="1">
      <c r="A2499" s="97">
        <v>3705019.0</v>
      </c>
      <c r="B2499" s="92" t="s">
        <v>2789</v>
      </c>
      <c r="C2499" s="93"/>
      <c r="D2499" s="82">
        <v>772.53</v>
      </c>
      <c r="E2499" s="106" t="s">
        <v>372</v>
      </c>
      <c r="F2499" s="84">
        <f t="shared" si="195"/>
        <v>942.4866</v>
      </c>
      <c r="G2499" s="95" t="s">
        <v>274</v>
      </c>
      <c r="H2499" s="86"/>
      <c r="I2499" s="76"/>
      <c r="J2499" s="100"/>
      <c r="K2499" s="88"/>
      <c r="N2499" s="18"/>
      <c r="P2499" s="4">
        <v>22.0</v>
      </c>
      <c r="Q2499" s="4"/>
      <c r="R2499" s="4"/>
      <c r="S2499" s="21"/>
      <c r="T2499" s="21"/>
      <c r="V2499" s="89"/>
      <c r="Z2499" s="73"/>
      <c r="AA2499" s="73">
        <v>15.0</v>
      </c>
      <c r="AB2499" s="4"/>
      <c r="AC2499" s="74"/>
      <c r="AD2499" s="75"/>
      <c r="AE2499" s="75"/>
      <c r="AF2499" s="76"/>
      <c r="AJ2499" s="90"/>
      <c r="AK2499" s="18"/>
      <c r="AL2499" s="18"/>
      <c r="AT2499" s="18"/>
      <c r="AU2499" s="91"/>
    </row>
    <row r="2500" ht="12.0" customHeight="1">
      <c r="A2500" s="97">
        <v>3705020.0</v>
      </c>
      <c r="B2500" s="92" t="s">
        <v>2790</v>
      </c>
      <c r="C2500" s="93"/>
      <c r="D2500" s="82">
        <v>1228.91</v>
      </c>
      <c r="E2500" s="106" t="s">
        <v>372</v>
      </c>
      <c r="F2500" s="84">
        <f t="shared" si="195"/>
        <v>1499.2702</v>
      </c>
      <c r="G2500" s="95" t="s">
        <v>274</v>
      </c>
      <c r="H2500" s="86"/>
      <c r="I2500" s="98" t="s">
        <v>2791</v>
      </c>
      <c r="J2500" s="100"/>
      <c r="K2500" s="88"/>
      <c r="N2500" s="18"/>
      <c r="P2500" s="4">
        <v>22.0</v>
      </c>
      <c r="Q2500" s="4"/>
      <c r="R2500" s="4"/>
      <c r="S2500" s="21"/>
      <c r="T2500" s="21"/>
      <c r="V2500" s="89"/>
      <c r="Z2500" s="73"/>
      <c r="AA2500" s="73">
        <v>15.0</v>
      </c>
      <c r="AB2500" s="4"/>
      <c r="AC2500" s="74"/>
      <c r="AD2500" s="75"/>
      <c r="AE2500" s="75"/>
      <c r="AF2500" s="76"/>
      <c r="AJ2500" s="90"/>
      <c r="AK2500" s="18"/>
      <c r="AL2500" s="18"/>
      <c r="AT2500" s="18"/>
      <c r="AU2500" s="91"/>
    </row>
    <row r="2501" ht="12.0" customHeight="1">
      <c r="A2501" s="97">
        <v>3706001.0</v>
      </c>
      <c r="B2501" s="92" t="s">
        <v>2792</v>
      </c>
      <c r="C2501" s="93"/>
      <c r="D2501" s="82">
        <v>177.8</v>
      </c>
      <c r="E2501" s="106" t="s">
        <v>372</v>
      </c>
      <c r="F2501" s="84">
        <f t="shared" si="195"/>
        <v>216.916</v>
      </c>
      <c r="G2501" s="95" t="s">
        <v>274</v>
      </c>
      <c r="H2501" s="86"/>
      <c r="I2501" s="182"/>
      <c r="J2501" s="100"/>
      <c r="K2501" s="88"/>
      <c r="N2501" s="18"/>
      <c r="P2501" s="4">
        <v>22.0</v>
      </c>
      <c r="Q2501" s="4"/>
      <c r="R2501" s="4"/>
      <c r="S2501" s="21"/>
      <c r="T2501" s="21"/>
      <c r="V2501" s="89"/>
      <c r="Z2501" s="73"/>
      <c r="AA2501" s="73">
        <v>15.0</v>
      </c>
      <c r="AB2501" s="4"/>
      <c r="AC2501" s="74"/>
      <c r="AD2501" s="75"/>
      <c r="AE2501" s="75"/>
      <c r="AF2501" s="76"/>
      <c r="AJ2501" s="90"/>
      <c r="AK2501" s="18"/>
      <c r="AL2501" s="18"/>
      <c r="AT2501" s="18"/>
      <c r="AU2501" s="91"/>
    </row>
    <row r="2502" ht="12.0" customHeight="1">
      <c r="A2502" s="109">
        <v>3706002.0</v>
      </c>
      <c r="B2502" s="110" t="s">
        <v>2793</v>
      </c>
      <c r="C2502" s="111"/>
      <c r="D2502" s="82">
        <v>227.66</v>
      </c>
      <c r="E2502" s="106" t="s">
        <v>372</v>
      </c>
      <c r="F2502" s="128">
        <f t="shared" si="195"/>
        <v>277.7452</v>
      </c>
      <c r="G2502" s="112" t="s">
        <v>274</v>
      </c>
      <c r="H2502" s="86"/>
      <c r="I2502" s="76"/>
      <c r="J2502" s="100"/>
      <c r="K2502" s="88"/>
      <c r="N2502" s="18"/>
      <c r="P2502" s="4">
        <v>22.0</v>
      </c>
      <c r="Q2502" s="4"/>
      <c r="R2502" s="4"/>
      <c r="S2502" s="21"/>
      <c r="T2502" s="21"/>
      <c r="V2502" s="89"/>
      <c r="Z2502" s="73"/>
      <c r="AA2502" s="73">
        <v>15.001008132266946</v>
      </c>
      <c r="AB2502" s="4"/>
      <c r="AC2502" s="74"/>
      <c r="AD2502" s="75"/>
      <c r="AE2502" s="75"/>
      <c r="AF2502" s="76"/>
      <c r="AJ2502" s="90"/>
      <c r="AK2502" s="18"/>
      <c r="AL2502" s="18"/>
      <c r="AT2502" s="18"/>
      <c r="AU2502" s="91"/>
    </row>
    <row r="2503" ht="60.0" customHeight="1">
      <c r="A2503" s="62">
        <v>77.0</v>
      </c>
      <c r="B2503" s="113" t="s">
        <v>2794</v>
      </c>
      <c r="C2503" s="66"/>
      <c r="D2503" s="82"/>
      <c r="E2503" s="66"/>
      <c r="F2503" s="114"/>
      <c r="G2503" s="68"/>
      <c r="H2503" s="86"/>
      <c r="I2503" s="76"/>
      <c r="J2503" s="71"/>
      <c r="K2503" s="71"/>
      <c r="N2503" s="18"/>
      <c r="P2503" s="4">
        <v>23.0</v>
      </c>
      <c r="Q2503" s="4"/>
      <c r="R2503" s="5"/>
      <c r="S2503" s="21"/>
      <c r="T2503" s="21"/>
      <c r="V2503" s="72"/>
      <c r="Z2503" s="73"/>
      <c r="AA2503" s="73"/>
      <c r="AB2503" s="4"/>
      <c r="AC2503" s="74"/>
      <c r="AD2503" s="75"/>
      <c r="AE2503" s="75"/>
      <c r="AF2503" s="76"/>
      <c r="AJ2503" s="90"/>
      <c r="AK2503" s="18"/>
      <c r="AL2503" s="18"/>
      <c r="AT2503" s="18"/>
      <c r="AU2503" s="91"/>
    </row>
    <row r="2504" ht="12.0" customHeight="1">
      <c r="A2504" s="79">
        <v>3704003.0</v>
      </c>
      <c r="B2504" s="80" t="s">
        <v>2795</v>
      </c>
      <c r="C2504" s="81"/>
      <c r="D2504" s="82">
        <v>64.51</v>
      </c>
      <c r="E2504" s="106" t="s">
        <v>458</v>
      </c>
      <c r="F2504" s="84">
        <f t="shared" ref="F2504:F2606" si="196">D2504*1.22</f>
        <v>78.7022</v>
      </c>
      <c r="G2504" s="85" t="s">
        <v>274</v>
      </c>
      <c r="H2504" s="86"/>
      <c r="I2504" s="87" t="s">
        <v>538</v>
      </c>
      <c r="J2504" s="100"/>
      <c r="K2504" s="88"/>
      <c r="N2504" s="18"/>
      <c r="P2504" s="4">
        <v>23.0</v>
      </c>
      <c r="Q2504" s="4"/>
      <c r="R2504" s="4"/>
      <c r="S2504" s="21"/>
      <c r="T2504" s="21"/>
      <c r="V2504" s="89"/>
      <c r="Z2504" s="73"/>
      <c r="AA2504" s="73">
        <v>14.992686494392998</v>
      </c>
      <c r="AB2504" s="4"/>
      <c r="AC2504" s="74"/>
      <c r="AD2504" s="75"/>
      <c r="AE2504" s="75"/>
      <c r="AF2504" s="76"/>
      <c r="AJ2504" s="90"/>
      <c r="AK2504" s="18"/>
      <c r="AL2504" s="18"/>
      <c r="AT2504" s="18"/>
      <c r="AU2504" s="91"/>
    </row>
    <row r="2505" ht="12.0" customHeight="1">
      <c r="A2505" s="97">
        <v>3704004.0</v>
      </c>
      <c r="B2505" s="92" t="s">
        <v>2796</v>
      </c>
      <c r="C2505" s="93"/>
      <c r="D2505" s="82">
        <v>66.22</v>
      </c>
      <c r="E2505" s="106" t="s">
        <v>379</v>
      </c>
      <c r="F2505" s="84">
        <f t="shared" si="196"/>
        <v>80.7884</v>
      </c>
      <c r="G2505" s="95" t="s">
        <v>274</v>
      </c>
      <c r="H2505" s="86"/>
      <c r="I2505" s="98" t="s">
        <v>2797</v>
      </c>
      <c r="J2505" s="100"/>
      <c r="K2505" s="88"/>
      <c r="N2505" s="18"/>
      <c r="P2505" s="4">
        <v>23.0</v>
      </c>
      <c r="Q2505" s="4"/>
      <c r="R2505" s="4"/>
      <c r="S2505" s="21"/>
      <c r="T2505" s="21"/>
      <c r="V2505" s="89"/>
      <c r="Z2505" s="73"/>
      <c r="AA2505" s="73">
        <v>14.992686494392998</v>
      </c>
      <c r="AB2505" s="4"/>
      <c r="AC2505" s="74"/>
      <c r="AD2505" s="75"/>
      <c r="AE2505" s="75"/>
      <c r="AF2505" s="76"/>
      <c r="AJ2505" s="90"/>
      <c r="AK2505" s="18"/>
      <c r="AL2505" s="18"/>
      <c r="AT2505" s="18"/>
      <c r="AU2505" s="91"/>
    </row>
    <row r="2506" ht="12.0" customHeight="1">
      <c r="A2506" s="97">
        <v>3704010.0</v>
      </c>
      <c r="B2506" s="92" t="s">
        <v>2798</v>
      </c>
      <c r="C2506" s="93"/>
      <c r="D2506" s="82">
        <v>66.42</v>
      </c>
      <c r="E2506" s="106" t="s">
        <v>372</v>
      </c>
      <c r="F2506" s="84">
        <f t="shared" si="196"/>
        <v>81.0324</v>
      </c>
      <c r="G2506" s="95" t="s">
        <v>246</v>
      </c>
      <c r="H2506" s="86"/>
      <c r="I2506" s="182"/>
      <c r="J2506" s="100"/>
      <c r="K2506" s="88"/>
      <c r="N2506" s="18"/>
      <c r="P2506" s="4">
        <v>23.0</v>
      </c>
      <c r="Q2506" s="4"/>
      <c r="R2506" s="4"/>
      <c r="S2506" s="21"/>
      <c r="T2506" s="21"/>
      <c r="V2506" s="89"/>
      <c r="Z2506" s="73"/>
      <c r="AA2506" s="73">
        <v>14.992686494392998</v>
      </c>
      <c r="AB2506" s="4"/>
      <c r="AC2506" s="74"/>
      <c r="AD2506" s="75"/>
      <c r="AE2506" s="75"/>
      <c r="AF2506" s="76"/>
      <c r="AJ2506" s="90"/>
      <c r="AK2506" s="18"/>
      <c r="AL2506" s="18"/>
      <c r="AT2506" s="18"/>
      <c r="AU2506" s="91"/>
    </row>
    <row r="2507" ht="12.0" customHeight="1">
      <c r="A2507" s="97">
        <v>3704005.0</v>
      </c>
      <c r="B2507" s="92" t="s">
        <v>2799</v>
      </c>
      <c r="C2507" s="93"/>
      <c r="D2507" s="82">
        <v>66.42</v>
      </c>
      <c r="E2507" s="106" t="s">
        <v>507</v>
      </c>
      <c r="F2507" s="84">
        <f t="shared" si="196"/>
        <v>81.0324</v>
      </c>
      <c r="G2507" s="95" t="s">
        <v>274</v>
      </c>
      <c r="H2507" s="86"/>
      <c r="I2507" s="76"/>
      <c r="J2507" s="100"/>
      <c r="K2507" s="88"/>
      <c r="N2507" s="18"/>
      <c r="P2507" s="4">
        <v>23.0</v>
      </c>
      <c r="Q2507" s="4"/>
      <c r="R2507" s="4"/>
      <c r="S2507" s="21"/>
      <c r="T2507" s="21"/>
      <c r="V2507" s="89"/>
      <c r="Z2507" s="73"/>
      <c r="AA2507" s="73">
        <v>14.992686494392998</v>
      </c>
      <c r="AB2507" s="4"/>
      <c r="AC2507" s="74"/>
      <c r="AD2507" s="75"/>
      <c r="AE2507" s="75"/>
      <c r="AF2507" s="76"/>
      <c r="AJ2507" s="90"/>
      <c r="AK2507" s="18"/>
      <c r="AL2507" s="18"/>
      <c r="AT2507" s="18"/>
      <c r="AU2507" s="91"/>
    </row>
    <row r="2508" ht="12.0" customHeight="1">
      <c r="A2508" s="97">
        <v>3704011.0</v>
      </c>
      <c r="B2508" s="92" t="s">
        <v>2800</v>
      </c>
      <c r="C2508" s="93"/>
      <c r="D2508" s="82">
        <v>73.87</v>
      </c>
      <c r="E2508" s="106" t="s">
        <v>372</v>
      </c>
      <c r="F2508" s="84">
        <f t="shared" si="196"/>
        <v>90.1214</v>
      </c>
      <c r="G2508" s="95" t="s">
        <v>246</v>
      </c>
      <c r="H2508" s="86"/>
      <c r="I2508" s="76"/>
      <c r="J2508" s="100"/>
      <c r="K2508" s="88"/>
      <c r="N2508" s="18"/>
      <c r="P2508" s="4">
        <v>23.0</v>
      </c>
      <c r="Q2508" s="4"/>
      <c r="R2508" s="4"/>
      <c r="S2508" s="21"/>
      <c r="T2508" s="21"/>
      <c r="V2508" s="89"/>
      <c r="Z2508" s="73"/>
      <c r="AA2508" s="73">
        <v>14.992686494392998</v>
      </c>
      <c r="AB2508" s="4"/>
      <c r="AC2508" s="74"/>
      <c r="AD2508" s="75"/>
      <c r="AE2508" s="75"/>
      <c r="AF2508" s="76"/>
      <c r="AJ2508" s="90"/>
      <c r="AK2508" s="18"/>
      <c r="AL2508" s="18"/>
      <c r="AT2508" s="18"/>
      <c r="AU2508" s="91"/>
    </row>
    <row r="2509" ht="12.0" customHeight="1">
      <c r="A2509" s="97">
        <v>3704012.0</v>
      </c>
      <c r="B2509" s="92" t="s">
        <v>2801</v>
      </c>
      <c r="C2509" s="93"/>
      <c r="D2509" s="82">
        <v>73.87</v>
      </c>
      <c r="E2509" s="106" t="s">
        <v>372</v>
      </c>
      <c r="F2509" s="84">
        <f t="shared" si="196"/>
        <v>90.1214</v>
      </c>
      <c r="G2509" s="95" t="s">
        <v>252</v>
      </c>
      <c r="H2509" s="86"/>
      <c r="I2509" s="76"/>
      <c r="J2509" s="100"/>
      <c r="K2509" s="88"/>
      <c r="N2509" s="18"/>
      <c r="P2509" s="4">
        <v>23.0</v>
      </c>
      <c r="Q2509" s="4"/>
      <c r="R2509" s="4"/>
      <c r="S2509" s="21"/>
      <c r="T2509" s="21"/>
      <c r="V2509" s="89"/>
      <c r="Z2509" s="73"/>
      <c r="AA2509" s="73">
        <v>14.992686494392998</v>
      </c>
      <c r="AB2509" s="4"/>
      <c r="AC2509" s="74"/>
      <c r="AD2509" s="75"/>
      <c r="AE2509" s="75"/>
      <c r="AF2509" s="76"/>
      <c r="AJ2509" s="90"/>
      <c r="AK2509" s="18"/>
      <c r="AL2509" s="18"/>
      <c r="AT2509" s="18"/>
      <c r="AU2509" s="91"/>
    </row>
    <row r="2510" ht="12.0" customHeight="1">
      <c r="A2510" s="97">
        <v>3704006.0</v>
      </c>
      <c r="B2510" s="92" t="s">
        <v>2802</v>
      </c>
      <c r="C2510" s="93"/>
      <c r="D2510" s="82">
        <v>73.87</v>
      </c>
      <c r="E2510" s="106" t="s">
        <v>372</v>
      </c>
      <c r="F2510" s="84">
        <f t="shared" si="196"/>
        <v>90.1214</v>
      </c>
      <c r="G2510" s="95" t="s">
        <v>274</v>
      </c>
      <c r="H2510" s="86"/>
      <c r="I2510" s="19" t="s">
        <v>2803</v>
      </c>
      <c r="J2510" s="100"/>
      <c r="K2510" s="88"/>
      <c r="N2510" s="18"/>
      <c r="P2510" s="4">
        <v>23.0</v>
      </c>
      <c r="Q2510" s="4"/>
      <c r="R2510" s="4"/>
      <c r="S2510" s="21"/>
      <c r="T2510" s="21"/>
      <c r="V2510" s="89"/>
      <c r="Z2510" s="73"/>
      <c r="AA2510" s="73">
        <v>14.992686494392998</v>
      </c>
      <c r="AB2510" s="4"/>
      <c r="AC2510" s="74"/>
      <c r="AD2510" s="75"/>
      <c r="AE2510" s="75"/>
      <c r="AF2510" s="76"/>
      <c r="AJ2510" s="90"/>
      <c r="AK2510" s="18"/>
      <c r="AL2510" s="18"/>
      <c r="AT2510" s="18"/>
      <c r="AU2510" s="91"/>
    </row>
    <row r="2511" ht="12.0" customHeight="1">
      <c r="A2511" s="97">
        <v>3704013.0</v>
      </c>
      <c r="B2511" s="92" t="s">
        <v>2804</v>
      </c>
      <c r="C2511" s="93"/>
      <c r="D2511" s="82">
        <v>92.21</v>
      </c>
      <c r="E2511" s="106" t="s">
        <v>372</v>
      </c>
      <c r="F2511" s="84">
        <f t="shared" si="196"/>
        <v>112.4962</v>
      </c>
      <c r="G2511" s="95" t="s">
        <v>246</v>
      </c>
      <c r="H2511" s="86"/>
      <c r="J2511" s="100"/>
      <c r="K2511" s="88"/>
      <c r="N2511" s="18"/>
      <c r="P2511" s="4">
        <v>23.0</v>
      </c>
      <c r="Q2511" s="4"/>
      <c r="R2511" s="4"/>
      <c r="S2511" s="21"/>
      <c r="T2511" s="21"/>
      <c r="V2511" s="89"/>
      <c r="Z2511" s="73"/>
      <c r="AA2511" s="73">
        <v>14.992686494392998</v>
      </c>
      <c r="AB2511" s="4"/>
      <c r="AC2511" s="74"/>
      <c r="AD2511" s="75"/>
      <c r="AE2511" s="75"/>
      <c r="AF2511" s="76"/>
      <c r="AJ2511" s="90"/>
      <c r="AK2511" s="18"/>
      <c r="AL2511" s="18"/>
      <c r="AT2511" s="18"/>
      <c r="AU2511" s="91"/>
    </row>
    <row r="2512" ht="12.0" customHeight="1">
      <c r="A2512" s="97">
        <v>3704014.0</v>
      </c>
      <c r="B2512" s="92" t="s">
        <v>2805</v>
      </c>
      <c r="C2512" s="93"/>
      <c r="D2512" s="82">
        <v>92.21</v>
      </c>
      <c r="E2512" s="106" t="s">
        <v>372</v>
      </c>
      <c r="F2512" s="84">
        <f t="shared" si="196"/>
        <v>112.4962</v>
      </c>
      <c r="G2512" s="95" t="s">
        <v>252</v>
      </c>
      <c r="H2512" s="86"/>
      <c r="J2512" s="100"/>
      <c r="K2512" s="88"/>
      <c r="N2512" s="18"/>
      <c r="P2512" s="4">
        <v>23.0</v>
      </c>
      <c r="Q2512" s="4"/>
      <c r="R2512" s="4"/>
      <c r="S2512" s="21"/>
      <c r="T2512" s="21"/>
      <c r="V2512" s="89"/>
      <c r="Z2512" s="73"/>
      <c r="AA2512" s="73">
        <v>14.992686494392998</v>
      </c>
      <c r="AB2512" s="4"/>
      <c r="AC2512" s="74"/>
      <c r="AD2512" s="75"/>
      <c r="AE2512" s="75"/>
      <c r="AF2512" s="76"/>
      <c r="AJ2512" s="90"/>
      <c r="AK2512" s="18"/>
      <c r="AL2512" s="18"/>
      <c r="AT2512" s="18"/>
      <c r="AU2512" s="91"/>
    </row>
    <row r="2513" ht="12.0" customHeight="1">
      <c r="A2513" s="97">
        <v>3704007.0</v>
      </c>
      <c r="B2513" s="92" t="s">
        <v>2806</v>
      </c>
      <c r="C2513" s="93"/>
      <c r="D2513" s="82">
        <v>92.21</v>
      </c>
      <c r="E2513" s="106" t="s">
        <v>372</v>
      </c>
      <c r="F2513" s="84">
        <f t="shared" si="196"/>
        <v>112.4962</v>
      </c>
      <c r="G2513" s="95" t="s">
        <v>274</v>
      </c>
      <c r="H2513" s="86"/>
      <c r="J2513" s="100"/>
      <c r="K2513" s="88"/>
      <c r="N2513" s="18"/>
      <c r="P2513" s="4">
        <v>23.0</v>
      </c>
      <c r="Q2513" s="4"/>
      <c r="R2513" s="4"/>
      <c r="S2513" s="21"/>
      <c r="T2513" s="21"/>
      <c r="V2513" s="89"/>
      <c r="Z2513" s="73"/>
      <c r="AA2513" s="73">
        <v>14.992686494392998</v>
      </c>
      <c r="AB2513" s="4"/>
      <c r="AC2513" s="74"/>
      <c r="AD2513" s="75"/>
      <c r="AE2513" s="75"/>
      <c r="AF2513" s="76"/>
      <c r="AJ2513" s="90"/>
      <c r="AK2513" s="18"/>
      <c r="AL2513" s="18"/>
      <c r="AT2513" s="18"/>
      <c r="AU2513" s="91"/>
    </row>
    <row r="2514" ht="12.0" customHeight="1">
      <c r="A2514" s="97">
        <v>3704015.0</v>
      </c>
      <c r="B2514" s="92" t="s">
        <v>2807</v>
      </c>
      <c r="C2514" s="93"/>
      <c r="D2514" s="82">
        <v>108.1</v>
      </c>
      <c r="E2514" s="106" t="s">
        <v>372</v>
      </c>
      <c r="F2514" s="84">
        <f t="shared" si="196"/>
        <v>131.882</v>
      </c>
      <c r="G2514" s="95" t="s">
        <v>246</v>
      </c>
      <c r="H2514" s="86"/>
      <c r="I2514" s="76"/>
      <c r="J2514" s="100"/>
      <c r="K2514" s="88"/>
      <c r="N2514" s="18"/>
      <c r="P2514" s="4">
        <v>23.0</v>
      </c>
      <c r="Q2514" s="4"/>
      <c r="R2514" s="4"/>
      <c r="S2514" s="21"/>
      <c r="T2514" s="21"/>
      <c r="V2514" s="89"/>
      <c r="Z2514" s="73"/>
      <c r="AA2514" s="73">
        <v>14.992686494392998</v>
      </c>
      <c r="AB2514" s="4"/>
      <c r="AC2514" s="74"/>
      <c r="AD2514" s="75"/>
      <c r="AE2514" s="75"/>
      <c r="AF2514" s="76"/>
      <c r="AJ2514" s="90"/>
      <c r="AK2514" s="18"/>
      <c r="AL2514" s="18"/>
      <c r="AT2514" s="18"/>
      <c r="AU2514" s="91"/>
    </row>
    <row r="2515" ht="12.0" customHeight="1">
      <c r="A2515" s="97">
        <v>3704016.0</v>
      </c>
      <c r="B2515" s="92" t="s">
        <v>2808</v>
      </c>
      <c r="C2515" s="93"/>
      <c r="D2515" s="82">
        <v>108.1</v>
      </c>
      <c r="E2515" s="106" t="s">
        <v>372</v>
      </c>
      <c r="F2515" s="84">
        <f t="shared" si="196"/>
        <v>131.882</v>
      </c>
      <c r="G2515" s="95" t="s">
        <v>252</v>
      </c>
      <c r="H2515" s="86"/>
      <c r="I2515" s="76"/>
      <c r="J2515" s="100"/>
      <c r="K2515" s="88"/>
      <c r="N2515" s="18"/>
      <c r="P2515" s="4">
        <v>23.0</v>
      </c>
      <c r="Q2515" s="4"/>
      <c r="R2515" s="4"/>
      <c r="S2515" s="21"/>
      <c r="T2515" s="21"/>
      <c r="V2515" s="89"/>
      <c r="Z2515" s="73"/>
      <c r="AA2515" s="73">
        <v>14.992686494392998</v>
      </c>
      <c r="AB2515" s="4"/>
      <c r="AC2515" s="74"/>
      <c r="AD2515" s="75"/>
      <c r="AE2515" s="75"/>
      <c r="AF2515" s="76"/>
      <c r="AJ2515" s="90"/>
      <c r="AK2515" s="18"/>
      <c r="AL2515" s="18"/>
      <c r="AT2515" s="18"/>
      <c r="AU2515" s="91"/>
    </row>
    <row r="2516" ht="12.0" customHeight="1">
      <c r="A2516" s="97">
        <v>3704008.0</v>
      </c>
      <c r="B2516" s="92" t="s">
        <v>2809</v>
      </c>
      <c r="C2516" s="93"/>
      <c r="D2516" s="82">
        <v>108.1</v>
      </c>
      <c r="E2516" s="106" t="s">
        <v>372</v>
      </c>
      <c r="F2516" s="84">
        <f t="shared" si="196"/>
        <v>131.882</v>
      </c>
      <c r="G2516" s="95" t="s">
        <v>274</v>
      </c>
      <c r="H2516" s="86"/>
      <c r="I2516" s="76"/>
      <c r="J2516" s="100"/>
      <c r="K2516" s="88"/>
      <c r="N2516" s="18"/>
      <c r="P2516" s="4">
        <v>23.0</v>
      </c>
      <c r="Q2516" s="4"/>
      <c r="R2516" s="4"/>
      <c r="S2516" s="21"/>
      <c r="T2516" s="21"/>
      <c r="V2516" s="89"/>
      <c r="Z2516" s="73"/>
      <c r="AA2516" s="73">
        <v>14.992686494392998</v>
      </c>
      <c r="AB2516" s="4"/>
      <c r="AC2516" s="74"/>
      <c r="AD2516" s="75"/>
      <c r="AE2516" s="75"/>
      <c r="AF2516" s="76"/>
      <c r="AJ2516" s="90"/>
      <c r="AK2516" s="18"/>
      <c r="AL2516" s="18"/>
      <c r="AT2516" s="18"/>
      <c r="AU2516" s="91"/>
    </row>
    <row r="2517" ht="12.0" customHeight="1">
      <c r="A2517" s="97">
        <v>3704017.0</v>
      </c>
      <c r="B2517" s="92" t="s">
        <v>2810</v>
      </c>
      <c r="C2517" s="93"/>
      <c r="D2517" s="82">
        <v>141.41</v>
      </c>
      <c r="E2517" s="106" t="s">
        <v>372</v>
      </c>
      <c r="F2517" s="84">
        <f t="shared" si="196"/>
        <v>172.5202</v>
      </c>
      <c r="G2517" s="95" t="s">
        <v>246</v>
      </c>
      <c r="H2517" s="86"/>
      <c r="I2517" s="76"/>
      <c r="J2517" s="100"/>
      <c r="K2517" s="88"/>
      <c r="N2517" s="18"/>
      <c r="P2517" s="4">
        <v>23.0</v>
      </c>
      <c r="Q2517" s="4"/>
      <c r="R2517" s="4"/>
      <c r="S2517" s="21"/>
      <c r="T2517" s="21"/>
      <c r="V2517" s="89"/>
      <c r="Z2517" s="73"/>
      <c r="AA2517" s="73">
        <v>14.992686494392998</v>
      </c>
      <c r="AB2517" s="4"/>
      <c r="AC2517" s="74"/>
      <c r="AD2517" s="75"/>
      <c r="AE2517" s="75"/>
      <c r="AF2517" s="76"/>
      <c r="AJ2517" s="90"/>
      <c r="AK2517" s="18"/>
      <c r="AL2517" s="18"/>
      <c r="AT2517" s="18"/>
      <c r="AU2517" s="91"/>
    </row>
    <row r="2518" ht="12.0" customHeight="1">
      <c r="A2518" s="97">
        <v>3704018.0</v>
      </c>
      <c r="B2518" s="92" t="s">
        <v>2811</v>
      </c>
      <c r="C2518" s="93"/>
      <c r="D2518" s="82">
        <v>141.41</v>
      </c>
      <c r="E2518" s="106" t="s">
        <v>372</v>
      </c>
      <c r="F2518" s="84">
        <f t="shared" si="196"/>
        <v>172.5202</v>
      </c>
      <c r="G2518" s="95" t="s">
        <v>252</v>
      </c>
      <c r="H2518" s="86"/>
      <c r="I2518" s="76"/>
      <c r="J2518" s="100"/>
      <c r="K2518" s="88"/>
      <c r="N2518" s="18"/>
      <c r="P2518" s="4">
        <v>23.0</v>
      </c>
      <c r="Q2518" s="4"/>
      <c r="R2518" s="4"/>
      <c r="S2518" s="21"/>
      <c r="T2518" s="21"/>
      <c r="V2518" s="89"/>
      <c r="Z2518" s="73"/>
      <c r="AA2518" s="73">
        <v>14.992686494392998</v>
      </c>
      <c r="AB2518" s="4"/>
      <c r="AC2518" s="74"/>
      <c r="AD2518" s="75"/>
      <c r="AE2518" s="75"/>
      <c r="AF2518" s="76"/>
      <c r="AJ2518" s="90"/>
      <c r="AK2518" s="18"/>
      <c r="AL2518" s="18"/>
      <c r="AT2518" s="18"/>
      <c r="AU2518" s="91"/>
    </row>
    <row r="2519" ht="12.0" customHeight="1">
      <c r="A2519" s="97">
        <v>3704019.0</v>
      </c>
      <c r="B2519" s="92" t="s">
        <v>2812</v>
      </c>
      <c r="C2519" s="93"/>
      <c r="D2519" s="82">
        <v>141.41</v>
      </c>
      <c r="E2519" s="106" t="s">
        <v>372</v>
      </c>
      <c r="F2519" s="84">
        <f t="shared" si="196"/>
        <v>172.5202</v>
      </c>
      <c r="G2519" s="95" t="s">
        <v>252</v>
      </c>
      <c r="H2519" s="86"/>
      <c r="I2519" s="76"/>
      <c r="J2519" s="100"/>
      <c r="K2519" s="88"/>
      <c r="N2519" s="18"/>
      <c r="P2519" s="4">
        <v>23.0</v>
      </c>
      <c r="Q2519" s="4"/>
      <c r="R2519" s="4"/>
      <c r="S2519" s="21"/>
      <c r="T2519" s="21"/>
      <c r="V2519" s="89"/>
      <c r="Z2519" s="73"/>
      <c r="AA2519" s="73">
        <v>14.992686494392998</v>
      </c>
      <c r="AB2519" s="4"/>
      <c r="AC2519" s="74"/>
      <c r="AD2519" s="75"/>
      <c r="AE2519" s="75"/>
      <c r="AF2519" s="76"/>
      <c r="AJ2519" s="90"/>
      <c r="AK2519" s="18"/>
      <c r="AL2519" s="18"/>
      <c r="AT2519" s="18"/>
      <c r="AU2519" s="91"/>
    </row>
    <row r="2520" ht="12.0" customHeight="1">
      <c r="A2520" s="97">
        <v>3704020.0</v>
      </c>
      <c r="B2520" s="92" t="s">
        <v>2813</v>
      </c>
      <c r="C2520" s="93"/>
      <c r="D2520" s="82">
        <v>141.41</v>
      </c>
      <c r="E2520" s="106" t="s">
        <v>372</v>
      </c>
      <c r="F2520" s="84">
        <f t="shared" si="196"/>
        <v>172.5202</v>
      </c>
      <c r="G2520" s="95" t="s">
        <v>252</v>
      </c>
      <c r="H2520" s="86"/>
      <c r="I2520" s="76"/>
      <c r="J2520" s="100"/>
      <c r="K2520" s="88"/>
      <c r="N2520" s="18"/>
      <c r="P2520" s="4">
        <v>23.0</v>
      </c>
      <c r="Q2520" s="4"/>
      <c r="R2520" s="4"/>
      <c r="S2520" s="21"/>
      <c r="T2520" s="21"/>
      <c r="V2520" s="89"/>
      <c r="Z2520" s="73"/>
      <c r="AA2520" s="73">
        <v>14.992686494392998</v>
      </c>
      <c r="AB2520" s="4"/>
      <c r="AC2520" s="74"/>
      <c r="AD2520" s="75"/>
      <c r="AE2520" s="75"/>
      <c r="AF2520" s="76"/>
      <c r="AJ2520" s="90"/>
      <c r="AK2520" s="18"/>
      <c r="AL2520" s="18"/>
      <c r="AT2520" s="18"/>
      <c r="AU2520" s="91"/>
    </row>
    <row r="2521" ht="12.0" customHeight="1">
      <c r="A2521" s="97">
        <v>3704009.0</v>
      </c>
      <c r="B2521" s="92" t="s">
        <v>2814</v>
      </c>
      <c r="C2521" s="93"/>
      <c r="D2521" s="82">
        <v>141.41</v>
      </c>
      <c r="E2521" s="106" t="s">
        <v>372</v>
      </c>
      <c r="F2521" s="84">
        <f t="shared" si="196"/>
        <v>172.5202</v>
      </c>
      <c r="G2521" s="95" t="s">
        <v>274</v>
      </c>
      <c r="H2521" s="86"/>
      <c r="I2521" s="76"/>
      <c r="J2521" s="100"/>
      <c r="K2521" s="88"/>
      <c r="N2521" s="18"/>
      <c r="P2521" s="4">
        <v>23.0</v>
      </c>
      <c r="Q2521" s="4"/>
      <c r="R2521" s="4"/>
      <c r="S2521" s="21"/>
      <c r="T2521" s="21"/>
      <c r="V2521" s="89"/>
      <c r="Z2521" s="73"/>
      <c r="AA2521" s="73">
        <v>14.992686494392998</v>
      </c>
      <c r="AB2521" s="4"/>
      <c r="AC2521" s="74"/>
      <c r="AD2521" s="75"/>
      <c r="AE2521" s="75"/>
      <c r="AF2521" s="76"/>
      <c r="AJ2521" s="90"/>
      <c r="AK2521" s="18"/>
      <c r="AL2521" s="18"/>
      <c r="AT2521" s="18"/>
      <c r="AU2521" s="91"/>
    </row>
    <row r="2522" ht="12.0" customHeight="1">
      <c r="A2522" s="97">
        <v>3704021.0</v>
      </c>
      <c r="B2522" s="92" t="s">
        <v>2815</v>
      </c>
      <c r="C2522" s="93"/>
      <c r="D2522" s="82">
        <v>154.98</v>
      </c>
      <c r="E2522" s="106" t="s">
        <v>372</v>
      </c>
      <c r="F2522" s="84">
        <f t="shared" si="196"/>
        <v>189.0756</v>
      </c>
      <c r="G2522" s="95" t="s">
        <v>246</v>
      </c>
      <c r="H2522" s="86"/>
      <c r="I2522" s="76"/>
      <c r="J2522" s="100"/>
      <c r="K2522" s="88"/>
      <c r="N2522" s="18"/>
      <c r="P2522" s="4">
        <v>23.0</v>
      </c>
      <c r="Q2522" s="4"/>
      <c r="R2522" s="4"/>
      <c r="S2522" s="21"/>
      <c r="T2522" s="21"/>
      <c r="V2522" s="89"/>
      <c r="Z2522" s="73"/>
      <c r="AA2522" s="73">
        <v>14.992686494392998</v>
      </c>
      <c r="AB2522" s="4"/>
      <c r="AC2522" s="74"/>
      <c r="AD2522" s="75"/>
      <c r="AE2522" s="75"/>
      <c r="AF2522" s="76"/>
      <c r="AJ2522" s="90"/>
      <c r="AK2522" s="18"/>
      <c r="AL2522" s="18"/>
      <c r="AT2522" s="18"/>
      <c r="AU2522" s="91"/>
    </row>
    <row r="2523" ht="12.0" customHeight="1">
      <c r="A2523" s="97">
        <v>3704022.0</v>
      </c>
      <c r="B2523" s="92" t="s">
        <v>2816</v>
      </c>
      <c r="C2523" s="93"/>
      <c r="D2523" s="82">
        <v>154.98</v>
      </c>
      <c r="E2523" s="106" t="s">
        <v>372</v>
      </c>
      <c r="F2523" s="84">
        <f t="shared" si="196"/>
        <v>189.0756</v>
      </c>
      <c r="G2523" s="95" t="s">
        <v>252</v>
      </c>
      <c r="H2523" s="86"/>
      <c r="I2523" s="76"/>
      <c r="J2523" s="100"/>
      <c r="K2523" s="88"/>
      <c r="N2523" s="18"/>
      <c r="P2523" s="4">
        <v>23.0</v>
      </c>
      <c r="Q2523" s="4"/>
      <c r="R2523" s="4"/>
      <c r="S2523" s="21"/>
      <c r="T2523" s="21"/>
      <c r="V2523" s="89"/>
      <c r="Z2523" s="73"/>
      <c r="AA2523" s="73">
        <v>14.992686494392998</v>
      </c>
      <c r="AB2523" s="4"/>
      <c r="AC2523" s="74"/>
      <c r="AD2523" s="75"/>
      <c r="AE2523" s="75"/>
      <c r="AF2523" s="76"/>
      <c r="AJ2523" s="90"/>
      <c r="AK2523" s="18"/>
      <c r="AL2523" s="18"/>
      <c r="AT2523" s="18"/>
      <c r="AU2523" s="91"/>
    </row>
    <row r="2524" ht="12.0" customHeight="1">
      <c r="A2524" s="97">
        <v>3704023.0</v>
      </c>
      <c r="B2524" s="92" t="s">
        <v>2817</v>
      </c>
      <c r="C2524" s="93"/>
      <c r="D2524" s="82">
        <v>154.98</v>
      </c>
      <c r="E2524" s="106" t="s">
        <v>372</v>
      </c>
      <c r="F2524" s="84">
        <f t="shared" si="196"/>
        <v>189.0756</v>
      </c>
      <c r="G2524" s="95" t="s">
        <v>252</v>
      </c>
      <c r="H2524" s="86"/>
      <c r="I2524" s="76"/>
      <c r="J2524" s="100"/>
      <c r="K2524" s="88"/>
      <c r="N2524" s="18"/>
      <c r="P2524" s="4">
        <v>23.0</v>
      </c>
      <c r="Q2524" s="4"/>
      <c r="R2524" s="4"/>
      <c r="S2524" s="21"/>
      <c r="T2524" s="21"/>
      <c r="V2524" s="89"/>
      <c r="Z2524" s="73"/>
      <c r="AA2524" s="73">
        <v>14.992686494392998</v>
      </c>
      <c r="AB2524" s="4"/>
      <c r="AC2524" s="74"/>
      <c r="AD2524" s="75"/>
      <c r="AE2524" s="75"/>
      <c r="AF2524" s="76"/>
      <c r="AJ2524" s="90"/>
      <c r="AK2524" s="18"/>
      <c r="AL2524" s="18"/>
      <c r="AT2524" s="18"/>
      <c r="AU2524" s="91"/>
    </row>
    <row r="2525" ht="12.0" customHeight="1">
      <c r="A2525" s="97">
        <v>3704024.0</v>
      </c>
      <c r="B2525" s="92" t="s">
        <v>2818</v>
      </c>
      <c r="C2525" s="93"/>
      <c r="D2525" s="82">
        <v>154.98</v>
      </c>
      <c r="E2525" s="106" t="s">
        <v>507</v>
      </c>
      <c r="F2525" s="84">
        <f t="shared" si="196"/>
        <v>189.0756</v>
      </c>
      <c r="G2525" s="95" t="s">
        <v>274</v>
      </c>
      <c r="H2525" s="86"/>
      <c r="I2525" s="76"/>
      <c r="J2525" s="100"/>
      <c r="K2525" s="88"/>
      <c r="N2525" s="18"/>
      <c r="P2525" s="4">
        <v>23.0</v>
      </c>
      <c r="Q2525" s="4"/>
      <c r="R2525" s="4"/>
      <c r="S2525" s="21"/>
      <c r="T2525" s="21"/>
      <c r="V2525" s="89"/>
      <c r="Z2525" s="73"/>
      <c r="AA2525" s="73">
        <v>14.992686494392998</v>
      </c>
      <c r="AB2525" s="4"/>
      <c r="AC2525" s="74"/>
      <c r="AD2525" s="75"/>
      <c r="AE2525" s="75"/>
      <c r="AF2525" s="76"/>
      <c r="AJ2525" s="90"/>
      <c r="AK2525" s="18"/>
      <c r="AL2525" s="18"/>
      <c r="AT2525" s="18"/>
      <c r="AU2525" s="91"/>
    </row>
    <row r="2526" ht="12.0" customHeight="1">
      <c r="A2526" s="97">
        <v>3704025.0</v>
      </c>
      <c r="B2526" s="92" t="s">
        <v>2819</v>
      </c>
      <c r="C2526" s="93"/>
      <c r="D2526" s="82">
        <v>246.34</v>
      </c>
      <c r="E2526" s="106" t="s">
        <v>497</v>
      </c>
      <c r="F2526" s="84">
        <f t="shared" si="196"/>
        <v>300.5348</v>
      </c>
      <c r="G2526" s="95" t="s">
        <v>246</v>
      </c>
      <c r="H2526" s="86"/>
      <c r="I2526" s="76"/>
      <c r="J2526" s="100"/>
      <c r="K2526" s="88"/>
      <c r="N2526" s="18"/>
      <c r="P2526" s="4">
        <v>23.0</v>
      </c>
      <c r="Q2526" s="4"/>
      <c r="R2526" s="4"/>
      <c r="S2526" s="21"/>
      <c r="T2526" s="21"/>
      <c r="V2526" s="89"/>
      <c r="Z2526" s="73"/>
      <c r="AA2526" s="73">
        <v>14.992686494392998</v>
      </c>
      <c r="AB2526" s="4"/>
      <c r="AC2526" s="74"/>
      <c r="AD2526" s="75"/>
      <c r="AE2526" s="75"/>
      <c r="AF2526" s="76"/>
      <c r="AJ2526" s="90"/>
      <c r="AK2526" s="18"/>
      <c r="AL2526" s="18"/>
      <c r="AT2526" s="18"/>
      <c r="AU2526" s="91"/>
    </row>
    <row r="2527" ht="12.0" customHeight="1">
      <c r="A2527" s="97">
        <v>3704026.0</v>
      </c>
      <c r="B2527" s="92" t="s">
        <v>2820</v>
      </c>
      <c r="C2527" s="93"/>
      <c r="D2527" s="82">
        <v>246.34</v>
      </c>
      <c r="E2527" s="106" t="s">
        <v>245</v>
      </c>
      <c r="F2527" s="84">
        <f t="shared" si="196"/>
        <v>300.5348</v>
      </c>
      <c r="G2527" s="95" t="s">
        <v>252</v>
      </c>
      <c r="H2527" s="86"/>
      <c r="I2527" s="76"/>
      <c r="J2527" s="100"/>
      <c r="K2527" s="88"/>
      <c r="N2527" s="18"/>
      <c r="P2527" s="4">
        <v>23.0</v>
      </c>
      <c r="Q2527" s="4"/>
      <c r="R2527" s="4"/>
      <c r="S2527" s="21"/>
      <c r="T2527" s="21"/>
      <c r="V2527" s="89"/>
      <c r="Z2527" s="73"/>
      <c r="AA2527" s="73">
        <v>14.992686494392998</v>
      </c>
      <c r="AB2527" s="4"/>
      <c r="AC2527" s="74"/>
      <c r="AD2527" s="75"/>
      <c r="AE2527" s="75"/>
      <c r="AF2527" s="76"/>
      <c r="AJ2527" s="90"/>
      <c r="AK2527" s="18"/>
      <c r="AL2527" s="18"/>
      <c r="AT2527" s="18"/>
      <c r="AU2527" s="91"/>
    </row>
    <row r="2528" ht="12.0" customHeight="1">
      <c r="A2528" s="97">
        <v>3704027.0</v>
      </c>
      <c r="B2528" s="92" t="s">
        <v>2821</v>
      </c>
      <c r="C2528" s="93"/>
      <c r="D2528" s="82">
        <v>246.34</v>
      </c>
      <c r="E2528" s="106" t="s">
        <v>372</v>
      </c>
      <c r="F2528" s="84">
        <f t="shared" si="196"/>
        <v>300.5348</v>
      </c>
      <c r="G2528" s="95" t="s">
        <v>252</v>
      </c>
      <c r="H2528" s="86"/>
      <c r="I2528" s="76"/>
      <c r="J2528" s="100"/>
      <c r="K2528" s="88"/>
      <c r="N2528" s="18"/>
      <c r="P2528" s="4">
        <v>23.0</v>
      </c>
      <c r="Q2528" s="4"/>
      <c r="R2528" s="4"/>
      <c r="S2528" s="21"/>
      <c r="T2528" s="21"/>
      <c r="V2528" s="89"/>
      <c r="Z2528" s="73"/>
      <c r="AA2528" s="73">
        <v>14.992686494392998</v>
      </c>
      <c r="AB2528" s="4"/>
      <c r="AC2528" s="74"/>
      <c r="AD2528" s="75"/>
      <c r="AE2528" s="75"/>
      <c r="AF2528" s="76"/>
      <c r="AJ2528" s="90"/>
      <c r="AK2528" s="18"/>
      <c r="AL2528" s="18"/>
      <c r="AT2528" s="18"/>
      <c r="AU2528" s="91"/>
    </row>
    <row r="2529" ht="12.0" customHeight="1">
      <c r="A2529" s="97">
        <v>3704028.0</v>
      </c>
      <c r="B2529" s="92" t="s">
        <v>2822</v>
      </c>
      <c r="C2529" s="93"/>
      <c r="D2529" s="82">
        <v>246.34</v>
      </c>
      <c r="E2529" s="106" t="s">
        <v>372</v>
      </c>
      <c r="F2529" s="84">
        <f t="shared" si="196"/>
        <v>300.5348</v>
      </c>
      <c r="G2529" s="95" t="s">
        <v>274</v>
      </c>
      <c r="H2529" s="86"/>
      <c r="I2529" s="76"/>
      <c r="J2529" s="100"/>
      <c r="K2529" s="88"/>
      <c r="N2529" s="18"/>
      <c r="P2529" s="4">
        <v>23.0</v>
      </c>
      <c r="Q2529" s="4"/>
      <c r="R2529" s="4"/>
      <c r="S2529" s="21"/>
      <c r="T2529" s="21"/>
      <c r="V2529" s="89"/>
      <c r="Z2529" s="73"/>
      <c r="AA2529" s="73">
        <v>14.992686494392998</v>
      </c>
      <c r="AB2529" s="4"/>
      <c r="AC2529" s="74"/>
      <c r="AD2529" s="75"/>
      <c r="AE2529" s="75"/>
      <c r="AF2529" s="76"/>
      <c r="AJ2529" s="90"/>
      <c r="AK2529" s="18"/>
      <c r="AL2529" s="18"/>
      <c r="AT2529" s="18"/>
      <c r="AU2529" s="91"/>
    </row>
    <row r="2530" ht="12.0" customHeight="1">
      <c r="A2530" s="97">
        <v>3704029.0</v>
      </c>
      <c r="B2530" s="92" t="s">
        <v>2823</v>
      </c>
      <c r="C2530" s="93"/>
      <c r="D2530" s="82">
        <v>258.92</v>
      </c>
      <c r="E2530" s="106" t="s">
        <v>497</v>
      </c>
      <c r="F2530" s="84">
        <f t="shared" si="196"/>
        <v>315.8824</v>
      </c>
      <c r="G2530" s="95" t="s">
        <v>246</v>
      </c>
      <c r="H2530" s="86"/>
      <c r="I2530" s="76"/>
      <c r="J2530" s="100"/>
      <c r="K2530" s="88"/>
      <c r="N2530" s="18"/>
      <c r="P2530" s="4">
        <v>23.0</v>
      </c>
      <c r="Q2530" s="4"/>
      <c r="R2530" s="4"/>
      <c r="S2530" s="21"/>
      <c r="T2530" s="21"/>
      <c r="V2530" s="89"/>
      <c r="Z2530" s="73"/>
      <c r="AA2530" s="73">
        <v>14.992686494392998</v>
      </c>
      <c r="AB2530" s="4"/>
      <c r="AC2530" s="74"/>
      <c r="AD2530" s="75"/>
      <c r="AE2530" s="75"/>
      <c r="AF2530" s="76"/>
      <c r="AJ2530" s="90"/>
      <c r="AK2530" s="18"/>
      <c r="AL2530" s="18"/>
      <c r="AT2530" s="18"/>
      <c r="AU2530" s="91"/>
    </row>
    <row r="2531" ht="12.0" customHeight="1">
      <c r="A2531" s="97">
        <v>3704030.0</v>
      </c>
      <c r="B2531" s="92" t="s">
        <v>2824</v>
      </c>
      <c r="C2531" s="93"/>
      <c r="D2531" s="82">
        <v>258.92</v>
      </c>
      <c r="E2531" s="106" t="s">
        <v>497</v>
      </c>
      <c r="F2531" s="84">
        <f t="shared" si="196"/>
        <v>315.8824</v>
      </c>
      <c r="G2531" s="95" t="s">
        <v>252</v>
      </c>
      <c r="H2531" s="86"/>
      <c r="I2531" s="76"/>
      <c r="J2531" s="100"/>
      <c r="K2531" s="88"/>
      <c r="N2531" s="18"/>
      <c r="P2531" s="4">
        <v>23.0</v>
      </c>
      <c r="Q2531" s="4"/>
      <c r="R2531" s="4"/>
      <c r="S2531" s="21"/>
      <c r="T2531" s="21"/>
      <c r="V2531" s="89"/>
      <c r="Z2531" s="73"/>
      <c r="AA2531" s="73">
        <v>14.992686494392998</v>
      </c>
      <c r="AB2531" s="4"/>
      <c r="AC2531" s="74"/>
      <c r="AD2531" s="75"/>
      <c r="AE2531" s="75"/>
      <c r="AF2531" s="76"/>
      <c r="AJ2531" s="90"/>
      <c r="AK2531" s="18"/>
      <c r="AL2531" s="18"/>
      <c r="AT2531" s="18"/>
      <c r="AU2531" s="91"/>
    </row>
    <row r="2532" ht="12.0" customHeight="1">
      <c r="A2532" s="97">
        <v>3704031.0</v>
      </c>
      <c r="B2532" s="92" t="s">
        <v>2825</v>
      </c>
      <c r="C2532" s="93"/>
      <c r="D2532" s="82">
        <v>258.92</v>
      </c>
      <c r="E2532" s="106" t="s">
        <v>372</v>
      </c>
      <c r="F2532" s="84">
        <f t="shared" si="196"/>
        <v>315.8824</v>
      </c>
      <c r="G2532" s="95" t="s">
        <v>252</v>
      </c>
      <c r="H2532" s="86"/>
      <c r="I2532" s="76"/>
      <c r="J2532" s="100"/>
      <c r="K2532" s="88"/>
      <c r="N2532" s="18"/>
      <c r="P2532" s="4">
        <v>23.0</v>
      </c>
      <c r="Q2532" s="4"/>
      <c r="R2532" s="4"/>
      <c r="S2532" s="21"/>
      <c r="T2532" s="21"/>
      <c r="V2532" s="89"/>
      <c r="Z2532" s="73"/>
      <c r="AA2532" s="73">
        <v>14.992686494392998</v>
      </c>
      <c r="AB2532" s="4"/>
      <c r="AC2532" s="74"/>
      <c r="AD2532" s="75"/>
      <c r="AE2532" s="75"/>
      <c r="AF2532" s="76"/>
      <c r="AJ2532" s="90"/>
      <c r="AK2532" s="18"/>
      <c r="AL2532" s="18"/>
      <c r="AT2532" s="18"/>
      <c r="AU2532" s="91"/>
    </row>
    <row r="2533" ht="12.0" customHeight="1">
      <c r="A2533" s="97">
        <v>3704032.0</v>
      </c>
      <c r="B2533" s="92" t="s">
        <v>2826</v>
      </c>
      <c r="C2533" s="93"/>
      <c r="D2533" s="82">
        <v>258.92</v>
      </c>
      <c r="E2533" s="106" t="s">
        <v>245</v>
      </c>
      <c r="F2533" s="84">
        <f t="shared" si="196"/>
        <v>315.8824</v>
      </c>
      <c r="G2533" s="95" t="s">
        <v>252</v>
      </c>
      <c r="H2533" s="86"/>
      <c r="I2533" s="76"/>
      <c r="J2533" s="100"/>
      <c r="K2533" s="88"/>
      <c r="N2533" s="18"/>
      <c r="P2533" s="4">
        <v>23.0</v>
      </c>
      <c r="Q2533" s="4"/>
      <c r="R2533" s="4"/>
      <c r="S2533" s="21"/>
      <c r="T2533" s="21"/>
      <c r="V2533" s="89"/>
      <c r="Z2533" s="73"/>
      <c r="AA2533" s="73">
        <v>14.992686494392998</v>
      </c>
      <c r="AB2533" s="4"/>
      <c r="AC2533" s="74"/>
      <c r="AD2533" s="75"/>
      <c r="AE2533" s="75"/>
      <c r="AF2533" s="76"/>
      <c r="AJ2533" s="90"/>
      <c r="AK2533" s="18"/>
      <c r="AL2533" s="18"/>
      <c r="AT2533" s="18"/>
      <c r="AU2533" s="91"/>
    </row>
    <row r="2534" ht="12.0" customHeight="1">
      <c r="A2534" s="97">
        <v>3704033.0</v>
      </c>
      <c r="B2534" s="92" t="s">
        <v>2827</v>
      </c>
      <c r="C2534" s="93"/>
      <c r="D2534" s="82">
        <v>267.11</v>
      </c>
      <c r="E2534" s="106" t="s">
        <v>497</v>
      </c>
      <c r="F2534" s="84">
        <f t="shared" si="196"/>
        <v>325.8742</v>
      </c>
      <c r="G2534" s="95" t="s">
        <v>246</v>
      </c>
      <c r="H2534" s="86"/>
      <c r="I2534" s="76"/>
      <c r="J2534" s="100"/>
      <c r="K2534" s="88"/>
      <c r="N2534" s="18"/>
      <c r="P2534" s="4">
        <v>23.0</v>
      </c>
      <c r="Q2534" s="4"/>
      <c r="R2534" s="4"/>
      <c r="S2534" s="21"/>
      <c r="T2534" s="21"/>
      <c r="V2534" s="89"/>
      <c r="Z2534" s="73"/>
      <c r="AA2534" s="73">
        <v>14.992686494392998</v>
      </c>
      <c r="AB2534" s="4"/>
      <c r="AC2534" s="74"/>
      <c r="AD2534" s="75"/>
      <c r="AE2534" s="75"/>
      <c r="AF2534" s="76"/>
      <c r="AJ2534" s="90"/>
      <c r="AK2534" s="18"/>
      <c r="AL2534" s="18"/>
      <c r="AT2534" s="18"/>
      <c r="AU2534" s="91"/>
    </row>
    <row r="2535" ht="12.0" customHeight="1">
      <c r="A2535" s="97">
        <v>3704034.0</v>
      </c>
      <c r="B2535" s="92" t="s">
        <v>2828</v>
      </c>
      <c r="C2535" s="93"/>
      <c r="D2535" s="82">
        <v>267.11</v>
      </c>
      <c r="E2535" s="106" t="s">
        <v>372</v>
      </c>
      <c r="F2535" s="84">
        <f t="shared" si="196"/>
        <v>325.8742</v>
      </c>
      <c r="G2535" s="95" t="s">
        <v>252</v>
      </c>
      <c r="H2535" s="86"/>
      <c r="I2535" s="76"/>
      <c r="J2535" s="100"/>
      <c r="K2535" s="88"/>
      <c r="N2535" s="18"/>
      <c r="P2535" s="4">
        <v>23.0</v>
      </c>
      <c r="Q2535" s="4"/>
      <c r="R2535" s="4"/>
      <c r="S2535" s="21"/>
      <c r="T2535" s="21"/>
      <c r="V2535" s="89"/>
      <c r="Z2535" s="73"/>
      <c r="AA2535" s="73">
        <v>14.992686494392998</v>
      </c>
      <c r="AB2535" s="4"/>
      <c r="AC2535" s="74"/>
      <c r="AD2535" s="75"/>
      <c r="AE2535" s="75"/>
      <c r="AF2535" s="76"/>
      <c r="AJ2535" s="90"/>
      <c r="AK2535" s="18"/>
      <c r="AL2535" s="18"/>
      <c r="AT2535" s="18"/>
      <c r="AU2535" s="91"/>
    </row>
    <row r="2536" ht="12.0" customHeight="1">
      <c r="A2536" s="97">
        <v>3704035.0</v>
      </c>
      <c r="B2536" s="92" t="s">
        <v>2829</v>
      </c>
      <c r="C2536" s="93"/>
      <c r="D2536" s="82">
        <v>267.11</v>
      </c>
      <c r="E2536" s="106" t="s">
        <v>372</v>
      </c>
      <c r="F2536" s="84">
        <f t="shared" si="196"/>
        <v>325.8742</v>
      </c>
      <c r="G2536" s="95" t="s">
        <v>252</v>
      </c>
      <c r="H2536" s="86"/>
      <c r="I2536" s="76"/>
      <c r="J2536" s="100"/>
      <c r="K2536" s="88"/>
      <c r="N2536" s="18"/>
      <c r="P2536" s="4">
        <v>23.0</v>
      </c>
      <c r="Q2536" s="4"/>
      <c r="R2536" s="4"/>
      <c r="S2536" s="21"/>
      <c r="T2536" s="21"/>
      <c r="V2536" s="89"/>
      <c r="Z2536" s="73"/>
      <c r="AA2536" s="73">
        <v>14.992686494392998</v>
      </c>
      <c r="AB2536" s="4"/>
      <c r="AC2536" s="74"/>
      <c r="AD2536" s="75"/>
      <c r="AE2536" s="75"/>
      <c r="AF2536" s="76"/>
      <c r="AJ2536" s="90"/>
      <c r="AK2536" s="18"/>
      <c r="AL2536" s="18"/>
      <c r="AT2536" s="18"/>
      <c r="AU2536" s="91"/>
    </row>
    <row r="2537" ht="12.0" customHeight="1">
      <c r="A2537" s="97">
        <v>3704036.0</v>
      </c>
      <c r="B2537" s="92" t="s">
        <v>2830</v>
      </c>
      <c r="C2537" s="93"/>
      <c r="D2537" s="82">
        <v>267.11</v>
      </c>
      <c r="E2537" s="106" t="s">
        <v>379</v>
      </c>
      <c r="F2537" s="84">
        <f t="shared" si="196"/>
        <v>325.8742</v>
      </c>
      <c r="G2537" s="95" t="s">
        <v>252</v>
      </c>
      <c r="H2537" s="86"/>
      <c r="I2537" s="76"/>
      <c r="J2537" s="100"/>
      <c r="K2537" s="88"/>
      <c r="N2537" s="18"/>
      <c r="P2537" s="4">
        <v>23.0</v>
      </c>
      <c r="Q2537" s="4"/>
      <c r="R2537" s="4"/>
      <c r="S2537" s="21"/>
      <c r="T2537" s="21"/>
      <c r="V2537" s="89"/>
      <c r="Z2537" s="73"/>
      <c r="AA2537" s="73">
        <v>14.992686494392998</v>
      </c>
      <c r="AB2537" s="4"/>
      <c r="AC2537" s="74"/>
      <c r="AD2537" s="75"/>
      <c r="AE2537" s="75"/>
      <c r="AF2537" s="76"/>
      <c r="AJ2537" s="90"/>
      <c r="AK2537" s="18"/>
      <c r="AL2537" s="18"/>
      <c r="AT2537" s="18"/>
      <c r="AU2537" s="91"/>
    </row>
    <row r="2538" ht="12.0" customHeight="1">
      <c r="A2538" s="97">
        <v>3704037.0</v>
      </c>
      <c r="B2538" s="92" t="s">
        <v>2831</v>
      </c>
      <c r="C2538" s="93"/>
      <c r="D2538" s="82">
        <v>320.22</v>
      </c>
      <c r="E2538" s="106" t="s">
        <v>372</v>
      </c>
      <c r="F2538" s="84">
        <f t="shared" si="196"/>
        <v>390.6684</v>
      </c>
      <c r="G2538" s="95" t="s">
        <v>252</v>
      </c>
      <c r="H2538" s="86"/>
      <c r="I2538" s="76"/>
      <c r="J2538" s="100"/>
      <c r="K2538" s="88"/>
      <c r="N2538" s="18"/>
      <c r="P2538" s="4">
        <v>23.0</v>
      </c>
      <c r="Q2538" s="4"/>
      <c r="R2538" s="4"/>
      <c r="S2538" s="21"/>
      <c r="T2538" s="21"/>
      <c r="V2538" s="89"/>
      <c r="Z2538" s="73"/>
      <c r="AA2538" s="73">
        <v>14.992686494392998</v>
      </c>
      <c r="AB2538" s="4"/>
      <c r="AC2538" s="74"/>
      <c r="AD2538" s="75"/>
      <c r="AE2538" s="75"/>
      <c r="AF2538" s="76"/>
      <c r="AJ2538" s="90"/>
      <c r="AK2538" s="18"/>
      <c r="AL2538" s="18"/>
      <c r="AT2538" s="18"/>
      <c r="AU2538" s="91"/>
    </row>
    <row r="2539" ht="12.0" customHeight="1">
      <c r="A2539" s="97">
        <v>3704038.0</v>
      </c>
      <c r="B2539" s="92" t="s">
        <v>2832</v>
      </c>
      <c r="C2539" s="93"/>
      <c r="D2539" s="82">
        <v>320.22</v>
      </c>
      <c r="E2539" s="106" t="s">
        <v>245</v>
      </c>
      <c r="F2539" s="84">
        <f t="shared" si="196"/>
        <v>390.6684</v>
      </c>
      <c r="G2539" s="95" t="s">
        <v>252</v>
      </c>
      <c r="H2539" s="86"/>
      <c r="I2539" s="76"/>
      <c r="J2539" s="100"/>
      <c r="K2539" s="88"/>
      <c r="N2539" s="18"/>
      <c r="P2539" s="4">
        <v>23.0</v>
      </c>
      <c r="Q2539" s="4"/>
      <c r="R2539" s="4"/>
      <c r="S2539" s="21"/>
      <c r="T2539" s="21"/>
      <c r="V2539" s="89"/>
      <c r="Z2539" s="73"/>
      <c r="AA2539" s="73">
        <v>14.992686494392998</v>
      </c>
      <c r="AB2539" s="4"/>
      <c r="AC2539" s="74"/>
      <c r="AD2539" s="75"/>
      <c r="AE2539" s="75"/>
      <c r="AF2539" s="76"/>
      <c r="AJ2539" s="90"/>
      <c r="AK2539" s="18"/>
      <c r="AL2539" s="18"/>
      <c r="AT2539" s="18"/>
      <c r="AU2539" s="91"/>
    </row>
    <row r="2540" ht="12.0" customHeight="1">
      <c r="A2540" s="97">
        <v>3704039.0</v>
      </c>
      <c r="B2540" s="92" t="s">
        <v>2833</v>
      </c>
      <c r="C2540" s="93"/>
      <c r="D2540" s="82">
        <v>154.71</v>
      </c>
      <c r="E2540" s="106" t="s">
        <v>372</v>
      </c>
      <c r="F2540" s="84">
        <f t="shared" si="196"/>
        <v>188.7462</v>
      </c>
      <c r="G2540" s="95" t="s">
        <v>274</v>
      </c>
      <c r="H2540" s="86"/>
      <c r="I2540" s="76"/>
      <c r="J2540" s="100"/>
      <c r="K2540" s="88"/>
      <c r="N2540" s="18"/>
      <c r="P2540" s="4">
        <v>23.0</v>
      </c>
      <c r="Q2540" s="4"/>
      <c r="R2540" s="4"/>
      <c r="S2540" s="21"/>
      <c r="T2540" s="21"/>
      <c r="V2540" s="89"/>
      <c r="Z2540" s="73"/>
      <c r="AA2540" s="73">
        <v>12.0</v>
      </c>
      <c r="AB2540" s="4"/>
      <c r="AC2540" s="74"/>
      <c r="AD2540" s="75"/>
      <c r="AE2540" s="75"/>
      <c r="AF2540" s="76"/>
      <c r="AJ2540" s="90"/>
      <c r="AK2540" s="18"/>
      <c r="AL2540" s="18"/>
      <c r="AT2540" s="18"/>
      <c r="AU2540" s="91"/>
    </row>
    <row r="2541" ht="12.0" customHeight="1">
      <c r="A2541" s="97">
        <v>3704040.0</v>
      </c>
      <c r="B2541" s="92" t="s">
        <v>2834</v>
      </c>
      <c r="C2541" s="93"/>
      <c r="D2541" s="82">
        <v>154.71</v>
      </c>
      <c r="E2541" s="106" t="s">
        <v>372</v>
      </c>
      <c r="F2541" s="84">
        <f t="shared" si="196"/>
        <v>188.7462</v>
      </c>
      <c r="G2541" s="95" t="s">
        <v>274</v>
      </c>
      <c r="H2541" s="86"/>
      <c r="I2541" s="76"/>
      <c r="J2541" s="100"/>
      <c r="K2541" s="88"/>
      <c r="N2541" s="18"/>
      <c r="P2541" s="4">
        <v>23.0</v>
      </c>
      <c r="Q2541" s="4"/>
      <c r="R2541" s="4"/>
      <c r="S2541" s="21"/>
      <c r="T2541" s="21"/>
      <c r="V2541" s="89"/>
      <c r="Z2541" s="73"/>
      <c r="AA2541" s="73">
        <v>12.0</v>
      </c>
      <c r="AB2541" s="4"/>
      <c r="AC2541" s="74"/>
      <c r="AD2541" s="75"/>
      <c r="AE2541" s="75"/>
      <c r="AF2541" s="76"/>
      <c r="AJ2541" s="90"/>
      <c r="AK2541" s="18"/>
      <c r="AL2541" s="18"/>
      <c r="AT2541" s="18"/>
      <c r="AU2541" s="91"/>
    </row>
    <row r="2542" ht="12.0" customHeight="1">
      <c r="A2542" s="97">
        <v>3704041.0</v>
      </c>
      <c r="B2542" s="92" t="s">
        <v>2835</v>
      </c>
      <c r="C2542" s="93"/>
      <c r="D2542" s="82">
        <v>162.22</v>
      </c>
      <c r="E2542" s="106" t="s">
        <v>372</v>
      </c>
      <c r="F2542" s="84">
        <f t="shared" si="196"/>
        <v>197.9084</v>
      </c>
      <c r="G2542" s="95" t="s">
        <v>246</v>
      </c>
      <c r="H2542" s="86"/>
      <c r="I2542" s="76"/>
      <c r="J2542" s="100"/>
      <c r="K2542" s="88"/>
      <c r="N2542" s="18"/>
      <c r="P2542" s="4">
        <v>23.0</v>
      </c>
      <c r="Q2542" s="4"/>
      <c r="R2542" s="4"/>
      <c r="S2542" s="21"/>
      <c r="T2542" s="21"/>
      <c r="V2542" s="89"/>
      <c r="Z2542" s="73"/>
      <c r="AA2542" s="73">
        <v>12.0</v>
      </c>
      <c r="AB2542" s="4"/>
      <c r="AC2542" s="74"/>
      <c r="AD2542" s="75"/>
      <c r="AE2542" s="75"/>
      <c r="AF2542" s="76"/>
      <c r="AJ2542" s="90"/>
      <c r="AK2542" s="18"/>
      <c r="AL2542" s="18"/>
      <c r="AT2542" s="18"/>
      <c r="AU2542" s="91"/>
    </row>
    <row r="2543" ht="12.0" customHeight="1">
      <c r="A2543" s="97">
        <v>3704042.0</v>
      </c>
      <c r="B2543" s="92" t="s">
        <v>2836</v>
      </c>
      <c r="C2543" s="93"/>
      <c r="D2543" s="82">
        <v>162.22</v>
      </c>
      <c r="E2543" s="106" t="s">
        <v>245</v>
      </c>
      <c r="F2543" s="84">
        <f t="shared" si="196"/>
        <v>197.9084</v>
      </c>
      <c r="G2543" s="95" t="s">
        <v>274</v>
      </c>
      <c r="H2543" s="86"/>
      <c r="I2543" s="76"/>
      <c r="J2543" s="100"/>
      <c r="K2543" s="88"/>
      <c r="N2543" s="18"/>
      <c r="P2543" s="4">
        <v>23.0</v>
      </c>
      <c r="Q2543" s="4"/>
      <c r="R2543" s="4"/>
      <c r="S2543" s="21"/>
      <c r="T2543" s="21"/>
      <c r="V2543" s="89"/>
      <c r="Z2543" s="73"/>
      <c r="AA2543" s="73">
        <v>12.0</v>
      </c>
      <c r="AB2543" s="4"/>
      <c r="AC2543" s="74"/>
      <c r="AD2543" s="75"/>
      <c r="AE2543" s="75"/>
      <c r="AF2543" s="76"/>
      <c r="AJ2543" s="90"/>
      <c r="AK2543" s="18"/>
      <c r="AL2543" s="18"/>
      <c r="AT2543" s="18"/>
      <c r="AU2543" s="91"/>
    </row>
    <row r="2544" ht="12.0" customHeight="1">
      <c r="A2544" s="97">
        <v>3704043.0</v>
      </c>
      <c r="B2544" s="92" t="s">
        <v>2837</v>
      </c>
      <c r="C2544" s="93"/>
      <c r="D2544" s="82">
        <v>162.22</v>
      </c>
      <c r="E2544" s="106" t="s">
        <v>372</v>
      </c>
      <c r="F2544" s="84">
        <f t="shared" si="196"/>
        <v>197.9084</v>
      </c>
      <c r="G2544" s="95" t="s">
        <v>246</v>
      </c>
      <c r="H2544" s="86"/>
      <c r="I2544" s="76"/>
      <c r="J2544" s="100"/>
      <c r="K2544" s="88"/>
      <c r="N2544" s="18"/>
      <c r="P2544" s="4">
        <v>23.0</v>
      </c>
      <c r="Q2544" s="4"/>
      <c r="R2544" s="4"/>
      <c r="S2544" s="21"/>
      <c r="T2544" s="21"/>
      <c r="V2544" s="89"/>
      <c r="Z2544" s="73"/>
      <c r="AA2544" s="73">
        <v>12.0</v>
      </c>
      <c r="AB2544" s="4"/>
      <c r="AC2544" s="74"/>
      <c r="AD2544" s="75"/>
      <c r="AE2544" s="75"/>
      <c r="AF2544" s="76"/>
      <c r="AJ2544" s="90"/>
      <c r="AK2544" s="18"/>
      <c r="AL2544" s="18"/>
      <c r="AT2544" s="18"/>
      <c r="AU2544" s="91"/>
    </row>
    <row r="2545" ht="12.0" customHeight="1">
      <c r="A2545" s="97">
        <v>3704044.0</v>
      </c>
      <c r="B2545" s="92" t="s">
        <v>2838</v>
      </c>
      <c r="C2545" s="93"/>
      <c r="D2545" s="82">
        <v>162.22</v>
      </c>
      <c r="E2545" s="106" t="s">
        <v>372</v>
      </c>
      <c r="F2545" s="84">
        <f t="shared" si="196"/>
        <v>197.9084</v>
      </c>
      <c r="G2545" s="95" t="s">
        <v>252</v>
      </c>
      <c r="H2545" s="86"/>
      <c r="I2545" s="76"/>
      <c r="J2545" s="100"/>
      <c r="K2545" s="88"/>
      <c r="N2545" s="18"/>
      <c r="P2545" s="4">
        <v>23.0</v>
      </c>
      <c r="Q2545" s="4"/>
      <c r="R2545" s="4"/>
      <c r="S2545" s="21"/>
      <c r="T2545" s="21"/>
      <c r="V2545" s="89"/>
      <c r="Z2545" s="73"/>
      <c r="AA2545" s="73">
        <v>12.0</v>
      </c>
      <c r="AB2545" s="4"/>
      <c r="AC2545" s="74"/>
      <c r="AD2545" s="75"/>
      <c r="AE2545" s="75"/>
      <c r="AF2545" s="76"/>
      <c r="AJ2545" s="90"/>
      <c r="AK2545" s="18"/>
      <c r="AL2545" s="18"/>
      <c r="AT2545" s="18"/>
      <c r="AU2545" s="91"/>
    </row>
    <row r="2546" ht="12.0" customHeight="1">
      <c r="A2546" s="97">
        <v>3704045.0</v>
      </c>
      <c r="B2546" s="92" t="s">
        <v>2839</v>
      </c>
      <c r="C2546" s="93"/>
      <c r="D2546" s="82">
        <v>162.22</v>
      </c>
      <c r="E2546" s="106" t="s">
        <v>372</v>
      </c>
      <c r="F2546" s="84">
        <f t="shared" si="196"/>
        <v>197.9084</v>
      </c>
      <c r="G2546" s="95" t="s">
        <v>274</v>
      </c>
      <c r="H2546" s="86"/>
      <c r="I2546" s="76"/>
      <c r="J2546" s="100"/>
      <c r="K2546" s="88"/>
      <c r="N2546" s="18"/>
      <c r="P2546" s="4">
        <v>23.0</v>
      </c>
      <c r="Q2546" s="4"/>
      <c r="R2546" s="4"/>
      <c r="S2546" s="21"/>
      <c r="T2546" s="21"/>
      <c r="V2546" s="89"/>
      <c r="Z2546" s="73"/>
      <c r="AA2546" s="73">
        <v>12.0</v>
      </c>
      <c r="AB2546" s="4"/>
      <c r="AC2546" s="74"/>
      <c r="AD2546" s="75"/>
      <c r="AE2546" s="75"/>
      <c r="AF2546" s="76"/>
      <c r="AJ2546" s="90"/>
      <c r="AK2546" s="18"/>
      <c r="AL2546" s="18"/>
      <c r="AT2546" s="18"/>
      <c r="AU2546" s="91"/>
    </row>
    <row r="2547" ht="12.0" customHeight="1">
      <c r="A2547" s="97">
        <v>3704046.0</v>
      </c>
      <c r="B2547" s="92" t="s">
        <v>2840</v>
      </c>
      <c r="C2547" s="93"/>
      <c r="D2547" s="82">
        <v>229.72</v>
      </c>
      <c r="E2547" s="106" t="s">
        <v>372</v>
      </c>
      <c r="F2547" s="84">
        <f t="shared" si="196"/>
        <v>280.2584</v>
      </c>
      <c r="G2547" s="95" t="s">
        <v>246</v>
      </c>
      <c r="H2547" s="86"/>
      <c r="I2547" s="76"/>
      <c r="J2547" s="100"/>
      <c r="K2547" s="88"/>
      <c r="N2547" s="18"/>
      <c r="P2547" s="4">
        <v>23.0</v>
      </c>
      <c r="Q2547" s="4"/>
      <c r="R2547" s="4"/>
      <c r="S2547" s="21"/>
      <c r="T2547" s="21"/>
      <c r="V2547" s="89"/>
      <c r="Z2547" s="73"/>
      <c r="AA2547" s="73">
        <v>12.0</v>
      </c>
      <c r="AB2547" s="4"/>
      <c r="AC2547" s="74"/>
      <c r="AD2547" s="75"/>
      <c r="AE2547" s="75"/>
      <c r="AF2547" s="76"/>
      <c r="AJ2547" s="90"/>
      <c r="AK2547" s="18"/>
      <c r="AL2547" s="18"/>
      <c r="AT2547" s="18"/>
      <c r="AU2547" s="91"/>
    </row>
    <row r="2548" ht="12.0" customHeight="1">
      <c r="A2548" s="97">
        <v>3704047.0</v>
      </c>
      <c r="B2548" s="92" t="s">
        <v>2841</v>
      </c>
      <c r="C2548" s="93"/>
      <c r="D2548" s="82">
        <v>229.72</v>
      </c>
      <c r="E2548" s="106" t="s">
        <v>372</v>
      </c>
      <c r="F2548" s="84">
        <f t="shared" si="196"/>
        <v>280.2584</v>
      </c>
      <c r="G2548" s="95" t="s">
        <v>252</v>
      </c>
      <c r="H2548" s="86"/>
      <c r="I2548" s="76"/>
      <c r="J2548" s="100"/>
      <c r="K2548" s="88"/>
      <c r="N2548" s="18"/>
      <c r="P2548" s="4">
        <v>23.0</v>
      </c>
      <c r="Q2548" s="4"/>
      <c r="R2548" s="4"/>
      <c r="S2548" s="21"/>
      <c r="T2548" s="21"/>
      <c r="V2548" s="89"/>
      <c r="Z2548" s="73"/>
      <c r="AA2548" s="73">
        <v>12.0</v>
      </c>
      <c r="AB2548" s="4"/>
      <c r="AC2548" s="74"/>
      <c r="AD2548" s="75"/>
      <c r="AE2548" s="75"/>
      <c r="AF2548" s="76"/>
      <c r="AJ2548" s="90"/>
      <c r="AK2548" s="18"/>
      <c r="AL2548" s="18"/>
      <c r="AT2548" s="18"/>
      <c r="AU2548" s="91"/>
    </row>
    <row r="2549" ht="12.0" customHeight="1">
      <c r="A2549" s="97">
        <v>3704048.0</v>
      </c>
      <c r="B2549" s="92" t="s">
        <v>2842</v>
      </c>
      <c r="C2549" s="93"/>
      <c r="D2549" s="82">
        <v>229.72</v>
      </c>
      <c r="E2549" s="106" t="s">
        <v>245</v>
      </c>
      <c r="F2549" s="84">
        <f t="shared" si="196"/>
        <v>280.2584</v>
      </c>
      <c r="G2549" s="95" t="s">
        <v>274</v>
      </c>
      <c r="H2549" s="86"/>
      <c r="I2549" s="76"/>
      <c r="J2549" s="100"/>
      <c r="K2549" s="88"/>
      <c r="N2549" s="18"/>
      <c r="P2549" s="4">
        <v>23.0</v>
      </c>
      <c r="Q2549" s="4"/>
      <c r="R2549" s="4"/>
      <c r="S2549" s="21"/>
      <c r="T2549" s="21"/>
      <c r="V2549" s="89"/>
      <c r="Z2549" s="73"/>
      <c r="AA2549" s="73">
        <v>12.0</v>
      </c>
      <c r="AB2549" s="4"/>
      <c r="AC2549" s="74"/>
      <c r="AD2549" s="75"/>
      <c r="AE2549" s="75"/>
      <c r="AF2549" s="76"/>
      <c r="AJ2549" s="90"/>
      <c r="AK2549" s="18"/>
      <c r="AL2549" s="18"/>
      <c r="AT2549" s="18"/>
      <c r="AU2549" s="91"/>
    </row>
    <row r="2550" ht="12.0" customHeight="1">
      <c r="A2550" s="97">
        <v>3704049.0</v>
      </c>
      <c r="B2550" s="92" t="s">
        <v>2843</v>
      </c>
      <c r="C2550" s="93"/>
      <c r="D2550" s="82">
        <v>389.23</v>
      </c>
      <c r="E2550" s="106" t="s">
        <v>497</v>
      </c>
      <c r="F2550" s="84">
        <f t="shared" si="196"/>
        <v>474.8606</v>
      </c>
      <c r="G2550" s="95" t="s">
        <v>246</v>
      </c>
      <c r="H2550" s="86"/>
      <c r="I2550" s="76"/>
      <c r="J2550" s="100"/>
      <c r="K2550" s="88"/>
      <c r="N2550" s="18"/>
      <c r="P2550" s="4">
        <v>23.0</v>
      </c>
      <c r="Q2550" s="4"/>
      <c r="R2550" s="4"/>
      <c r="S2550" s="21"/>
      <c r="T2550" s="21"/>
      <c r="V2550" s="89"/>
      <c r="Z2550" s="73"/>
      <c r="AA2550" s="73">
        <v>12.0</v>
      </c>
      <c r="AB2550" s="4"/>
      <c r="AC2550" s="74"/>
      <c r="AD2550" s="75"/>
      <c r="AE2550" s="75"/>
      <c r="AF2550" s="76"/>
      <c r="AJ2550" s="90"/>
      <c r="AK2550" s="18"/>
      <c r="AL2550" s="18"/>
      <c r="AT2550" s="18"/>
      <c r="AU2550" s="91"/>
    </row>
    <row r="2551" ht="12.0" customHeight="1">
      <c r="A2551" s="97">
        <v>3704050.0</v>
      </c>
      <c r="B2551" s="92" t="s">
        <v>2844</v>
      </c>
      <c r="C2551" s="93"/>
      <c r="D2551" s="82">
        <v>389.23</v>
      </c>
      <c r="E2551" s="106" t="s">
        <v>372</v>
      </c>
      <c r="F2551" s="84">
        <f t="shared" si="196"/>
        <v>474.8606</v>
      </c>
      <c r="G2551" s="95" t="s">
        <v>252</v>
      </c>
      <c r="H2551" s="86"/>
      <c r="I2551" s="76"/>
      <c r="J2551" s="100"/>
      <c r="K2551" s="88"/>
      <c r="N2551" s="18"/>
      <c r="P2551" s="4">
        <v>23.0</v>
      </c>
      <c r="Q2551" s="4"/>
      <c r="R2551" s="4"/>
      <c r="S2551" s="21"/>
      <c r="T2551" s="21"/>
      <c r="V2551" s="89"/>
      <c r="Z2551" s="73"/>
      <c r="AA2551" s="73">
        <v>12.0</v>
      </c>
      <c r="AB2551" s="4"/>
      <c r="AC2551" s="74"/>
      <c r="AD2551" s="75"/>
      <c r="AE2551" s="75"/>
      <c r="AF2551" s="76"/>
      <c r="AJ2551" s="90"/>
      <c r="AK2551" s="18"/>
      <c r="AL2551" s="18"/>
      <c r="AT2551" s="18"/>
      <c r="AU2551" s="91"/>
    </row>
    <row r="2552" ht="12.0" customHeight="1">
      <c r="A2552" s="97">
        <v>3704051.0</v>
      </c>
      <c r="B2552" s="92" t="s">
        <v>2845</v>
      </c>
      <c r="C2552" s="93"/>
      <c r="D2552" s="82">
        <v>389.23</v>
      </c>
      <c r="E2552" s="106" t="s">
        <v>497</v>
      </c>
      <c r="F2552" s="84">
        <f t="shared" si="196"/>
        <v>474.8606</v>
      </c>
      <c r="G2552" s="95" t="s">
        <v>274</v>
      </c>
      <c r="H2552" s="86"/>
      <c r="I2552" s="76"/>
      <c r="J2552" s="100"/>
      <c r="K2552" s="88"/>
      <c r="N2552" s="18"/>
      <c r="P2552" s="4">
        <v>23.0</v>
      </c>
      <c r="Q2552" s="4"/>
      <c r="R2552" s="4"/>
      <c r="S2552" s="21"/>
      <c r="T2552" s="21"/>
      <c r="V2552" s="89"/>
      <c r="Z2552" s="73"/>
      <c r="AA2552" s="73">
        <v>12.0</v>
      </c>
      <c r="AB2552" s="4"/>
      <c r="AC2552" s="74"/>
      <c r="AD2552" s="75"/>
      <c r="AE2552" s="75"/>
      <c r="AF2552" s="76"/>
      <c r="AJ2552" s="90"/>
      <c r="AK2552" s="18"/>
      <c r="AL2552" s="18"/>
      <c r="AT2552" s="18"/>
      <c r="AU2552" s="91"/>
    </row>
    <row r="2553" ht="12.0" customHeight="1">
      <c r="A2553" s="97">
        <v>3704052.0</v>
      </c>
      <c r="B2553" s="92" t="s">
        <v>2846</v>
      </c>
      <c r="C2553" s="93"/>
      <c r="D2553" s="82">
        <v>312.53</v>
      </c>
      <c r="E2553" s="106" t="s">
        <v>497</v>
      </c>
      <c r="F2553" s="84">
        <f t="shared" si="196"/>
        <v>381.2866</v>
      </c>
      <c r="G2553" s="95" t="s">
        <v>246</v>
      </c>
      <c r="H2553" s="86"/>
      <c r="I2553" s="76"/>
      <c r="J2553" s="100"/>
      <c r="K2553" s="88"/>
      <c r="N2553" s="18"/>
      <c r="P2553" s="4">
        <v>23.0</v>
      </c>
      <c r="Q2553" s="4"/>
      <c r="R2553" s="4"/>
      <c r="S2553" s="21"/>
      <c r="T2553" s="21"/>
      <c r="V2553" s="89"/>
      <c r="Z2553" s="73"/>
      <c r="AA2553" s="73">
        <v>12.0</v>
      </c>
      <c r="AB2553" s="4"/>
      <c r="AC2553" s="74"/>
      <c r="AD2553" s="75"/>
      <c r="AE2553" s="75"/>
      <c r="AF2553" s="76"/>
      <c r="AJ2553" s="90"/>
      <c r="AK2553" s="18"/>
      <c r="AL2553" s="18"/>
      <c r="AT2553" s="18"/>
      <c r="AU2553" s="91"/>
    </row>
    <row r="2554" ht="12.0" customHeight="1">
      <c r="A2554" s="97">
        <v>3704053.0</v>
      </c>
      <c r="B2554" s="92" t="s">
        <v>2847</v>
      </c>
      <c r="C2554" s="93"/>
      <c r="D2554" s="82">
        <v>592.9</v>
      </c>
      <c r="E2554" s="106" t="s">
        <v>372</v>
      </c>
      <c r="F2554" s="84">
        <f t="shared" si="196"/>
        <v>723.338</v>
      </c>
      <c r="G2554" s="95" t="s">
        <v>252</v>
      </c>
      <c r="H2554" s="86"/>
      <c r="I2554" s="76"/>
      <c r="J2554" s="100"/>
      <c r="K2554" s="88"/>
      <c r="N2554" s="18"/>
      <c r="P2554" s="4">
        <v>23.0</v>
      </c>
      <c r="Q2554" s="4"/>
      <c r="R2554" s="4"/>
      <c r="S2554" s="21"/>
      <c r="T2554" s="21"/>
      <c r="V2554" s="89"/>
      <c r="Z2554" s="73"/>
      <c r="AA2554" s="73">
        <v>12.0</v>
      </c>
      <c r="AB2554" s="4"/>
      <c r="AC2554" s="74"/>
      <c r="AD2554" s="75"/>
      <c r="AE2554" s="75"/>
      <c r="AF2554" s="76"/>
      <c r="AJ2554" s="90"/>
      <c r="AK2554" s="18"/>
      <c r="AL2554" s="18"/>
      <c r="AT2554" s="18"/>
      <c r="AU2554" s="91"/>
    </row>
    <row r="2555" ht="12.0" customHeight="1">
      <c r="A2555" s="97">
        <v>3704054.0</v>
      </c>
      <c r="B2555" s="92" t="s">
        <v>2848</v>
      </c>
      <c r="C2555" s="93"/>
      <c r="D2555" s="82">
        <v>592.9</v>
      </c>
      <c r="E2555" s="106" t="s">
        <v>372</v>
      </c>
      <c r="F2555" s="84">
        <f t="shared" si="196"/>
        <v>723.338</v>
      </c>
      <c r="G2555" s="95" t="s">
        <v>252</v>
      </c>
      <c r="H2555" s="86"/>
      <c r="I2555" s="76"/>
      <c r="J2555" s="100"/>
      <c r="K2555" s="88"/>
      <c r="N2555" s="18"/>
      <c r="P2555" s="4">
        <v>23.0</v>
      </c>
      <c r="Q2555" s="4"/>
      <c r="R2555" s="4"/>
      <c r="S2555" s="21"/>
      <c r="T2555" s="21"/>
      <c r="V2555" s="89"/>
      <c r="Z2555" s="73"/>
      <c r="AA2555" s="73">
        <v>12.0</v>
      </c>
      <c r="AB2555" s="4"/>
      <c r="AC2555" s="74"/>
      <c r="AD2555" s="75"/>
      <c r="AE2555" s="75"/>
      <c r="AF2555" s="76"/>
      <c r="AJ2555" s="90"/>
      <c r="AK2555" s="18"/>
      <c r="AL2555" s="18"/>
      <c r="AT2555" s="18"/>
      <c r="AU2555" s="91"/>
    </row>
    <row r="2556" ht="12.0" customHeight="1">
      <c r="A2556" s="97">
        <v>3704055.0</v>
      </c>
      <c r="B2556" s="92" t="s">
        <v>2849</v>
      </c>
      <c r="C2556" s="93"/>
      <c r="D2556" s="82">
        <v>592.9</v>
      </c>
      <c r="E2556" s="106" t="s">
        <v>372</v>
      </c>
      <c r="F2556" s="84">
        <f t="shared" si="196"/>
        <v>723.338</v>
      </c>
      <c r="G2556" s="95" t="s">
        <v>252</v>
      </c>
      <c r="H2556" s="86"/>
      <c r="I2556" s="76"/>
      <c r="J2556" s="100"/>
      <c r="K2556" s="88"/>
      <c r="N2556" s="18"/>
      <c r="P2556" s="4">
        <v>23.0</v>
      </c>
      <c r="Q2556" s="4"/>
      <c r="R2556" s="4"/>
      <c r="S2556" s="21"/>
      <c r="T2556" s="21"/>
      <c r="V2556" s="89"/>
      <c r="Z2556" s="73"/>
      <c r="AA2556" s="73">
        <v>12.0</v>
      </c>
      <c r="AB2556" s="4"/>
      <c r="AC2556" s="74"/>
      <c r="AD2556" s="75"/>
      <c r="AE2556" s="75"/>
      <c r="AF2556" s="76"/>
      <c r="AJ2556" s="90"/>
      <c r="AK2556" s="18"/>
      <c r="AL2556" s="18"/>
      <c r="AT2556" s="18"/>
      <c r="AU2556" s="91"/>
    </row>
    <row r="2557" ht="12.0" customHeight="1">
      <c r="A2557" s="97">
        <v>3704056.0</v>
      </c>
      <c r="B2557" s="92" t="s">
        <v>2850</v>
      </c>
      <c r="C2557" s="93"/>
      <c r="D2557" s="82">
        <v>592.9</v>
      </c>
      <c r="E2557" s="106" t="s">
        <v>372</v>
      </c>
      <c r="F2557" s="84">
        <f t="shared" si="196"/>
        <v>723.338</v>
      </c>
      <c r="G2557" s="95" t="s">
        <v>274</v>
      </c>
      <c r="H2557" s="86"/>
      <c r="I2557" s="76"/>
      <c r="J2557" s="100"/>
      <c r="K2557" s="88"/>
      <c r="N2557" s="18"/>
      <c r="P2557" s="4">
        <v>23.0</v>
      </c>
      <c r="Q2557" s="4"/>
      <c r="R2557" s="4"/>
      <c r="S2557" s="21"/>
      <c r="T2557" s="21"/>
      <c r="V2557" s="89"/>
      <c r="Z2557" s="73"/>
      <c r="AA2557" s="73">
        <v>12.0</v>
      </c>
      <c r="AB2557" s="4"/>
      <c r="AC2557" s="74"/>
      <c r="AD2557" s="75"/>
      <c r="AE2557" s="75"/>
      <c r="AF2557" s="76"/>
      <c r="AJ2557" s="90"/>
      <c r="AK2557" s="18"/>
      <c r="AL2557" s="18"/>
      <c r="AT2557" s="18"/>
      <c r="AU2557" s="91"/>
    </row>
    <row r="2558" ht="12.0" customHeight="1">
      <c r="A2558" s="97">
        <v>3704057.0</v>
      </c>
      <c r="B2558" s="92" t="s">
        <v>2851</v>
      </c>
      <c r="C2558" s="93"/>
      <c r="D2558" s="82">
        <v>590.14</v>
      </c>
      <c r="E2558" s="106" t="s">
        <v>372</v>
      </c>
      <c r="F2558" s="84">
        <f t="shared" si="196"/>
        <v>719.9708</v>
      </c>
      <c r="G2558" s="95" t="s">
        <v>246</v>
      </c>
      <c r="H2558" s="86"/>
      <c r="I2558" s="76"/>
      <c r="J2558" s="100"/>
      <c r="K2558" s="88"/>
      <c r="N2558" s="18"/>
      <c r="P2558" s="4">
        <v>23.0</v>
      </c>
      <c r="Q2558" s="4"/>
      <c r="R2558" s="4"/>
      <c r="S2558" s="21"/>
      <c r="T2558" s="21"/>
      <c r="V2558" s="89"/>
      <c r="Z2558" s="73"/>
      <c r="AA2558" s="73">
        <v>12.0</v>
      </c>
      <c r="AB2558" s="4"/>
      <c r="AC2558" s="74"/>
      <c r="AD2558" s="75"/>
      <c r="AE2558" s="75"/>
      <c r="AF2558" s="76"/>
      <c r="AJ2558" s="90"/>
      <c r="AK2558" s="18"/>
      <c r="AL2558" s="18"/>
      <c r="AT2558" s="18"/>
      <c r="AU2558" s="91"/>
    </row>
    <row r="2559" ht="12.0" customHeight="1">
      <c r="A2559" s="97">
        <v>3704058.0</v>
      </c>
      <c r="B2559" s="92" t="s">
        <v>2852</v>
      </c>
      <c r="C2559" s="93"/>
      <c r="D2559" s="82">
        <v>590.14</v>
      </c>
      <c r="E2559" s="106" t="s">
        <v>372</v>
      </c>
      <c r="F2559" s="84">
        <f t="shared" si="196"/>
        <v>719.9708</v>
      </c>
      <c r="G2559" s="95" t="s">
        <v>252</v>
      </c>
      <c r="H2559" s="86"/>
      <c r="I2559" s="76"/>
      <c r="J2559" s="100"/>
      <c r="K2559" s="88"/>
      <c r="N2559" s="18"/>
      <c r="P2559" s="4">
        <v>23.0</v>
      </c>
      <c r="Q2559" s="4"/>
      <c r="R2559" s="4"/>
      <c r="S2559" s="21"/>
      <c r="T2559" s="21"/>
      <c r="V2559" s="89"/>
      <c r="Z2559" s="73"/>
      <c r="AA2559" s="73">
        <v>12.0</v>
      </c>
      <c r="AB2559" s="4"/>
      <c r="AC2559" s="74"/>
      <c r="AD2559" s="75"/>
      <c r="AE2559" s="75"/>
      <c r="AF2559" s="76"/>
      <c r="AJ2559" s="90"/>
      <c r="AK2559" s="18"/>
      <c r="AL2559" s="18"/>
      <c r="AT2559" s="18"/>
      <c r="AU2559" s="91"/>
    </row>
    <row r="2560" ht="12.0" customHeight="1">
      <c r="A2560" s="97">
        <v>3704059.0</v>
      </c>
      <c r="B2560" s="92" t="s">
        <v>2853</v>
      </c>
      <c r="C2560" s="93"/>
      <c r="D2560" s="82">
        <v>590.14</v>
      </c>
      <c r="E2560" s="106" t="s">
        <v>372</v>
      </c>
      <c r="F2560" s="84">
        <f t="shared" si="196"/>
        <v>719.9708</v>
      </c>
      <c r="G2560" s="95" t="s">
        <v>252</v>
      </c>
      <c r="H2560" s="86"/>
      <c r="I2560" s="76"/>
      <c r="J2560" s="100"/>
      <c r="K2560" s="88"/>
      <c r="N2560" s="18"/>
      <c r="P2560" s="4">
        <v>23.0</v>
      </c>
      <c r="Q2560" s="4"/>
      <c r="R2560" s="4"/>
      <c r="S2560" s="21"/>
      <c r="T2560" s="21"/>
      <c r="V2560" s="89"/>
      <c r="Z2560" s="73"/>
      <c r="AA2560" s="73">
        <v>12.0</v>
      </c>
      <c r="AB2560" s="4"/>
      <c r="AC2560" s="74"/>
      <c r="AD2560" s="75"/>
      <c r="AE2560" s="75"/>
      <c r="AF2560" s="76"/>
      <c r="AJ2560" s="90"/>
      <c r="AK2560" s="18"/>
      <c r="AL2560" s="18"/>
      <c r="AT2560" s="18"/>
      <c r="AU2560" s="91"/>
    </row>
    <row r="2561" ht="12.0" customHeight="1">
      <c r="A2561" s="97">
        <v>3704060.0</v>
      </c>
      <c r="B2561" s="92" t="s">
        <v>2854</v>
      </c>
      <c r="C2561" s="93"/>
      <c r="D2561" s="82">
        <v>590.14</v>
      </c>
      <c r="E2561" s="106" t="s">
        <v>245</v>
      </c>
      <c r="F2561" s="84">
        <f t="shared" si="196"/>
        <v>719.9708</v>
      </c>
      <c r="G2561" s="95" t="s">
        <v>274</v>
      </c>
      <c r="H2561" s="86"/>
      <c r="I2561" s="76"/>
      <c r="J2561" s="100"/>
      <c r="K2561" s="88"/>
      <c r="N2561" s="18"/>
      <c r="P2561" s="4">
        <v>23.0</v>
      </c>
      <c r="Q2561" s="4"/>
      <c r="R2561" s="4"/>
      <c r="S2561" s="21"/>
      <c r="T2561" s="21"/>
      <c r="V2561" s="89"/>
      <c r="Z2561" s="73"/>
      <c r="AA2561" s="73">
        <v>12.0</v>
      </c>
      <c r="AB2561" s="4"/>
      <c r="AC2561" s="74"/>
      <c r="AD2561" s="75"/>
      <c r="AE2561" s="75"/>
      <c r="AF2561" s="76"/>
      <c r="AJ2561" s="90"/>
      <c r="AK2561" s="18"/>
      <c r="AL2561" s="18"/>
      <c r="AT2561" s="18"/>
      <c r="AU2561" s="91"/>
    </row>
    <row r="2562" ht="12.0" customHeight="1">
      <c r="A2562" s="97">
        <v>3704061.0</v>
      </c>
      <c r="B2562" s="92" t="s">
        <v>2855</v>
      </c>
      <c r="C2562" s="93"/>
      <c r="D2562" s="82">
        <v>1011.92</v>
      </c>
      <c r="E2562" s="106" t="s">
        <v>372</v>
      </c>
      <c r="F2562" s="84">
        <f t="shared" si="196"/>
        <v>1234.5424</v>
      </c>
      <c r="G2562" s="95" t="s">
        <v>246</v>
      </c>
      <c r="H2562" s="86"/>
      <c r="I2562" s="76"/>
      <c r="J2562" s="100"/>
      <c r="K2562" s="88"/>
      <c r="N2562" s="18"/>
      <c r="P2562" s="4">
        <v>23.0</v>
      </c>
      <c r="Q2562" s="4"/>
      <c r="R2562" s="4"/>
      <c r="S2562" s="21"/>
      <c r="T2562" s="21"/>
      <c r="V2562" s="89"/>
      <c r="Z2562" s="73"/>
      <c r="AA2562" s="73">
        <v>12.0</v>
      </c>
      <c r="AB2562" s="4"/>
      <c r="AC2562" s="74"/>
      <c r="AD2562" s="75"/>
      <c r="AE2562" s="75"/>
      <c r="AF2562" s="76"/>
      <c r="AJ2562" s="90"/>
      <c r="AK2562" s="18"/>
      <c r="AL2562" s="18"/>
      <c r="AT2562" s="18"/>
      <c r="AU2562" s="91"/>
    </row>
    <row r="2563" ht="12.0" customHeight="1">
      <c r="A2563" s="97">
        <v>3704062.0</v>
      </c>
      <c r="B2563" s="92" t="s">
        <v>2856</v>
      </c>
      <c r="C2563" s="93"/>
      <c r="D2563" s="82">
        <v>710.35</v>
      </c>
      <c r="E2563" s="106" t="s">
        <v>497</v>
      </c>
      <c r="F2563" s="84">
        <f t="shared" si="196"/>
        <v>866.627</v>
      </c>
      <c r="G2563" s="95" t="s">
        <v>252</v>
      </c>
      <c r="H2563" s="86"/>
      <c r="I2563" s="76"/>
      <c r="J2563" s="100"/>
      <c r="K2563" s="88"/>
      <c r="N2563" s="18"/>
      <c r="P2563" s="4">
        <v>23.0</v>
      </c>
      <c r="Q2563" s="4"/>
      <c r="R2563" s="4"/>
      <c r="S2563" s="21"/>
      <c r="T2563" s="21"/>
      <c r="V2563" s="89"/>
      <c r="Z2563" s="73"/>
      <c r="AA2563" s="73">
        <v>12.0</v>
      </c>
      <c r="AB2563" s="4"/>
      <c r="AC2563" s="74"/>
      <c r="AD2563" s="75"/>
      <c r="AE2563" s="75"/>
      <c r="AF2563" s="76"/>
      <c r="AJ2563" s="90"/>
      <c r="AK2563" s="18"/>
      <c r="AL2563" s="18"/>
      <c r="AT2563" s="18"/>
      <c r="AU2563" s="91"/>
    </row>
    <row r="2564" ht="12.0" customHeight="1">
      <c r="A2564" s="97">
        <v>3704063.0</v>
      </c>
      <c r="B2564" s="92" t="s">
        <v>2857</v>
      </c>
      <c r="C2564" s="93"/>
      <c r="D2564" s="82">
        <v>1011.92</v>
      </c>
      <c r="E2564" s="106" t="s">
        <v>372</v>
      </c>
      <c r="F2564" s="84">
        <f t="shared" si="196"/>
        <v>1234.5424</v>
      </c>
      <c r="G2564" s="95" t="s">
        <v>252</v>
      </c>
      <c r="H2564" s="86"/>
      <c r="I2564" s="76"/>
      <c r="J2564" s="100"/>
      <c r="K2564" s="88"/>
      <c r="N2564" s="18"/>
      <c r="P2564" s="4">
        <v>23.0</v>
      </c>
      <c r="Q2564" s="4"/>
      <c r="R2564" s="4"/>
      <c r="S2564" s="21"/>
      <c r="T2564" s="21"/>
      <c r="V2564" s="89"/>
      <c r="Z2564" s="73"/>
      <c r="AA2564" s="73">
        <v>12.0</v>
      </c>
      <c r="AB2564" s="4"/>
      <c r="AC2564" s="74"/>
      <c r="AD2564" s="75"/>
      <c r="AE2564" s="75"/>
      <c r="AF2564" s="76"/>
      <c r="AJ2564" s="90"/>
      <c r="AK2564" s="18"/>
      <c r="AL2564" s="18"/>
      <c r="AT2564" s="18"/>
      <c r="AU2564" s="91"/>
    </row>
    <row r="2565" ht="12.0" customHeight="1">
      <c r="A2565" s="97">
        <v>3704064.0</v>
      </c>
      <c r="B2565" s="92" t="s">
        <v>2858</v>
      </c>
      <c r="C2565" s="93"/>
      <c r="D2565" s="82">
        <v>1011.92</v>
      </c>
      <c r="E2565" s="106" t="s">
        <v>372</v>
      </c>
      <c r="F2565" s="84">
        <f t="shared" si="196"/>
        <v>1234.5424</v>
      </c>
      <c r="G2565" s="95" t="s">
        <v>274</v>
      </c>
      <c r="H2565" s="86"/>
      <c r="I2565" s="76"/>
      <c r="J2565" s="100"/>
      <c r="K2565" s="88"/>
      <c r="N2565" s="18"/>
      <c r="P2565" s="4">
        <v>23.0</v>
      </c>
      <c r="Q2565" s="4"/>
      <c r="R2565" s="4"/>
      <c r="S2565" s="21"/>
      <c r="T2565" s="21"/>
      <c r="V2565" s="89"/>
      <c r="Z2565" s="73"/>
      <c r="AA2565" s="73">
        <v>12.0</v>
      </c>
      <c r="AB2565" s="4"/>
      <c r="AC2565" s="74"/>
      <c r="AD2565" s="75"/>
      <c r="AE2565" s="75"/>
      <c r="AF2565" s="76"/>
      <c r="AJ2565" s="90"/>
      <c r="AK2565" s="18"/>
      <c r="AL2565" s="18"/>
      <c r="AT2565" s="18"/>
      <c r="AU2565" s="91"/>
    </row>
    <row r="2566" ht="12.0" customHeight="1">
      <c r="A2566" s="97">
        <v>3704065.0</v>
      </c>
      <c r="B2566" s="92" t="s">
        <v>2859</v>
      </c>
      <c r="C2566" s="93"/>
      <c r="D2566" s="82">
        <v>1029.51</v>
      </c>
      <c r="E2566" s="106" t="s">
        <v>372</v>
      </c>
      <c r="F2566" s="84">
        <f t="shared" si="196"/>
        <v>1256.0022</v>
      </c>
      <c r="G2566" s="95" t="s">
        <v>246</v>
      </c>
      <c r="H2566" s="86"/>
      <c r="I2566" s="76"/>
      <c r="J2566" s="100"/>
      <c r="K2566" s="88"/>
      <c r="N2566" s="18"/>
      <c r="P2566" s="4">
        <v>23.0</v>
      </c>
      <c r="Q2566" s="4"/>
      <c r="R2566" s="4"/>
      <c r="S2566" s="21"/>
      <c r="T2566" s="21"/>
      <c r="V2566" s="89"/>
      <c r="Z2566" s="73"/>
      <c r="AA2566" s="73">
        <v>12.0</v>
      </c>
      <c r="AB2566" s="4"/>
      <c r="AC2566" s="74"/>
      <c r="AD2566" s="75"/>
      <c r="AE2566" s="75"/>
      <c r="AF2566" s="76"/>
      <c r="AJ2566" s="90"/>
      <c r="AK2566" s="18"/>
      <c r="AL2566" s="18"/>
      <c r="AT2566" s="18"/>
      <c r="AU2566" s="91"/>
    </row>
    <row r="2567" ht="12.0" customHeight="1">
      <c r="A2567" s="97">
        <v>3704066.0</v>
      </c>
      <c r="B2567" s="92" t="s">
        <v>2860</v>
      </c>
      <c r="C2567" s="93"/>
      <c r="D2567" s="82">
        <v>1029.51</v>
      </c>
      <c r="E2567" s="106" t="s">
        <v>372</v>
      </c>
      <c r="F2567" s="84">
        <f t="shared" si="196"/>
        <v>1256.0022</v>
      </c>
      <c r="G2567" s="95" t="s">
        <v>252</v>
      </c>
      <c r="H2567" s="86"/>
      <c r="I2567" s="76"/>
      <c r="J2567" s="100"/>
      <c r="K2567" s="88"/>
      <c r="N2567" s="18"/>
      <c r="P2567" s="4">
        <v>23.0</v>
      </c>
      <c r="Q2567" s="4"/>
      <c r="R2567" s="4"/>
      <c r="S2567" s="21"/>
      <c r="T2567" s="21"/>
      <c r="V2567" s="89"/>
      <c r="Z2567" s="73"/>
      <c r="AA2567" s="73">
        <v>12.0</v>
      </c>
      <c r="AB2567" s="4"/>
      <c r="AC2567" s="74"/>
      <c r="AD2567" s="75"/>
      <c r="AE2567" s="75"/>
      <c r="AF2567" s="76"/>
      <c r="AJ2567" s="90"/>
      <c r="AK2567" s="18"/>
      <c r="AL2567" s="18"/>
      <c r="AT2567" s="18"/>
      <c r="AU2567" s="91"/>
    </row>
    <row r="2568" ht="12.0" customHeight="1">
      <c r="A2568" s="97">
        <v>3704067.0</v>
      </c>
      <c r="B2568" s="92" t="s">
        <v>2861</v>
      </c>
      <c r="C2568" s="93"/>
      <c r="D2568" s="82">
        <v>1029.51</v>
      </c>
      <c r="E2568" s="106" t="s">
        <v>372</v>
      </c>
      <c r="F2568" s="84">
        <f t="shared" si="196"/>
        <v>1256.0022</v>
      </c>
      <c r="G2568" s="95" t="s">
        <v>252</v>
      </c>
      <c r="H2568" s="86"/>
      <c r="I2568" s="76"/>
      <c r="J2568" s="100"/>
      <c r="K2568" s="88"/>
      <c r="N2568" s="18"/>
      <c r="P2568" s="4">
        <v>23.0</v>
      </c>
      <c r="Q2568" s="4"/>
      <c r="R2568" s="4"/>
      <c r="S2568" s="21"/>
      <c r="T2568" s="21"/>
      <c r="V2568" s="89"/>
      <c r="Z2568" s="73"/>
      <c r="AA2568" s="73">
        <v>12.0</v>
      </c>
      <c r="AB2568" s="4"/>
      <c r="AC2568" s="74"/>
      <c r="AD2568" s="75"/>
      <c r="AE2568" s="75"/>
      <c r="AF2568" s="76"/>
      <c r="AJ2568" s="90"/>
      <c r="AK2568" s="18"/>
      <c r="AL2568" s="18"/>
      <c r="AT2568" s="18"/>
      <c r="AU2568" s="91"/>
    </row>
    <row r="2569" ht="12.0" customHeight="1">
      <c r="A2569" s="97">
        <v>3704068.0</v>
      </c>
      <c r="B2569" s="92" t="s">
        <v>2862</v>
      </c>
      <c r="C2569" s="93"/>
      <c r="D2569" s="82">
        <v>1029.51</v>
      </c>
      <c r="E2569" s="106" t="s">
        <v>372</v>
      </c>
      <c r="F2569" s="84">
        <f t="shared" si="196"/>
        <v>1256.0022</v>
      </c>
      <c r="G2569" s="95" t="s">
        <v>252</v>
      </c>
      <c r="H2569" s="86"/>
      <c r="I2569" s="76"/>
      <c r="J2569" s="100"/>
      <c r="K2569" s="88"/>
      <c r="N2569" s="18"/>
      <c r="P2569" s="4">
        <v>23.0</v>
      </c>
      <c r="Q2569" s="4"/>
      <c r="R2569" s="4"/>
      <c r="S2569" s="21"/>
      <c r="T2569" s="21"/>
      <c r="V2569" s="89"/>
      <c r="Z2569" s="73"/>
      <c r="AA2569" s="73">
        <v>12.0</v>
      </c>
      <c r="AB2569" s="4"/>
      <c r="AC2569" s="74"/>
      <c r="AD2569" s="75"/>
      <c r="AE2569" s="75"/>
      <c r="AF2569" s="76"/>
      <c r="AJ2569" s="90"/>
      <c r="AK2569" s="18"/>
      <c r="AL2569" s="18"/>
      <c r="AT2569" s="18"/>
      <c r="AU2569" s="91"/>
    </row>
    <row r="2570" ht="12.0" customHeight="1">
      <c r="A2570" s="97">
        <v>3704069.0</v>
      </c>
      <c r="B2570" s="92" t="s">
        <v>2863</v>
      </c>
      <c r="C2570" s="93"/>
      <c r="D2570" s="82">
        <v>877.04</v>
      </c>
      <c r="E2570" s="106" t="s">
        <v>497</v>
      </c>
      <c r="F2570" s="84">
        <f t="shared" si="196"/>
        <v>1069.9888</v>
      </c>
      <c r="G2570" s="95" t="s">
        <v>246</v>
      </c>
      <c r="H2570" s="86"/>
      <c r="I2570" s="76"/>
      <c r="J2570" s="100"/>
      <c r="K2570" s="88"/>
      <c r="N2570" s="18"/>
      <c r="P2570" s="4">
        <v>23.0</v>
      </c>
      <c r="Q2570" s="4"/>
      <c r="R2570" s="4"/>
      <c r="S2570" s="21"/>
      <c r="T2570" s="21"/>
      <c r="V2570" s="89"/>
      <c r="Z2570" s="73"/>
      <c r="AA2570" s="73">
        <v>12.0</v>
      </c>
      <c r="AB2570" s="4"/>
      <c r="AC2570" s="74"/>
      <c r="AD2570" s="75"/>
      <c r="AE2570" s="75"/>
      <c r="AF2570" s="76"/>
      <c r="AJ2570" s="90"/>
      <c r="AK2570" s="18"/>
      <c r="AL2570" s="18"/>
      <c r="AT2570" s="18"/>
      <c r="AU2570" s="91"/>
    </row>
    <row r="2571" ht="12.0" customHeight="1">
      <c r="A2571" s="97">
        <v>3704070.0</v>
      </c>
      <c r="B2571" s="92" t="s">
        <v>2864</v>
      </c>
      <c r="C2571" s="93"/>
      <c r="D2571" s="82">
        <v>1029.51</v>
      </c>
      <c r="E2571" s="106" t="s">
        <v>372</v>
      </c>
      <c r="F2571" s="84">
        <f t="shared" si="196"/>
        <v>1256.0022</v>
      </c>
      <c r="G2571" s="95" t="s">
        <v>246</v>
      </c>
      <c r="H2571" s="86"/>
      <c r="I2571" s="76"/>
      <c r="J2571" s="100"/>
      <c r="K2571" s="88"/>
      <c r="N2571" s="18"/>
      <c r="P2571" s="4">
        <v>23.0</v>
      </c>
      <c r="Q2571" s="4"/>
      <c r="R2571" s="4"/>
      <c r="S2571" s="21"/>
      <c r="T2571" s="21"/>
      <c r="V2571" s="89"/>
      <c r="Z2571" s="73"/>
      <c r="AA2571" s="73">
        <v>12.0</v>
      </c>
      <c r="AB2571" s="4"/>
      <c r="AC2571" s="74"/>
      <c r="AD2571" s="75"/>
      <c r="AE2571" s="75"/>
      <c r="AF2571" s="76"/>
      <c r="AJ2571" s="90"/>
      <c r="AK2571" s="18"/>
      <c r="AL2571" s="18"/>
      <c r="AT2571" s="18"/>
      <c r="AU2571" s="91"/>
    </row>
    <row r="2572" ht="12.0" customHeight="1">
      <c r="A2572" s="97">
        <v>3704071.0</v>
      </c>
      <c r="B2572" s="92" t="s">
        <v>2865</v>
      </c>
      <c r="C2572" s="93"/>
      <c r="D2572" s="82">
        <v>1029.51</v>
      </c>
      <c r="E2572" s="106" t="s">
        <v>372</v>
      </c>
      <c r="F2572" s="84">
        <f t="shared" si="196"/>
        <v>1256.0022</v>
      </c>
      <c r="G2572" s="95" t="s">
        <v>252</v>
      </c>
      <c r="H2572" s="86"/>
      <c r="I2572" s="76"/>
      <c r="J2572" s="100"/>
      <c r="K2572" s="88"/>
      <c r="N2572" s="18"/>
      <c r="P2572" s="4">
        <v>23.0</v>
      </c>
      <c r="Q2572" s="4"/>
      <c r="R2572" s="4"/>
      <c r="S2572" s="21"/>
      <c r="T2572" s="21"/>
      <c r="V2572" s="89"/>
      <c r="Z2572" s="73"/>
      <c r="AA2572" s="73">
        <v>12.0</v>
      </c>
      <c r="AB2572" s="4"/>
      <c r="AC2572" s="74"/>
      <c r="AD2572" s="75"/>
      <c r="AE2572" s="75"/>
      <c r="AF2572" s="76"/>
      <c r="AJ2572" s="90"/>
      <c r="AK2572" s="18"/>
      <c r="AL2572" s="18"/>
      <c r="AT2572" s="18"/>
      <c r="AU2572" s="91"/>
    </row>
    <row r="2573" ht="12.0" customHeight="1">
      <c r="A2573" s="97">
        <v>3704072.0</v>
      </c>
      <c r="B2573" s="92" t="s">
        <v>2866</v>
      </c>
      <c r="C2573" s="93"/>
      <c r="D2573" s="82">
        <v>1029.51</v>
      </c>
      <c r="E2573" s="106" t="s">
        <v>372</v>
      </c>
      <c r="F2573" s="84">
        <f t="shared" si="196"/>
        <v>1256.0022</v>
      </c>
      <c r="G2573" s="95" t="s">
        <v>252</v>
      </c>
      <c r="H2573" s="86"/>
      <c r="I2573" s="76"/>
      <c r="J2573" s="100"/>
      <c r="K2573" s="88"/>
      <c r="N2573" s="18"/>
      <c r="P2573" s="4">
        <v>23.0</v>
      </c>
      <c r="Q2573" s="4"/>
      <c r="R2573" s="4"/>
      <c r="S2573" s="21"/>
      <c r="T2573" s="21"/>
      <c r="V2573" s="89"/>
      <c r="Z2573" s="73"/>
      <c r="AA2573" s="73">
        <v>12.0</v>
      </c>
      <c r="AB2573" s="4"/>
      <c r="AC2573" s="74"/>
      <c r="AD2573" s="75"/>
      <c r="AE2573" s="75"/>
      <c r="AF2573" s="76"/>
      <c r="AJ2573" s="90"/>
      <c r="AK2573" s="18"/>
      <c r="AL2573" s="18"/>
      <c r="AT2573" s="18"/>
      <c r="AU2573" s="91"/>
    </row>
    <row r="2574" ht="12.0" customHeight="1">
      <c r="A2574" s="97">
        <v>3704073.0</v>
      </c>
      <c r="B2574" s="92" t="s">
        <v>2867</v>
      </c>
      <c r="C2574" s="93"/>
      <c r="D2574" s="82">
        <v>1683.81</v>
      </c>
      <c r="E2574" s="106" t="s">
        <v>372</v>
      </c>
      <c r="F2574" s="84">
        <f t="shared" si="196"/>
        <v>2054.2482</v>
      </c>
      <c r="G2574" s="95" t="s">
        <v>246</v>
      </c>
      <c r="H2574" s="86"/>
      <c r="I2574" s="76"/>
      <c r="J2574" s="100"/>
      <c r="K2574" s="88"/>
      <c r="N2574" s="18"/>
      <c r="P2574" s="4">
        <v>23.0</v>
      </c>
      <c r="Q2574" s="4"/>
      <c r="R2574" s="4"/>
      <c r="S2574" s="21"/>
      <c r="T2574" s="21"/>
      <c r="V2574" s="89"/>
      <c r="Z2574" s="73"/>
      <c r="AA2574" s="73">
        <v>12.0</v>
      </c>
      <c r="AB2574" s="4"/>
      <c r="AC2574" s="74"/>
      <c r="AD2574" s="75"/>
      <c r="AE2574" s="75"/>
      <c r="AF2574" s="76"/>
      <c r="AJ2574" s="90"/>
      <c r="AK2574" s="18"/>
      <c r="AL2574" s="18"/>
      <c r="AT2574" s="18"/>
      <c r="AU2574" s="91"/>
    </row>
    <row r="2575" ht="12.0" customHeight="1">
      <c r="A2575" s="97">
        <v>3704074.0</v>
      </c>
      <c r="B2575" s="92" t="s">
        <v>2868</v>
      </c>
      <c r="C2575" s="93"/>
      <c r="D2575" s="82">
        <v>1683.81</v>
      </c>
      <c r="E2575" s="106" t="s">
        <v>372</v>
      </c>
      <c r="F2575" s="84">
        <f t="shared" si="196"/>
        <v>2054.2482</v>
      </c>
      <c r="G2575" s="95" t="s">
        <v>252</v>
      </c>
      <c r="H2575" s="86"/>
      <c r="I2575" s="76"/>
      <c r="J2575" s="100"/>
      <c r="K2575" s="88"/>
      <c r="N2575" s="18"/>
      <c r="P2575" s="4">
        <v>23.0</v>
      </c>
      <c r="Q2575" s="4"/>
      <c r="R2575" s="4"/>
      <c r="S2575" s="21"/>
      <c r="T2575" s="21"/>
      <c r="V2575" s="89"/>
      <c r="Z2575" s="73"/>
      <c r="AA2575" s="73">
        <v>12.0</v>
      </c>
      <c r="AB2575" s="4"/>
      <c r="AC2575" s="74"/>
      <c r="AD2575" s="75"/>
      <c r="AE2575" s="75"/>
      <c r="AF2575" s="76"/>
      <c r="AJ2575" s="90"/>
      <c r="AK2575" s="18"/>
      <c r="AL2575" s="18"/>
      <c r="AT2575" s="18"/>
      <c r="AU2575" s="91"/>
    </row>
    <row r="2576" ht="12.0" customHeight="1">
      <c r="A2576" s="97">
        <v>3704075.0</v>
      </c>
      <c r="B2576" s="92" t="s">
        <v>2869</v>
      </c>
      <c r="C2576" s="93"/>
      <c r="D2576" s="82">
        <v>80.24</v>
      </c>
      <c r="E2576" s="106" t="s">
        <v>372</v>
      </c>
      <c r="F2576" s="84">
        <f t="shared" si="196"/>
        <v>97.8928</v>
      </c>
      <c r="G2576" s="95" t="s">
        <v>252</v>
      </c>
      <c r="H2576" s="86"/>
      <c r="I2576" s="76"/>
      <c r="J2576" s="100"/>
      <c r="K2576" s="88"/>
      <c r="N2576" s="18"/>
      <c r="P2576" s="4">
        <v>23.0</v>
      </c>
      <c r="Q2576" s="4"/>
      <c r="R2576" s="4"/>
      <c r="S2576" s="21"/>
      <c r="T2576" s="21"/>
      <c r="V2576" s="89"/>
      <c r="Z2576" s="73"/>
      <c r="AA2576" s="73">
        <v>12.0</v>
      </c>
      <c r="AB2576" s="4"/>
      <c r="AC2576" s="74"/>
      <c r="AD2576" s="75"/>
      <c r="AE2576" s="75"/>
      <c r="AF2576" s="76"/>
      <c r="AJ2576" s="90"/>
      <c r="AK2576" s="18"/>
      <c r="AL2576" s="18"/>
      <c r="AT2576" s="18"/>
      <c r="AU2576" s="91"/>
    </row>
    <row r="2577" ht="12.0" customHeight="1">
      <c r="A2577" s="97">
        <v>3704076.0</v>
      </c>
      <c r="B2577" s="92" t="s">
        <v>2870</v>
      </c>
      <c r="C2577" s="93"/>
      <c r="D2577" s="82">
        <v>86.09</v>
      </c>
      <c r="E2577" s="106" t="s">
        <v>372</v>
      </c>
      <c r="F2577" s="84">
        <f t="shared" si="196"/>
        <v>105.0298</v>
      </c>
      <c r="G2577" s="95" t="s">
        <v>252</v>
      </c>
      <c r="H2577" s="86"/>
      <c r="I2577" s="76"/>
      <c r="J2577" s="100"/>
      <c r="K2577" s="88"/>
      <c r="N2577" s="18"/>
      <c r="P2577" s="4">
        <v>23.0</v>
      </c>
      <c r="Q2577" s="4"/>
      <c r="R2577" s="4"/>
      <c r="S2577" s="21"/>
      <c r="T2577" s="21"/>
      <c r="V2577" s="89"/>
      <c r="Z2577" s="73"/>
      <c r="AA2577" s="73">
        <v>12.0</v>
      </c>
      <c r="AB2577" s="4"/>
      <c r="AC2577" s="74"/>
      <c r="AD2577" s="75"/>
      <c r="AE2577" s="75"/>
      <c r="AF2577" s="76"/>
      <c r="AJ2577" s="90"/>
      <c r="AK2577" s="18"/>
      <c r="AL2577" s="18"/>
      <c r="AT2577" s="18"/>
      <c r="AU2577" s="91"/>
    </row>
    <row r="2578" ht="12.0" customHeight="1">
      <c r="A2578" s="97">
        <v>3704077.0</v>
      </c>
      <c r="B2578" s="92" t="s">
        <v>2871</v>
      </c>
      <c r="C2578" s="93"/>
      <c r="D2578" s="82">
        <v>98.55</v>
      </c>
      <c r="E2578" s="106" t="s">
        <v>372</v>
      </c>
      <c r="F2578" s="84">
        <f t="shared" si="196"/>
        <v>120.231</v>
      </c>
      <c r="G2578" s="95" t="s">
        <v>252</v>
      </c>
      <c r="H2578" s="86"/>
      <c r="I2578" s="76"/>
      <c r="J2578" s="100"/>
      <c r="K2578" s="88"/>
      <c r="N2578" s="18"/>
      <c r="P2578" s="4">
        <v>23.0</v>
      </c>
      <c r="Q2578" s="4"/>
      <c r="R2578" s="4"/>
      <c r="S2578" s="21"/>
      <c r="T2578" s="21"/>
      <c r="V2578" s="89"/>
      <c r="Z2578" s="73"/>
      <c r="AA2578" s="73">
        <v>12.0</v>
      </c>
      <c r="AB2578" s="4"/>
      <c r="AC2578" s="74"/>
      <c r="AD2578" s="75"/>
      <c r="AE2578" s="75"/>
      <c r="AF2578" s="76"/>
      <c r="AJ2578" s="90"/>
      <c r="AK2578" s="18"/>
      <c r="AL2578" s="18"/>
      <c r="AT2578" s="18"/>
      <c r="AU2578" s="91"/>
    </row>
    <row r="2579" ht="12.0" customHeight="1">
      <c r="A2579" s="97">
        <v>3704078.0</v>
      </c>
      <c r="B2579" s="92" t="s">
        <v>2872</v>
      </c>
      <c r="C2579" s="93"/>
      <c r="D2579" s="82">
        <v>109.15</v>
      </c>
      <c r="E2579" s="106" t="s">
        <v>372</v>
      </c>
      <c r="F2579" s="84">
        <f t="shared" si="196"/>
        <v>133.163</v>
      </c>
      <c r="G2579" s="95" t="s">
        <v>246</v>
      </c>
      <c r="H2579" s="86"/>
      <c r="I2579" s="76"/>
      <c r="J2579" s="100"/>
      <c r="K2579" s="88"/>
      <c r="N2579" s="18"/>
      <c r="P2579" s="4">
        <v>23.0</v>
      </c>
      <c r="Q2579" s="4"/>
      <c r="R2579" s="4"/>
      <c r="S2579" s="21"/>
      <c r="T2579" s="21"/>
      <c r="V2579" s="89"/>
      <c r="Z2579" s="73"/>
      <c r="AA2579" s="73">
        <v>12.0</v>
      </c>
      <c r="AB2579" s="4"/>
      <c r="AC2579" s="74"/>
      <c r="AD2579" s="75"/>
      <c r="AE2579" s="75"/>
      <c r="AF2579" s="76"/>
      <c r="AJ2579" s="90"/>
      <c r="AK2579" s="18"/>
      <c r="AL2579" s="18"/>
      <c r="AT2579" s="18"/>
      <c r="AU2579" s="91"/>
    </row>
    <row r="2580" ht="12.0" customHeight="1">
      <c r="A2580" s="97">
        <v>3704079.0</v>
      </c>
      <c r="B2580" s="92" t="s">
        <v>2873</v>
      </c>
      <c r="C2580" s="93"/>
      <c r="D2580" s="82">
        <v>109.15</v>
      </c>
      <c r="E2580" s="106" t="s">
        <v>372</v>
      </c>
      <c r="F2580" s="84">
        <f t="shared" si="196"/>
        <v>133.163</v>
      </c>
      <c r="G2580" s="95" t="s">
        <v>252</v>
      </c>
      <c r="H2580" s="86"/>
      <c r="I2580" s="76"/>
      <c r="J2580" s="100"/>
      <c r="K2580" s="88"/>
      <c r="N2580" s="18"/>
      <c r="P2580" s="4">
        <v>23.0</v>
      </c>
      <c r="Q2580" s="4"/>
      <c r="R2580" s="4"/>
      <c r="S2580" s="21"/>
      <c r="T2580" s="21"/>
      <c r="V2580" s="89"/>
      <c r="Z2580" s="73"/>
      <c r="AA2580" s="73">
        <v>12.0</v>
      </c>
      <c r="AB2580" s="4"/>
      <c r="AC2580" s="74"/>
      <c r="AD2580" s="75"/>
      <c r="AE2580" s="75"/>
      <c r="AF2580" s="76"/>
      <c r="AJ2580" s="90"/>
      <c r="AK2580" s="18"/>
      <c r="AL2580" s="18"/>
      <c r="AT2580" s="18"/>
      <c r="AU2580" s="91"/>
    </row>
    <row r="2581" ht="12.0" customHeight="1">
      <c r="A2581" s="97">
        <v>3704080.0</v>
      </c>
      <c r="B2581" s="92" t="s">
        <v>2874</v>
      </c>
      <c r="C2581" s="93"/>
      <c r="D2581" s="82">
        <v>130.72</v>
      </c>
      <c r="E2581" s="106" t="s">
        <v>372</v>
      </c>
      <c r="F2581" s="84">
        <f t="shared" si="196"/>
        <v>159.4784</v>
      </c>
      <c r="G2581" s="95" t="s">
        <v>246</v>
      </c>
      <c r="H2581" s="86"/>
      <c r="I2581" s="76"/>
      <c r="J2581" s="100"/>
      <c r="K2581" s="88"/>
      <c r="N2581" s="18"/>
      <c r="P2581" s="4">
        <v>23.0</v>
      </c>
      <c r="Q2581" s="4"/>
      <c r="R2581" s="4"/>
      <c r="S2581" s="21"/>
      <c r="T2581" s="21"/>
      <c r="V2581" s="89"/>
      <c r="Z2581" s="73"/>
      <c r="AA2581" s="73">
        <v>12.0</v>
      </c>
      <c r="AB2581" s="4"/>
      <c r="AC2581" s="74"/>
      <c r="AD2581" s="75"/>
      <c r="AE2581" s="75"/>
      <c r="AF2581" s="76"/>
      <c r="AJ2581" s="90"/>
      <c r="AK2581" s="18"/>
      <c r="AL2581" s="18"/>
      <c r="AT2581" s="18"/>
      <c r="AU2581" s="91"/>
    </row>
    <row r="2582" ht="12.0" customHeight="1">
      <c r="A2582" s="97">
        <v>3704081.0</v>
      </c>
      <c r="B2582" s="92" t="s">
        <v>2875</v>
      </c>
      <c r="C2582" s="93"/>
      <c r="D2582" s="82">
        <v>130.72</v>
      </c>
      <c r="E2582" s="106" t="s">
        <v>497</v>
      </c>
      <c r="F2582" s="84">
        <f t="shared" si="196"/>
        <v>159.4784</v>
      </c>
      <c r="G2582" s="95" t="s">
        <v>246</v>
      </c>
      <c r="H2582" s="86"/>
      <c r="I2582" s="76"/>
      <c r="J2582" s="100"/>
      <c r="K2582" s="88"/>
      <c r="N2582" s="18"/>
      <c r="P2582" s="4">
        <v>23.0</v>
      </c>
      <c r="Q2582" s="4"/>
      <c r="R2582" s="4"/>
      <c r="S2582" s="21"/>
      <c r="T2582" s="21"/>
      <c r="V2582" s="89"/>
      <c r="Z2582" s="73"/>
      <c r="AA2582" s="73">
        <v>12.0</v>
      </c>
      <c r="AB2582" s="4"/>
      <c r="AC2582" s="74"/>
      <c r="AD2582" s="75"/>
      <c r="AE2582" s="75"/>
      <c r="AF2582" s="76"/>
      <c r="AJ2582" s="90"/>
      <c r="AK2582" s="18"/>
      <c r="AL2582" s="18"/>
      <c r="AT2582" s="18"/>
      <c r="AU2582" s="91"/>
    </row>
    <row r="2583" ht="12.0" customHeight="1">
      <c r="A2583" s="97">
        <v>3704082.0</v>
      </c>
      <c r="B2583" s="92" t="s">
        <v>2876</v>
      </c>
      <c r="C2583" s="93"/>
      <c r="D2583" s="82">
        <v>130.72</v>
      </c>
      <c r="E2583" s="106" t="s">
        <v>372</v>
      </c>
      <c r="F2583" s="84">
        <f t="shared" si="196"/>
        <v>159.4784</v>
      </c>
      <c r="G2583" s="95" t="s">
        <v>252</v>
      </c>
      <c r="H2583" s="86"/>
      <c r="I2583" s="76"/>
      <c r="J2583" s="100"/>
      <c r="K2583" s="88"/>
      <c r="N2583" s="18"/>
      <c r="P2583" s="4">
        <v>23.0</v>
      </c>
      <c r="Q2583" s="4"/>
      <c r="R2583" s="4"/>
      <c r="S2583" s="21"/>
      <c r="T2583" s="21"/>
      <c r="V2583" s="89"/>
      <c r="Z2583" s="73"/>
      <c r="AA2583" s="73">
        <v>12.0</v>
      </c>
      <c r="AB2583" s="4"/>
      <c r="AC2583" s="74"/>
      <c r="AD2583" s="75"/>
      <c r="AE2583" s="75"/>
      <c r="AF2583" s="76"/>
      <c r="AJ2583" s="90"/>
      <c r="AK2583" s="18"/>
      <c r="AL2583" s="18"/>
      <c r="AT2583" s="18"/>
      <c r="AU2583" s="91"/>
    </row>
    <row r="2584" ht="12.0" customHeight="1">
      <c r="A2584" s="97">
        <v>3704083.0</v>
      </c>
      <c r="B2584" s="92" t="s">
        <v>2877</v>
      </c>
      <c r="C2584" s="93"/>
      <c r="D2584" s="82">
        <v>166.91</v>
      </c>
      <c r="E2584" s="106" t="s">
        <v>372</v>
      </c>
      <c r="F2584" s="84">
        <f t="shared" si="196"/>
        <v>203.6302</v>
      </c>
      <c r="G2584" s="95" t="s">
        <v>246</v>
      </c>
      <c r="H2584" s="86"/>
      <c r="I2584" s="76"/>
      <c r="J2584" s="100"/>
      <c r="K2584" s="88"/>
      <c r="N2584" s="18"/>
      <c r="P2584" s="4">
        <v>23.0</v>
      </c>
      <c r="Q2584" s="4"/>
      <c r="R2584" s="4"/>
      <c r="S2584" s="21"/>
      <c r="T2584" s="21"/>
      <c r="V2584" s="89"/>
      <c r="Z2584" s="73"/>
      <c r="AA2584" s="73">
        <v>12.0</v>
      </c>
      <c r="AB2584" s="4"/>
      <c r="AC2584" s="74"/>
      <c r="AD2584" s="75"/>
      <c r="AE2584" s="75"/>
      <c r="AF2584" s="76"/>
      <c r="AJ2584" s="90"/>
      <c r="AK2584" s="18"/>
      <c r="AL2584" s="18"/>
      <c r="AT2584" s="18"/>
      <c r="AU2584" s="91"/>
    </row>
    <row r="2585" ht="12.0" customHeight="1">
      <c r="A2585" s="97">
        <v>3704084.0</v>
      </c>
      <c r="B2585" s="92" t="s">
        <v>2878</v>
      </c>
      <c r="C2585" s="93"/>
      <c r="D2585" s="82">
        <v>166.91</v>
      </c>
      <c r="E2585" s="106" t="s">
        <v>372</v>
      </c>
      <c r="F2585" s="84">
        <f t="shared" si="196"/>
        <v>203.6302</v>
      </c>
      <c r="G2585" s="95" t="s">
        <v>246</v>
      </c>
      <c r="H2585" s="86"/>
      <c r="I2585" s="76"/>
      <c r="J2585" s="100"/>
      <c r="K2585" s="88"/>
      <c r="N2585" s="18"/>
      <c r="P2585" s="4">
        <v>23.0</v>
      </c>
      <c r="Q2585" s="4"/>
      <c r="R2585" s="4"/>
      <c r="S2585" s="21"/>
      <c r="T2585" s="21"/>
      <c r="V2585" s="89"/>
      <c r="Z2585" s="73"/>
      <c r="AA2585" s="73">
        <v>12.0</v>
      </c>
      <c r="AB2585" s="4"/>
      <c r="AC2585" s="74"/>
      <c r="AD2585" s="75"/>
      <c r="AE2585" s="75"/>
      <c r="AF2585" s="76"/>
      <c r="AJ2585" s="90"/>
      <c r="AK2585" s="18"/>
      <c r="AL2585" s="18"/>
      <c r="AT2585" s="18"/>
      <c r="AU2585" s="91"/>
    </row>
    <row r="2586" ht="12.0" customHeight="1">
      <c r="A2586" s="97">
        <v>3704085.0</v>
      </c>
      <c r="B2586" s="92" t="s">
        <v>2879</v>
      </c>
      <c r="C2586" s="93"/>
      <c r="D2586" s="82">
        <v>166.91</v>
      </c>
      <c r="E2586" s="106" t="s">
        <v>372</v>
      </c>
      <c r="F2586" s="84">
        <f t="shared" si="196"/>
        <v>203.6302</v>
      </c>
      <c r="G2586" s="95" t="s">
        <v>252</v>
      </c>
      <c r="H2586" s="86"/>
      <c r="I2586" s="76"/>
      <c r="J2586" s="100"/>
      <c r="K2586" s="88"/>
      <c r="N2586" s="18"/>
      <c r="P2586" s="4">
        <v>23.0</v>
      </c>
      <c r="Q2586" s="4"/>
      <c r="R2586" s="4"/>
      <c r="S2586" s="21"/>
      <c r="T2586" s="21"/>
      <c r="V2586" s="89"/>
      <c r="Z2586" s="73"/>
      <c r="AA2586" s="73">
        <v>12.0</v>
      </c>
      <c r="AB2586" s="4"/>
      <c r="AC2586" s="74"/>
      <c r="AD2586" s="75"/>
      <c r="AE2586" s="75"/>
      <c r="AF2586" s="76"/>
      <c r="AJ2586" s="90"/>
      <c r="AK2586" s="18"/>
      <c r="AL2586" s="18"/>
      <c r="AT2586" s="18"/>
      <c r="AU2586" s="91"/>
    </row>
    <row r="2587" ht="12.0" customHeight="1">
      <c r="A2587" s="97">
        <v>3704086.0</v>
      </c>
      <c r="B2587" s="92" t="s">
        <v>2880</v>
      </c>
      <c r="C2587" s="93"/>
      <c r="D2587" s="82">
        <v>192.11</v>
      </c>
      <c r="E2587" s="106" t="s">
        <v>372</v>
      </c>
      <c r="F2587" s="84">
        <f t="shared" si="196"/>
        <v>234.3742</v>
      </c>
      <c r="G2587" s="95" t="s">
        <v>246</v>
      </c>
      <c r="H2587" s="86"/>
      <c r="I2587" s="76"/>
      <c r="J2587" s="100"/>
      <c r="K2587" s="88"/>
      <c r="N2587" s="18"/>
      <c r="P2587" s="4">
        <v>23.0</v>
      </c>
      <c r="Q2587" s="4"/>
      <c r="R2587" s="4"/>
      <c r="S2587" s="21"/>
      <c r="T2587" s="21"/>
      <c r="V2587" s="89"/>
      <c r="Z2587" s="73"/>
      <c r="AA2587" s="73">
        <v>12.0</v>
      </c>
      <c r="AB2587" s="4"/>
      <c r="AC2587" s="74"/>
      <c r="AD2587" s="75"/>
      <c r="AE2587" s="75"/>
      <c r="AF2587" s="76"/>
      <c r="AJ2587" s="90"/>
      <c r="AK2587" s="18"/>
      <c r="AL2587" s="18"/>
      <c r="AT2587" s="18"/>
      <c r="AU2587" s="91"/>
    </row>
    <row r="2588" ht="12.0" customHeight="1">
      <c r="A2588" s="97">
        <v>3704087.0</v>
      </c>
      <c r="B2588" s="92" t="s">
        <v>2881</v>
      </c>
      <c r="C2588" s="93"/>
      <c r="D2588" s="82">
        <v>192.11</v>
      </c>
      <c r="E2588" s="106" t="s">
        <v>372</v>
      </c>
      <c r="F2588" s="84">
        <f t="shared" si="196"/>
        <v>234.3742</v>
      </c>
      <c r="G2588" s="95" t="s">
        <v>246</v>
      </c>
      <c r="H2588" s="86"/>
      <c r="I2588" s="76"/>
      <c r="J2588" s="100"/>
      <c r="K2588" s="88"/>
      <c r="N2588" s="18"/>
      <c r="P2588" s="4">
        <v>23.0</v>
      </c>
      <c r="Q2588" s="4"/>
      <c r="R2588" s="4"/>
      <c r="S2588" s="21"/>
      <c r="T2588" s="21"/>
      <c r="V2588" s="89"/>
      <c r="Z2588" s="73"/>
      <c r="AA2588" s="73">
        <v>12.0</v>
      </c>
      <c r="AB2588" s="4"/>
      <c r="AC2588" s="74"/>
      <c r="AD2588" s="75"/>
      <c r="AE2588" s="75"/>
      <c r="AF2588" s="76"/>
      <c r="AJ2588" s="90"/>
      <c r="AK2588" s="18"/>
      <c r="AL2588" s="18"/>
      <c r="AT2588" s="18"/>
      <c r="AU2588" s="91"/>
    </row>
    <row r="2589" ht="12.0" customHeight="1">
      <c r="A2589" s="97">
        <v>3704088.0</v>
      </c>
      <c r="B2589" s="92" t="s">
        <v>2882</v>
      </c>
      <c r="C2589" s="93"/>
      <c r="D2589" s="82">
        <v>192.11</v>
      </c>
      <c r="E2589" s="106" t="s">
        <v>372</v>
      </c>
      <c r="F2589" s="84">
        <f t="shared" si="196"/>
        <v>234.3742</v>
      </c>
      <c r="G2589" s="95" t="s">
        <v>252</v>
      </c>
      <c r="H2589" s="86"/>
      <c r="I2589" s="76"/>
      <c r="J2589" s="100"/>
      <c r="K2589" s="88"/>
      <c r="N2589" s="18"/>
      <c r="P2589" s="4">
        <v>23.0</v>
      </c>
      <c r="Q2589" s="4"/>
      <c r="R2589" s="4"/>
      <c r="S2589" s="21"/>
      <c r="T2589" s="21"/>
      <c r="V2589" s="89"/>
      <c r="Z2589" s="73"/>
      <c r="AA2589" s="73">
        <v>12.0</v>
      </c>
      <c r="AB2589" s="4"/>
      <c r="AC2589" s="74"/>
      <c r="AD2589" s="75"/>
      <c r="AE2589" s="75"/>
      <c r="AF2589" s="76"/>
      <c r="AJ2589" s="90"/>
      <c r="AK2589" s="18"/>
      <c r="AL2589" s="18"/>
      <c r="AT2589" s="18"/>
      <c r="AU2589" s="91"/>
    </row>
    <row r="2590" ht="12.0" customHeight="1">
      <c r="A2590" s="97">
        <v>3704089.0</v>
      </c>
      <c r="B2590" s="92" t="s">
        <v>2883</v>
      </c>
      <c r="C2590" s="93"/>
      <c r="D2590" s="82">
        <v>278.39</v>
      </c>
      <c r="E2590" s="106" t="s">
        <v>497</v>
      </c>
      <c r="F2590" s="84">
        <f t="shared" si="196"/>
        <v>339.6358</v>
      </c>
      <c r="G2590" s="95" t="s">
        <v>246</v>
      </c>
      <c r="H2590" s="86"/>
      <c r="I2590" s="76"/>
      <c r="J2590" s="100"/>
      <c r="K2590" s="88"/>
      <c r="N2590" s="18"/>
      <c r="P2590" s="4">
        <v>23.0</v>
      </c>
      <c r="Q2590" s="4"/>
      <c r="R2590" s="4"/>
      <c r="S2590" s="21"/>
      <c r="T2590" s="21"/>
      <c r="V2590" s="89"/>
      <c r="Z2590" s="73"/>
      <c r="AA2590" s="73">
        <v>12.0</v>
      </c>
      <c r="AB2590" s="4"/>
      <c r="AC2590" s="74"/>
      <c r="AD2590" s="75"/>
      <c r="AE2590" s="75"/>
      <c r="AF2590" s="76"/>
      <c r="AJ2590" s="90"/>
      <c r="AK2590" s="18"/>
      <c r="AL2590" s="18"/>
      <c r="AT2590" s="18"/>
      <c r="AU2590" s="91"/>
    </row>
    <row r="2591" ht="12.0" customHeight="1">
      <c r="A2591" s="97">
        <v>3704090.0</v>
      </c>
      <c r="B2591" s="92" t="s">
        <v>2884</v>
      </c>
      <c r="C2591" s="93"/>
      <c r="D2591" s="82">
        <v>278.39</v>
      </c>
      <c r="E2591" s="106" t="s">
        <v>497</v>
      </c>
      <c r="F2591" s="84">
        <f t="shared" si="196"/>
        <v>339.6358</v>
      </c>
      <c r="G2591" s="95" t="s">
        <v>252</v>
      </c>
      <c r="H2591" s="86"/>
      <c r="I2591" s="76"/>
      <c r="J2591" s="100"/>
      <c r="K2591" s="88"/>
      <c r="N2591" s="18"/>
      <c r="P2591" s="4">
        <v>23.0</v>
      </c>
      <c r="Q2591" s="4"/>
      <c r="R2591" s="4"/>
      <c r="S2591" s="21"/>
      <c r="T2591" s="21"/>
      <c r="V2591" s="89"/>
      <c r="Z2591" s="73"/>
      <c r="AA2591" s="73">
        <v>12.0</v>
      </c>
      <c r="AB2591" s="4"/>
      <c r="AC2591" s="74"/>
      <c r="AD2591" s="75"/>
      <c r="AE2591" s="75"/>
      <c r="AF2591" s="76"/>
      <c r="AJ2591" s="90"/>
      <c r="AK2591" s="18"/>
      <c r="AL2591" s="18"/>
      <c r="AT2591" s="18"/>
      <c r="AU2591" s="91"/>
    </row>
    <row r="2592" ht="12.0" customHeight="1">
      <c r="A2592" s="97">
        <v>3704091.0</v>
      </c>
      <c r="B2592" s="92" t="s">
        <v>2885</v>
      </c>
      <c r="C2592" s="93"/>
      <c r="D2592" s="82">
        <v>287.61</v>
      </c>
      <c r="E2592" s="106" t="s">
        <v>372</v>
      </c>
      <c r="F2592" s="84">
        <f t="shared" si="196"/>
        <v>350.8842</v>
      </c>
      <c r="G2592" s="95" t="s">
        <v>246</v>
      </c>
      <c r="H2592" s="86"/>
      <c r="I2592" s="76"/>
      <c r="J2592" s="100"/>
      <c r="K2592" s="88"/>
      <c r="N2592" s="18"/>
      <c r="P2592" s="4">
        <v>23.0</v>
      </c>
      <c r="Q2592" s="4"/>
      <c r="R2592" s="4"/>
      <c r="S2592" s="21"/>
      <c r="T2592" s="21"/>
      <c r="V2592" s="89"/>
      <c r="Z2592" s="73"/>
      <c r="AA2592" s="73">
        <v>12.0</v>
      </c>
      <c r="AB2592" s="4"/>
      <c r="AC2592" s="74"/>
      <c r="AD2592" s="75"/>
      <c r="AE2592" s="75"/>
      <c r="AF2592" s="76"/>
      <c r="AJ2592" s="90"/>
      <c r="AK2592" s="18"/>
      <c r="AL2592" s="18"/>
      <c r="AT2592" s="18"/>
      <c r="AU2592" s="91"/>
    </row>
    <row r="2593" ht="12.0" customHeight="1">
      <c r="A2593" s="97">
        <v>3704092.0</v>
      </c>
      <c r="B2593" s="92" t="s">
        <v>2886</v>
      </c>
      <c r="C2593" s="93"/>
      <c r="D2593" s="82">
        <v>287.61</v>
      </c>
      <c r="E2593" s="106" t="s">
        <v>372</v>
      </c>
      <c r="F2593" s="84">
        <f t="shared" si="196"/>
        <v>350.8842</v>
      </c>
      <c r="G2593" s="95" t="s">
        <v>252</v>
      </c>
      <c r="H2593" s="86"/>
      <c r="I2593" s="76"/>
      <c r="J2593" s="100"/>
      <c r="K2593" s="88"/>
      <c r="N2593" s="18"/>
      <c r="P2593" s="4">
        <v>23.0</v>
      </c>
      <c r="Q2593" s="4"/>
      <c r="R2593" s="4"/>
      <c r="S2593" s="21"/>
      <c r="T2593" s="21"/>
      <c r="V2593" s="89"/>
      <c r="Z2593" s="73"/>
      <c r="AA2593" s="73">
        <v>12.0</v>
      </c>
      <c r="AB2593" s="4"/>
      <c r="AC2593" s="74"/>
      <c r="AD2593" s="75"/>
      <c r="AE2593" s="75"/>
      <c r="AF2593" s="76"/>
      <c r="AJ2593" s="90"/>
      <c r="AK2593" s="18"/>
      <c r="AL2593" s="18"/>
      <c r="AT2593" s="18"/>
      <c r="AU2593" s="91"/>
    </row>
    <row r="2594" ht="12.0" customHeight="1">
      <c r="A2594" s="97">
        <v>3704093.0</v>
      </c>
      <c r="B2594" s="92" t="s">
        <v>2887</v>
      </c>
      <c r="C2594" s="93"/>
      <c r="D2594" s="82">
        <v>318.47</v>
      </c>
      <c r="E2594" s="106" t="s">
        <v>372</v>
      </c>
      <c r="F2594" s="84">
        <f t="shared" si="196"/>
        <v>388.5334</v>
      </c>
      <c r="G2594" s="95" t="s">
        <v>246</v>
      </c>
      <c r="H2594" s="86"/>
      <c r="I2594" s="76"/>
      <c r="J2594" s="100"/>
      <c r="K2594" s="88"/>
      <c r="N2594" s="18"/>
      <c r="P2594" s="4">
        <v>23.0</v>
      </c>
      <c r="Q2594" s="4"/>
      <c r="R2594" s="4"/>
      <c r="S2594" s="21"/>
      <c r="T2594" s="21"/>
      <c r="V2594" s="89"/>
      <c r="Z2594" s="73"/>
      <c r="AA2594" s="73">
        <v>12.0</v>
      </c>
      <c r="AB2594" s="4"/>
      <c r="AC2594" s="74"/>
      <c r="AD2594" s="75"/>
      <c r="AE2594" s="75"/>
      <c r="AF2594" s="76"/>
      <c r="AJ2594" s="90"/>
      <c r="AK2594" s="18"/>
      <c r="AL2594" s="18"/>
      <c r="AT2594" s="18"/>
      <c r="AU2594" s="91"/>
    </row>
    <row r="2595" ht="12.0" customHeight="1">
      <c r="A2595" s="97">
        <v>3704094.0</v>
      </c>
      <c r="B2595" s="92" t="s">
        <v>2888</v>
      </c>
      <c r="C2595" s="93"/>
      <c r="D2595" s="82">
        <v>318.47</v>
      </c>
      <c r="E2595" s="106" t="s">
        <v>372</v>
      </c>
      <c r="F2595" s="84">
        <f t="shared" si="196"/>
        <v>388.5334</v>
      </c>
      <c r="G2595" s="95" t="s">
        <v>246</v>
      </c>
      <c r="H2595" s="86"/>
      <c r="I2595" s="76"/>
      <c r="J2595" s="100"/>
      <c r="K2595" s="88"/>
      <c r="N2595" s="18"/>
      <c r="P2595" s="4">
        <v>23.0</v>
      </c>
      <c r="Q2595" s="4"/>
      <c r="R2595" s="4"/>
      <c r="S2595" s="21"/>
      <c r="T2595" s="21"/>
      <c r="V2595" s="89"/>
      <c r="Z2595" s="73"/>
      <c r="AA2595" s="73">
        <v>12.0</v>
      </c>
      <c r="AB2595" s="4"/>
      <c r="AC2595" s="74"/>
      <c r="AD2595" s="75"/>
      <c r="AE2595" s="75"/>
      <c r="AF2595" s="76"/>
      <c r="AJ2595" s="90"/>
      <c r="AK2595" s="18"/>
      <c r="AL2595" s="18"/>
      <c r="AT2595" s="18"/>
      <c r="AU2595" s="91"/>
    </row>
    <row r="2596" ht="12.0" customHeight="1">
      <c r="A2596" s="97">
        <v>3704095.0</v>
      </c>
      <c r="B2596" s="92" t="s">
        <v>2889</v>
      </c>
      <c r="C2596" s="93"/>
      <c r="D2596" s="82">
        <v>318.47</v>
      </c>
      <c r="E2596" s="106" t="s">
        <v>372</v>
      </c>
      <c r="F2596" s="84">
        <f t="shared" si="196"/>
        <v>388.5334</v>
      </c>
      <c r="G2596" s="95" t="s">
        <v>252</v>
      </c>
      <c r="H2596" s="86"/>
      <c r="I2596" s="76"/>
      <c r="J2596" s="100"/>
      <c r="K2596" s="88"/>
      <c r="N2596" s="18"/>
      <c r="P2596" s="4">
        <v>23.0</v>
      </c>
      <c r="Q2596" s="4"/>
      <c r="R2596" s="4"/>
      <c r="S2596" s="21"/>
      <c r="T2596" s="21"/>
      <c r="V2596" s="89"/>
      <c r="Z2596" s="73"/>
      <c r="AA2596" s="73">
        <v>12.0</v>
      </c>
      <c r="AB2596" s="4"/>
      <c r="AC2596" s="74"/>
      <c r="AD2596" s="75"/>
      <c r="AE2596" s="75"/>
      <c r="AF2596" s="76"/>
      <c r="AJ2596" s="90"/>
      <c r="AK2596" s="18"/>
      <c r="AL2596" s="18"/>
      <c r="AT2596" s="18"/>
      <c r="AU2596" s="91"/>
    </row>
    <row r="2597" ht="12.0" customHeight="1">
      <c r="A2597" s="97">
        <v>3704096.0</v>
      </c>
      <c r="B2597" s="92" t="s">
        <v>2890</v>
      </c>
      <c r="C2597" s="93"/>
      <c r="D2597" s="82">
        <v>384.17</v>
      </c>
      <c r="E2597" s="106" t="s">
        <v>372</v>
      </c>
      <c r="F2597" s="84">
        <f t="shared" si="196"/>
        <v>468.6874</v>
      </c>
      <c r="G2597" s="95" t="s">
        <v>246</v>
      </c>
      <c r="H2597" s="86"/>
      <c r="I2597" s="76"/>
      <c r="J2597" s="100"/>
      <c r="K2597" s="88"/>
      <c r="N2597" s="18"/>
      <c r="P2597" s="4">
        <v>23.0</v>
      </c>
      <c r="Q2597" s="4"/>
      <c r="R2597" s="4"/>
      <c r="S2597" s="21"/>
      <c r="T2597" s="21"/>
      <c r="V2597" s="89"/>
      <c r="Z2597" s="73"/>
      <c r="AA2597" s="73">
        <v>12.0</v>
      </c>
      <c r="AB2597" s="4"/>
      <c r="AC2597" s="74"/>
      <c r="AD2597" s="75"/>
      <c r="AE2597" s="75"/>
      <c r="AF2597" s="76"/>
      <c r="AJ2597" s="90"/>
      <c r="AK2597" s="18"/>
      <c r="AL2597" s="18"/>
      <c r="AT2597" s="18"/>
      <c r="AU2597" s="91"/>
    </row>
    <row r="2598" ht="12.0" customHeight="1">
      <c r="A2598" s="97">
        <v>3704097.0</v>
      </c>
      <c r="B2598" s="92" t="s">
        <v>2891</v>
      </c>
      <c r="C2598" s="93"/>
      <c r="D2598" s="82">
        <v>384.17</v>
      </c>
      <c r="E2598" s="106" t="s">
        <v>372</v>
      </c>
      <c r="F2598" s="84">
        <f t="shared" si="196"/>
        <v>468.6874</v>
      </c>
      <c r="G2598" s="95" t="s">
        <v>252</v>
      </c>
      <c r="H2598" s="86"/>
      <c r="I2598" s="76"/>
      <c r="J2598" s="100"/>
      <c r="K2598" s="88"/>
      <c r="N2598" s="18"/>
      <c r="P2598" s="4">
        <v>23.0</v>
      </c>
      <c r="Q2598" s="4"/>
      <c r="R2598" s="4"/>
      <c r="S2598" s="21"/>
      <c r="T2598" s="21"/>
      <c r="V2598" s="89"/>
      <c r="Z2598" s="73"/>
      <c r="AA2598" s="73">
        <v>12.0</v>
      </c>
      <c r="AB2598" s="4"/>
      <c r="AC2598" s="74"/>
      <c r="AD2598" s="75"/>
      <c r="AE2598" s="75"/>
      <c r="AF2598" s="76"/>
      <c r="AJ2598" s="90"/>
      <c r="AK2598" s="18"/>
      <c r="AL2598" s="18"/>
      <c r="AT2598" s="18"/>
      <c r="AU2598" s="91"/>
    </row>
    <row r="2599" ht="12.0" customHeight="1">
      <c r="A2599" s="97">
        <v>3704001.0</v>
      </c>
      <c r="B2599" s="92" t="s">
        <v>2892</v>
      </c>
      <c r="C2599" s="93"/>
      <c r="D2599" s="82">
        <v>277.08</v>
      </c>
      <c r="E2599" s="106" t="s">
        <v>507</v>
      </c>
      <c r="F2599" s="84">
        <f t="shared" si="196"/>
        <v>338.0376</v>
      </c>
      <c r="G2599" s="95" t="s">
        <v>274</v>
      </c>
      <c r="H2599" s="86"/>
      <c r="I2599" s="98" t="s">
        <v>2893</v>
      </c>
      <c r="J2599" s="100"/>
      <c r="K2599" s="88"/>
      <c r="N2599" s="18"/>
      <c r="P2599" s="4">
        <v>23.0</v>
      </c>
      <c r="Q2599" s="4"/>
      <c r="R2599" s="4"/>
      <c r="S2599" s="21"/>
      <c r="T2599" s="21"/>
      <c r="V2599" s="89"/>
      <c r="Z2599" s="73"/>
      <c r="AA2599" s="73">
        <v>14.992686494392998</v>
      </c>
      <c r="AB2599" s="4"/>
      <c r="AC2599" s="74"/>
      <c r="AD2599" s="75"/>
      <c r="AE2599" s="75"/>
      <c r="AF2599" s="76"/>
      <c r="AJ2599" s="90"/>
      <c r="AK2599" s="18"/>
      <c r="AL2599" s="18"/>
      <c r="AT2599" s="18"/>
      <c r="AU2599" s="91"/>
    </row>
    <row r="2600" ht="12.0" customHeight="1">
      <c r="A2600" s="97">
        <v>3704002.0</v>
      </c>
      <c r="B2600" s="92" t="s">
        <v>2894</v>
      </c>
      <c r="C2600" s="93"/>
      <c r="D2600" s="82">
        <v>387.25</v>
      </c>
      <c r="E2600" s="106" t="s">
        <v>372</v>
      </c>
      <c r="F2600" s="84">
        <f t="shared" si="196"/>
        <v>472.445</v>
      </c>
      <c r="G2600" s="95" t="s">
        <v>274</v>
      </c>
      <c r="H2600" s="86"/>
      <c r="I2600" s="182"/>
      <c r="J2600" s="100"/>
      <c r="K2600" s="88"/>
      <c r="N2600" s="18"/>
      <c r="P2600" s="4">
        <v>23.0</v>
      </c>
      <c r="Q2600" s="4"/>
      <c r="R2600" s="4"/>
      <c r="S2600" s="21"/>
      <c r="T2600" s="21"/>
      <c r="V2600" s="89"/>
      <c r="Z2600" s="73"/>
      <c r="AA2600" s="73">
        <v>14.992686494392998</v>
      </c>
      <c r="AB2600" s="4"/>
      <c r="AC2600" s="74"/>
      <c r="AD2600" s="75"/>
      <c r="AE2600" s="75"/>
      <c r="AF2600" s="76"/>
      <c r="AJ2600" s="90"/>
      <c r="AK2600" s="18"/>
      <c r="AL2600" s="18"/>
      <c r="AT2600" s="18"/>
      <c r="AU2600" s="91"/>
    </row>
    <row r="2601" ht="12.0" customHeight="1">
      <c r="A2601" s="97">
        <v>3706003.0</v>
      </c>
      <c r="B2601" s="92" t="s">
        <v>2895</v>
      </c>
      <c r="C2601" s="93"/>
      <c r="D2601" s="82">
        <v>338.81</v>
      </c>
      <c r="E2601" s="106" t="s">
        <v>379</v>
      </c>
      <c r="F2601" s="84">
        <f t="shared" si="196"/>
        <v>413.3482</v>
      </c>
      <c r="G2601" s="95" t="s">
        <v>274</v>
      </c>
      <c r="H2601" s="86"/>
      <c r="I2601" s="76"/>
      <c r="J2601" s="100"/>
      <c r="K2601" s="88"/>
      <c r="N2601" s="18"/>
      <c r="P2601" s="4">
        <v>23.0</v>
      </c>
      <c r="Q2601" s="4"/>
      <c r="R2601" s="4"/>
      <c r="S2601" s="21"/>
      <c r="T2601" s="21"/>
      <c r="V2601" s="89"/>
      <c r="Z2601" s="73"/>
      <c r="AA2601" s="73">
        <v>14.992686494392998</v>
      </c>
      <c r="AB2601" s="4"/>
      <c r="AC2601" s="74"/>
      <c r="AD2601" s="75"/>
      <c r="AE2601" s="75"/>
      <c r="AF2601" s="76"/>
      <c r="AJ2601" s="90"/>
      <c r="AK2601" s="18"/>
      <c r="AL2601" s="18"/>
      <c r="AT2601" s="18"/>
      <c r="AU2601" s="91"/>
    </row>
    <row r="2602" ht="12.0" customHeight="1">
      <c r="A2602" s="97">
        <v>3706004.0</v>
      </c>
      <c r="B2602" s="92" t="s">
        <v>2896</v>
      </c>
      <c r="C2602" s="93"/>
      <c r="D2602" s="82">
        <v>376.32</v>
      </c>
      <c r="E2602" s="106" t="s">
        <v>507</v>
      </c>
      <c r="F2602" s="84">
        <f t="shared" si="196"/>
        <v>459.1104</v>
      </c>
      <c r="G2602" s="95" t="s">
        <v>274</v>
      </c>
      <c r="H2602" s="86"/>
      <c r="I2602" s="98" t="s">
        <v>2897</v>
      </c>
      <c r="J2602" s="100"/>
      <c r="K2602" s="88"/>
      <c r="N2602" s="18"/>
      <c r="P2602" s="4">
        <v>23.0</v>
      </c>
      <c r="Q2602" s="4"/>
      <c r="R2602" s="4"/>
      <c r="S2602" s="21"/>
      <c r="T2602" s="21"/>
      <c r="V2602" s="89"/>
      <c r="Z2602" s="73"/>
      <c r="AA2602" s="73">
        <v>14.992686494392998</v>
      </c>
      <c r="AB2602" s="4"/>
      <c r="AC2602" s="74"/>
      <c r="AD2602" s="75"/>
      <c r="AE2602" s="75"/>
      <c r="AF2602" s="76"/>
      <c r="AJ2602" s="90"/>
      <c r="AK2602" s="18"/>
      <c r="AL2602" s="18"/>
      <c r="AT2602" s="18"/>
      <c r="AU2602" s="91"/>
    </row>
    <row r="2603" ht="12.0" customHeight="1">
      <c r="A2603" s="97">
        <v>3706005.0</v>
      </c>
      <c r="B2603" s="92" t="s">
        <v>2898</v>
      </c>
      <c r="C2603" s="93"/>
      <c r="D2603" s="82">
        <v>449.6</v>
      </c>
      <c r="E2603" s="106" t="s">
        <v>372</v>
      </c>
      <c r="F2603" s="84">
        <f t="shared" si="196"/>
        <v>548.512</v>
      </c>
      <c r="G2603" s="95" t="s">
        <v>252</v>
      </c>
      <c r="H2603" s="86"/>
      <c r="I2603" s="182"/>
      <c r="J2603" s="76"/>
      <c r="K2603" s="88"/>
      <c r="N2603" s="18"/>
      <c r="P2603" s="4">
        <v>23.0</v>
      </c>
      <c r="Q2603" s="4"/>
      <c r="R2603" s="4"/>
      <c r="S2603" s="21"/>
      <c r="T2603" s="21"/>
      <c r="V2603" s="89"/>
      <c r="Z2603" s="73"/>
      <c r="AA2603" s="73">
        <v>14.992686494392998</v>
      </c>
      <c r="AB2603" s="4"/>
      <c r="AC2603" s="74"/>
      <c r="AD2603" s="75"/>
      <c r="AE2603" s="75"/>
      <c r="AF2603" s="76"/>
      <c r="AJ2603" s="90"/>
      <c r="AK2603" s="18"/>
      <c r="AL2603" s="18"/>
      <c r="AT2603" s="18"/>
      <c r="AU2603" s="91"/>
    </row>
    <row r="2604" ht="12.0" customHeight="1">
      <c r="A2604" s="97">
        <v>3606007.0</v>
      </c>
      <c r="B2604" s="92" t="s">
        <v>2899</v>
      </c>
      <c r="C2604" s="93"/>
      <c r="D2604" s="82">
        <v>186.69</v>
      </c>
      <c r="E2604" s="106" t="s">
        <v>245</v>
      </c>
      <c r="F2604" s="84">
        <f t="shared" si="196"/>
        <v>227.7618</v>
      </c>
      <c r="G2604" s="95" t="s">
        <v>252</v>
      </c>
      <c r="H2604" s="86"/>
      <c r="I2604" s="76"/>
      <c r="J2604" s="76"/>
      <c r="K2604" s="88"/>
      <c r="N2604" s="18"/>
      <c r="P2604" s="4">
        <v>23.0</v>
      </c>
      <c r="Q2604" s="4"/>
      <c r="R2604" s="4"/>
      <c r="S2604" s="21"/>
      <c r="T2604" s="21"/>
      <c r="V2604" s="89"/>
      <c r="Z2604" s="73"/>
      <c r="AA2604" s="73">
        <v>15.00143348623854</v>
      </c>
      <c r="AB2604" s="4"/>
      <c r="AC2604" s="74"/>
      <c r="AD2604" s="75"/>
      <c r="AE2604" s="75"/>
      <c r="AF2604" s="76"/>
      <c r="AJ2604" s="90"/>
      <c r="AK2604" s="18"/>
      <c r="AL2604" s="18"/>
      <c r="AT2604" s="18"/>
      <c r="AU2604" s="91"/>
    </row>
    <row r="2605" ht="12.0" customHeight="1">
      <c r="A2605" s="97">
        <v>3706008.0</v>
      </c>
      <c r="B2605" s="92" t="s">
        <v>2900</v>
      </c>
      <c r="C2605" s="93"/>
      <c r="D2605" s="82">
        <v>304.61</v>
      </c>
      <c r="E2605" s="106" t="s">
        <v>245</v>
      </c>
      <c r="F2605" s="84">
        <f t="shared" si="196"/>
        <v>371.6242</v>
      </c>
      <c r="G2605" s="95" t="s">
        <v>252</v>
      </c>
      <c r="H2605" s="86"/>
      <c r="I2605" s="76"/>
      <c r="J2605" s="76"/>
      <c r="K2605" s="88"/>
      <c r="N2605" s="18"/>
      <c r="P2605" s="4">
        <v>23.0</v>
      </c>
      <c r="Q2605" s="4"/>
      <c r="R2605" s="4"/>
      <c r="S2605" s="21"/>
      <c r="T2605" s="21"/>
      <c r="V2605" s="89"/>
      <c r="Z2605" s="73"/>
      <c r="AA2605" s="73">
        <v>15.00143348623854</v>
      </c>
      <c r="AB2605" s="4"/>
      <c r="AC2605" s="74"/>
      <c r="AD2605" s="75"/>
      <c r="AE2605" s="75"/>
      <c r="AF2605" s="76"/>
      <c r="AJ2605" s="90"/>
      <c r="AK2605" s="18"/>
      <c r="AL2605" s="18"/>
      <c r="AT2605" s="18"/>
      <c r="AU2605" s="91"/>
    </row>
    <row r="2606" ht="12.0" customHeight="1">
      <c r="A2606" s="109">
        <v>3706009.0</v>
      </c>
      <c r="B2606" s="110" t="s">
        <v>2901</v>
      </c>
      <c r="C2606" s="111"/>
      <c r="D2606" s="82">
        <v>537.96</v>
      </c>
      <c r="E2606" s="106" t="s">
        <v>372</v>
      </c>
      <c r="F2606" s="128">
        <f t="shared" si="196"/>
        <v>656.3112</v>
      </c>
      <c r="G2606" s="112" t="s">
        <v>252</v>
      </c>
      <c r="H2606" s="86"/>
      <c r="I2606" s="76"/>
      <c r="J2606" s="76"/>
      <c r="K2606" s="88"/>
      <c r="N2606" s="18"/>
      <c r="P2606" s="4">
        <v>23.0</v>
      </c>
      <c r="Q2606" s="4"/>
      <c r="R2606" s="4"/>
      <c r="S2606" s="21"/>
      <c r="T2606" s="21"/>
      <c r="V2606" s="89"/>
      <c r="Z2606" s="73"/>
      <c r="AA2606" s="73">
        <v>15.00143348623854</v>
      </c>
      <c r="AB2606" s="4"/>
      <c r="AC2606" s="74"/>
      <c r="AD2606" s="75"/>
      <c r="AE2606" s="75"/>
      <c r="AF2606" s="76"/>
      <c r="AJ2606" s="90"/>
      <c r="AK2606" s="18"/>
      <c r="AL2606" s="18"/>
      <c r="AT2606" s="18"/>
      <c r="AU2606" s="91"/>
    </row>
    <row r="2607" ht="75.0" customHeight="1">
      <c r="A2607" s="62">
        <v>78.0</v>
      </c>
      <c r="B2607" s="113" t="s">
        <v>2902</v>
      </c>
      <c r="C2607" s="66"/>
      <c r="D2607" s="82"/>
      <c r="E2607" s="66"/>
      <c r="F2607" s="114"/>
      <c r="G2607" s="68"/>
      <c r="H2607" s="69"/>
      <c r="I2607" s="76"/>
      <c r="J2607" s="71"/>
      <c r="K2607" s="71"/>
      <c r="N2607" s="18"/>
      <c r="P2607" s="4">
        <v>24.0</v>
      </c>
      <c r="Q2607" s="4"/>
      <c r="R2607" s="5"/>
      <c r="S2607" s="21"/>
      <c r="T2607" s="21"/>
      <c r="V2607" s="72"/>
      <c r="Z2607" s="73"/>
      <c r="AA2607" s="73"/>
      <c r="AB2607" s="4"/>
      <c r="AC2607" s="74"/>
      <c r="AD2607" s="75"/>
      <c r="AE2607" s="75"/>
      <c r="AF2607" s="76"/>
      <c r="AJ2607" s="90"/>
      <c r="AK2607" s="18"/>
      <c r="AL2607" s="18"/>
      <c r="AT2607" s="18"/>
      <c r="AU2607" s="91"/>
    </row>
    <row r="2608" ht="12.0" customHeight="1">
      <c r="A2608" s="152">
        <v>3706006.0</v>
      </c>
      <c r="B2608" s="156" t="s">
        <v>2903</v>
      </c>
      <c r="C2608" s="157"/>
      <c r="D2608" s="82">
        <v>84.95</v>
      </c>
      <c r="E2608" s="106" t="s">
        <v>372</v>
      </c>
      <c r="F2608" s="128">
        <f>D2608*1.22</f>
        <v>103.639</v>
      </c>
      <c r="G2608" s="141" t="s">
        <v>274</v>
      </c>
      <c r="H2608" s="69"/>
      <c r="I2608" s="76"/>
      <c r="J2608" s="71"/>
      <c r="K2608" s="88"/>
      <c r="N2608" s="18"/>
      <c r="P2608" s="4">
        <v>24.0</v>
      </c>
      <c r="Q2608" s="4"/>
      <c r="R2608" s="4"/>
      <c r="S2608" s="21"/>
      <c r="T2608" s="21"/>
      <c r="V2608" s="89"/>
      <c r="Z2608" s="73"/>
      <c r="AA2608" s="73">
        <v>15.005842096478048</v>
      </c>
      <c r="AB2608" s="4"/>
      <c r="AC2608" s="74"/>
      <c r="AD2608" s="75"/>
      <c r="AE2608" s="75"/>
      <c r="AF2608" s="76"/>
      <c r="AJ2608" s="90"/>
      <c r="AK2608" s="18"/>
      <c r="AL2608" s="18"/>
      <c r="AT2608" s="18"/>
      <c r="AU2608" s="91"/>
    </row>
    <row r="2609" ht="75.0" customHeight="1">
      <c r="A2609" s="62">
        <v>79.0</v>
      </c>
      <c r="B2609" s="113" t="s">
        <v>2904</v>
      </c>
      <c r="C2609" s="66"/>
      <c r="D2609" s="82"/>
      <c r="E2609" s="66"/>
      <c r="F2609" s="114"/>
      <c r="G2609" s="68"/>
      <c r="H2609" s="69"/>
      <c r="I2609" s="70">
        <v>0.0</v>
      </c>
      <c r="J2609" s="71"/>
      <c r="K2609" s="71"/>
      <c r="N2609" s="18"/>
      <c r="P2609" s="4">
        <v>30.0</v>
      </c>
      <c r="Q2609" s="4"/>
      <c r="R2609" s="5"/>
      <c r="S2609" s="21"/>
      <c r="T2609" s="21"/>
      <c r="V2609" s="72"/>
      <c r="Z2609" s="73"/>
      <c r="AA2609" s="73"/>
      <c r="AB2609" s="4"/>
      <c r="AC2609" s="74"/>
      <c r="AD2609" s="75"/>
      <c r="AE2609" s="75"/>
      <c r="AF2609" s="76"/>
      <c r="AJ2609" s="90"/>
      <c r="AK2609" s="18"/>
      <c r="AL2609" s="18"/>
      <c r="AT2609" s="18"/>
      <c r="AU2609" s="91"/>
    </row>
    <row r="2610" ht="12.0" customHeight="1">
      <c r="A2610" s="79">
        <v>5602001.0</v>
      </c>
      <c r="B2610" s="80" t="s">
        <v>2905</v>
      </c>
      <c r="C2610" s="81" t="str">
        <f t="shared" ref="C2610:C2822" si="197">IF(MROUND(AL2610/(AO2610*F2610),1)=0,"",MROUND(AL2610/(AO2610*F2610),1))</f>
        <v/>
      </c>
      <c r="D2610" s="82">
        <v>52.52</v>
      </c>
      <c r="E2610" s="83"/>
      <c r="F2610" s="84">
        <f t="shared" ref="F2610:F2822" si="198">D2610*1.22</f>
        <v>64.0744</v>
      </c>
      <c r="G2610" s="85" t="s">
        <v>246</v>
      </c>
      <c r="H2610" s="69"/>
      <c r="I2610" s="87" t="s">
        <v>538</v>
      </c>
      <c r="J2610" s="76"/>
      <c r="K2610" s="88"/>
      <c r="N2610" s="18"/>
      <c r="P2610" s="4">
        <v>30.0</v>
      </c>
      <c r="Q2610" s="4"/>
      <c r="R2610" s="4"/>
      <c r="S2610" s="21"/>
      <c r="T2610" s="21"/>
      <c r="V2610" s="89"/>
      <c r="Z2610" s="73"/>
      <c r="AA2610" s="73">
        <v>20.010920010920017</v>
      </c>
      <c r="AB2610" s="4"/>
      <c r="AC2610" s="74"/>
      <c r="AD2610" s="75"/>
      <c r="AE2610" s="75"/>
      <c r="AF2610" s="76"/>
      <c r="AJ2610" s="90">
        <v>1601001.0</v>
      </c>
      <c r="AK2610" s="18"/>
      <c r="AL2610" s="8">
        <f t="shared" ref="AL2610:AL2822" si="199">$I$2609/223</f>
        <v>0</v>
      </c>
      <c r="AO2610" s="8">
        <v>1.5052032505559305</v>
      </c>
      <c r="AT2610" s="18"/>
      <c r="AU2610" s="91"/>
    </row>
    <row r="2611" ht="12.0" customHeight="1">
      <c r="A2611" s="97">
        <v>1603001.0</v>
      </c>
      <c r="B2611" s="92" t="s">
        <v>2906</v>
      </c>
      <c r="C2611" s="81" t="str">
        <f t="shared" si="197"/>
        <v/>
      </c>
      <c r="D2611" s="82">
        <v>33.72</v>
      </c>
      <c r="E2611" s="83" t="s">
        <v>245</v>
      </c>
      <c r="F2611" s="127">
        <f t="shared" si="198"/>
        <v>41.1384</v>
      </c>
      <c r="G2611" s="95" t="s">
        <v>246</v>
      </c>
      <c r="H2611" s="69"/>
      <c r="I2611" s="76"/>
      <c r="J2611" s="76"/>
      <c r="K2611" s="88"/>
      <c r="N2611" s="18"/>
      <c r="P2611" s="4">
        <v>30.0</v>
      </c>
      <c r="Q2611" s="4"/>
      <c r="R2611" s="4"/>
      <c r="S2611" s="21"/>
      <c r="T2611" s="21"/>
      <c r="V2611" s="89"/>
      <c r="Z2611" s="73"/>
      <c r="AA2611" s="73">
        <v>0.0</v>
      </c>
      <c r="AB2611" s="4"/>
      <c r="AC2611" s="74"/>
      <c r="AD2611" s="75"/>
      <c r="AE2611" s="75"/>
      <c r="AF2611" s="76"/>
      <c r="AJ2611" s="90"/>
      <c r="AK2611" s="18"/>
      <c r="AL2611" s="8">
        <f t="shared" si="199"/>
        <v>0</v>
      </c>
      <c r="AO2611" s="8">
        <v>24.96740457069497</v>
      </c>
      <c r="AT2611" s="18"/>
      <c r="AU2611" s="91"/>
    </row>
    <row r="2612" ht="12.0" customHeight="1">
      <c r="A2612" s="97">
        <v>5602002.0</v>
      </c>
      <c r="B2612" s="92" t="s">
        <v>2907</v>
      </c>
      <c r="C2612" s="81" t="str">
        <f t="shared" si="197"/>
        <v/>
      </c>
      <c r="D2612" s="82">
        <v>52.52</v>
      </c>
      <c r="E2612" s="94" t="s">
        <v>245</v>
      </c>
      <c r="F2612" s="84">
        <f t="shared" si="198"/>
        <v>64.0744</v>
      </c>
      <c r="G2612" s="95" t="s">
        <v>252</v>
      </c>
      <c r="H2612" s="69"/>
      <c r="I2612" s="184" t="s">
        <v>2563</v>
      </c>
      <c r="J2612" s="76"/>
      <c r="K2612" s="88"/>
      <c r="N2612" s="18"/>
      <c r="P2612" s="4">
        <v>30.0</v>
      </c>
      <c r="Q2612" s="4"/>
      <c r="R2612" s="4"/>
      <c r="S2612" s="21"/>
      <c r="T2612" s="21"/>
      <c r="V2612" s="89"/>
      <c r="Z2612" s="73"/>
      <c r="AA2612" s="73">
        <v>20.010920010920017</v>
      </c>
      <c r="AB2612" s="4"/>
      <c r="AC2612" s="74"/>
      <c r="AD2612" s="75"/>
      <c r="AE2612" s="75"/>
      <c r="AF2612" s="76"/>
      <c r="AJ2612" s="90">
        <v>1601002.0</v>
      </c>
      <c r="AK2612" s="18"/>
      <c r="AL2612" s="8">
        <f t="shared" si="199"/>
        <v>0</v>
      </c>
      <c r="AO2612" s="8">
        <v>0.4643190141282964</v>
      </c>
      <c r="AT2612" s="18"/>
      <c r="AU2612" s="91"/>
    </row>
    <row r="2613" ht="12.0" customHeight="1">
      <c r="A2613" s="97">
        <v>5602003.0</v>
      </c>
      <c r="B2613" s="92" t="s">
        <v>2908</v>
      </c>
      <c r="C2613" s="81" t="str">
        <f t="shared" si="197"/>
        <v/>
      </c>
      <c r="D2613" s="82">
        <v>60.06</v>
      </c>
      <c r="E2613" s="94" t="s">
        <v>507</v>
      </c>
      <c r="F2613" s="84">
        <f t="shared" si="198"/>
        <v>73.2732</v>
      </c>
      <c r="G2613" s="95" t="s">
        <v>252</v>
      </c>
      <c r="H2613" s="69"/>
      <c r="I2613" s="185"/>
      <c r="J2613" s="76"/>
      <c r="K2613" s="88"/>
      <c r="N2613" s="18"/>
      <c r="P2613" s="4">
        <v>30.0</v>
      </c>
      <c r="Q2613" s="4"/>
      <c r="R2613" s="4"/>
      <c r="S2613" s="21"/>
      <c r="T2613" s="21"/>
      <c r="V2613" s="89"/>
      <c r="Z2613" s="73"/>
      <c r="AA2613" s="73">
        <v>20.00477440916687</v>
      </c>
      <c r="AB2613" s="4"/>
      <c r="AC2613" s="74"/>
      <c r="AD2613" s="75"/>
      <c r="AE2613" s="75"/>
      <c r="AF2613" s="76"/>
      <c r="AJ2613" s="90">
        <v>1601003.0</v>
      </c>
      <c r="AK2613" s="18"/>
      <c r="AL2613" s="8">
        <f t="shared" si="199"/>
        <v>0</v>
      </c>
      <c r="AO2613" s="8">
        <v>0.7596259071138928</v>
      </c>
      <c r="AT2613" s="18"/>
      <c r="AU2613" s="91"/>
    </row>
    <row r="2614" ht="12.0" customHeight="1">
      <c r="A2614" s="97">
        <v>1603003.0</v>
      </c>
      <c r="B2614" s="92" t="s">
        <v>2909</v>
      </c>
      <c r="C2614" s="81" t="str">
        <f t="shared" si="197"/>
        <v/>
      </c>
      <c r="D2614" s="82">
        <v>66.68</v>
      </c>
      <c r="E2614" s="94" t="s">
        <v>245</v>
      </c>
      <c r="F2614" s="84">
        <f t="shared" si="198"/>
        <v>81.3496</v>
      </c>
      <c r="G2614" s="95" t="s">
        <v>252</v>
      </c>
      <c r="H2614" s="69"/>
      <c r="I2614" s="186"/>
      <c r="J2614" s="76"/>
      <c r="K2614" s="88"/>
      <c r="N2614" s="18"/>
      <c r="P2614" s="4">
        <v>30.0</v>
      </c>
      <c r="Q2614" s="4"/>
      <c r="R2614" s="4"/>
      <c r="S2614" s="21"/>
      <c r="T2614" s="21"/>
      <c r="V2614" s="89"/>
      <c r="Z2614" s="73"/>
      <c r="AA2614" s="73">
        <v>20.0</v>
      </c>
      <c r="AB2614" s="4"/>
      <c r="AC2614" s="74"/>
      <c r="AD2614" s="75"/>
      <c r="AE2614" s="75"/>
      <c r="AF2614" s="76"/>
      <c r="AJ2614" s="90"/>
      <c r="AK2614" s="18"/>
      <c r="AL2614" s="8">
        <f t="shared" si="199"/>
        <v>0</v>
      </c>
      <c r="AO2614" s="8">
        <v>1792.8903008635941</v>
      </c>
      <c r="AT2614" s="18"/>
      <c r="AU2614" s="91"/>
    </row>
    <row r="2615" ht="12.0" customHeight="1">
      <c r="A2615" s="97">
        <v>5602004.0</v>
      </c>
      <c r="B2615" s="92" t="s">
        <v>2910</v>
      </c>
      <c r="C2615" s="81" t="str">
        <f t="shared" si="197"/>
        <v/>
      </c>
      <c r="D2615" s="82">
        <v>82.97</v>
      </c>
      <c r="E2615" s="94" t="s">
        <v>245</v>
      </c>
      <c r="F2615" s="84">
        <f t="shared" si="198"/>
        <v>101.2234</v>
      </c>
      <c r="G2615" s="95" t="s">
        <v>246</v>
      </c>
      <c r="H2615" s="69"/>
      <c r="I2615" s="76" t="s">
        <v>2911</v>
      </c>
      <c r="J2615" s="76"/>
      <c r="K2615" s="88"/>
      <c r="N2615" s="18"/>
      <c r="P2615" s="4">
        <v>30.0</v>
      </c>
      <c r="Q2615" s="4"/>
      <c r="R2615" s="4"/>
      <c r="S2615" s="21"/>
      <c r="T2615" s="21"/>
      <c r="V2615" s="89"/>
      <c r="Z2615" s="73"/>
      <c r="AA2615" s="73">
        <v>19.993087955762917</v>
      </c>
      <c r="AB2615" s="4"/>
      <c r="AC2615" s="74"/>
      <c r="AD2615" s="75"/>
      <c r="AE2615" s="75"/>
      <c r="AF2615" s="76"/>
      <c r="AJ2615" s="90">
        <v>1601004.0</v>
      </c>
      <c r="AK2615" s="18"/>
      <c r="AL2615" s="8">
        <f t="shared" si="199"/>
        <v>0</v>
      </c>
      <c r="AO2615" s="8">
        <v>1.4408311589675191</v>
      </c>
      <c r="AT2615" s="18"/>
      <c r="AU2615" s="91"/>
    </row>
    <row r="2616" ht="12.0" customHeight="1">
      <c r="A2616" s="97">
        <v>1603004.0</v>
      </c>
      <c r="B2616" s="92" t="s">
        <v>2912</v>
      </c>
      <c r="C2616" s="81" t="str">
        <f t="shared" si="197"/>
        <v/>
      </c>
      <c r="D2616" s="82">
        <v>38.63</v>
      </c>
      <c r="E2616" s="83" t="s">
        <v>245</v>
      </c>
      <c r="F2616" s="127">
        <f t="shared" si="198"/>
        <v>47.1286</v>
      </c>
      <c r="G2616" s="95" t="s">
        <v>246</v>
      </c>
      <c r="H2616" s="69"/>
      <c r="I2616" s="76"/>
      <c r="J2616" s="76"/>
      <c r="K2616" s="88"/>
      <c r="N2616" s="18"/>
      <c r="P2616" s="4">
        <v>30.0</v>
      </c>
      <c r="Q2616" s="4"/>
      <c r="R2616" s="4"/>
      <c r="S2616" s="21"/>
      <c r="T2616" s="21"/>
      <c r="V2616" s="89"/>
      <c r="Z2616" s="73"/>
      <c r="AA2616" s="73">
        <v>0.0</v>
      </c>
      <c r="AB2616" s="4"/>
      <c r="AC2616" s="74"/>
      <c r="AD2616" s="75"/>
      <c r="AE2616" s="75"/>
      <c r="AF2616" s="76"/>
      <c r="AJ2616" s="90"/>
      <c r="AK2616" s="18"/>
      <c r="AL2616" s="8">
        <f t="shared" si="199"/>
        <v>0</v>
      </c>
      <c r="AO2616" s="8">
        <v>134.55404704789527</v>
      </c>
      <c r="AT2616" s="18"/>
      <c r="AU2616" s="91"/>
    </row>
    <row r="2617" ht="12.0" customHeight="1">
      <c r="A2617" s="97">
        <v>5602005.0</v>
      </c>
      <c r="B2617" s="92" t="s">
        <v>2913</v>
      </c>
      <c r="C2617" s="81" t="str">
        <f t="shared" si="197"/>
        <v/>
      </c>
      <c r="D2617" s="82">
        <v>52.52</v>
      </c>
      <c r="E2617" s="94" t="s">
        <v>245</v>
      </c>
      <c r="F2617" s="84">
        <f t="shared" si="198"/>
        <v>64.0744</v>
      </c>
      <c r="G2617" s="95" t="s">
        <v>274</v>
      </c>
      <c r="H2617" s="69"/>
      <c r="I2617" s="19" t="s">
        <v>2914</v>
      </c>
      <c r="J2617" s="76"/>
      <c r="K2617" s="88"/>
      <c r="N2617" s="18"/>
      <c r="P2617" s="4">
        <v>30.0</v>
      </c>
      <c r="Q2617" s="4"/>
      <c r="R2617" s="4"/>
      <c r="S2617" s="21"/>
      <c r="T2617" s="21"/>
      <c r="V2617" s="89"/>
      <c r="Z2617" s="73"/>
      <c r="AA2617" s="73">
        <v>20.010920010920017</v>
      </c>
      <c r="AB2617" s="4"/>
      <c r="AC2617" s="74"/>
      <c r="AD2617" s="75"/>
      <c r="AE2617" s="75"/>
      <c r="AF2617" s="76"/>
      <c r="AJ2617" s="90">
        <v>1601005.0</v>
      </c>
      <c r="AK2617" s="18"/>
      <c r="AL2617" s="8">
        <f t="shared" si="199"/>
        <v>0</v>
      </c>
      <c r="AO2617" s="8">
        <v>0.048039076717856545</v>
      </c>
      <c r="AT2617" s="18"/>
      <c r="AU2617" s="91"/>
    </row>
    <row r="2618" ht="12.0" customHeight="1">
      <c r="A2618" s="97">
        <v>5602006.0</v>
      </c>
      <c r="B2618" s="92" t="s">
        <v>2915</v>
      </c>
      <c r="C2618" s="81" t="str">
        <f t="shared" si="197"/>
        <v/>
      </c>
      <c r="D2618" s="82">
        <v>64.18</v>
      </c>
      <c r="E2618" s="94" t="s">
        <v>245</v>
      </c>
      <c r="F2618" s="84">
        <f t="shared" si="198"/>
        <v>78.2996</v>
      </c>
      <c r="G2618" s="95" t="s">
        <v>274</v>
      </c>
      <c r="H2618" s="69"/>
      <c r="J2618" s="76"/>
      <c r="K2618" s="88"/>
      <c r="N2618" s="18"/>
      <c r="P2618" s="4">
        <v>30.0</v>
      </c>
      <c r="Q2618" s="4"/>
      <c r="R2618" s="4"/>
      <c r="S2618" s="21"/>
      <c r="T2618" s="21"/>
      <c r="V2618" s="89"/>
      <c r="Z2618" s="73"/>
      <c r="AA2618" s="73">
        <v>19.9910654456109</v>
      </c>
      <c r="AB2618" s="4"/>
      <c r="AC2618" s="74"/>
      <c r="AD2618" s="75"/>
      <c r="AE2618" s="75"/>
      <c r="AF2618" s="76"/>
      <c r="AJ2618" s="90">
        <v>1601006.0</v>
      </c>
      <c r="AK2618" s="18"/>
      <c r="AL2618" s="8">
        <f t="shared" si="199"/>
        <v>0</v>
      </c>
      <c r="AO2618" s="8">
        <v>0.04595917219924379</v>
      </c>
      <c r="AT2618" s="18"/>
      <c r="AU2618" s="91"/>
    </row>
    <row r="2619" ht="12.0" customHeight="1">
      <c r="A2619" s="97">
        <v>5602007.0</v>
      </c>
      <c r="B2619" s="92" t="s">
        <v>2916</v>
      </c>
      <c r="C2619" s="81" t="str">
        <f t="shared" si="197"/>
        <v/>
      </c>
      <c r="D2619" s="82">
        <v>83.18</v>
      </c>
      <c r="E2619" s="94" t="s">
        <v>245</v>
      </c>
      <c r="F2619" s="84">
        <f t="shared" si="198"/>
        <v>101.4796</v>
      </c>
      <c r="G2619" s="95" t="s">
        <v>274</v>
      </c>
      <c r="H2619" s="69"/>
      <c r="J2619" s="76"/>
      <c r="K2619" s="88"/>
      <c r="N2619" s="18"/>
      <c r="P2619" s="4">
        <v>30.0</v>
      </c>
      <c r="Q2619" s="4"/>
      <c r="R2619" s="4"/>
      <c r="S2619" s="21"/>
      <c r="T2619" s="21"/>
      <c r="V2619" s="89"/>
      <c r="Z2619" s="73"/>
      <c r="AA2619" s="73">
        <v>19.993105825577388</v>
      </c>
      <c r="AB2619" s="4"/>
      <c r="AC2619" s="74"/>
      <c r="AD2619" s="75"/>
      <c r="AE2619" s="75"/>
      <c r="AF2619" s="76"/>
      <c r="AJ2619" s="90">
        <v>1601007.0</v>
      </c>
      <c r="AK2619" s="18"/>
      <c r="AL2619" s="8">
        <f t="shared" si="199"/>
        <v>0</v>
      </c>
      <c r="AO2619" s="8">
        <v>0.14571328466175604</v>
      </c>
      <c r="AT2619" s="18"/>
      <c r="AU2619" s="91"/>
    </row>
    <row r="2620" ht="12.0" customHeight="1">
      <c r="A2620" s="97">
        <v>5602008.0</v>
      </c>
      <c r="B2620" s="92" t="s">
        <v>2917</v>
      </c>
      <c r="C2620" s="81" t="str">
        <f t="shared" si="197"/>
        <v/>
      </c>
      <c r="D2620" s="82">
        <v>93.28</v>
      </c>
      <c r="E2620" s="94" t="s">
        <v>245</v>
      </c>
      <c r="F2620" s="84">
        <f t="shared" si="198"/>
        <v>113.8016</v>
      </c>
      <c r="G2620" s="95" t="s">
        <v>274</v>
      </c>
      <c r="H2620" s="69"/>
      <c r="J2620" s="76"/>
      <c r="K2620" s="88"/>
      <c r="N2620" s="18"/>
      <c r="P2620" s="4">
        <v>30.0</v>
      </c>
      <c r="Q2620" s="4"/>
      <c r="R2620" s="4"/>
      <c r="S2620" s="21"/>
      <c r="T2620" s="21"/>
      <c r="V2620" s="89"/>
      <c r="Z2620" s="73"/>
      <c r="AA2620" s="73">
        <v>19.996925914540427</v>
      </c>
      <c r="AB2620" s="4"/>
      <c r="AC2620" s="74"/>
      <c r="AD2620" s="75"/>
      <c r="AE2620" s="75"/>
      <c r="AF2620" s="76"/>
      <c r="AJ2620" s="90">
        <v>1601008.0</v>
      </c>
      <c r="AK2620" s="18"/>
      <c r="AL2620" s="8">
        <f t="shared" si="199"/>
        <v>0</v>
      </c>
      <c r="AO2620" s="8">
        <v>0.2609034301666151</v>
      </c>
      <c r="AT2620" s="18"/>
      <c r="AU2620" s="91"/>
    </row>
    <row r="2621" ht="12.0" customHeight="1">
      <c r="A2621" s="97">
        <v>5602009.0</v>
      </c>
      <c r="B2621" s="92" t="s">
        <v>2918</v>
      </c>
      <c r="C2621" s="81" t="str">
        <f t="shared" si="197"/>
        <v/>
      </c>
      <c r="D2621" s="82">
        <v>57.08</v>
      </c>
      <c r="E2621" s="94" t="s">
        <v>458</v>
      </c>
      <c r="F2621" s="84">
        <f t="shared" si="198"/>
        <v>69.6376</v>
      </c>
      <c r="G2621" s="95" t="s">
        <v>246</v>
      </c>
      <c r="H2621" s="69"/>
      <c r="I2621" s="133"/>
      <c r="J2621" s="76"/>
      <c r="K2621" s="88"/>
      <c r="N2621" s="18"/>
      <c r="P2621" s="4">
        <v>30.0</v>
      </c>
      <c r="Q2621" s="4"/>
      <c r="R2621" s="4"/>
      <c r="S2621" s="21"/>
      <c r="T2621" s="21"/>
      <c r="V2621" s="89"/>
      <c r="Z2621" s="73"/>
      <c r="AA2621" s="73">
        <v>19.994976136649086</v>
      </c>
      <c r="AB2621" s="4"/>
      <c r="AC2621" s="74"/>
      <c r="AD2621" s="75"/>
      <c r="AE2621" s="75"/>
      <c r="AF2621" s="76"/>
      <c r="AJ2621" s="90">
        <v>1601009.0</v>
      </c>
      <c r="AK2621" s="18"/>
      <c r="AL2621" s="8">
        <f t="shared" si="199"/>
        <v>0</v>
      </c>
      <c r="AO2621" s="8">
        <v>1.339700606833592</v>
      </c>
      <c r="AT2621" s="18"/>
      <c r="AU2621" s="91"/>
    </row>
    <row r="2622" ht="12.0" customHeight="1">
      <c r="A2622" s="97">
        <v>5602010.0</v>
      </c>
      <c r="B2622" s="92" t="s">
        <v>2919</v>
      </c>
      <c r="C2622" s="81" t="str">
        <f t="shared" si="197"/>
        <v/>
      </c>
      <c r="D2622" s="82">
        <v>66.86</v>
      </c>
      <c r="E2622" s="94" t="s">
        <v>245</v>
      </c>
      <c r="F2622" s="84">
        <f t="shared" si="198"/>
        <v>81.5692</v>
      </c>
      <c r="G2622" s="95" t="s">
        <v>246</v>
      </c>
      <c r="H2622" s="69"/>
      <c r="I2622" s="102"/>
      <c r="J2622" s="76"/>
      <c r="K2622" s="88"/>
      <c r="N2622" s="18"/>
      <c r="P2622" s="4">
        <v>30.0</v>
      </c>
      <c r="Q2622" s="4"/>
      <c r="R2622" s="4"/>
      <c r="S2622" s="21"/>
      <c r="T2622" s="21"/>
      <c r="V2622" s="89"/>
      <c r="Z2622" s="73"/>
      <c r="AA2622" s="73">
        <v>20.004288164665525</v>
      </c>
      <c r="AB2622" s="4"/>
      <c r="AC2622" s="74"/>
      <c r="AD2622" s="75"/>
      <c r="AE2622" s="75"/>
      <c r="AF2622" s="76"/>
      <c r="AJ2622" s="90">
        <v>1601010.0</v>
      </c>
      <c r="AK2622" s="18"/>
      <c r="AL2622" s="8">
        <f t="shared" si="199"/>
        <v>0</v>
      </c>
      <c r="AO2622" s="8">
        <v>1.8645182234987845</v>
      </c>
      <c r="AT2622" s="18"/>
      <c r="AU2622" s="91"/>
    </row>
    <row r="2623" ht="12.0" customHeight="1">
      <c r="A2623" s="97">
        <v>1603010.0</v>
      </c>
      <c r="B2623" s="92" t="s">
        <v>2920</v>
      </c>
      <c r="C2623" s="81" t="str">
        <f t="shared" si="197"/>
        <v/>
      </c>
      <c r="D2623" s="82">
        <v>47.7</v>
      </c>
      <c r="E2623" s="83"/>
      <c r="F2623" s="127">
        <f t="shared" si="198"/>
        <v>58.194</v>
      </c>
      <c r="G2623" s="95" t="s">
        <v>246</v>
      </c>
      <c r="H2623" s="69"/>
      <c r="I2623" s="87"/>
      <c r="J2623" s="76"/>
      <c r="K2623" s="88"/>
      <c r="N2623" s="18"/>
      <c r="P2623" s="4">
        <v>30.0</v>
      </c>
      <c r="Q2623" s="4"/>
      <c r="R2623" s="4"/>
      <c r="S2623" s="21"/>
      <c r="T2623" s="21"/>
      <c r="V2623" s="89"/>
      <c r="Z2623" s="73"/>
      <c r="AA2623" s="73">
        <v>0.0</v>
      </c>
      <c r="AB2623" s="4"/>
      <c r="AC2623" s="74"/>
      <c r="AD2623" s="75"/>
      <c r="AE2623" s="75"/>
      <c r="AF2623" s="76"/>
      <c r="AJ2623" s="90"/>
      <c r="AK2623" s="18"/>
      <c r="AL2623" s="8">
        <f t="shared" si="199"/>
        <v>0</v>
      </c>
      <c r="AO2623" s="8">
        <v>58.28576142634902</v>
      </c>
      <c r="AT2623" s="18"/>
      <c r="AU2623" s="91"/>
    </row>
    <row r="2624" ht="12.0" customHeight="1">
      <c r="A2624" s="97">
        <v>5602011.0</v>
      </c>
      <c r="B2624" s="92" t="s">
        <v>2921</v>
      </c>
      <c r="C2624" s="81" t="str">
        <f t="shared" si="197"/>
        <v/>
      </c>
      <c r="D2624" s="82">
        <v>84.98</v>
      </c>
      <c r="E2624" s="94" t="s">
        <v>245</v>
      </c>
      <c r="F2624" s="84">
        <f t="shared" si="198"/>
        <v>103.6756</v>
      </c>
      <c r="G2624" s="95" t="s">
        <v>246</v>
      </c>
      <c r="H2624" s="69"/>
      <c r="I2624" s="87"/>
      <c r="J2624" s="76"/>
      <c r="K2624" s="88"/>
      <c r="N2624" s="18"/>
      <c r="P2624" s="4">
        <v>30.0</v>
      </c>
      <c r="Q2624" s="4"/>
      <c r="R2624" s="4"/>
      <c r="S2624" s="21"/>
      <c r="T2624" s="21"/>
      <c r="V2624" s="89"/>
      <c r="Z2624" s="73"/>
      <c r="AA2624" s="73">
        <v>20.006747638326587</v>
      </c>
      <c r="AB2624" s="4"/>
      <c r="AC2624" s="74"/>
      <c r="AD2624" s="75"/>
      <c r="AE2624" s="75"/>
      <c r="AF2624" s="76"/>
      <c r="AJ2624" s="90">
        <v>1601011.0</v>
      </c>
      <c r="AK2624" s="18"/>
      <c r="AL2624" s="8">
        <f t="shared" si="199"/>
        <v>0</v>
      </c>
      <c r="AO2624" s="8">
        <v>2.46607062726695</v>
      </c>
      <c r="AT2624" s="18"/>
      <c r="AU2624" s="91"/>
    </row>
    <row r="2625" ht="12.0" customHeight="1">
      <c r="A2625" s="97">
        <v>1603011.0</v>
      </c>
      <c r="B2625" s="92" t="s">
        <v>2922</v>
      </c>
      <c r="C2625" s="81" t="str">
        <f t="shared" si="197"/>
        <v/>
      </c>
      <c r="D2625" s="82">
        <v>60.03</v>
      </c>
      <c r="E2625" s="83" t="s">
        <v>245</v>
      </c>
      <c r="F2625" s="127">
        <f t="shared" si="198"/>
        <v>73.2366</v>
      </c>
      <c r="G2625" s="95" t="s">
        <v>246</v>
      </c>
      <c r="H2625" s="69"/>
      <c r="I2625" s="76"/>
      <c r="J2625" s="76"/>
      <c r="K2625" s="88"/>
      <c r="N2625" s="18"/>
      <c r="P2625" s="4">
        <v>30.0</v>
      </c>
      <c r="Q2625" s="4"/>
      <c r="R2625" s="4"/>
      <c r="S2625" s="21"/>
      <c r="T2625" s="21"/>
      <c r="V2625" s="89"/>
      <c r="Z2625" s="73"/>
      <c r="AA2625" s="73">
        <v>0.0</v>
      </c>
      <c r="AB2625" s="4"/>
      <c r="AC2625" s="74"/>
      <c r="AD2625" s="75"/>
      <c r="AE2625" s="75"/>
      <c r="AF2625" s="76"/>
      <c r="AJ2625" s="90"/>
      <c r="AK2625" s="18"/>
      <c r="AL2625" s="8">
        <f t="shared" si="199"/>
        <v>0</v>
      </c>
      <c r="AO2625" s="8">
        <v>199.1503002858312</v>
      </c>
      <c r="AT2625" s="18"/>
      <c r="AU2625" s="91"/>
    </row>
    <row r="2626" ht="12.0" customHeight="1">
      <c r="A2626" s="97">
        <v>5602012.0</v>
      </c>
      <c r="B2626" s="92" t="s">
        <v>2923</v>
      </c>
      <c r="C2626" s="81" t="str">
        <f t="shared" si="197"/>
        <v/>
      </c>
      <c r="D2626" s="82">
        <v>58.09</v>
      </c>
      <c r="E2626" s="94" t="s">
        <v>245</v>
      </c>
      <c r="F2626" s="84">
        <f t="shared" si="198"/>
        <v>70.8698</v>
      </c>
      <c r="G2626" s="95" t="s">
        <v>274</v>
      </c>
      <c r="H2626" s="69"/>
      <c r="I2626" s="98" t="s">
        <v>2924</v>
      </c>
      <c r="J2626" s="76"/>
      <c r="K2626" s="88"/>
      <c r="N2626" s="18"/>
      <c r="P2626" s="4">
        <v>30.0</v>
      </c>
      <c r="Q2626" s="4"/>
      <c r="R2626" s="4"/>
      <c r="S2626" s="21"/>
      <c r="T2626" s="21"/>
      <c r="V2626" s="89"/>
      <c r="Z2626" s="73"/>
      <c r="AA2626" s="73">
        <v>19.990128331688055</v>
      </c>
      <c r="AB2626" s="4"/>
      <c r="AC2626" s="74"/>
      <c r="AD2626" s="75"/>
      <c r="AE2626" s="75"/>
      <c r="AF2626" s="76"/>
      <c r="AJ2626" s="90">
        <v>1601012.0</v>
      </c>
      <c r="AK2626" s="18"/>
      <c r="AL2626" s="8">
        <f t="shared" si="199"/>
        <v>0</v>
      </c>
      <c r="AO2626" s="8">
        <v>0.792361545497584</v>
      </c>
      <c r="AT2626" s="18"/>
      <c r="AU2626" s="91"/>
    </row>
    <row r="2627" ht="12.0" customHeight="1">
      <c r="A2627" s="97">
        <v>1603012.0</v>
      </c>
      <c r="B2627" s="92" t="s">
        <v>2925</v>
      </c>
      <c r="C2627" s="81" t="str">
        <f t="shared" si="197"/>
        <v/>
      </c>
      <c r="D2627" s="82">
        <v>66.42</v>
      </c>
      <c r="E2627" s="94" t="s">
        <v>245</v>
      </c>
      <c r="F2627" s="84">
        <f t="shared" si="198"/>
        <v>81.0324</v>
      </c>
      <c r="G2627" s="95" t="s">
        <v>274</v>
      </c>
      <c r="H2627" s="69"/>
      <c r="I2627" s="182"/>
      <c r="J2627" s="100"/>
      <c r="K2627" s="88"/>
      <c r="N2627" s="18"/>
      <c r="P2627" s="4">
        <v>30.0</v>
      </c>
      <c r="Q2627" s="4"/>
      <c r="R2627" s="4"/>
      <c r="S2627" s="21"/>
      <c r="T2627" s="21"/>
      <c r="V2627" s="89"/>
      <c r="Z2627" s="73"/>
      <c r="AA2627" s="73">
        <v>20.00862440707202</v>
      </c>
      <c r="AB2627" s="4"/>
      <c r="AC2627" s="74"/>
      <c r="AD2627" s="75"/>
      <c r="AE2627" s="75"/>
      <c r="AF2627" s="76"/>
      <c r="AJ2627" s="90"/>
      <c r="AK2627" s="18"/>
      <c r="AL2627" s="8">
        <f t="shared" si="199"/>
        <v>0</v>
      </c>
      <c r="AO2627" s="8">
        <v>12.675412257209189</v>
      </c>
      <c r="AT2627" s="18"/>
      <c r="AU2627" s="91"/>
    </row>
    <row r="2628" ht="12.0" customHeight="1">
      <c r="A2628" s="97">
        <v>5602013.0</v>
      </c>
      <c r="B2628" s="92" t="s">
        <v>2926</v>
      </c>
      <c r="C2628" s="81" t="str">
        <f t="shared" si="197"/>
        <v/>
      </c>
      <c r="D2628" s="82">
        <v>67.1</v>
      </c>
      <c r="E2628" s="94" t="s">
        <v>379</v>
      </c>
      <c r="F2628" s="84">
        <f t="shared" si="198"/>
        <v>81.862</v>
      </c>
      <c r="G2628" s="95" t="s">
        <v>274</v>
      </c>
      <c r="H2628" s="69"/>
      <c r="I2628" s="76"/>
      <c r="J2628" s="76"/>
      <c r="K2628" s="88"/>
      <c r="N2628" s="18"/>
      <c r="P2628" s="4">
        <v>30.0</v>
      </c>
      <c r="Q2628" s="4"/>
      <c r="R2628" s="4"/>
      <c r="S2628" s="21"/>
      <c r="T2628" s="21"/>
      <c r="V2628" s="89"/>
      <c r="Z2628" s="73"/>
      <c r="AA2628" s="73">
        <v>19.99572740867336</v>
      </c>
      <c r="AB2628" s="4"/>
      <c r="AC2628" s="74"/>
      <c r="AD2628" s="75"/>
      <c r="AE2628" s="75"/>
      <c r="AF2628" s="76"/>
      <c r="AJ2628" s="90">
        <v>1601013.0</v>
      </c>
      <c r="AK2628" s="18"/>
      <c r="AL2628" s="8">
        <f t="shared" si="199"/>
        <v>0</v>
      </c>
      <c r="AO2628" s="8">
        <v>0.17076152526258648</v>
      </c>
      <c r="AT2628" s="18"/>
      <c r="AU2628" s="91"/>
    </row>
    <row r="2629" ht="12.0" customHeight="1">
      <c r="A2629" s="97">
        <v>1603013.0</v>
      </c>
      <c r="B2629" s="92" t="s">
        <v>2927</v>
      </c>
      <c r="C2629" s="81" t="str">
        <f t="shared" si="197"/>
        <v/>
      </c>
      <c r="D2629" s="82">
        <v>71.4</v>
      </c>
      <c r="E2629" s="94" t="s">
        <v>245</v>
      </c>
      <c r="F2629" s="84">
        <f t="shared" si="198"/>
        <v>87.108</v>
      </c>
      <c r="G2629" s="95" t="s">
        <v>274</v>
      </c>
      <c r="H2629" s="69"/>
      <c r="I2629" s="76"/>
      <c r="J2629" s="100"/>
      <c r="K2629" s="88"/>
      <c r="N2629" s="18"/>
      <c r="P2629" s="4">
        <v>30.0</v>
      </c>
      <c r="Q2629" s="4"/>
      <c r="R2629" s="4"/>
      <c r="S2629" s="21"/>
      <c r="T2629" s="21"/>
      <c r="V2629" s="89"/>
      <c r="Z2629" s="73"/>
      <c r="AA2629" s="73">
        <v>20.0</v>
      </c>
      <c r="AB2629" s="4"/>
      <c r="AC2629" s="74"/>
      <c r="AD2629" s="75"/>
      <c r="AE2629" s="75"/>
      <c r="AF2629" s="76"/>
      <c r="AJ2629" s="90"/>
      <c r="AK2629" s="18"/>
      <c r="AL2629" s="8">
        <f t="shared" si="199"/>
        <v>0</v>
      </c>
      <c r="AO2629" s="8">
        <v>1674.3687011426396</v>
      </c>
      <c r="AT2629" s="18"/>
      <c r="AU2629" s="91"/>
    </row>
    <row r="2630" ht="12.0" customHeight="1">
      <c r="A2630" s="97">
        <v>5602014.0</v>
      </c>
      <c r="B2630" s="92" t="s">
        <v>2928</v>
      </c>
      <c r="C2630" s="81" t="str">
        <f t="shared" si="197"/>
        <v/>
      </c>
      <c r="D2630" s="82">
        <v>85.19</v>
      </c>
      <c r="E2630" s="94" t="s">
        <v>245</v>
      </c>
      <c r="F2630" s="84">
        <f t="shared" si="198"/>
        <v>103.9318</v>
      </c>
      <c r="G2630" s="95" t="s">
        <v>274</v>
      </c>
      <c r="H2630" s="69"/>
      <c r="I2630" s="76"/>
      <c r="J2630" s="76"/>
      <c r="K2630" s="88"/>
      <c r="N2630" s="18"/>
      <c r="P2630" s="4">
        <v>30.0</v>
      </c>
      <c r="Q2630" s="4"/>
      <c r="R2630" s="4"/>
      <c r="S2630" s="21"/>
      <c r="T2630" s="21"/>
      <c r="V2630" s="89"/>
      <c r="Z2630" s="73"/>
      <c r="AA2630" s="73">
        <v>19.993268259845166</v>
      </c>
      <c r="AB2630" s="4"/>
      <c r="AC2630" s="74"/>
      <c r="AD2630" s="75"/>
      <c r="AE2630" s="75"/>
      <c r="AF2630" s="76"/>
      <c r="AJ2630" s="90">
        <v>1601014.0</v>
      </c>
      <c r="AK2630" s="18"/>
      <c r="AL2630" s="8">
        <f t="shared" si="199"/>
        <v>0</v>
      </c>
      <c r="AO2630" s="8">
        <v>0.25090498001381495</v>
      </c>
      <c r="AT2630" s="18"/>
      <c r="AU2630" s="91"/>
    </row>
    <row r="2631" ht="12.0" customHeight="1">
      <c r="A2631" s="97">
        <v>5602015.0</v>
      </c>
      <c r="B2631" s="92" t="s">
        <v>2929</v>
      </c>
      <c r="C2631" s="81" t="str">
        <f t="shared" si="197"/>
        <v/>
      </c>
      <c r="D2631" s="82">
        <v>94.51</v>
      </c>
      <c r="E2631" s="94" t="s">
        <v>245</v>
      </c>
      <c r="F2631" s="84">
        <f t="shared" si="198"/>
        <v>115.3022</v>
      </c>
      <c r="G2631" s="95" t="s">
        <v>252</v>
      </c>
      <c r="H2631" s="69"/>
      <c r="I2631" s="98" t="s">
        <v>2930</v>
      </c>
      <c r="J2631" s="76"/>
      <c r="K2631" s="88"/>
      <c r="N2631" s="18"/>
      <c r="P2631" s="4">
        <v>30.0</v>
      </c>
      <c r="Q2631" s="4"/>
      <c r="R2631" s="4"/>
      <c r="S2631" s="21"/>
      <c r="T2631" s="21"/>
      <c r="V2631" s="89"/>
      <c r="Z2631" s="73"/>
      <c r="AA2631" s="73">
        <v>20.006067040800858</v>
      </c>
      <c r="AB2631" s="4"/>
      <c r="AC2631" s="74"/>
      <c r="AD2631" s="75"/>
      <c r="AE2631" s="75"/>
      <c r="AF2631" s="76"/>
      <c r="AJ2631" s="90">
        <v>1601015.0</v>
      </c>
      <c r="AK2631" s="18"/>
      <c r="AL2631" s="8">
        <f t="shared" si="199"/>
        <v>0</v>
      </c>
      <c r="AO2631" s="8">
        <v>0.4158129548740386</v>
      </c>
      <c r="AT2631" s="18"/>
      <c r="AU2631" s="91"/>
    </row>
    <row r="2632" ht="12.0" customHeight="1">
      <c r="A2632" s="97">
        <v>1603015.0</v>
      </c>
      <c r="B2632" s="92" t="s">
        <v>2931</v>
      </c>
      <c r="C2632" s="81" t="str">
        <f t="shared" si="197"/>
        <v/>
      </c>
      <c r="D2632" s="82">
        <v>118.39</v>
      </c>
      <c r="E2632" s="94" t="s">
        <v>372</v>
      </c>
      <c r="F2632" s="84">
        <f t="shared" si="198"/>
        <v>144.4358</v>
      </c>
      <c r="G2632" s="95" t="s">
        <v>252</v>
      </c>
      <c r="H2632" s="69"/>
      <c r="I2632" s="182"/>
      <c r="J2632" s="76"/>
      <c r="K2632" s="88"/>
      <c r="N2632" s="18"/>
      <c r="P2632" s="4">
        <v>30.0</v>
      </c>
      <c r="Q2632" s="4"/>
      <c r="R2632" s="4"/>
      <c r="S2632" s="21"/>
      <c r="T2632" s="21"/>
      <c r="V2632" s="89"/>
      <c r="Z2632" s="73"/>
      <c r="AA2632" s="73">
        <v>19.997580450036295</v>
      </c>
      <c r="AB2632" s="4"/>
      <c r="AC2632" s="74"/>
      <c r="AD2632" s="75"/>
      <c r="AE2632" s="75"/>
      <c r="AF2632" s="76"/>
      <c r="AJ2632" s="90"/>
      <c r="AK2632" s="18"/>
      <c r="AL2632" s="8">
        <f t="shared" si="199"/>
        <v>0</v>
      </c>
      <c r="AO2632" s="8">
        <v>126.22468669396113</v>
      </c>
      <c r="AT2632" s="18"/>
      <c r="AU2632" s="91"/>
    </row>
    <row r="2633" ht="12.0" customHeight="1">
      <c r="A2633" s="97">
        <v>5602016.0</v>
      </c>
      <c r="B2633" s="92" t="s">
        <v>2932</v>
      </c>
      <c r="C2633" s="81" t="str">
        <f t="shared" si="197"/>
        <v/>
      </c>
      <c r="D2633" s="82">
        <v>103.06</v>
      </c>
      <c r="E2633" s="94" t="s">
        <v>245</v>
      </c>
      <c r="F2633" s="84">
        <f t="shared" si="198"/>
        <v>125.7332</v>
      </c>
      <c r="G2633" s="95" t="s">
        <v>246</v>
      </c>
      <c r="H2633" s="69"/>
      <c r="I2633" s="76"/>
      <c r="J2633" s="76"/>
      <c r="K2633" s="88"/>
      <c r="N2633" s="18"/>
      <c r="P2633" s="4">
        <v>30.0</v>
      </c>
      <c r="Q2633" s="4"/>
      <c r="R2633" s="4"/>
      <c r="S2633" s="21"/>
      <c r="T2633" s="21"/>
      <c r="V2633" s="89"/>
      <c r="Z2633" s="73"/>
      <c r="AA2633" s="73">
        <v>20.00352485019387</v>
      </c>
      <c r="AB2633" s="4"/>
      <c r="AC2633" s="74"/>
      <c r="AD2633" s="75"/>
      <c r="AE2633" s="75"/>
      <c r="AF2633" s="76"/>
      <c r="AJ2633" s="90">
        <v>1601017.0</v>
      </c>
      <c r="AK2633" s="18"/>
      <c r="AL2633" s="8">
        <f t="shared" si="199"/>
        <v>0</v>
      </c>
      <c r="AO2633" s="8">
        <v>1.09620872250373</v>
      </c>
      <c r="AT2633" s="18"/>
      <c r="AU2633" s="91"/>
    </row>
    <row r="2634" ht="12.0" customHeight="1">
      <c r="A2634" s="97">
        <v>5602017.0</v>
      </c>
      <c r="B2634" s="92" t="s">
        <v>2933</v>
      </c>
      <c r="C2634" s="81" t="str">
        <f t="shared" si="197"/>
        <v/>
      </c>
      <c r="D2634" s="82">
        <v>162.69</v>
      </c>
      <c r="E2634" s="94" t="s">
        <v>245</v>
      </c>
      <c r="F2634" s="84">
        <f t="shared" si="198"/>
        <v>198.4818</v>
      </c>
      <c r="G2634" s="95" t="s">
        <v>246</v>
      </c>
      <c r="H2634" s="69"/>
      <c r="I2634" s="76"/>
      <c r="J2634" s="76"/>
      <c r="K2634" s="88"/>
      <c r="N2634" s="18"/>
      <c r="P2634" s="4">
        <v>30.0</v>
      </c>
      <c r="Q2634" s="4"/>
      <c r="R2634" s="4"/>
      <c r="S2634" s="21"/>
      <c r="T2634" s="21"/>
      <c r="V2634" s="89"/>
      <c r="Z2634" s="73"/>
      <c r="AA2634" s="73">
        <v>20.00352485019387</v>
      </c>
      <c r="AB2634" s="4"/>
      <c r="AC2634" s="74"/>
      <c r="AD2634" s="75"/>
      <c r="AE2634" s="75"/>
      <c r="AF2634" s="76"/>
      <c r="AJ2634" s="90">
        <v>1601017.0</v>
      </c>
      <c r="AK2634" s="18"/>
      <c r="AL2634" s="8">
        <f t="shared" si="199"/>
        <v>0</v>
      </c>
      <c r="AO2634" s="8">
        <v>1.09620872250373</v>
      </c>
      <c r="AT2634" s="18"/>
      <c r="AU2634" s="91"/>
    </row>
    <row r="2635" ht="12.0" customHeight="1">
      <c r="A2635" s="97">
        <v>1603017.0</v>
      </c>
      <c r="B2635" s="92" t="s">
        <v>2934</v>
      </c>
      <c r="C2635" s="81" t="str">
        <f t="shared" si="197"/>
        <v/>
      </c>
      <c r="D2635" s="82">
        <v>154.09</v>
      </c>
      <c r="E2635" s="94" t="s">
        <v>372</v>
      </c>
      <c r="F2635" s="84">
        <f t="shared" si="198"/>
        <v>187.9898</v>
      </c>
      <c r="G2635" s="95" t="s">
        <v>246</v>
      </c>
      <c r="H2635" s="69"/>
      <c r="I2635" s="76"/>
      <c r="J2635" s="76"/>
      <c r="K2635" s="88"/>
      <c r="N2635" s="18"/>
      <c r="P2635" s="4">
        <v>30.0</v>
      </c>
      <c r="Q2635" s="4"/>
      <c r="R2635" s="4"/>
      <c r="S2635" s="21"/>
      <c r="T2635" s="21"/>
      <c r="V2635" s="89"/>
      <c r="Z2635" s="73"/>
      <c r="AA2635" s="73">
        <v>5.000464727205127</v>
      </c>
      <c r="AB2635" s="4"/>
      <c r="AC2635" s="74"/>
      <c r="AD2635" s="75"/>
      <c r="AE2635" s="75"/>
      <c r="AF2635" s="76"/>
      <c r="AJ2635" s="90"/>
      <c r="AK2635" s="18"/>
      <c r="AL2635" s="8">
        <f t="shared" si="199"/>
        <v>0</v>
      </c>
      <c r="AO2635" s="8">
        <v>775.8448001919948</v>
      </c>
      <c r="AT2635" s="18"/>
      <c r="AU2635" s="91"/>
    </row>
    <row r="2636" ht="12.0" customHeight="1">
      <c r="A2636" s="97">
        <v>5602018.0</v>
      </c>
      <c r="B2636" s="92" t="s">
        <v>2935</v>
      </c>
      <c r="C2636" s="81" t="str">
        <f t="shared" si="197"/>
        <v/>
      </c>
      <c r="D2636" s="82">
        <v>174.3</v>
      </c>
      <c r="E2636" s="94" t="s">
        <v>245</v>
      </c>
      <c r="F2636" s="84">
        <f t="shared" si="198"/>
        <v>212.646</v>
      </c>
      <c r="G2636" s="95" t="s">
        <v>246</v>
      </c>
      <c r="H2636" s="69"/>
      <c r="I2636" s="98" t="s">
        <v>2936</v>
      </c>
      <c r="J2636" s="76"/>
      <c r="K2636" s="88"/>
      <c r="N2636" s="18"/>
      <c r="P2636" s="4">
        <v>30.0</v>
      </c>
      <c r="Q2636" s="4"/>
      <c r="R2636" s="4"/>
      <c r="S2636" s="21"/>
      <c r="T2636" s="21"/>
      <c r="V2636" s="89"/>
      <c r="Z2636" s="73"/>
      <c r="AA2636" s="73">
        <v>20.00329001480506</v>
      </c>
      <c r="AB2636" s="4"/>
      <c r="AC2636" s="74"/>
      <c r="AD2636" s="75"/>
      <c r="AE2636" s="75"/>
      <c r="AF2636" s="76"/>
      <c r="AJ2636" s="90">
        <v>1601018.0</v>
      </c>
      <c r="AK2636" s="18"/>
      <c r="AL2636" s="8">
        <f t="shared" si="199"/>
        <v>0</v>
      </c>
      <c r="AO2636" s="8">
        <v>1.0418142521288316</v>
      </c>
      <c r="AT2636" s="18"/>
      <c r="AU2636" s="91"/>
    </row>
    <row r="2637" ht="12.0" customHeight="1">
      <c r="A2637" s="97">
        <v>5602019.0</v>
      </c>
      <c r="B2637" s="92" t="s">
        <v>2937</v>
      </c>
      <c r="C2637" s="81" t="str">
        <f t="shared" si="197"/>
        <v/>
      </c>
      <c r="D2637" s="82">
        <v>255.11</v>
      </c>
      <c r="E2637" s="94"/>
      <c r="F2637" s="84">
        <f t="shared" si="198"/>
        <v>311.2342</v>
      </c>
      <c r="G2637" s="95" t="s">
        <v>246</v>
      </c>
      <c r="H2637" s="69"/>
      <c r="I2637" s="182"/>
      <c r="J2637" s="76"/>
      <c r="K2637" s="88"/>
      <c r="N2637" s="18"/>
      <c r="P2637" s="4">
        <v>30.0</v>
      </c>
      <c r="Q2637" s="4"/>
      <c r="R2637" s="4"/>
      <c r="S2637" s="21"/>
      <c r="T2637" s="21"/>
      <c r="V2637" s="89"/>
      <c r="Z2637" s="73"/>
      <c r="AA2637" s="73">
        <v>20.001123974373385</v>
      </c>
      <c r="AB2637" s="4"/>
      <c r="AC2637" s="74"/>
      <c r="AD2637" s="75"/>
      <c r="AE2637" s="75"/>
      <c r="AF2637" s="76"/>
      <c r="AJ2637" s="90">
        <v>1601019.0</v>
      </c>
      <c r="AK2637" s="18"/>
      <c r="AL2637" s="8">
        <f t="shared" si="199"/>
        <v>0</v>
      </c>
      <c r="AO2637" s="8">
        <v>1.017568713692623</v>
      </c>
      <c r="AT2637" s="18"/>
      <c r="AU2637" s="91"/>
    </row>
    <row r="2638" ht="12.0" customHeight="1">
      <c r="A2638" s="97">
        <v>5602020.0</v>
      </c>
      <c r="B2638" s="92" t="s">
        <v>2938</v>
      </c>
      <c r="C2638" s="81" t="str">
        <f t="shared" si="197"/>
        <v/>
      </c>
      <c r="D2638" s="82">
        <v>38.71</v>
      </c>
      <c r="E2638" s="94" t="s">
        <v>372</v>
      </c>
      <c r="F2638" s="84">
        <f t="shared" si="198"/>
        <v>47.2262</v>
      </c>
      <c r="G2638" s="95" t="s">
        <v>246</v>
      </c>
      <c r="H2638" s="69"/>
      <c r="I2638" s="76"/>
      <c r="J2638" s="76"/>
      <c r="K2638" s="88"/>
      <c r="N2638" s="18"/>
      <c r="P2638" s="4">
        <v>30.0</v>
      </c>
      <c r="Q2638" s="4"/>
      <c r="R2638" s="4"/>
      <c r="S2638" s="21"/>
      <c r="T2638" s="21"/>
      <c r="V2638" s="89"/>
      <c r="Z2638" s="73"/>
      <c r="AA2638" s="73">
        <v>0.0</v>
      </c>
      <c r="AB2638" s="4"/>
      <c r="AC2638" s="74"/>
      <c r="AD2638" s="75"/>
      <c r="AE2638" s="75"/>
      <c r="AF2638" s="76"/>
      <c r="AJ2638" s="90">
        <v>1601020.0</v>
      </c>
      <c r="AK2638" s="18"/>
      <c r="AL2638" s="8">
        <f t="shared" si="199"/>
        <v>0</v>
      </c>
      <c r="AO2638" s="8">
        <v>2.2337730489196503</v>
      </c>
      <c r="AT2638" s="18"/>
      <c r="AU2638" s="91"/>
    </row>
    <row r="2639" ht="12.0" customHeight="1">
      <c r="A2639" s="97">
        <v>5602021.0</v>
      </c>
      <c r="B2639" s="92" t="s">
        <v>2939</v>
      </c>
      <c r="C2639" s="81" t="str">
        <f t="shared" si="197"/>
        <v/>
      </c>
      <c r="D2639" s="82">
        <v>62.13</v>
      </c>
      <c r="E2639" s="94" t="s">
        <v>245</v>
      </c>
      <c r="F2639" s="84">
        <f t="shared" si="198"/>
        <v>75.7986</v>
      </c>
      <c r="G2639" s="95" t="s">
        <v>252</v>
      </c>
      <c r="H2639" s="69"/>
      <c r="I2639" s="187" t="s">
        <v>2940</v>
      </c>
      <c r="J2639" s="76"/>
      <c r="K2639" s="88"/>
      <c r="N2639" s="18"/>
      <c r="P2639" s="4">
        <v>30.0</v>
      </c>
      <c r="Q2639" s="4"/>
      <c r="R2639" s="4"/>
      <c r="S2639" s="21"/>
      <c r="T2639" s="21"/>
      <c r="V2639" s="89"/>
      <c r="Z2639" s="73"/>
      <c r="AA2639" s="73">
        <v>20.009231479344578</v>
      </c>
      <c r="AB2639" s="4"/>
      <c r="AC2639" s="74"/>
      <c r="AD2639" s="75"/>
      <c r="AE2639" s="75"/>
      <c r="AF2639" s="76"/>
      <c r="AJ2639" s="90">
        <v>1601021.0</v>
      </c>
      <c r="AK2639" s="18"/>
      <c r="AL2639" s="8">
        <f t="shared" si="199"/>
        <v>0</v>
      </c>
      <c r="AO2639" s="8">
        <v>1.636669822658869</v>
      </c>
      <c r="AT2639" s="18"/>
      <c r="AU2639" s="91"/>
    </row>
    <row r="2640" ht="12.0" customHeight="1">
      <c r="A2640" s="97">
        <v>5602022.0</v>
      </c>
      <c r="B2640" s="92" t="s">
        <v>2941</v>
      </c>
      <c r="C2640" s="81" t="str">
        <f t="shared" si="197"/>
        <v/>
      </c>
      <c r="D2640" s="82">
        <v>73.38</v>
      </c>
      <c r="E2640" s="94" t="s">
        <v>245</v>
      </c>
      <c r="F2640" s="84">
        <f t="shared" si="198"/>
        <v>89.5236</v>
      </c>
      <c r="G2640" s="95" t="s">
        <v>274</v>
      </c>
      <c r="H2640" s="69"/>
      <c r="I2640" s="188"/>
      <c r="J2640" s="76"/>
      <c r="K2640" s="88"/>
      <c r="N2640" s="18"/>
      <c r="P2640" s="4">
        <v>30.0</v>
      </c>
      <c r="Q2640" s="4"/>
      <c r="R2640" s="4"/>
      <c r="S2640" s="21"/>
      <c r="T2640" s="21"/>
      <c r="V2640" s="89"/>
      <c r="Z2640" s="73"/>
      <c r="AA2640" s="73">
        <v>20.00390701308848</v>
      </c>
      <c r="AB2640" s="4"/>
      <c r="AC2640" s="74"/>
      <c r="AD2640" s="75"/>
      <c r="AE2640" s="75"/>
      <c r="AF2640" s="76"/>
      <c r="AJ2640" s="90">
        <v>1601022.0</v>
      </c>
      <c r="AK2640" s="18"/>
      <c r="AL2640" s="8">
        <f t="shared" si="199"/>
        <v>0</v>
      </c>
      <c r="AO2640" s="8">
        <v>0.15035452028550308</v>
      </c>
      <c r="AT2640" s="18"/>
      <c r="AU2640" s="91"/>
    </row>
    <row r="2641" ht="12.0" customHeight="1">
      <c r="A2641" s="97">
        <v>5602023.0</v>
      </c>
      <c r="B2641" s="92" t="s">
        <v>2942</v>
      </c>
      <c r="C2641" s="81" t="str">
        <f t="shared" si="197"/>
        <v/>
      </c>
      <c r="D2641" s="82">
        <v>86.04</v>
      </c>
      <c r="E2641" s="94" t="s">
        <v>245</v>
      </c>
      <c r="F2641" s="84">
        <f t="shared" si="198"/>
        <v>104.9688</v>
      </c>
      <c r="G2641" s="95" t="s">
        <v>274</v>
      </c>
      <c r="H2641" s="69"/>
      <c r="I2641" s="76"/>
      <c r="J2641" s="76"/>
      <c r="K2641" s="88"/>
      <c r="N2641" s="18"/>
      <c r="P2641" s="4">
        <v>30.0</v>
      </c>
      <c r="Q2641" s="4"/>
      <c r="R2641" s="4"/>
      <c r="S2641" s="21"/>
      <c r="T2641" s="21"/>
      <c r="V2641" s="89"/>
      <c r="Z2641" s="73"/>
      <c r="AA2641" s="73">
        <v>19.99333555481506</v>
      </c>
      <c r="AB2641" s="4"/>
      <c r="AC2641" s="74"/>
      <c r="AD2641" s="75"/>
      <c r="AE2641" s="75"/>
      <c r="AF2641" s="76"/>
      <c r="AJ2641" s="90">
        <v>1601023.0</v>
      </c>
      <c r="AK2641" s="18"/>
      <c r="AL2641" s="8">
        <f t="shared" si="199"/>
        <v>0</v>
      </c>
      <c r="AO2641" s="8">
        <v>0.13061546500263715</v>
      </c>
      <c r="AT2641" s="18"/>
      <c r="AU2641" s="91"/>
    </row>
    <row r="2642" ht="12.0" customHeight="1">
      <c r="A2642" s="97">
        <v>5602024.0</v>
      </c>
      <c r="B2642" s="92" t="s">
        <v>2943</v>
      </c>
      <c r="C2642" s="81" t="str">
        <f t="shared" si="197"/>
        <v/>
      </c>
      <c r="D2642" s="82">
        <v>97.49</v>
      </c>
      <c r="E2642" s="94" t="s">
        <v>245</v>
      </c>
      <c r="F2642" s="84">
        <f t="shared" si="198"/>
        <v>118.9378</v>
      </c>
      <c r="G2642" s="95" t="s">
        <v>274</v>
      </c>
      <c r="H2642" s="69"/>
      <c r="I2642" s="187" t="s">
        <v>2944</v>
      </c>
      <c r="J2642" s="76"/>
      <c r="K2642" s="88"/>
      <c r="N2642" s="18"/>
      <c r="P2642" s="4">
        <v>30.0</v>
      </c>
      <c r="Q2642" s="4"/>
      <c r="R2642" s="4"/>
      <c r="S2642" s="21"/>
      <c r="T2642" s="21"/>
      <c r="V2642" s="89"/>
      <c r="Z2642" s="73"/>
      <c r="AA2642" s="73">
        <v>20.0</v>
      </c>
      <c r="AB2642" s="4"/>
      <c r="AC2642" s="74"/>
      <c r="AD2642" s="75"/>
      <c r="AE2642" s="75"/>
      <c r="AF2642" s="76"/>
      <c r="AJ2642" s="90">
        <v>1601024.0</v>
      </c>
      <c r="AK2642" s="18"/>
      <c r="AL2642" s="8">
        <f t="shared" si="199"/>
        <v>0</v>
      </c>
      <c r="AO2642" s="8">
        <v>0.12555364572631608</v>
      </c>
      <c r="AT2642" s="18"/>
      <c r="AU2642" s="91"/>
    </row>
    <row r="2643" ht="12.0" customHeight="1">
      <c r="A2643" s="97">
        <v>1603024.0</v>
      </c>
      <c r="B2643" s="92" t="s">
        <v>2945</v>
      </c>
      <c r="C2643" s="81" t="str">
        <f t="shared" si="197"/>
        <v/>
      </c>
      <c r="D2643" s="82">
        <v>121.19</v>
      </c>
      <c r="E2643" s="94" t="s">
        <v>372</v>
      </c>
      <c r="F2643" s="84">
        <f t="shared" si="198"/>
        <v>147.8518</v>
      </c>
      <c r="G2643" s="95" t="s">
        <v>274</v>
      </c>
      <c r="H2643" s="69"/>
      <c r="I2643" s="189"/>
      <c r="J2643" s="100"/>
      <c r="K2643" s="88"/>
      <c r="N2643" s="18"/>
      <c r="P2643" s="4">
        <v>30.0</v>
      </c>
      <c r="Q2643" s="4"/>
      <c r="R2643" s="4"/>
      <c r="S2643" s="21"/>
      <c r="T2643" s="21"/>
      <c r="V2643" s="89"/>
      <c r="Z2643" s="73"/>
      <c r="AA2643" s="73">
        <v>19.995272985109906</v>
      </c>
      <c r="AB2643" s="4"/>
      <c r="AC2643" s="74"/>
      <c r="AD2643" s="75"/>
      <c r="AE2643" s="75"/>
      <c r="AF2643" s="76"/>
      <c r="AJ2643" s="90"/>
      <c r="AK2643" s="18"/>
      <c r="AL2643" s="8">
        <f t="shared" si="199"/>
        <v>0</v>
      </c>
      <c r="AO2643" s="8">
        <v>986.4669136198074</v>
      </c>
      <c r="AT2643" s="18"/>
      <c r="AU2643" s="91"/>
    </row>
    <row r="2644" ht="12.0" customHeight="1">
      <c r="A2644" s="97">
        <v>5602025.0</v>
      </c>
      <c r="B2644" s="92" t="s">
        <v>2946</v>
      </c>
      <c r="C2644" s="81" t="str">
        <f t="shared" si="197"/>
        <v/>
      </c>
      <c r="D2644" s="82">
        <v>121.75</v>
      </c>
      <c r="E2644" s="94" t="s">
        <v>245</v>
      </c>
      <c r="F2644" s="84">
        <f t="shared" si="198"/>
        <v>148.535</v>
      </c>
      <c r="G2644" s="95" t="s">
        <v>274</v>
      </c>
      <c r="H2644" s="69"/>
      <c r="I2644" s="188"/>
      <c r="J2644" s="76"/>
      <c r="K2644" s="88"/>
      <c r="N2644" s="18"/>
      <c r="P2644" s="4">
        <v>30.0</v>
      </c>
      <c r="Q2644" s="4"/>
      <c r="R2644" s="4"/>
      <c r="S2644" s="21"/>
      <c r="T2644" s="21"/>
      <c r="V2644" s="89"/>
      <c r="Z2644" s="73"/>
      <c r="AA2644" s="73">
        <v>20.004709760979637</v>
      </c>
      <c r="AB2644" s="4"/>
      <c r="AC2644" s="74"/>
      <c r="AD2644" s="75"/>
      <c r="AE2644" s="75"/>
      <c r="AF2644" s="76"/>
      <c r="AJ2644" s="90">
        <v>1601025.0</v>
      </c>
      <c r="AK2644" s="18"/>
      <c r="AL2644" s="8">
        <f t="shared" si="199"/>
        <v>0</v>
      </c>
      <c r="AO2644" s="8">
        <v>0.1706124529380624</v>
      </c>
      <c r="AT2644" s="18"/>
      <c r="AU2644" s="91"/>
    </row>
    <row r="2645" ht="12.0" customHeight="1">
      <c r="A2645" s="97">
        <v>5403043.0</v>
      </c>
      <c r="B2645" s="92" t="s">
        <v>2947</v>
      </c>
      <c r="C2645" s="81" t="str">
        <f t="shared" si="197"/>
        <v/>
      </c>
      <c r="D2645" s="82">
        <v>357.71</v>
      </c>
      <c r="E2645" s="94" t="s">
        <v>245</v>
      </c>
      <c r="F2645" s="84">
        <f t="shared" si="198"/>
        <v>436.4062</v>
      </c>
      <c r="G2645" s="95" t="s">
        <v>246</v>
      </c>
      <c r="H2645" s="69"/>
      <c r="I2645" s="76"/>
      <c r="J2645" s="76"/>
      <c r="K2645" s="88"/>
      <c r="N2645" s="18"/>
      <c r="P2645" s="4">
        <v>30.0</v>
      </c>
      <c r="Q2645" s="4"/>
      <c r="R2645" s="4"/>
      <c r="S2645" s="21"/>
      <c r="T2645" s="21"/>
      <c r="V2645" s="89"/>
      <c r="Z2645" s="73"/>
      <c r="AA2645" s="73">
        <v>15.000906008128183</v>
      </c>
      <c r="AB2645" s="4"/>
      <c r="AC2645" s="74"/>
      <c r="AD2645" s="75"/>
      <c r="AE2645" s="75"/>
      <c r="AF2645" s="76"/>
      <c r="AJ2645" s="90">
        <v>1602008.0</v>
      </c>
      <c r="AK2645" s="18"/>
      <c r="AL2645" s="8">
        <f t="shared" si="199"/>
        <v>0</v>
      </c>
      <c r="AO2645" s="8">
        <v>33.454575419500344</v>
      </c>
      <c r="AT2645" s="18"/>
      <c r="AU2645" s="91"/>
    </row>
    <row r="2646" ht="12.0" customHeight="1">
      <c r="A2646" s="97">
        <v>5602026.0</v>
      </c>
      <c r="B2646" s="92" t="s">
        <v>2948</v>
      </c>
      <c r="C2646" s="81" t="str">
        <f t="shared" si="197"/>
        <v/>
      </c>
      <c r="D2646" s="82">
        <v>166.38</v>
      </c>
      <c r="E2646" s="94" t="s">
        <v>245</v>
      </c>
      <c r="F2646" s="84">
        <f t="shared" si="198"/>
        <v>202.9836</v>
      </c>
      <c r="G2646" s="95" t="s">
        <v>246</v>
      </c>
      <c r="H2646" s="69"/>
      <c r="I2646" s="76"/>
      <c r="J2646" s="76"/>
      <c r="K2646" s="88"/>
      <c r="N2646" s="18"/>
      <c r="P2646" s="4">
        <v>30.0</v>
      </c>
      <c r="Q2646" s="4"/>
      <c r="R2646" s="4"/>
      <c r="S2646" s="21"/>
      <c r="T2646" s="21"/>
      <c r="V2646" s="89"/>
      <c r="Z2646" s="73"/>
      <c r="AA2646" s="73">
        <v>20.0</v>
      </c>
      <c r="AB2646" s="4"/>
      <c r="AC2646" s="74"/>
      <c r="AD2646" s="75"/>
      <c r="AE2646" s="75"/>
      <c r="AF2646" s="76"/>
      <c r="AJ2646" s="90">
        <v>1601026.0</v>
      </c>
      <c r="AK2646" s="18"/>
      <c r="AL2646" s="8">
        <f t="shared" si="199"/>
        <v>0</v>
      </c>
      <c r="AO2646" s="8">
        <v>0.4778917476041818</v>
      </c>
      <c r="AT2646" s="18"/>
      <c r="AU2646" s="91"/>
    </row>
    <row r="2647" ht="12.0" customHeight="1">
      <c r="A2647" s="97">
        <v>5602027.0</v>
      </c>
      <c r="B2647" s="92" t="s">
        <v>2949</v>
      </c>
      <c r="C2647" s="81" t="str">
        <f t="shared" si="197"/>
        <v/>
      </c>
      <c r="D2647" s="82">
        <v>195.01</v>
      </c>
      <c r="E2647" s="94" t="s">
        <v>245</v>
      </c>
      <c r="F2647" s="84">
        <f t="shared" si="198"/>
        <v>237.9122</v>
      </c>
      <c r="G2647" s="95" t="s">
        <v>246</v>
      </c>
      <c r="H2647" s="69"/>
      <c r="I2647" s="87" t="s">
        <v>2184</v>
      </c>
      <c r="J2647" s="76"/>
      <c r="K2647" s="88"/>
      <c r="N2647" s="18"/>
      <c r="P2647" s="4">
        <v>30.0</v>
      </c>
      <c r="Q2647" s="4"/>
      <c r="R2647" s="4"/>
      <c r="S2647" s="21"/>
      <c r="T2647" s="21"/>
      <c r="V2647" s="89"/>
      <c r="Z2647" s="73"/>
      <c r="AA2647" s="73">
        <v>20.002940527824748</v>
      </c>
      <c r="AB2647" s="4"/>
      <c r="AC2647" s="74"/>
      <c r="AD2647" s="75"/>
      <c r="AE2647" s="75"/>
      <c r="AF2647" s="76"/>
      <c r="AJ2647" s="90">
        <v>1601027.0</v>
      </c>
      <c r="AK2647" s="18"/>
      <c r="AL2647" s="8">
        <f t="shared" si="199"/>
        <v>0</v>
      </c>
      <c r="AO2647" s="8">
        <v>0.7375516580244712</v>
      </c>
      <c r="AT2647" s="18"/>
      <c r="AU2647" s="91"/>
    </row>
    <row r="2648" ht="12.0" customHeight="1">
      <c r="A2648" s="97">
        <v>5403044.0</v>
      </c>
      <c r="B2648" s="92" t="s">
        <v>2950</v>
      </c>
      <c r="C2648" s="81" t="str">
        <f t="shared" si="197"/>
        <v/>
      </c>
      <c r="D2648" s="82">
        <v>487.61</v>
      </c>
      <c r="E2648" s="94" t="s">
        <v>245</v>
      </c>
      <c r="F2648" s="84">
        <f t="shared" si="198"/>
        <v>594.8842</v>
      </c>
      <c r="G2648" s="95" t="s">
        <v>246</v>
      </c>
      <c r="H2648" s="69"/>
      <c r="I2648" s="190"/>
      <c r="J2648" s="76"/>
      <c r="K2648" s="88"/>
      <c r="N2648" s="18"/>
      <c r="P2648" s="4">
        <v>30.0</v>
      </c>
      <c r="Q2648" s="4"/>
      <c r="R2648" s="4"/>
      <c r="S2648" s="21"/>
      <c r="T2648" s="21"/>
      <c r="V2648" s="89"/>
      <c r="Z2648" s="73"/>
      <c r="AA2648" s="73">
        <v>15.000876560765136</v>
      </c>
      <c r="AB2648" s="4"/>
      <c r="AC2648" s="74"/>
      <c r="AD2648" s="75"/>
      <c r="AE2648" s="75"/>
      <c r="AF2648" s="76"/>
      <c r="AJ2648" s="90">
        <v>1602009.0</v>
      </c>
      <c r="AK2648" s="18"/>
      <c r="AL2648" s="8">
        <f t="shared" si="199"/>
        <v>0</v>
      </c>
      <c r="AO2648" s="8">
        <v>20.451826596729152</v>
      </c>
      <c r="AT2648" s="18"/>
      <c r="AU2648" s="91"/>
    </row>
    <row r="2649" ht="12.0" customHeight="1">
      <c r="A2649" s="97">
        <v>5602028.0</v>
      </c>
      <c r="B2649" s="92" t="s">
        <v>2951</v>
      </c>
      <c r="C2649" s="81" t="str">
        <f t="shared" si="197"/>
        <v/>
      </c>
      <c r="D2649" s="82">
        <v>331.39</v>
      </c>
      <c r="E2649" s="94" t="s">
        <v>245</v>
      </c>
      <c r="F2649" s="84">
        <f t="shared" si="198"/>
        <v>404.2958</v>
      </c>
      <c r="G2649" s="95" t="s">
        <v>246</v>
      </c>
      <c r="H2649" s="69"/>
      <c r="I2649" s="98" t="s">
        <v>339</v>
      </c>
      <c r="J2649" s="76"/>
      <c r="K2649" s="88"/>
      <c r="N2649" s="18"/>
      <c r="P2649" s="4">
        <v>30.0</v>
      </c>
      <c r="Q2649" s="4"/>
      <c r="R2649" s="4"/>
      <c r="S2649" s="21"/>
      <c r="T2649" s="21"/>
      <c r="V2649" s="89"/>
      <c r="Z2649" s="73"/>
      <c r="AA2649" s="73">
        <v>20.0</v>
      </c>
      <c r="AB2649" s="4"/>
      <c r="AC2649" s="74"/>
      <c r="AD2649" s="75"/>
      <c r="AE2649" s="75"/>
      <c r="AF2649" s="76"/>
      <c r="AJ2649" s="90">
        <v>1601028.0</v>
      </c>
      <c r="AK2649" s="18"/>
      <c r="AL2649" s="8">
        <f t="shared" si="199"/>
        <v>0</v>
      </c>
      <c r="AO2649" s="8">
        <v>0.5471567750984446</v>
      </c>
      <c r="AT2649" s="18"/>
      <c r="AU2649" s="91"/>
    </row>
    <row r="2650" ht="12.0" customHeight="1">
      <c r="A2650" s="97">
        <v>5602029.0</v>
      </c>
      <c r="B2650" s="92" t="s">
        <v>2952</v>
      </c>
      <c r="C2650" s="81" t="str">
        <f t="shared" si="197"/>
        <v/>
      </c>
      <c r="D2650" s="82">
        <v>452.39</v>
      </c>
      <c r="E2650" s="94" t="s">
        <v>245</v>
      </c>
      <c r="F2650" s="84">
        <f t="shared" si="198"/>
        <v>551.9158</v>
      </c>
      <c r="G2650" s="95" t="s">
        <v>246</v>
      </c>
      <c r="H2650" s="69"/>
      <c r="I2650" s="182"/>
      <c r="J2650" s="76"/>
      <c r="K2650" s="88"/>
      <c r="N2650" s="18"/>
      <c r="P2650" s="4">
        <v>30.0</v>
      </c>
      <c r="Q2650" s="4"/>
      <c r="R2650" s="4"/>
      <c r="S2650" s="21"/>
      <c r="T2650" s="21"/>
      <c r="V2650" s="89"/>
      <c r="Z2650" s="73"/>
      <c r="AA2650" s="73">
        <v>20.0</v>
      </c>
      <c r="AB2650" s="4"/>
      <c r="AC2650" s="74"/>
      <c r="AD2650" s="75"/>
      <c r="AE2650" s="75"/>
      <c r="AF2650" s="76"/>
      <c r="AJ2650" s="90">
        <v>1601029.0</v>
      </c>
      <c r="AK2650" s="18"/>
      <c r="AL2650" s="8">
        <f t="shared" si="199"/>
        <v>0</v>
      </c>
      <c r="AO2650" s="8">
        <v>1.0623538119516565</v>
      </c>
      <c r="AT2650" s="18"/>
      <c r="AU2650" s="91"/>
    </row>
    <row r="2651" ht="12.0" customHeight="1">
      <c r="A2651" s="97">
        <v>1603029.0</v>
      </c>
      <c r="B2651" s="92" t="s">
        <v>2953</v>
      </c>
      <c r="C2651" s="81" t="str">
        <f t="shared" si="197"/>
        <v/>
      </c>
      <c r="D2651" s="82">
        <v>469.3</v>
      </c>
      <c r="E2651" s="94" t="s">
        <v>245</v>
      </c>
      <c r="F2651" s="84">
        <f t="shared" si="198"/>
        <v>572.546</v>
      </c>
      <c r="G2651" s="95" t="s">
        <v>246</v>
      </c>
      <c r="H2651" s="69"/>
      <c r="I2651" s="76"/>
      <c r="J2651" s="76"/>
      <c r="K2651" s="88"/>
      <c r="N2651" s="18"/>
      <c r="P2651" s="4">
        <v>30.0</v>
      </c>
      <c r="Q2651" s="4"/>
      <c r="R2651" s="4"/>
      <c r="S2651" s="21"/>
      <c r="T2651" s="21"/>
      <c r="V2651" s="89"/>
      <c r="Z2651" s="73"/>
      <c r="AA2651" s="73">
        <v>19.99877925962096</v>
      </c>
      <c r="AB2651" s="4"/>
      <c r="AC2651" s="74"/>
      <c r="AD2651" s="75"/>
      <c r="AE2651" s="75"/>
      <c r="AF2651" s="76"/>
      <c r="AJ2651" s="90"/>
      <c r="AK2651" s="18"/>
      <c r="AL2651" s="8">
        <f t="shared" si="199"/>
        <v>0</v>
      </c>
      <c r="AO2651" s="8">
        <v>21.228412043040073</v>
      </c>
      <c r="AT2651" s="18"/>
      <c r="AU2651" s="91"/>
    </row>
    <row r="2652" ht="12.0" customHeight="1">
      <c r="A2652" s="97">
        <v>5402030.0</v>
      </c>
      <c r="B2652" s="92" t="s">
        <v>2954</v>
      </c>
      <c r="C2652" s="81" t="str">
        <f t="shared" si="197"/>
        <v/>
      </c>
      <c r="D2652" s="82">
        <v>547.04</v>
      </c>
      <c r="E2652" s="94" t="s">
        <v>372</v>
      </c>
      <c r="F2652" s="84">
        <f t="shared" si="198"/>
        <v>667.3888</v>
      </c>
      <c r="G2652" s="95" t="s">
        <v>246</v>
      </c>
      <c r="H2652" s="69"/>
      <c r="I2652" s="76"/>
      <c r="J2652" s="76"/>
      <c r="K2652" s="88"/>
      <c r="N2652" s="18"/>
      <c r="P2652" s="4">
        <v>30.0</v>
      </c>
      <c r="Q2652" s="4"/>
      <c r="R2652" s="4"/>
      <c r="S2652" s="21"/>
      <c r="T2652" s="21"/>
      <c r="V2652" s="89"/>
      <c r="Z2652" s="73"/>
      <c r="AA2652" s="73">
        <v>19.998951699557097</v>
      </c>
      <c r="AB2652" s="4"/>
      <c r="AC2652" s="74"/>
      <c r="AD2652" s="75"/>
      <c r="AE2652" s="75"/>
      <c r="AF2652" s="76"/>
      <c r="AJ2652" s="90">
        <v>1601030.0</v>
      </c>
      <c r="AK2652" s="18"/>
      <c r="AL2652" s="8">
        <f t="shared" si="199"/>
        <v>0</v>
      </c>
      <c r="AO2652" s="8">
        <v>0.6076655121349404</v>
      </c>
      <c r="AT2652" s="18"/>
      <c r="AU2652" s="91"/>
    </row>
    <row r="2653" ht="12.0" customHeight="1">
      <c r="A2653" s="97">
        <v>5602031.0</v>
      </c>
      <c r="B2653" s="92" t="s">
        <v>2955</v>
      </c>
      <c r="C2653" s="81" t="str">
        <f t="shared" si="197"/>
        <v/>
      </c>
      <c r="D2653" s="82">
        <v>38.71</v>
      </c>
      <c r="E2653" s="94" t="s">
        <v>372</v>
      </c>
      <c r="F2653" s="84">
        <f t="shared" si="198"/>
        <v>47.2262</v>
      </c>
      <c r="G2653" s="95" t="s">
        <v>246</v>
      </c>
      <c r="H2653" s="69"/>
      <c r="I2653" s="76"/>
      <c r="J2653" s="76"/>
      <c r="K2653" s="88"/>
      <c r="N2653" s="18"/>
      <c r="P2653" s="4">
        <v>30.0</v>
      </c>
      <c r="Q2653" s="4"/>
      <c r="R2653" s="4"/>
      <c r="S2653" s="21"/>
      <c r="T2653" s="21"/>
      <c r="V2653" s="89"/>
      <c r="Z2653" s="73"/>
      <c r="AA2653" s="73">
        <v>0.0</v>
      </c>
      <c r="AB2653" s="4"/>
      <c r="AC2653" s="74"/>
      <c r="AD2653" s="75"/>
      <c r="AE2653" s="75"/>
      <c r="AF2653" s="76"/>
      <c r="AJ2653" s="90">
        <v>1601031.0</v>
      </c>
      <c r="AK2653" s="18"/>
      <c r="AL2653" s="8">
        <f t="shared" si="199"/>
        <v>0</v>
      </c>
      <c r="AO2653" s="8">
        <v>10.885710914453506</v>
      </c>
      <c r="AT2653" s="18"/>
      <c r="AU2653" s="91"/>
    </row>
    <row r="2654" ht="12.0" customHeight="1">
      <c r="A2654" s="97">
        <v>1603031.0</v>
      </c>
      <c r="B2654" s="92" t="s">
        <v>2956</v>
      </c>
      <c r="C2654" s="81" t="str">
        <f t="shared" si="197"/>
        <v/>
      </c>
      <c r="D2654" s="82">
        <v>42.92</v>
      </c>
      <c r="E2654" s="83" t="s">
        <v>245</v>
      </c>
      <c r="F2654" s="127">
        <f t="shared" si="198"/>
        <v>52.3624</v>
      </c>
      <c r="G2654" s="95" t="s">
        <v>246</v>
      </c>
      <c r="H2654" s="69"/>
      <c r="I2654" s="76"/>
      <c r="J2654" s="76"/>
      <c r="K2654" s="88"/>
      <c r="N2654" s="18"/>
      <c r="P2654" s="4">
        <v>30.0</v>
      </c>
      <c r="Q2654" s="4"/>
      <c r="R2654" s="4"/>
      <c r="S2654" s="21"/>
      <c r="T2654" s="21"/>
      <c r="V2654" s="89"/>
      <c r="Z2654" s="73"/>
      <c r="AA2654" s="73">
        <v>0.0</v>
      </c>
      <c r="AB2654" s="4"/>
      <c r="AC2654" s="74"/>
      <c r="AD2654" s="75"/>
      <c r="AE2654" s="75"/>
      <c r="AF2654" s="76"/>
      <c r="AJ2654" s="90"/>
      <c r="AK2654" s="18"/>
      <c r="AL2654" s="8">
        <f t="shared" si="199"/>
        <v>0</v>
      </c>
      <c r="AO2654" s="8">
        <v>278.5412983727504</v>
      </c>
      <c r="AT2654" s="18"/>
      <c r="AU2654" s="91"/>
    </row>
    <row r="2655" ht="12.0" customHeight="1">
      <c r="A2655" s="97">
        <v>5602032.0</v>
      </c>
      <c r="B2655" s="92" t="s">
        <v>2957</v>
      </c>
      <c r="C2655" s="81" t="str">
        <f t="shared" si="197"/>
        <v/>
      </c>
      <c r="D2655" s="82">
        <v>61.03</v>
      </c>
      <c r="E2655" s="94" t="s">
        <v>372</v>
      </c>
      <c r="F2655" s="84">
        <f t="shared" si="198"/>
        <v>74.4566</v>
      </c>
      <c r="G2655" s="95" t="s">
        <v>246</v>
      </c>
      <c r="H2655" s="69"/>
      <c r="I2655" s="191" t="s">
        <v>2958</v>
      </c>
      <c r="J2655" s="76"/>
      <c r="K2655" s="88"/>
      <c r="N2655" s="18"/>
      <c r="P2655" s="4">
        <v>30.0</v>
      </c>
      <c r="Q2655" s="4"/>
      <c r="R2655" s="4"/>
      <c r="S2655" s="21"/>
      <c r="T2655" s="21"/>
      <c r="V2655" s="89"/>
      <c r="Z2655" s="73"/>
      <c r="AA2655" s="73">
        <v>0.0</v>
      </c>
      <c r="AB2655" s="4"/>
      <c r="AC2655" s="74"/>
      <c r="AD2655" s="75"/>
      <c r="AE2655" s="75"/>
      <c r="AF2655" s="76"/>
      <c r="AJ2655" s="90">
        <v>1601032.0</v>
      </c>
      <c r="AK2655" s="18"/>
      <c r="AL2655" s="8">
        <f t="shared" si="199"/>
        <v>0</v>
      </c>
      <c r="AO2655" s="8">
        <v>18.853838152052155</v>
      </c>
      <c r="AT2655" s="18"/>
      <c r="AU2655" s="91"/>
    </row>
    <row r="2656" ht="12.0" customHeight="1">
      <c r="A2656" s="97">
        <v>5602033.0</v>
      </c>
      <c r="B2656" s="92" t="s">
        <v>2959</v>
      </c>
      <c r="C2656" s="81" t="str">
        <f t="shared" si="197"/>
        <v/>
      </c>
      <c r="D2656" s="82">
        <v>80.32</v>
      </c>
      <c r="E2656" s="94" t="s">
        <v>245</v>
      </c>
      <c r="F2656" s="84">
        <f t="shared" si="198"/>
        <v>97.9904</v>
      </c>
      <c r="G2656" s="95" t="s">
        <v>274</v>
      </c>
      <c r="H2656" s="69"/>
      <c r="I2656" s="188"/>
      <c r="J2656" s="76"/>
      <c r="K2656" s="88"/>
      <c r="N2656" s="18"/>
      <c r="P2656" s="4">
        <v>30.0</v>
      </c>
      <c r="Q2656" s="4"/>
      <c r="R2656" s="4"/>
      <c r="S2656" s="21"/>
      <c r="T2656" s="21"/>
      <c r="V2656" s="89"/>
      <c r="Z2656" s="73"/>
      <c r="AA2656" s="73">
        <v>20.007139032661073</v>
      </c>
      <c r="AB2656" s="4"/>
      <c r="AC2656" s="74"/>
      <c r="AD2656" s="75"/>
      <c r="AE2656" s="75"/>
      <c r="AF2656" s="76"/>
      <c r="AJ2656" s="90">
        <v>1601033.0</v>
      </c>
      <c r="AK2656" s="18"/>
      <c r="AL2656" s="8">
        <f t="shared" si="199"/>
        <v>0</v>
      </c>
      <c r="AO2656" s="8">
        <v>0.33450928439866884</v>
      </c>
      <c r="AT2656" s="18"/>
      <c r="AU2656" s="91"/>
    </row>
    <row r="2657" ht="12.0" customHeight="1">
      <c r="A2657" s="97">
        <v>5602034.0</v>
      </c>
      <c r="B2657" s="92" t="s">
        <v>2960</v>
      </c>
      <c r="C2657" s="81" t="str">
        <f t="shared" si="197"/>
        <v/>
      </c>
      <c r="D2657" s="82">
        <v>98.15</v>
      </c>
      <c r="E2657" s="94" t="s">
        <v>245</v>
      </c>
      <c r="F2657" s="84">
        <f t="shared" si="198"/>
        <v>119.743</v>
      </c>
      <c r="G2657" s="95" t="s">
        <v>274</v>
      </c>
      <c r="H2657" s="69"/>
      <c r="I2657" s="133"/>
      <c r="J2657" s="76"/>
      <c r="K2657" s="88"/>
      <c r="N2657" s="18"/>
      <c r="P2657" s="4">
        <v>30.0</v>
      </c>
      <c r="Q2657" s="4"/>
      <c r="R2657" s="4"/>
      <c r="S2657" s="21"/>
      <c r="T2657" s="21"/>
      <c r="V2657" s="89"/>
      <c r="Z2657" s="73"/>
      <c r="AA2657" s="73">
        <v>19.997078586035627</v>
      </c>
      <c r="AB2657" s="4"/>
      <c r="AC2657" s="74"/>
      <c r="AD2657" s="75"/>
      <c r="AE2657" s="75"/>
      <c r="AF2657" s="76"/>
      <c r="AJ2657" s="90">
        <v>1601034.0</v>
      </c>
      <c r="AK2657" s="18"/>
      <c r="AL2657" s="8">
        <f t="shared" si="199"/>
        <v>0</v>
      </c>
      <c r="AO2657" s="8">
        <v>0.2274767010084416</v>
      </c>
      <c r="AT2657" s="18"/>
      <c r="AU2657" s="91"/>
    </row>
    <row r="2658" ht="12.0" customHeight="1">
      <c r="A2658" s="97">
        <v>5602035.0</v>
      </c>
      <c r="B2658" s="92" t="s">
        <v>2961</v>
      </c>
      <c r="C2658" s="81" t="str">
        <f t="shared" si="197"/>
        <v/>
      </c>
      <c r="D2658" s="82">
        <v>132.63</v>
      </c>
      <c r="E2658" s="94" t="s">
        <v>245</v>
      </c>
      <c r="F2658" s="84">
        <f t="shared" si="198"/>
        <v>161.8086</v>
      </c>
      <c r="G2658" s="95" t="s">
        <v>274</v>
      </c>
      <c r="H2658" s="69"/>
      <c r="I2658" s="187" t="s">
        <v>2962</v>
      </c>
      <c r="J2658" s="76"/>
      <c r="K2658" s="88"/>
      <c r="N2658" s="18"/>
      <c r="P2658" s="4">
        <v>30.0</v>
      </c>
      <c r="Q2658" s="4"/>
      <c r="R2658" s="4"/>
      <c r="S2658" s="21"/>
      <c r="T2658" s="21"/>
      <c r="V2658" s="89"/>
      <c r="Z2658" s="73"/>
      <c r="AA2658" s="73">
        <v>19.995676610462596</v>
      </c>
      <c r="AB2658" s="4"/>
      <c r="AC2658" s="74"/>
      <c r="AD2658" s="75"/>
      <c r="AE2658" s="75"/>
      <c r="AF2658" s="76"/>
      <c r="AJ2658" s="90">
        <v>1601035.0</v>
      </c>
      <c r="AK2658" s="18"/>
      <c r="AL2658" s="8">
        <f t="shared" si="199"/>
        <v>0</v>
      </c>
      <c r="AO2658" s="8">
        <v>0.271194345320073</v>
      </c>
      <c r="AT2658" s="18"/>
      <c r="AU2658" s="91"/>
    </row>
    <row r="2659" ht="12.0" customHeight="1">
      <c r="A2659" s="97">
        <v>5602036.0</v>
      </c>
      <c r="B2659" s="92" t="s">
        <v>2963</v>
      </c>
      <c r="C2659" s="81" t="str">
        <f t="shared" si="197"/>
        <v/>
      </c>
      <c r="D2659" s="82">
        <v>140.28</v>
      </c>
      <c r="E2659" s="94" t="s">
        <v>245</v>
      </c>
      <c r="F2659" s="84">
        <f t="shared" si="198"/>
        <v>171.1416</v>
      </c>
      <c r="G2659" s="95" t="s">
        <v>274</v>
      </c>
      <c r="H2659" s="69"/>
      <c r="I2659" s="189"/>
      <c r="J2659" s="76"/>
      <c r="K2659" s="88"/>
      <c r="N2659" s="18"/>
      <c r="P2659" s="4">
        <v>30.0</v>
      </c>
      <c r="Q2659" s="4"/>
      <c r="R2659" s="4"/>
      <c r="S2659" s="21"/>
      <c r="T2659" s="21"/>
      <c r="V2659" s="89"/>
      <c r="Z2659" s="73"/>
      <c r="AA2659" s="73">
        <v>20.0</v>
      </c>
      <c r="AB2659" s="4"/>
      <c r="AC2659" s="74"/>
      <c r="AD2659" s="75"/>
      <c r="AE2659" s="75"/>
      <c r="AF2659" s="76"/>
      <c r="AJ2659" s="90">
        <v>1601036.0</v>
      </c>
      <c r="AK2659" s="18"/>
      <c r="AL2659" s="8">
        <f t="shared" si="199"/>
        <v>0</v>
      </c>
      <c r="AO2659" s="8">
        <v>0.29672172612873954</v>
      </c>
      <c r="AT2659" s="18"/>
      <c r="AU2659" s="91"/>
    </row>
    <row r="2660" ht="12.0" customHeight="1">
      <c r="A2660" s="97">
        <v>5403045.0</v>
      </c>
      <c r="B2660" s="92" t="s">
        <v>2964</v>
      </c>
      <c r="C2660" s="81" t="str">
        <f t="shared" si="197"/>
        <v/>
      </c>
      <c r="D2660" s="82">
        <v>369.62</v>
      </c>
      <c r="E2660" s="94" t="s">
        <v>245</v>
      </c>
      <c r="F2660" s="84">
        <f t="shared" si="198"/>
        <v>450.9364</v>
      </c>
      <c r="G2660" s="95" t="s">
        <v>246</v>
      </c>
      <c r="H2660" s="69"/>
      <c r="I2660" s="188"/>
      <c r="J2660" s="76"/>
      <c r="K2660" s="88"/>
      <c r="N2660" s="18"/>
      <c r="P2660" s="4">
        <v>30.0</v>
      </c>
      <c r="Q2660" s="4"/>
      <c r="R2660" s="4"/>
      <c r="S2660" s="21"/>
      <c r="T2660" s="21"/>
      <c r="V2660" s="89"/>
      <c r="Z2660" s="73"/>
      <c r="AA2660" s="73">
        <v>14.999500919733634</v>
      </c>
      <c r="AB2660" s="4"/>
      <c r="AC2660" s="74"/>
      <c r="AD2660" s="75"/>
      <c r="AE2660" s="75"/>
      <c r="AF2660" s="76"/>
      <c r="AJ2660" s="90">
        <v>1602010.0</v>
      </c>
      <c r="AK2660" s="18"/>
      <c r="AL2660" s="8">
        <f t="shared" si="199"/>
        <v>0</v>
      </c>
      <c r="AO2660" s="8">
        <v>23.1260132046783</v>
      </c>
      <c r="AT2660" s="18"/>
      <c r="AU2660" s="91"/>
    </row>
    <row r="2661" ht="12.0" customHeight="1">
      <c r="A2661" s="97">
        <v>5403051.0</v>
      </c>
      <c r="B2661" s="92" t="s">
        <v>2965</v>
      </c>
      <c r="C2661" s="81" t="str">
        <f t="shared" si="197"/>
        <v/>
      </c>
      <c r="D2661" s="82">
        <v>378.38</v>
      </c>
      <c r="E2661" s="94" t="s">
        <v>245</v>
      </c>
      <c r="F2661" s="84">
        <f t="shared" si="198"/>
        <v>461.6236</v>
      </c>
      <c r="G2661" s="95" t="s">
        <v>246</v>
      </c>
      <c r="H2661" s="69"/>
      <c r="I2661" s="190"/>
      <c r="J2661" s="76"/>
      <c r="K2661" s="88"/>
      <c r="N2661" s="18"/>
      <c r="P2661" s="4">
        <v>30.0</v>
      </c>
      <c r="Q2661" s="4"/>
      <c r="R2661" s="4"/>
      <c r="S2661" s="21"/>
      <c r="T2661" s="21"/>
      <c r="V2661" s="89"/>
      <c r="Z2661" s="73"/>
      <c r="AA2661" s="73">
        <v>14.999500919733634</v>
      </c>
      <c r="AB2661" s="4"/>
      <c r="AC2661" s="74"/>
      <c r="AD2661" s="75"/>
      <c r="AE2661" s="75"/>
      <c r="AF2661" s="76"/>
      <c r="AJ2661" s="90"/>
      <c r="AK2661" s="18"/>
      <c r="AL2661" s="8">
        <f t="shared" si="199"/>
        <v>0</v>
      </c>
      <c r="AO2661" s="8">
        <v>14.375892888598422</v>
      </c>
      <c r="AT2661" s="18"/>
      <c r="AU2661" s="91"/>
    </row>
    <row r="2662" ht="12.0" customHeight="1">
      <c r="A2662" s="97">
        <v>5602037.0</v>
      </c>
      <c r="B2662" s="92" t="s">
        <v>2966</v>
      </c>
      <c r="C2662" s="81" t="str">
        <f t="shared" si="197"/>
        <v/>
      </c>
      <c r="D2662" s="82">
        <v>189.75</v>
      </c>
      <c r="E2662" s="94" t="s">
        <v>245</v>
      </c>
      <c r="F2662" s="84">
        <f t="shared" si="198"/>
        <v>231.495</v>
      </c>
      <c r="G2662" s="95" t="s">
        <v>252</v>
      </c>
      <c r="H2662" s="69"/>
      <c r="I2662" s="76"/>
      <c r="J2662" s="76"/>
      <c r="K2662" s="88"/>
      <c r="N2662" s="18"/>
      <c r="P2662" s="4">
        <v>30.0</v>
      </c>
      <c r="Q2662" s="4"/>
      <c r="R2662" s="4"/>
      <c r="S2662" s="21"/>
      <c r="T2662" s="21"/>
      <c r="V2662" s="89"/>
      <c r="Z2662" s="73"/>
      <c r="AA2662" s="73">
        <v>20.0</v>
      </c>
      <c r="AB2662" s="4"/>
      <c r="AC2662" s="74"/>
      <c r="AD2662" s="75"/>
      <c r="AE2662" s="75"/>
      <c r="AF2662" s="76"/>
      <c r="AJ2662" s="90">
        <v>1601037.0</v>
      </c>
      <c r="AK2662" s="18"/>
      <c r="AL2662" s="8">
        <f t="shared" si="199"/>
        <v>0</v>
      </c>
      <c r="AO2662" s="8">
        <v>0.5702266124501151</v>
      </c>
      <c r="AT2662" s="18"/>
      <c r="AU2662" s="91"/>
    </row>
    <row r="2663" ht="12.0" customHeight="1">
      <c r="A2663" s="97">
        <v>1603037.0</v>
      </c>
      <c r="B2663" s="92" t="s">
        <v>2967</v>
      </c>
      <c r="C2663" s="81" t="str">
        <f t="shared" si="197"/>
        <v/>
      </c>
      <c r="D2663" s="82">
        <v>196.83</v>
      </c>
      <c r="E2663" s="94" t="s">
        <v>245</v>
      </c>
      <c r="F2663" s="84">
        <f t="shared" si="198"/>
        <v>240.1326</v>
      </c>
      <c r="G2663" s="95" t="s">
        <v>252</v>
      </c>
      <c r="H2663" s="69"/>
      <c r="I2663" s="187" t="s">
        <v>2968</v>
      </c>
      <c r="J2663" s="76"/>
      <c r="K2663" s="88"/>
      <c r="N2663" s="18"/>
      <c r="P2663" s="4">
        <v>30.0</v>
      </c>
      <c r="Q2663" s="4"/>
      <c r="R2663" s="4"/>
      <c r="S2663" s="21"/>
      <c r="T2663" s="21"/>
      <c r="V2663" s="89"/>
      <c r="Z2663" s="73"/>
      <c r="AA2663" s="73">
        <v>20.001455180442377</v>
      </c>
      <c r="AB2663" s="4"/>
      <c r="AC2663" s="74"/>
      <c r="AD2663" s="75"/>
      <c r="AE2663" s="75"/>
      <c r="AF2663" s="76"/>
      <c r="AJ2663" s="90"/>
      <c r="AK2663" s="18"/>
      <c r="AL2663" s="8">
        <f t="shared" si="199"/>
        <v>0</v>
      </c>
      <c r="AO2663" s="8">
        <v>11.043209900706607</v>
      </c>
      <c r="AT2663" s="18"/>
      <c r="AU2663" s="91"/>
    </row>
    <row r="2664" ht="12.0" customHeight="1">
      <c r="A2664" s="97">
        <v>5602038.0</v>
      </c>
      <c r="B2664" s="92" t="s">
        <v>2969</v>
      </c>
      <c r="C2664" s="81" t="str">
        <f t="shared" si="197"/>
        <v/>
      </c>
      <c r="D2664" s="82">
        <v>220.92</v>
      </c>
      <c r="E2664" s="94" t="s">
        <v>245</v>
      </c>
      <c r="F2664" s="84">
        <f t="shared" si="198"/>
        <v>269.5224</v>
      </c>
      <c r="G2664" s="95" t="s">
        <v>246</v>
      </c>
      <c r="H2664" s="69"/>
      <c r="I2664" s="189"/>
      <c r="J2664" s="76"/>
      <c r="K2664" s="88"/>
      <c r="N2664" s="18"/>
      <c r="P2664" s="4">
        <v>30.0</v>
      </c>
      <c r="Q2664" s="4"/>
      <c r="R2664" s="4"/>
      <c r="S2664" s="21"/>
      <c r="T2664" s="21"/>
      <c r="V2664" s="89"/>
      <c r="Z2664" s="73"/>
      <c r="AA2664" s="73">
        <v>20.0</v>
      </c>
      <c r="AB2664" s="4"/>
      <c r="AC2664" s="74"/>
      <c r="AD2664" s="75"/>
      <c r="AE2664" s="75"/>
      <c r="AF2664" s="76"/>
      <c r="AJ2664" s="90">
        <v>1601038.0</v>
      </c>
      <c r="AK2664" s="18"/>
      <c r="AL2664" s="8">
        <f t="shared" si="199"/>
        <v>0</v>
      </c>
      <c r="AO2664" s="8">
        <v>0.684810628757851</v>
      </c>
      <c r="AT2664" s="18"/>
      <c r="AU2664" s="91"/>
    </row>
    <row r="2665" ht="12.0" customHeight="1">
      <c r="A2665" s="97">
        <v>5403046.0</v>
      </c>
      <c r="B2665" s="92" t="s">
        <v>2970</v>
      </c>
      <c r="C2665" s="81" t="str">
        <f t="shared" si="197"/>
        <v/>
      </c>
      <c r="D2665" s="82">
        <v>526.32</v>
      </c>
      <c r="E2665" s="94" t="s">
        <v>245</v>
      </c>
      <c r="F2665" s="84">
        <f t="shared" si="198"/>
        <v>642.1104</v>
      </c>
      <c r="G2665" s="95" t="s">
        <v>246</v>
      </c>
      <c r="H2665" s="69"/>
      <c r="I2665" s="188"/>
      <c r="J2665" s="76"/>
      <c r="K2665" s="88"/>
      <c r="N2665" s="18"/>
      <c r="P2665" s="4">
        <v>30.0</v>
      </c>
      <c r="Q2665" s="4"/>
      <c r="R2665" s="4"/>
      <c r="S2665" s="21"/>
      <c r="T2665" s="21"/>
      <c r="V2665" s="89"/>
      <c r="Z2665" s="73"/>
      <c r="AA2665" s="73">
        <v>14.999883468897849</v>
      </c>
      <c r="AB2665" s="4"/>
      <c r="AC2665" s="74"/>
      <c r="AD2665" s="75"/>
      <c r="AE2665" s="75"/>
      <c r="AF2665" s="76"/>
      <c r="AJ2665" s="90">
        <v>1602011.0</v>
      </c>
      <c r="AK2665" s="18"/>
      <c r="AL2665" s="8">
        <f t="shared" si="199"/>
        <v>0</v>
      </c>
      <c r="AO2665" s="8">
        <v>17.490154048279656</v>
      </c>
      <c r="AT2665" s="18"/>
      <c r="AU2665" s="91"/>
    </row>
    <row r="2666" ht="12.0" customHeight="1">
      <c r="A2666" s="97">
        <v>5602039.0</v>
      </c>
      <c r="B2666" s="92" t="s">
        <v>2971</v>
      </c>
      <c r="C2666" s="81" t="str">
        <f t="shared" si="197"/>
        <v/>
      </c>
      <c r="D2666" s="82">
        <v>338.73</v>
      </c>
      <c r="E2666" s="94" t="s">
        <v>245</v>
      </c>
      <c r="F2666" s="84">
        <f t="shared" si="198"/>
        <v>413.2506</v>
      </c>
      <c r="G2666" s="95" t="s">
        <v>246</v>
      </c>
      <c r="H2666" s="69"/>
      <c r="I2666" s="76"/>
      <c r="J2666" s="76"/>
      <c r="K2666" s="88"/>
      <c r="N2666" s="18"/>
      <c r="P2666" s="4">
        <v>30.0</v>
      </c>
      <c r="Q2666" s="4"/>
      <c r="R2666" s="4"/>
      <c r="S2666" s="21"/>
      <c r="T2666" s="21"/>
      <c r="V2666" s="89"/>
      <c r="Z2666" s="73"/>
      <c r="AA2666" s="73">
        <v>19.998307021627795</v>
      </c>
      <c r="AB2666" s="4"/>
      <c r="AC2666" s="74"/>
      <c r="AD2666" s="75"/>
      <c r="AE2666" s="75"/>
      <c r="AF2666" s="76"/>
      <c r="AJ2666" s="90">
        <v>1601039.0</v>
      </c>
      <c r="AK2666" s="18"/>
      <c r="AL2666" s="8">
        <f t="shared" si="199"/>
        <v>0</v>
      </c>
      <c r="AO2666" s="8">
        <v>0.4318953068560613</v>
      </c>
      <c r="AT2666" s="18"/>
      <c r="AU2666" s="91"/>
    </row>
    <row r="2667" ht="12.0" customHeight="1">
      <c r="A2667" s="97">
        <v>5403047.0</v>
      </c>
      <c r="B2667" s="92" t="s">
        <v>2972</v>
      </c>
      <c r="C2667" s="81" t="str">
        <f t="shared" si="197"/>
        <v/>
      </c>
      <c r="D2667" s="82">
        <v>605.4</v>
      </c>
      <c r="E2667" s="94" t="s">
        <v>245</v>
      </c>
      <c r="F2667" s="84">
        <f t="shared" si="198"/>
        <v>738.588</v>
      </c>
      <c r="G2667" s="95" t="s">
        <v>246</v>
      </c>
      <c r="H2667" s="69"/>
      <c r="I2667" s="76"/>
      <c r="J2667" s="76"/>
      <c r="K2667" s="88"/>
      <c r="N2667" s="18"/>
      <c r="P2667" s="4">
        <v>30.0</v>
      </c>
      <c r="Q2667" s="4"/>
      <c r="R2667" s="4"/>
      <c r="S2667" s="21"/>
      <c r="T2667" s="21"/>
      <c r="V2667" s="89"/>
      <c r="Z2667" s="73"/>
      <c r="AA2667" s="73">
        <v>15.000906008128183</v>
      </c>
      <c r="AB2667" s="4"/>
      <c r="AC2667" s="74"/>
      <c r="AD2667" s="75"/>
      <c r="AE2667" s="75"/>
      <c r="AF2667" s="76"/>
      <c r="AJ2667" s="90">
        <v>1602008.0</v>
      </c>
      <c r="AK2667" s="18"/>
      <c r="AL2667" s="8">
        <f t="shared" si="199"/>
        <v>0</v>
      </c>
      <c r="AO2667" s="8">
        <v>16.472377268185692</v>
      </c>
      <c r="AT2667" s="18"/>
      <c r="AU2667" s="91"/>
    </row>
    <row r="2668" ht="12.0" customHeight="1">
      <c r="A2668" s="97">
        <v>5602040.0</v>
      </c>
      <c r="B2668" s="92" t="s">
        <v>2973</v>
      </c>
      <c r="C2668" s="81" t="str">
        <f t="shared" si="197"/>
        <v/>
      </c>
      <c r="D2668" s="82">
        <v>465.52</v>
      </c>
      <c r="E2668" s="94" t="s">
        <v>372</v>
      </c>
      <c r="F2668" s="84">
        <f t="shared" si="198"/>
        <v>567.9344</v>
      </c>
      <c r="G2668" s="95" t="s">
        <v>246</v>
      </c>
      <c r="H2668" s="69"/>
      <c r="I2668" s="191" t="s">
        <v>2974</v>
      </c>
      <c r="J2668" s="76"/>
      <c r="K2668" s="88"/>
      <c r="N2668" s="18"/>
      <c r="P2668" s="4">
        <v>30.0</v>
      </c>
      <c r="Q2668" s="4"/>
      <c r="R2668" s="4"/>
      <c r="S2668" s="21"/>
      <c r="T2668" s="21"/>
      <c r="V2668" s="89"/>
      <c r="Z2668" s="73"/>
      <c r="AA2668" s="73">
        <v>19.99938406578177</v>
      </c>
      <c r="AB2668" s="4"/>
      <c r="AC2668" s="74"/>
      <c r="AD2668" s="75"/>
      <c r="AE2668" s="75"/>
      <c r="AF2668" s="76"/>
      <c r="AJ2668" s="90">
        <v>1601040.0</v>
      </c>
      <c r="AK2668" s="18"/>
      <c r="AL2668" s="8">
        <f t="shared" si="199"/>
        <v>0</v>
      </c>
      <c r="AO2668" s="8">
        <v>0.8597624469594163</v>
      </c>
      <c r="AT2668" s="18"/>
      <c r="AU2668" s="91"/>
    </row>
    <row r="2669" ht="12.0" customHeight="1">
      <c r="A2669" s="97">
        <v>5403052.0</v>
      </c>
      <c r="B2669" s="92" t="s">
        <v>2975</v>
      </c>
      <c r="C2669" s="81" t="str">
        <f t="shared" si="197"/>
        <v/>
      </c>
      <c r="D2669" s="82">
        <v>688.55</v>
      </c>
      <c r="E2669" s="94" t="s">
        <v>245</v>
      </c>
      <c r="F2669" s="84">
        <f t="shared" si="198"/>
        <v>840.031</v>
      </c>
      <c r="G2669" s="95" t="s">
        <v>246</v>
      </c>
      <c r="H2669" s="69"/>
      <c r="I2669" s="189"/>
      <c r="J2669" s="76"/>
      <c r="K2669" s="88"/>
      <c r="N2669" s="18"/>
      <c r="P2669" s="4">
        <v>30.0</v>
      </c>
      <c r="Q2669" s="4"/>
      <c r="R2669" s="4"/>
      <c r="S2669" s="21"/>
      <c r="T2669" s="21"/>
      <c r="V2669" s="89"/>
      <c r="Z2669" s="73"/>
      <c r="AA2669" s="73">
        <v>15.000906008128183</v>
      </c>
      <c r="AB2669" s="4"/>
      <c r="AC2669" s="74"/>
      <c r="AD2669" s="75"/>
      <c r="AE2669" s="75"/>
      <c r="AF2669" s="76"/>
      <c r="AJ2669" s="90"/>
      <c r="AK2669" s="18"/>
      <c r="AL2669" s="8">
        <f t="shared" si="199"/>
        <v>0</v>
      </c>
      <c r="AO2669" s="8">
        <v>7.241658020381114</v>
      </c>
      <c r="AT2669" s="18"/>
      <c r="AU2669" s="91"/>
    </row>
    <row r="2670" ht="12.0" customHeight="1">
      <c r="A2670" s="97">
        <v>5402041.0</v>
      </c>
      <c r="B2670" s="92" t="s">
        <v>2976</v>
      </c>
      <c r="C2670" s="81" t="str">
        <f t="shared" si="197"/>
        <v/>
      </c>
      <c r="D2670" s="82">
        <v>594.38</v>
      </c>
      <c r="E2670" s="94" t="s">
        <v>245</v>
      </c>
      <c r="F2670" s="84">
        <f t="shared" si="198"/>
        <v>725.1436</v>
      </c>
      <c r="G2670" s="95" t="s">
        <v>246</v>
      </c>
      <c r="H2670" s="69"/>
      <c r="I2670" s="188"/>
      <c r="J2670" s="76"/>
      <c r="K2670" s="88"/>
      <c r="N2670" s="18"/>
      <c r="P2670" s="4">
        <v>30.0</v>
      </c>
      <c r="Q2670" s="4"/>
      <c r="R2670" s="4"/>
      <c r="S2670" s="21"/>
      <c r="T2670" s="21"/>
      <c r="V2670" s="89"/>
      <c r="Z2670" s="73"/>
      <c r="AA2670" s="73">
        <v>20.0</v>
      </c>
      <c r="AB2670" s="4"/>
      <c r="AC2670" s="74"/>
      <c r="AD2670" s="75"/>
      <c r="AE2670" s="75"/>
      <c r="AF2670" s="76"/>
      <c r="AJ2670" s="90">
        <v>1601041.0</v>
      </c>
      <c r="AK2670" s="18"/>
      <c r="AL2670" s="8">
        <f t="shared" si="199"/>
        <v>0</v>
      </c>
      <c r="AO2670" s="8">
        <v>0.6733567859992194</v>
      </c>
      <c r="AT2670" s="18"/>
      <c r="AU2670" s="91"/>
    </row>
    <row r="2671" ht="12.0" customHeight="1">
      <c r="A2671" s="97">
        <v>5602042.0</v>
      </c>
      <c r="B2671" s="92" t="s">
        <v>2977</v>
      </c>
      <c r="C2671" s="81" t="str">
        <f t="shared" si="197"/>
        <v/>
      </c>
      <c r="D2671" s="82">
        <v>66.76</v>
      </c>
      <c r="E2671" s="94" t="s">
        <v>372</v>
      </c>
      <c r="F2671" s="84">
        <f t="shared" si="198"/>
        <v>81.4472</v>
      </c>
      <c r="G2671" s="95" t="s">
        <v>246</v>
      </c>
      <c r="H2671" s="69"/>
      <c r="I2671" s="87"/>
      <c r="J2671" s="76"/>
      <c r="K2671" s="88"/>
      <c r="N2671" s="18"/>
      <c r="P2671" s="4">
        <v>30.0</v>
      </c>
      <c r="Q2671" s="4"/>
      <c r="R2671" s="4"/>
      <c r="S2671" s="21"/>
      <c r="T2671" s="21"/>
      <c r="V2671" s="89"/>
      <c r="Z2671" s="73"/>
      <c r="AA2671" s="73">
        <v>0.0</v>
      </c>
      <c r="AB2671" s="4"/>
      <c r="AC2671" s="74"/>
      <c r="AD2671" s="75"/>
      <c r="AE2671" s="75"/>
      <c r="AF2671" s="76"/>
      <c r="AJ2671" s="90">
        <v>1601042.0</v>
      </c>
      <c r="AK2671" s="18"/>
      <c r="AL2671" s="8">
        <f t="shared" si="199"/>
        <v>0</v>
      </c>
      <c r="AO2671" s="8">
        <v>2.067614142344029</v>
      </c>
      <c r="AT2671" s="18"/>
      <c r="AU2671" s="91"/>
    </row>
    <row r="2672" ht="12.0" customHeight="1">
      <c r="A2672" s="97">
        <v>1603042.0</v>
      </c>
      <c r="B2672" s="92" t="s">
        <v>2978</v>
      </c>
      <c r="C2672" s="81" t="str">
        <f t="shared" si="197"/>
        <v/>
      </c>
      <c r="D2672" s="82">
        <v>50.83</v>
      </c>
      <c r="E2672" s="94"/>
      <c r="F2672" s="127">
        <f t="shared" si="198"/>
        <v>62.0126</v>
      </c>
      <c r="G2672" s="95" t="s">
        <v>246</v>
      </c>
      <c r="H2672" s="69"/>
      <c r="I2672" s="76"/>
      <c r="J2672" s="76"/>
      <c r="K2672" s="88"/>
      <c r="N2672" s="18"/>
      <c r="P2672" s="4">
        <v>30.0</v>
      </c>
      <c r="Q2672" s="4"/>
      <c r="R2672" s="4"/>
      <c r="S2672" s="21"/>
      <c r="T2672" s="21"/>
      <c r="V2672" s="89"/>
      <c r="Z2672" s="73"/>
      <c r="AA2672" s="73">
        <v>0.0</v>
      </c>
      <c r="AB2672" s="4"/>
      <c r="AC2672" s="74"/>
      <c r="AD2672" s="75"/>
      <c r="AE2672" s="75"/>
      <c r="AF2672" s="76"/>
      <c r="AJ2672" s="90"/>
      <c r="AK2672" s="18"/>
      <c r="AL2672" s="8">
        <f t="shared" si="199"/>
        <v>0</v>
      </c>
      <c r="AO2672" s="8">
        <v>138.35035500293304</v>
      </c>
      <c r="AT2672" s="18"/>
      <c r="AU2672" s="91"/>
    </row>
    <row r="2673" ht="12.0" customHeight="1">
      <c r="A2673" s="97">
        <v>5602043.0</v>
      </c>
      <c r="B2673" s="92" t="s">
        <v>2979</v>
      </c>
      <c r="C2673" s="81" t="str">
        <f t="shared" si="197"/>
        <v/>
      </c>
      <c r="D2673" s="82">
        <v>90.93</v>
      </c>
      <c r="E2673" s="94"/>
      <c r="F2673" s="84">
        <f t="shared" si="198"/>
        <v>110.9346</v>
      </c>
      <c r="G2673" s="95" t="s">
        <v>246</v>
      </c>
      <c r="H2673" s="69"/>
      <c r="I2673" s="187" t="s">
        <v>2980</v>
      </c>
      <c r="J2673" s="76"/>
      <c r="K2673" s="88"/>
      <c r="N2673" s="18"/>
      <c r="P2673" s="4">
        <v>30.0</v>
      </c>
      <c r="Q2673" s="4"/>
      <c r="R2673" s="4"/>
      <c r="S2673" s="21"/>
      <c r="T2673" s="21"/>
      <c r="V2673" s="89"/>
      <c r="Z2673" s="73"/>
      <c r="AA2673" s="73">
        <v>0.0</v>
      </c>
      <c r="AB2673" s="4"/>
      <c r="AC2673" s="74"/>
      <c r="AD2673" s="75"/>
      <c r="AE2673" s="75"/>
      <c r="AF2673" s="76"/>
      <c r="AJ2673" s="90">
        <v>1601043.0</v>
      </c>
      <c r="AK2673" s="18"/>
      <c r="AL2673" s="8">
        <f t="shared" si="199"/>
        <v>0</v>
      </c>
      <c r="AO2673" s="8">
        <v>10.528395003221883</v>
      </c>
      <c r="AT2673" s="18"/>
      <c r="AU2673" s="91"/>
    </row>
    <row r="2674" ht="12.0" customHeight="1">
      <c r="A2674" s="97">
        <v>1603043.0</v>
      </c>
      <c r="B2674" s="92" t="s">
        <v>2981</v>
      </c>
      <c r="C2674" s="81" t="str">
        <f t="shared" si="197"/>
        <v/>
      </c>
      <c r="D2674" s="82">
        <v>86.18</v>
      </c>
      <c r="E2674" s="94" t="s">
        <v>372</v>
      </c>
      <c r="F2674" s="84">
        <f t="shared" si="198"/>
        <v>105.1396</v>
      </c>
      <c r="G2674" s="95" t="s">
        <v>246</v>
      </c>
      <c r="H2674" s="69"/>
      <c r="I2674" s="189"/>
      <c r="J2674" s="76"/>
      <c r="K2674" s="88"/>
      <c r="N2674" s="18"/>
      <c r="P2674" s="4">
        <v>30.0</v>
      </c>
      <c r="Q2674" s="4"/>
      <c r="R2674" s="4"/>
      <c r="S2674" s="21"/>
      <c r="T2674" s="21"/>
      <c r="V2674" s="89"/>
      <c r="Z2674" s="73"/>
      <c r="AA2674" s="73">
        <v>0.0</v>
      </c>
      <c r="AB2674" s="4"/>
      <c r="AC2674" s="74"/>
      <c r="AD2674" s="75"/>
      <c r="AE2674" s="75"/>
      <c r="AF2674" s="76"/>
      <c r="AJ2674" s="90"/>
      <c r="AK2674" s="18"/>
      <c r="AL2674" s="8">
        <f t="shared" si="199"/>
        <v>0</v>
      </c>
      <c r="AO2674" s="8">
        <v>1387.211943160646</v>
      </c>
      <c r="AT2674" s="18"/>
      <c r="AU2674" s="91"/>
    </row>
    <row r="2675" ht="12.0" customHeight="1">
      <c r="A2675" s="97">
        <v>5602044.0</v>
      </c>
      <c r="B2675" s="92" t="s">
        <v>2982</v>
      </c>
      <c r="C2675" s="81" t="str">
        <f t="shared" si="197"/>
        <v/>
      </c>
      <c r="D2675" s="82">
        <v>149.13</v>
      </c>
      <c r="E2675" s="94" t="s">
        <v>245</v>
      </c>
      <c r="F2675" s="84">
        <f t="shared" si="198"/>
        <v>181.9386</v>
      </c>
      <c r="G2675" s="95" t="s">
        <v>252</v>
      </c>
      <c r="H2675" s="69"/>
      <c r="I2675" s="188"/>
      <c r="J2675" s="76"/>
      <c r="K2675" s="88"/>
      <c r="N2675" s="18"/>
      <c r="P2675" s="4">
        <v>30.0</v>
      </c>
      <c r="Q2675" s="4"/>
      <c r="R2675" s="4"/>
      <c r="S2675" s="21"/>
      <c r="T2675" s="21"/>
      <c r="V2675" s="89"/>
      <c r="Z2675" s="73"/>
      <c r="AA2675" s="73">
        <v>20.00384504469865</v>
      </c>
      <c r="AB2675" s="4"/>
      <c r="AC2675" s="74"/>
      <c r="AD2675" s="75"/>
      <c r="AE2675" s="75"/>
      <c r="AF2675" s="76"/>
      <c r="AJ2675" s="90">
        <v>1601044.0</v>
      </c>
      <c r="AK2675" s="18"/>
      <c r="AL2675" s="8">
        <f t="shared" si="199"/>
        <v>0</v>
      </c>
      <c r="AO2675" s="8">
        <v>0.29265361193677053</v>
      </c>
      <c r="AT2675" s="18"/>
      <c r="AU2675" s="91"/>
    </row>
    <row r="2676" ht="12.0" customHeight="1">
      <c r="A2676" s="97">
        <v>5602045.0</v>
      </c>
      <c r="B2676" s="92" t="s">
        <v>2983</v>
      </c>
      <c r="C2676" s="81" t="str">
        <f t="shared" si="197"/>
        <v/>
      </c>
      <c r="D2676" s="82">
        <v>170.83</v>
      </c>
      <c r="E2676" s="94" t="s">
        <v>245</v>
      </c>
      <c r="F2676" s="84">
        <f t="shared" si="198"/>
        <v>208.4126</v>
      </c>
      <c r="G2676" s="95" t="s">
        <v>246</v>
      </c>
      <c r="H2676" s="69"/>
      <c r="I2676" s="19" t="s">
        <v>2984</v>
      </c>
      <c r="J2676" s="76"/>
      <c r="K2676" s="88"/>
      <c r="N2676" s="18"/>
      <c r="P2676" s="4">
        <v>30.0</v>
      </c>
      <c r="Q2676" s="4"/>
      <c r="R2676" s="4"/>
      <c r="S2676" s="21"/>
      <c r="T2676" s="21"/>
      <c r="V2676" s="89"/>
      <c r="Z2676" s="73"/>
      <c r="AA2676" s="73">
        <v>20.0</v>
      </c>
      <c r="AB2676" s="4"/>
      <c r="AC2676" s="74"/>
      <c r="AD2676" s="75"/>
      <c r="AE2676" s="75"/>
      <c r="AF2676" s="76"/>
      <c r="AJ2676" s="90">
        <v>1601045.0</v>
      </c>
      <c r="AK2676" s="18"/>
      <c r="AL2676" s="8">
        <f t="shared" si="199"/>
        <v>0</v>
      </c>
      <c r="AO2676" s="8">
        <v>0.4739615745635169</v>
      </c>
      <c r="AT2676" s="18"/>
      <c r="AU2676" s="91"/>
    </row>
    <row r="2677" ht="12.0" customHeight="1">
      <c r="A2677" s="97">
        <v>5602046.0</v>
      </c>
      <c r="B2677" s="92" t="s">
        <v>2985</v>
      </c>
      <c r="C2677" s="81" t="str">
        <f t="shared" si="197"/>
        <v/>
      </c>
      <c r="D2677" s="82">
        <v>195.33</v>
      </c>
      <c r="E2677" s="94"/>
      <c r="F2677" s="84">
        <f t="shared" si="198"/>
        <v>238.3026</v>
      </c>
      <c r="G2677" s="95" t="s">
        <v>246</v>
      </c>
      <c r="H2677" s="69"/>
      <c r="J2677" s="76"/>
      <c r="K2677" s="88"/>
      <c r="N2677" s="18"/>
      <c r="P2677" s="4">
        <v>30.0</v>
      </c>
      <c r="Q2677" s="4"/>
      <c r="R2677" s="4"/>
      <c r="S2677" s="21"/>
      <c r="T2677" s="21"/>
      <c r="V2677" s="89"/>
      <c r="Z2677" s="73"/>
      <c r="AA2677" s="73">
        <v>20.0</v>
      </c>
      <c r="AB2677" s="4"/>
      <c r="AC2677" s="74"/>
      <c r="AD2677" s="75"/>
      <c r="AE2677" s="75"/>
      <c r="AF2677" s="76"/>
      <c r="AJ2677" s="90">
        <v>1601046.0</v>
      </c>
      <c r="AK2677" s="18"/>
      <c r="AL2677" s="8">
        <f t="shared" si="199"/>
        <v>0</v>
      </c>
      <c r="AO2677" s="8">
        <v>0.6580415661343167</v>
      </c>
      <c r="AT2677" s="18"/>
      <c r="AU2677" s="91"/>
    </row>
    <row r="2678" ht="12.0" customHeight="1">
      <c r="A2678" s="97">
        <v>5403048.0</v>
      </c>
      <c r="B2678" s="92" t="s">
        <v>2986</v>
      </c>
      <c r="C2678" s="81" t="str">
        <f t="shared" si="197"/>
        <v/>
      </c>
      <c r="D2678" s="82">
        <v>404.91</v>
      </c>
      <c r="E2678" s="94" t="s">
        <v>245</v>
      </c>
      <c r="F2678" s="84">
        <f t="shared" si="198"/>
        <v>493.9902</v>
      </c>
      <c r="G2678" s="95" t="s">
        <v>246</v>
      </c>
      <c r="H2678" s="69"/>
      <c r="J2678" s="76"/>
      <c r="K2678" s="88"/>
      <c r="N2678" s="18"/>
      <c r="P2678" s="4">
        <v>30.0</v>
      </c>
      <c r="Q2678" s="4"/>
      <c r="R2678" s="4"/>
      <c r="S2678" s="21"/>
      <c r="T2678" s="21"/>
      <c r="V2678" s="89"/>
      <c r="Z2678" s="73"/>
      <c r="AA2678" s="73">
        <v>15.000876560765136</v>
      </c>
      <c r="AB2678" s="4"/>
      <c r="AC2678" s="74"/>
      <c r="AD2678" s="75"/>
      <c r="AE2678" s="75"/>
      <c r="AF2678" s="76"/>
      <c r="AJ2678" s="90">
        <v>1602009.0</v>
      </c>
      <c r="AK2678" s="18"/>
      <c r="AL2678" s="8">
        <f t="shared" si="199"/>
        <v>0</v>
      </c>
      <c r="AO2678" s="8">
        <v>16.419031703870044</v>
      </c>
      <c r="AT2678" s="18"/>
      <c r="AU2678" s="91"/>
    </row>
    <row r="2679" ht="12.0" customHeight="1">
      <c r="A2679" s="97">
        <v>5602047.0</v>
      </c>
      <c r="B2679" s="92" t="s">
        <v>2987</v>
      </c>
      <c r="C2679" s="81" t="str">
        <f t="shared" si="197"/>
        <v/>
      </c>
      <c r="D2679" s="82">
        <v>224.02</v>
      </c>
      <c r="E2679" s="94" t="s">
        <v>245</v>
      </c>
      <c r="F2679" s="84">
        <f t="shared" si="198"/>
        <v>273.3044</v>
      </c>
      <c r="G2679" s="95" t="s">
        <v>252</v>
      </c>
      <c r="H2679" s="69"/>
      <c r="J2679" s="76"/>
      <c r="K2679" s="88"/>
      <c r="N2679" s="18"/>
      <c r="P2679" s="4">
        <v>30.0</v>
      </c>
      <c r="Q2679" s="4"/>
      <c r="R2679" s="4"/>
      <c r="S2679" s="21"/>
      <c r="T2679" s="21"/>
      <c r="V2679" s="89"/>
      <c r="Z2679" s="73"/>
      <c r="AA2679" s="73">
        <v>19.998720081914755</v>
      </c>
      <c r="AB2679" s="4"/>
      <c r="AC2679" s="74"/>
      <c r="AD2679" s="75"/>
      <c r="AE2679" s="75"/>
      <c r="AF2679" s="76"/>
      <c r="AJ2679" s="90">
        <v>1601047.0</v>
      </c>
      <c r="AK2679" s="18"/>
      <c r="AL2679" s="8">
        <f t="shared" si="199"/>
        <v>0</v>
      </c>
      <c r="AO2679" s="8">
        <v>0.9573153614304925</v>
      </c>
      <c r="AT2679" s="18"/>
      <c r="AU2679" s="91"/>
    </row>
    <row r="2680" ht="12.0" customHeight="1">
      <c r="A2680" s="97">
        <v>5602048.0</v>
      </c>
      <c r="B2680" s="92" t="s">
        <v>2988</v>
      </c>
      <c r="C2680" s="81" t="str">
        <f t="shared" si="197"/>
        <v/>
      </c>
      <c r="D2680" s="82">
        <v>257.74</v>
      </c>
      <c r="E2680" s="94" t="s">
        <v>245</v>
      </c>
      <c r="F2680" s="84">
        <f t="shared" si="198"/>
        <v>314.4428</v>
      </c>
      <c r="G2680" s="95" t="s">
        <v>252</v>
      </c>
      <c r="H2680" s="69"/>
      <c r="J2680" s="76"/>
      <c r="K2680" s="88"/>
      <c r="N2680" s="18"/>
      <c r="P2680" s="4">
        <v>30.0</v>
      </c>
      <c r="Q2680" s="4"/>
      <c r="R2680" s="4"/>
      <c r="S2680" s="21"/>
      <c r="T2680" s="21"/>
      <c r="V2680" s="89"/>
      <c r="Z2680" s="73"/>
      <c r="AA2680" s="73">
        <v>20.002224941595287</v>
      </c>
      <c r="AB2680" s="4"/>
      <c r="AC2680" s="74"/>
      <c r="AD2680" s="75"/>
      <c r="AE2680" s="75"/>
      <c r="AF2680" s="76"/>
      <c r="AJ2680" s="90">
        <v>1601048.0</v>
      </c>
      <c r="AK2680" s="18"/>
      <c r="AL2680" s="8">
        <f t="shared" si="199"/>
        <v>0</v>
      </c>
      <c r="AO2680" s="8">
        <v>0.9456366947891349</v>
      </c>
      <c r="AT2680" s="18"/>
      <c r="AU2680" s="91"/>
    </row>
    <row r="2681" ht="12.0" customHeight="1">
      <c r="A2681" s="97">
        <v>5403049.0</v>
      </c>
      <c r="B2681" s="92" t="s">
        <v>2989</v>
      </c>
      <c r="C2681" s="81" t="str">
        <f t="shared" si="197"/>
        <v/>
      </c>
      <c r="D2681" s="82">
        <v>539.37</v>
      </c>
      <c r="E2681" s="94" t="s">
        <v>245</v>
      </c>
      <c r="F2681" s="84">
        <f t="shared" si="198"/>
        <v>658.0314</v>
      </c>
      <c r="G2681" s="95" t="s">
        <v>246</v>
      </c>
      <c r="H2681" s="69"/>
      <c r="J2681" s="76"/>
      <c r="K2681" s="88"/>
      <c r="N2681" s="18"/>
      <c r="P2681" s="4">
        <v>30.0</v>
      </c>
      <c r="Q2681" s="4"/>
      <c r="R2681" s="4"/>
      <c r="S2681" s="21"/>
      <c r="T2681" s="21"/>
      <c r="V2681" s="89"/>
      <c r="Z2681" s="73"/>
      <c r="AA2681" s="73">
        <v>14.999500919733634</v>
      </c>
      <c r="AB2681" s="4"/>
      <c r="AC2681" s="74"/>
      <c r="AD2681" s="75"/>
      <c r="AE2681" s="75"/>
      <c r="AF2681" s="76"/>
      <c r="AJ2681" s="90">
        <v>1602010.0</v>
      </c>
      <c r="AK2681" s="18"/>
      <c r="AL2681" s="8">
        <f t="shared" si="199"/>
        <v>0</v>
      </c>
      <c r="AO2681" s="8">
        <v>14.791297844290341</v>
      </c>
      <c r="AT2681" s="18"/>
      <c r="AU2681" s="91"/>
    </row>
    <row r="2682" ht="12.0" customHeight="1">
      <c r="A2682" s="97">
        <v>5602049.0</v>
      </c>
      <c r="B2682" s="92" t="s">
        <v>2990</v>
      </c>
      <c r="C2682" s="81" t="str">
        <f t="shared" si="197"/>
        <v/>
      </c>
      <c r="D2682" s="82">
        <v>381.34</v>
      </c>
      <c r="E2682" s="94" t="s">
        <v>372</v>
      </c>
      <c r="F2682" s="84">
        <f t="shared" si="198"/>
        <v>465.2348</v>
      </c>
      <c r="G2682" s="95" t="s">
        <v>252</v>
      </c>
      <c r="H2682" s="69"/>
      <c r="I2682" s="76"/>
      <c r="J2682" s="76"/>
      <c r="K2682" s="88"/>
      <c r="N2682" s="18"/>
      <c r="P2682" s="4">
        <v>30.0</v>
      </c>
      <c r="Q2682" s="4"/>
      <c r="R2682" s="4"/>
      <c r="S2682" s="21"/>
      <c r="T2682" s="21"/>
      <c r="V2682" s="89"/>
      <c r="Z2682" s="73"/>
      <c r="AA2682" s="73">
        <v>20.0</v>
      </c>
      <c r="AB2682" s="4"/>
      <c r="AC2682" s="74"/>
      <c r="AD2682" s="75"/>
      <c r="AE2682" s="75"/>
      <c r="AF2682" s="76"/>
      <c r="AJ2682" s="90">
        <v>1601049.0</v>
      </c>
      <c r="AK2682" s="18"/>
      <c r="AL2682" s="8">
        <f t="shared" si="199"/>
        <v>0</v>
      </c>
      <c r="AO2682" s="8">
        <v>0.6093442282837047</v>
      </c>
      <c r="AT2682" s="18"/>
      <c r="AU2682" s="91"/>
    </row>
    <row r="2683" ht="12.0" customHeight="1">
      <c r="A2683" s="97">
        <v>5602050.0</v>
      </c>
      <c r="B2683" s="92" t="s">
        <v>2991</v>
      </c>
      <c r="C2683" s="81" t="str">
        <f t="shared" si="197"/>
        <v/>
      </c>
      <c r="D2683" s="82">
        <v>515.48</v>
      </c>
      <c r="E2683" s="94" t="s">
        <v>245</v>
      </c>
      <c r="F2683" s="84">
        <f t="shared" si="198"/>
        <v>628.8856</v>
      </c>
      <c r="G2683" s="95" t="s">
        <v>246</v>
      </c>
      <c r="H2683" s="69"/>
      <c r="I2683" s="76"/>
      <c r="J2683" s="76"/>
      <c r="K2683" s="88"/>
      <c r="N2683" s="18"/>
      <c r="P2683" s="4">
        <v>30.0</v>
      </c>
      <c r="Q2683" s="4"/>
      <c r="R2683" s="4"/>
      <c r="S2683" s="21"/>
      <c r="T2683" s="21"/>
      <c r="V2683" s="89"/>
      <c r="Z2683" s="73"/>
      <c r="AA2683" s="73">
        <v>19.999443764601196</v>
      </c>
      <c r="AB2683" s="4"/>
      <c r="AC2683" s="74"/>
      <c r="AD2683" s="75"/>
      <c r="AE2683" s="75"/>
      <c r="AF2683" s="76"/>
      <c r="AJ2683" s="90">
        <v>1601050.0</v>
      </c>
      <c r="AK2683" s="18"/>
      <c r="AL2683" s="8">
        <f t="shared" si="199"/>
        <v>0</v>
      </c>
      <c r="AO2683" s="8">
        <v>1.2897433809485146</v>
      </c>
      <c r="AT2683" s="18"/>
      <c r="AU2683" s="91"/>
    </row>
    <row r="2684" ht="12.0" customHeight="1">
      <c r="A2684" s="97">
        <v>1603050.0</v>
      </c>
      <c r="B2684" s="92" t="s">
        <v>2992</v>
      </c>
      <c r="C2684" s="81" t="str">
        <f t="shared" si="197"/>
        <v/>
      </c>
      <c r="D2684" s="82">
        <v>534.75</v>
      </c>
      <c r="E2684" s="94" t="s">
        <v>372</v>
      </c>
      <c r="F2684" s="84">
        <f t="shared" si="198"/>
        <v>652.395</v>
      </c>
      <c r="G2684" s="95" t="s">
        <v>246</v>
      </c>
      <c r="H2684" s="69"/>
      <c r="I2684" s="187" t="s">
        <v>2993</v>
      </c>
      <c r="J2684" s="76"/>
      <c r="K2684" s="88"/>
      <c r="N2684" s="18"/>
      <c r="P2684" s="4">
        <v>30.0</v>
      </c>
      <c r="Q2684" s="4"/>
      <c r="R2684" s="4"/>
      <c r="S2684" s="21"/>
      <c r="T2684" s="21"/>
      <c r="V2684" s="89"/>
      <c r="Z2684" s="73"/>
      <c r="AA2684" s="73">
        <v>20.001071294659596</v>
      </c>
      <c r="AB2684" s="4"/>
      <c r="AC2684" s="74"/>
      <c r="AD2684" s="75"/>
      <c r="AE2684" s="75"/>
      <c r="AF2684" s="76"/>
      <c r="AJ2684" s="90"/>
      <c r="AK2684" s="18"/>
      <c r="AL2684" s="8">
        <f t="shared" si="199"/>
        <v>0</v>
      </c>
      <c r="AO2684" s="8">
        <v>223.56227257893312</v>
      </c>
      <c r="AT2684" s="18"/>
      <c r="AU2684" s="91"/>
    </row>
    <row r="2685" ht="12.0" customHeight="1">
      <c r="A2685" s="97">
        <v>5402051.0</v>
      </c>
      <c r="B2685" s="92" t="s">
        <v>2994</v>
      </c>
      <c r="C2685" s="81" t="str">
        <f t="shared" si="197"/>
        <v/>
      </c>
      <c r="D2685" s="82">
        <v>644.35</v>
      </c>
      <c r="E2685" s="94" t="s">
        <v>245</v>
      </c>
      <c r="F2685" s="84">
        <f t="shared" si="198"/>
        <v>786.107</v>
      </c>
      <c r="G2685" s="95" t="s">
        <v>246</v>
      </c>
      <c r="H2685" s="69"/>
      <c r="I2685" s="189"/>
      <c r="J2685" s="76"/>
      <c r="K2685" s="88"/>
      <c r="N2685" s="18"/>
      <c r="P2685" s="4">
        <v>30.0</v>
      </c>
      <c r="Q2685" s="4"/>
      <c r="R2685" s="4"/>
      <c r="S2685" s="21"/>
      <c r="T2685" s="21"/>
      <c r="V2685" s="89"/>
      <c r="Z2685" s="73"/>
      <c r="AA2685" s="73">
        <v>20.0</v>
      </c>
      <c r="AB2685" s="4"/>
      <c r="AC2685" s="74"/>
      <c r="AD2685" s="75"/>
      <c r="AE2685" s="75"/>
      <c r="AF2685" s="76"/>
      <c r="AJ2685" s="90">
        <v>1601051.0</v>
      </c>
      <c r="AK2685" s="18"/>
      <c r="AL2685" s="8">
        <f t="shared" si="199"/>
        <v>0</v>
      </c>
      <c r="AO2685" s="8">
        <v>0.9931559447011128</v>
      </c>
      <c r="AT2685" s="18"/>
      <c r="AU2685" s="91"/>
    </row>
    <row r="2686" ht="12.0" customHeight="1">
      <c r="A2686" s="97">
        <v>5602052.0</v>
      </c>
      <c r="B2686" s="92" t="s">
        <v>2995</v>
      </c>
      <c r="C2686" s="81" t="str">
        <f t="shared" si="197"/>
        <v/>
      </c>
      <c r="D2686" s="82">
        <v>132.02</v>
      </c>
      <c r="E2686" s="94" t="s">
        <v>245</v>
      </c>
      <c r="F2686" s="84">
        <f t="shared" si="198"/>
        <v>161.0644</v>
      </c>
      <c r="G2686" s="95" t="s">
        <v>246</v>
      </c>
      <c r="H2686" s="69"/>
      <c r="I2686" s="188"/>
      <c r="J2686" s="76"/>
      <c r="K2686" s="88"/>
      <c r="N2686" s="18"/>
      <c r="P2686" s="4">
        <v>30.0</v>
      </c>
      <c r="Q2686" s="4"/>
      <c r="R2686" s="4"/>
      <c r="S2686" s="21"/>
      <c r="T2686" s="21"/>
      <c r="V2686" s="89"/>
      <c r="Z2686" s="73"/>
      <c r="AA2686" s="73">
        <v>20.002171788467805</v>
      </c>
      <c r="AB2686" s="4"/>
      <c r="AC2686" s="74"/>
      <c r="AD2686" s="75"/>
      <c r="AE2686" s="75"/>
      <c r="AF2686" s="76"/>
      <c r="AJ2686" s="90">
        <v>1601052.0</v>
      </c>
      <c r="AK2686" s="18"/>
      <c r="AL2686" s="8">
        <f t="shared" si="199"/>
        <v>0</v>
      </c>
      <c r="AO2686" s="8">
        <v>1.4456724335378375</v>
      </c>
      <c r="AT2686" s="18"/>
      <c r="AU2686" s="91"/>
    </row>
    <row r="2687" ht="12.0" customHeight="1">
      <c r="A2687" s="97">
        <v>1603052.0</v>
      </c>
      <c r="B2687" s="92" t="s">
        <v>2996</v>
      </c>
      <c r="C2687" s="81" t="str">
        <f t="shared" si="197"/>
        <v/>
      </c>
      <c r="D2687" s="82">
        <v>165.38</v>
      </c>
      <c r="E2687" s="94" t="s">
        <v>245</v>
      </c>
      <c r="F2687" s="84">
        <f t="shared" si="198"/>
        <v>201.7636</v>
      </c>
      <c r="G2687" s="95" t="s">
        <v>246</v>
      </c>
      <c r="H2687" s="69"/>
      <c r="I2687" s="76"/>
      <c r="J2687" s="76"/>
      <c r="K2687" s="88"/>
      <c r="N2687" s="18"/>
      <c r="P2687" s="4">
        <v>30.0</v>
      </c>
      <c r="Q2687" s="4"/>
      <c r="R2687" s="4"/>
      <c r="S2687" s="21"/>
      <c r="T2687" s="21"/>
      <c r="V2687" s="89"/>
      <c r="Z2687" s="73"/>
      <c r="AA2687" s="73">
        <v>19.99653589676973</v>
      </c>
      <c r="AB2687" s="4"/>
      <c r="AC2687" s="74"/>
      <c r="AD2687" s="75"/>
      <c r="AE2687" s="75"/>
      <c r="AF2687" s="76"/>
      <c r="AJ2687" s="90"/>
      <c r="AK2687" s="18"/>
      <c r="AL2687" s="8">
        <f t="shared" si="199"/>
        <v>0</v>
      </c>
      <c r="AO2687" s="8">
        <v>51.63429904358122</v>
      </c>
      <c r="AT2687" s="18"/>
      <c r="AU2687" s="91"/>
    </row>
    <row r="2688" ht="12.0" customHeight="1">
      <c r="A2688" s="97">
        <v>5602053.0</v>
      </c>
      <c r="B2688" s="92" t="s">
        <v>2997</v>
      </c>
      <c r="C2688" s="81" t="str">
        <f t="shared" si="197"/>
        <v/>
      </c>
      <c r="D2688" s="82">
        <v>149.62</v>
      </c>
      <c r="E2688" s="94" t="s">
        <v>245</v>
      </c>
      <c r="F2688" s="84">
        <f t="shared" si="198"/>
        <v>182.5364</v>
      </c>
      <c r="G2688" s="95" t="s">
        <v>252</v>
      </c>
      <c r="H2688" s="69"/>
      <c r="I2688" s="76"/>
      <c r="J2688" s="76"/>
      <c r="K2688" s="88"/>
      <c r="N2688" s="18"/>
      <c r="P2688" s="4">
        <v>30.0</v>
      </c>
      <c r="Q2688" s="4"/>
      <c r="R2688" s="4"/>
      <c r="S2688" s="21"/>
      <c r="T2688" s="21"/>
      <c r="V2688" s="89"/>
      <c r="Z2688" s="73"/>
      <c r="AA2688" s="73">
        <v>19.99808355691836</v>
      </c>
      <c r="AB2688" s="4"/>
      <c r="AC2688" s="74"/>
      <c r="AD2688" s="75"/>
      <c r="AE2688" s="75"/>
      <c r="AF2688" s="76"/>
      <c r="AJ2688" s="90">
        <v>1601053.0</v>
      </c>
      <c r="AK2688" s="18"/>
      <c r="AL2688" s="8">
        <f t="shared" si="199"/>
        <v>0</v>
      </c>
      <c r="AO2688" s="8">
        <v>0.4862161410502904</v>
      </c>
      <c r="AT2688" s="18"/>
      <c r="AU2688" s="91"/>
    </row>
    <row r="2689" ht="12.0" customHeight="1">
      <c r="A2689" s="97">
        <v>5602054.0</v>
      </c>
      <c r="B2689" s="92" t="s">
        <v>2998</v>
      </c>
      <c r="C2689" s="81" t="str">
        <f t="shared" si="197"/>
        <v/>
      </c>
      <c r="D2689" s="82">
        <v>169.68</v>
      </c>
      <c r="E2689" s="94" t="s">
        <v>245</v>
      </c>
      <c r="F2689" s="84">
        <f t="shared" si="198"/>
        <v>207.0096</v>
      </c>
      <c r="G2689" s="95" t="s">
        <v>246</v>
      </c>
      <c r="H2689" s="69"/>
      <c r="I2689" s="76"/>
      <c r="J2689" s="76"/>
      <c r="K2689" s="88"/>
      <c r="N2689" s="18"/>
      <c r="P2689" s="4">
        <v>30.0</v>
      </c>
      <c r="Q2689" s="4"/>
      <c r="R2689" s="4"/>
      <c r="S2689" s="21"/>
      <c r="T2689" s="21"/>
      <c r="V2689" s="89"/>
      <c r="Z2689" s="73"/>
      <c r="AA2689" s="73">
        <v>20.0</v>
      </c>
      <c r="AB2689" s="4"/>
      <c r="AC2689" s="74"/>
      <c r="AD2689" s="75"/>
      <c r="AE2689" s="75"/>
      <c r="AF2689" s="76"/>
      <c r="AJ2689" s="90">
        <v>1601054.0</v>
      </c>
      <c r="AK2689" s="18"/>
      <c r="AL2689" s="8">
        <f t="shared" si="199"/>
        <v>0</v>
      </c>
      <c r="AO2689" s="8">
        <v>0.4258862831314602</v>
      </c>
      <c r="AT2689" s="18"/>
      <c r="AU2689" s="91"/>
    </row>
    <row r="2690" ht="12.0" customHeight="1">
      <c r="A2690" s="97">
        <v>1603054.0</v>
      </c>
      <c r="B2690" s="92" t="s">
        <v>2999</v>
      </c>
      <c r="C2690" s="81" t="str">
        <f t="shared" si="197"/>
        <v/>
      </c>
      <c r="D2690" s="82">
        <v>226.0</v>
      </c>
      <c r="E2690" s="94" t="s">
        <v>372</v>
      </c>
      <c r="F2690" s="84">
        <f t="shared" si="198"/>
        <v>275.72</v>
      </c>
      <c r="G2690" s="95" t="s">
        <v>246</v>
      </c>
      <c r="H2690" s="69"/>
      <c r="I2690" s="76"/>
      <c r="J2690" s="76"/>
      <c r="K2690" s="88"/>
      <c r="N2690" s="18"/>
      <c r="P2690" s="4">
        <v>30.0</v>
      </c>
      <c r="Q2690" s="4"/>
      <c r="R2690" s="4"/>
      <c r="S2690" s="21"/>
      <c r="T2690" s="21"/>
      <c r="V2690" s="89"/>
      <c r="Z2690" s="73"/>
      <c r="AA2690" s="73">
        <v>20.0</v>
      </c>
      <c r="AB2690" s="4"/>
      <c r="AC2690" s="74"/>
      <c r="AD2690" s="75"/>
      <c r="AE2690" s="75"/>
      <c r="AF2690" s="76"/>
      <c r="AJ2690" s="90"/>
      <c r="AK2690" s="18"/>
      <c r="AL2690" s="8">
        <f t="shared" si="199"/>
        <v>0</v>
      </c>
      <c r="AO2690" s="8">
        <v>528.9819701840021</v>
      </c>
      <c r="AT2690" s="18"/>
      <c r="AU2690" s="91"/>
    </row>
    <row r="2691" ht="12.0" customHeight="1">
      <c r="A2691" s="97">
        <v>5602055.0</v>
      </c>
      <c r="B2691" s="92" t="s">
        <v>3000</v>
      </c>
      <c r="C2691" s="81" t="str">
        <f t="shared" si="197"/>
        <v/>
      </c>
      <c r="D2691" s="82">
        <v>225.56</v>
      </c>
      <c r="E2691" s="94" t="s">
        <v>507</v>
      </c>
      <c r="F2691" s="84">
        <f t="shared" si="198"/>
        <v>275.1832</v>
      </c>
      <c r="G2691" s="95" t="s">
        <v>246</v>
      </c>
      <c r="H2691" s="69"/>
      <c r="I2691" s="76"/>
      <c r="J2691" s="76"/>
      <c r="K2691" s="88"/>
      <c r="N2691" s="18"/>
      <c r="P2691" s="4">
        <v>30.0</v>
      </c>
      <c r="Q2691" s="4"/>
      <c r="R2691" s="4"/>
      <c r="S2691" s="21"/>
      <c r="T2691" s="21"/>
      <c r="V2691" s="89"/>
      <c r="Z2691" s="73"/>
      <c r="AA2691" s="73">
        <v>20.001271132579134</v>
      </c>
      <c r="AB2691" s="4"/>
      <c r="AC2691" s="74"/>
      <c r="AD2691" s="75"/>
      <c r="AE2691" s="75"/>
      <c r="AF2691" s="76"/>
      <c r="AJ2691" s="90">
        <v>1601055.0</v>
      </c>
      <c r="AK2691" s="18"/>
      <c r="AL2691" s="8">
        <f t="shared" si="199"/>
        <v>0</v>
      </c>
      <c r="AO2691" s="8">
        <v>0.4641568761208763</v>
      </c>
      <c r="AT2691" s="18"/>
      <c r="AU2691" s="91"/>
    </row>
    <row r="2692" ht="12.0" customHeight="1">
      <c r="A2692" s="97">
        <v>1603055.0</v>
      </c>
      <c r="B2692" s="92" t="s">
        <v>3001</v>
      </c>
      <c r="C2692" s="81" t="str">
        <f t="shared" si="197"/>
        <v/>
      </c>
      <c r="D2692" s="82">
        <v>269.12</v>
      </c>
      <c r="E2692" s="94" t="s">
        <v>372</v>
      </c>
      <c r="F2692" s="84">
        <f t="shared" si="198"/>
        <v>328.3264</v>
      </c>
      <c r="G2692" s="95" t="s">
        <v>246</v>
      </c>
      <c r="H2692" s="69"/>
      <c r="I2692" s="76"/>
      <c r="J2692" s="76"/>
      <c r="K2692" s="88"/>
      <c r="N2692" s="18"/>
      <c r="P2692" s="4">
        <v>30.0</v>
      </c>
      <c r="Q2692" s="4"/>
      <c r="R2692" s="4"/>
      <c r="S2692" s="21"/>
      <c r="T2692" s="21"/>
      <c r="V2692" s="89"/>
      <c r="Z2692" s="73"/>
      <c r="AA2692" s="73">
        <v>20.0</v>
      </c>
      <c r="AB2692" s="4"/>
      <c r="AC2692" s="74"/>
      <c r="AD2692" s="75"/>
      <c r="AE2692" s="75"/>
      <c r="AF2692" s="76"/>
      <c r="AJ2692" s="90"/>
      <c r="AK2692" s="18"/>
      <c r="AL2692" s="8">
        <f t="shared" si="199"/>
        <v>0</v>
      </c>
      <c r="AO2692" s="8">
        <v>444.22534654274847</v>
      </c>
      <c r="AT2692" s="18"/>
      <c r="AU2692" s="91"/>
    </row>
    <row r="2693" ht="12.0" customHeight="1">
      <c r="A2693" s="97">
        <v>5403050.0</v>
      </c>
      <c r="B2693" s="92" t="s">
        <v>3002</v>
      </c>
      <c r="C2693" s="81" t="str">
        <f t="shared" si="197"/>
        <v/>
      </c>
      <c r="D2693" s="82">
        <v>455.64</v>
      </c>
      <c r="E2693" s="94" t="s">
        <v>245</v>
      </c>
      <c r="F2693" s="84">
        <f t="shared" si="198"/>
        <v>555.8808</v>
      </c>
      <c r="G2693" s="95" t="s">
        <v>246</v>
      </c>
      <c r="H2693" s="69"/>
      <c r="I2693" s="190"/>
      <c r="J2693" s="76"/>
      <c r="K2693" s="88"/>
      <c r="N2693" s="18"/>
      <c r="P2693" s="4">
        <v>30.0</v>
      </c>
      <c r="Q2693" s="4"/>
      <c r="R2693" s="4"/>
      <c r="S2693" s="21"/>
      <c r="T2693" s="21"/>
      <c r="V2693" s="89"/>
      <c r="Z2693" s="73"/>
      <c r="AA2693" s="73">
        <v>14.999883468897849</v>
      </c>
      <c r="AB2693" s="4"/>
      <c r="AC2693" s="74"/>
      <c r="AD2693" s="75"/>
      <c r="AE2693" s="75"/>
      <c r="AF2693" s="76"/>
      <c r="AJ2693" s="90">
        <v>1602011.0</v>
      </c>
      <c r="AK2693" s="18"/>
      <c r="AL2693" s="8">
        <f t="shared" si="199"/>
        <v>0</v>
      </c>
      <c r="AO2693" s="8">
        <v>17.509545712551002</v>
      </c>
      <c r="AT2693" s="18"/>
      <c r="AU2693" s="91"/>
    </row>
    <row r="2694" ht="12.0" customHeight="1">
      <c r="A2694" s="97">
        <v>5602056.0</v>
      </c>
      <c r="B2694" s="92" t="s">
        <v>3003</v>
      </c>
      <c r="C2694" s="81" t="str">
        <f t="shared" si="197"/>
        <v/>
      </c>
      <c r="D2694" s="82">
        <v>259.14</v>
      </c>
      <c r="E2694" s="94" t="s">
        <v>507</v>
      </c>
      <c r="F2694" s="84">
        <f t="shared" si="198"/>
        <v>316.1508</v>
      </c>
      <c r="G2694" s="95" t="s">
        <v>246</v>
      </c>
      <c r="H2694" s="69"/>
      <c r="I2694" s="76"/>
      <c r="J2694" s="76"/>
      <c r="K2694" s="88"/>
      <c r="N2694" s="18"/>
      <c r="P2694" s="4">
        <v>30.0</v>
      </c>
      <c r="Q2694" s="4"/>
      <c r="R2694" s="4"/>
      <c r="S2694" s="21"/>
      <c r="T2694" s="21"/>
      <c r="V2694" s="89"/>
      <c r="Z2694" s="73"/>
      <c r="AA2694" s="73">
        <v>20.0</v>
      </c>
      <c r="AB2694" s="4"/>
      <c r="AC2694" s="74"/>
      <c r="AD2694" s="75"/>
      <c r="AE2694" s="75"/>
      <c r="AF2694" s="76"/>
      <c r="AJ2694" s="90">
        <v>1601056.0</v>
      </c>
      <c r="AK2694" s="18"/>
      <c r="AL2694" s="8">
        <f t="shared" si="199"/>
        <v>0</v>
      </c>
      <c r="AO2694" s="8">
        <v>0.6831311876786511</v>
      </c>
      <c r="AT2694" s="18"/>
      <c r="AU2694" s="91"/>
    </row>
    <row r="2695" ht="12.0" customHeight="1">
      <c r="A2695" s="97">
        <v>1603056.0</v>
      </c>
      <c r="B2695" s="92" t="s">
        <v>3004</v>
      </c>
      <c r="C2695" s="81" t="str">
        <f t="shared" si="197"/>
        <v/>
      </c>
      <c r="D2695" s="82">
        <v>324.59</v>
      </c>
      <c r="E2695" s="94" t="s">
        <v>372</v>
      </c>
      <c r="F2695" s="84">
        <f t="shared" si="198"/>
        <v>395.9998</v>
      </c>
      <c r="G2695" s="95" t="s">
        <v>246</v>
      </c>
      <c r="H2695" s="69"/>
      <c r="I2695" s="76"/>
      <c r="J2695" s="76"/>
      <c r="K2695" s="88"/>
      <c r="N2695" s="18"/>
      <c r="P2695" s="4">
        <v>30.0</v>
      </c>
      <c r="Q2695" s="4"/>
      <c r="R2695" s="4"/>
      <c r="S2695" s="21"/>
      <c r="T2695" s="21"/>
      <c r="V2695" s="89"/>
      <c r="Z2695" s="73"/>
      <c r="AA2695" s="73">
        <v>20.000882456759612</v>
      </c>
      <c r="AB2695" s="4"/>
      <c r="AC2695" s="74"/>
      <c r="AD2695" s="75"/>
      <c r="AE2695" s="75"/>
      <c r="AF2695" s="76"/>
      <c r="AJ2695" s="90"/>
      <c r="AK2695" s="18"/>
      <c r="AL2695" s="8">
        <f t="shared" si="199"/>
        <v>0</v>
      </c>
      <c r="AO2695" s="8">
        <v>122.77018727377562</v>
      </c>
      <c r="AT2695" s="18"/>
      <c r="AU2695" s="91"/>
    </row>
    <row r="2696" ht="12.0" customHeight="1">
      <c r="A2696" s="97">
        <v>5602057.0</v>
      </c>
      <c r="B2696" s="92" t="s">
        <v>3005</v>
      </c>
      <c r="C2696" s="81" t="str">
        <f t="shared" si="197"/>
        <v/>
      </c>
      <c r="D2696" s="82">
        <v>274.68</v>
      </c>
      <c r="E2696" s="94" t="s">
        <v>379</v>
      </c>
      <c r="F2696" s="84">
        <f t="shared" si="198"/>
        <v>335.1096</v>
      </c>
      <c r="G2696" s="95" t="s">
        <v>252</v>
      </c>
      <c r="H2696" s="69"/>
      <c r="I2696" s="76"/>
      <c r="J2696" s="76"/>
      <c r="K2696" s="88"/>
      <c r="N2696" s="18"/>
      <c r="P2696" s="4">
        <v>30.0</v>
      </c>
      <c r="Q2696" s="4"/>
      <c r="R2696" s="4"/>
      <c r="S2696" s="21"/>
      <c r="T2696" s="21"/>
      <c r="V2696" s="89"/>
      <c r="Z2696" s="73"/>
      <c r="AA2696" s="73">
        <v>20.0</v>
      </c>
      <c r="AB2696" s="4"/>
      <c r="AC2696" s="74"/>
      <c r="AD2696" s="75"/>
      <c r="AE2696" s="75"/>
      <c r="AF2696" s="76"/>
      <c r="AJ2696" s="90">
        <v>1601057.0</v>
      </c>
      <c r="AK2696" s="18"/>
      <c r="AL2696" s="8">
        <f t="shared" si="199"/>
        <v>0</v>
      </c>
      <c r="AO2696" s="8">
        <v>0.9269397730030033</v>
      </c>
      <c r="AT2696" s="18"/>
      <c r="AU2696" s="91"/>
    </row>
    <row r="2697" ht="12.0" customHeight="1">
      <c r="A2697" s="97">
        <v>5602058.0</v>
      </c>
      <c r="B2697" s="92" t="s">
        <v>3006</v>
      </c>
      <c r="C2697" s="81" t="str">
        <f t="shared" si="197"/>
        <v/>
      </c>
      <c r="D2697" s="82">
        <v>389.38</v>
      </c>
      <c r="E2697" s="94" t="s">
        <v>245</v>
      </c>
      <c r="F2697" s="84">
        <f t="shared" si="198"/>
        <v>475.0436</v>
      </c>
      <c r="G2697" s="95" t="s">
        <v>252</v>
      </c>
      <c r="H2697" s="69"/>
      <c r="I2697" s="76"/>
      <c r="J2697" s="76"/>
      <c r="K2697" s="88"/>
      <c r="N2697" s="18"/>
      <c r="P2697" s="4">
        <v>30.0</v>
      </c>
      <c r="Q2697" s="4"/>
      <c r="R2697" s="4"/>
      <c r="S2697" s="21"/>
      <c r="T2697" s="21"/>
      <c r="V2697" s="89"/>
      <c r="Z2697" s="73"/>
      <c r="AA2697" s="73">
        <v>19.99926365008652</v>
      </c>
      <c r="AB2697" s="4"/>
      <c r="AC2697" s="74"/>
      <c r="AD2697" s="75"/>
      <c r="AE2697" s="75"/>
      <c r="AF2697" s="76"/>
      <c r="AJ2697" s="90">
        <v>1601058.0</v>
      </c>
      <c r="AK2697" s="18"/>
      <c r="AL2697" s="8">
        <f t="shared" si="199"/>
        <v>0</v>
      </c>
      <c r="AO2697" s="8">
        <v>0.46921249868894943</v>
      </c>
      <c r="AT2697" s="18"/>
      <c r="AU2697" s="91"/>
    </row>
    <row r="2698" ht="12.0" customHeight="1">
      <c r="A2698" s="97">
        <v>5602059.0</v>
      </c>
      <c r="B2698" s="92" t="s">
        <v>3007</v>
      </c>
      <c r="C2698" s="81" t="str">
        <f t="shared" si="197"/>
        <v/>
      </c>
      <c r="D2698" s="82">
        <v>521.99</v>
      </c>
      <c r="E2698" s="94" t="s">
        <v>245</v>
      </c>
      <c r="F2698" s="84">
        <f t="shared" si="198"/>
        <v>636.8278</v>
      </c>
      <c r="G2698" s="95" t="s">
        <v>252</v>
      </c>
      <c r="H2698" s="69"/>
      <c r="I2698" s="76"/>
      <c r="J2698" s="76"/>
      <c r="K2698" s="88"/>
      <c r="N2698" s="18"/>
      <c r="P2698" s="4">
        <v>30.0</v>
      </c>
      <c r="Q2698" s="4"/>
      <c r="R2698" s="4"/>
      <c r="S2698" s="21"/>
      <c r="T2698" s="21"/>
      <c r="V2698" s="89"/>
      <c r="Z2698" s="73"/>
      <c r="AA2698" s="73">
        <v>19.999450715443132</v>
      </c>
      <c r="AB2698" s="4"/>
      <c r="AC2698" s="74"/>
      <c r="AD2698" s="75"/>
      <c r="AE2698" s="75"/>
      <c r="AF2698" s="76"/>
      <c r="AJ2698" s="90">
        <v>1601059.0</v>
      </c>
      <c r="AK2698" s="18"/>
      <c r="AL2698" s="8">
        <f t="shared" si="199"/>
        <v>0</v>
      </c>
      <c r="AO2698" s="8">
        <v>0.92441780015787</v>
      </c>
      <c r="AT2698" s="18"/>
      <c r="AU2698" s="91"/>
    </row>
    <row r="2699" ht="12.0" customHeight="1">
      <c r="A2699" s="97">
        <v>1603059.0</v>
      </c>
      <c r="B2699" s="92" t="s">
        <v>3008</v>
      </c>
      <c r="C2699" s="81" t="str">
        <f t="shared" si="197"/>
        <v/>
      </c>
      <c r="D2699" s="82">
        <v>595.68</v>
      </c>
      <c r="E2699" s="94" t="s">
        <v>245</v>
      </c>
      <c r="F2699" s="84">
        <f t="shared" si="198"/>
        <v>726.7296</v>
      </c>
      <c r="G2699" s="95" t="s">
        <v>252</v>
      </c>
      <c r="H2699" s="69"/>
      <c r="I2699" s="76"/>
      <c r="J2699" s="76"/>
      <c r="K2699" s="88"/>
      <c r="N2699" s="18"/>
      <c r="P2699" s="4">
        <v>30.0</v>
      </c>
      <c r="Q2699" s="4"/>
      <c r="R2699" s="4"/>
      <c r="S2699" s="21"/>
      <c r="T2699" s="21"/>
      <c r="V2699" s="89"/>
      <c r="Z2699" s="73"/>
      <c r="AA2699" s="73">
        <v>19.999038276591662</v>
      </c>
      <c r="AB2699" s="4"/>
      <c r="AC2699" s="74"/>
      <c r="AD2699" s="75"/>
      <c r="AE2699" s="75"/>
      <c r="AF2699" s="76"/>
      <c r="AJ2699" s="90"/>
      <c r="AK2699" s="18"/>
      <c r="AL2699" s="8">
        <f t="shared" si="199"/>
        <v>0</v>
      </c>
      <c r="AO2699" s="8">
        <v>100.3474392808089</v>
      </c>
      <c r="AT2699" s="18"/>
      <c r="AU2699" s="91"/>
    </row>
    <row r="2700" ht="12.0" customHeight="1">
      <c r="A2700" s="97">
        <v>5402060.0</v>
      </c>
      <c r="B2700" s="92" t="s">
        <v>3009</v>
      </c>
      <c r="C2700" s="81" t="str">
        <f t="shared" si="197"/>
        <v/>
      </c>
      <c r="D2700" s="82">
        <v>670.64</v>
      </c>
      <c r="E2700" s="94" t="s">
        <v>245</v>
      </c>
      <c r="F2700" s="84">
        <f t="shared" si="198"/>
        <v>818.1808</v>
      </c>
      <c r="G2700" s="95" t="s">
        <v>252</v>
      </c>
      <c r="H2700" s="69"/>
      <c r="I2700" s="76"/>
      <c r="J2700" s="76"/>
      <c r="K2700" s="88"/>
      <c r="N2700" s="18"/>
      <c r="P2700" s="4">
        <v>30.0</v>
      </c>
      <c r="Q2700" s="4"/>
      <c r="R2700" s="4"/>
      <c r="S2700" s="21"/>
      <c r="T2700" s="21"/>
      <c r="V2700" s="89"/>
      <c r="Z2700" s="73"/>
      <c r="AA2700" s="73">
        <v>20.000427542273243</v>
      </c>
      <c r="AB2700" s="4"/>
      <c r="AC2700" s="74"/>
      <c r="AD2700" s="75"/>
      <c r="AE2700" s="75"/>
      <c r="AF2700" s="76"/>
      <c r="AJ2700" s="90">
        <v>1601060.0</v>
      </c>
      <c r="AK2700" s="18"/>
      <c r="AL2700" s="8">
        <f t="shared" si="199"/>
        <v>0</v>
      </c>
      <c r="AO2700" s="8">
        <v>0.6943218449562057</v>
      </c>
      <c r="AT2700" s="18"/>
      <c r="AU2700" s="91"/>
    </row>
    <row r="2701" ht="12.0" customHeight="1">
      <c r="A2701" s="97">
        <v>5403001.0</v>
      </c>
      <c r="B2701" s="92" t="s">
        <v>3010</v>
      </c>
      <c r="C2701" s="81" t="str">
        <f t="shared" si="197"/>
        <v/>
      </c>
      <c r="D2701" s="82">
        <v>478.74</v>
      </c>
      <c r="E2701" s="94" t="s">
        <v>245</v>
      </c>
      <c r="F2701" s="84">
        <f t="shared" si="198"/>
        <v>584.0628</v>
      </c>
      <c r="G2701" s="95" t="s">
        <v>246</v>
      </c>
      <c r="H2701" s="69"/>
      <c r="I2701" s="87" t="s">
        <v>1735</v>
      </c>
      <c r="J2701" s="76"/>
      <c r="K2701" s="88"/>
      <c r="N2701" s="18"/>
      <c r="P2701" s="4">
        <v>30.0</v>
      </c>
      <c r="Q2701" s="4"/>
      <c r="R2701" s="4"/>
      <c r="S2701" s="21"/>
      <c r="T2701" s="21"/>
      <c r="V2701" s="89"/>
      <c r="Z2701" s="73"/>
      <c r="AA2701" s="73">
        <v>14.999700545008068</v>
      </c>
      <c r="AB2701" s="4"/>
      <c r="AC2701" s="74"/>
      <c r="AD2701" s="75"/>
      <c r="AE2701" s="75"/>
      <c r="AF2701" s="76"/>
      <c r="AJ2701" s="90">
        <v>1602001.0</v>
      </c>
      <c r="AK2701" s="18"/>
      <c r="AL2701" s="8">
        <f t="shared" si="199"/>
        <v>0</v>
      </c>
      <c r="AO2701" s="8">
        <v>2.5769946395370606</v>
      </c>
      <c r="AT2701" s="18"/>
      <c r="AU2701" s="91"/>
    </row>
    <row r="2702" ht="12.0" customHeight="1">
      <c r="A2702" s="97">
        <v>5403002.0</v>
      </c>
      <c r="B2702" s="92" t="s">
        <v>3011</v>
      </c>
      <c r="C2702" s="81" t="str">
        <f t="shared" si="197"/>
        <v/>
      </c>
      <c r="D2702" s="82">
        <v>647.16</v>
      </c>
      <c r="E2702" s="94" t="s">
        <v>245</v>
      </c>
      <c r="F2702" s="84">
        <f t="shared" si="198"/>
        <v>789.5352</v>
      </c>
      <c r="G2702" s="95" t="s">
        <v>246</v>
      </c>
      <c r="H2702" s="69"/>
      <c r="I2702" s="187" t="s">
        <v>3012</v>
      </c>
      <c r="J2702" s="76"/>
      <c r="K2702" s="88"/>
      <c r="N2702" s="18"/>
      <c r="P2702" s="4">
        <v>30.0</v>
      </c>
      <c r="Q2702" s="4"/>
      <c r="R2702" s="4"/>
      <c r="S2702" s="21"/>
      <c r="T2702" s="21"/>
      <c r="V2702" s="89"/>
      <c r="Z2702" s="73"/>
      <c r="AA2702" s="73">
        <v>14.999335430419563</v>
      </c>
      <c r="AB2702" s="4"/>
      <c r="AC2702" s="74"/>
      <c r="AD2702" s="75"/>
      <c r="AE2702" s="75"/>
      <c r="AF2702" s="76"/>
      <c r="AJ2702" s="90">
        <v>1602002.0</v>
      </c>
      <c r="AK2702" s="18"/>
      <c r="AL2702" s="8">
        <f t="shared" si="199"/>
        <v>0</v>
      </c>
      <c r="AO2702" s="8">
        <v>2.009923450728591</v>
      </c>
      <c r="AT2702" s="18"/>
      <c r="AU2702" s="91"/>
    </row>
    <row r="2703" ht="12.0" customHeight="1">
      <c r="A2703" s="97">
        <v>5403003.0</v>
      </c>
      <c r="B2703" s="92" t="s">
        <v>3013</v>
      </c>
      <c r="C2703" s="81" t="str">
        <f t="shared" si="197"/>
        <v/>
      </c>
      <c r="D2703" s="82">
        <v>844.96</v>
      </c>
      <c r="E2703" s="94" t="s">
        <v>245</v>
      </c>
      <c r="F2703" s="84">
        <f t="shared" si="198"/>
        <v>1030.8512</v>
      </c>
      <c r="G2703" s="95" t="s">
        <v>246</v>
      </c>
      <c r="H2703" s="69"/>
      <c r="I2703" s="188"/>
      <c r="J2703" s="76"/>
      <c r="K2703" s="88"/>
      <c r="N2703" s="18"/>
      <c r="P2703" s="4">
        <v>30.0</v>
      </c>
      <c r="Q2703" s="4"/>
      <c r="R2703" s="4"/>
      <c r="S2703" s="21"/>
      <c r="T2703" s="21"/>
      <c r="V2703" s="89"/>
      <c r="Z2703" s="73"/>
      <c r="AA2703" s="73">
        <v>15.000509009467578</v>
      </c>
      <c r="AB2703" s="4"/>
      <c r="AC2703" s="74"/>
      <c r="AD2703" s="75"/>
      <c r="AE2703" s="75"/>
      <c r="AF2703" s="76"/>
      <c r="AJ2703" s="90">
        <v>1602003.0</v>
      </c>
      <c r="AK2703" s="18"/>
      <c r="AL2703" s="8">
        <f t="shared" si="199"/>
        <v>0</v>
      </c>
      <c r="AO2703" s="8">
        <v>1.7927429668585195</v>
      </c>
      <c r="AT2703" s="18"/>
      <c r="AU2703" s="91"/>
    </row>
    <row r="2704" ht="12.0" customHeight="1">
      <c r="A2704" s="97">
        <v>5403004.0</v>
      </c>
      <c r="B2704" s="92" t="s">
        <v>3014</v>
      </c>
      <c r="C2704" s="81" t="str">
        <f t="shared" si="197"/>
        <v/>
      </c>
      <c r="D2704" s="82">
        <v>1174.28</v>
      </c>
      <c r="E2704" s="94" t="s">
        <v>245</v>
      </c>
      <c r="F2704" s="84">
        <f t="shared" si="198"/>
        <v>1432.6216</v>
      </c>
      <c r="G2704" s="95" t="s">
        <v>246</v>
      </c>
      <c r="H2704" s="69"/>
      <c r="I2704" s="76"/>
      <c r="J2704" s="76"/>
      <c r="K2704" s="88"/>
      <c r="N2704" s="18"/>
      <c r="P2704" s="4">
        <v>30.0</v>
      </c>
      <c r="Q2704" s="4"/>
      <c r="R2704" s="4"/>
      <c r="S2704" s="21"/>
      <c r="T2704" s="21"/>
      <c r="V2704" s="89"/>
      <c r="Z2704" s="73"/>
      <c r="AA2704" s="73">
        <v>14.999389573922599</v>
      </c>
      <c r="AB2704" s="4"/>
      <c r="AC2704" s="74"/>
      <c r="AD2704" s="75"/>
      <c r="AE2704" s="75"/>
      <c r="AF2704" s="76"/>
      <c r="AJ2704" s="90">
        <v>1602004.0</v>
      </c>
      <c r="AK2704" s="18"/>
      <c r="AL2704" s="8">
        <f t="shared" si="199"/>
        <v>0</v>
      </c>
      <c r="AO2704" s="8">
        <v>3.28737220037899</v>
      </c>
      <c r="AT2704" s="18"/>
      <c r="AU2704" s="91"/>
    </row>
    <row r="2705" ht="12.0" customHeight="1">
      <c r="A2705" s="97">
        <v>5602061.0</v>
      </c>
      <c r="B2705" s="92" t="s">
        <v>3015</v>
      </c>
      <c r="C2705" s="81" t="str">
        <f t="shared" si="197"/>
        <v/>
      </c>
      <c r="D2705" s="82">
        <v>178.35</v>
      </c>
      <c r="E2705" s="94" t="s">
        <v>379</v>
      </c>
      <c r="F2705" s="84">
        <f t="shared" si="198"/>
        <v>217.587</v>
      </c>
      <c r="G2705" s="95" t="s">
        <v>246</v>
      </c>
      <c r="H2705" s="69"/>
      <c r="I2705" s="76"/>
      <c r="J2705" s="76"/>
      <c r="K2705" s="88"/>
      <c r="N2705" s="18"/>
      <c r="P2705" s="4">
        <v>30.0</v>
      </c>
      <c r="Q2705" s="4"/>
      <c r="R2705" s="4"/>
      <c r="S2705" s="21"/>
      <c r="T2705" s="21"/>
      <c r="V2705" s="89"/>
      <c r="Z2705" s="73"/>
      <c r="AA2705" s="73">
        <v>19.99839241218551</v>
      </c>
      <c r="AB2705" s="4"/>
      <c r="AC2705" s="74"/>
      <c r="AD2705" s="75"/>
      <c r="AE2705" s="75"/>
      <c r="AF2705" s="76"/>
      <c r="AJ2705" s="90">
        <v>1601061.0</v>
      </c>
      <c r="AK2705" s="18"/>
      <c r="AL2705" s="8">
        <f t="shared" si="199"/>
        <v>0</v>
      </c>
      <c r="AO2705" s="8">
        <v>1.4944052614796395</v>
      </c>
      <c r="AT2705" s="18"/>
      <c r="AU2705" s="91"/>
    </row>
    <row r="2706" ht="12.0" customHeight="1">
      <c r="A2706" s="97">
        <v>5602062.0</v>
      </c>
      <c r="B2706" s="92" t="s">
        <v>3016</v>
      </c>
      <c r="C2706" s="81" t="str">
        <f t="shared" si="197"/>
        <v/>
      </c>
      <c r="D2706" s="82">
        <v>216.44</v>
      </c>
      <c r="E2706" s="94" t="s">
        <v>245</v>
      </c>
      <c r="F2706" s="84">
        <f t="shared" si="198"/>
        <v>264.0568</v>
      </c>
      <c r="G2706" s="95" t="s">
        <v>246</v>
      </c>
      <c r="H2706" s="69"/>
      <c r="I2706" s="76"/>
      <c r="J2706" s="76"/>
      <c r="K2706" s="88"/>
      <c r="N2706" s="18"/>
      <c r="P2706" s="4">
        <v>30.0</v>
      </c>
      <c r="Q2706" s="4"/>
      <c r="R2706" s="4"/>
      <c r="S2706" s="21"/>
      <c r="T2706" s="21"/>
      <c r="V2706" s="89"/>
      <c r="Z2706" s="73"/>
      <c r="AA2706" s="73">
        <v>19.997350466980194</v>
      </c>
      <c r="AB2706" s="4"/>
      <c r="AC2706" s="74"/>
      <c r="AD2706" s="75"/>
      <c r="AE2706" s="75"/>
      <c r="AF2706" s="76"/>
      <c r="AJ2706" s="90">
        <v>1601062.0</v>
      </c>
      <c r="AK2706" s="18"/>
      <c r="AL2706" s="8">
        <f t="shared" si="199"/>
        <v>0</v>
      </c>
      <c r="AO2706" s="8">
        <v>2.97249009695432</v>
      </c>
      <c r="AT2706" s="18"/>
      <c r="AU2706" s="91"/>
    </row>
    <row r="2707" ht="12.0" customHeight="1">
      <c r="A2707" s="97">
        <v>1603062.0</v>
      </c>
      <c r="B2707" s="92" t="s">
        <v>3017</v>
      </c>
      <c r="C2707" s="81" t="str">
        <f t="shared" si="197"/>
        <v/>
      </c>
      <c r="D2707" s="82">
        <v>166.78</v>
      </c>
      <c r="E2707" s="83" t="s">
        <v>245</v>
      </c>
      <c r="F2707" s="127">
        <f t="shared" si="198"/>
        <v>203.4716</v>
      </c>
      <c r="G2707" s="95" t="s">
        <v>246</v>
      </c>
      <c r="H2707" s="69"/>
      <c r="I2707" s="76"/>
      <c r="J2707" s="76"/>
      <c r="K2707" s="88"/>
      <c r="N2707" s="18"/>
      <c r="P2707" s="4">
        <v>30.0</v>
      </c>
      <c r="Q2707" s="4"/>
      <c r="R2707" s="4"/>
      <c r="S2707" s="21"/>
      <c r="T2707" s="21"/>
      <c r="V2707" s="89"/>
      <c r="Z2707" s="73"/>
      <c r="AA2707" s="73">
        <v>0.0</v>
      </c>
      <c r="AB2707" s="4"/>
      <c r="AC2707" s="74"/>
      <c r="AD2707" s="75"/>
      <c r="AE2707" s="75"/>
      <c r="AF2707" s="76"/>
      <c r="AJ2707" s="90"/>
      <c r="AK2707" s="18"/>
      <c r="AL2707" s="8">
        <f t="shared" si="199"/>
        <v>0</v>
      </c>
      <c r="AO2707" s="8">
        <v>32.58236906038017</v>
      </c>
      <c r="AT2707" s="18"/>
      <c r="AU2707" s="91"/>
    </row>
    <row r="2708" ht="12.0" customHeight="1">
      <c r="A2708" s="97">
        <v>5602063.0</v>
      </c>
      <c r="B2708" s="92" t="s">
        <v>3018</v>
      </c>
      <c r="C2708" s="81" t="str">
        <f t="shared" si="197"/>
        <v/>
      </c>
      <c r="D2708" s="82">
        <v>235.37</v>
      </c>
      <c r="E2708" s="94" t="s">
        <v>245</v>
      </c>
      <c r="F2708" s="84">
        <f t="shared" si="198"/>
        <v>287.1514</v>
      </c>
      <c r="G2708" s="95" t="s">
        <v>246</v>
      </c>
      <c r="H2708" s="69"/>
      <c r="I2708" s="76"/>
      <c r="J2708" s="76"/>
      <c r="K2708" s="88"/>
      <c r="N2708" s="18"/>
      <c r="P2708" s="4">
        <v>30.0</v>
      </c>
      <c r="Q2708" s="4"/>
      <c r="R2708" s="4"/>
      <c r="S2708" s="21"/>
      <c r="T2708" s="21"/>
      <c r="V2708" s="89"/>
      <c r="Z2708" s="73"/>
      <c r="AA2708" s="73">
        <v>20.002436350347182</v>
      </c>
      <c r="AB2708" s="4"/>
      <c r="AC2708" s="74"/>
      <c r="AD2708" s="75"/>
      <c r="AE2708" s="75"/>
      <c r="AF2708" s="76"/>
      <c r="AJ2708" s="90">
        <v>1601063.0</v>
      </c>
      <c r="AK2708" s="18"/>
      <c r="AL2708" s="8">
        <f t="shared" si="199"/>
        <v>0</v>
      </c>
      <c r="AO2708" s="8">
        <v>1.8288496316228642</v>
      </c>
      <c r="AT2708" s="18"/>
      <c r="AU2708" s="91"/>
    </row>
    <row r="2709" ht="12.0" customHeight="1">
      <c r="A2709" s="97">
        <v>5602064.0</v>
      </c>
      <c r="B2709" s="92" t="s">
        <v>3019</v>
      </c>
      <c r="C2709" s="81" t="str">
        <f t="shared" si="197"/>
        <v/>
      </c>
      <c r="D2709" s="82">
        <v>327.13</v>
      </c>
      <c r="E2709" s="94" t="s">
        <v>379</v>
      </c>
      <c r="F2709" s="84">
        <f t="shared" si="198"/>
        <v>399.0986</v>
      </c>
      <c r="G2709" s="95" t="s">
        <v>246</v>
      </c>
      <c r="H2709" s="69"/>
      <c r="I2709" s="76"/>
      <c r="J2709" s="76"/>
      <c r="K2709" s="88"/>
      <c r="N2709" s="18"/>
      <c r="P2709" s="4">
        <v>30.0</v>
      </c>
      <c r="Q2709" s="4"/>
      <c r="R2709" s="4"/>
      <c r="S2709" s="21"/>
      <c r="T2709" s="21"/>
      <c r="V2709" s="89"/>
      <c r="Z2709" s="73"/>
      <c r="AA2709" s="73">
        <v>20.00175300201596</v>
      </c>
      <c r="AB2709" s="4"/>
      <c r="AC2709" s="74"/>
      <c r="AD2709" s="75"/>
      <c r="AE2709" s="75"/>
      <c r="AF2709" s="76"/>
      <c r="AJ2709" s="90">
        <v>1601064.0</v>
      </c>
      <c r="AK2709" s="18"/>
      <c r="AL2709" s="8">
        <f t="shared" si="199"/>
        <v>0</v>
      </c>
      <c r="AO2709" s="8">
        <v>1.8475749734428812</v>
      </c>
      <c r="AT2709" s="18"/>
      <c r="AU2709" s="91"/>
    </row>
    <row r="2710" ht="12.0" customHeight="1">
      <c r="A2710" s="97">
        <v>1603064.0</v>
      </c>
      <c r="B2710" s="92" t="s">
        <v>3020</v>
      </c>
      <c r="C2710" s="81" t="str">
        <f t="shared" si="197"/>
        <v/>
      </c>
      <c r="D2710" s="82">
        <v>224.78</v>
      </c>
      <c r="E2710" s="83" t="s">
        <v>245</v>
      </c>
      <c r="F2710" s="127">
        <f t="shared" si="198"/>
        <v>274.2316</v>
      </c>
      <c r="G2710" s="95" t="s">
        <v>246</v>
      </c>
      <c r="H2710" s="69"/>
      <c r="I2710" s="76"/>
      <c r="J2710" s="76"/>
      <c r="K2710" s="88"/>
      <c r="N2710" s="18"/>
      <c r="P2710" s="4">
        <v>30.0</v>
      </c>
      <c r="Q2710" s="4"/>
      <c r="R2710" s="4"/>
      <c r="S2710" s="21"/>
      <c r="T2710" s="21"/>
      <c r="V2710" s="89"/>
      <c r="Z2710" s="73"/>
      <c r="AA2710" s="73">
        <v>0.0</v>
      </c>
      <c r="AB2710" s="4"/>
      <c r="AC2710" s="74"/>
      <c r="AD2710" s="75"/>
      <c r="AE2710" s="75"/>
      <c r="AF2710" s="76"/>
      <c r="AJ2710" s="90"/>
      <c r="AK2710" s="18"/>
      <c r="AL2710" s="8">
        <f t="shared" si="199"/>
        <v>0</v>
      </c>
      <c r="AO2710" s="8">
        <v>35.45686901610003</v>
      </c>
      <c r="AT2710" s="18"/>
      <c r="AU2710" s="91"/>
    </row>
    <row r="2711" ht="12.0" customHeight="1">
      <c r="A2711" s="97">
        <v>5403034.0</v>
      </c>
      <c r="B2711" s="92" t="s">
        <v>3021</v>
      </c>
      <c r="C2711" s="81" t="str">
        <f t="shared" si="197"/>
        <v/>
      </c>
      <c r="D2711" s="82">
        <v>563.92</v>
      </c>
      <c r="E2711" s="94" t="s">
        <v>245</v>
      </c>
      <c r="F2711" s="84">
        <f t="shared" si="198"/>
        <v>687.9824</v>
      </c>
      <c r="G2711" s="95" t="s">
        <v>246</v>
      </c>
      <c r="H2711" s="69"/>
      <c r="I2711" s="133" t="s">
        <v>3022</v>
      </c>
      <c r="J2711" s="76"/>
      <c r="K2711" s="88"/>
      <c r="N2711" s="18"/>
      <c r="P2711" s="4">
        <v>30.0</v>
      </c>
      <c r="Q2711" s="4"/>
      <c r="R2711" s="4"/>
      <c r="S2711" s="21"/>
      <c r="T2711" s="21"/>
      <c r="V2711" s="89"/>
      <c r="Z2711" s="73"/>
      <c r="AA2711" s="73">
        <v>15.000394539572326</v>
      </c>
      <c r="AB2711" s="4"/>
      <c r="AC2711" s="74"/>
      <c r="AD2711" s="75"/>
      <c r="AE2711" s="75"/>
      <c r="AF2711" s="76"/>
      <c r="AJ2711" s="90">
        <v>1602005.0</v>
      </c>
      <c r="AK2711" s="18"/>
      <c r="AL2711" s="8">
        <f t="shared" si="199"/>
        <v>0</v>
      </c>
      <c r="AO2711" s="8">
        <v>7.317673233188436</v>
      </c>
      <c r="AT2711" s="18"/>
      <c r="AU2711" s="91"/>
    </row>
    <row r="2712" ht="12.0" customHeight="1">
      <c r="A2712" s="97">
        <v>5602065.0</v>
      </c>
      <c r="B2712" s="92" t="s">
        <v>3023</v>
      </c>
      <c r="C2712" s="81" t="str">
        <f t="shared" si="197"/>
        <v/>
      </c>
      <c r="D2712" s="82">
        <v>346.46</v>
      </c>
      <c r="E2712" s="94" t="s">
        <v>245</v>
      </c>
      <c r="F2712" s="84">
        <f t="shared" si="198"/>
        <v>422.6812</v>
      </c>
      <c r="G2712" s="95" t="s">
        <v>252</v>
      </c>
      <c r="H2712" s="69"/>
      <c r="I2712" s="76"/>
      <c r="J2712" s="76"/>
      <c r="K2712" s="88"/>
      <c r="N2712" s="18"/>
      <c r="P2712" s="4">
        <v>30.0</v>
      </c>
      <c r="Q2712" s="4"/>
      <c r="R2712" s="4"/>
      <c r="S2712" s="21"/>
      <c r="T2712" s="21"/>
      <c r="V2712" s="89"/>
      <c r="Z2712" s="73"/>
      <c r="AA2712" s="73">
        <v>19.999172390962514</v>
      </c>
      <c r="AB2712" s="4"/>
      <c r="AC2712" s="74"/>
      <c r="AD2712" s="75"/>
      <c r="AE2712" s="75"/>
      <c r="AF2712" s="76"/>
      <c r="AJ2712" s="90">
        <v>1601065.0</v>
      </c>
      <c r="AK2712" s="18"/>
      <c r="AL2712" s="8">
        <f t="shared" si="199"/>
        <v>0</v>
      </c>
      <c r="AO2712" s="8">
        <v>1.1708820431006746</v>
      </c>
      <c r="AT2712" s="18"/>
      <c r="AU2712" s="91"/>
    </row>
    <row r="2713" ht="12.0" customHeight="1">
      <c r="A2713" s="97">
        <v>1603065.0</v>
      </c>
      <c r="B2713" s="92" t="s">
        <v>3024</v>
      </c>
      <c r="C2713" s="81" t="str">
        <f t="shared" si="197"/>
        <v/>
      </c>
      <c r="D2713" s="82">
        <v>238.05</v>
      </c>
      <c r="E2713" s="83" t="s">
        <v>245</v>
      </c>
      <c r="F2713" s="127">
        <f t="shared" si="198"/>
        <v>290.421</v>
      </c>
      <c r="G2713" s="95" t="s">
        <v>252</v>
      </c>
      <c r="H2713" s="69"/>
      <c r="I2713" s="76"/>
      <c r="J2713" s="76"/>
      <c r="K2713" s="88"/>
      <c r="N2713" s="18"/>
      <c r="P2713" s="4">
        <v>30.0</v>
      </c>
      <c r="Q2713" s="4"/>
      <c r="R2713" s="4"/>
      <c r="S2713" s="21"/>
      <c r="T2713" s="21"/>
      <c r="V2713" s="89"/>
      <c r="Z2713" s="73"/>
      <c r="AA2713" s="73">
        <v>0.0</v>
      </c>
      <c r="AB2713" s="4"/>
      <c r="AC2713" s="74"/>
      <c r="AD2713" s="75"/>
      <c r="AE2713" s="75"/>
      <c r="AF2713" s="76"/>
      <c r="AJ2713" s="90"/>
      <c r="AK2713" s="18"/>
      <c r="AL2713" s="8">
        <f t="shared" si="199"/>
        <v>0</v>
      </c>
      <c r="AO2713" s="8">
        <v>20.925212711192408</v>
      </c>
      <c r="AT2713" s="18"/>
      <c r="AU2713" s="91"/>
    </row>
    <row r="2714" ht="12.0" customHeight="1">
      <c r="A2714" s="97">
        <v>5403053.0</v>
      </c>
      <c r="B2714" s="92" t="s">
        <v>3025</v>
      </c>
      <c r="C2714" s="81" t="str">
        <f t="shared" si="197"/>
        <v/>
      </c>
      <c r="D2714" s="82">
        <v>633.05</v>
      </c>
      <c r="E2714" s="94" t="s">
        <v>372</v>
      </c>
      <c r="F2714" s="84">
        <f t="shared" si="198"/>
        <v>772.321</v>
      </c>
      <c r="G2714" s="95" t="s">
        <v>246</v>
      </c>
      <c r="H2714" s="69"/>
      <c r="I2714" s="133" t="s">
        <v>3022</v>
      </c>
      <c r="J2714" s="76"/>
      <c r="K2714" s="88"/>
      <c r="N2714" s="18"/>
      <c r="P2714" s="4">
        <v>30.0</v>
      </c>
      <c r="Q2714" s="4"/>
      <c r="R2714" s="4"/>
      <c r="S2714" s="21"/>
      <c r="T2714" s="21"/>
      <c r="V2714" s="89"/>
      <c r="Z2714" s="73"/>
      <c r="AA2714" s="73">
        <v>15.000394539572326</v>
      </c>
      <c r="AB2714" s="4"/>
      <c r="AC2714" s="74"/>
      <c r="AD2714" s="75"/>
      <c r="AE2714" s="75"/>
      <c r="AF2714" s="76"/>
      <c r="AJ2714" s="90"/>
      <c r="AK2714" s="18"/>
      <c r="AL2714" s="8">
        <f t="shared" si="199"/>
        <v>0</v>
      </c>
      <c r="AO2714" s="8">
        <v>189.03564919133564</v>
      </c>
      <c r="AT2714" s="18"/>
      <c r="AU2714" s="91"/>
    </row>
    <row r="2715" ht="12.0" customHeight="1">
      <c r="A2715" s="97">
        <v>5602066.0</v>
      </c>
      <c r="B2715" s="92" t="s">
        <v>3026</v>
      </c>
      <c r="C2715" s="81" t="str">
        <f t="shared" si="197"/>
        <v/>
      </c>
      <c r="D2715" s="82">
        <v>453.21</v>
      </c>
      <c r="E2715" s="94" t="s">
        <v>245</v>
      </c>
      <c r="F2715" s="84">
        <f t="shared" si="198"/>
        <v>552.9162</v>
      </c>
      <c r="G2715" s="95" t="s">
        <v>252</v>
      </c>
      <c r="H2715" s="69"/>
      <c r="I2715" s="76"/>
      <c r="J2715" s="76"/>
      <c r="K2715" s="88"/>
      <c r="N2715" s="18"/>
      <c r="P2715" s="4">
        <v>30.0</v>
      </c>
      <c r="Q2715" s="4"/>
      <c r="R2715" s="4"/>
      <c r="S2715" s="21"/>
      <c r="T2715" s="21"/>
      <c r="V2715" s="89"/>
      <c r="Z2715" s="73"/>
      <c r="AA2715" s="73">
        <v>19.99873465772491</v>
      </c>
      <c r="AB2715" s="4"/>
      <c r="AC2715" s="74"/>
      <c r="AD2715" s="75"/>
      <c r="AE2715" s="75"/>
      <c r="AF2715" s="76"/>
      <c r="AJ2715" s="90">
        <v>1601066.0</v>
      </c>
      <c r="AK2715" s="18"/>
      <c r="AL2715" s="8">
        <f t="shared" si="199"/>
        <v>0</v>
      </c>
      <c r="AO2715" s="8">
        <v>0.9012042467935576</v>
      </c>
      <c r="AT2715" s="18"/>
      <c r="AU2715" s="91"/>
    </row>
    <row r="2716" ht="12.0" customHeight="1">
      <c r="A2716" s="97">
        <v>5602067.0</v>
      </c>
      <c r="B2716" s="92" t="s">
        <v>3027</v>
      </c>
      <c r="C2716" s="81" t="str">
        <f t="shared" si="197"/>
        <v/>
      </c>
      <c r="D2716" s="82">
        <v>601.76</v>
      </c>
      <c r="E2716" s="94" t="s">
        <v>245</v>
      </c>
      <c r="F2716" s="84">
        <f t="shared" si="198"/>
        <v>734.1472</v>
      </c>
      <c r="G2716" s="95" t="s">
        <v>252</v>
      </c>
      <c r="H2716" s="69"/>
      <c r="I2716" s="76"/>
      <c r="J2716" s="76"/>
      <c r="K2716" s="88"/>
      <c r="N2716" s="18"/>
      <c r="P2716" s="4">
        <v>30.0</v>
      </c>
      <c r="Q2716" s="4"/>
      <c r="R2716" s="4"/>
      <c r="S2716" s="21"/>
      <c r="T2716" s="21"/>
      <c r="V2716" s="89"/>
      <c r="Z2716" s="73"/>
      <c r="AA2716" s="73">
        <v>20.00047648544337</v>
      </c>
      <c r="AB2716" s="4"/>
      <c r="AC2716" s="74"/>
      <c r="AD2716" s="75"/>
      <c r="AE2716" s="75"/>
      <c r="AF2716" s="76"/>
      <c r="AJ2716" s="90">
        <v>1601067.0</v>
      </c>
      <c r="AK2716" s="18"/>
      <c r="AL2716" s="8">
        <f t="shared" si="199"/>
        <v>0</v>
      </c>
      <c r="AO2716" s="8">
        <v>1.3528483701203586</v>
      </c>
      <c r="AT2716" s="18"/>
      <c r="AU2716" s="91"/>
    </row>
    <row r="2717" ht="12.0" customHeight="1">
      <c r="A2717" s="97">
        <v>1603067.0</v>
      </c>
      <c r="B2717" s="92" t="s">
        <v>3028</v>
      </c>
      <c r="C2717" s="81" t="str">
        <f t="shared" si="197"/>
        <v/>
      </c>
      <c r="D2717" s="82">
        <v>425.9</v>
      </c>
      <c r="E2717" s="83" t="s">
        <v>245</v>
      </c>
      <c r="F2717" s="127">
        <f t="shared" si="198"/>
        <v>519.598</v>
      </c>
      <c r="G2717" s="95" t="s">
        <v>252</v>
      </c>
      <c r="H2717" s="69"/>
      <c r="I2717" s="76"/>
      <c r="J2717" s="76"/>
      <c r="K2717" s="88"/>
      <c r="N2717" s="18"/>
      <c r="P2717" s="4">
        <v>30.0</v>
      </c>
      <c r="Q2717" s="4"/>
      <c r="R2717" s="4"/>
      <c r="S2717" s="21"/>
      <c r="T2717" s="21"/>
      <c r="V2717" s="89"/>
      <c r="Z2717" s="73"/>
      <c r="AA2717" s="73">
        <v>0.0</v>
      </c>
      <c r="AB2717" s="4"/>
      <c r="AC2717" s="74"/>
      <c r="AD2717" s="75"/>
      <c r="AE2717" s="75"/>
      <c r="AF2717" s="76"/>
      <c r="AJ2717" s="90"/>
      <c r="AK2717" s="18"/>
      <c r="AL2717" s="8">
        <f t="shared" si="199"/>
        <v>0</v>
      </c>
      <c r="AO2717" s="8">
        <v>93.56650642684862</v>
      </c>
      <c r="AT2717" s="18"/>
      <c r="AU2717" s="91"/>
    </row>
    <row r="2718" ht="12.0" customHeight="1">
      <c r="A2718" s="97">
        <v>5402068.0</v>
      </c>
      <c r="B2718" s="92" t="s">
        <v>3029</v>
      </c>
      <c r="C2718" s="81" t="str">
        <f t="shared" si="197"/>
        <v/>
      </c>
      <c r="D2718" s="82">
        <v>824.51</v>
      </c>
      <c r="E2718" s="94" t="s">
        <v>245</v>
      </c>
      <c r="F2718" s="84">
        <f t="shared" si="198"/>
        <v>1005.9022</v>
      </c>
      <c r="G2718" s="95" t="s">
        <v>252</v>
      </c>
      <c r="H2718" s="69"/>
      <c r="I2718" s="76"/>
      <c r="J2718" s="76"/>
      <c r="K2718" s="88"/>
      <c r="N2718" s="18"/>
      <c r="P2718" s="4">
        <v>30.0</v>
      </c>
      <c r="Q2718" s="4"/>
      <c r="R2718" s="4"/>
      <c r="S2718" s="21"/>
      <c r="T2718" s="21"/>
      <c r="V2718" s="89"/>
      <c r="Z2718" s="73"/>
      <c r="AA2718" s="73">
        <v>20.000695494931577</v>
      </c>
      <c r="AB2718" s="4"/>
      <c r="AC2718" s="74"/>
      <c r="AD2718" s="75"/>
      <c r="AE2718" s="75"/>
      <c r="AF2718" s="76"/>
      <c r="AJ2718" s="90">
        <v>1601068.0</v>
      </c>
      <c r="AK2718" s="18"/>
      <c r="AL2718" s="8">
        <f t="shared" si="199"/>
        <v>0</v>
      </c>
      <c r="AO2718" s="8">
        <v>1.219659362971001</v>
      </c>
      <c r="AT2718" s="18"/>
      <c r="AU2718" s="91"/>
    </row>
    <row r="2719" ht="12.0" customHeight="1">
      <c r="A2719" s="97">
        <v>5403005.0</v>
      </c>
      <c r="B2719" s="92" t="s">
        <v>3030</v>
      </c>
      <c r="C2719" s="81" t="str">
        <f t="shared" si="197"/>
        <v/>
      </c>
      <c r="D2719" s="82">
        <v>726.74</v>
      </c>
      <c r="E2719" s="94" t="s">
        <v>245</v>
      </c>
      <c r="F2719" s="84">
        <f t="shared" si="198"/>
        <v>886.6228</v>
      </c>
      <c r="G2719" s="95" t="s">
        <v>246</v>
      </c>
      <c r="H2719" s="69"/>
      <c r="I2719" s="187" t="s">
        <v>3031</v>
      </c>
      <c r="J2719" s="76"/>
      <c r="K2719" s="88"/>
      <c r="N2719" s="18"/>
      <c r="P2719" s="4">
        <v>30.0</v>
      </c>
      <c r="Q2719" s="4"/>
      <c r="R2719" s="4"/>
      <c r="S2719" s="21"/>
      <c r="T2719" s="21"/>
      <c r="V2719" s="89"/>
      <c r="Z2719" s="73"/>
      <c r="AA2719" s="73">
        <v>15.000394539572326</v>
      </c>
      <c r="AB2719" s="4"/>
      <c r="AC2719" s="74"/>
      <c r="AD2719" s="75"/>
      <c r="AE2719" s="75"/>
      <c r="AF2719" s="76"/>
      <c r="AJ2719" s="90">
        <v>1602005.0</v>
      </c>
      <c r="AK2719" s="18"/>
      <c r="AL2719" s="8">
        <f t="shared" si="199"/>
        <v>0</v>
      </c>
      <c r="AO2719" s="8">
        <v>0.9801610142912932</v>
      </c>
      <c r="AT2719" s="18"/>
      <c r="AU2719" s="91"/>
    </row>
    <row r="2720" ht="12.0" customHeight="1">
      <c r="A2720" s="97">
        <v>5403006.0</v>
      </c>
      <c r="B2720" s="92" t="s">
        <v>3032</v>
      </c>
      <c r="C2720" s="81" t="str">
        <f t="shared" si="197"/>
        <v/>
      </c>
      <c r="D2720" s="82">
        <v>938.36</v>
      </c>
      <c r="E2720" s="94" t="s">
        <v>245</v>
      </c>
      <c r="F2720" s="84">
        <f t="shared" si="198"/>
        <v>1144.7992</v>
      </c>
      <c r="G2720" s="95" t="s">
        <v>246</v>
      </c>
      <c r="H2720" s="69"/>
      <c r="I2720" s="188"/>
      <c r="J2720" s="76"/>
      <c r="K2720" s="88"/>
      <c r="N2720" s="18"/>
      <c r="P2720" s="4">
        <v>30.0</v>
      </c>
      <c r="Q2720" s="4"/>
      <c r="R2720" s="4"/>
      <c r="S2720" s="21"/>
      <c r="T2720" s="21"/>
      <c r="V2720" s="89"/>
      <c r="Z2720" s="73"/>
      <c r="AA2720" s="73">
        <v>15.000076390692556</v>
      </c>
      <c r="AB2720" s="4"/>
      <c r="AC2720" s="74"/>
      <c r="AD2720" s="75"/>
      <c r="AE2720" s="75"/>
      <c r="AF2720" s="76"/>
      <c r="AJ2720" s="90">
        <v>1602006.0</v>
      </c>
      <c r="AK2720" s="18"/>
      <c r="AL2720" s="8">
        <f t="shared" si="199"/>
        <v>0</v>
      </c>
      <c r="AO2720" s="8">
        <v>2.318741871046149</v>
      </c>
      <c r="AT2720" s="18"/>
      <c r="AU2720" s="91"/>
    </row>
    <row r="2721" ht="12.0" customHeight="1">
      <c r="A2721" s="97">
        <v>5403007.0</v>
      </c>
      <c r="B2721" s="92" t="s">
        <v>3033</v>
      </c>
      <c r="C2721" s="81" t="str">
        <f t="shared" si="197"/>
        <v/>
      </c>
      <c r="D2721" s="82">
        <v>1224.11</v>
      </c>
      <c r="E2721" s="94" t="s">
        <v>245</v>
      </c>
      <c r="F2721" s="84">
        <f t="shared" si="198"/>
        <v>1493.4142</v>
      </c>
      <c r="G2721" s="95" t="s">
        <v>246</v>
      </c>
      <c r="H2721" s="69"/>
      <c r="I2721" s="76"/>
      <c r="J2721" s="76"/>
      <c r="K2721" s="88"/>
      <c r="N2721" s="18"/>
      <c r="P2721" s="4">
        <v>30.0</v>
      </c>
      <c r="Q2721" s="4"/>
      <c r="R2721" s="4"/>
      <c r="S2721" s="21"/>
      <c r="T2721" s="21"/>
      <c r="V2721" s="89"/>
      <c r="Z2721" s="73"/>
      <c r="AA2721" s="73">
        <v>15.00029279147391</v>
      </c>
      <c r="AB2721" s="4"/>
      <c r="AC2721" s="74"/>
      <c r="AD2721" s="75"/>
      <c r="AE2721" s="75"/>
      <c r="AF2721" s="76"/>
      <c r="AJ2721" s="90">
        <v>1602007.0</v>
      </c>
      <c r="AK2721" s="18"/>
      <c r="AL2721" s="8">
        <f t="shared" si="199"/>
        <v>0</v>
      </c>
      <c r="AO2721" s="8">
        <v>2.5066708363098775</v>
      </c>
      <c r="AT2721" s="18"/>
      <c r="AU2721" s="91"/>
    </row>
    <row r="2722" ht="12.0" customHeight="1">
      <c r="A2722" s="97">
        <v>5602069.0</v>
      </c>
      <c r="B2722" s="92" t="s">
        <v>3034</v>
      </c>
      <c r="C2722" s="81" t="str">
        <f t="shared" si="197"/>
        <v/>
      </c>
      <c r="D2722" s="82">
        <v>217.43</v>
      </c>
      <c r="E2722" s="94" t="s">
        <v>245</v>
      </c>
      <c r="F2722" s="84">
        <f t="shared" si="198"/>
        <v>265.2646</v>
      </c>
      <c r="G2722" s="95" t="s">
        <v>246</v>
      </c>
      <c r="H2722" s="69"/>
      <c r="I2722" s="76"/>
      <c r="J2722" s="76"/>
      <c r="K2722" s="88"/>
      <c r="N2722" s="18"/>
      <c r="P2722" s="4">
        <v>30.0</v>
      </c>
      <c r="Q2722" s="4"/>
      <c r="R2722" s="4"/>
      <c r="S2722" s="21"/>
      <c r="T2722" s="21"/>
      <c r="V2722" s="89"/>
      <c r="Z2722" s="73"/>
      <c r="AA2722" s="73">
        <v>19.99868126071476</v>
      </c>
      <c r="AB2722" s="4"/>
      <c r="AC2722" s="74"/>
      <c r="AD2722" s="75"/>
      <c r="AE2722" s="75"/>
      <c r="AF2722" s="76"/>
      <c r="AJ2722" s="90">
        <v>1601069.0</v>
      </c>
      <c r="AK2722" s="18"/>
      <c r="AL2722" s="8">
        <f t="shared" si="199"/>
        <v>0</v>
      </c>
      <c r="AO2722" s="8">
        <v>2.633438662022541</v>
      </c>
      <c r="AT2722" s="18"/>
      <c r="AU2722" s="91"/>
    </row>
    <row r="2723" ht="12.0" customHeight="1">
      <c r="A2723" s="97">
        <v>5602070.0</v>
      </c>
      <c r="B2723" s="92" t="s">
        <v>3035</v>
      </c>
      <c r="C2723" s="81" t="str">
        <f t="shared" si="197"/>
        <v/>
      </c>
      <c r="D2723" s="82">
        <v>247.04</v>
      </c>
      <c r="E2723" s="94" t="s">
        <v>245</v>
      </c>
      <c r="F2723" s="84">
        <f t="shared" si="198"/>
        <v>301.3888</v>
      </c>
      <c r="G2723" s="95" t="s">
        <v>246</v>
      </c>
      <c r="H2723" s="69"/>
      <c r="I2723" s="76"/>
      <c r="J2723" s="76"/>
      <c r="K2723" s="88"/>
      <c r="N2723" s="18"/>
      <c r="P2723" s="4">
        <v>30.0</v>
      </c>
      <c r="Q2723" s="4"/>
      <c r="R2723" s="4"/>
      <c r="S2723" s="21"/>
      <c r="T2723" s="21"/>
      <c r="V2723" s="89"/>
      <c r="Z2723" s="73"/>
      <c r="AA2723" s="73">
        <v>19.997678737233045</v>
      </c>
      <c r="AB2723" s="4"/>
      <c r="AC2723" s="74"/>
      <c r="AD2723" s="75"/>
      <c r="AE2723" s="75"/>
      <c r="AF2723" s="76"/>
      <c r="AJ2723" s="90">
        <v>1601070.0</v>
      </c>
      <c r="AK2723" s="18"/>
      <c r="AL2723" s="8">
        <f t="shared" si="199"/>
        <v>0</v>
      </c>
      <c r="AO2723" s="8">
        <v>1.345610137066427</v>
      </c>
      <c r="AT2723" s="18"/>
      <c r="AU2723" s="91"/>
    </row>
    <row r="2724" ht="12.0" customHeight="1">
      <c r="A2724" s="97">
        <v>1603070.0</v>
      </c>
      <c r="B2724" s="92" t="s">
        <v>3036</v>
      </c>
      <c r="C2724" s="81" t="str">
        <f t="shared" si="197"/>
        <v/>
      </c>
      <c r="D2724" s="82">
        <v>322.92</v>
      </c>
      <c r="E2724" s="94" t="s">
        <v>245</v>
      </c>
      <c r="F2724" s="84">
        <f t="shared" si="198"/>
        <v>393.9624</v>
      </c>
      <c r="G2724" s="95" t="s">
        <v>246</v>
      </c>
      <c r="H2724" s="69"/>
      <c r="I2724" s="76"/>
      <c r="J2724" s="76"/>
      <c r="K2724" s="88"/>
      <c r="N2724" s="18"/>
      <c r="P2724" s="4">
        <v>30.0</v>
      </c>
      <c r="Q2724" s="4"/>
      <c r="R2724" s="4"/>
      <c r="S2724" s="21"/>
      <c r="T2724" s="21"/>
      <c r="V2724" s="89"/>
      <c r="Z2724" s="73"/>
      <c r="AA2724" s="73">
        <v>19.998225928061387</v>
      </c>
      <c r="AB2724" s="4"/>
      <c r="AC2724" s="74"/>
      <c r="AD2724" s="75"/>
      <c r="AE2724" s="75"/>
      <c r="AF2724" s="76"/>
      <c r="AJ2724" s="90"/>
      <c r="AK2724" s="18"/>
      <c r="AL2724" s="8">
        <f t="shared" si="199"/>
        <v>0</v>
      </c>
      <c r="AO2724" s="8">
        <v>52.88790025905773</v>
      </c>
      <c r="AT2724" s="18"/>
      <c r="AU2724" s="91"/>
    </row>
    <row r="2725" ht="12.0" customHeight="1">
      <c r="A2725" s="97">
        <v>5602071.0</v>
      </c>
      <c r="B2725" s="92" t="s">
        <v>3037</v>
      </c>
      <c r="C2725" s="81" t="str">
        <f t="shared" si="197"/>
        <v/>
      </c>
      <c r="D2725" s="82">
        <v>272.59</v>
      </c>
      <c r="E2725" s="94" t="s">
        <v>245</v>
      </c>
      <c r="F2725" s="84">
        <f t="shared" si="198"/>
        <v>332.5598</v>
      </c>
      <c r="G2725" s="95" t="s">
        <v>246</v>
      </c>
      <c r="H2725" s="69"/>
      <c r="I2725" s="76"/>
      <c r="J2725" s="76"/>
      <c r="K2725" s="88"/>
      <c r="N2725" s="18"/>
      <c r="P2725" s="4">
        <v>30.0</v>
      </c>
      <c r="Q2725" s="4"/>
      <c r="R2725" s="4"/>
      <c r="S2725" s="21"/>
      <c r="T2725" s="21"/>
      <c r="V2725" s="89"/>
      <c r="Z2725" s="73"/>
      <c r="AA2725" s="73">
        <v>20.001051856526757</v>
      </c>
      <c r="AB2725" s="4"/>
      <c r="AC2725" s="74"/>
      <c r="AD2725" s="75"/>
      <c r="AE2725" s="75"/>
      <c r="AF2725" s="76"/>
      <c r="AJ2725" s="90">
        <v>1601071.0</v>
      </c>
      <c r="AK2725" s="18"/>
      <c r="AL2725" s="8">
        <f t="shared" si="199"/>
        <v>0</v>
      </c>
      <c r="AO2725" s="8">
        <v>0.997739334586186</v>
      </c>
      <c r="AT2725" s="18"/>
      <c r="AU2725" s="91"/>
    </row>
    <row r="2726" ht="12.0" customHeight="1">
      <c r="A2726" s="97">
        <v>5602072.0</v>
      </c>
      <c r="B2726" s="92" t="s">
        <v>3038</v>
      </c>
      <c r="C2726" s="81" t="str">
        <f t="shared" si="197"/>
        <v/>
      </c>
      <c r="D2726" s="82">
        <v>331.02</v>
      </c>
      <c r="E2726" s="94" t="s">
        <v>245</v>
      </c>
      <c r="F2726" s="84">
        <f t="shared" si="198"/>
        <v>403.8444</v>
      </c>
      <c r="G2726" s="95" t="s">
        <v>246</v>
      </c>
      <c r="H2726" s="69"/>
      <c r="I2726" s="76"/>
      <c r="J2726" s="76"/>
      <c r="K2726" s="88"/>
      <c r="N2726" s="18"/>
      <c r="P2726" s="4">
        <v>30.0</v>
      </c>
      <c r="Q2726" s="4"/>
      <c r="R2726" s="4"/>
      <c r="S2726" s="21"/>
      <c r="T2726" s="21"/>
      <c r="V2726" s="89"/>
      <c r="Z2726" s="73"/>
      <c r="AA2726" s="73">
        <v>20.000866213348345</v>
      </c>
      <c r="AB2726" s="4"/>
      <c r="AC2726" s="74"/>
      <c r="AD2726" s="75"/>
      <c r="AE2726" s="75"/>
      <c r="AF2726" s="76"/>
      <c r="AJ2726" s="90">
        <v>1601072.0</v>
      </c>
      <c r="AK2726" s="18"/>
      <c r="AL2726" s="8">
        <f t="shared" si="199"/>
        <v>0</v>
      </c>
      <c r="AO2726" s="8">
        <v>1.2640440644829352</v>
      </c>
      <c r="AT2726" s="18"/>
      <c r="AU2726" s="91"/>
    </row>
    <row r="2727" ht="12.0" customHeight="1">
      <c r="A2727" s="97">
        <v>1603072.0</v>
      </c>
      <c r="B2727" s="92" t="s">
        <v>3039</v>
      </c>
      <c r="C2727" s="81" t="str">
        <f t="shared" si="197"/>
        <v/>
      </c>
      <c r="D2727" s="82">
        <v>440.93</v>
      </c>
      <c r="E2727" s="94" t="s">
        <v>372</v>
      </c>
      <c r="F2727" s="84">
        <f t="shared" si="198"/>
        <v>537.9346</v>
      </c>
      <c r="G2727" s="95" t="s">
        <v>246</v>
      </c>
      <c r="H2727" s="69"/>
      <c r="I2727" s="76"/>
      <c r="J2727" s="76"/>
      <c r="K2727" s="88"/>
      <c r="N2727" s="18"/>
      <c r="P2727" s="4">
        <v>30.0</v>
      </c>
      <c r="Q2727" s="4"/>
      <c r="R2727" s="4"/>
      <c r="S2727" s="21"/>
      <c r="T2727" s="21"/>
      <c r="V2727" s="89"/>
      <c r="Z2727" s="73"/>
      <c r="AA2727" s="73">
        <v>19.999350354057043</v>
      </c>
      <c r="AB2727" s="4"/>
      <c r="AC2727" s="74"/>
      <c r="AD2727" s="75"/>
      <c r="AE2727" s="75"/>
      <c r="AF2727" s="76"/>
      <c r="AJ2727" s="90"/>
      <c r="AK2727" s="18"/>
      <c r="AL2727" s="8">
        <f t="shared" si="199"/>
        <v>0</v>
      </c>
      <c r="AO2727" s="8">
        <v>271.1313026139851</v>
      </c>
      <c r="AT2727" s="18"/>
      <c r="AU2727" s="91"/>
    </row>
    <row r="2728" ht="12.0" customHeight="1">
      <c r="A2728" s="97">
        <v>5602073.0</v>
      </c>
      <c r="B2728" s="92" t="s">
        <v>3040</v>
      </c>
      <c r="C2728" s="81" t="str">
        <f t="shared" si="197"/>
        <v/>
      </c>
      <c r="D2728" s="82">
        <v>384.31</v>
      </c>
      <c r="E2728" s="94" t="s">
        <v>245</v>
      </c>
      <c r="F2728" s="84">
        <f t="shared" si="198"/>
        <v>468.8582</v>
      </c>
      <c r="G2728" s="95" t="s">
        <v>246</v>
      </c>
      <c r="H2728" s="69"/>
      <c r="I2728" s="76"/>
      <c r="J2728" s="76"/>
      <c r="K2728" s="88"/>
      <c r="N2728" s="18"/>
      <c r="P2728" s="4">
        <v>30.0</v>
      </c>
      <c r="Q2728" s="4"/>
      <c r="R2728" s="4"/>
      <c r="S2728" s="21"/>
      <c r="T2728" s="21"/>
      <c r="V2728" s="89"/>
      <c r="Z2728" s="73"/>
      <c r="AA2728" s="73">
        <v>19.9985078524266</v>
      </c>
      <c r="AB2728" s="4"/>
      <c r="AC2728" s="74"/>
      <c r="AD2728" s="75"/>
      <c r="AE2728" s="75"/>
      <c r="AF2728" s="76"/>
      <c r="AJ2728" s="90">
        <v>1601073.0</v>
      </c>
      <c r="AK2728" s="18"/>
      <c r="AL2728" s="8">
        <f t="shared" si="199"/>
        <v>0</v>
      </c>
      <c r="AO2728" s="8">
        <v>8.194334031668635</v>
      </c>
      <c r="AT2728" s="18"/>
      <c r="AU2728" s="91"/>
    </row>
    <row r="2729" ht="12.0" customHeight="1">
      <c r="A2729" s="97">
        <v>1603073.0</v>
      </c>
      <c r="B2729" s="92" t="s">
        <v>3041</v>
      </c>
      <c r="C2729" s="81" t="str">
        <f t="shared" si="197"/>
        <v/>
      </c>
      <c r="D2729" s="82">
        <v>504.33</v>
      </c>
      <c r="E2729" s="94" t="s">
        <v>245</v>
      </c>
      <c r="F2729" s="84">
        <f t="shared" si="198"/>
        <v>615.2826</v>
      </c>
      <c r="G2729" s="95" t="s">
        <v>246</v>
      </c>
      <c r="H2729" s="69"/>
      <c r="I2729" s="76"/>
      <c r="J2729" s="76"/>
      <c r="K2729" s="88"/>
      <c r="N2729" s="18"/>
      <c r="P2729" s="4">
        <v>30.0</v>
      </c>
      <c r="Q2729" s="4"/>
      <c r="R2729" s="4"/>
      <c r="S2729" s="21"/>
      <c r="T2729" s="21"/>
      <c r="V2729" s="89"/>
      <c r="Z2729" s="73"/>
      <c r="AA2729" s="73">
        <v>20.000567955926627</v>
      </c>
      <c r="AB2729" s="4"/>
      <c r="AC2729" s="74"/>
      <c r="AD2729" s="75"/>
      <c r="AE2729" s="75"/>
      <c r="AF2729" s="76"/>
      <c r="AJ2729" s="90"/>
      <c r="AK2729" s="18"/>
      <c r="AL2729" s="8">
        <f t="shared" si="199"/>
        <v>0</v>
      </c>
      <c r="AO2729" s="8">
        <v>237.047023301379</v>
      </c>
      <c r="AT2729" s="18"/>
      <c r="AU2729" s="91"/>
    </row>
    <row r="2730" ht="12.0" customHeight="1">
      <c r="A2730" s="97">
        <v>5602074.0</v>
      </c>
      <c r="B2730" s="92" t="s">
        <v>3042</v>
      </c>
      <c r="C2730" s="81" t="str">
        <f t="shared" si="197"/>
        <v/>
      </c>
      <c r="D2730" s="82">
        <v>390.41</v>
      </c>
      <c r="E2730" s="94" t="s">
        <v>245</v>
      </c>
      <c r="F2730" s="84">
        <f t="shared" si="198"/>
        <v>476.3002</v>
      </c>
      <c r="G2730" s="95" t="s">
        <v>246</v>
      </c>
      <c r="H2730" s="69"/>
      <c r="I2730" s="76"/>
      <c r="J2730" s="76"/>
      <c r="K2730" s="88"/>
      <c r="N2730" s="18"/>
      <c r="P2730" s="4">
        <v>30.0</v>
      </c>
      <c r="Q2730" s="4"/>
      <c r="R2730" s="4"/>
      <c r="S2730" s="21"/>
      <c r="T2730" s="21"/>
      <c r="V2730" s="89"/>
      <c r="Z2730" s="73"/>
      <c r="AA2730" s="73">
        <v>20.001468806227734</v>
      </c>
      <c r="AB2730" s="4"/>
      <c r="AC2730" s="74"/>
      <c r="AD2730" s="75"/>
      <c r="AE2730" s="75"/>
      <c r="AF2730" s="76"/>
      <c r="AJ2730" s="90">
        <v>1601074.0</v>
      </c>
      <c r="AK2730" s="18"/>
      <c r="AL2730" s="8">
        <f t="shared" si="199"/>
        <v>0</v>
      </c>
      <c r="AO2730" s="8">
        <v>0.9919823650366655</v>
      </c>
      <c r="AT2730" s="18"/>
      <c r="AU2730" s="91"/>
    </row>
    <row r="2731" ht="12.0" customHeight="1">
      <c r="A2731" s="97">
        <v>1603074.0</v>
      </c>
      <c r="B2731" s="92" t="s">
        <v>3043</v>
      </c>
      <c r="C2731" s="81" t="str">
        <f t="shared" si="197"/>
        <v/>
      </c>
      <c r="D2731" s="82">
        <v>510.33</v>
      </c>
      <c r="E2731" s="94" t="s">
        <v>245</v>
      </c>
      <c r="F2731" s="84">
        <f t="shared" si="198"/>
        <v>622.6026</v>
      </c>
      <c r="G2731" s="95" t="s">
        <v>246</v>
      </c>
      <c r="H2731" s="69"/>
      <c r="I2731" s="76"/>
      <c r="J2731" s="76"/>
      <c r="K2731" s="88"/>
      <c r="N2731" s="18"/>
      <c r="P2731" s="4">
        <v>30.0</v>
      </c>
      <c r="Q2731" s="4"/>
      <c r="R2731" s="4"/>
      <c r="S2731" s="21"/>
      <c r="T2731" s="21"/>
      <c r="V2731" s="89"/>
      <c r="Z2731" s="73"/>
      <c r="AA2731" s="73">
        <v>20.001122554935023</v>
      </c>
      <c r="AB2731" s="4"/>
      <c r="AC2731" s="74"/>
      <c r="AD2731" s="75"/>
      <c r="AE2731" s="75"/>
      <c r="AF2731" s="76"/>
      <c r="AJ2731" s="90"/>
      <c r="AK2731" s="18"/>
      <c r="AL2731" s="8">
        <f t="shared" si="199"/>
        <v>0</v>
      </c>
      <c r="AO2731" s="8">
        <v>23.42600381352938</v>
      </c>
      <c r="AT2731" s="18"/>
      <c r="AU2731" s="91"/>
    </row>
    <row r="2732" ht="12.0" customHeight="1">
      <c r="A2732" s="97">
        <v>5602075.0</v>
      </c>
      <c r="B2732" s="92" t="s">
        <v>3044</v>
      </c>
      <c r="C2732" s="81" t="str">
        <f t="shared" si="197"/>
        <v/>
      </c>
      <c r="D2732" s="82">
        <v>502.2</v>
      </c>
      <c r="E2732" s="94" t="s">
        <v>245</v>
      </c>
      <c r="F2732" s="84">
        <f t="shared" si="198"/>
        <v>612.684</v>
      </c>
      <c r="G2732" s="95" t="s">
        <v>252</v>
      </c>
      <c r="H2732" s="69"/>
      <c r="I2732" s="76"/>
      <c r="J2732" s="76"/>
      <c r="K2732" s="88"/>
      <c r="N2732" s="18"/>
      <c r="P2732" s="4">
        <v>30.0</v>
      </c>
      <c r="Q2732" s="4"/>
      <c r="R2732" s="4"/>
      <c r="S2732" s="21"/>
      <c r="T2732" s="21"/>
      <c r="V2732" s="89"/>
      <c r="Z2732" s="73"/>
      <c r="AA2732" s="73">
        <v>20.0</v>
      </c>
      <c r="AB2732" s="4"/>
      <c r="AC2732" s="74"/>
      <c r="AD2732" s="75"/>
      <c r="AE2732" s="75"/>
      <c r="AF2732" s="76"/>
      <c r="AJ2732" s="90">
        <v>1601075.0</v>
      </c>
      <c r="AK2732" s="18"/>
      <c r="AL2732" s="8">
        <f t="shared" si="199"/>
        <v>0</v>
      </c>
      <c r="AO2732" s="8">
        <v>0.6094364850637473</v>
      </c>
      <c r="AT2732" s="18"/>
      <c r="AU2732" s="91"/>
    </row>
    <row r="2733" ht="12.0" customHeight="1">
      <c r="A2733" s="97">
        <v>5602076.0</v>
      </c>
      <c r="B2733" s="92" t="s">
        <v>3045</v>
      </c>
      <c r="C2733" s="81" t="str">
        <f t="shared" si="197"/>
        <v/>
      </c>
      <c r="D2733" s="82">
        <v>680.38</v>
      </c>
      <c r="E2733" s="94" t="s">
        <v>458</v>
      </c>
      <c r="F2733" s="84">
        <f t="shared" si="198"/>
        <v>830.0636</v>
      </c>
      <c r="G2733" s="95" t="s">
        <v>252</v>
      </c>
      <c r="H2733" s="69"/>
      <c r="I2733" s="76"/>
      <c r="J2733" s="76"/>
      <c r="K2733" s="88"/>
      <c r="N2733" s="18"/>
      <c r="P2733" s="4">
        <v>30.0</v>
      </c>
      <c r="Q2733" s="4"/>
      <c r="R2733" s="4"/>
      <c r="S2733" s="21"/>
      <c r="T2733" s="21"/>
      <c r="V2733" s="89"/>
      <c r="Z2733" s="73"/>
      <c r="AA2733" s="73">
        <v>20.000842850520456</v>
      </c>
      <c r="AB2733" s="4"/>
      <c r="AC2733" s="74"/>
      <c r="AD2733" s="75"/>
      <c r="AE2733" s="75"/>
      <c r="AF2733" s="76"/>
      <c r="AJ2733" s="90">
        <v>1601076.0</v>
      </c>
      <c r="AK2733" s="18"/>
      <c r="AL2733" s="8">
        <f t="shared" si="199"/>
        <v>0</v>
      </c>
      <c r="AO2733" s="8">
        <v>0.9208707357155911</v>
      </c>
      <c r="AT2733" s="18"/>
      <c r="AU2733" s="91"/>
    </row>
    <row r="2734" ht="12.0" customHeight="1">
      <c r="A2734" s="97">
        <v>1603076.0</v>
      </c>
      <c r="B2734" s="92" t="s">
        <v>3046</v>
      </c>
      <c r="C2734" s="81" t="str">
        <f t="shared" si="197"/>
        <v/>
      </c>
      <c r="D2734" s="82">
        <v>853.73</v>
      </c>
      <c r="E2734" s="94" t="s">
        <v>245</v>
      </c>
      <c r="F2734" s="84">
        <f t="shared" si="198"/>
        <v>1041.5506</v>
      </c>
      <c r="G2734" s="95" t="s">
        <v>252</v>
      </c>
      <c r="H2734" s="69"/>
      <c r="I2734" s="76"/>
      <c r="J2734" s="76"/>
      <c r="K2734" s="88"/>
      <c r="N2734" s="18"/>
      <c r="P2734" s="4">
        <v>30.0</v>
      </c>
      <c r="Q2734" s="4"/>
      <c r="R2734" s="4"/>
      <c r="S2734" s="21"/>
      <c r="T2734" s="21"/>
      <c r="V2734" s="89"/>
      <c r="Z2734" s="73"/>
      <c r="AA2734" s="73">
        <v>20.0</v>
      </c>
      <c r="AB2734" s="4"/>
      <c r="AC2734" s="74"/>
      <c r="AD2734" s="75"/>
      <c r="AE2734" s="75"/>
      <c r="AF2734" s="76"/>
      <c r="AJ2734" s="90"/>
      <c r="AK2734" s="18"/>
      <c r="AL2734" s="8">
        <f t="shared" si="199"/>
        <v>0</v>
      </c>
      <c r="AO2734" s="8">
        <v>28.00649508898234</v>
      </c>
      <c r="AT2734" s="18"/>
      <c r="AU2734" s="91"/>
    </row>
    <row r="2735" ht="12.0" customHeight="1">
      <c r="A2735" s="97">
        <v>5402077.0</v>
      </c>
      <c r="B2735" s="92" t="s">
        <v>3047</v>
      </c>
      <c r="C2735" s="81" t="str">
        <f t="shared" si="197"/>
        <v/>
      </c>
      <c r="D2735" s="82">
        <v>925.74</v>
      </c>
      <c r="E2735" s="94" t="s">
        <v>245</v>
      </c>
      <c r="F2735" s="84">
        <f t="shared" si="198"/>
        <v>1129.4028</v>
      </c>
      <c r="G2735" s="95" t="s">
        <v>252</v>
      </c>
      <c r="H2735" s="69"/>
      <c r="I2735" s="76"/>
      <c r="J2735" s="76"/>
      <c r="K2735" s="88"/>
      <c r="N2735" s="18"/>
      <c r="P2735" s="4">
        <v>30.0</v>
      </c>
      <c r="Q2735" s="4"/>
      <c r="R2735" s="4"/>
      <c r="S2735" s="21"/>
      <c r="T2735" s="21"/>
      <c r="V2735" s="89"/>
      <c r="Z2735" s="73"/>
      <c r="AA2735" s="73">
        <v>20.00030972217921</v>
      </c>
      <c r="AB2735" s="4"/>
      <c r="AC2735" s="74"/>
      <c r="AD2735" s="75"/>
      <c r="AE2735" s="75"/>
      <c r="AF2735" s="76"/>
      <c r="AJ2735" s="90">
        <v>1601077.0</v>
      </c>
      <c r="AK2735" s="18"/>
      <c r="AL2735" s="8">
        <f t="shared" si="199"/>
        <v>0</v>
      </c>
      <c r="AO2735" s="8">
        <v>0.9793054345512644</v>
      </c>
      <c r="AT2735" s="18"/>
      <c r="AU2735" s="91"/>
    </row>
    <row r="2736" ht="12.0" customHeight="1">
      <c r="A2736" s="97">
        <v>1603077.0</v>
      </c>
      <c r="B2736" s="92" t="s">
        <v>3048</v>
      </c>
      <c r="C2736" s="81" t="str">
        <f t="shared" si="197"/>
        <v/>
      </c>
      <c r="D2736" s="82">
        <v>1056.41</v>
      </c>
      <c r="E2736" s="94" t="s">
        <v>372</v>
      </c>
      <c r="F2736" s="84">
        <f t="shared" si="198"/>
        <v>1288.8202</v>
      </c>
      <c r="G2736" s="95" t="s">
        <v>252</v>
      </c>
      <c r="H2736" s="69"/>
      <c r="I2736" s="76"/>
      <c r="J2736" s="76"/>
      <c r="K2736" s="88"/>
      <c r="N2736" s="18"/>
      <c r="P2736" s="4">
        <v>30.0</v>
      </c>
      <c r="Q2736" s="4"/>
      <c r="R2736" s="4"/>
      <c r="S2736" s="21"/>
      <c r="T2736" s="21"/>
      <c r="V2736" s="89"/>
      <c r="Z2736" s="73"/>
      <c r="AA2736" s="73">
        <v>19.999728854001432</v>
      </c>
      <c r="AB2736" s="4"/>
      <c r="AC2736" s="74"/>
      <c r="AD2736" s="75"/>
      <c r="AE2736" s="75"/>
      <c r="AF2736" s="76"/>
      <c r="AJ2736" s="90"/>
      <c r="AK2736" s="18"/>
      <c r="AL2736" s="8">
        <f t="shared" si="199"/>
        <v>0</v>
      </c>
      <c r="AO2736" s="8">
        <v>113.16621885592191</v>
      </c>
      <c r="AT2736" s="18"/>
      <c r="AU2736" s="91"/>
    </row>
    <row r="2737" ht="12.0" customHeight="1">
      <c r="A2737" s="97">
        <v>5403008.0</v>
      </c>
      <c r="B2737" s="92" t="s">
        <v>3049</v>
      </c>
      <c r="C2737" s="81" t="str">
        <f t="shared" si="197"/>
        <v/>
      </c>
      <c r="D2737" s="82">
        <v>553.84</v>
      </c>
      <c r="E2737" s="94" t="s">
        <v>245</v>
      </c>
      <c r="F2737" s="84">
        <f t="shared" si="198"/>
        <v>675.6848</v>
      </c>
      <c r="G2737" s="95" t="s">
        <v>246</v>
      </c>
      <c r="H2737" s="69"/>
      <c r="I2737" s="76"/>
      <c r="J2737" s="76"/>
      <c r="K2737" s="88"/>
      <c r="N2737" s="18"/>
      <c r="P2737" s="4">
        <v>30.0</v>
      </c>
      <c r="Q2737" s="4"/>
      <c r="R2737" s="4"/>
      <c r="S2737" s="21"/>
      <c r="T2737" s="21"/>
      <c r="V2737" s="89"/>
      <c r="Z2737" s="73"/>
      <c r="AA2737" s="73">
        <v>15.000906008128183</v>
      </c>
      <c r="AB2737" s="4"/>
      <c r="AC2737" s="74"/>
      <c r="AD2737" s="75"/>
      <c r="AE2737" s="75"/>
      <c r="AF2737" s="76"/>
      <c r="AJ2737" s="90">
        <v>1602008.0</v>
      </c>
      <c r="AK2737" s="18"/>
      <c r="AL2737" s="8">
        <f t="shared" si="199"/>
        <v>0</v>
      </c>
      <c r="AO2737" s="8">
        <v>2.0193916663105544</v>
      </c>
      <c r="AT2737" s="18"/>
      <c r="AU2737" s="91"/>
    </row>
    <row r="2738" ht="12.0" customHeight="1">
      <c r="A2738" s="97">
        <v>5403009.0</v>
      </c>
      <c r="B2738" s="92" t="s">
        <v>3050</v>
      </c>
      <c r="C2738" s="81" t="str">
        <f t="shared" si="197"/>
        <v/>
      </c>
      <c r="D2738" s="82">
        <v>735.99</v>
      </c>
      <c r="E2738" s="94" t="s">
        <v>245</v>
      </c>
      <c r="F2738" s="84">
        <f t="shared" si="198"/>
        <v>897.9078</v>
      </c>
      <c r="G2738" s="95" t="s">
        <v>246</v>
      </c>
      <c r="H2738" s="69"/>
      <c r="I2738" s="76"/>
      <c r="J2738" s="76"/>
      <c r="K2738" s="88"/>
      <c r="N2738" s="18"/>
      <c r="P2738" s="4">
        <v>30.0</v>
      </c>
      <c r="Q2738" s="4"/>
      <c r="R2738" s="4"/>
      <c r="S2738" s="21"/>
      <c r="T2738" s="21"/>
      <c r="V2738" s="89"/>
      <c r="Z2738" s="73"/>
      <c r="AA2738" s="73">
        <v>15.000876560765136</v>
      </c>
      <c r="AB2738" s="4"/>
      <c r="AC2738" s="74"/>
      <c r="AD2738" s="75"/>
      <c r="AE2738" s="75"/>
      <c r="AF2738" s="76"/>
      <c r="AJ2738" s="90">
        <v>1602009.0</v>
      </c>
      <c r="AK2738" s="18"/>
      <c r="AL2738" s="8">
        <f t="shared" si="199"/>
        <v>0</v>
      </c>
      <c r="AO2738" s="8">
        <v>1.377946222161083</v>
      </c>
      <c r="AT2738" s="18"/>
      <c r="AU2738" s="91"/>
    </row>
    <row r="2739" ht="12.0" customHeight="1">
      <c r="A2739" s="97">
        <v>5403010.0</v>
      </c>
      <c r="B2739" s="92" t="s">
        <v>3051</v>
      </c>
      <c r="C2739" s="81" t="str">
        <f t="shared" si="197"/>
        <v/>
      </c>
      <c r="D2739" s="82">
        <v>1005.4</v>
      </c>
      <c r="E2739" s="94" t="s">
        <v>245</v>
      </c>
      <c r="F2739" s="84">
        <f t="shared" si="198"/>
        <v>1226.588</v>
      </c>
      <c r="G2739" s="95" t="s">
        <v>246</v>
      </c>
      <c r="H2739" s="69"/>
      <c r="I2739" s="76"/>
      <c r="J2739" s="76"/>
      <c r="K2739" s="88"/>
      <c r="N2739" s="18"/>
      <c r="P2739" s="4">
        <v>30.0</v>
      </c>
      <c r="Q2739" s="4"/>
      <c r="R2739" s="4"/>
      <c r="S2739" s="21"/>
      <c r="T2739" s="21"/>
      <c r="V2739" s="89"/>
      <c r="Z2739" s="73"/>
      <c r="AA2739" s="73">
        <v>14.999500919733634</v>
      </c>
      <c r="AB2739" s="4"/>
      <c r="AC2739" s="74"/>
      <c r="AD2739" s="75"/>
      <c r="AE2739" s="75"/>
      <c r="AF2739" s="76"/>
      <c r="AJ2739" s="90">
        <v>1602010.0</v>
      </c>
      <c r="AK2739" s="18"/>
      <c r="AL2739" s="8">
        <f t="shared" si="199"/>
        <v>0</v>
      </c>
      <c r="AO2739" s="8">
        <v>1.919796693508794</v>
      </c>
      <c r="AT2739" s="18"/>
      <c r="AU2739" s="91"/>
    </row>
    <row r="2740" ht="12.0" customHeight="1">
      <c r="A2740" s="97">
        <v>5403011.0</v>
      </c>
      <c r="B2740" s="92" t="s">
        <v>3052</v>
      </c>
      <c r="C2740" s="81" t="str">
        <f t="shared" si="197"/>
        <v/>
      </c>
      <c r="D2740" s="82">
        <v>1230.26</v>
      </c>
      <c r="E2740" s="94" t="s">
        <v>245</v>
      </c>
      <c r="F2740" s="84">
        <f t="shared" si="198"/>
        <v>1500.9172</v>
      </c>
      <c r="G2740" s="95" t="s">
        <v>246</v>
      </c>
      <c r="H2740" s="69"/>
      <c r="I2740" s="76"/>
      <c r="J2740" s="76"/>
      <c r="K2740" s="88"/>
      <c r="N2740" s="18"/>
      <c r="P2740" s="4">
        <v>30.0</v>
      </c>
      <c r="Q2740" s="4"/>
      <c r="R2740" s="4"/>
      <c r="S2740" s="21"/>
      <c r="T2740" s="21"/>
      <c r="V2740" s="89"/>
      <c r="Z2740" s="73"/>
      <c r="AA2740" s="73">
        <v>14.999883468897849</v>
      </c>
      <c r="AB2740" s="4"/>
      <c r="AC2740" s="74"/>
      <c r="AD2740" s="75"/>
      <c r="AE2740" s="75"/>
      <c r="AF2740" s="76"/>
      <c r="AJ2740" s="90">
        <v>1602011.0</v>
      </c>
      <c r="AK2740" s="18"/>
      <c r="AL2740" s="8">
        <f t="shared" si="199"/>
        <v>0</v>
      </c>
      <c r="AO2740" s="8">
        <v>3.1377990789375327</v>
      </c>
      <c r="AT2740" s="18"/>
      <c r="AU2740" s="91"/>
    </row>
    <row r="2741" ht="12.0" customHeight="1">
      <c r="A2741" s="97">
        <v>5602078.0</v>
      </c>
      <c r="B2741" s="92" t="s">
        <v>3053</v>
      </c>
      <c r="C2741" s="81" t="str">
        <f t="shared" si="197"/>
        <v/>
      </c>
      <c r="D2741" s="82">
        <v>256.43</v>
      </c>
      <c r="E2741" s="94" t="s">
        <v>245</v>
      </c>
      <c r="F2741" s="84">
        <f t="shared" si="198"/>
        <v>312.8446</v>
      </c>
      <c r="G2741" s="95" t="s">
        <v>246</v>
      </c>
      <c r="H2741" s="69"/>
      <c r="I2741" s="76"/>
      <c r="J2741" s="76"/>
      <c r="K2741" s="88"/>
      <c r="N2741" s="18"/>
      <c r="P2741" s="4">
        <v>30.0</v>
      </c>
      <c r="Q2741" s="4"/>
      <c r="R2741" s="4"/>
      <c r="S2741" s="21"/>
      <c r="T2741" s="21"/>
      <c r="V2741" s="89"/>
      <c r="Z2741" s="73"/>
      <c r="AA2741" s="73">
        <v>19.99888180699989</v>
      </c>
      <c r="AB2741" s="4"/>
      <c r="AC2741" s="74"/>
      <c r="AD2741" s="75"/>
      <c r="AE2741" s="75"/>
      <c r="AF2741" s="76"/>
      <c r="AJ2741" s="90">
        <v>1601078.0</v>
      </c>
      <c r="AK2741" s="18"/>
      <c r="AL2741" s="8">
        <f t="shared" si="199"/>
        <v>0</v>
      </c>
      <c r="AO2741" s="8">
        <v>7.650524418760369</v>
      </c>
      <c r="AT2741" s="18"/>
      <c r="AU2741" s="91"/>
    </row>
    <row r="2742" ht="12.0" customHeight="1">
      <c r="A2742" s="97">
        <v>1603078.0</v>
      </c>
      <c r="B2742" s="92" t="s">
        <v>3054</v>
      </c>
      <c r="C2742" s="81" t="str">
        <f t="shared" si="197"/>
        <v/>
      </c>
      <c r="D2742" s="82">
        <v>185.26</v>
      </c>
      <c r="E2742" s="83" t="s">
        <v>245</v>
      </c>
      <c r="F2742" s="127">
        <f t="shared" si="198"/>
        <v>226.0172</v>
      </c>
      <c r="G2742" s="95" t="s">
        <v>246</v>
      </c>
      <c r="H2742" s="69"/>
      <c r="I2742" s="76"/>
      <c r="J2742" s="76"/>
      <c r="K2742" s="88"/>
      <c r="N2742" s="18"/>
      <c r="P2742" s="4">
        <v>30.0</v>
      </c>
      <c r="Q2742" s="4"/>
      <c r="R2742" s="4"/>
      <c r="S2742" s="21"/>
      <c r="T2742" s="21"/>
      <c r="V2742" s="89"/>
      <c r="Z2742" s="73"/>
      <c r="AA2742" s="73">
        <v>0.0</v>
      </c>
      <c r="AB2742" s="4"/>
      <c r="AC2742" s="74"/>
      <c r="AD2742" s="75"/>
      <c r="AE2742" s="75"/>
      <c r="AF2742" s="76"/>
      <c r="AJ2742" s="90"/>
      <c r="AK2742" s="18"/>
      <c r="AL2742" s="8">
        <f t="shared" si="199"/>
        <v>0</v>
      </c>
      <c r="AO2742" s="8">
        <v>645.3088916203416</v>
      </c>
      <c r="AT2742" s="18"/>
      <c r="AU2742" s="91"/>
    </row>
    <row r="2743" ht="12.0" customHeight="1">
      <c r="A2743" s="97">
        <v>5602079.0</v>
      </c>
      <c r="B2743" s="92" t="s">
        <v>3055</v>
      </c>
      <c r="C2743" s="81" t="str">
        <f t="shared" si="197"/>
        <v/>
      </c>
      <c r="D2743" s="82">
        <v>311.89</v>
      </c>
      <c r="E2743" s="94" t="s">
        <v>245</v>
      </c>
      <c r="F2743" s="84">
        <f t="shared" si="198"/>
        <v>380.5058</v>
      </c>
      <c r="G2743" s="95" t="s">
        <v>246</v>
      </c>
      <c r="H2743" s="69"/>
      <c r="I2743" s="76"/>
      <c r="J2743" s="76"/>
      <c r="K2743" s="88"/>
      <c r="N2743" s="18"/>
      <c r="P2743" s="4">
        <v>30.0</v>
      </c>
      <c r="Q2743" s="4"/>
      <c r="R2743" s="4"/>
      <c r="S2743" s="21"/>
      <c r="T2743" s="21"/>
      <c r="V2743" s="89"/>
      <c r="Z2743" s="73"/>
      <c r="AA2743" s="73">
        <v>20.0</v>
      </c>
      <c r="AB2743" s="4"/>
      <c r="AC2743" s="74"/>
      <c r="AD2743" s="75"/>
      <c r="AE2743" s="75"/>
      <c r="AF2743" s="76"/>
      <c r="AJ2743" s="90">
        <v>1601079.0</v>
      </c>
      <c r="AK2743" s="18"/>
      <c r="AL2743" s="8">
        <f t="shared" si="199"/>
        <v>0</v>
      </c>
      <c r="AO2743" s="8">
        <v>5.726706600905758</v>
      </c>
      <c r="AT2743" s="18"/>
      <c r="AU2743" s="91"/>
    </row>
    <row r="2744" ht="12.0" customHeight="1">
      <c r="A2744" s="97">
        <v>1603079.0</v>
      </c>
      <c r="B2744" s="92" t="s">
        <v>3056</v>
      </c>
      <c r="C2744" s="81" t="str">
        <f t="shared" si="197"/>
        <v/>
      </c>
      <c r="D2744" s="82">
        <v>241.84</v>
      </c>
      <c r="E2744" s="83" t="s">
        <v>245</v>
      </c>
      <c r="F2744" s="127">
        <f t="shared" si="198"/>
        <v>295.0448</v>
      </c>
      <c r="G2744" s="95" t="s">
        <v>246</v>
      </c>
      <c r="H2744" s="69"/>
      <c r="I2744" s="76"/>
      <c r="J2744" s="76"/>
      <c r="K2744" s="88"/>
      <c r="N2744" s="18"/>
      <c r="P2744" s="4">
        <v>30.0</v>
      </c>
      <c r="Q2744" s="4"/>
      <c r="R2744" s="4"/>
      <c r="S2744" s="21"/>
      <c r="T2744" s="21"/>
      <c r="V2744" s="89"/>
      <c r="Z2744" s="73"/>
      <c r="AA2744" s="73">
        <v>0.0</v>
      </c>
      <c r="AB2744" s="4"/>
      <c r="AC2744" s="74"/>
      <c r="AD2744" s="75"/>
      <c r="AE2744" s="75"/>
      <c r="AF2744" s="76"/>
      <c r="AJ2744" s="90"/>
      <c r="AK2744" s="18"/>
      <c r="AL2744" s="8">
        <f t="shared" si="199"/>
        <v>0</v>
      </c>
      <c r="AO2744" s="8">
        <v>494.3347885444281</v>
      </c>
      <c r="AT2744" s="18"/>
      <c r="AU2744" s="91"/>
    </row>
    <row r="2745" ht="12.0" customHeight="1">
      <c r="A2745" s="97">
        <v>5602080.0</v>
      </c>
      <c r="B2745" s="92" t="s">
        <v>3057</v>
      </c>
      <c r="C2745" s="81" t="str">
        <f t="shared" si="197"/>
        <v/>
      </c>
      <c r="D2745" s="82">
        <v>365.48</v>
      </c>
      <c r="E2745" s="94" t="s">
        <v>245</v>
      </c>
      <c r="F2745" s="84">
        <f t="shared" si="198"/>
        <v>445.8856</v>
      </c>
      <c r="G2745" s="95" t="s">
        <v>246</v>
      </c>
      <c r="H2745" s="69"/>
      <c r="I2745" s="76"/>
      <c r="J2745" s="76"/>
      <c r="K2745" s="88"/>
      <c r="N2745" s="18"/>
      <c r="P2745" s="4">
        <v>30.0</v>
      </c>
      <c r="Q2745" s="4"/>
      <c r="R2745" s="4"/>
      <c r="S2745" s="21"/>
      <c r="T2745" s="21"/>
      <c r="V2745" s="89"/>
      <c r="Z2745" s="73"/>
      <c r="AA2745" s="73">
        <v>20.000784498313323</v>
      </c>
      <c r="AB2745" s="4"/>
      <c r="AC2745" s="74"/>
      <c r="AD2745" s="75"/>
      <c r="AE2745" s="75"/>
      <c r="AF2745" s="76"/>
      <c r="AJ2745" s="90">
        <v>1601080.0</v>
      </c>
      <c r="AK2745" s="18"/>
      <c r="AL2745" s="8">
        <f t="shared" si="199"/>
        <v>0</v>
      </c>
      <c r="AO2745" s="8">
        <v>3.0889282526288713</v>
      </c>
      <c r="AT2745" s="18"/>
      <c r="AU2745" s="91"/>
    </row>
    <row r="2746" ht="12.0" customHeight="1">
      <c r="A2746" s="97">
        <v>1603080.0</v>
      </c>
      <c r="B2746" s="92" t="s">
        <v>3058</v>
      </c>
      <c r="C2746" s="81" t="str">
        <f t="shared" si="197"/>
        <v/>
      </c>
      <c r="D2746" s="82">
        <v>269.93</v>
      </c>
      <c r="E2746" s="83" t="s">
        <v>245</v>
      </c>
      <c r="F2746" s="127">
        <f t="shared" si="198"/>
        <v>329.3146</v>
      </c>
      <c r="G2746" s="95" t="s">
        <v>246</v>
      </c>
      <c r="H2746" s="69"/>
      <c r="I2746" s="76"/>
      <c r="J2746" s="76"/>
      <c r="K2746" s="88"/>
      <c r="N2746" s="18"/>
      <c r="P2746" s="4">
        <v>30.0</v>
      </c>
      <c r="Q2746" s="4"/>
      <c r="R2746" s="4"/>
      <c r="S2746" s="21"/>
      <c r="T2746" s="21"/>
      <c r="V2746" s="89"/>
      <c r="Z2746" s="73"/>
      <c r="AA2746" s="73">
        <v>0.0</v>
      </c>
      <c r="AB2746" s="4"/>
      <c r="AC2746" s="74"/>
      <c r="AD2746" s="75"/>
      <c r="AE2746" s="75"/>
      <c r="AF2746" s="76"/>
      <c r="AJ2746" s="90"/>
      <c r="AK2746" s="18"/>
      <c r="AL2746" s="8">
        <f t="shared" si="199"/>
        <v>0</v>
      </c>
      <c r="AO2746" s="8">
        <v>147.63077496830593</v>
      </c>
      <c r="AT2746" s="18"/>
      <c r="AU2746" s="91"/>
    </row>
    <row r="2747" ht="12.0" customHeight="1">
      <c r="A2747" s="97">
        <v>5602081.0</v>
      </c>
      <c r="B2747" s="92" t="s">
        <v>3059</v>
      </c>
      <c r="C2747" s="81" t="str">
        <f t="shared" si="197"/>
        <v/>
      </c>
      <c r="D2747" s="82">
        <v>430.97</v>
      </c>
      <c r="E2747" s="94"/>
      <c r="F2747" s="84">
        <f t="shared" si="198"/>
        <v>525.7834</v>
      </c>
      <c r="G2747" s="95" t="s">
        <v>246</v>
      </c>
      <c r="H2747" s="69"/>
      <c r="I2747" s="76"/>
      <c r="J2747" s="76"/>
      <c r="K2747" s="88"/>
      <c r="N2747" s="18"/>
      <c r="P2747" s="4">
        <v>30.0</v>
      </c>
      <c r="Q2747" s="4"/>
      <c r="R2747" s="4"/>
      <c r="S2747" s="21"/>
      <c r="T2747" s="21"/>
      <c r="V2747" s="89"/>
      <c r="Z2747" s="73"/>
      <c r="AA2747" s="73">
        <v>19.99866941653916</v>
      </c>
      <c r="AB2747" s="4"/>
      <c r="AC2747" s="74"/>
      <c r="AD2747" s="75"/>
      <c r="AE2747" s="75"/>
      <c r="AF2747" s="76"/>
      <c r="AJ2747" s="90">
        <v>1601081.0</v>
      </c>
      <c r="AK2747" s="18"/>
      <c r="AL2747" s="8">
        <f t="shared" si="199"/>
        <v>0</v>
      </c>
      <c r="AO2747" s="8">
        <v>2.6445178538045124</v>
      </c>
      <c r="AT2747" s="18"/>
      <c r="AU2747" s="91"/>
    </row>
    <row r="2748" ht="12.0" customHeight="1">
      <c r="A2748" s="97">
        <v>1603081.0</v>
      </c>
      <c r="B2748" s="92" t="s">
        <v>3060</v>
      </c>
      <c r="C2748" s="81" t="str">
        <f t="shared" si="197"/>
        <v/>
      </c>
      <c r="D2748" s="82">
        <v>447.09</v>
      </c>
      <c r="E2748" s="94" t="s">
        <v>245</v>
      </c>
      <c r="F2748" s="84">
        <f t="shared" si="198"/>
        <v>545.4498</v>
      </c>
      <c r="G2748" s="95" t="s">
        <v>246</v>
      </c>
      <c r="H2748" s="69"/>
      <c r="I2748" s="76"/>
      <c r="J2748" s="76"/>
      <c r="K2748" s="88"/>
      <c r="N2748" s="18"/>
      <c r="P2748" s="4">
        <v>30.0</v>
      </c>
      <c r="Q2748" s="4"/>
      <c r="R2748" s="4"/>
      <c r="S2748" s="21"/>
      <c r="T2748" s="21"/>
      <c r="V2748" s="89"/>
      <c r="Z2748" s="73"/>
      <c r="AA2748" s="73">
        <v>5.00048050741583</v>
      </c>
      <c r="AB2748" s="4"/>
      <c r="AC2748" s="74"/>
      <c r="AD2748" s="75"/>
      <c r="AE2748" s="75"/>
      <c r="AF2748" s="76"/>
      <c r="AJ2748" s="90"/>
      <c r="AK2748" s="18"/>
      <c r="AL2748" s="8">
        <f t="shared" si="199"/>
        <v>0</v>
      </c>
      <c r="AO2748" s="8">
        <v>267.3956591773121</v>
      </c>
      <c r="AT2748" s="18"/>
      <c r="AU2748" s="91"/>
    </row>
    <row r="2749" ht="12.0" customHeight="1">
      <c r="A2749" s="97">
        <v>5403035.0</v>
      </c>
      <c r="B2749" s="92" t="s">
        <v>3061</v>
      </c>
      <c r="C2749" s="81" t="str">
        <f t="shared" si="197"/>
        <v/>
      </c>
      <c r="D2749" s="82">
        <v>654.51</v>
      </c>
      <c r="E2749" s="94" t="s">
        <v>245</v>
      </c>
      <c r="F2749" s="84">
        <f t="shared" si="198"/>
        <v>798.5022</v>
      </c>
      <c r="G2749" s="95" t="s">
        <v>246</v>
      </c>
      <c r="H2749" s="69"/>
      <c r="I2749" s="76"/>
      <c r="J2749" s="76"/>
      <c r="K2749" s="88"/>
      <c r="N2749" s="18"/>
      <c r="P2749" s="4">
        <v>30.0</v>
      </c>
      <c r="Q2749" s="4"/>
      <c r="R2749" s="4"/>
      <c r="S2749" s="21"/>
      <c r="T2749" s="21"/>
      <c r="V2749" s="89"/>
      <c r="Z2749" s="73"/>
      <c r="AA2749" s="73">
        <v>15.0</v>
      </c>
      <c r="AB2749" s="4"/>
      <c r="AC2749" s="74"/>
      <c r="AD2749" s="75"/>
      <c r="AE2749" s="75"/>
      <c r="AF2749" s="76"/>
      <c r="AJ2749" s="90">
        <v>1602012.0</v>
      </c>
      <c r="AK2749" s="18"/>
      <c r="AL2749" s="8">
        <f t="shared" si="199"/>
        <v>0</v>
      </c>
      <c r="AO2749" s="8">
        <v>11.427499164715194</v>
      </c>
      <c r="AT2749" s="18"/>
      <c r="AU2749" s="91"/>
    </row>
    <row r="2750" ht="12.0" customHeight="1">
      <c r="A2750" s="97">
        <v>5602082.0</v>
      </c>
      <c r="B2750" s="92" t="s">
        <v>3062</v>
      </c>
      <c r="C2750" s="81" t="str">
        <f t="shared" si="197"/>
        <v/>
      </c>
      <c r="D2750" s="82">
        <v>516.12</v>
      </c>
      <c r="E2750" s="94" t="s">
        <v>507</v>
      </c>
      <c r="F2750" s="84">
        <f t="shared" si="198"/>
        <v>629.6664</v>
      </c>
      <c r="G2750" s="95" t="s">
        <v>246</v>
      </c>
      <c r="H2750" s="69"/>
      <c r="I2750" s="76"/>
      <c r="J2750" s="76"/>
      <c r="K2750" s="88"/>
      <c r="N2750" s="18"/>
      <c r="P2750" s="4">
        <v>30.0</v>
      </c>
      <c r="Q2750" s="4"/>
      <c r="R2750" s="4"/>
      <c r="S2750" s="21"/>
      <c r="T2750" s="21"/>
      <c r="V2750" s="89"/>
      <c r="Z2750" s="73"/>
      <c r="AA2750" s="73">
        <v>19.999444459876116</v>
      </c>
      <c r="AB2750" s="4"/>
      <c r="AC2750" s="74"/>
      <c r="AD2750" s="75"/>
      <c r="AE2750" s="75"/>
      <c r="AF2750" s="76"/>
      <c r="AJ2750" s="90">
        <v>1601082.0</v>
      </c>
      <c r="AK2750" s="18"/>
      <c r="AL2750" s="8">
        <f t="shared" si="199"/>
        <v>0</v>
      </c>
      <c r="AO2750" s="8">
        <v>1.4959073708249013</v>
      </c>
      <c r="AT2750" s="18"/>
      <c r="AU2750" s="91"/>
    </row>
    <row r="2751" ht="12.0" customHeight="1">
      <c r="A2751" s="97">
        <v>1603082.0</v>
      </c>
      <c r="B2751" s="92" t="s">
        <v>3063</v>
      </c>
      <c r="C2751" s="81" t="str">
        <f t="shared" si="197"/>
        <v/>
      </c>
      <c r="D2751" s="82">
        <v>364.59</v>
      </c>
      <c r="E2751" s="83" t="s">
        <v>245</v>
      </c>
      <c r="F2751" s="127">
        <f t="shared" si="198"/>
        <v>444.7998</v>
      </c>
      <c r="G2751" s="95" t="s">
        <v>246</v>
      </c>
      <c r="H2751" s="69"/>
      <c r="I2751" s="76"/>
      <c r="J2751" s="76"/>
      <c r="K2751" s="88"/>
      <c r="N2751" s="18"/>
      <c r="P2751" s="4">
        <v>30.0</v>
      </c>
      <c r="Q2751" s="4"/>
      <c r="R2751" s="4"/>
      <c r="S2751" s="21"/>
      <c r="T2751" s="21"/>
      <c r="V2751" s="89"/>
      <c r="Z2751" s="73"/>
      <c r="AA2751" s="73">
        <v>0.0</v>
      </c>
      <c r="AB2751" s="4"/>
      <c r="AC2751" s="74"/>
      <c r="AD2751" s="75"/>
      <c r="AE2751" s="75"/>
      <c r="AF2751" s="76"/>
      <c r="AJ2751" s="90"/>
      <c r="AK2751" s="18"/>
      <c r="AL2751" s="8">
        <f t="shared" si="199"/>
        <v>0</v>
      </c>
      <c r="AO2751" s="8">
        <v>27.325197541892827</v>
      </c>
      <c r="AT2751" s="18"/>
      <c r="AU2751" s="91"/>
    </row>
    <row r="2752" ht="12.0" customHeight="1">
      <c r="A2752" s="97">
        <v>5602083.0</v>
      </c>
      <c r="B2752" s="92" t="s">
        <v>3064</v>
      </c>
      <c r="C2752" s="81" t="str">
        <f t="shared" si="197"/>
        <v/>
      </c>
      <c r="D2752" s="82">
        <v>599.58</v>
      </c>
      <c r="E2752" s="94" t="s">
        <v>379</v>
      </c>
      <c r="F2752" s="84">
        <f t="shared" si="198"/>
        <v>731.4876</v>
      </c>
      <c r="G2752" s="95" t="s">
        <v>246</v>
      </c>
      <c r="H2752" s="69"/>
      <c r="I2752" s="187" t="s">
        <v>3065</v>
      </c>
      <c r="J2752" s="76"/>
      <c r="K2752" s="88"/>
      <c r="N2752" s="18"/>
      <c r="P2752" s="4">
        <v>30.0</v>
      </c>
      <c r="Q2752" s="4"/>
      <c r="R2752" s="4"/>
      <c r="S2752" s="21"/>
      <c r="T2752" s="21"/>
      <c r="V2752" s="89"/>
      <c r="Z2752" s="73"/>
      <c r="AA2752" s="73">
        <v>20.000956411543896</v>
      </c>
      <c r="AB2752" s="4"/>
      <c r="AC2752" s="74"/>
      <c r="AD2752" s="75"/>
      <c r="AE2752" s="75"/>
      <c r="AF2752" s="76"/>
      <c r="AJ2752" s="90">
        <v>1601083.0</v>
      </c>
      <c r="AK2752" s="18"/>
      <c r="AL2752" s="8">
        <f t="shared" si="199"/>
        <v>0</v>
      </c>
      <c r="AO2752" s="8">
        <v>0.8566059100297722</v>
      </c>
      <c r="AT2752" s="18"/>
      <c r="AU2752" s="91"/>
    </row>
    <row r="2753" ht="12.0" customHeight="1">
      <c r="A2753" s="97">
        <v>1603083.0</v>
      </c>
      <c r="B2753" s="92" t="s">
        <v>3066</v>
      </c>
      <c r="C2753" s="81" t="str">
        <f t="shared" si="197"/>
        <v/>
      </c>
      <c r="D2753" s="82">
        <v>442.82</v>
      </c>
      <c r="E2753" s="83" t="s">
        <v>245</v>
      </c>
      <c r="F2753" s="127">
        <f t="shared" si="198"/>
        <v>540.2404</v>
      </c>
      <c r="G2753" s="95" t="s">
        <v>246</v>
      </c>
      <c r="H2753" s="69"/>
      <c r="I2753" s="189"/>
      <c r="J2753" s="76"/>
      <c r="K2753" s="88"/>
      <c r="N2753" s="18"/>
      <c r="P2753" s="4">
        <v>30.0</v>
      </c>
      <c r="Q2753" s="4"/>
      <c r="R2753" s="4"/>
      <c r="S2753" s="21"/>
      <c r="T2753" s="21"/>
      <c r="V2753" s="89"/>
      <c r="Z2753" s="73"/>
      <c r="AA2753" s="73">
        <v>0.0</v>
      </c>
      <c r="AB2753" s="4"/>
      <c r="AC2753" s="74"/>
      <c r="AD2753" s="75"/>
      <c r="AE2753" s="75"/>
      <c r="AF2753" s="76"/>
      <c r="AJ2753" s="90"/>
      <c r="AK2753" s="18"/>
      <c r="AL2753" s="8">
        <f t="shared" si="199"/>
        <v>0</v>
      </c>
      <c r="AO2753" s="8">
        <v>33.74676089087678</v>
      </c>
      <c r="AT2753" s="18"/>
      <c r="AU2753" s="91"/>
    </row>
    <row r="2754" ht="12.0" customHeight="1">
      <c r="A2754" s="97">
        <v>5602084.0</v>
      </c>
      <c r="B2754" s="92" t="s">
        <v>3067</v>
      </c>
      <c r="C2754" s="81" t="str">
        <f t="shared" si="197"/>
        <v/>
      </c>
      <c r="D2754" s="82">
        <v>843.06</v>
      </c>
      <c r="E2754" s="94" t="s">
        <v>245</v>
      </c>
      <c r="F2754" s="84">
        <f t="shared" si="198"/>
        <v>1028.5332</v>
      </c>
      <c r="G2754" s="95" t="s">
        <v>252</v>
      </c>
      <c r="H2754" s="69"/>
      <c r="I2754" s="188"/>
      <c r="J2754" s="76"/>
      <c r="K2754" s="88"/>
      <c r="N2754" s="18"/>
      <c r="P2754" s="4">
        <v>30.0</v>
      </c>
      <c r="Q2754" s="4"/>
      <c r="R2754" s="4"/>
      <c r="S2754" s="21"/>
      <c r="T2754" s="21"/>
      <c r="V2754" s="89"/>
      <c r="Z2754" s="73"/>
      <c r="AA2754" s="73">
        <v>20.0</v>
      </c>
      <c r="AB2754" s="4"/>
      <c r="AC2754" s="74"/>
      <c r="AD2754" s="75"/>
      <c r="AE2754" s="75"/>
      <c r="AF2754" s="76"/>
      <c r="AJ2754" s="90">
        <v>1601084.0</v>
      </c>
      <c r="AK2754" s="18"/>
      <c r="AL2754" s="8">
        <f t="shared" si="199"/>
        <v>0</v>
      </c>
      <c r="AO2754" s="8">
        <v>1.4054078819694633</v>
      </c>
      <c r="AT2754" s="18"/>
      <c r="AU2754" s="91"/>
    </row>
    <row r="2755" ht="12.0" customHeight="1">
      <c r="A2755" s="97">
        <v>1603084.0</v>
      </c>
      <c r="B2755" s="92" t="s">
        <v>3068</v>
      </c>
      <c r="C2755" s="81" t="str">
        <f t="shared" si="197"/>
        <v/>
      </c>
      <c r="D2755" s="82">
        <v>625.33</v>
      </c>
      <c r="E2755" s="83" t="s">
        <v>245</v>
      </c>
      <c r="F2755" s="127">
        <f t="shared" si="198"/>
        <v>762.9026</v>
      </c>
      <c r="G2755" s="95" t="s">
        <v>252</v>
      </c>
      <c r="H2755" s="69"/>
      <c r="I2755" s="76"/>
      <c r="J2755" s="76"/>
      <c r="K2755" s="88"/>
      <c r="N2755" s="18"/>
      <c r="P2755" s="4">
        <v>30.0</v>
      </c>
      <c r="Q2755" s="4"/>
      <c r="R2755" s="4"/>
      <c r="S2755" s="21"/>
      <c r="T2755" s="21"/>
      <c r="V2755" s="89"/>
      <c r="Z2755" s="73"/>
      <c r="AA2755" s="73">
        <v>0.0</v>
      </c>
      <c r="AB2755" s="4"/>
      <c r="AC2755" s="74"/>
      <c r="AD2755" s="75"/>
      <c r="AE2755" s="75"/>
      <c r="AF2755" s="76"/>
      <c r="AJ2755" s="90"/>
      <c r="AK2755" s="18"/>
      <c r="AL2755" s="8">
        <f t="shared" si="199"/>
        <v>0</v>
      </c>
      <c r="AO2755" s="8">
        <v>47.794734484825796</v>
      </c>
      <c r="AT2755" s="18"/>
      <c r="AU2755" s="91"/>
    </row>
    <row r="2756" ht="12.0" customHeight="1">
      <c r="A2756" s="97">
        <v>5402085.0</v>
      </c>
      <c r="B2756" s="92" t="s">
        <v>3069</v>
      </c>
      <c r="C2756" s="81" t="str">
        <f t="shared" si="197"/>
        <v/>
      </c>
      <c r="D2756" s="82">
        <v>1055.95</v>
      </c>
      <c r="E2756" s="94" t="s">
        <v>245</v>
      </c>
      <c r="F2756" s="84">
        <f t="shared" si="198"/>
        <v>1288.259</v>
      </c>
      <c r="G2756" s="95" t="s">
        <v>252</v>
      </c>
      <c r="H2756" s="69"/>
      <c r="I2756" s="76"/>
      <c r="J2756" s="76"/>
      <c r="K2756" s="88"/>
      <c r="N2756" s="18"/>
      <c r="P2756" s="4">
        <v>30.0</v>
      </c>
      <c r="Q2756" s="4"/>
      <c r="R2756" s="4"/>
      <c r="S2756" s="21"/>
      <c r="T2756" s="21"/>
      <c r="V2756" s="89"/>
      <c r="Z2756" s="73"/>
      <c r="AA2756" s="73">
        <v>20.0</v>
      </c>
      <c r="AB2756" s="4"/>
      <c r="AC2756" s="74"/>
      <c r="AD2756" s="75"/>
      <c r="AE2756" s="75"/>
      <c r="AF2756" s="76"/>
      <c r="AJ2756" s="90">
        <v>1601085.0</v>
      </c>
      <c r="AK2756" s="18"/>
      <c r="AL2756" s="8">
        <f t="shared" si="199"/>
        <v>0</v>
      </c>
      <c r="AO2756" s="8">
        <v>1.1447402123844828</v>
      </c>
      <c r="AT2756" s="18"/>
      <c r="AU2756" s="91"/>
    </row>
    <row r="2757" ht="12.0" customHeight="1">
      <c r="A2757" s="97">
        <v>5403012.0</v>
      </c>
      <c r="B2757" s="92" t="s">
        <v>3070</v>
      </c>
      <c r="C2757" s="81" t="str">
        <f t="shared" si="197"/>
        <v/>
      </c>
      <c r="D2757" s="82">
        <v>869.64</v>
      </c>
      <c r="E2757" s="94" t="s">
        <v>245</v>
      </c>
      <c r="F2757" s="84">
        <f t="shared" si="198"/>
        <v>1060.9608</v>
      </c>
      <c r="G2757" s="95" t="s">
        <v>246</v>
      </c>
      <c r="H2757" s="69"/>
      <c r="I2757" s="76"/>
      <c r="J2757" s="76"/>
      <c r="K2757" s="88"/>
      <c r="N2757" s="18"/>
      <c r="P2757" s="4">
        <v>30.0</v>
      </c>
      <c r="Q2757" s="4"/>
      <c r="R2757" s="4"/>
      <c r="S2757" s="21"/>
      <c r="T2757" s="21"/>
      <c r="V2757" s="89"/>
      <c r="Z2757" s="73"/>
      <c r="AA2757" s="73">
        <v>15.0</v>
      </c>
      <c r="AB2757" s="4"/>
      <c r="AC2757" s="74"/>
      <c r="AD2757" s="75"/>
      <c r="AE2757" s="75"/>
      <c r="AF2757" s="76"/>
      <c r="AJ2757" s="90">
        <v>1602012.0</v>
      </c>
      <c r="AK2757" s="18"/>
      <c r="AL2757" s="8">
        <f t="shared" si="199"/>
        <v>0</v>
      </c>
      <c r="AO2757" s="8">
        <v>1.026927289564681</v>
      </c>
      <c r="AT2757" s="18"/>
      <c r="AU2757" s="91"/>
    </row>
    <row r="2758" ht="12.0" customHeight="1">
      <c r="A2758" s="97">
        <v>5403013.0</v>
      </c>
      <c r="B2758" s="92" t="s">
        <v>3071</v>
      </c>
      <c r="C2758" s="81" t="str">
        <f t="shared" si="197"/>
        <v/>
      </c>
      <c r="D2758" s="82">
        <v>1181.89</v>
      </c>
      <c r="E2758" s="94" t="s">
        <v>245</v>
      </c>
      <c r="F2758" s="84">
        <f t="shared" si="198"/>
        <v>1441.9058</v>
      </c>
      <c r="G2758" s="95" t="s">
        <v>246</v>
      </c>
      <c r="H2758" s="69"/>
      <c r="I2758" s="187" t="s">
        <v>3072</v>
      </c>
      <c r="J2758" s="76"/>
      <c r="K2758" s="88"/>
      <c r="N2758" s="18"/>
      <c r="P2758" s="4">
        <v>30.0</v>
      </c>
      <c r="Q2758" s="4"/>
      <c r="R2758" s="4"/>
      <c r="S2758" s="21"/>
      <c r="T2758" s="21"/>
      <c r="V2758" s="89"/>
      <c r="Z2758" s="73"/>
      <c r="AA2758" s="73">
        <v>14.999818051697574</v>
      </c>
      <c r="AB2758" s="4"/>
      <c r="AC2758" s="74"/>
      <c r="AD2758" s="75"/>
      <c r="AE2758" s="75"/>
      <c r="AF2758" s="76"/>
      <c r="AJ2758" s="90">
        <v>1602013.0</v>
      </c>
      <c r="AK2758" s="18"/>
      <c r="AL2758" s="8">
        <f t="shared" si="199"/>
        <v>0</v>
      </c>
      <c r="AO2758" s="8">
        <v>2.301194836958357</v>
      </c>
      <c r="AT2758" s="18"/>
      <c r="AU2758" s="91"/>
    </row>
    <row r="2759" ht="12.0" customHeight="1">
      <c r="A2759" s="97">
        <v>5403014.0</v>
      </c>
      <c r="B2759" s="92" t="s">
        <v>3073</v>
      </c>
      <c r="C2759" s="81" t="str">
        <f t="shared" si="197"/>
        <v/>
      </c>
      <c r="D2759" s="82">
        <v>1519.6</v>
      </c>
      <c r="E2759" s="94" t="s">
        <v>245</v>
      </c>
      <c r="F2759" s="84">
        <f t="shared" si="198"/>
        <v>1853.912</v>
      </c>
      <c r="G2759" s="95" t="s">
        <v>246</v>
      </c>
      <c r="H2759" s="69"/>
      <c r="I2759" s="189"/>
      <c r="J2759" s="76"/>
      <c r="K2759" s="88"/>
      <c r="N2759" s="18"/>
      <c r="P2759" s="4">
        <v>30.0</v>
      </c>
      <c r="Q2759" s="4"/>
      <c r="R2759" s="4"/>
      <c r="S2759" s="21"/>
      <c r="T2759" s="21"/>
      <c r="V2759" s="89"/>
      <c r="Z2759" s="73"/>
      <c r="AA2759" s="73">
        <v>14.999622627268963</v>
      </c>
      <c r="AB2759" s="4"/>
      <c r="AC2759" s="74"/>
      <c r="AD2759" s="75"/>
      <c r="AE2759" s="75"/>
      <c r="AF2759" s="76"/>
      <c r="AJ2759" s="90">
        <v>1602014.0</v>
      </c>
      <c r="AK2759" s="18"/>
      <c r="AL2759" s="8">
        <f t="shared" si="199"/>
        <v>0</v>
      </c>
      <c r="AO2759" s="8">
        <v>5.6250529457126515</v>
      </c>
      <c r="AT2759" s="18"/>
      <c r="AU2759" s="91"/>
    </row>
    <row r="2760" ht="12.0" customHeight="1">
      <c r="A2760" s="97">
        <v>5602086.0</v>
      </c>
      <c r="B2760" s="92" t="s">
        <v>3074</v>
      </c>
      <c r="C2760" s="81" t="str">
        <f t="shared" si="197"/>
        <v/>
      </c>
      <c r="D2760" s="82">
        <v>404.72</v>
      </c>
      <c r="E2760" s="94" t="s">
        <v>245</v>
      </c>
      <c r="F2760" s="84">
        <f t="shared" si="198"/>
        <v>493.7584</v>
      </c>
      <c r="G2760" s="95" t="s">
        <v>246</v>
      </c>
      <c r="H2760" s="69"/>
      <c r="I2760" s="188"/>
      <c r="J2760" s="76"/>
      <c r="K2760" s="88"/>
      <c r="N2760" s="18"/>
      <c r="P2760" s="4">
        <v>30.0</v>
      </c>
      <c r="Q2760" s="4"/>
      <c r="R2760" s="4"/>
      <c r="S2760" s="21"/>
      <c r="T2760" s="21"/>
      <c r="V2760" s="89"/>
      <c r="Z2760" s="73"/>
      <c r="AA2760" s="73">
        <v>19.999291558924583</v>
      </c>
      <c r="AB2760" s="4"/>
      <c r="AC2760" s="74"/>
      <c r="AD2760" s="75"/>
      <c r="AE2760" s="75"/>
      <c r="AF2760" s="76"/>
      <c r="AJ2760" s="90">
        <v>1601086.0</v>
      </c>
      <c r="AK2760" s="18"/>
      <c r="AL2760" s="8">
        <f t="shared" si="199"/>
        <v>0</v>
      </c>
      <c r="AO2760" s="8">
        <v>5.686181797242877</v>
      </c>
      <c r="AT2760" s="18"/>
      <c r="AU2760" s="91"/>
    </row>
    <row r="2761" ht="12.0" customHeight="1">
      <c r="A2761" s="97">
        <v>1603086.0</v>
      </c>
      <c r="B2761" s="92" t="s">
        <v>3075</v>
      </c>
      <c r="C2761" s="81" t="str">
        <f t="shared" si="197"/>
        <v/>
      </c>
      <c r="D2761" s="82">
        <v>255.86</v>
      </c>
      <c r="E2761" s="94" t="s">
        <v>245</v>
      </c>
      <c r="F2761" s="84">
        <f t="shared" si="198"/>
        <v>312.1492</v>
      </c>
      <c r="G2761" s="95" t="s">
        <v>246</v>
      </c>
      <c r="H2761" s="69"/>
      <c r="I2761" s="187" t="s">
        <v>3076</v>
      </c>
      <c r="J2761" s="76"/>
      <c r="K2761" s="88"/>
      <c r="N2761" s="18"/>
      <c r="P2761" s="4">
        <v>30.0</v>
      </c>
      <c r="Q2761" s="4"/>
      <c r="R2761" s="4"/>
      <c r="S2761" s="21"/>
      <c r="T2761" s="21"/>
      <c r="V2761" s="89"/>
      <c r="Z2761" s="73"/>
      <c r="AA2761" s="73">
        <v>0.0</v>
      </c>
      <c r="AB2761" s="4"/>
      <c r="AC2761" s="74"/>
      <c r="AD2761" s="75"/>
      <c r="AE2761" s="75"/>
      <c r="AF2761" s="76"/>
      <c r="AJ2761" s="90"/>
      <c r="AK2761" s="18"/>
      <c r="AL2761" s="8">
        <f t="shared" si="199"/>
        <v>0</v>
      </c>
      <c r="AO2761" s="8">
        <v>116.81185537167248</v>
      </c>
      <c r="AT2761" s="18"/>
      <c r="AU2761" s="91"/>
    </row>
    <row r="2762" ht="12.0" customHeight="1">
      <c r="A2762" s="97">
        <v>5602087.0</v>
      </c>
      <c r="B2762" s="92" t="s">
        <v>3077</v>
      </c>
      <c r="C2762" s="81" t="str">
        <f t="shared" si="197"/>
        <v/>
      </c>
      <c r="D2762" s="82">
        <v>473.3</v>
      </c>
      <c r="E2762" s="94" t="s">
        <v>245</v>
      </c>
      <c r="F2762" s="84">
        <f t="shared" si="198"/>
        <v>577.426</v>
      </c>
      <c r="G2762" s="95" t="s">
        <v>246</v>
      </c>
      <c r="H2762" s="69"/>
      <c r="I2762" s="189"/>
      <c r="J2762" s="76"/>
      <c r="K2762" s="88"/>
      <c r="N2762" s="18"/>
      <c r="P2762" s="4">
        <v>30.0</v>
      </c>
      <c r="Q2762" s="4"/>
      <c r="R2762" s="4"/>
      <c r="S2762" s="21"/>
      <c r="T2762" s="21"/>
      <c r="V2762" s="89"/>
      <c r="Z2762" s="73"/>
      <c r="AA2762" s="73">
        <v>20.000605803598475</v>
      </c>
      <c r="AB2762" s="4"/>
      <c r="AC2762" s="74"/>
      <c r="AD2762" s="75"/>
      <c r="AE2762" s="75"/>
      <c r="AF2762" s="76"/>
      <c r="AJ2762" s="90">
        <v>1601087.0</v>
      </c>
      <c r="AK2762" s="18"/>
      <c r="AL2762" s="8">
        <f t="shared" si="199"/>
        <v>0</v>
      </c>
      <c r="AO2762" s="8">
        <v>4.285408962392133</v>
      </c>
      <c r="AT2762" s="18"/>
      <c r="AU2762" s="91"/>
    </row>
    <row r="2763" ht="12.0" customHeight="1">
      <c r="A2763" s="97">
        <v>1603087.0</v>
      </c>
      <c r="B2763" s="92" t="s">
        <v>3078</v>
      </c>
      <c r="C2763" s="81" t="str">
        <f t="shared" si="197"/>
        <v/>
      </c>
      <c r="D2763" s="82">
        <v>205.95</v>
      </c>
      <c r="E2763" s="83" t="s">
        <v>245</v>
      </c>
      <c r="F2763" s="127">
        <f t="shared" si="198"/>
        <v>251.259</v>
      </c>
      <c r="G2763" s="95" t="s">
        <v>246</v>
      </c>
      <c r="H2763" s="69"/>
      <c r="I2763" s="188"/>
      <c r="J2763" s="76"/>
      <c r="K2763" s="88"/>
      <c r="N2763" s="18"/>
      <c r="P2763" s="4">
        <v>30.0</v>
      </c>
      <c r="Q2763" s="4"/>
      <c r="R2763" s="4"/>
      <c r="S2763" s="21"/>
      <c r="T2763" s="21"/>
      <c r="V2763" s="89"/>
      <c r="Z2763" s="73"/>
      <c r="AA2763" s="73">
        <v>0.0</v>
      </c>
      <c r="AB2763" s="4"/>
      <c r="AC2763" s="74"/>
      <c r="AD2763" s="75"/>
      <c r="AE2763" s="75"/>
      <c r="AF2763" s="76"/>
      <c r="AJ2763" s="90"/>
      <c r="AK2763" s="18"/>
      <c r="AL2763" s="8">
        <f t="shared" si="199"/>
        <v>0</v>
      </c>
      <c r="AO2763" s="8">
        <v>145.12008407572768</v>
      </c>
      <c r="AT2763" s="18"/>
      <c r="AU2763" s="91"/>
    </row>
    <row r="2764" ht="12.0" customHeight="1">
      <c r="A2764" s="97">
        <v>5602088.0</v>
      </c>
      <c r="B2764" s="92" t="s">
        <v>3079</v>
      </c>
      <c r="C2764" s="81" t="str">
        <f t="shared" si="197"/>
        <v/>
      </c>
      <c r="D2764" s="82">
        <v>524.3</v>
      </c>
      <c r="E2764" s="94" t="s">
        <v>458</v>
      </c>
      <c r="F2764" s="84">
        <f t="shared" si="198"/>
        <v>639.646</v>
      </c>
      <c r="G2764" s="95" t="s">
        <v>246</v>
      </c>
      <c r="H2764" s="69"/>
      <c r="I2764" s="187" t="s">
        <v>3080</v>
      </c>
      <c r="J2764" s="76"/>
      <c r="K2764" s="88"/>
      <c r="N2764" s="18"/>
      <c r="P2764" s="4">
        <v>30.0</v>
      </c>
      <c r="Q2764" s="4"/>
      <c r="R2764" s="4"/>
      <c r="S2764" s="21"/>
      <c r="T2764" s="21"/>
      <c r="V2764" s="89"/>
      <c r="Z2764" s="73"/>
      <c r="AA2764" s="73">
        <v>19.999453118591234</v>
      </c>
      <c r="AB2764" s="4"/>
      <c r="AC2764" s="74"/>
      <c r="AD2764" s="75"/>
      <c r="AE2764" s="75"/>
      <c r="AF2764" s="76"/>
      <c r="AJ2764" s="90">
        <v>1601088.0</v>
      </c>
      <c r="AK2764" s="18"/>
      <c r="AL2764" s="8">
        <f t="shared" si="199"/>
        <v>0</v>
      </c>
      <c r="AO2764" s="8">
        <v>4.47546858659277</v>
      </c>
      <c r="AT2764" s="18"/>
      <c r="AU2764" s="91"/>
    </row>
    <row r="2765" ht="12.0" customHeight="1">
      <c r="A2765" s="97">
        <v>1603088.0</v>
      </c>
      <c r="B2765" s="92" t="s">
        <v>3081</v>
      </c>
      <c r="C2765" s="81" t="str">
        <f t="shared" si="197"/>
        <v/>
      </c>
      <c r="D2765" s="82">
        <v>331.44</v>
      </c>
      <c r="E2765" s="83" t="s">
        <v>245</v>
      </c>
      <c r="F2765" s="127">
        <f t="shared" si="198"/>
        <v>404.3568</v>
      </c>
      <c r="G2765" s="95" t="s">
        <v>246</v>
      </c>
      <c r="H2765" s="69"/>
      <c r="I2765" s="189"/>
      <c r="J2765" s="76"/>
      <c r="K2765" s="88"/>
      <c r="N2765" s="18"/>
      <c r="P2765" s="4">
        <v>30.0</v>
      </c>
      <c r="Q2765" s="4"/>
      <c r="R2765" s="4"/>
      <c r="S2765" s="21"/>
      <c r="T2765" s="21"/>
      <c r="V2765" s="89"/>
      <c r="Z2765" s="73"/>
      <c r="AA2765" s="73">
        <v>0.0</v>
      </c>
      <c r="AB2765" s="4"/>
      <c r="AC2765" s="74"/>
      <c r="AD2765" s="75"/>
      <c r="AE2765" s="75"/>
      <c r="AF2765" s="76"/>
      <c r="AJ2765" s="90"/>
      <c r="AK2765" s="18"/>
      <c r="AL2765" s="8">
        <f t="shared" si="199"/>
        <v>0</v>
      </c>
      <c r="AO2765" s="8">
        <v>120.23284783730033</v>
      </c>
      <c r="AT2765" s="18"/>
      <c r="AU2765" s="91"/>
    </row>
    <row r="2766" ht="12.0" customHeight="1">
      <c r="A2766" s="97">
        <v>5602089.0</v>
      </c>
      <c r="B2766" s="92" t="s">
        <v>3082</v>
      </c>
      <c r="C2766" s="81" t="str">
        <f t="shared" si="197"/>
        <v/>
      </c>
      <c r="D2766" s="82">
        <v>601.52</v>
      </c>
      <c r="E2766" s="94" t="s">
        <v>372</v>
      </c>
      <c r="F2766" s="84">
        <f t="shared" si="198"/>
        <v>733.8544</v>
      </c>
      <c r="G2766" s="95" t="s">
        <v>246</v>
      </c>
      <c r="H2766" s="69"/>
      <c r="I2766" s="188"/>
      <c r="J2766" s="76"/>
      <c r="K2766" s="88"/>
      <c r="N2766" s="18"/>
      <c r="P2766" s="4">
        <v>30.0</v>
      </c>
      <c r="Q2766" s="4"/>
      <c r="R2766" s="4"/>
      <c r="S2766" s="21"/>
      <c r="T2766" s="21"/>
      <c r="V2766" s="89"/>
      <c r="Z2766" s="73"/>
      <c r="AA2766" s="73">
        <v>19.99904664299163</v>
      </c>
      <c r="AB2766" s="4"/>
      <c r="AC2766" s="74"/>
      <c r="AD2766" s="75"/>
      <c r="AE2766" s="75"/>
      <c r="AF2766" s="76"/>
      <c r="AJ2766" s="90">
        <v>1601089.0</v>
      </c>
      <c r="AK2766" s="18"/>
      <c r="AL2766" s="8">
        <f t="shared" si="199"/>
        <v>0</v>
      </c>
      <c r="AO2766" s="8">
        <v>2.6176950881802394</v>
      </c>
      <c r="AT2766" s="18"/>
      <c r="AU2766" s="91"/>
    </row>
    <row r="2767" ht="12.0" customHeight="1">
      <c r="A2767" s="97">
        <v>1603089.0</v>
      </c>
      <c r="B2767" s="92" t="s">
        <v>3083</v>
      </c>
      <c r="C2767" s="81" t="str">
        <f t="shared" si="197"/>
        <v/>
      </c>
      <c r="D2767" s="82">
        <v>376.2</v>
      </c>
      <c r="E2767" s="83" t="s">
        <v>245</v>
      </c>
      <c r="F2767" s="127">
        <f t="shared" si="198"/>
        <v>458.964</v>
      </c>
      <c r="G2767" s="95" t="s">
        <v>246</v>
      </c>
      <c r="H2767" s="69"/>
      <c r="I2767" s="76"/>
      <c r="J2767" s="76"/>
      <c r="K2767" s="88"/>
      <c r="N2767" s="18"/>
      <c r="P2767" s="4">
        <v>30.0</v>
      </c>
      <c r="Q2767" s="4"/>
      <c r="R2767" s="4"/>
      <c r="S2767" s="21"/>
      <c r="T2767" s="21"/>
      <c r="V2767" s="89"/>
      <c r="Z2767" s="73"/>
      <c r="AA2767" s="73">
        <v>0.0</v>
      </c>
      <c r="AB2767" s="4"/>
      <c r="AC2767" s="74"/>
      <c r="AD2767" s="75"/>
      <c r="AE2767" s="75"/>
      <c r="AF2767" s="76"/>
      <c r="AJ2767" s="90"/>
      <c r="AK2767" s="18"/>
      <c r="AL2767" s="8">
        <f t="shared" si="199"/>
        <v>0</v>
      </c>
      <c r="AO2767" s="8">
        <v>105.9276318107252</v>
      </c>
      <c r="AT2767" s="18"/>
      <c r="AU2767" s="91"/>
    </row>
    <row r="2768" ht="12.0" customHeight="1">
      <c r="A2768" s="97">
        <v>5602090.0</v>
      </c>
      <c r="B2768" s="92" t="s">
        <v>3084</v>
      </c>
      <c r="C2768" s="81" t="str">
        <f t="shared" si="197"/>
        <v/>
      </c>
      <c r="D2768" s="82">
        <v>706.87</v>
      </c>
      <c r="E2768" s="94" t="s">
        <v>245</v>
      </c>
      <c r="F2768" s="84">
        <f t="shared" si="198"/>
        <v>862.3814</v>
      </c>
      <c r="G2768" s="95" t="s">
        <v>246</v>
      </c>
      <c r="H2768" s="69"/>
      <c r="I2768" s="76"/>
      <c r="J2768" s="76"/>
      <c r="K2768" s="88"/>
      <c r="N2768" s="18"/>
      <c r="P2768" s="4">
        <v>30.0</v>
      </c>
      <c r="Q2768" s="4"/>
      <c r="R2768" s="4"/>
      <c r="S2768" s="21"/>
      <c r="T2768" s="21"/>
      <c r="V2768" s="89"/>
      <c r="Z2768" s="73"/>
      <c r="AA2768" s="73">
        <v>20.0</v>
      </c>
      <c r="AB2768" s="4"/>
      <c r="AC2768" s="74"/>
      <c r="AD2768" s="75"/>
      <c r="AE2768" s="75"/>
      <c r="AF2768" s="76"/>
      <c r="AJ2768" s="90">
        <v>1601090.0</v>
      </c>
      <c r="AK2768" s="18"/>
      <c r="AL2768" s="8">
        <f t="shared" si="199"/>
        <v>0</v>
      </c>
      <c r="AO2768" s="8">
        <v>1.6436485867718373</v>
      </c>
      <c r="AT2768" s="18"/>
      <c r="AU2768" s="91"/>
    </row>
    <row r="2769" ht="12.0" customHeight="1">
      <c r="A2769" s="97">
        <v>1603090.0</v>
      </c>
      <c r="B2769" s="92" t="s">
        <v>3085</v>
      </c>
      <c r="C2769" s="81" t="str">
        <f t="shared" si="197"/>
        <v/>
      </c>
      <c r="D2769" s="82">
        <v>453.93</v>
      </c>
      <c r="E2769" s="83" t="s">
        <v>245</v>
      </c>
      <c r="F2769" s="127">
        <f t="shared" si="198"/>
        <v>553.7946</v>
      </c>
      <c r="G2769" s="95" t="s">
        <v>246</v>
      </c>
      <c r="H2769" s="69"/>
      <c r="I2769" s="76"/>
      <c r="J2769" s="76"/>
      <c r="K2769" s="88"/>
      <c r="N2769" s="18"/>
      <c r="P2769" s="4">
        <v>30.0</v>
      </c>
      <c r="Q2769" s="4"/>
      <c r="R2769" s="4"/>
      <c r="S2769" s="21"/>
      <c r="T2769" s="21"/>
      <c r="V2769" s="89"/>
      <c r="Z2769" s="73"/>
      <c r="AA2769" s="73">
        <v>0.0</v>
      </c>
      <c r="AB2769" s="4"/>
      <c r="AC2769" s="74"/>
      <c r="AD2769" s="75"/>
      <c r="AE2769" s="75"/>
      <c r="AF2769" s="76"/>
      <c r="AJ2769" s="90"/>
      <c r="AK2769" s="18"/>
      <c r="AL2769" s="8">
        <f t="shared" si="199"/>
        <v>0</v>
      </c>
      <c r="AO2769" s="8">
        <v>65.84160843168796</v>
      </c>
      <c r="AT2769" s="18"/>
      <c r="AU2769" s="91"/>
    </row>
    <row r="2770" ht="12.0" customHeight="1">
      <c r="A2770" s="97">
        <v>5602091.0</v>
      </c>
      <c r="B2770" s="92" t="s">
        <v>3086</v>
      </c>
      <c r="C2770" s="81" t="str">
        <f t="shared" si="197"/>
        <v/>
      </c>
      <c r="D2770" s="82">
        <v>336.31</v>
      </c>
      <c r="E2770" s="94"/>
      <c r="F2770" s="84">
        <f t="shared" si="198"/>
        <v>410.2982</v>
      </c>
      <c r="G2770" s="95" t="s">
        <v>246</v>
      </c>
      <c r="H2770" s="69"/>
      <c r="I2770" s="187" t="s">
        <v>3087</v>
      </c>
      <c r="J2770" s="76"/>
      <c r="K2770" s="88"/>
      <c r="N2770" s="18"/>
      <c r="P2770" s="4">
        <v>30.0</v>
      </c>
      <c r="Q2770" s="4"/>
      <c r="R2770" s="4"/>
      <c r="S2770" s="21"/>
      <c r="T2770" s="21"/>
      <c r="V2770" s="89"/>
      <c r="Z2770" s="73"/>
      <c r="AA2770" s="73">
        <v>20.00170517520675</v>
      </c>
      <c r="AB2770" s="4"/>
      <c r="AC2770" s="74"/>
      <c r="AD2770" s="75"/>
      <c r="AE2770" s="75"/>
      <c r="AF2770" s="76"/>
      <c r="AJ2770" s="90">
        <v>1601091.0</v>
      </c>
      <c r="AK2770" s="18"/>
      <c r="AL2770" s="8">
        <f t="shared" si="199"/>
        <v>0</v>
      </c>
      <c r="AO2770" s="8">
        <v>9.61716540501802</v>
      </c>
      <c r="AT2770" s="18"/>
      <c r="AU2770" s="91"/>
    </row>
    <row r="2771" ht="12.0" customHeight="1">
      <c r="A2771" s="97">
        <v>1603091.0</v>
      </c>
      <c r="B2771" s="92" t="s">
        <v>3088</v>
      </c>
      <c r="C2771" s="81" t="str">
        <f t="shared" si="197"/>
        <v/>
      </c>
      <c r="D2771" s="82">
        <v>185.03</v>
      </c>
      <c r="E2771" s="83"/>
      <c r="F2771" s="127">
        <f t="shared" si="198"/>
        <v>225.7366</v>
      </c>
      <c r="G2771" s="95" t="s">
        <v>246</v>
      </c>
      <c r="H2771" s="69"/>
      <c r="I2771" s="189"/>
      <c r="J2771" s="76"/>
      <c r="K2771" s="88"/>
      <c r="N2771" s="18"/>
      <c r="P2771" s="4">
        <v>30.0</v>
      </c>
      <c r="Q2771" s="4"/>
      <c r="R2771" s="4"/>
      <c r="S2771" s="21"/>
      <c r="T2771" s="21"/>
      <c r="V2771" s="89"/>
      <c r="Z2771" s="73"/>
      <c r="AA2771" s="73">
        <v>0.0</v>
      </c>
      <c r="AB2771" s="4"/>
      <c r="AC2771" s="74"/>
      <c r="AD2771" s="75"/>
      <c r="AE2771" s="75"/>
      <c r="AF2771" s="76"/>
      <c r="AJ2771" s="90"/>
      <c r="AK2771" s="18"/>
      <c r="AL2771" s="8">
        <f t="shared" si="199"/>
        <v>0</v>
      </c>
      <c r="AO2771" s="8">
        <v>646.1110374619492</v>
      </c>
      <c r="AT2771" s="18"/>
      <c r="AU2771" s="91"/>
    </row>
    <row r="2772" ht="12.0" customHeight="1">
      <c r="A2772" s="97">
        <v>5602092.0</v>
      </c>
      <c r="B2772" s="92" t="s">
        <v>3089</v>
      </c>
      <c r="C2772" s="81" t="str">
        <f t="shared" si="197"/>
        <v/>
      </c>
      <c r="D2772" s="82">
        <v>421.31</v>
      </c>
      <c r="E2772" s="94" t="s">
        <v>245</v>
      </c>
      <c r="F2772" s="84">
        <f t="shared" si="198"/>
        <v>513.9982</v>
      </c>
      <c r="G2772" s="95" t="s">
        <v>246</v>
      </c>
      <c r="H2772" s="69"/>
      <c r="I2772" s="188"/>
      <c r="J2772" s="76"/>
      <c r="K2772" s="88"/>
      <c r="N2772" s="18"/>
      <c r="P2772" s="4">
        <v>30.0</v>
      </c>
      <c r="Q2772" s="4"/>
      <c r="R2772" s="4"/>
      <c r="S2772" s="21"/>
      <c r="T2772" s="21"/>
      <c r="V2772" s="89"/>
      <c r="Z2772" s="73"/>
      <c r="AA2772" s="73">
        <v>20.001361099768616</v>
      </c>
      <c r="AB2772" s="4"/>
      <c r="AC2772" s="74"/>
      <c r="AD2772" s="75"/>
      <c r="AE2772" s="75"/>
      <c r="AF2772" s="76"/>
      <c r="AJ2772" s="90">
        <v>1601092.0</v>
      </c>
      <c r="AK2772" s="18"/>
      <c r="AL2772" s="8">
        <f t="shared" si="199"/>
        <v>0</v>
      </c>
      <c r="AO2772" s="8">
        <v>3.054201970417129</v>
      </c>
      <c r="AT2772" s="18"/>
      <c r="AU2772" s="91"/>
    </row>
    <row r="2773" ht="12.0" customHeight="1">
      <c r="A2773" s="97">
        <v>1603092.0</v>
      </c>
      <c r="B2773" s="92" t="s">
        <v>3090</v>
      </c>
      <c r="C2773" s="81" t="str">
        <f t="shared" si="197"/>
        <v/>
      </c>
      <c r="D2773" s="82">
        <v>267.41</v>
      </c>
      <c r="E2773" s="94" t="s">
        <v>245</v>
      </c>
      <c r="F2773" s="84">
        <f t="shared" si="198"/>
        <v>326.2402</v>
      </c>
      <c r="G2773" s="95" t="s">
        <v>246</v>
      </c>
      <c r="H2773" s="69"/>
      <c r="I2773" s="76"/>
      <c r="J2773" s="76"/>
      <c r="K2773" s="88"/>
      <c r="N2773" s="18"/>
      <c r="P2773" s="4">
        <v>30.0</v>
      </c>
      <c r="Q2773" s="4"/>
      <c r="R2773" s="4"/>
      <c r="S2773" s="21"/>
      <c r="T2773" s="21"/>
      <c r="V2773" s="89"/>
      <c r="Z2773" s="73"/>
      <c r="AA2773" s="73">
        <v>0.0</v>
      </c>
      <c r="AB2773" s="4"/>
      <c r="AC2773" s="74"/>
      <c r="AD2773" s="75"/>
      <c r="AE2773" s="75"/>
      <c r="AF2773" s="76"/>
      <c r="AJ2773" s="90"/>
      <c r="AK2773" s="18"/>
      <c r="AL2773" s="8">
        <f t="shared" si="199"/>
        <v>0</v>
      </c>
      <c r="AO2773" s="8">
        <v>223.533011595648</v>
      </c>
      <c r="AT2773" s="18"/>
      <c r="AU2773" s="91"/>
    </row>
    <row r="2774" ht="12.0" customHeight="1">
      <c r="A2774" s="97">
        <v>5602093.0</v>
      </c>
      <c r="B2774" s="92" t="s">
        <v>3091</v>
      </c>
      <c r="C2774" s="81" t="str">
        <f t="shared" si="197"/>
        <v/>
      </c>
      <c r="D2774" s="82">
        <v>474.35</v>
      </c>
      <c r="E2774" s="94" t="s">
        <v>458</v>
      </c>
      <c r="F2774" s="84">
        <f t="shared" si="198"/>
        <v>578.707</v>
      </c>
      <c r="G2774" s="95" t="s">
        <v>246</v>
      </c>
      <c r="H2774" s="69"/>
      <c r="I2774" s="76"/>
      <c r="J2774" s="76"/>
      <c r="K2774" s="88"/>
      <c r="N2774" s="18"/>
      <c r="P2774" s="4">
        <v>30.0</v>
      </c>
      <c r="Q2774" s="4"/>
      <c r="R2774" s="4"/>
      <c r="S2774" s="21"/>
      <c r="T2774" s="21"/>
      <c r="V2774" s="89"/>
      <c r="Z2774" s="73"/>
      <c r="AA2774" s="73">
        <v>19.999395514719225</v>
      </c>
      <c r="AB2774" s="4"/>
      <c r="AC2774" s="74"/>
      <c r="AD2774" s="75"/>
      <c r="AE2774" s="75"/>
      <c r="AF2774" s="76"/>
      <c r="AJ2774" s="90">
        <v>1601093.0</v>
      </c>
      <c r="AK2774" s="18"/>
      <c r="AL2774" s="8">
        <f t="shared" si="199"/>
        <v>0</v>
      </c>
      <c r="AO2774" s="8">
        <v>2.4027068959355833</v>
      </c>
      <c r="AT2774" s="18"/>
      <c r="AU2774" s="91"/>
    </row>
    <row r="2775" ht="12.0" customHeight="1">
      <c r="A2775" s="97">
        <v>1603093.0</v>
      </c>
      <c r="B2775" s="92" t="s">
        <v>3092</v>
      </c>
      <c r="C2775" s="81" t="str">
        <f t="shared" si="197"/>
        <v/>
      </c>
      <c r="D2775" s="82">
        <v>350.29</v>
      </c>
      <c r="E2775" s="83" t="s">
        <v>245</v>
      </c>
      <c r="F2775" s="127">
        <f t="shared" si="198"/>
        <v>427.3538</v>
      </c>
      <c r="G2775" s="95" t="s">
        <v>246</v>
      </c>
      <c r="H2775" s="69"/>
      <c r="I2775" s="76"/>
      <c r="J2775" s="76"/>
      <c r="K2775" s="88"/>
      <c r="N2775" s="18"/>
      <c r="P2775" s="4">
        <v>30.0</v>
      </c>
      <c r="Q2775" s="4"/>
      <c r="R2775" s="4"/>
      <c r="S2775" s="21"/>
      <c r="T2775" s="21"/>
      <c r="V2775" s="89"/>
      <c r="Z2775" s="73"/>
      <c r="AA2775" s="73">
        <v>0.0</v>
      </c>
      <c r="AB2775" s="4"/>
      <c r="AC2775" s="74"/>
      <c r="AD2775" s="75"/>
      <c r="AE2775" s="75"/>
      <c r="AF2775" s="76"/>
      <c r="AJ2775" s="90"/>
      <c r="AK2775" s="18"/>
      <c r="AL2775" s="8">
        <f t="shared" si="199"/>
        <v>0</v>
      </c>
      <c r="AO2775" s="8">
        <v>170.6442165942283</v>
      </c>
      <c r="AT2775" s="18"/>
      <c r="AU2775" s="91"/>
    </row>
    <row r="2776" ht="12.0" customHeight="1">
      <c r="A2776" s="97">
        <v>5602094.0</v>
      </c>
      <c r="B2776" s="92" t="s">
        <v>3093</v>
      </c>
      <c r="C2776" s="81" t="str">
        <f t="shared" si="197"/>
        <v/>
      </c>
      <c r="D2776" s="82">
        <v>540.64</v>
      </c>
      <c r="E2776" s="94" t="s">
        <v>245</v>
      </c>
      <c r="F2776" s="84">
        <f t="shared" si="198"/>
        <v>659.5808</v>
      </c>
      <c r="G2776" s="95" t="s">
        <v>246</v>
      </c>
      <c r="H2776" s="69"/>
      <c r="I2776" s="76"/>
      <c r="J2776" s="76"/>
      <c r="K2776" s="88"/>
      <c r="N2776" s="18"/>
      <c r="P2776" s="4">
        <v>30.0</v>
      </c>
      <c r="Q2776" s="4"/>
      <c r="R2776" s="4"/>
      <c r="S2776" s="21"/>
      <c r="T2776" s="21"/>
      <c r="V2776" s="89"/>
      <c r="Z2776" s="73"/>
      <c r="AA2776" s="73">
        <v>19.999469650765036</v>
      </c>
      <c r="AB2776" s="4"/>
      <c r="AC2776" s="74"/>
      <c r="AD2776" s="75"/>
      <c r="AE2776" s="75"/>
      <c r="AF2776" s="76"/>
      <c r="AJ2776" s="90">
        <v>1601094.0</v>
      </c>
      <c r="AK2776" s="18"/>
      <c r="AL2776" s="8">
        <f t="shared" si="199"/>
        <v>0</v>
      </c>
      <c r="AO2776" s="8">
        <v>2.8018703817526633</v>
      </c>
      <c r="AT2776" s="18"/>
      <c r="AU2776" s="91"/>
    </row>
    <row r="2777" ht="12.0" customHeight="1">
      <c r="A2777" s="97">
        <v>1603094.0</v>
      </c>
      <c r="B2777" s="92" t="s">
        <v>3094</v>
      </c>
      <c r="C2777" s="81" t="str">
        <f t="shared" si="197"/>
        <v/>
      </c>
      <c r="D2777" s="82">
        <v>371.5</v>
      </c>
      <c r="E2777" s="83" t="s">
        <v>245</v>
      </c>
      <c r="F2777" s="127">
        <f t="shared" si="198"/>
        <v>453.23</v>
      </c>
      <c r="G2777" s="95" t="s">
        <v>246</v>
      </c>
      <c r="H2777" s="69"/>
      <c r="I2777" s="76"/>
      <c r="J2777" s="76"/>
      <c r="K2777" s="88"/>
      <c r="N2777" s="18"/>
      <c r="P2777" s="4">
        <v>30.0</v>
      </c>
      <c r="Q2777" s="4"/>
      <c r="R2777" s="4"/>
      <c r="S2777" s="21"/>
      <c r="T2777" s="21"/>
      <c r="V2777" s="89"/>
      <c r="Z2777" s="73"/>
      <c r="AA2777" s="73">
        <v>0.0</v>
      </c>
      <c r="AB2777" s="4"/>
      <c r="AC2777" s="74"/>
      <c r="AD2777" s="75"/>
      <c r="AE2777" s="75"/>
      <c r="AF2777" s="76"/>
      <c r="AJ2777" s="90"/>
      <c r="AK2777" s="18"/>
      <c r="AL2777" s="8">
        <f t="shared" si="199"/>
        <v>0</v>
      </c>
      <c r="AO2777" s="8">
        <v>53.63388302448831</v>
      </c>
      <c r="AT2777" s="18"/>
      <c r="AU2777" s="91"/>
    </row>
    <row r="2778" ht="12.0" customHeight="1">
      <c r="A2778" s="97">
        <v>5403036.0</v>
      </c>
      <c r="B2778" s="92" t="s">
        <v>3095</v>
      </c>
      <c r="C2778" s="81" t="str">
        <f t="shared" si="197"/>
        <v/>
      </c>
      <c r="D2778" s="82">
        <v>824.21</v>
      </c>
      <c r="E2778" s="94" t="s">
        <v>245</v>
      </c>
      <c r="F2778" s="84">
        <f t="shared" si="198"/>
        <v>1005.5362</v>
      </c>
      <c r="G2778" s="95" t="s">
        <v>246</v>
      </c>
      <c r="H2778" s="69"/>
      <c r="I2778" s="133" t="s">
        <v>3022</v>
      </c>
      <c r="J2778" s="76"/>
      <c r="K2778" s="88"/>
      <c r="N2778" s="18"/>
      <c r="P2778" s="4">
        <v>30.0</v>
      </c>
      <c r="Q2778" s="4"/>
      <c r="R2778" s="4"/>
      <c r="S2778" s="21"/>
      <c r="T2778" s="21"/>
      <c r="V2778" s="89"/>
      <c r="Z2778" s="73"/>
      <c r="AA2778" s="73">
        <v>14.999532141854587</v>
      </c>
      <c r="AB2778" s="4"/>
      <c r="AC2778" s="74"/>
      <c r="AD2778" s="75"/>
      <c r="AE2778" s="75"/>
      <c r="AF2778" s="76"/>
      <c r="AJ2778" s="90">
        <v>1602015.0</v>
      </c>
      <c r="AK2778" s="18"/>
      <c r="AL2778" s="8">
        <f t="shared" si="199"/>
        <v>0</v>
      </c>
      <c r="AO2778" s="8">
        <v>5.006693405130931</v>
      </c>
      <c r="AT2778" s="18"/>
      <c r="AU2778" s="91"/>
    </row>
    <row r="2779" ht="12.0" customHeight="1">
      <c r="A2779" s="97">
        <v>5602095.0</v>
      </c>
      <c r="B2779" s="92" t="s">
        <v>3096</v>
      </c>
      <c r="C2779" s="81" t="str">
        <f t="shared" si="197"/>
        <v/>
      </c>
      <c r="D2779" s="82">
        <v>641.57</v>
      </c>
      <c r="E2779" s="94" t="s">
        <v>245</v>
      </c>
      <c r="F2779" s="84">
        <f t="shared" si="198"/>
        <v>782.7154</v>
      </c>
      <c r="G2779" s="95" t="s">
        <v>246</v>
      </c>
      <c r="H2779" s="69"/>
      <c r="I2779" s="76"/>
      <c r="J2779" s="76"/>
      <c r="K2779" s="88"/>
      <c r="N2779" s="18"/>
      <c r="P2779" s="4">
        <v>30.0</v>
      </c>
      <c r="Q2779" s="4"/>
      <c r="R2779" s="4"/>
      <c r="S2779" s="21"/>
      <c r="T2779" s="21"/>
      <c r="V2779" s="89"/>
      <c r="Z2779" s="73"/>
      <c r="AA2779" s="73">
        <v>19.99910618519843</v>
      </c>
      <c r="AB2779" s="4"/>
      <c r="AC2779" s="74"/>
      <c r="AD2779" s="75"/>
      <c r="AE2779" s="75"/>
      <c r="AF2779" s="76"/>
      <c r="AJ2779" s="90">
        <v>1601095.0</v>
      </c>
      <c r="AK2779" s="18"/>
      <c r="AL2779" s="8">
        <f t="shared" si="199"/>
        <v>0</v>
      </c>
      <c r="AO2779" s="8">
        <v>1.1102721014551074</v>
      </c>
      <c r="AT2779" s="18"/>
      <c r="AU2779" s="91"/>
    </row>
    <row r="2780" ht="12.0" customHeight="1">
      <c r="A2780" s="97">
        <v>1603095.0</v>
      </c>
      <c r="B2780" s="92" t="s">
        <v>3097</v>
      </c>
      <c r="C2780" s="81" t="str">
        <f t="shared" si="197"/>
        <v/>
      </c>
      <c r="D2780" s="82">
        <v>453.22</v>
      </c>
      <c r="E2780" s="83" t="s">
        <v>245</v>
      </c>
      <c r="F2780" s="127">
        <f t="shared" si="198"/>
        <v>552.9284</v>
      </c>
      <c r="G2780" s="95" t="s">
        <v>246</v>
      </c>
      <c r="H2780" s="69"/>
      <c r="I2780" s="76"/>
      <c r="J2780" s="76"/>
      <c r="K2780" s="88"/>
      <c r="N2780" s="18"/>
      <c r="P2780" s="4">
        <v>30.0</v>
      </c>
      <c r="Q2780" s="4"/>
      <c r="R2780" s="4"/>
      <c r="S2780" s="21"/>
      <c r="T2780" s="21"/>
      <c r="V2780" s="89"/>
      <c r="Z2780" s="73"/>
      <c r="AA2780" s="73">
        <v>0.0</v>
      </c>
      <c r="AB2780" s="4"/>
      <c r="AC2780" s="74"/>
      <c r="AD2780" s="75"/>
      <c r="AE2780" s="75"/>
      <c r="AF2780" s="76"/>
      <c r="AJ2780" s="90"/>
      <c r="AK2780" s="18"/>
      <c r="AL2780" s="8">
        <f t="shared" si="199"/>
        <v>0</v>
      </c>
      <c r="AO2780" s="8">
        <v>21.981584598646805</v>
      </c>
      <c r="AT2780" s="18"/>
      <c r="AU2780" s="91"/>
    </row>
    <row r="2781" ht="12.0" customHeight="1">
      <c r="A2781" s="97">
        <v>5403054.0</v>
      </c>
      <c r="B2781" s="92" t="s">
        <v>3098</v>
      </c>
      <c r="C2781" s="81" t="str">
        <f t="shared" si="197"/>
        <v/>
      </c>
      <c r="D2781" s="82">
        <v>917.94</v>
      </c>
      <c r="E2781" s="94" t="s">
        <v>372</v>
      </c>
      <c r="F2781" s="84">
        <f t="shared" si="198"/>
        <v>1119.8868</v>
      </c>
      <c r="G2781" s="95" t="s">
        <v>246</v>
      </c>
      <c r="H2781" s="69"/>
      <c r="I2781" s="76"/>
      <c r="J2781" s="76"/>
      <c r="K2781" s="88"/>
      <c r="N2781" s="18"/>
      <c r="P2781" s="4">
        <v>30.0</v>
      </c>
      <c r="Q2781" s="4"/>
      <c r="R2781" s="4"/>
      <c r="S2781" s="21"/>
      <c r="T2781" s="21"/>
      <c r="V2781" s="89"/>
      <c r="Z2781" s="73"/>
      <c r="AA2781" s="73">
        <v>14.999532141854587</v>
      </c>
      <c r="AB2781" s="4"/>
      <c r="AC2781" s="74"/>
      <c r="AD2781" s="75"/>
      <c r="AE2781" s="75"/>
      <c r="AF2781" s="76"/>
      <c r="AJ2781" s="90"/>
      <c r="AK2781" s="18"/>
      <c r="AL2781" s="8">
        <f t="shared" si="199"/>
        <v>0</v>
      </c>
      <c r="AO2781" s="8">
        <v>13.036642777399264</v>
      </c>
      <c r="AT2781" s="18"/>
      <c r="AU2781" s="91"/>
    </row>
    <row r="2782" ht="12.0" customHeight="1">
      <c r="A2782" s="97">
        <v>5602096.0</v>
      </c>
      <c r="B2782" s="92" t="s">
        <v>3099</v>
      </c>
      <c r="C2782" s="81" t="str">
        <f t="shared" si="197"/>
        <v/>
      </c>
      <c r="D2782" s="82">
        <v>808.53</v>
      </c>
      <c r="E2782" s="94" t="s">
        <v>507</v>
      </c>
      <c r="F2782" s="84">
        <f t="shared" si="198"/>
        <v>986.4066</v>
      </c>
      <c r="G2782" s="95" t="s">
        <v>246</v>
      </c>
      <c r="H2782" s="69"/>
      <c r="I2782" s="76"/>
      <c r="J2782" s="76"/>
      <c r="K2782" s="88"/>
      <c r="N2782" s="18"/>
      <c r="P2782" s="4">
        <v>30.0</v>
      </c>
      <c r="Q2782" s="4"/>
      <c r="R2782" s="4"/>
      <c r="S2782" s="21"/>
      <c r="T2782" s="21"/>
      <c r="V2782" s="89"/>
      <c r="Z2782" s="73"/>
      <c r="AA2782" s="73">
        <v>19.999290742415383</v>
      </c>
      <c r="AB2782" s="4"/>
      <c r="AC2782" s="74"/>
      <c r="AD2782" s="75"/>
      <c r="AE2782" s="75"/>
      <c r="AF2782" s="76"/>
      <c r="AJ2782" s="90">
        <v>1601096.0</v>
      </c>
      <c r="AK2782" s="18"/>
      <c r="AL2782" s="8">
        <f t="shared" si="199"/>
        <v>0</v>
      </c>
      <c r="AO2782" s="8">
        <v>0.3654546137843405</v>
      </c>
      <c r="AT2782" s="18"/>
      <c r="AU2782" s="91"/>
    </row>
    <row r="2783" ht="12.0" customHeight="1">
      <c r="A2783" s="97">
        <v>1603096.0</v>
      </c>
      <c r="B2783" s="92" t="s">
        <v>3100</v>
      </c>
      <c r="C2783" s="81" t="str">
        <f t="shared" si="197"/>
        <v/>
      </c>
      <c r="D2783" s="82">
        <v>922.65</v>
      </c>
      <c r="E2783" s="94" t="s">
        <v>245</v>
      </c>
      <c r="F2783" s="84">
        <f t="shared" si="198"/>
        <v>1125.633</v>
      </c>
      <c r="G2783" s="95" t="s">
        <v>246</v>
      </c>
      <c r="H2783" s="69"/>
      <c r="I2783" s="76"/>
      <c r="J2783" s="76"/>
      <c r="K2783" s="88"/>
      <c r="N2783" s="18"/>
      <c r="P2783" s="4">
        <v>30.0</v>
      </c>
      <c r="Q2783" s="4"/>
      <c r="R2783" s="4"/>
      <c r="S2783" s="21"/>
      <c r="T2783" s="21"/>
      <c r="V2783" s="89"/>
      <c r="Z2783" s="73"/>
      <c r="AA2783" s="73">
        <v>19.999379094098288</v>
      </c>
      <c r="AB2783" s="4"/>
      <c r="AC2783" s="74"/>
      <c r="AD2783" s="75"/>
      <c r="AE2783" s="75"/>
      <c r="AF2783" s="76"/>
      <c r="AJ2783" s="90"/>
      <c r="AK2783" s="18"/>
      <c r="AL2783" s="8">
        <f t="shared" si="199"/>
        <v>0</v>
      </c>
      <c r="AO2783" s="8">
        <v>7.621902720207107</v>
      </c>
      <c r="AT2783" s="18"/>
      <c r="AU2783" s="91"/>
    </row>
    <row r="2784" ht="12.0" customHeight="1">
      <c r="A2784" s="97">
        <v>5602097.0</v>
      </c>
      <c r="B2784" s="92" t="s">
        <v>3101</v>
      </c>
      <c r="C2784" s="81" t="str">
        <f t="shared" si="197"/>
        <v/>
      </c>
      <c r="D2784" s="82">
        <v>967.85</v>
      </c>
      <c r="E2784" s="94"/>
      <c r="F2784" s="84">
        <f t="shared" si="198"/>
        <v>1180.777</v>
      </c>
      <c r="G2784" s="95" t="s">
        <v>252</v>
      </c>
      <c r="H2784" s="69"/>
      <c r="I2784" s="76"/>
      <c r="J2784" s="76"/>
      <c r="K2784" s="88"/>
      <c r="N2784" s="18"/>
      <c r="P2784" s="4">
        <v>30.0</v>
      </c>
      <c r="Q2784" s="4"/>
      <c r="R2784" s="4"/>
      <c r="S2784" s="21"/>
      <c r="T2784" s="21"/>
      <c r="V2784" s="89"/>
      <c r="Z2784" s="73"/>
      <c r="AA2784" s="73">
        <v>19.999999999999986</v>
      </c>
      <c r="AB2784" s="4"/>
      <c r="AC2784" s="74"/>
      <c r="AD2784" s="75"/>
      <c r="AE2784" s="75"/>
      <c r="AF2784" s="76"/>
      <c r="AJ2784" s="90">
        <v>1601097.0</v>
      </c>
      <c r="AK2784" s="18"/>
      <c r="AL2784" s="8">
        <f t="shared" si="199"/>
        <v>0</v>
      </c>
      <c r="AO2784" s="8">
        <v>0.8028899304818745</v>
      </c>
      <c r="AT2784" s="18"/>
      <c r="AU2784" s="91"/>
    </row>
    <row r="2785" ht="12.0" customHeight="1">
      <c r="A2785" s="97">
        <v>1603097.0</v>
      </c>
      <c r="B2785" s="92" t="s">
        <v>3102</v>
      </c>
      <c r="C2785" s="81" t="str">
        <f t="shared" si="197"/>
        <v/>
      </c>
      <c r="D2785" s="82">
        <v>714.78</v>
      </c>
      <c r="E2785" s="83" t="s">
        <v>245</v>
      </c>
      <c r="F2785" s="127">
        <f t="shared" si="198"/>
        <v>872.0316</v>
      </c>
      <c r="G2785" s="95" t="s">
        <v>252</v>
      </c>
      <c r="H2785" s="69"/>
      <c r="I2785" s="76"/>
      <c r="J2785" s="76"/>
      <c r="K2785" s="88"/>
      <c r="N2785" s="18"/>
      <c r="P2785" s="4">
        <v>30.0</v>
      </c>
      <c r="Q2785" s="4"/>
      <c r="R2785" s="4"/>
      <c r="S2785" s="21"/>
      <c r="T2785" s="21"/>
      <c r="V2785" s="89"/>
      <c r="Z2785" s="73"/>
      <c r="AA2785" s="73">
        <v>0.0</v>
      </c>
      <c r="AB2785" s="4"/>
      <c r="AC2785" s="74"/>
      <c r="AD2785" s="75"/>
      <c r="AE2785" s="75"/>
      <c r="AF2785" s="76"/>
      <c r="AJ2785" s="90"/>
      <c r="AK2785" s="18"/>
      <c r="AL2785" s="8">
        <f t="shared" si="199"/>
        <v>0</v>
      </c>
      <c r="AO2785" s="8">
        <v>27.87569258176979</v>
      </c>
      <c r="AT2785" s="18"/>
      <c r="AU2785" s="91"/>
    </row>
    <row r="2786" ht="12.0" customHeight="1">
      <c r="A2786" s="97">
        <v>5402098.0</v>
      </c>
      <c r="B2786" s="92" t="s">
        <v>3103</v>
      </c>
      <c r="C2786" s="81" t="str">
        <f t="shared" si="197"/>
        <v/>
      </c>
      <c r="D2786" s="82">
        <v>1407.72</v>
      </c>
      <c r="E2786" s="94" t="s">
        <v>245</v>
      </c>
      <c r="F2786" s="84">
        <f t="shared" si="198"/>
        <v>1717.4184</v>
      </c>
      <c r="G2786" s="95" t="s">
        <v>252</v>
      </c>
      <c r="H2786" s="69"/>
      <c r="I2786" s="76"/>
      <c r="J2786" s="76"/>
      <c r="K2786" s="88"/>
      <c r="N2786" s="18"/>
      <c r="P2786" s="4">
        <v>30.0</v>
      </c>
      <c r="Q2786" s="4"/>
      <c r="R2786" s="4"/>
      <c r="S2786" s="21"/>
      <c r="T2786" s="21"/>
      <c r="V2786" s="89"/>
      <c r="Z2786" s="73"/>
      <c r="AA2786" s="73">
        <v>20.000407361013515</v>
      </c>
      <c r="AB2786" s="4"/>
      <c r="AC2786" s="74"/>
      <c r="AD2786" s="75"/>
      <c r="AE2786" s="75"/>
      <c r="AF2786" s="76"/>
      <c r="AJ2786" s="90">
        <v>1601098.0</v>
      </c>
      <c r="AK2786" s="18"/>
      <c r="AL2786" s="8">
        <f t="shared" si="199"/>
        <v>0</v>
      </c>
      <c r="AO2786" s="8">
        <v>0.5705305276811014</v>
      </c>
      <c r="AT2786" s="18"/>
      <c r="AU2786" s="91"/>
    </row>
    <row r="2787" ht="12.0" customHeight="1">
      <c r="A2787" s="97">
        <v>5403015.0</v>
      </c>
      <c r="B2787" s="92" t="s">
        <v>3104</v>
      </c>
      <c r="C2787" s="81" t="str">
        <f t="shared" si="197"/>
        <v/>
      </c>
      <c r="D2787" s="82">
        <v>1072.49</v>
      </c>
      <c r="E2787" s="94" t="s">
        <v>245</v>
      </c>
      <c r="F2787" s="84">
        <f t="shared" si="198"/>
        <v>1308.4378</v>
      </c>
      <c r="G2787" s="95" t="s">
        <v>246</v>
      </c>
      <c r="H2787" s="69"/>
      <c r="I2787" s="76"/>
      <c r="J2787" s="76"/>
      <c r="K2787" s="88"/>
      <c r="N2787" s="18"/>
      <c r="P2787" s="4">
        <v>30.0</v>
      </c>
      <c r="Q2787" s="4"/>
      <c r="R2787" s="4"/>
      <c r="S2787" s="21"/>
      <c r="T2787" s="21"/>
      <c r="V2787" s="89"/>
      <c r="Z2787" s="73"/>
      <c r="AA2787" s="73">
        <v>14.999532141854587</v>
      </c>
      <c r="AB2787" s="4"/>
      <c r="AC2787" s="74"/>
      <c r="AD2787" s="75"/>
      <c r="AE2787" s="75"/>
      <c r="AF2787" s="76"/>
      <c r="AJ2787" s="90">
        <v>1602015.0</v>
      </c>
      <c r="AK2787" s="18"/>
      <c r="AL2787" s="8">
        <f t="shared" si="199"/>
        <v>0</v>
      </c>
      <c r="AO2787" s="8">
        <v>0.7539244789914097</v>
      </c>
      <c r="AT2787" s="18"/>
      <c r="AU2787" s="91"/>
    </row>
    <row r="2788" ht="12.0" customHeight="1">
      <c r="A2788" s="97">
        <v>5403016.0</v>
      </c>
      <c r="B2788" s="92" t="s">
        <v>3105</v>
      </c>
      <c r="C2788" s="81" t="str">
        <f t="shared" si="197"/>
        <v/>
      </c>
      <c r="D2788" s="82">
        <v>1478.56</v>
      </c>
      <c r="E2788" s="94" t="s">
        <v>245</v>
      </c>
      <c r="F2788" s="84">
        <f t="shared" si="198"/>
        <v>1803.8432</v>
      </c>
      <c r="G2788" s="95" t="s">
        <v>246</v>
      </c>
      <c r="H2788" s="69"/>
      <c r="I2788" s="76"/>
      <c r="J2788" s="76"/>
      <c r="K2788" s="88"/>
      <c r="N2788" s="18"/>
      <c r="P2788" s="4">
        <v>30.0</v>
      </c>
      <c r="Q2788" s="4"/>
      <c r="R2788" s="4"/>
      <c r="S2788" s="21"/>
      <c r="T2788" s="21"/>
      <c r="V2788" s="89"/>
      <c r="Z2788" s="73"/>
      <c r="AA2788" s="73">
        <v>14.999903038765098</v>
      </c>
      <c r="AB2788" s="4"/>
      <c r="AC2788" s="74"/>
      <c r="AD2788" s="75"/>
      <c r="AE2788" s="75"/>
      <c r="AF2788" s="76"/>
      <c r="AJ2788" s="90">
        <v>1602016.0</v>
      </c>
      <c r="AK2788" s="18"/>
      <c r="AL2788" s="8">
        <f t="shared" si="199"/>
        <v>0</v>
      </c>
      <c r="AO2788" s="8">
        <v>1.0937386807498257</v>
      </c>
      <c r="AT2788" s="18"/>
      <c r="AU2788" s="91"/>
    </row>
    <row r="2789" ht="12.0" customHeight="1">
      <c r="A2789" s="97">
        <v>5403017.0</v>
      </c>
      <c r="B2789" s="92" t="s">
        <v>3106</v>
      </c>
      <c r="C2789" s="81" t="str">
        <f t="shared" si="197"/>
        <v/>
      </c>
      <c r="D2789" s="82">
        <v>1736.14</v>
      </c>
      <c r="E2789" s="94" t="s">
        <v>245</v>
      </c>
      <c r="F2789" s="84">
        <f t="shared" si="198"/>
        <v>2118.0908</v>
      </c>
      <c r="G2789" s="95" t="s">
        <v>246</v>
      </c>
      <c r="H2789" s="69"/>
      <c r="I2789" s="76"/>
      <c r="J2789" s="76"/>
      <c r="K2789" s="88"/>
      <c r="N2789" s="18"/>
      <c r="P2789" s="4">
        <v>30.0</v>
      </c>
      <c r="Q2789" s="4"/>
      <c r="R2789" s="4"/>
      <c r="S2789" s="21"/>
      <c r="T2789" s="21"/>
      <c r="V2789" s="89"/>
      <c r="Z2789" s="73"/>
      <c r="AA2789" s="73">
        <v>14.999876136448094</v>
      </c>
      <c r="AB2789" s="4"/>
      <c r="AC2789" s="74"/>
      <c r="AD2789" s="75"/>
      <c r="AE2789" s="75"/>
      <c r="AF2789" s="76"/>
      <c r="AJ2789" s="90">
        <v>1602017.0</v>
      </c>
      <c r="AK2789" s="18"/>
      <c r="AL2789" s="8">
        <f t="shared" si="199"/>
        <v>0</v>
      </c>
      <c r="AO2789" s="8">
        <v>1.0770046195606906</v>
      </c>
      <c r="AT2789" s="18"/>
      <c r="AU2789" s="91"/>
    </row>
    <row r="2790" ht="12.0" customHeight="1">
      <c r="A2790" s="97">
        <v>5403037.0</v>
      </c>
      <c r="B2790" s="92" t="s">
        <v>3107</v>
      </c>
      <c r="C2790" s="81" t="str">
        <f t="shared" si="197"/>
        <v/>
      </c>
      <c r="D2790" s="82">
        <v>983.74</v>
      </c>
      <c r="E2790" s="94" t="s">
        <v>372</v>
      </c>
      <c r="F2790" s="84">
        <f t="shared" si="198"/>
        <v>1200.1628</v>
      </c>
      <c r="G2790" s="95" t="s">
        <v>246</v>
      </c>
      <c r="H2790" s="69"/>
      <c r="I2790" s="76"/>
      <c r="J2790" s="76"/>
      <c r="K2790" s="88"/>
      <c r="N2790" s="18"/>
      <c r="P2790" s="4">
        <v>30.0</v>
      </c>
      <c r="Q2790" s="4"/>
      <c r="R2790" s="4"/>
      <c r="S2790" s="21"/>
      <c r="T2790" s="21"/>
      <c r="V2790" s="89"/>
      <c r="Z2790" s="73"/>
      <c r="AA2790" s="73">
        <v>15.00018116160824</v>
      </c>
      <c r="AB2790" s="4"/>
      <c r="AC2790" s="74"/>
      <c r="AD2790" s="75"/>
      <c r="AE2790" s="75"/>
      <c r="AF2790" s="76"/>
      <c r="AJ2790" s="90">
        <v>1602018.0</v>
      </c>
      <c r="AK2790" s="18"/>
      <c r="AL2790" s="8">
        <f t="shared" si="199"/>
        <v>0</v>
      </c>
      <c r="AO2790" s="8">
        <v>24.329671892461864</v>
      </c>
      <c r="AT2790" s="18"/>
      <c r="AU2790" s="91"/>
    </row>
    <row r="2791" ht="12.0" customHeight="1">
      <c r="A2791" s="97">
        <v>5403018.0</v>
      </c>
      <c r="B2791" s="92" t="s">
        <v>3108</v>
      </c>
      <c r="C2791" s="81" t="str">
        <f t="shared" si="197"/>
        <v/>
      </c>
      <c r="D2791" s="82">
        <v>1187.04</v>
      </c>
      <c r="E2791" s="94" t="s">
        <v>245</v>
      </c>
      <c r="F2791" s="84">
        <f t="shared" si="198"/>
        <v>1448.1888</v>
      </c>
      <c r="G2791" s="95" t="s">
        <v>246</v>
      </c>
      <c r="H2791" s="69"/>
      <c r="I2791" s="76"/>
      <c r="J2791" s="76"/>
      <c r="K2791" s="88"/>
      <c r="N2791" s="18"/>
      <c r="P2791" s="4">
        <v>30.0</v>
      </c>
      <c r="Q2791" s="4"/>
      <c r="R2791" s="4"/>
      <c r="S2791" s="21"/>
      <c r="T2791" s="21"/>
      <c r="V2791" s="89"/>
      <c r="Z2791" s="73"/>
      <c r="AA2791" s="73">
        <v>15.00018116160824</v>
      </c>
      <c r="AB2791" s="4"/>
      <c r="AC2791" s="74"/>
      <c r="AD2791" s="75"/>
      <c r="AE2791" s="75"/>
      <c r="AF2791" s="76"/>
      <c r="AJ2791" s="90">
        <v>1602018.0</v>
      </c>
      <c r="AK2791" s="18"/>
      <c r="AL2791" s="8">
        <f t="shared" si="199"/>
        <v>0</v>
      </c>
      <c r="AO2791" s="8">
        <v>2.880391407286744</v>
      </c>
      <c r="AT2791" s="18"/>
      <c r="AU2791" s="91"/>
    </row>
    <row r="2792" ht="12.0" customHeight="1">
      <c r="A2792" s="97">
        <v>5403019.0</v>
      </c>
      <c r="B2792" s="92" t="s">
        <v>3109</v>
      </c>
      <c r="C2792" s="81" t="str">
        <f t="shared" si="197"/>
        <v/>
      </c>
      <c r="D2792" s="82">
        <v>1558.29</v>
      </c>
      <c r="E2792" s="94" t="s">
        <v>245</v>
      </c>
      <c r="F2792" s="84">
        <f t="shared" si="198"/>
        <v>1901.1138</v>
      </c>
      <c r="G2792" s="95" t="s">
        <v>246</v>
      </c>
      <c r="H2792" s="69"/>
      <c r="I2792" s="76"/>
      <c r="J2792" s="76"/>
      <c r="K2792" s="88"/>
      <c r="N2792" s="18"/>
      <c r="P2792" s="4">
        <v>30.0</v>
      </c>
      <c r="Q2792" s="4"/>
      <c r="R2792" s="4"/>
      <c r="S2792" s="21"/>
      <c r="T2792" s="21"/>
      <c r="V2792" s="89"/>
      <c r="Z2792" s="73"/>
      <c r="AA2792" s="73">
        <v>14.999769998619996</v>
      </c>
      <c r="AB2792" s="4"/>
      <c r="AC2792" s="74"/>
      <c r="AD2792" s="75"/>
      <c r="AE2792" s="75"/>
      <c r="AF2792" s="76"/>
      <c r="AJ2792" s="90">
        <v>1602019.0</v>
      </c>
      <c r="AK2792" s="18"/>
      <c r="AL2792" s="8">
        <f t="shared" si="199"/>
        <v>0</v>
      </c>
      <c r="AO2792" s="8">
        <v>1.2386298296396945</v>
      </c>
      <c r="AT2792" s="18"/>
      <c r="AU2792" s="91"/>
    </row>
    <row r="2793" ht="12.0" customHeight="1">
      <c r="A2793" s="97">
        <v>5403020.0</v>
      </c>
      <c r="B2793" s="92" t="s">
        <v>3110</v>
      </c>
      <c r="C2793" s="81" t="str">
        <f t="shared" si="197"/>
        <v/>
      </c>
      <c r="D2793" s="82">
        <v>2215.01</v>
      </c>
      <c r="E2793" s="94" t="s">
        <v>245</v>
      </c>
      <c r="F2793" s="84">
        <f t="shared" si="198"/>
        <v>2702.3122</v>
      </c>
      <c r="G2793" s="95" t="s">
        <v>246</v>
      </c>
      <c r="H2793" s="69"/>
      <c r="I2793" s="187" t="s">
        <v>3111</v>
      </c>
      <c r="J2793" s="76"/>
      <c r="K2793" s="88"/>
      <c r="N2793" s="18"/>
      <c r="P2793" s="4">
        <v>30.0</v>
      </c>
      <c r="Q2793" s="4"/>
      <c r="R2793" s="4"/>
      <c r="S2793" s="21"/>
      <c r="T2793" s="21"/>
      <c r="V2793" s="89"/>
      <c r="Z2793" s="73"/>
      <c r="AA2793" s="73">
        <v>15.000258892973648</v>
      </c>
      <c r="AB2793" s="4"/>
      <c r="AC2793" s="74"/>
      <c r="AD2793" s="75"/>
      <c r="AE2793" s="75"/>
      <c r="AF2793" s="76"/>
      <c r="AJ2793" s="90">
        <v>1602020.0</v>
      </c>
      <c r="AK2793" s="18"/>
      <c r="AL2793" s="8">
        <f t="shared" si="199"/>
        <v>0</v>
      </c>
      <c r="AO2793" s="8">
        <v>2.843502046979879</v>
      </c>
      <c r="AT2793" s="18"/>
      <c r="AU2793" s="91"/>
    </row>
    <row r="2794" ht="12.0" customHeight="1">
      <c r="A2794" s="97">
        <v>5403038.0</v>
      </c>
      <c r="B2794" s="92" t="s">
        <v>3112</v>
      </c>
      <c r="C2794" s="81" t="str">
        <f t="shared" si="197"/>
        <v/>
      </c>
      <c r="D2794" s="82">
        <v>1067.26</v>
      </c>
      <c r="E2794" s="94" t="s">
        <v>245</v>
      </c>
      <c r="F2794" s="84">
        <f t="shared" si="198"/>
        <v>1302.0572</v>
      </c>
      <c r="G2794" s="95" t="s">
        <v>246</v>
      </c>
      <c r="H2794" s="69"/>
      <c r="I2794" s="189"/>
      <c r="J2794" s="76"/>
      <c r="K2794" s="88"/>
      <c r="N2794" s="18"/>
      <c r="P2794" s="4">
        <v>30.0</v>
      </c>
      <c r="Q2794" s="4"/>
      <c r="R2794" s="4"/>
      <c r="S2794" s="21"/>
      <c r="T2794" s="21"/>
      <c r="V2794" s="89"/>
      <c r="Z2794" s="73"/>
      <c r="AA2794" s="73">
        <v>15.000099082496092</v>
      </c>
      <c r="AB2794" s="4"/>
      <c r="AC2794" s="74"/>
      <c r="AD2794" s="75"/>
      <c r="AE2794" s="75"/>
      <c r="AF2794" s="76"/>
      <c r="AJ2794" s="90">
        <v>1602031.0</v>
      </c>
      <c r="AK2794" s="18"/>
      <c r="AL2794" s="8">
        <f t="shared" si="199"/>
        <v>0</v>
      </c>
      <c r="AO2794" s="8">
        <v>11.21281622052209</v>
      </c>
      <c r="AT2794" s="18"/>
      <c r="AU2794" s="91"/>
    </row>
    <row r="2795" ht="12.0" customHeight="1">
      <c r="A2795" s="97">
        <v>5403055.0</v>
      </c>
      <c r="B2795" s="92" t="s">
        <v>3113</v>
      </c>
      <c r="C2795" s="81" t="str">
        <f t="shared" si="197"/>
        <v/>
      </c>
      <c r="D2795" s="82">
        <v>1175.6</v>
      </c>
      <c r="E2795" s="94" t="s">
        <v>372</v>
      </c>
      <c r="F2795" s="84">
        <f t="shared" si="198"/>
        <v>1434.232</v>
      </c>
      <c r="G2795" s="95" t="s">
        <v>246</v>
      </c>
      <c r="H2795" s="69"/>
      <c r="I2795" s="189"/>
      <c r="J2795" s="76"/>
      <c r="K2795" s="88"/>
      <c r="N2795" s="18"/>
      <c r="P2795" s="4">
        <v>30.0</v>
      </c>
      <c r="Q2795" s="4"/>
      <c r="R2795" s="4"/>
      <c r="S2795" s="21"/>
      <c r="T2795" s="21"/>
      <c r="V2795" s="89"/>
      <c r="Z2795" s="73"/>
      <c r="AA2795" s="73">
        <v>15.000099082496092</v>
      </c>
      <c r="AB2795" s="4"/>
      <c r="AC2795" s="74"/>
      <c r="AD2795" s="75"/>
      <c r="AE2795" s="75"/>
      <c r="AF2795" s="76"/>
      <c r="AJ2795" s="90"/>
      <c r="AK2795" s="18"/>
      <c r="AL2795" s="8">
        <f t="shared" si="199"/>
        <v>0</v>
      </c>
      <c r="AO2795" s="8">
        <v>4.24141659008996</v>
      </c>
      <c r="AT2795" s="18"/>
      <c r="AU2795" s="91"/>
    </row>
    <row r="2796" ht="12.0" customHeight="1">
      <c r="A2796" s="97">
        <v>5403021.0</v>
      </c>
      <c r="B2796" s="92" t="s">
        <v>3114</v>
      </c>
      <c r="C2796" s="81" t="str">
        <f t="shared" si="197"/>
        <v/>
      </c>
      <c r="D2796" s="82">
        <v>1446.92</v>
      </c>
      <c r="E2796" s="94" t="s">
        <v>245</v>
      </c>
      <c r="F2796" s="84">
        <f t="shared" si="198"/>
        <v>1765.2424</v>
      </c>
      <c r="G2796" s="95" t="s">
        <v>246</v>
      </c>
      <c r="H2796" s="69"/>
      <c r="I2796" s="188"/>
      <c r="J2796" s="76"/>
      <c r="K2796" s="88"/>
      <c r="N2796" s="18"/>
      <c r="P2796" s="4">
        <v>30.0</v>
      </c>
      <c r="Q2796" s="4"/>
      <c r="R2796" s="4"/>
      <c r="S2796" s="21"/>
      <c r="T2796" s="21"/>
      <c r="V2796" s="89"/>
      <c r="Z2796" s="73"/>
      <c r="AA2796" s="73">
        <v>15.000099082496092</v>
      </c>
      <c r="AB2796" s="4"/>
      <c r="AC2796" s="74"/>
      <c r="AD2796" s="75"/>
      <c r="AE2796" s="75"/>
      <c r="AF2796" s="76"/>
      <c r="AJ2796" s="90">
        <v>1602031.0</v>
      </c>
      <c r="AK2796" s="18"/>
      <c r="AL2796" s="8">
        <f t="shared" si="199"/>
        <v>0</v>
      </c>
      <c r="AO2796" s="8">
        <v>0.8798575657390129</v>
      </c>
      <c r="AT2796" s="18"/>
      <c r="AU2796" s="91"/>
    </row>
    <row r="2797" ht="12.0" customHeight="1">
      <c r="A2797" s="97">
        <v>5403022.0</v>
      </c>
      <c r="B2797" s="92" t="s">
        <v>3115</v>
      </c>
      <c r="C2797" s="81" t="str">
        <f t="shared" si="197"/>
        <v/>
      </c>
      <c r="D2797" s="82">
        <v>2009.74</v>
      </c>
      <c r="E2797" s="94" t="s">
        <v>245</v>
      </c>
      <c r="F2797" s="84">
        <f t="shared" si="198"/>
        <v>2451.8828</v>
      </c>
      <c r="G2797" s="95" t="s">
        <v>246</v>
      </c>
      <c r="H2797" s="69"/>
      <c r="I2797" s="76"/>
      <c r="J2797" s="76"/>
      <c r="K2797" s="88"/>
      <c r="N2797" s="18"/>
      <c r="P2797" s="4">
        <v>30.0</v>
      </c>
      <c r="Q2797" s="4"/>
      <c r="R2797" s="4"/>
      <c r="S2797" s="21"/>
      <c r="T2797" s="21"/>
      <c r="V2797" s="89"/>
      <c r="Z2797" s="73"/>
      <c r="AA2797" s="73">
        <v>15.000178335770585</v>
      </c>
      <c r="AB2797" s="4"/>
      <c r="AC2797" s="74"/>
      <c r="AD2797" s="75"/>
      <c r="AE2797" s="75"/>
      <c r="AF2797" s="76"/>
      <c r="AJ2797" s="90">
        <v>1602032.0</v>
      </c>
      <c r="AK2797" s="18"/>
      <c r="AL2797" s="8">
        <f t="shared" si="199"/>
        <v>0</v>
      </c>
      <c r="AO2797" s="8">
        <v>1.102676394774302</v>
      </c>
      <c r="AT2797" s="18"/>
      <c r="AU2797" s="91"/>
    </row>
    <row r="2798" ht="12.0" customHeight="1">
      <c r="A2798" s="97">
        <v>5403023.0</v>
      </c>
      <c r="B2798" s="92" t="s">
        <v>3116</v>
      </c>
      <c r="C2798" s="81" t="str">
        <f t="shared" si="197"/>
        <v/>
      </c>
      <c r="D2798" s="82">
        <v>2442.91</v>
      </c>
      <c r="E2798" s="94" t="s">
        <v>245</v>
      </c>
      <c r="F2798" s="84">
        <f t="shared" si="198"/>
        <v>2980.3502</v>
      </c>
      <c r="G2798" s="95" t="s">
        <v>246</v>
      </c>
      <c r="H2798" s="69"/>
      <c r="I2798" s="187" t="s">
        <v>3117</v>
      </c>
      <c r="J2798" s="76"/>
      <c r="K2798" s="88"/>
      <c r="N2798" s="18"/>
      <c r="P2798" s="4">
        <v>30.0</v>
      </c>
      <c r="Q2798" s="4"/>
      <c r="R2798" s="4"/>
      <c r="S2798" s="21"/>
      <c r="T2798" s="21"/>
      <c r="V2798" s="89"/>
      <c r="Z2798" s="73"/>
      <c r="AA2798" s="73">
        <v>15.0</v>
      </c>
      <c r="AB2798" s="4"/>
      <c r="AC2798" s="74"/>
      <c r="AD2798" s="75"/>
      <c r="AE2798" s="75"/>
      <c r="AF2798" s="76"/>
      <c r="AJ2798" s="90">
        <v>1602033.0</v>
      </c>
      <c r="AK2798" s="18"/>
      <c r="AL2798" s="8">
        <f t="shared" si="199"/>
        <v>0</v>
      </c>
      <c r="AO2798" s="8">
        <v>2.7214686165093083</v>
      </c>
      <c r="AT2798" s="18"/>
      <c r="AU2798" s="91"/>
    </row>
    <row r="2799" ht="12.0" customHeight="1">
      <c r="A2799" s="97">
        <v>5403039.0</v>
      </c>
      <c r="B2799" s="92" t="s">
        <v>3118</v>
      </c>
      <c r="C2799" s="81" t="str">
        <f t="shared" si="197"/>
        <v/>
      </c>
      <c r="D2799" s="82">
        <v>1207.48</v>
      </c>
      <c r="E2799" s="94" t="s">
        <v>245</v>
      </c>
      <c r="F2799" s="84">
        <f t="shared" si="198"/>
        <v>1473.1256</v>
      </c>
      <c r="G2799" s="95" t="s">
        <v>246</v>
      </c>
      <c r="H2799" s="69"/>
      <c r="I2799" s="189"/>
      <c r="J2799" s="76"/>
      <c r="K2799" s="88"/>
      <c r="N2799" s="18"/>
      <c r="P2799" s="4">
        <v>30.0</v>
      </c>
      <c r="Q2799" s="4"/>
      <c r="R2799" s="4"/>
      <c r="S2799" s="21"/>
      <c r="T2799" s="21"/>
      <c r="V2799" s="89"/>
      <c r="Z2799" s="73"/>
      <c r="AA2799" s="73">
        <v>14.99995454834692</v>
      </c>
      <c r="AB2799" s="4"/>
      <c r="AC2799" s="74"/>
      <c r="AD2799" s="75"/>
      <c r="AE2799" s="75"/>
      <c r="AF2799" s="76"/>
      <c r="AJ2799" s="90">
        <v>1602021.0</v>
      </c>
      <c r="AK2799" s="18"/>
      <c r="AL2799" s="8">
        <f t="shared" si="199"/>
        <v>0</v>
      </c>
      <c r="AO2799" s="8">
        <v>49.553551552133634</v>
      </c>
      <c r="AT2799" s="18"/>
      <c r="AU2799" s="91"/>
    </row>
    <row r="2800" ht="12.0" customHeight="1">
      <c r="A2800" s="97">
        <v>5403056.0</v>
      </c>
      <c r="B2800" s="92" t="s">
        <v>3119</v>
      </c>
      <c r="C2800" s="81" t="str">
        <f t="shared" si="197"/>
        <v/>
      </c>
      <c r="D2800" s="82">
        <v>1429.91</v>
      </c>
      <c r="E2800" s="94" t="s">
        <v>245</v>
      </c>
      <c r="F2800" s="84">
        <f t="shared" si="198"/>
        <v>1744.4902</v>
      </c>
      <c r="G2800" s="95" t="s">
        <v>246</v>
      </c>
      <c r="H2800" s="69"/>
      <c r="I2800" s="189"/>
      <c r="J2800" s="76"/>
      <c r="K2800" s="88"/>
      <c r="N2800" s="18"/>
      <c r="P2800" s="4">
        <v>30.0</v>
      </c>
      <c r="Q2800" s="4"/>
      <c r="R2800" s="4"/>
      <c r="S2800" s="21"/>
      <c r="T2800" s="21"/>
      <c r="V2800" s="89"/>
      <c r="Z2800" s="73"/>
      <c r="AA2800" s="73">
        <v>14.99995454834692</v>
      </c>
      <c r="AB2800" s="4"/>
      <c r="AC2800" s="74"/>
      <c r="AD2800" s="75"/>
      <c r="AE2800" s="75"/>
      <c r="AF2800" s="76"/>
      <c r="AJ2800" s="90"/>
      <c r="AK2800" s="18"/>
      <c r="AL2800" s="8">
        <f t="shared" si="199"/>
        <v>0</v>
      </c>
      <c r="AO2800" s="8">
        <v>16.738060772511265</v>
      </c>
      <c r="AT2800" s="18"/>
      <c r="AU2800" s="91"/>
    </row>
    <row r="2801" ht="12.0" customHeight="1">
      <c r="A2801" s="97">
        <v>5403024.0</v>
      </c>
      <c r="B2801" s="92" t="s">
        <v>3120</v>
      </c>
      <c r="C2801" s="81" t="str">
        <f t="shared" si="197"/>
        <v/>
      </c>
      <c r="D2801" s="82">
        <v>1577.1</v>
      </c>
      <c r="E2801" s="94" t="s">
        <v>245</v>
      </c>
      <c r="F2801" s="84">
        <f t="shared" si="198"/>
        <v>1924.062</v>
      </c>
      <c r="G2801" s="95" t="s">
        <v>246</v>
      </c>
      <c r="H2801" s="69"/>
      <c r="I2801" s="188"/>
      <c r="J2801" s="76"/>
      <c r="K2801" s="88"/>
      <c r="N2801" s="18"/>
      <c r="P2801" s="4">
        <v>30.0</v>
      </c>
      <c r="Q2801" s="4"/>
      <c r="R2801" s="4"/>
      <c r="S2801" s="21"/>
      <c r="T2801" s="21"/>
      <c r="V2801" s="89"/>
      <c r="Z2801" s="73"/>
      <c r="AA2801" s="73">
        <v>14.99995454834692</v>
      </c>
      <c r="AB2801" s="4"/>
      <c r="AC2801" s="74"/>
      <c r="AD2801" s="75"/>
      <c r="AE2801" s="75"/>
      <c r="AF2801" s="76"/>
      <c r="AJ2801" s="90">
        <v>1602021.0</v>
      </c>
      <c r="AK2801" s="18"/>
      <c r="AL2801" s="8">
        <f t="shared" si="199"/>
        <v>0</v>
      </c>
      <c r="AO2801" s="8">
        <v>1.9456200129575358</v>
      </c>
      <c r="AT2801" s="18"/>
      <c r="AU2801" s="91"/>
    </row>
    <row r="2802" ht="12.0" customHeight="1">
      <c r="A2802" s="97">
        <v>5403025.0</v>
      </c>
      <c r="B2802" s="92" t="s">
        <v>3121</v>
      </c>
      <c r="C2802" s="81" t="str">
        <f t="shared" si="197"/>
        <v/>
      </c>
      <c r="D2802" s="82">
        <v>2073.64</v>
      </c>
      <c r="E2802" s="94" t="s">
        <v>245</v>
      </c>
      <c r="F2802" s="84">
        <f t="shared" si="198"/>
        <v>2529.8408</v>
      </c>
      <c r="G2802" s="95" t="s">
        <v>246</v>
      </c>
      <c r="H2802" s="69"/>
      <c r="I2802" s="76"/>
      <c r="J2802" s="76"/>
      <c r="K2802" s="88"/>
      <c r="N2802" s="18"/>
      <c r="P2802" s="4">
        <v>30.0</v>
      </c>
      <c r="Q2802" s="4"/>
      <c r="R2802" s="4"/>
      <c r="S2802" s="21"/>
      <c r="T2802" s="21"/>
      <c r="V2802" s="89"/>
      <c r="Z2802" s="73"/>
      <c r="AA2802" s="73">
        <v>14.999792591363516</v>
      </c>
      <c r="AB2802" s="4"/>
      <c r="AC2802" s="74"/>
      <c r="AD2802" s="75"/>
      <c r="AE2802" s="75"/>
      <c r="AF2802" s="76"/>
      <c r="AJ2802" s="90">
        <v>1602022.0</v>
      </c>
      <c r="AK2802" s="18"/>
      <c r="AL2802" s="8">
        <f t="shared" si="199"/>
        <v>0</v>
      </c>
      <c r="AO2802" s="8">
        <v>2.4045873090324936</v>
      </c>
      <c r="AT2802" s="18"/>
      <c r="AU2802" s="91"/>
    </row>
    <row r="2803" ht="12.0" customHeight="1">
      <c r="A2803" s="97">
        <v>5403026.0</v>
      </c>
      <c r="B2803" s="92" t="s">
        <v>3122</v>
      </c>
      <c r="C2803" s="81" t="str">
        <f t="shared" si="197"/>
        <v/>
      </c>
      <c r="D2803" s="82">
        <v>2615.25</v>
      </c>
      <c r="E2803" s="94" t="s">
        <v>245</v>
      </c>
      <c r="F2803" s="84">
        <f t="shared" si="198"/>
        <v>3190.605</v>
      </c>
      <c r="G2803" s="95" t="s">
        <v>246</v>
      </c>
      <c r="H2803" s="69"/>
      <c r="I2803" s="187" t="s">
        <v>3123</v>
      </c>
      <c r="J2803" s="76"/>
      <c r="K2803" s="88"/>
      <c r="N2803" s="18"/>
      <c r="P2803" s="4">
        <v>30.0</v>
      </c>
      <c r="Q2803" s="4"/>
      <c r="R2803" s="4"/>
      <c r="S2803" s="21"/>
      <c r="T2803" s="21"/>
      <c r="V2803" s="89"/>
      <c r="Z2803" s="73"/>
      <c r="AA2803" s="73">
        <v>14.999835546151232</v>
      </c>
      <c r="AB2803" s="4"/>
      <c r="AC2803" s="74"/>
      <c r="AD2803" s="75"/>
      <c r="AE2803" s="75"/>
      <c r="AF2803" s="76"/>
      <c r="AJ2803" s="90">
        <v>1602023.0</v>
      </c>
      <c r="AK2803" s="18"/>
      <c r="AL2803" s="8">
        <f t="shared" si="199"/>
        <v>0</v>
      </c>
      <c r="AO2803" s="8">
        <v>2.1789659439819395</v>
      </c>
      <c r="AT2803" s="18"/>
      <c r="AU2803" s="91"/>
    </row>
    <row r="2804" ht="12.0" customHeight="1">
      <c r="A2804" s="97">
        <v>5403040.0</v>
      </c>
      <c r="B2804" s="92" t="s">
        <v>3124</v>
      </c>
      <c r="C2804" s="81" t="str">
        <f t="shared" si="197"/>
        <v/>
      </c>
      <c r="D2804" s="82">
        <v>1471.73</v>
      </c>
      <c r="E2804" s="94" t="s">
        <v>245</v>
      </c>
      <c r="F2804" s="84">
        <f t="shared" si="198"/>
        <v>1795.5106</v>
      </c>
      <c r="G2804" s="95" t="s">
        <v>246</v>
      </c>
      <c r="H2804" s="69"/>
      <c r="I2804" s="189"/>
      <c r="J2804" s="76"/>
      <c r="K2804" s="88"/>
      <c r="N2804" s="18"/>
      <c r="P2804" s="4">
        <v>30.0</v>
      </c>
      <c r="Q2804" s="4"/>
      <c r="R2804" s="4"/>
      <c r="S2804" s="21"/>
      <c r="T2804" s="21"/>
      <c r="V2804" s="89"/>
      <c r="Z2804" s="73"/>
      <c r="AA2804" s="73">
        <v>14.999691729091523</v>
      </c>
      <c r="AB2804" s="4"/>
      <c r="AC2804" s="74"/>
      <c r="AD2804" s="75"/>
      <c r="AE2804" s="75"/>
      <c r="AF2804" s="76"/>
      <c r="AJ2804" s="90">
        <v>1602024.0</v>
      </c>
      <c r="AK2804" s="18"/>
      <c r="AL2804" s="8">
        <f t="shared" si="199"/>
        <v>0</v>
      </c>
      <c r="AO2804" s="8">
        <v>27.104032679386517</v>
      </c>
      <c r="AT2804" s="18"/>
      <c r="AU2804" s="91"/>
    </row>
    <row r="2805" ht="12.0" customHeight="1">
      <c r="A2805" s="97">
        <v>5403057.0</v>
      </c>
      <c r="B2805" s="92" t="s">
        <v>3125</v>
      </c>
      <c r="C2805" s="81" t="str">
        <f t="shared" si="197"/>
        <v/>
      </c>
      <c r="D2805" s="82">
        <v>1575.16</v>
      </c>
      <c r="E2805" s="94" t="s">
        <v>245</v>
      </c>
      <c r="F2805" s="84">
        <f t="shared" si="198"/>
        <v>1921.6952</v>
      </c>
      <c r="G2805" s="95" t="s">
        <v>246</v>
      </c>
      <c r="H2805" s="69"/>
      <c r="I2805" s="189"/>
      <c r="J2805" s="76"/>
      <c r="K2805" s="88"/>
      <c r="N2805" s="18"/>
      <c r="P2805" s="4">
        <v>30.0</v>
      </c>
      <c r="Q2805" s="4"/>
      <c r="R2805" s="4"/>
      <c r="S2805" s="21"/>
      <c r="T2805" s="21"/>
      <c r="V2805" s="89"/>
      <c r="Z2805" s="73"/>
      <c r="AA2805" s="73">
        <v>14.999691729091523</v>
      </c>
      <c r="AB2805" s="4"/>
      <c r="AC2805" s="74"/>
      <c r="AD2805" s="75"/>
      <c r="AE2805" s="75"/>
      <c r="AF2805" s="76"/>
      <c r="AJ2805" s="90"/>
      <c r="AK2805" s="18"/>
      <c r="AL2805" s="8">
        <f t="shared" si="199"/>
        <v>0</v>
      </c>
      <c r="AO2805" s="8">
        <v>8.441414236913644</v>
      </c>
      <c r="AT2805" s="18"/>
      <c r="AU2805" s="91"/>
    </row>
    <row r="2806" ht="12.0" customHeight="1">
      <c r="A2806" s="97">
        <v>5403027.0</v>
      </c>
      <c r="B2806" s="92" t="s">
        <v>3126</v>
      </c>
      <c r="C2806" s="81" t="str">
        <f t="shared" si="197"/>
        <v/>
      </c>
      <c r="D2806" s="82">
        <v>1860.23</v>
      </c>
      <c r="E2806" s="94" t="s">
        <v>245</v>
      </c>
      <c r="F2806" s="84">
        <f t="shared" si="198"/>
        <v>2269.4806</v>
      </c>
      <c r="G2806" s="95" t="s">
        <v>246</v>
      </c>
      <c r="H2806" s="69"/>
      <c r="I2806" s="188"/>
      <c r="J2806" s="76"/>
      <c r="K2806" s="88"/>
      <c r="N2806" s="18"/>
      <c r="P2806" s="4">
        <v>30.0</v>
      </c>
      <c r="Q2806" s="4"/>
      <c r="R2806" s="4"/>
      <c r="S2806" s="21"/>
      <c r="T2806" s="21"/>
      <c r="V2806" s="89"/>
      <c r="Z2806" s="73"/>
      <c r="AA2806" s="73">
        <v>14.999691729091523</v>
      </c>
      <c r="AB2806" s="4"/>
      <c r="AC2806" s="74"/>
      <c r="AD2806" s="75"/>
      <c r="AE2806" s="75"/>
      <c r="AF2806" s="76"/>
      <c r="AJ2806" s="90">
        <v>1602024.0</v>
      </c>
      <c r="AK2806" s="18"/>
      <c r="AL2806" s="8">
        <f t="shared" si="199"/>
        <v>0</v>
      </c>
      <c r="AO2806" s="8">
        <v>0.6992448809252456</v>
      </c>
      <c r="AT2806" s="18"/>
      <c r="AU2806" s="91"/>
    </row>
    <row r="2807" ht="12.0" customHeight="1">
      <c r="A2807" s="97">
        <v>5403028.0</v>
      </c>
      <c r="B2807" s="92" t="s">
        <v>3127</v>
      </c>
      <c r="C2807" s="81" t="str">
        <f t="shared" si="197"/>
        <v/>
      </c>
      <c r="D2807" s="82">
        <v>2336.07</v>
      </c>
      <c r="E2807" s="94" t="s">
        <v>245</v>
      </c>
      <c r="F2807" s="84">
        <f t="shared" si="198"/>
        <v>2850.0054</v>
      </c>
      <c r="G2807" s="95" t="s">
        <v>246</v>
      </c>
      <c r="H2807" s="69"/>
      <c r="I2807" s="192" t="s">
        <v>2984</v>
      </c>
      <c r="J2807" s="76"/>
      <c r="K2807" s="88"/>
      <c r="N2807" s="18"/>
      <c r="P2807" s="4">
        <v>30.0</v>
      </c>
      <c r="Q2807" s="4"/>
      <c r="R2807" s="4"/>
      <c r="S2807" s="21"/>
      <c r="T2807" s="21"/>
      <c r="V2807" s="89"/>
      <c r="Z2807" s="73"/>
      <c r="AA2807" s="73">
        <v>14.999877261457641</v>
      </c>
      <c r="AB2807" s="4"/>
      <c r="AC2807" s="74"/>
      <c r="AD2807" s="75"/>
      <c r="AE2807" s="75"/>
      <c r="AF2807" s="76"/>
      <c r="AJ2807" s="90">
        <v>1602025.0</v>
      </c>
      <c r="AK2807" s="18"/>
      <c r="AL2807" s="8">
        <f t="shared" si="199"/>
        <v>0</v>
      </c>
      <c r="AO2807" s="8">
        <v>1.3135065170134574</v>
      </c>
      <c r="AT2807" s="18"/>
      <c r="AU2807" s="91"/>
    </row>
    <row r="2808" ht="12.0" customHeight="1">
      <c r="A2808" s="97">
        <v>5403029.0</v>
      </c>
      <c r="B2808" s="92" t="s">
        <v>3128</v>
      </c>
      <c r="C2808" s="81" t="str">
        <f t="shared" si="197"/>
        <v/>
      </c>
      <c r="D2808" s="82">
        <v>2798.01</v>
      </c>
      <c r="E2808" s="94" t="s">
        <v>245</v>
      </c>
      <c r="F2808" s="84">
        <f t="shared" si="198"/>
        <v>3413.5722</v>
      </c>
      <c r="G2808" s="95" t="s">
        <v>246</v>
      </c>
      <c r="H2808" s="69"/>
      <c r="J2808" s="76"/>
      <c r="K2808" s="88"/>
      <c r="N2808" s="18"/>
      <c r="P2808" s="4">
        <v>30.0</v>
      </c>
      <c r="Q2808" s="4"/>
      <c r="R2808" s="4"/>
      <c r="S2808" s="21"/>
      <c r="T2808" s="21"/>
      <c r="V2808" s="89"/>
      <c r="Z2808" s="73"/>
      <c r="AA2808" s="73">
        <v>14.99982066824137</v>
      </c>
      <c r="AB2808" s="4"/>
      <c r="AC2808" s="74"/>
      <c r="AD2808" s="75"/>
      <c r="AE2808" s="75"/>
      <c r="AF2808" s="76"/>
      <c r="AJ2808" s="90">
        <v>1602026.0</v>
      </c>
      <c r="AK2808" s="18"/>
      <c r="AL2808" s="8">
        <f t="shared" si="199"/>
        <v>0</v>
      </c>
      <c r="AO2808" s="8">
        <v>0.7920262107612843</v>
      </c>
      <c r="AT2808" s="18"/>
      <c r="AU2808" s="91"/>
    </row>
    <row r="2809" ht="12.0" customHeight="1">
      <c r="A2809" s="97">
        <v>5403041.0</v>
      </c>
      <c r="B2809" s="92" t="s">
        <v>3129</v>
      </c>
      <c r="C2809" s="81" t="str">
        <f t="shared" si="197"/>
        <v/>
      </c>
      <c r="D2809" s="82">
        <v>1611.79</v>
      </c>
      <c r="E2809" s="94" t="s">
        <v>245</v>
      </c>
      <c r="F2809" s="84">
        <f t="shared" si="198"/>
        <v>1966.3838</v>
      </c>
      <c r="G2809" s="95" t="s">
        <v>246</v>
      </c>
      <c r="H2809" s="69"/>
      <c r="J2809" s="76"/>
      <c r="K2809" s="88"/>
      <c r="N2809" s="18"/>
      <c r="P2809" s="4">
        <v>30.0</v>
      </c>
      <c r="Q2809" s="4"/>
      <c r="R2809" s="4"/>
      <c r="S2809" s="21"/>
      <c r="T2809" s="21"/>
      <c r="V2809" s="89"/>
      <c r="Z2809" s="73"/>
      <c r="AA2809" s="73">
        <v>15.000050672423058</v>
      </c>
      <c r="AB2809" s="4"/>
      <c r="AC2809" s="74"/>
      <c r="AD2809" s="75"/>
      <c r="AE2809" s="75"/>
      <c r="AF2809" s="76"/>
      <c r="AJ2809" s="90">
        <v>1602027.0</v>
      </c>
      <c r="AK2809" s="18"/>
      <c r="AL2809" s="8">
        <f t="shared" si="199"/>
        <v>0</v>
      </c>
      <c r="AO2809" s="8">
        <v>18.56157778347521</v>
      </c>
      <c r="AT2809" s="18"/>
      <c r="AU2809" s="91"/>
    </row>
    <row r="2810" ht="12.0" customHeight="1">
      <c r="A2810" s="97">
        <v>5403058.0</v>
      </c>
      <c r="B2810" s="92" t="s">
        <v>3130</v>
      </c>
      <c r="C2810" s="81" t="str">
        <f t="shared" si="197"/>
        <v/>
      </c>
      <c r="D2810" s="82">
        <v>1768.92</v>
      </c>
      <c r="E2810" s="94" t="s">
        <v>372</v>
      </c>
      <c r="F2810" s="84">
        <f t="shared" si="198"/>
        <v>2158.0824</v>
      </c>
      <c r="G2810" s="95" t="s">
        <v>246</v>
      </c>
      <c r="H2810" s="69"/>
      <c r="J2810" s="76"/>
      <c r="K2810" s="88"/>
      <c r="N2810" s="18"/>
      <c r="P2810" s="4">
        <v>30.0</v>
      </c>
      <c r="Q2810" s="4"/>
      <c r="R2810" s="4"/>
      <c r="S2810" s="21"/>
      <c r="T2810" s="21"/>
      <c r="V2810" s="89"/>
      <c r="Z2810" s="73"/>
      <c r="AA2810" s="73">
        <v>15.000050672423058</v>
      </c>
      <c r="AB2810" s="4"/>
      <c r="AC2810" s="74"/>
      <c r="AD2810" s="75"/>
      <c r="AE2810" s="75"/>
      <c r="AF2810" s="76"/>
      <c r="AJ2810" s="90"/>
      <c r="AK2810" s="18"/>
      <c r="AL2810" s="8">
        <f t="shared" si="199"/>
        <v>0</v>
      </c>
      <c r="AO2810" s="8">
        <v>33.82563032611393</v>
      </c>
      <c r="AT2810" s="18"/>
      <c r="AU2810" s="91"/>
    </row>
    <row r="2811" ht="12.0" customHeight="1">
      <c r="A2811" s="97">
        <v>5403059.0</v>
      </c>
      <c r="B2811" s="92" t="s">
        <v>3131</v>
      </c>
      <c r="C2811" s="81" t="str">
        <f t="shared" si="197"/>
        <v/>
      </c>
      <c r="D2811" s="82">
        <v>2041.46</v>
      </c>
      <c r="E2811" s="94"/>
      <c r="F2811" s="84">
        <f t="shared" si="198"/>
        <v>2490.5812</v>
      </c>
      <c r="G2811" s="95" t="s">
        <v>246</v>
      </c>
      <c r="H2811" s="69"/>
      <c r="J2811" s="76"/>
      <c r="K2811" s="88"/>
      <c r="N2811" s="18"/>
      <c r="P2811" s="4">
        <v>30.0</v>
      </c>
      <c r="Q2811" s="4"/>
      <c r="R2811" s="4"/>
      <c r="S2811" s="21"/>
      <c r="T2811" s="21"/>
      <c r="V2811" s="89"/>
      <c r="Z2811" s="73"/>
      <c r="AA2811" s="73">
        <v>15.000050672423058</v>
      </c>
      <c r="AB2811" s="4"/>
      <c r="AC2811" s="74"/>
      <c r="AD2811" s="75"/>
      <c r="AE2811" s="75"/>
      <c r="AF2811" s="76"/>
      <c r="AJ2811" s="90"/>
      <c r="AK2811" s="18"/>
      <c r="AL2811" s="8">
        <f t="shared" si="199"/>
        <v>0</v>
      </c>
      <c r="AO2811" s="8">
        <v>2.5486769951555805</v>
      </c>
      <c r="AT2811" s="18"/>
      <c r="AU2811" s="91"/>
    </row>
    <row r="2812" ht="12.0" customHeight="1">
      <c r="A2812" s="97">
        <v>5403030.0</v>
      </c>
      <c r="B2812" s="92" t="s">
        <v>3132</v>
      </c>
      <c r="C2812" s="81" t="str">
        <f t="shared" si="197"/>
        <v/>
      </c>
      <c r="D2812" s="82">
        <v>2829.22</v>
      </c>
      <c r="E2812" s="94" t="s">
        <v>245</v>
      </c>
      <c r="F2812" s="84">
        <f t="shared" si="198"/>
        <v>3451.6484</v>
      </c>
      <c r="G2812" s="95" t="s">
        <v>246</v>
      </c>
      <c r="H2812" s="69"/>
      <c r="J2812" s="76"/>
      <c r="K2812" s="88"/>
      <c r="N2812" s="18"/>
      <c r="P2812" s="4">
        <v>30.0</v>
      </c>
      <c r="Q2812" s="4"/>
      <c r="R2812" s="4"/>
      <c r="S2812" s="21"/>
      <c r="T2812" s="21"/>
      <c r="V2812" s="89"/>
      <c r="Z2812" s="73"/>
      <c r="AA2812" s="73">
        <v>15.000050672423058</v>
      </c>
      <c r="AB2812" s="4"/>
      <c r="AC2812" s="74"/>
      <c r="AD2812" s="75"/>
      <c r="AE2812" s="75"/>
      <c r="AF2812" s="76"/>
      <c r="AJ2812" s="90">
        <v>1602027.0</v>
      </c>
      <c r="AK2812" s="18"/>
      <c r="AL2812" s="8">
        <f t="shared" si="199"/>
        <v>0</v>
      </c>
      <c r="AO2812" s="8">
        <v>1.244051341959016</v>
      </c>
      <c r="AT2812" s="18"/>
      <c r="AU2812" s="91"/>
    </row>
    <row r="2813" ht="12.0" customHeight="1">
      <c r="A2813" s="97">
        <v>5403031.0</v>
      </c>
      <c r="B2813" s="92" t="s">
        <v>3133</v>
      </c>
      <c r="C2813" s="81" t="str">
        <f t="shared" si="197"/>
        <v/>
      </c>
      <c r="D2813" s="82">
        <v>4111.71</v>
      </c>
      <c r="E2813" s="94" t="s">
        <v>245</v>
      </c>
      <c r="F2813" s="84">
        <f t="shared" si="198"/>
        <v>5016.2862</v>
      </c>
      <c r="G2813" s="95" t="s">
        <v>246</v>
      </c>
      <c r="H2813" s="69"/>
      <c r="J2813" s="76"/>
      <c r="K2813" s="88"/>
      <c r="N2813" s="18"/>
      <c r="P2813" s="4">
        <v>30.0</v>
      </c>
      <c r="Q2813" s="4"/>
      <c r="R2813" s="4"/>
      <c r="S2813" s="21"/>
      <c r="T2813" s="21"/>
      <c r="V2813" s="89"/>
      <c r="Z2813" s="73"/>
      <c r="AA2813" s="73">
        <v>14.999877950545553</v>
      </c>
      <c r="AB2813" s="4"/>
      <c r="AC2813" s="74"/>
      <c r="AD2813" s="75"/>
      <c r="AE2813" s="75"/>
      <c r="AF2813" s="76"/>
      <c r="AJ2813" s="90">
        <v>1602028.0</v>
      </c>
      <c r="AK2813" s="18"/>
      <c r="AL2813" s="8">
        <f t="shared" si="199"/>
        <v>0</v>
      </c>
      <c r="AO2813" s="8">
        <v>1.2654160184682526</v>
      </c>
      <c r="AT2813" s="18"/>
      <c r="AU2813" s="91"/>
    </row>
    <row r="2814" ht="12.0" customHeight="1">
      <c r="A2814" s="97">
        <v>5403062.0</v>
      </c>
      <c r="B2814" s="92" t="s">
        <v>3134</v>
      </c>
      <c r="C2814" s="81" t="str">
        <f t="shared" si="197"/>
        <v/>
      </c>
      <c r="D2814" s="82">
        <v>2259.76</v>
      </c>
      <c r="E2814" s="94" t="s">
        <v>245</v>
      </c>
      <c r="F2814" s="84">
        <f t="shared" si="198"/>
        <v>2756.9072</v>
      </c>
      <c r="G2814" s="95" t="s">
        <v>246</v>
      </c>
      <c r="H2814" s="69"/>
      <c r="J2814" s="76"/>
      <c r="K2814" s="88"/>
      <c r="N2814" s="18"/>
      <c r="P2814" s="4">
        <v>30.0</v>
      </c>
      <c r="Q2814" s="4"/>
      <c r="R2814" s="4"/>
      <c r="S2814" s="21"/>
      <c r="T2814" s="21"/>
      <c r="V2814" s="89"/>
      <c r="Z2814" s="73"/>
      <c r="AA2814" s="73">
        <v>14.999877950545553</v>
      </c>
      <c r="AB2814" s="4"/>
      <c r="AC2814" s="74"/>
      <c r="AD2814" s="75"/>
      <c r="AE2814" s="75"/>
      <c r="AF2814" s="76"/>
      <c r="AJ2814" s="90"/>
      <c r="AK2814" s="18"/>
      <c r="AL2814" s="8">
        <f t="shared" si="199"/>
        <v>0</v>
      </c>
      <c r="AO2814" s="8">
        <v>13.239194381127847</v>
      </c>
      <c r="AT2814" s="18"/>
      <c r="AU2814" s="91"/>
    </row>
    <row r="2815" ht="12.0" customHeight="1">
      <c r="A2815" s="97">
        <v>5403063.0</v>
      </c>
      <c r="B2815" s="92" t="s">
        <v>3135</v>
      </c>
      <c r="C2815" s="81" t="str">
        <f t="shared" si="197"/>
        <v/>
      </c>
      <c r="D2815" s="82">
        <v>2896.69</v>
      </c>
      <c r="E2815" s="94" t="s">
        <v>245</v>
      </c>
      <c r="F2815" s="84">
        <f t="shared" si="198"/>
        <v>3533.9618</v>
      </c>
      <c r="G2815" s="95" t="s">
        <v>246</v>
      </c>
      <c r="H2815" s="69"/>
      <c r="J2815" s="76"/>
      <c r="K2815" s="88"/>
      <c r="N2815" s="18"/>
      <c r="P2815" s="4">
        <v>30.0</v>
      </c>
      <c r="Q2815" s="4"/>
      <c r="R2815" s="4"/>
      <c r="S2815" s="21"/>
      <c r="T2815" s="21"/>
      <c r="V2815" s="89"/>
      <c r="Z2815" s="73"/>
      <c r="AA2815" s="73">
        <v>14.999877950545553</v>
      </c>
      <c r="AB2815" s="4"/>
      <c r="AC2815" s="74"/>
      <c r="AD2815" s="75"/>
      <c r="AE2815" s="75"/>
      <c r="AF2815" s="76"/>
      <c r="AJ2815" s="90"/>
      <c r="AK2815" s="18"/>
      <c r="AL2815" s="8">
        <f t="shared" si="199"/>
        <v>0</v>
      </c>
      <c r="AO2815" s="8">
        <v>3.442702941391494</v>
      </c>
      <c r="AT2815" s="18"/>
      <c r="AU2815" s="91"/>
    </row>
    <row r="2816" ht="12.0" customHeight="1">
      <c r="A2816" s="97">
        <v>5403064.0</v>
      </c>
      <c r="B2816" s="92" t="s">
        <v>3136</v>
      </c>
      <c r="C2816" s="81" t="str">
        <f t="shared" si="197"/>
        <v/>
      </c>
      <c r="D2816" s="82">
        <v>3614.57</v>
      </c>
      <c r="E2816" s="94" t="s">
        <v>245</v>
      </c>
      <c r="F2816" s="84">
        <f t="shared" si="198"/>
        <v>4409.7754</v>
      </c>
      <c r="G2816" s="95" t="s">
        <v>246</v>
      </c>
      <c r="H2816" s="69"/>
      <c r="J2816" s="76"/>
      <c r="K2816" s="88"/>
      <c r="N2816" s="18"/>
      <c r="P2816" s="4">
        <v>30.0</v>
      </c>
      <c r="Q2816" s="4"/>
      <c r="R2816" s="4"/>
      <c r="S2816" s="21"/>
      <c r="T2816" s="21"/>
      <c r="V2816" s="89"/>
      <c r="Z2816" s="73"/>
      <c r="AA2816" s="73">
        <v>14.999877950545553</v>
      </c>
      <c r="AB2816" s="4"/>
      <c r="AC2816" s="74"/>
      <c r="AD2816" s="75"/>
      <c r="AE2816" s="75"/>
      <c r="AF2816" s="76"/>
      <c r="AJ2816" s="90"/>
      <c r="AK2816" s="18"/>
      <c r="AL2816" s="8">
        <f t="shared" si="199"/>
        <v>0</v>
      </c>
      <c r="AO2816" s="8">
        <v>1.4394613155707485</v>
      </c>
      <c r="AT2816" s="18"/>
      <c r="AU2816" s="91"/>
    </row>
    <row r="2817" ht="12.0" customHeight="1">
      <c r="A2817" s="97">
        <v>5403065.0</v>
      </c>
      <c r="B2817" s="92" t="s">
        <v>3137</v>
      </c>
      <c r="C2817" s="81" t="str">
        <f t="shared" si="197"/>
        <v/>
      </c>
      <c r="D2817" s="82">
        <v>5129.12</v>
      </c>
      <c r="E2817" s="94" t="s">
        <v>245</v>
      </c>
      <c r="F2817" s="84">
        <f t="shared" si="198"/>
        <v>6257.5264</v>
      </c>
      <c r="G2817" s="95" t="s">
        <v>246</v>
      </c>
      <c r="H2817" s="69"/>
      <c r="J2817" s="76"/>
      <c r="K2817" s="88"/>
      <c r="N2817" s="18"/>
      <c r="P2817" s="4">
        <v>30.0</v>
      </c>
      <c r="Q2817" s="4"/>
      <c r="R2817" s="4"/>
      <c r="S2817" s="21"/>
      <c r="T2817" s="21"/>
      <c r="V2817" s="89"/>
      <c r="Z2817" s="73"/>
      <c r="AA2817" s="73">
        <v>14.999877950545553</v>
      </c>
      <c r="AB2817" s="4"/>
      <c r="AC2817" s="74"/>
      <c r="AD2817" s="75"/>
      <c r="AE2817" s="75"/>
      <c r="AF2817" s="76"/>
      <c r="AJ2817" s="90"/>
      <c r="AK2817" s="18"/>
      <c r="AL2817" s="8">
        <f t="shared" si="199"/>
        <v>0</v>
      </c>
      <c r="AO2817" s="8">
        <v>0.729105223345924</v>
      </c>
      <c r="AT2817" s="18"/>
      <c r="AU2817" s="91"/>
    </row>
    <row r="2818" ht="12.0" customHeight="1">
      <c r="A2818" s="97">
        <v>5403042.0</v>
      </c>
      <c r="B2818" s="92" t="s">
        <v>3138</v>
      </c>
      <c r="C2818" s="81" t="str">
        <f t="shared" si="197"/>
        <v/>
      </c>
      <c r="D2818" s="82">
        <v>3004.43</v>
      </c>
      <c r="E2818" s="94" t="s">
        <v>245</v>
      </c>
      <c r="F2818" s="84">
        <f t="shared" si="198"/>
        <v>3665.4046</v>
      </c>
      <c r="G2818" s="95" t="s">
        <v>246</v>
      </c>
      <c r="H2818" s="69"/>
      <c r="J2818" s="76"/>
      <c r="K2818" s="88"/>
      <c r="N2818" s="18"/>
      <c r="P2818" s="4">
        <v>30.0</v>
      </c>
      <c r="Q2818" s="4"/>
      <c r="R2818" s="4"/>
      <c r="S2818" s="21"/>
      <c r="T2818" s="21"/>
      <c r="V2818" s="89"/>
      <c r="Z2818" s="73"/>
      <c r="AA2818" s="73">
        <v>15.000053308882329</v>
      </c>
      <c r="AB2818" s="4"/>
      <c r="AC2818" s="74"/>
      <c r="AD2818" s="75"/>
      <c r="AE2818" s="75"/>
      <c r="AF2818" s="76"/>
      <c r="AJ2818" s="90">
        <v>1602029.0</v>
      </c>
      <c r="AK2818" s="18"/>
      <c r="AL2818" s="8">
        <f t="shared" si="199"/>
        <v>0</v>
      </c>
      <c r="AO2818" s="8">
        <v>9.95774724561163</v>
      </c>
      <c r="AT2818" s="18"/>
      <c r="AU2818" s="91"/>
    </row>
    <row r="2819" ht="12.0" customHeight="1">
      <c r="A2819" s="97">
        <v>5403060.0</v>
      </c>
      <c r="B2819" s="92" t="s">
        <v>3139</v>
      </c>
      <c r="C2819" s="81" t="str">
        <f t="shared" si="197"/>
        <v/>
      </c>
      <c r="D2819" s="82">
        <v>3161.56</v>
      </c>
      <c r="E2819" s="94"/>
      <c r="F2819" s="84">
        <f t="shared" si="198"/>
        <v>3857.1032</v>
      </c>
      <c r="G2819" s="95" t="s">
        <v>246</v>
      </c>
      <c r="H2819" s="69"/>
      <c r="J2819" s="76"/>
      <c r="K2819" s="88"/>
      <c r="N2819" s="18"/>
      <c r="P2819" s="4">
        <v>30.0</v>
      </c>
      <c r="Q2819" s="4"/>
      <c r="R2819" s="4"/>
      <c r="S2819" s="21"/>
      <c r="T2819" s="21"/>
      <c r="V2819" s="89"/>
      <c r="Z2819" s="73"/>
      <c r="AA2819" s="73">
        <v>15.000053308882329</v>
      </c>
      <c r="AB2819" s="4"/>
      <c r="AC2819" s="74"/>
      <c r="AD2819" s="75"/>
      <c r="AE2819" s="75"/>
      <c r="AF2819" s="76"/>
      <c r="AJ2819" s="90"/>
      <c r="AK2819" s="18"/>
      <c r="AL2819" s="8">
        <f t="shared" si="199"/>
        <v>0</v>
      </c>
      <c r="AO2819" s="8">
        <v>3.154285008801515</v>
      </c>
      <c r="AT2819" s="18"/>
      <c r="AU2819" s="91"/>
    </row>
    <row r="2820" ht="12.0" customHeight="1">
      <c r="A2820" s="97">
        <v>5403061.0</v>
      </c>
      <c r="B2820" s="92" t="s">
        <v>3140</v>
      </c>
      <c r="C2820" s="81" t="str">
        <f t="shared" si="197"/>
        <v/>
      </c>
      <c r="D2820" s="82">
        <v>3556.75</v>
      </c>
      <c r="E2820" s="94"/>
      <c r="F2820" s="84">
        <f t="shared" si="198"/>
        <v>4339.235</v>
      </c>
      <c r="G2820" s="95" t="s">
        <v>246</v>
      </c>
      <c r="H2820" s="69"/>
      <c r="J2820" s="76"/>
      <c r="K2820" s="88"/>
      <c r="N2820" s="18"/>
      <c r="P2820" s="4">
        <v>30.0</v>
      </c>
      <c r="Q2820" s="4"/>
      <c r="R2820" s="4"/>
      <c r="S2820" s="21"/>
      <c r="T2820" s="21"/>
      <c r="V2820" s="89"/>
      <c r="Z2820" s="73"/>
      <c r="AA2820" s="73">
        <v>15.000053308882329</v>
      </c>
      <c r="AB2820" s="4"/>
      <c r="AC2820" s="74"/>
      <c r="AD2820" s="75"/>
      <c r="AE2820" s="75"/>
      <c r="AF2820" s="76"/>
      <c r="AJ2820" s="90"/>
      <c r="AK2820" s="18"/>
      <c r="AL2820" s="8">
        <f t="shared" si="199"/>
        <v>0</v>
      </c>
      <c r="AO2820" s="8">
        <v>1.401904448356229</v>
      </c>
      <c r="AT2820" s="18"/>
      <c r="AU2820" s="91"/>
    </row>
    <row r="2821" ht="12.0" customHeight="1">
      <c r="A2821" s="97">
        <v>5403032.0</v>
      </c>
      <c r="B2821" s="92" t="s">
        <v>3141</v>
      </c>
      <c r="C2821" s="81" t="str">
        <f t="shared" si="197"/>
        <v/>
      </c>
      <c r="D2821" s="82">
        <v>4033.94</v>
      </c>
      <c r="E2821" s="94" t="s">
        <v>245</v>
      </c>
      <c r="F2821" s="84">
        <f t="shared" si="198"/>
        <v>4921.4068</v>
      </c>
      <c r="G2821" s="95" t="s">
        <v>246</v>
      </c>
      <c r="H2821" s="69"/>
      <c r="J2821" s="76"/>
      <c r="K2821" s="88"/>
      <c r="N2821" s="18"/>
      <c r="P2821" s="4">
        <v>30.0</v>
      </c>
      <c r="Q2821" s="4"/>
      <c r="R2821" s="4"/>
      <c r="S2821" s="21"/>
      <c r="T2821" s="21"/>
      <c r="V2821" s="89"/>
      <c r="Z2821" s="73"/>
      <c r="AA2821" s="73">
        <v>15.000053308882329</v>
      </c>
      <c r="AB2821" s="4"/>
      <c r="AC2821" s="74"/>
      <c r="AD2821" s="75"/>
      <c r="AE2821" s="75"/>
      <c r="AF2821" s="76"/>
      <c r="AJ2821" s="90">
        <v>1602029.0</v>
      </c>
      <c r="AK2821" s="18"/>
      <c r="AL2821" s="8">
        <f t="shared" si="199"/>
        <v>0</v>
      </c>
      <c r="AO2821" s="8">
        <v>0.605421558569189</v>
      </c>
      <c r="AT2821" s="18"/>
      <c r="AU2821" s="91"/>
    </row>
    <row r="2822" ht="12.0" customHeight="1">
      <c r="A2822" s="109">
        <v>5403033.0</v>
      </c>
      <c r="B2822" s="110" t="s">
        <v>3142</v>
      </c>
      <c r="C2822" s="81" t="str">
        <f t="shared" si="197"/>
        <v/>
      </c>
      <c r="D2822" s="82">
        <v>5360.36</v>
      </c>
      <c r="E2822" s="121" t="s">
        <v>245</v>
      </c>
      <c r="F2822" s="128">
        <f t="shared" si="198"/>
        <v>6539.6392</v>
      </c>
      <c r="G2822" s="112" t="s">
        <v>246</v>
      </c>
      <c r="H2822" s="69"/>
      <c r="J2822" s="76"/>
      <c r="K2822" s="88"/>
      <c r="N2822" s="18"/>
      <c r="P2822" s="4">
        <v>30.0</v>
      </c>
      <c r="Q2822" s="4"/>
      <c r="R2822" s="4"/>
      <c r="S2822" s="21"/>
      <c r="T2822" s="21"/>
      <c r="V2822" s="89"/>
      <c r="Z2822" s="73"/>
      <c r="AA2822" s="73">
        <v>14.999924255048413</v>
      </c>
      <c r="AB2822" s="4"/>
      <c r="AC2822" s="74"/>
      <c r="AD2822" s="75"/>
      <c r="AE2822" s="75"/>
      <c r="AF2822" s="76"/>
      <c r="AJ2822" s="90">
        <v>1602030.0</v>
      </c>
      <c r="AK2822" s="18"/>
      <c r="AL2822" s="8">
        <f t="shared" si="199"/>
        <v>0</v>
      </c>
      <c r="AO2822" s="8">
        <v>0.6033761085198701</v>
      </c>
      <c r="AT2822" s="18"/>
      <c r="AU2822" s="91"/>
    </row>
    <row r="2823" ht="75.0" customHeight="1">
      <c r="A2823" s="62">
        <v>80.0</v>
      </c>
      <c r="B2823" s="113" t="s">
        <v>3143</v>
      </c>
      <c r="C2823" s="66"/>
      <c r="D2823" s="82"/>
      <c r="E2823" s="66"/>
      <c r="F2823" s="114"/>
      <c r="G2823" s="68"/>
      <c r="H2823" s="69"/>
      <c r="I2823" s="70">
        <v>0.0</v>
      </c>
      <c r="J2823" s="71"/>
      <c r="K2823" s="71"/>
      <c r="N2823" s="18"/>
      <c r="P2823" s="4">
        <v>180.0</v>
      </c>
      <c r="Q2823" s="4"/>
      <c r="R2823" s="5"/>
      <c r="S2823" s="21"/>
      <c r="T2823" s="21"/>
      <c r="V2823" s="72"/>
      <c r="Z2823" s="73"/>
      <c r="AA2823" s="73"/>
      <c r="AB2823" s="4"/>
      <c r="AC2823" s="74"/>
      <c r="AD2823" s="75"/>
      <c r="AE2823" s="75"/>
      <c r="AF2823" s="76"/>
      <c r="AJ2823" s="90"/>
      <c r="AK2823" s="18"/>
      <c r="AL2823" s="18"/>
      <c r="AT2823" s="18"/>
      <c r="AU2823" s="91"/>
    </row>
    <row r="2824" ht="12.0" customHeight="1">
      <c r="A2824" s="79">
        <v>5404001.0</v>
      </c>
      <c r="B2824" s="80" t="s">
        <v>3144</v>
      </c>
      <c r="C2824" s="81" t="str">
        <f t="shared" ref="C2824:C2921" si="200">IF(MROUND(AL2824/(AO2824*F2824),1)=0,"",MROUND(AL2824/(AO2824*F2824),1))</f>
        <v/>
      </c>
      <c r="D2824" s="82">
        <v>66.83</v>
      </c>
      <c r="E2824" s="83" t="s">
        <v>245</v>
      </c>
      <c r="F2824" s="84">
        <f t="shared" ref="F2824:F2921" si="201">D2824*1.22</f>
        <v>81.5326</v>
      </c>
      <c r="G2824" s="85" t="s">
        <v>246</v>
      </c>
      <c r="H2824" s="69"/>
      <c r="I2824" s="87" t="s">
        <v>538</v>
      </c>
      <c r="J2824" s="76"/>
      <c r="K2824" s="88"/>
      <c r="N2824" s="18"/>
      <c r="P2824" s="4">
        <v>180.0</v>
      </c>
      <c r="Q2824" s="4"/>
      <c r="R2824" s="4"/>
      <c r="S2824" s="21"/>
      <c r="T2824" s="21"/>
      <c r="V2824" s="89"/>
      <c r="Z2824" s="73"/>
      <c r="AA2824" s="73">
        <v>19.990840393863067</v>
      </c>
      <c r="AB2824" s="4"/>
      <c r="AC2824" s="74"/>
      <c r="AD2824" s="75"/>
      <c r="AE2824" s="75"/>
      <c r="AF2824" s="76"/>
      <c r="AJ2824" s="90">
        <v>1604001.0</v>
      </c>
      <c r="AK2824" s="18"/>
      <c r="AL2824" s="8">
        <f t="shared" ref="AL2824:AL2921" si="202">$I$2823/98</f>
        <v>0</v>
      </c>
      <c r="AO2824" s="8">
        <v>3.3812832353831492</v>
      </c>
      <c r="AT2824" s="18"/>
      <c r="AU2824" s="91"/>
    </row>
    <row r="2825" ht="12.0" customHeight="1">
      <c r="A2825" s="97">
        <v>5404002.0</v>
      </c>
      <c r="B2825" s="92" t="s">
        <v>3145</v>
      </c>
      <c r="C2825" s="81" t="str">
        <f t="shared" si="200"/>
        <v/>
      </c>
      <c r="D2825" s="82">
        <v>66.83</v>
      </c>
      <c r="E2825" s="94" t="s">
        <v>245</v>
      </c>
      <c r="F2825" s="84">
        <f t="shared" si="201"/>
        <v>81.5326</v>
      </c>
      <c r="G2825" s="95" t="s">
        <v>252</v>
      </c>
      <c r="H2825" s="69"/>
      <c r="I2825" s="187" t="s">
        <v>3146</v>
      </c>
      <c r="J2825" s="76"/>
      <c r="K2825" s="88"/>
      <c r="N2825" s="18"/>
      <c r="P2825" s="4">
        <v>180.0</v>
      </c>
      <c r="Q2825" s="4"/>
      <c r="R2825" s="4"/>
      <c r="S2825" s="21"/>
      <c r="T2825" s="21"/>
      <c r="V2825" s="89"/>
      <c r="Z2825" s="73"/>
      <c r="AA2825" s="73">
        <v>19.990840393863067</v>
      </c>
      <c r="AB2825" s="4"/>
      <c r="AC2825" s="74"/>
      <c r="AD2825" s="75"/>
      <c r="AE2825" s="75"/>
      <c r="AF2825" s="76"/>
      <c r="AJ2825" s="90">
        <v>1604002.0</v>
      </c>
      <c r="AK2825" s="18"/>
      <c r="AL2825" s="8">
        <f t="shared" si="202"/>
        <v>0</v>
      </c>
      <c r="AO2825" s="8">
        <v>1.4917426038455068</v>
      </c>
      <c r="AT2825" s="18"/>
      <c r="AU2825" s="91"/>
    </row>
    <row r="2826" ht="12.0" customHeight="1">
      <c r="A2826" s="97">
        <v>5404003.0</v>
      </c>
      <c r="B2826" s="92" t="s">
        <v>3147</v>
      </c>
      <c r="C2826" s="81" t="str">
        <f t="shared" si="200"/>
        <v/>
      </c>
      <c r="D2826" s="82">
        <v>76.39</v>
      </c>
      <c r="E2826" s="94" t="s">
        <v>245</v>
      </c>
      <c r="F2826" s="84">
        <f t="shared" si="201"/>
        <v>93.1958</v>
      </c>
      <c r="G2826" s="95" t="s">
        <v>252</v>
      </c>
      <c r="H2826" s="69"/>
      <c r="I2826" s="188"/>
      <c r="J2826" s="76"/>
      <c r="K2826" s="88"/>
      <c r="N2826" s="18"/>
      <c r="P2826" s="4">
        <v>180.0</v>
      </c>
      <c r="Q2826" s="4"/>
      <c r="R2826" s="4"/>
      <c r="S2826" s="21"/>
      <c r="T2826" s="21"/>
      <c r="V2826" s="89"/>
      <c r="Z2826" s="73"/>
      <c r="AA2826" s="73">
        <v>20.008011215701984</v>
      </c>
      <c r="AB2826" s="4"/>
      <c r="AC2826" s="74"/>
      <c r="AD2826" s="75"/>
      <c r="AE2826" s="75"/>
      <c r="AF2826" s="76"/>
      <c r="AJ2826" s="90">
        <v>1604003.0</v>
      </c>
      <c r="AK2826" s="18"/>
      <c r="AL2826" s="8">
        <f t="shared" si="202"/>
        <v>0</v>
      </c>
      <c r="AO2826" s="8">
        <v>2.5056232604212627</v>
      </c>
      <c r="AT2826" s="18"/>
      <c r="AU2826" s="91"/>
    </row>
    <row r="2827" ht="12.0" customHeight="1">
      <c r="A2827" s="97">
        <v>5404004.0</v>
      </c>
      <c r="B2827" s="92" t="s">
        <v>3148</v>
      </c>
      <c r="C2827" s="81" t="str">
        <f t="shared" si="200"/>
        <v/>
      </c>
      <c r="D2827" s="82">
        <v>92.89</v>
      </c>
      <c r="E2827" s="94" t="s">
        <v>245</v>
      </c>
      <c r="F2827" s="84">
        <f t="shared" si="201"/>
        <v>113.3258</v>
      </c>
      <c r="G2827" s="95" t="s">
        <v>246</v>
      </c>
      <c r="H2827" s="69"/>
      <c r="I2827" s="76"/>
      <c r="J2827" s="76"/>
      <c r="K2827" s="88"/>
      <c r="N2827" s="18"/>
      <c r="P2827" s="4">
        <v>180.0</v>
      </c>
      <c r="Q2827" s="4"/>
      <c r="R2827" s="4"/>
      <c r="S2827" s="21"/>
      <c r="T2827" s="21"/>
      <c r="V2827" s="89"/>
      <c r="Z2827" s="73"/>
      <c r="AA2827" s="73">
        <v>19.99670564981058</v>
      </c>
      <c r="AB2827" s="4"/>
      <c r="AC2827" s="74"/>
      <c r="AD2827" s="75"/>
      <c r="AE2827" s="75"/>
      <c r="AF2827" s="76"/>
      <c r="AJ2827" s="90">
        <v>1604004.0</v>
      </c>
      <c r="AK2827" s="18"/>
      <c r="AL2827" s="8">
        <f t="shared" si="202"/>
        <v>0</v>
      </c>
      <c r="AO2827" s="8">
        <v>7.657631095658788</v>
      </c>
      <c r="AT2827" s="18"/>
      <c r="AU2827" s="91"/>
    </row>
    <row r="2828" ht="12.0" customHeight="1">
      <c r="A2828" s="97">
        <v>5404005.0</v>
      </c>
      <c r="B2828" s="92" t="s">
        <v>3149</v>
      </c>
      <c r="C2828" s="81" t="str">
        <f t="shared" si="200"/>
        <v/>
      </c>
      <c r="D2828" s="82">
        <v>66.83</v>
      </c>
      <c r="E2828" s="94" t="s">
        <v>245</v>
      </c>
      <c r="F2828" s="84">
        <f t="shared" si="201"/>
        <v>81.5326</v>
      </c>
      <c r="G2828" s="95" t="s">
        <v>274</v>
      </c>
      <c r="H2828" s="69"/>
      <c r="I2828" s="19" t="s">
        <v>2914</v>
      </c>
      <c r="J2828" s="100"/>
      <c r="K2828" s="88"/>
      <c r="N2828" s="18"/>
      <c r="P2828" s="4">
        <v>180.0</v>
      </c>
      <c r="Q2828" s="4"/>
      <c r="R2828" s="4"/>
      <c r="S2828" s="21"/>
      <c r="T2828" s="21"/>
      <c r="V2828" s="89"/>
      <c r="Z2828" s="73"/>
      <c r="AA2828" s="73">
        <v>19.990840393863067</v>
      </c>
      <c r="AB2828" s="4"/>
      <c r="AC2828" s="74"/>
      <c r="AD2828" s="75"/>
      <c r="AE2828" s="75"/>
      <c r="AF2828" s="76"/>
      <c r="AJ2828" s="90">
        <v>1604005.0</v>
      </c>
      <c r="AK2828" s="18"/>
      <c r="AL2828" s="8">
        <f t="shared" si="202"/>
        <v>0</v>
      </c>
      <c r="AO2828" s="8">
        <v>0.09403721507500307</v>
      </c>
      <c r="AT2828" s="18"/>
      <c r="AU2828" s="91"/>
    </row>
    <row r="2829" ht="12.0" customHeight="1">
      <c r="A2829" s="97">
        <v>5404006.0</v>
      </c>
      <c r="B2829" s="92" t="s">
        <v>3150</v>
      </c>
      <c r="C2829" s="81" t="str">
        <f t="shared" si="200"/>
        <v/>
      </c>
      <c r="D2829" s="82">
        <v>78.23</v>
      </c>
      <c r="E2829" s="94" t="s">
        <v>245</v>
      </c>
      <c r="F2829" s="84">
        <f t="shared" si="201"/>
        <v>95.4406</v>
      </c>
      <c r="G2829" s="95" t="s">
        <v>274</v>
      </c>
      <c r="H2829" s="69"/>
      <c r="J2829" s="100"/>
      <c r="K2829" s="88"/>
      <c r="N2829" s="18"/>
      <c r="P2829" s="4">
        <v>180.0</v>
      </c>
      <c r="Q2829" s="4"/>
      <c r="R2829" s="4"/>
      <c r="S2829" s="21"/>
      <c r="T2829" s="21"/>
      <c r="V2829" s="89"/>
      <c r="Z2829" s="73"/>
      <c r="AA2829" s="73">
        <v>20.007823195775472</v>
      </c>
      <c r="AB2829" s="4"/>
      <c r="AC2829" s="74"/>
      <c r="AD2829" s="75"/>
      <c r="AE2829" s="75"/>
      <c r="AF2829" s="76"/>
      <c r="AJ2829" s="90">
        <v>1604006.0</v>
      </c>
      <c r="AK2829" s="18"/>
      <c r="AL2829" s="8">
        <f t="shared" si="202"/>
        <v>0</v>
      </c>
      <c r="AO2829" s="8">
        <v>0.10443539362025688</v>
      </c>
      <c r="AT2829" s="18"/>
      <c r="AU2829" s="91"/>
    </row>
    <row r="2830" ht="12.0" customHeight="1">
      <c r="A2830" s="97">
        <v>5404007.0</v>
      </c>
      <c r="B2830" s="92" t="s">
        <v>3151</v>
      </c>
      <c r="C2830" s="81" t="str">
        <f t="shared" si="200"/>
        <v/>
      </c>
      <c r="D2830" s="82">
        <v>105.82</v>
      </c>
      <c r="E2830" s="94" t="s">
        <v>245</v>
      </c>
      <c r="F2830" s="84">
        <f t="shared" si="201"/>
        <v>129.1004</v>
      </c>
      <c r="G2830" s="95" t="s">
        <v>274</v>
      </c>
      <c r="H2830" s="69"/>
      <c r="J2830" s="100"/>
      <c r="K2830" s="88"/>
      <c r="N2830" s="18"/>
      <c r="P2830" s="4">
        <v>180.0</v>
      </c>
      <c r="Q2830" s="4"/>
      <c r="R2830" s="4"/>
      <c r="S2830" s="21"/>
      <c r="T2830" s="21"/>
      <c r="V2830" s="89"/>
      <c r="Z2830" s="73"/>
      <c r="AA2830" s="73">
        <v>19.99710815500289</v>
      </c>
      <c r="AB2830" s="4"/>
      <c r="AC2830" s="74"/>
      <c r="AD2830" s="75"/>
      <c r="AE2830" s="75"/>
      <c r="AF2830" s="76"/>
      <c r="AJ2830" s="90">
        <v>1604007.0</v>
      </c>
      <c r="AK2830" s="18"/>
      <c r="AL2830" s="8">
        <f t="shared" si="202"/>
        <v>0</v>
      </c>
      <c r="AO2830" s="8">
        <v>0.30552237568027263</v>
      </c>
      <c r="AT2830" s="18"/>
      <c r="AU2830" s="91"/>
    </row>
    <row r="2831" ht="12.0" customHeight="1">
      <c r="A2831" s="97">
        <v>5404008.0</v>
      </c>
      <c r="B2831" s="92" t="s">
        <v>3152</v>
      </c>
      <c r="C2831" s="81" t="str">
        <f t="shared" si="200"/>
        <v/>
      </c>
      <c r="D2831" s="82">
        <v>118.62</v>
      </c>
      <c r="E2831" s="94" t="s">
        <v>245</v>
      </c>
      <c r="F2831" s="84">
        <f t="shared" si="201"/>
        <v>144.7164</v>
      </c>
      <c r="G2831" s="95" t="s">
        <v>274</v>
      </c>
      <c r="H2831" s="69"/>
      <c r="J2831" s="100"/>
      <c r="K2831" s="88"/>
      <c r="N2831" s="18"/>
      <c r="P2831" s="4">
        <v>180.0</v>
      </c>
      <c r="Q2831" s="4"/>
      <c r="R2831" s="4"/>
      <c r="S2831" s="21"/>
      <c r="T2831" s="21"/>
      <c r="V2831" s="89"/>
      <c r="Z2831" s="73"/>
      <c r="AA2831" s="73">
        <v>20.00515929317683</v>
      </c>
      <c r="AB2831" s="4"/>
      <c r="AC2831" s="74"/>
      <c r="AD2831" s="75"/>
      <c r="AE2831" s="75"/>
      <c r="AF2831" s="76"/>
      <c r="AJ2831" s="90">
        <v>1604008.0</v>
      </c>
      <c r="AK2831" s="18"/>
      <c r="AL2831" s="8">
        <f t="shared" si="202"/>
        <v>0</v>
      </c>
      <c r="AO2831" s="8">
        <v>0.6056130491176831</v>
      </c>
      <c r="AT2831" s="18"/>
      <c r="AU2831" s="91"/>
    </row>
    <row r="2832" ht="12.0" customHeight="1">
      <c r="A2832" s="97">
        <v>5404009.0</v>
      </c>
      <c r="B2832" s="92" t="s">
        <v>3153</v>
      </c>
      <c r="C2832" s="81" t="str">
        <f t="shared" si="200"/>
        <v/>
      </c>
      <c r="D2832" s="82">
        <v>39.2</v>
      </c>
      <c r="E2832" s="94" t="s">
        <v>245</v>
      </c>
      <c r="F2832" s="84">
        <f t="shared" si="201"/>
        <v>47.824</v>
      </c>
      <c r="G2832" s="95" t="s">
        <v>246</v>
      </c>
      <c r="H2832" s="69"/>
      <c r="I2832" s="187" t="s">
        <v>3154</v>
      </c>
      <c r="J2832" s="76"/>
      <c r="K2832" s="88"/>
      <c r="N2832" s="18"/>
      <c r="P2832" s="4">
        <v>180.0</v>
      </c>
      <c r="Q2832" s="4"/>
      <c r="R2832" s="4"/>
      <c r="S2832" s="21"/>
      <c r="T2832" s="21"/>
      <c r="V2832" s="89"/>
      <c r="Z2832" s="73"/>
      <c r="AA2832" s="73">
        <v>4.9960967993754934</v>
      </c>
      <c r="AB2832" s="4"/>
      <c r="AC2832" s="74"/>
      <c r="AD2832" s="75"/>
      <c r="AE2832" s="75"/>
      <c r="AF2832" s="76"/>
      <c r="AJ2832" s="90">
        <v>1604009.0</v>
      </c>
      <c r="AK2832" s="18"/>
      <c r="AL2832" s="8">
        <f t="shared" si="202"/>
        <v>0</v>
      </c>
      <c r="AO2832" s="8">
        <v>1469.9458415145834</v>
      </c>
      <c r="AT2832" s="18"/>
      <c r="AU2832" s="91"/>
    </row>
    <row r="2833" ht="12.0" customHeight="1">
      <c r="A2833" s="97">
        <v>5404010.0</v>
      </c>
      <c r="B2833" s="92" t="s">
        <v>3155</v>
      </c>
      <c r="C2833" s="81" t="str">
        <f t="shared" si="200"/>
        <v/>
      </c>
      <c r="D2833" s="82">
        <v>71.71</v>
      </c>
      <c r="E2833" s="94" t="s">
        <v>372</v>
      </c>
      <c r="F2833" s="84">
        <f t="shared" si="201"/>
        <v>87.4862</v>
      </c>
      <c r="G2833" s="95" t="s">
        <v>246</v>
      </c>
      <c r="H2833" s="69"/>
      <c r="I2833" s="188"/>
      <c r="J2833" s="76"/>
      <c r="K2833" s="88"/>
      <c r="N2833" s="18"/>
      <c r="P2833" s="4">
        <v>180.0</v>
      </c>
      <c r="Q2833" s="4"/>
      <c r="R2833" s="4"/>
      <c r="S2833" s="21"/>
      <c r="T2833" s="21"/>
      <c r="V2833" s="89"/>
      <c r="Z2833" s="73"/>
      <c r="AA2833" s="73">
        <v>4.992532536803921</v>
      </c>
      <c r="AB2833" s="4"/>
      <c r="AC2833" s="74"/>
      <c r="AD2833" s="75"/>
      <c r="AE2833" s="75"/>
      <c r="AF2833" s="76"/>
      <c r="AJ2833" s="90">
        <v>1604010.0</v>
      </c>
      <c r="AK2833" s="18"/>
      <c r="AL2833" s="8">
        <f t="shared" si="202"/>
        <v>0</v>
      </c>
      <c r="AO2833" s="8">
        <v>1.222832658347999</v>
      </c>
      <c r="AT2833" s="18"/>
      <c r="AU2833" s="91"/>
    </row>
    <row r="2834" ht="12.0" customHeight="1">
      <c r="A2834" s="97">
        <v>5404011.0</v>
      </c>
      <c r="B2834" s="92" t="s">
        <v>3156</v>
      </c>
      <c r="C2834" s="81" t="str">
        <f t="shared" si="200"/>
        <v/>
      </c>
      <c r="D2834" s="82">
        <v>90.09</v>
      </c>
      <c r="E2834" s="94" t="s">
        <v>245</v>
      </c>
      <c r="F2834" s="84">
        <f t="shared" si="201"/>
        <v>109.9098</v>
      </c>
      <c r="G2834" s="95" t="s">
        <v>246</v>
      </c>
      <c r="H2834" s="69"/>
      <c r="I2834" s="87" t="s">
        <v>1735</v>
      </c>
      <c r="J2834" s="76"/>
      <c r="K2834" s="88"/>
      <c r="N2834" s="18"/>
      <c r="P2834" s="4">
        <v>180.0</v>
      </c>
      <c r="Q2834" s="4"/>
      <c r="R2834" s="4"/>
      <c r="S2834" s="21"/>
      <c r="T2834" s="21"/>
      <c r="V2834" s="89"/>
      <c r="Z2834" s="73"/>
      <c r="AA2834" s="73">
        <v>4.99320652173914</v>
      </c>
      <c r="AB2834" s="4"/>
      <c r="AC2834" s="74"/>
      <c r="AD2834" s="75"/>
      <c r="AE2834" s="75"/>
      <c r="AF2834" s="76"/>
      <c r="AJ2834" s="90">
        <v>1604011.0</v>
      </c>
      <c r="AK2834" s="18"/>
      <c r="AL2834" s="8">
        <f t="shared" si="202"/>
        <v>0</v>
      </c>
      <c r="AO2834" s="8">
        <v>4.472299791708238</v>
      </c>
      <c r="AT2834" s="18"/>
      <c r="AU2834" s="91"/>
    </row>
    <row r="2835" ht="12.0" customHeight="1">
      <c r="A2835" s="97">
        <v>5404012.0</v>
      </c>
      <c r="B2835" s="92" t="s">
        <v>3157</v>
      </c>
      <c r="C2835" s="81" t="str">
        <f t="shared" si="200"/>
        <v/>
      </c>
      <c r="D2835" s="82">
        <v>70.84</v>
      </c>
      <c r="E2835" s="94" t="s">
        <v>245</v>
      </c>
      <c r="F2835" s="84">
        <f t="shared" si="201"/>
        <v>86.4248</v>
      </c>
      <c r="G2835" s="95" t="s">
        <v>274</v>
      </c>
      <c r="H2835" s="69"/>
      <c r="I2835" s="187" t="s">
        <v>3158</v>
      </c>
      <c r="J2835" s="100"/>
      <c r="K2835" s="88"/>
      <c r="N2835" s="18"/>
      <c r="P2835" s="4">
        <v>180.0</v>
      </c>
      <c r="Q2835" s="4"/>
      <c r="R2835" s="4"/>
      <c r="S2835" s="21"/>
      <c r="T2835" s="21"/>
      <c r="V2835" s="89"/>
      <c r="Z2835" s="73"/>
      <c r="AA2835" s="73">
        <v>20.0</v>
      </c>
      <c r="AB2835" s="4"/>
      <c r="AC2835" s="74"/>
      <c r="AD2835" s="75"/>
      <c r="AE2835" s="75"/>
      <c r="AF2835" s="76"/>
      <c r="AJ2835" s="90">
        <v>1604012.0</v>
      </c>
      <c r="AK2835" s="18"/>
      <c r="AL2835" s="8">
        <f t="shared" si="202"/>
        <v>0</v>
      </c>
      <c r="AO2835" s="8">
        <v>1.673530950001336</v>
      </c>
      <c r="AT2835" s="18"/>
      <c r="AU2835" s="91"/>
    </row>
    <row r="2836" ht="12.0" customHeight="1">
      <c r="A2836" s="97">
        <v>5404013.0</v>
      </c>
      <c r="B2836" s="92" t="s">
        <v>3159</v>
      </c>
      <c r="C2836" s="81" t="str">
        <f t="shared" si="200"/>
        <v/>
      </c>
      <c r="D2836" s="82">
        <v>89.99</v>
      </c>
      <c r="E2836" s="94" t="s">
        <v>245</v>
      </c>
      <c r="F2836" s="84">
        <f t="shared" si="201"/>
        <v>109.7878</v>
      </c>
      <c r="G2836" s="95" t="s">
        <v>274</v>
      </c>
      <c r="H2836" s="69"/>
      <c r="I2836" s="188"/>
      <c r="J2836" s="100"/>
      <c r="K2836" s="88"/>
      <c r="N2836" s="18"/>
      <c r="P2836" s="4">
        <v>180.0</v>
      </c>
      <c r="Q2836" s="4"/>
      <c r="R2836" s="4"/>
      <c r="S2836" s="21"/>
      <c r="T2836" s="21"/>
      <c r="V2836" s="89"/>
      <c r="Z2836" s="73"/>
      <c r="AA2836" s="73">
        <v>19.993199591975525</v>
      </c>
      <c r="AB2836" s="4"/>
      <c r="AC2836" s="74"/>
      <c r="AD2836" s="75"/>
      <c r="AE2836" s="75"/>
      <c r="AF2836" s="76"/>
      <c r="AJ2836" s="90">
        <v>1604013.0</v>
      </c>
      <c r="AK2836" s="18"/>
      <c r="AL2836" s="8">
        <f t="shared" si="202"/>
        <v>0</v>
      </c>
      <c r="AO2836" s="8">
        <v>0.36007994276603555</v>
      </c>
      <c r="AT2836" s="18"/>
      <c r="AU2836" s="91"/>
    </row>
    <row r="2837" ht="12.0" customHeight="1">
      <c r="A2837" s="97">
        <v>5404014.0</v>
      </c>
      <c r="B2837" s="92" t="s">
        <v>3160</v>
      </c>
      <c r="C2837" s="81" t="str">
        <f t="shared" si="200"/>
        <v/>
      </c>
      <c r="D2837" s="82">
        <v>108.36</v>
      </c>
      <c r="E2837" s="94" t="s">
        <v>245</v>
      </c>
      <c r="F2837" s="84">
        <f t="shared" si="201"/>
        <v>132.1992</v>
      </c>
      <c r="G2837" s="95" t="s">
        <v>274</v>
      </c>
      <c r="H2837" s="69"/>
      <c r="I2837" s="76"/>
      <c r="J2837" s="100"/>
      <c r="K2837" s="88"/>
      <c r="N2837" s="18"/>
      <c r="P2837" s="4">
        <v>180.0</v>
      </c>
      <c r="Q2837" s="4"/>
      <c r="R2837" s="4"/>
      <c r="S2837" s="21"/>
      <c r="T2837" s="21"/>
      <c r="V2837" s="89"/>
      <c r="Z2837" s="73"/>
      <c r="AA2837" s="73">
        <v>19.994351878000558</v>
      </c>
      <c r="AB2837" s="4"/>
      <c r="AC2837" s="74"/>
      <c r="AD2837" s="75"/>
      <c r="AE2837" s="75"/>
      <c r="AF2837" s="76"/>
      <c r="AJ2837" s="90">
        <v>1604014.0</v>
      </c>
      <c r="AK2837" s="18"/>
      <c r="AL2837" s="8">
        <f t="shared" si="202"/>
        <v>0</v>
      </c>
      <c r="AO2837" s="8">
        <v>0.49554477151174425</v>
      </c>
      <c r="AT2837" s="18"/>
      <c r="AU2837" s="91"/>
    </row>
    <row r="2838" ht="12.0" customHeight="1">
      <c r="A2838" s="97">
        <v>5404015.0</v>
      </c>
      <c r="B2838" s="92" t="s">
        <v>3161</v>
      </c>
      <c r="C2838" s="81" t="str">
        <f t="shared" si="200"/>
        <v/>
      </c>
      <c r="D2838" s="82">
        <v>126.23</v>
      </c>
      <c r="E2838" s="94" t="s">
        <v>245</v>
      </c>
      <c r="F2838" s="84">
        <f t="shared" si="201"/>
        <v>154.0006</v>
      </c>
      <c r="G2838" s="95" t="s">
        <v>252</v>
      </c>
      <c r="H2838" s="69"/>
      <c r="I2838" s="187" t="s">
        <v>3162</v>
      </c>
      <c r="J2838" s="76"/>
      <c r="K2838" s="88"/>
      <c r="N2838" s="18"/>
      <c r="P2838" s="4">
        <v>180.0</v>
      </c>
      <c r="Q2838" s="4"/>
      <c r="R2838" s="4"/>
      <c r="S2838" s="21"/>
      <c r="T2838" s="21"/>
      <c r="V2838" s="89"/>
      <c r="Z2838" s="73"/>
      <c r="AA2838" s="73">
        <v>20.0</v>
      </c>
      <c r="AB2838" s="4"/>
      <c r="AC2838" s="74"/>
      <c r="AD2838" s="75"/>
      <c r="AE2838" s="75"/>
      <c r="AF2838" s="76"/>
      <c r="AJ2838" s="90">
        <v>1604015.0</v>
      </c>
      <c r="AK2838" s="18"/>
      <c r="AL2838" s="8">
        <f t="shared" si="202"/>
        <v>0</v>
      </c>
      <c r="AO2838" s="8">
        <v>0.32579200926924035</v>
      </c>
      <c r="AT2838" s="18"/>
      <c r="AU2838" s="91"/>
    </row>
    <row r="2839" ht="12.0" customHeight="1">
      <c r="A2839" s="97">
        <v>5404016.0</v>
      </c>
      <c r="B2839" s="92" t="s">
        <v>3163</v>
      </c>
      <c r="C2839" s="81" t="str">
        <f t="shared" si="200"/>
        <v/>
      </c>
      <c r="D2839" s="82">
        <v>144.19</v>
      </c>
      <c r="E2839" s="94" t="s">
        <v>245</v>
      </c>
      <c r="F2839" s="84">
        <f t="shared" si="201"/>
        <v>175.9118</v>
      </c>
      <c r="G2839" s="95" t="s">
        <v>252</v>
      </c>
      <c r="H2839" s="69"/>
      <c r="I2839" s="188"/>
      <c r="J2839" s="76"/>
      <c r="K2839" s="88"/>
      <c r="N2839" s="18"/>
      <c r="P2839" s="4">
        <v>180.0</v>
      </c>
      <c r="Q2839" s="4"/>
      <c r="R2839" s="4"/>
      <c r="S2839" s="21"/>
      <c r="T2839" s="21"/>
      <c r="V2839" s="89"/>
      <c r="Z2839" s="73"/>
      <c r="AA2839" s="73">
        <v>20.00212224108658</v>
      </c>
      <c r="AB2839" s="4"/>
      <c r="AC2839" s="74"/>
      <c r="AD2839" s="75"/>
      <c r="AE2839" s="75"/>
      <c r="AF2839" s="76"/>
      <c r="AJ2839" s="90">
        <v>1604016.0</v>
      </c>
      <c r="AK2839" s="18"/>
      <c r="AL2839" s="8">
        <f t="shared" si="202"/>
        <v>0</v>
      </c>
      <c r="AO2839" s="8">
        <v>0.7774074152977944</v>
      </c>
      <c r="AT2839" s="18"/>
      <c r="AU2839" s="91"/>
    </row>
    <row r="2840" ht="12.0" customHeight="1">
      <c r="A2840" s="97">
        <v>5404017.0</v>
      </c>
      <c r="B2840" s="92" t="s">
        <v>3164</v>
      </c>
      <c r="C2840" s="81" t="str">
        <f t="shared" si="200"/>
        <v/>
      </c>
      <c r="D2840" s="82">
        <v>206.96</v>
      </c>
      <c r="E2840" s="94" t="s">
        <v>245</v>
      </c>
      <c r="F2840" s="84">
        <f t="shared" si="201"/>
        <v>252.4912</v>
      </c>
      <c r="G2840" s="95" t="s">
        <v>246</v>
      </c>
      <c r="H2840" s="69"/>
      <c r="I2840" s="76"/>
      <c r="J2840" s="76"/>
      <c r="K2840" s="88"/>
      <c r="N2840" s="18"/>
      <c r="P2840" s="4">
        <v>180.0</v>
      </c>
      <c r="Q2840" s="4"/>
      <c r="R2840" s="4"/>
      <c r="S2840" s="21"/>
      <c r="T2840" s="21"/>
      <c r="V2840" s="89"/>
      <c r="Z2840" s="73"/>
      <c r="AA2840" s="73">
        <v>19.998521366257577</v>
      </c>
      <c r="AB2840" s="4"/>
      <c r="AC2840" s="74"/>
      <c r="AD2840" s="75"/>
      <c r="AE2840" s="75"/>
      <c r="AF2840" s="76"/>
      <c r="AJ2840" s="90">
        <v>1604017.0</v>
      </c>
      <c r="AK2840" s="18"/>
      <c r="AL2840" s="8">
        <f t="shared" si="202"/>
        <v>0</v>
      </c>
      <c r="AO2840" s="8">
        <v>1.9604863500737586</v>
      </c>
      <c r="AT2840" s="18"/>
      <c r="AU2840" s="91"/>
    </row>
    <row r="2841" ht="12.0" customHeight="1">
      <c r="A2841" s="97">
        <v>5404018.0</v>
      </c>
      <c r="B2841" s="92" t="s">
        <v>3165</v>
      </c>
      <c r="C2841" s="81" t="str">
        <f t="shared" si="200"/>
        <v/>
      </c>
      <c r="D2841" s="82">
        <v>221.72</v>
      </c>
      <c r="E2841" s="94" t="s">
        <v>245</v>
      </c>
      <c r="F2841" s="84">
        <f t="shared" si="201"/>
        <v>270.4984</v>
      </c>
      <c r="G2841" s="95" t="s">
        <v>246</v>
      </c>
      <c r="H2841" s="69"/>
      <c r="I2841" s="187" t="s">
        <v>3166</v>
      </c>
      <c r="J2841" s="76"/>
      <c r="K2841" s="88"/>
      <c r="N2841" s="18"/>
      <c r="P2841" s="4">
        <v>180.0</v>
      </c>
      <c r="Q2841" s="4"/>
      <c r="R2841" s="4"/>
      <c r="S2841" s="21"/>
      <c r="T2841" s="21"/>
      <c r="V2841" s="89"/>
      <c r="Z2841" s="73"/>
      <c r="AA2841" s="73">
        <v>19.998619832999793</v>
      </c>
      <c r="AB2841" s="4"/>
      <c r="AC2841" s="74"/>
      <c r="AD2841" s="75"/>
      <c r="AE2841" s="75"/>
      <c r="AF2841" s="76"/>
      <c r="AJ2841" s="90">
        <v>1604018.0</v>
      </c>
      <c r="AK2841" s="18"/>
      <c r="AL2841" s="8">
        <f t="shared" si="202"/>
        <v>0</v>
      </c>
      <c r="AO2841" s="8">
        <v>1.6041028808122089</v>
      </c>
      <c r="AT2841" s="18"/>
      <c r="AU2841" s="91"/>
    </row>
    <row r="2842" ht="12.0" customHeight="1">
      <c r="A2842" s="97">
        <v>5404019.0</v>
      </c>
      <c r="B2842" s="92" t="s">
        <v>3167</v>
      </c>
      <c r="C2842" s="81" t="str">
        <f t="shared" si="200"/>
        <v/>
      </c>
      <c r="D2842" s="82">
        <v>270.43</v>
      </c>
      <c r="E2842" s="94"/>
      <c r="F2842" s="84">
        <f t="shared" si="201"/>
        <v>329.9246</v>
      </c>
      <c r="G2842" s="95" t="s">
        <v>246</v>
      </c>
      <c r="H2842" s="69"/>
      <c r="I2842" s="188"/>
      <c r="J2842" s="76"/>
      <c r="K2842" s="88"/>
      <c r="N2842" s="18"/>
      <c r="P2842" s="4">
        <v>180.0</v>
      </c>
      <c r="Q2842" s="4"/>
      <c r="R2842" s="4"/>
      <c r="S2842" s="21"/>
      <c r="T2842" s="21"/>
      <c r="V2842" s="89"/>
      <c r="Z2842" s="73"/>
      <c r="AA2842" s="73">
        <v>20.0</v>
      </c>
      <c r="AB2842" s="4"/>
      <c r="AC2842" s="74"/>
      <c r="AD2842" s="75"/>
      <c r="AE2842" s="75"/>
      <c r="AF2842" s="76"/>
      <c r="AJ2842" s="90">
        <v>1604019.0</v>
      </c>
      <c r="AK2842" s="18"/>
      <c r="AL2842" s="8">
        <f t="shared" si="202"/>
        <v>0</v>
      </c>
      <c r="AO2842" s="8">
        <v>2.3672589136081954</v>
      </c>
      <c r="AT2842" s="18"/>
      <c r="AU2842" s="91"/>
    </row>
    <row r="2843" ht="12.0" customHeight="1">
      <c r="A2843" s="97">
        <v>5404020.0</v>
      </c>
      <c r="B2843" s="92" t="s">
        <v>3168</v>
      </c>
      <c r="C2843" s="81" t="str">
        <f t="shared" si="200"/>
        <v/>
      </c>
      <c r="D2843" s="82">
        <v>74.15</v>
      </c>
      <c r="E2843" s="94" t="s">
        <v>372</v>
      </c>
      <c r="F2843" s="84">
        <f t="shared" si="201"/>
        <v>90.463</v>
      </c>
      <c r="G2843" s="95" t="s">
        <v>246</v>
      </c>
      <c r="H2843" s="69"/>
      <c r="I2843" s="76"/>
      <c r="J2843" s="76"/>
      <c r="K2843" s="88"/>
      <c r="N2843" s="18"/>
      <c r="P2843" s="4">
        <v>180.0</v>
      </c>
      <c r="Q2843" s="4"/>
      <c r="R2843" s="4"/>
      <c r="S2843" s="21"/>
      <c r="T2843" s="21"/>
      <c r="V2843" s="89"/>
      <c r="Z2843" s="73"/>
      <c r="AA2843" s="73">
        <v>0.0</v>
      </c>
      <c r="AB2843" s="4"/>
      <c r="AC2843" s="74"/>
      <c r="AD2843" s="75"/>
      <c r="AE2843" s="75"/>
      <c r="AF2843" s="76"/>
      <c r="AJ2843" s="90">
        <v>1604020.0</v>
      </c>
      <c r="AK2843" s="18"/>
      <c r="AL2843" s="8">
        <f t="shared" si="202"/>
        <v>0</v>
      </c>
      <c r="AO2843" s="8">
        <v>24.281584482229718</v>
      </c>
      <c r="AT2843" s="18"/>
      <c r="AU2843" s="91"/>
    </row>
    <row r="2844" ht="12.0" customHeight="1">
      <c r="A2844" s="97">
        <v>5404021.0</v>
      </c>
      <c r="B2844" s="92" t="s">
        <v>3169</v>
      </c>
      <c r="C2844" s="81" t="str">
        <f t="shared" si="200"/>
        <v/>
      </c>
      <c r="D2844" s="82">
        <v>69.66</v>
      </c>
      <c r="E2844" s="94" t="s">
        <v>245</v>
      </c>
      <c r="F2844" s="84">
        <f t="shared" si="201"/>
        <v>84.9852</v>
      </c>
      <c r="G2844" s="95" t="s">
        <v>252</v>
      </c>
      <c r="H2844" s="69"/>
      <c r="I2844" s="187" t="s">
        <v>3170</v>
      </c>
      <c r="J2844" s="76"/>
      <c r="K2844" s="88"/>
      <c r="N2844" s="18"/>
      <c r="P2844" s="4">
        <v>180.0</v>
      </c>
      <c r="Q2844" s="4"/>
      <c r="R2844" s="4"/>
      <c r="S2844" s="21"/>
      <c r="T2844" s="21"/>
      <c r="V2844" s="89"/>
      <c r="Z2844" s="73"/>
      <c r="AA2844" s="73">
        <v>0.0</v>
      </c>
      <c r="AB2844" s="4"/>
      <c r="AC2844" s="74"/>
      <c r="AD2844" s="75"/>
      <c r="AE2844" s="75"/>
      <c r="AF2844" s="76"/>
      <c r="AJ2844" s="90">
        <v>1604021.0</v>
      </c>
      <c r="AK2844" s="18"/>
      <c r="AL2844" s="8">
        <f t="shared" si="202"/>
        <v>0</v>
      </c>
      <c r="AO2844" s="8">
        <v>4.034418851303673</v>
      </c>
      <c r="AT2844" s="18"/>
      <c r="AU2844" s="91"/>
    </row>
    <row r="2845" ht="12.0" customHeight="1">
      <c r="A2845" s="97">
        <v>5404022.0</v>
      </c>
      <c r="B2845" s="92" t="s">
        <v>3171</v>
      </c>
      <c r="C2845" s="81" t="str">
        <f t="shared" si="200"/>
        <v/>
      </c>
      <c r="D2845" s="82">
        <v>108.56</v>
      </c>
      <c r="E2845" s="94" t="s">
        <v>245</v>
      </c>
      <c r="F2845" s="84">
        <f t="shared" si="201"/>
        <v>132.4432</v>
      </c>
      <c r="G2845" s="95" t="s">
        <v>274</v>
      </c>
      <c r="H2845" s="69"/>
      <c r="I2845" s="188"/>
      <c r="J2845" s="100"/>
      <c r="K2845" s="88"/>
      <c r="N2845" s="18"/>
      <c r="P2845" s="4">
        <v>180.0</v>
      </c>
      <c r="Q2845" s="4"/>
      <c r="R2845" s="4"/>
      <c r="S2845" s="21"/>
      <c r="T2845" s="21"/>
      <c r="V2845" s="89"/>
      <c r="Z2845" s="73"/>
      <c r="AA2845" s="73">
        <v>20.0</v>
      </c>
      <c r="AB2845" s="4"/>
      <c r="AC2845" s="74"/>
      <c r="AD2845" s="75"/>
      <c r="AE2845" s="75"/>
      <c r="AF2845" s="76"/>
      <c r="AJ2845" s="90">
        <v>1604022.0</v>
      </c>
      <c r="AK2845" s="18"/>
      <c r="AL2845" s="8">
        <f t="shared" si="202"/>
        <v>0</v>
      </c>
      <c r="AO2845" s="8">
        <v>0.23906548564236874</v>
      </c>
      <c r="AT2845" s="18"/>
      <c r="AU2845" s="91"/>
    </row>
    <row r="2846" ht="12.0" customHeight="1">
      <c r="A2846" s="97">
        <v>5404023.0</v>
      </c>
      <c r="B2846" s="92" t="s">
        <v>3172</v>
      </c>
      <c r="C2846" s="81" t="str">
        <f t="shared" si="200"/>
        <v/>
      </c>
      <c r="D2846" s="82">
        <v>118.59</v>
      </c>
      <c r="E2846" s="94" t="s">
        <v>245</v>
      </c>
      <c r="F2846" s="84">
        <f t="shared" si="201"/>
        <v>144.6798</v>
      </c>
      <c r="G2846" s="95" t="s">
        <v>274</v>
      </c>
      <c r="H2846" s="69"/>
      <c r="I2846" s="76"/>
      <c r="J2846" s="100"/>
      <c r="K2846" s="88"/>
      <c r="N2846" s="18"/>
      <c r="P2846" s="4">
        <v>180.0</v>
      </c>
      <c r="Q2846" s="4"/>
      <c r="R2846" s="4"/>
      <c r="S2846" s="21"/>
      <c r="T2846" s="21"/>
      <c r="V2846" s="89"/>
      <c r="Z2846" s="73"/>
      <c r="AA2846" s="73">
        <v>19.997419687782227</v>
      </c>
      <c r="AB2846" s="4"/>
      <c r="AC2846" s="74"/>
      <c r="AD2846" s="75"/>
      <c r="AE2846" s="75"/>
      <c r="AF2846" s="76"/>
      <c r="AJ2846" s="90">
        <v>1604023.0</v>
      </c>
      <c r="AK2846" s="18"/>
      <c r="AL2846" s="8">
        <f t="shared" si="202"/>
        <v>0</v>
      </c>
      <c r="AO2846" s="8">
        <v>0.3249718557107909</v>
      </c>
      <c r="AT2846" s="18"/>
      <c r="AU2846" s="91"/>
    </row>
    <row r="2847" ht="12.0" customHeight="1">
      <c r="A2847" s="97">
        <v>5404024.0</v>
      </c>
      <c r="B2847" s="92" t="s">
        <v>3173</v>
      </c>
      <c r="C2847" s="81" t="str">
        <f t="shared" si="200"/>
        <v/>
      </c>
      <c r="D2847" s="82">
        <v>134.34</v>
      </c>
      <c r="E2847" s="94" t="s">
        <v>245</v>
      </c>
      <c r="F2847" s="84">
        <f t="shared" si="201"/>
        <v>163.8948</v>
      </c>
      <c r="G2847" s="95" t="s">
        <v>274</v>
      </c>
      <c r="H2847" s="69"/>
      <c r="I2847" s="19" t="s">
        <v>3174</v>
      </c>
      <c r="J2847" s="100"/>
      <c r="K2847" s="88"/>
      <c r="N2847" s="18"/>
      <c r="P2847" s="4">
        <v>180.0</v>
      </c>
      <c r="Q2847" s="4"/>
      <c r="R2847" s="4"/>
      <c r="S2847" s="21"/>
      <c r="T2847" s="21"/>
      <c r="V2847" s="89"/>
      <c r="Z2847" s="73"/>
      <c r="AA2847" s="73">
        <v>20.000000000000014</v>
      </c>
      <c r="AB2847" s="4"/>
      <c r="AC2847" s="74"/>
      <c r="AD2847" s="75"/>
      <c r="AE2847" s="75"/>
      <c r="AF2847" s="76"/>
      <c r="AJ2847" s="90">
        <v>1604024.0</v>
      </c>
      <c r="AK2847" s="18"/>
      <c r="AL2847" s="8">
        <f t="shared" si="202"/>
        <v>0</v>
      </c>
      <c r="AO2847" s="8">
        <v>0.31420160604239794</v>
      </c>
      <c r="AT2847" s="18"/>
      <c r="AU2847" s="91"/>
    </row>
    <row r="2848" ht="12.0" customHeight="1">
      <c r="A2848" s="97">
        <v>5404025.0</v>
      </c>
      <c r="B2848" s="92" t="s">
        <v>3175</v>
      </c>
      <c r="C2848" s="81" t="str">
        <f t="shared" si="200"/>
        <v/>
      </c>
      <c r="D2848" s="82">
        <v>154.87</v>
      </c>
      <c r="E2848" s="94" t="s">
        <v>245</v>
      </c>
      <c r="F2848" s="84">
        <f t="shared" si="201"/>
        <v>188.9414</v>
      </c>
      <c r="G2848" s="95" t="s">
        <v>274</v>
      </c>
      <c r="H2848" s="69"/>
      <c r="J2848" s="100"/>
      <c r="K2848" s="88"/>
      <c r="N2848" s="18"/>
      <c r="P2848" s="4">
        <v>180.0</v>
      </c>
      <c r="Q2848" s="4"/>
      <c r="R2848" s="4"/>
      <c r="S2848" s="21"/>
      <c r="T2848" s="21"/>
      <c r="V2848" s="89"/>
      <c r="Z2848" s="73"/>
      <c r="AA2848" s="73">
        <v>20.003951397806972</v>
      </c>
      <c r="AB2848" s="4"/>
      <c r="AC2848" s="74"/>
      <c r="AD2848" s="75"/>
      <c r="AE2848" s="75"/>
      <c r="AF2848" s="76"/>
      <c r="AJ2848" s="90">
        <v>1604025.0</v>
      </c>
      <c r="AK2848" s="18"/>
      <c r="AL2848" s="8">
        <f t="shared" si="202"/>
        <v>0</v>
      </c>
      <c r="AO2848" s="8">
        <v>0.32349909231697155</v>
      </c>
      <c r="AT2848" s="18"/>
      <c r="AU2848" s="91"/>
    </row>
    <row r="2849" ht="12.0" customHeight="1">
      <c r="A2849" s="97">
        <v>5404026.0</v>
      </c>
      <c r="B2849" s="92" t="s">
        <v>3176</v>
      </c>
      <c r="C2849" s="81" t="str">
        <f t="shared" si="200"/>
        <v/>
      </c>
      <c r="D2849" s="82">
        <v>211.63</v>
      </c>
      <c r="E2849" s="94" t="s">
        <v>245</v>
      </c>
      <c r="F2849" s="84">
        <f t="shared" si="201"/>
        <v>258.1886</v>
      </c>
      <c r="G2849" s="95" t="s">
        <v>246</v>
      </c>
      <c r="H2849" s="69"/>
      <c r="J2849" s="76"/>
      <c r="K2849" s="88"/>
      <c r="N2849" s="18"/>
      <c r="P2849" s="4">
        <v>180.0</v>
      </c>
      <c r="Q2849" s="4"/>
      <c r="R2849" s="4"/>
      <c r="S2849" s="21"/>
      <c r="T2849" s="21"/>
      <c r="V2849" s="89"/>
      <c r="Z2849" s="73"/>
      <c r="AA2849" s="73">
        <v>19.99710815500289</v>
      </c>
      <c r="AB2849" s="4"/>
      <c r="AC2849" s="74"/>
      <c r="AD2849" s="75"/>
      <c r="AE2849" s="75"/>
      <c r="AF2849" s="76"/>
      <c r="AJ2849" s="90">
        <v>1604026.0</v>
      </c>
      <c r="AK2849" s="18"/>
      <c r="AL2849" s="8">
        <f t="shared" si="202"/>
        <v>0</v>
      </c>
      <c r="AO2849" s="8">
        <v>0.9105281600821529</v>
      </c>
      <c r="AT2849" s="18"/>
      <c r="AU2849" s="91"/>
    </row>
    <row r="2850" ht="12.0" customHeight="1">
      <c r="A2850" s="97">
        <v>5404027.0</v>
      </c>
      <c r="B2850" s="92" t="s">
        <v>3177</v>
      </c>
      <c r="C2850" s="81" t="str">
        <f t="shared" si="200"/>
        <v/>
      </c>
      <c r="D2850" s="82">
        <v>248.06</v>
      </c>
      <c r="E2850" s="94" t="s">
        <v>245</v>
      </c>
      <c r="F2850" s="84">
        <f t="shared" si="201"/>
        <v>302.6332</v>
      </c>
      <c r="G2850" s="95" t="s">
        <v>246</v>
      </c>
      <c r="H2850" s="69"/>
      <c r="J2850" s="76"/>
      <c r="K2850" s="88"/>
      <c r="N2850" s="18"/>
      <c r="P2850" s="4">
        <v>180.0</v>
      </c>
      <c r="Q2850" s="4"/>
      <c r="R2850" s="4"/>
      <c r="S2850" s="21"/>
      <c r="T2850" s="21"/>
      <c r="V2850" s="89"/>
      <c r="Z2850" s="73"/>
      <c r="AA2850" s="73">
        <v>20.00246715598594</v>
      </c>
      <c r="AB2850" s="4"/>
      <c r="AC2850" s="74"/>
      <c r="AD2850" s="75"/>
      <c r="AE2850" s="75"/>
      <c r="AF2850" s="76"/>
      <c r="AJ2850" s="90">
        <v>1604027.0</v>
      </c>
      <c r="AK2850" s="18"/>
      <c r="AL2850" s="8">
        <f t="shared" si="202"/>
        <v>0</v>
      </c>
      <c r="AO2850" s="8">
        <v>0.5517022237481619</v>
      </c>
      <c r="AT2850" s="18"/>
      <c r="AU2850" s="91"/>
    </row>
    <row r="2851" ht="12.0" customHeight="1">
      <c r="A2851" s="97">
        <v>5404028.0</v>
      </c>
      <c r="B2851" s="92" t="s">
        <v>3178</v>
      </c>
      <c r="C2851" s="81" t="str">
        <f t="shared" si="200"/>
        <v/>
      </c>
      <c r="D2851" s="82">
        <v>304.57</v>
      </c>
      <c r="E2851" s="94" t="s">
        <v>245</v>
      </c>
      <c r="F2851" s="84">
        <f t="shared" si="201"/>
        <v>371.5754</v>
      </c>
      <c r="G2851" s="95" t="s">
        <v>246</v>
      </c>
      <c r="H2851" s="69"/>
      <c r="J2851" s="76"/>
      <c r="K2851" s="88"/>
      <c r="N2851" s="18"/>
      <c r="P2851" s="4">
        <v>180.0</v>
      </c>
      <c r="Q2851" s="4"/>
      <c r="R2851" s="4"/>
      <c r="S2851" s="21"/>
      <c r="T2851" s="21"/>
      <c r="V2851" s="89"/>
      <c r="Z2851" s="73"/>
      <c r="AA2851" s="73">
        <v>19.99899527780569</v>
      </c>
      <c r="AB2851" s="4"/>
      <c r="AC2851" s="74"/>
      <c r="AD2851" s="75"/>
      <c r="AE2851" s="75"/>
      <c r="AF2851" s="76"/>
      <c r="AJ2851" s="90">
        <v>1604028.0</v>
      </c>
      <c r="AK2851" s="18"/>
      <c r="AL2851" s="8">
        <f t="shared" si="202"/>
        <v>0</v>
      </c>
      <c r="AO2851" s="8">
        <v>1.2049032505114992</v>
      </c>
      <c r="AT2851" s="18"/>
      <c r="AU2851" s="91"/>
    </row>
    <row r="2852" ht="12.0" customHeight="1">
      <c r="A2852" s="97">
        <v>5404029.0</v>
      </c>
      <c r="B2852" s="92" t="s">
        <v>3179</v>
      </c>
      <c r="C2852" s="81" t="str">
        <f t="shared" si="200"/>
        <v/>
      </c>
      <c r="D2852" s="82">
        <v>391.32</v>
      </c>
      <c r="E2852" s="94" t="s">
        <v>245</v>
      </c>
      <c r="F2852" s="84">
        <f t="shared" si="201"/>
        <v>477.4104</v>
      </c>
      <c r="G2852" s="95" t="s">
        <v>246</v>
      </c>
      <c r="H2852" s="69"/>
      <c r="J2852" s="76"/>
      <c r="K2852" s="88"/>
      <c r="N2852" s="18"/>
      <c r="P2852" s="4">
        <v>180.0</v>
      </c>
      <c r="Q2852" s="4"/>
      <c r="R2852" s="4"/>
      <c r="S2852" s="21"/>
      <c r="T2852" s="21"/>
      <c r="V2852" s="89"/>
      <c r="Z2852" s="73"/>
      <c r="AA2852" s="73">
        <v>19.999218016890836</v>
      </c>
      <c r="AB2852" s="4"/>
      <c r="AC2852" s="74"/>
      <c r="AD2852" s="75"/>
      <c r="AE2852" s="75"/>
      <c r="AF2852" s="76"/>
      <c r="AJ2852" s="90">
        <v>1604029.0</v>
      </c>
      <c r="AK2852" s="18"/>
      <c r="AL2852" s="8">
        <f t="shared" si="202"/>
        <v>0</v>
      </c>
      <c r="AO2852" s="8">
        <v>1.7739200183262147</v>
      </c>
      <c r="AT2852" s="18"/>
      <c r="AU2852" s="91"/>
    </row>
    <row r="2853" ht="12.0" customHeight="1">
      <c r="A2853" s="97">
        <v>5404030.0</v>
      </c>
      <c r="B2853" s="92" t="s">
        <v>3180</v>
      </c>
      <c r="C2853" s="81" t="str">
        <f t="shared" si="200"/>
        <v/>
      </c>
      <c r="D2853" s="82">
        <v>532.32</v>
      </c>
      <c r="E2853" s="94" t="s">
        <v>245</v>
      </c>
      <c r="F2853" s="84">
        <f t="shared" si="201"/>
        <v>649.4304</v>
      </c>
      <c r="G2853" s="95" t="s">
        <v>246</v>
      </c>
      <c r="H2853" s="69"/>
      <c r="J2853" s="76"/>
      <c r="K2853" s="88"/>
      <c r="N2853" s="18"/>
      <c r="P2853" s="4">
        <v>180.0</v>
      </c>
      <c r="Q2853" s="4"/>
      <c r="R2853" s="4"/>
      <c r="S2853" s="21"/>
      <c r="T2853" s="21"/>
      <c r="V2853" s="89"/>
      <c r="Z2853" s="73"/>
      <c r="AA2853" s="73">
        <v>19.998850310416202</v>
      </c>
      <c r="AB2853" s="4"/>
      <c r="AC2853" s="74"/>
      <c r="AD2853" s="75"/>
      <c r="AE2853" s="75"/>
      <c r="AF2853" s="76"/>
      <c r="AJ2853" s="90">
        <v>1604030.0</v>
      </c>
      <c r="AK2853" s="18"/>
      <c r="AL2853" s="8">
        <f t="shared" si="202"/>
        <v>0</v>
      </c>
      <c r="AO2853" s="8">
        <v>2.081438246694853</v>
      </c>
      <c r="AT2853" s="18"/>
      <c r="AU2853" s="91"/>
    </row>
    <row r="2854" ht="12.0" customHeight="1">
      <c r="A2854" s="97">
        <v>5404031.0</v>
      </c>
      <c r="B2854" s="92" t="s">
        <v>3181</v>
      </c>
      <c r="C2854" s="81" t="str">
        <f t="shared" si="200"/>
        <v/>
      </c>
      <c r="D2854" s="82">
        <v>84.57</v>
      </c>
      <c r="E2854" s="94" t="s">
        <v>372</v>
      </c>
      <c r="F2854" s="84">
        <f t="shared" si="201"/>
        <v>103.1754</v>
      </c>
      <c r="G2854" s="95" t="s">
        <v>246</v>
      </c>
      <c r="H2854" s="69"/>
      <c r="J2854" s="76"/>
      <c r="K2854" s="88"/>
      <c r="N2854" s="18"/>
      <c r="P2854" s="4">
        <v>180.0</v>
      </c>
      <c r="Q2854" s="4"/>
      <c r="R2854" s="4"/>
      <c r="S2854" s="21"/>
      <c r="T2854" s="21"/>
      <c r="V2854" s="89"/>
      <c r="Z2854" s="73"/>
      <c r="AA2854" s="73">
        <v>0.0</v>
      </c>
      <c r="AB2854" s="4"/>
      <c r="AC2854" s="74"/>
      <c r="AD2854" s="75"/>
      <c r="AE2854" s="75"/>
      <c r="AF2854" s="76"/>
      <c r="AJ2854" s="90">
        <v>1604031.0</v>
      </c>
      <c r="AK2854" s="18"/>
      <c r="AL2854" s="8">
        <f t="shared" si="202"/>
        <v>0</v>
      </c>
      <c r="AO2854" s="8">
        <v>48.658684679595495</v>
      </c>
      <c r="AT2854" s="18"/>
      <c r="AU2854" s="91"/>
    </row>
    <row r="2855" ht="12.0" customHeight="1">
      <c r="A2855" s="97">
        <v>5404032.0</v>
      </c>
      <c r="B2855" s="92" t="s">
        <v>3182</v>
      </c>
      <c r="C2855" s="81" t="str">
        <f t="shared" si="200"/>
        <v/>
      </c>
      <c r="D2855" s="82">
        <v>110.88</v>
      </c>
      <c r="E2855" s="94"/>
      <c r="F2855" s="84">
        <f t="shared" si="201"/>
        <v>135.2736</v>
      </c>
      <c r="G2855" s="95" t="s">
        <v>246</v>
      </c>
      <c r="H2855" s="69"/>
      <c r="I2855" s="87"/>
      <c r="J2855" s="76"/>
      <c r="K2855" s="88"/>
      <c r="N2855" s="18"/>
      <c r="P2855" s="4">
        <v>180.0</v>
      </c>
      <c r="Q2855" s="4"/>
      <c r="R2855" s="4"/>
      <c r="S2855" s="21"/>
      <c r="T2855" s="21"/>
      <c r="V2855" s="89"/>
      <c r="Z2855" s="73"/>
      <c r="AA2855" s="73">
        <v>0.0</v>
      </c>
      <c r="AB2855" s="4"/>
      <c r="AC2855" s="74"/>
      <c r="AD2855" s="75"/>
      <c r="AE2855" s="75"/>
      <c r="AF2855" s="76"/>
      <c r="AJ2855" s="90">
        <v>1604032.0</v>
      </c>
      <c r="AK2855" s="18"/>
      <c r="AL2855" s="8">
        <f t="shared" si="202"/>
        <v>0</v>
      </c>
      <c r="AO2855" s="8">
        <v>519.6291832081131</v>
      </c>
      <c r="AT2855" s="18"/>
      <c r="AU2855" s="91"/>
    </row>
    <row r="2856" ht="12.0" customHeight="1">
      <c r="A2856" s="97">
        <v>5404033.0</v>
      </c>
      <c r="B2856" s="92" t="s">
        <v>3183</v>
      </c>
      <c r="C2856" s="81" t="str">
        <f t="shared" si="200"/>
        <v/>
      </c>
      <c r="D2856" s="82">
        <v>117.51</v>
      </c>
      <c r="E2856" s="94" t="s">
        <v>245</v>
      </c>
      <c r="F2856" s="84">
        <f t="shared" si="201"/>
        <v>143.3622</v>
      </c>
      <c r="G2856" s="95" t="s">
        <v>274</v>
      </c>
      <c r="H2856" s="69"/>
      <c r="I2856" s="76"/>
      <c r="J2856" s="100"/>
      <c r="K2856" s="88"/>
      <c r="N2856" s="18"/>
      <c r="P2856" s="4">
        <v>180.0</v>
      </c>
      <c r="Q2856" s="4"/>
      <c r="R2856" s="4"/>
      <c r="S2856" s="21"/>
      <c r="T2856" s="21"/>
      <c r="V2856" s="89"/>
      <c r="Z2856" s="73"/>
      <c r="AA2856" s="73">
        <v>20.0</v>
      </c>
      <c r="AB2856" s="4"/>
      <c r="AC2856" s="74"/>
      <c r="AD2856" s="75"/>
      <c r="AE2856" s="75"/>
      <c r="AF2856" s="76"/>
      <c r="AJ2856" s="90">
        <v>1604033.0</v>
      </c>
      <c r="AK2856" s="18"/>
      <c r="AL2856" s="8">
        <f t="shared" si="202"/>
        <v>0</v>
      </c>
      <c r="AO2856" s="8">
        <v>0.5459841357073301</v>
      </c>
      <c r="AT2856" s="18"/>
      <c r="AU2856" s="91"/>
    </row>
    <row r="2857" ht="12.0" customHeight="1">
      <c r="A2857" s="97">
        <v>5404034.0</v>
      </c>
      <c r="B2857" s="92" t="s">
        <v>3184</v>
      </c>
      <c r="C2857" s="81" t="str">
        <f t="shared" si="200"/>
        <v/>
      </c>
      <c r="D2857" s="82">
        <v>137.34</v>
      </c>
      <c r="E2857" s="94" t="s">
        <v>245</v>
      </c>
      <c r="F2857" s="84">
        <f t="shared" si="201"/>
        <v>167.5548</v>
      </c>
      <c r="G2857" s="95" t="s">
        <v>274</v>
      </c>
      <c r="H2857" s="69"/>
      <c r="I2857" s="87" t="s">
        <v>3185</v>
      </c>
      <c r="J2857" s="100"/>
      <c r="K2857" s="88"/>
      <c r="N2857" s="18"/>
      <c r="P2857" s="4">
        <v>180.0</v>
      </c>
      <c r="Q2857" s="4"/>
      <c r="R2857" s="4"/>
      <c r="S2857" s="21"/>
      <c r="T2857" s="21"/>
      <c r="V2857" s="89"/>
      <c r="Z2857" s="73"/>
      <c r="AA2857" s="73">
        <v>19.997771836007132</v>
      </c>
      <c r="AB2857" s="4"/>
      <c r="AC2857" s="74"/>
      <c r="AD2857" s="75"/>
      <c r="AE2857" s="75"/>
      <c r="AF2857" s="76"/>
      <c r="AJ2857" s="90">
        <v>1604034.0</v>
      </c>
      <c r="AK2857" s="18"/>
      <c r="AL2857" s="8">
        <f t="shared" si="202"/>
        <v>0</v>
      </c>
      <c r="AO2857" s="8">
        <v>0.4767168577562835</v>
      </c>
      <c r="AT2857" s="18"/>
      <c r="AU2857" s="91"/>
    </row>
    <row r="2858" ht="12.0" customHeight="1">
      <c r="A2858" s="97">
        <v>5404035.0</v>
      </c>
      <c r="B2858" s="92" t="s">
        <v>3186</v>
      </c>
      <c r="C2858" s="81" t="str">
        <f t="shared" si="200"/>
        <v/>
      </c>
      <c r="D2858" s="82">
        <v>151.84</v>
      </c>
      <c r="E2858" s="94" t="s">
        <v>245</v>
      </c>
      <c r="F2858" s="84">
        <f t="shared" si="201"/>
        <v>185.2448</v>
      </c>
      <c r="G2858" s="95" t="s">
        <v>274</v>
      </c>
      <c r="H2858" s="69"/>
      <c r="I2858" s="187" t="s">
        <v>3187</v>
      </c>
      <c r="J2858" s="100"/>
      <c r="K2858" s="88"/>
      <c r="N2858" s="18"/>
      <c r="P2858" s="4">
        <v>180.0</v>
      </c>
      <c r="Q2858" s="4"/>
      <c r="R2858" s="4"/>
      <c r="S2858" s="21"/>
      <c r="T2858" s="21"/>
      <c r="V2858" s="89"/>
      <c r="Z2858" s="73"/>
      <c r="AA2858" s="73">
        <v>20.002015316404666</v>
      </c>
      <c r="AB2858" s="4"/>
      <c r="AC2858" s="74"/>
      <c r="AD2858" s="75"/>
      <c r="AE2858" s="75"/>
      <c r="AF2858" s="76"/>
      <c r="AJ2858" s="90">
        <v>1604035.0</v>
      </c>
      <c r="AK2858" s="18"/>
      <c r="AL2858" s="8">
        <f t="shared" si="202"/>
        <v>0</v>
      </c>
      <c r="AO2858" s="8">
        <v>0.6220616882162839</v>
      </c>
      <c r="AT2858" s="18"/>
      <c r="AU2858" s="91"/>
    </row>
    <row r="2859" ht="12.0" customHeight="1">
      <c r="A2859" s="97">
        <v>5404036.0</v>
      </c>
      <c r="B2859" s="92" t="s">
        <v>3188</v>
      </c>
      <c r="C2859" s="81" t="str">
        <f t="shared" si="200"/>
        <v/>
      </c>
      <c r="D2859" s="82">
        <v>178.43</v>
      </c>
      <c r="E2859" s="94" t="s">
        <v>245</v>
      </c>
      <c r="F2859" s="84">
        <f t="shared" si="201"/>
        <v>217.6846</v>
      </c>
      <c r="G2859" s="95" t="s">
        <v>274</v>
      </c>
      <c r="H2859" s="69"/>
      <c r="I2859" s="188"/>
      <c r="J2859" s="100"/>
      <c r="K2859" s="88"/>
      <c r="N2859" s="18"/>
      <c r="P2859" s="4">
        <v>180.0</v>
      </c>
      <c r="Q2859" s="4"/>
      <c r="R2859" s="4"/>
      <c r="S2859" s="21"/>
      <c r="T2859" s="21"/>
      <c r="V2859" s="89"/>
      <c r="Z2859" s="73"/>
      <c r="AA2859" s="73">
        <v>20.00342964931835</v>
      </c>
      <c r="AB2859" s="4"/>
      <c r="AC2859" s="74"/>
      <c r="AD2859" s="75"/>
      <c r="AE2859" s="75"/>
      <c r="AF2859" s="76"/>
      <c r="AJ2859" s="90">
        <v>1604036.0</v>
      </c>
      <c r="AK2859" s="18"/>
      <c r="AL2859" s="8">
        <f t="shared" si="202"/>
        <v>0</v>
      </c>
      <c r="AO2859" s="8">
        <v>0.661659789754688</v>
      </c>
      <c r="AT2859" s="18"/>
      <c r="AU2859" s="91"/>
    </row>
    <row r="2860" ht="12.0" customHeight="1">
      <c r="A2860" s="97">
        <v>5404037.0</v>
      </c>
      <c r="B2860" s="92" t="s">
        <v>3189</v>
      </c>
      <c r="C2860" s="81" t="str">
        <f t="shared" si="200"/>
        <v/>
      </c>
      <c r="D2860" s="82">
        <v>217.22</v>
      </c>
      <c r="E2860" s="94" t="s">
        <v>245</v>
      </c>
      <c r="F2860" s="84">
        <f t="shared" si="201"/>
        <v>265.0084</v>
      </c>
      <c r="G2860" s="95" t="s">
        <v>252</v>
      </c>
      <c r="H2860" s="69"/>
      <c r="I2860" s="76"/>
      <c r="J2860" s="76"/>
      <c r="K2860" s="88"/>
      <c r="N2860" s="18"/>
      <c r="P2860" s="4">
        <v>180.0</v>
      </c>
      <c r="Q2860" s="4"/>
      <c r="R2860" s="4"/>
      <c r="S2860" s="21"/>
      <c r="T2860" s="21"/>
      <c r="V2860" s="89"/>
      <c r="Z2860" s="73"/>
      <c r="AA2860" s="73">
        <v>19.997182503345783</v>
      </c>
      <c r="AB2860" s="4"/>
      <c r="AC2860" s="74"/>
      <c r="AD2860" s="75"/>
      <c r="AE2860" s="75"/>
      <c r="AF2860" s="76"/>
      <c r="AJ2860" s="90">
        <v>1604037.0</v>
      </c>
      <c r="AK2860" s="18"/>
      <c r="AL2860" s="8">
        <f t="shared" si="202"/>
        <v>0</v>
      </c>
      <c r="AO2860" s="8">
        <v>1.5243978823047428</v>
      </c>
      <c r="AT2860" s="18"/>
      <c r="AU2860" s="91"/>
    </row>
    <row r="2861" ht="12.0" customHeight="1">
      <c r="A2861" s="97">
        <v>5404038.0</v>
      </c>
      <c r="B2861" s="92" t="s">
        <v>3190</v>
      </c>
      <c r="C2861" s="81" t="str">
        <f t="shared" si="200"/>
        <v/>
      </c>
      <c r="D2861" s="82">
        <v>247.28</v>
      </c>
      <c r="E2861" s="94" t="s">
        <v>245</v>
      </c>
      <c r="F2861" s="84">
        <f t="shared" si="201"/>
        <v>301.6816</v>
      </c>
      <c r="G2861" s="95" t="s">
        <v>246</v>
      </c>
      <c r="H2861" s="69"/>
      <c r="I2861" s="187" t="s">
        <v>3191</v>
      </c>
      <c r="J2861" s="76"/>
      <c r="K2861" s="88"/>
      <c r="N2861" s="18"/>
      <c r="P2861" s="4">
        <v>180.0</v>
      </c>
      <c r="Q2861" s="4"/>
      <c r="R2861" s="4"/>
      <c r="S2861" s="21"/>
      <c r="T2861" s="21"/>
      <c r="V2861" s="89"/>
      <c r="Z2861" s="73"/>
      <c r="AA2861" s="73">
        <v>19.997525058779843</v>
      </c>
      <c r="AB2861" s="4"/>
      <c r="AC2861" s="74"/>
      <c r="AD2861" s="75"/>
      <c r="AE2861" s="75"/>
      <c r="AF2861" s="76"/>
      <c r="AJ2861" s="90">
        <v>1604038.0</v>
      </c>
      <c r="AK2861" s="18"/>
      <c r="AL2861" s="8">
        <f t="shared" si="202"/>
        <v>0</v>
      </c>
      <c r="AO2861" s="8">
        <v>0.7018046644412801</v>
      </c>
      <c r="AT2861" s="18"/>
      <c r="AU2861" s="91"/>
    </row>
    <row r="2862" ht="12.0" customHeight="1">
      <c r="A2862" s="97">
        <v>5404039.0</v>
      </c>
      <c r="B2862" s="92" t="s">
        <v>3192</v>
      </c>
      <c r="C2862" s="81" t="str">
        <f t="shared" si="200"/>
        <v/>
      </c>
      <c r="D2862" s="82">
        <v>323.14</v>
      </c>
      <c r="E2862" s="94" t="s">
        <v>245</v>
      </c>
      <c r="F2862" s="84">
        <f t="shared" si="201"/>
        <v>394.2308</v>
      </c>
      <c r="G2862" s="95" t="s">
        <v>246</v>
      </c>
      <c r="H2862" s="69"/>
      <c r="I2862" s="188"/>
      <c r="J2862" s="76"/>
      <c r="K2862" s="88"/>
      <c r="N2862" s="18"/>
      <c r="P2862" s="4">
        <v>180.0</v>
      </c>
      <c r="Q2862" s="4"/>
      <c r="R2862" s="4"/>
      <c r="S2862" s="21"/>
      <c r="T2862" s="21"/>
      <c r="V2862" s="89"/>
      <c r="Z2862" s="73"/>
      <c r="AA2862" s="73">
        <v>20.0</v>
      </c>
      <c r="AB2862" s="4"/>
      <c r="AC2862" s="74"/>
      <c r="AD2862" s="75"/>
      <c r="AE2862" s="75"/>
      <c r="AF2862" s="76"/>
      <c r="AJ2862" s="90">
        <v>1604039.0</v>
      </c>
      <c r="AK2862" s="18"/>
      <c r="AL2862" s="8">
        <f t="shared" si="202"/>
        <v>0</v>
      </c>
      <c r="AO2862" s="8">
        <v>0.670302354237179</v>
      </c>
      <c r="AT2862" s="18"/>
      <c r="AU2862" s="91"/>
    </row>
    <row r="2863" ht="12.0" customHeight="1">
      <c r="A2863" s="97">
        <v>5404040.0</v>
      </c>
      <c r="B2863" s="92" t="s">
        <v>3193</v>
      </c>
      <c r="C2863" s="81" t="str">
        <f t="shared" si="200"/>
        <v/>
      </c>
      <c r="D2863" s="82">
        <v>393.8</v>
      </c>
      <c r="E2863" s="94" t="s">
        <v>245</v>
      </c>
      <c r="F2863" s="84">
        <f t="shared" si="201"/>
        <v>480.436</v>
      </c>
      <c r="G2863" s="95" t="s">
        <v>246</v>
      </c>
      <c r="H2863" s="69"/>
      <c r="I2863" s="76"/>
      <c r="J2863" s="76"/>
      <c r="K2863" s="88"/>
      <c r="N2863" s="18"/>
      <c r="P2863" s="4">
        <v>180.0</v>
      </c>
      <c r="Q2863" s="4"/>
      <c r="R2863" s="4"/>
      <c r="S2863" s="21"/>
      <c r="T2863" s="21"/>
      <c r="V2863" s="89"/>
      <c r="Z2863" s="73"/>
      <c r="AA2863" s="73">
        <v>20.00155412230943</v>
      </c>
      <c r="AB2863" s="4"/>
      <c r="AC2863" s="74"/>
      <c r="AD2863" s="75"/>
      <c r="AE2863" s="75"/>
      <c r="AF2863" s="76"/>
      <c r="AJ2863" s="90">
        <v>1604040.0</v>
      </c>
      <c r="AK2863" s="18"/>
      <c r="AL2863" s="8">
        <f t="shared" si="202"/>
        <v>0</v>
      </c>
      <c r="AO2863" s="8">
        <v>1.9251144712273254</v>
      </c>
      <c r="AT2863" s="18"/>
      <c r="AU2863" s="91"/>
    </row>
    <row r="2864" ht="12.0" customHeight="1">
      <c r="A2864" s="97">
        <v>5404041.0</v>
      </c>
      <c r="B2864" s="92" t="s">
        <v>3194</v>
      </c>
      <c r="C2864" s="81" t="str">
        <f t="shared" si="200"/>
        <v/>
      </c>
      <c r="D2864" s="82">
        <v>538.7</v>
      </c>
      <c r="E2864" s="94" t="s">
        <v>245</v>
      </c>
      <c r="F2864" s="84">
        <f t="shared" si="201"/>
        <v>657.214</v>
      </c>
      <c r="G2864" s="95" t="s">
        <v>246</v>
      </c>
      <c r="H2864" s="69"/>
      <c r="I2864" s="187" t="s">
        <v>3195</v>
      </c>
      <c r="J2864" s="76"/>
      <c r="K2864" s="88"/>
      <c r="N2864" s="18"/>
      <c r="P2864" s="4">
        <v>180.0</v>
      </c>
      <c r="Q2864" s="4"/>
      <c r="R2864" s="4"/>
      <c r="S2864" s="21"/>
      <c r="T2864" s="21"/>
      <c r="V2864" s="89"/>
      <c r="Z2864" s="73"/>
      <c r="AA2864" s="73">
        <v>20.000568036581555</v>
      </c>
      <c r="AB2864" s="4"/>
      <c r="AC2864" s="74"/>
      <c r="AD2864" s="75"/>
      <c r="AE2864" s="75"/>
      <c r="AF2864" s="76"/>
      <c r="AJ2864" s="90">
        <v>1604041.0</v>
      </c>
      <c r="AK2864" s="18"/>
      <c r="AL2864" s="8">
        <f t="shared" si="202"/>
        <v>0</v>
      </c>
      <c r="AO2864" s="8">
        <v>0.408219019186834</v>
      </c>
      <c r="AT2864" s="18"/>
      <c r="AU2864" s="91"/>
    </row>
    <row r="2865" ht="12.0" customHeight="1">
      <c r="A2865" s="97">
        <v>5404042.0</v>
      </c>
      <c r="B2865" s="92" t="s">
        <v>3196</v>
      </c>
      <c r="C2865" s="81" t="str">
        <f t="shared" si="200"/>
        <v/>
      </c>
      <c r="D2865" s="82">
        <v>66.11</v>
      </c>
      <c r="E2865" s="94" t="s">
        <v>372</v>
      </c>
      <c r="F2865" s="84">
        <f t="shared" si="201"/>
        <v>80.6542</v>
      </c>
      <c r="G2865" s="95" t="s">
        <v>246</v>
      </c>
      <c r="H2865" s="69"/>
      <c r="I2865" s="188"/>
      <c r="J2865" s="76"/>
      <c r="K2865" s="88"/>
      <c r="N2865" s="18"/>
      <c r="P2865" s="4">
        <v>180.0</v>
      </c>
      <c r="Q2865" s="4"/>
      <c r="R2865" s="4"/>
      <c r="S2865" s="21"/>
      <c r="T2865" s="21"/>
      <c r="V2865" s="89"/>
      <c r="Z2865" s="73"/>
      <c r="AA2865" s="73">
        <v>0.0</v>
      </c>
      <c r="AB2865" s="4"/>
      <c r="AC2865" s="74"/>
      <c r="AD2865" s="75"/>
      <c r="AE2865" s="75"/>
      <c r="AF2865" s="76"/>
      <c r="AJ2865" s="90">
        <v>1604042.0</v>
      </c>
      <c r="AK2865" s="18"/>
      <c r="AL2865" s="8">
        <f t="shared" si="202"/>
        <v>0</v>
      </c>
      <c r="AO2865" s="8">
        <v>4.635223863647074</v>
      </c>
      <c r="AT2865" s="18"/>
      <c r="AU2865" s="91"/>
    </row>
    <row r="2866" ht="12.0" customHeight="1">
      <c r="A2866" s="97">
        <v>5404043.0</v>
      </c>
      <c r="B2866" s="92" t="s">
        <v>3197</v>
      </c>
      <c r="C2866" s="81" t="str">
        <f t="shared" si="200"/>
        <v/>
      </c>
      <c r="D2866" s="82">
        <v>145.07</v>
      </c>
      <c r="E2866" s="94" t="s">
        <v>372</v>
      </c>
      <c r="F2866" s="84">
        <f t="shared" si="201"/>
        <v>176.9854</v>
      </c>
      <c r="G2866" s="95" t="s">
        <v>246</v>
      </c>
      <c r="H2866" s="69"/>
      <c r="I2866" s="19"/>
      <c r="J2866" s="76"/>
      <c r="K2866" s="88"/>
      <c r="N2866" s="18"/>
      <c r="P2866" s="4">
        <v>180.0</v>
      </c>
      <c r="Q2866" s="4"/>
      <c r="R2866" s="4"/>
      <c r="S2866" s="21"/>
      <c r="T2866" s="21"/>
      <c r="V2866" s="89"/>
      <c r="Z2866" s="73"/>
      <c r="AA2866" s="73">
        <v>0.0</v>
      </c>
      <c r="AB2866" s="4"/>
      <c r="AC2866" s="74"/>
      <c r="AD2866" s="75"/>
      <c r="AE2866" s="75"/>
      <c r="AF2866" s="76"/>
      <c r="AJ2866" s="90">
        <v>1604043.0</v>
      </c>
      <c r="AK2866" s="18"/>
      <c r="AL2866" s="8">
        <f t="shared" si="202"/>
        <v>0</v>
      </c>
      <c r="AO2866" s="8">
        <v>397.14516145191504</v>
      </c>
      <c r="AT2866" s="18"/>
      <c r="AU2866" s="91"/>
    </row>
    <row r="2867" ht="12.0" customHeight="1">
      <c r="A2867" s="97">
        <v>5404044.0</v>
      </c>
      <c r="B2867" s="92" t="s">
        <v>3198</v>
      </c>
      <c r="C2867" s="81" t="str">
        <f t="shared" si="200"/>
        <v/>
      </c>
      <c r="D2867" s="82">
        <v>189.11</v>
      </c>
      <c r="E2867" s="94" t="s">
        <v>245</v>
      </c>
      <c r="F2867" s="84">
        <f t="shared" si="201"/>
        <v>230.7142</v>
      </c>
      <c r="G2867" s="95" t="s">
        <v>252</v>
      </c>
      <c r="H2867" s="69"/>
      <c r="I2867" s="187" t="s">
        <v>3199</v>
      </c>
      <c r="J2867" s="76"/>
      <c r="K2867" s="88"/>
      <c r="N2867" s="18"/>
      <c r="P2867" s="4">
        <v>180.0</v>
      </c>
      <c r="Q2867" s="4"/>
      <c r="R2867" s="4"/>
      <c r="S2867" s="21"/>
      <c r="T2867" s="21"/>
      <c r="V2867" s="89"/>
      <c r="Z2867" s="73"/>
      <c r="AA2867" s="73">
        <v>20.0</v>
      </c>
      <c r="AB2867" s="4"/>
      <c r="AC2867" s="74"/>
      <c r="AD2867" s="75"/>
      <c r="AE2867" s="75"/>
      <c r="AF2867" s="76"/>
      <c r="AJ2867" s="90">
        <v>1604044.0</v>
      </c>
      <c r="AK2867" s="18"/>
      <c r="AL2867" s="8">
        <f t="shared" si="202"/>
        <v>0</v>
      </c>
      <c r="AO2867" s="8">
        <v>0.49863814592200334</v>
      </c>
      <c r="AT2867" s="18"/>
      <c r="AU2867" s="91"/>
    </row>
    <row r="2868" ht="12.0" customHeight="1">
      <c r="A2868" s="97">
        <v>5404045.0</v>
      </c>
      <c r="B2868" s="92" t="s">
        <v>3200</v>
      </c>
      <c r="C2868" s="81" t="str">
        <f t="shared" si="200"/>
        <v/>
      </c>
      <c r="D2868" s="82">
        <v>216.59</v>
      </c>
      <c r="E2868" s="94" t="s">
        <v>245</v>
      </c>
      <c r="F2868" s="84">
        <f t="shared" si="201"/>
        <v>264.2398</v>
      </c>
      <c r="G2868" s="95" t="s">
        <v>246</v>
      </c>
      <c r="H2868" s="69"/>
      <c r="I2868" s="188"/>
      <c r="J2868" s="76"/>
      <c r="K2868" s="88"/>
      <c r="N2868" s="18"/>
      <c r="P2868" s="4">
        <v>180.0</v>
      </c>
      <c r="Q2868" s="4"/>
      <c r="R2868" s="4"/>
      <c r="S2868" s="21"/>
      <c r="T2868" s="21"/>
      <c r="V2868" s="89"/>
      <c r="Z2868" s="73"/>
      <c r="AA2868" s="73">
        <v>19.998587171517386</v>
      </c>
      <c r="AB2868" s="4"/>
      <c r="AC2868" s="74"/>
      <c r="AD2868" s="75"/>
      <c r="AE2868" s="75"/>
      <c r="AF2868" s="76"/>
      <c r="AJ2868" s="90">
        <v>1604045.0</v>
      </c>
      <c r="AK2868" s="18"/>
      <c r="AL2868" s="8">
        <f t="shared" si="202"/>
        <v>0</v>
      </c>
      <c r="AO2868" s="8">
        <v>1.1667417980069985</v>
      </c>
      <c r="AT2868" s="18"/>
      <c r="AU2868" s="91"/>
    </row>
    <row r="2869" ht="12.0" customHeight="1">
      <c r="A2869" s="97">
        <v>5404046.0</v>
      </c>
      <c r="B2869" s="92" t="s">
        <v>3201</v>
      </c>
      <c r="C2869" s="81" t="str">
        <f t="shared" si="200"/>
        <v/>
      </c>
      <c r="D2869" s="82">
        <v>247.65</v>
      </c>
      <c r="E2869" s="94" t="s">
        <v>245</v>
      </c>
      <c r="F2869" s="84">
        <f t="shared" si="201"/>
        <v>302.133</v>
      </c>
      <c r="G2869" s="95" t="s">
        <v>246</v>
      </c>
      <c r="H2869" s="69"/>
      <c r="I2869" s="87"/>
      <c r="J2869" s="76"/>
      <c r="K2869" s="88"/>
      <c r="N2869" s="18"/>
      <c r="P2869" s="4">
        <v>180.0</v>
      </c>
      <c r="Q2869" s="4"/>
      <c r="R2869" s="4"/>
      <c r="S2869" s="21"/>
      <c r="T2869" s="21"/>
      <c r="V2869" s="89"/>
      <c r="Z2869" s="73"/>
      <c r="AA2869" s="73">
        <v>19.998764364265426</v>
      </c>
      <c r="AB2869" s="4"/>
      <c r="AC2869" s="74"/>
      <c r="AD2869" s="75"/>
      <c r="AE2869" s="75"/>
      <c r="AF2869" s="76"/>
      <c r="AJ2869" s="90">
        <v>1604046.0</v>
      </c>
      <c r="AK2869" s="18"/>
      <c r="AL2869" s="8">
        <f t="shared" si="202"/>
        <v>0</v>
      </c>
      <c r="AO2869" s="8">
        <v>1.4631909957565774</v>
      </c>
      <c r="AT2869" s="18"/>
      <c r="AU2869" s="91"/>
    </row>
    <row r="2870" ht="12.0" customHeight="1">
      <c r="A2870" s="97">
        <v>5404047.0</v>
      </c>
      <c r="B2870" s="92" t="s">
        <v>3202</v>
      </c>
      <c r="C2870" s="81" t="str">
        <f t="shared" si="200"/>
        <v/>
      </c>
      <c r="D2870" s="82">
        <v>256.46</v>
      </c>
      <c r="E2870" s="94" t="s">
        <v>245</v>
      </c>
      <c r="F2870" s="84">
        <f t="shared" si="201"/>
        <v>312.8812</v>
      </c>
      <c r="G2870" s="95" t="s">
        <v>252</v>
      </c>
      <c r="H2870" s="69"/>
      <c r="I2870" s="187" t="s">
        <v>3203</v>
      </c>
      <c r="J2870" s="76"/>
      <c r="K2870" s="88"/>
      <c r="N2870" s="18"/>
      <c r="P2870" s="4">
        <v>180.0</v>
      </c>
      <c r="Q2870" s="4"/>
      <c r="R2870" s="4"/>
      <c r="S2870" s="21"/>
      <c r="T2870" s="21"/>
      <c r="V2870" s="89"/>
      <c r="Z2870" s="73"/>
      <c r="AA2870" s="73">
        <v>20.002386207719383</v>
      </c>
      <c r="AB2870" s="4"/>
      <c r="AC2870" s="74"/>
      <c r="AD2870" s="75"/>
      <c r="AE2870" s="75"/>
      <c r="AF2870" s="76"/>
      <c r="AJ2870" s="90">
        <v>1604047.0</v>
      </c>
      <c r="AK2870" s="18"/>
      <c r="AL2870" s="8">
        <f t="shared" si="202"/>
        <v>0</v>
      </c>
      <c r="AO2870" s="8">
        <v>1.920106383685459</v>
      </c>
      <c r="AT2870" s="18"/>
      <c r="AU2870" s="91"/>
    </row>
    <row r="2871" ht="12.0" customHeight="1">
      <c r="A2871" s="97">
        <v>5404048.0</v>
      </c>
      <c r="B2871" s="92" t="s">
        <v>3204</v>
      </c>
      <c r="C2871" s="81" t="str">
        <f t="shared" si="200"/>
        <v/>
      </c>
      <c r="D2871" s="82">
        <v>278.67</v>
      </c>
      <c r="E2871" s="94" t="s">
        <v>245</v>
      </c>
      <c r="F2871" s="84">
        <f t="shared" si="201"/>
        <v>339.9774</v>
      </c>
      <c r="G2871" s="95" t="s">
        <v>252</v>
      </c>
      <c r="H2871" s="69"/>
      <c r="I2871" s="188"/>
      <c r="J2871" s="76"/>
      <c r="K2871" s="88"/>
      <c r="N2871" s="18"/>
      <c r="P2871" s="4">
        <v>180.0</v>
      </c>
      <c r="Q2871" s="4"/>
      <c r="R2871" s="4"/>
      <c r="S2871" s="21"/>
      <c r="T2871" s="21"/>
      <c r="V2871" s="89"/>
      <c r="Z2871" s="73"/>
      <c r="AA2871" s="73">
        <v>20.0010980564401</v>
      </c>
      <c r="AB2871" s="4"/>
      <c r="AC2871" s="74"/>
      <c r="AD2871" s="75"/>
      <c r="AE2871" s="75"/>
      <c r="AF2871" s="76"/>
      <c r="AJ2871" s="90">
        <v>1604048.0</v>
      </c>
      <c r="AK2871" s="18"/>
      <c r="AL2871" s="8">
        <f t="shared" si="202"/>
        <v>0</v>
      </c>
      <c r="AO2871" s="8">
        <v>206.75603958278728</v>
      </c>
      <c r="AT2871" s="18"/>
      <c r="AU2871" s="91"/>
    </row>
    <row r="2872" ht="12.0" customHeight="1">
      <c r="A2872" s="97">
        <v>5404049.0</v>
      </c>
      <c r="B2872" s="92" t="s">
        <v>3205</v>
      </c>
      <c r="C2872" s="81" t="str">
        <f t="shared" si="200"/>
        <v/>
      </c>
      <c r="D2872" s="82">
        <v>388.07</v>
      </c>
      <c r="E2872" s="94" t="s">
        <v>245</v>
      </c>
      <c r="F2872" s="84">
        <f t="shared" si="201"/>
        <v>473.4454</v>
      </c>
      <c r="G2872" s="95" t="s">
        <v>252</v>
      </c>
      <c r="H2872" s="69"/>
      <c r="I2872" s="6"/>
      <c r="J2872" s="76"/>
      <c r="K2872" s="88"/>
      <c r="N2872" s="18"/>
      <c r="P2872" s="4">
        <v>180.0</v>
      </c>
      <c r="Q2872" s="4"/>
      <c r="R2872" s="4"/>
      <c r="S2872" s="21"/>
      <c r="T2872" s="21"/>
      <c r="V2872" s="89"/>
      <c r="Z2872" s="73"/>
      <c r="AA2872" s="73">
        <v>20.000788519161006</v>
      </c>
      <c r="AB2872" s="4"/>
      <c r="AC2872" s="74"/>
      <c r="AD2872" s="75"/>
      <c r="AE2872" s="75"/>
      <c r="AF2872" s="76"/>
      <c r="AJ2872" s="90">
        <v>1604049.0</v>
      </c>
      <c r="AK2872" s="18"/>
      <c r="AL2872" s="8">
        <f t="shared" si="202"/>
        <v>0</v>
      </c>
      <c r="AO2872" s="8">
        <v>1.6315112574945585</v>
      </c>
      <c r="AT2872" s="18"/>
      <c r="AU2872" s="91"/>
    </row>
    <row r="2873" ht="12.0" customHeight="1">
      <c r="A2873" s="97">
        <v>5404050.0</v>
      </c>
      <c r="B2873" s="92" t="s">
        <v>3206</v>
      </c>
      <c r="C2873" s="81" t="str">
        <f t="shared" si="200"/>
        <v/>
      </c>
      <c r="D2873" s="82">
        <v>491.8</v>
      </c>
      <c r="E2873" s="94" t="s">
        <v>245</v>
      </c>
      <c r="F2873" s="84">
        <f t="shared" si="201"/>
        <v>599.996</v>
      </c>
      <c r="G2873" s="95" t="s">
        <v>246</v>
      </c>
      <c r="H2873" s="69"/>
      <c r="I2873" s="87" t="s">
        <v>2184</v>
      </c>
      <c r="J2873" s="76"/>
      <c r="K2873" s="88"/>
      <c r="N2873" s="18"/>
      <c r="P2873" s="4">
        <v>180.0</v>
      </c>
      <c r="Q2873" s="4"/>
      <c r="R2873" s="4"/>
      <c r="S2873" s="21"/>
      <c r="T2873" s="21"/>
      <c r="V2873" s="89"/>
      <c r="Z2873" s="73"/>
      <c r="AA2873" s="73">
        <v>20.001244438913602</v>
      </c>
      <c r="AB2873" s="4"/>
      <c r="AC2873" s="74"/>
      <c r="AD2873" s="75"/>
      <c r="AE2873" s="75"/>
      <c r="AF2873" s="76"/>
      <c r="AJ2873" s="90">
        <v>1604050.0</v>
      </c>
      <c r="AK2873" s="18"/>
      <c r="AL2873" s="8">
        <f t="shared" si="202"/>
        <v>0</v>
      </c>
      <c r="AO2873" s="8">
        <v>3.445735848374323</v>
      </c>
      <c r="AT2873" s="18"/>
      <c r="AU2873" s="91"/>
    </row>
    <row r="2874" ht="12.0" customHeight="1">
      <c r="A2874" s="97">
        <v>5404051.0</v>
      </c>
      <c r="B2874" s="92" t="s">
        <v>3207</v>
      </c>
      <c r="C2874" s="81" t="str">
        <f t="shared" si="200"/>
        <v/>
      </c>
      <c r="D2874" s="82">
        <v>655.72</v>
      </c>
      <c r="E2874" s="94" t="s">
        <v>245</v>
      </c>
      <c r="F2874" s="84">
        <f t="shared" si="201"/>
        <v>799.9784</v>
      </c>
      <c r="G2874" s="95" t="s">
        <v>246</v>
      </c>
      <c r="H2874" s="69"/>
      <c r="I2874" s="187" t="s">
        <v>3208</v>
      </c>
      <c r="J2874" s="76"/>
      <c r="K2874" s="88"/>
      <c r="N2874" s="18"/>
      <c r="P2874" s="4">
        <v>180.0</v>
      </c>
      <c r="Q2874" s="4"/>
      <c r="R2874" s="4"/>
      <c r="S2874" s="21"/>
      <c r="T2874" s="21"/>
      <c r="V2874" s="89"/>
      <c r="Z2874" s="73"/>
      <c r="AA2874" s="73">
        <v>19.99906666355554</v>
      </c>
      <c r="AB2874" s="4"/>
      <c r="AC2874" s="74"/>
      <c r="AD2874" s="75"/>
      <c r="AE2874" s="75"/>
      <c r="AF2874" s="76"/>
      <c r="AJ2874" s="90">
        <v>1604051.0</v>
      </c>
      <c r="AK2874" s="18"/>
      <c r="AL2874" s="8">
        <f t="shared" si="202"/>
        <v>0</v>
      </c>
      <c r="AO2874" s="8">
        <v>1.3517886789776192</v>
      </c>
      <c r="AT2874" s="18"/>
      <c r="AU2874" s="91"/>
    </row>
    <row r="2875" ht="12.0" customHeight="1">
      <c r="A2875" s="97">
        <v>5404052.0</v>
      </c>
      <c r="B2875" s="92" t="s">
        <v>3209</v>
      </c>
      <c r="C2875" s="81" t="str">
        <f t="shared" si="200"/>
        <v/>
      </c>
      <c r="D2875" s="82">
        <v>195.26</v>
      </c>
      <c r="E2875" s="94" t="s">
        <v>245</v>
      </c>
      <c r="F2875" s="84">
        <f t="shared" si="201"/>
        <v>238.2172</v>
      </c>
      <c r="G2875" s="95" t="s">
        <v>246</v>
      </c>
      <c r="H2875" s="69"/>
      <c r="I2875" s="188"/>
      <c r="J2875" s="76"/>
      <c r="K2875" s="88"/>
      <c r="N2875" s="18"/>
      <c r="P2875" s="4">
        <v>180.0</v>
      </c>
      <c r="Q2875" s="4"/>
      <c r="R2875" s="4"/>
      <c r="S2875" s="21"/>
      <c r="T2875" s="21"/>
      <c r="V2875" s="89"/>
      <c r="Z2875" s="73"/>
      <c r="AA2875" s="73">
        <v>20.00313405939042</v>
      </c>
      <c r="AB2875" s="4"/>
      <c r="AC2875" s="74"/>
      <c r="AD2875" s="75"/>
      <c r="AE2875" s="75"/>
      <c r="AF2875" s="76"/>
      <c r="AJ2875" s="90">
        <v>1604052.0</v>
      </c>
      <c r="AK2875" s="18"/>
      <c r="AL2875" s="8">
        <f t="shared" si="202"/>
        <v>0</v>
      </c>
      <c r="AO2875" s="8">
        <v>7.974778854681314</v>
      </c>
      <c r="AT2875" s="18"/>
      <c r="AU2875" s="91"/>
    </row>
    <row r="2876" ht="12.0" customHeight="1">
      <c r="A2876" s="97">
        <v>5404053.0</v>
      </c>
      <c r="B2876" s="92" t="s">
        <v>3210</v>
      </c>
      <c r="C2876" s="81" t="str">
        <f t="shared" si="200"/>
        <v/>
      </c>
      <c r="D2876" s="82">
        <v>230.9</v>
      </c>
      <c r="E2876" s="94" t="s">
        <v>245</v>
      </c>
      <c r="F2876" s="84">
        <f t="shared" si="201"/>
        <v>281.698</v>
      </c>
      <c r="G2876" s="95" t="s">
        <v>252</v>
      </c>
      <c r="H2876" s="69"/>
      <c r="I2876" s="6"/>
      <c r="J2876" s="76"/>
      <c r="K2876" s="88"/>
      <c r="N2876" s="18"/>
      <c r="P2876" s="4">
        <v>180.0</v>
      </c>
      <c r="Q2876" s="4"/>
      <c r="R2876" s="4"/>
      <c r="S2876" s="21"/>
      <c r="T2876" s="21"/>
      <c r="V2876" s="89"/>
      <c r="Z2876" s="73"/>
      <c r="AA2876" s="73">
        <v>19.997349589186314</v>
      </c>
      <c r="AB2876" s="4"/>
      <c r="AC2876" s="74"/>
      <c r="AD2876" s="75"/>
      <c r="AE2876" s="75"/>
      <c r="AF2876" s="76"/>
      <c r="AJ2876" s="90">
        <v>1604053.0</v>
      </c>
      <c r="AK2876" s="18"/>
      <c r="AL2876" s="8">
        <f t="shared" si="202"/>
        <v>0</v>
      </c>
      <c r="AO2876" s="8">
        <v>0.5941069162091817</v>
      </c>
      <c r="AT2876" s="18"/>
      <c r="AU2876" s="91"/>
    </row>
    <row r="2877" ht="12.0" customHeight="1">
      <c r="A2877" s="97">
        <v>5404054.0</v>
      </c>
      <c r="B2877" s="92" t="s">
        <v>3211</v>
      </c>
      <c r="C2877" s="81" t="str">
        <f t="shared" si="200"/>
        <v/>
      </c>
      <c r="D2877" s="82">
        <v>268.91</v>
      </c>
      <c r="E2877" s="94" t="s">
        <v>245</v>
      </c>
      <c r="F2877" s="84">
        <f t="shared" si="201"/>
        <v>328.0702</v>
      </c>
      <c r="G2877" s="95" t="s">
        <v>246</v>
      </c>
      <c r="H2877" s="69"/>
      <c r="I2877" s="187" t="s">
        <v>3212</v>
      </c>
      <c r="J2877" s="76"/>
      <c r="K2877" s="88"/>
      <c r="N2877" s="18"/>
      <c r="P2877" s="4">
        <v>180.0</v>
      </c>
      <c r="Q2877" s="4"/>
      <c r="R2877" s="4"/>
      <c r="S2877" s="21"/>
      <c r="T2877" s="21"/>
      <c r="V2877" s="89"/>
      <c r="Z2877" s="73"/>
      <c r="AA2877" s="73">
        <v>20.0</v>
      </c>
      <c r="AB2877" s="4"/>
      <c r="AC2877" s="74"/>
      <c r="AD2877" s="75"/>
      <c r="AE2877" s="75"/>
      <c r="AF2877" s="76"/>
      <c r="AJ2877" s="90">
        <v>1604054.0</v>
      </c>
      <c r="AK2877" s="18"/>
      <c r="AL2877" s="8">
        <f t="shared" si="202"/>
        <v>0</v>
      </c>
      <c r="AO2877" s="8">
        <v>0.8502189527348678</v>
      </c>
      <c r="AT2877" s="18"/>
      <c r="AU2877" s="91"/>
    </row>
    <row r="2878" ht="12.0" customHeight="1">
      <c r="A2878" s="97">
        <v>5404055.0</v>
      </c>
      <c r="B2878" s="92" t="s">
        <v>3213</v>
      </c>
      <c r="C2878" s="81" t="str">
        <f t="shared" si="200"/>
        <v/>
      </c>
      <c r="D2878" s="82">
        <v>286.96</v>
      </c>
      <c r="E2878" s="94" t="s">
        <v>245</v>
      </c>
      <c r="F2878" s="84">
        <f t="shared" si="201"/>
        <v>350.0912</v>
      </c>
      <c r="G2878" s="95" t="s">
        <v>246</v>
      </c>
      <c r="H2878" s="69"/>
      <c r="I2878" s="188"/>
      <c r="J2878" s="76"/>
      <c r="K2878" s="88"/>
      <c r="N2878" s="18"/>
      <c r="P2878" s="4">
        <v>180.0</v>
      </c>
      <c r="Q2878" s="4"/>
      <c r="R2878" s="4"/>
      <c r="S2878" s="21"/>
      <c r="T2878" s="21"/>
      <c r="V2878" s="89"/>
      <c r="Z2878" s="73"/>
      <c r="AA2878" s="73">
        <v>20.0</v>
      </c>
      <c r="AB2878" s="4"/>
      <c r="AC2878" s="74"/>
      <c r="AD2878" s="75"/>
      <c r="AE2878" s="75"/>
      <c r="AF2878" s="76"/>
      <c r="AJ2878" s="90">
        <v>1604055.0</v>
      </c>
      <c r="AK2878" s="18"/>
      <c r="AL2878" s="8">
        <f t="shared" si="202"/>
        <v>0</v>
      </c>
      <c r="AO2878" s="8">
        <v>0.7045016406773802</v>
      </c>
      <c r="AT2878" s="18"/>
      <c r="AU2878" s="91"/>
    </row>
    <row r="2879" ht="12.0" customHeight="1">
      <c r="A2879" s="97">
        <v>5404056.0</v>
      </c>
      <c r="B2879" s="92" t="s">
        <v>3214</v>
      </c>
      <c r="C2879" s="81" t="str">
        <f t="shared" si="200"/>
        <v/>
      </c>
      <c r="D2879" s="82">
        <v>329.63</v>
      </c>
      <c r="E2879" s="94" t="s">
        <v>245</v>
      </c>
      <c r="F2879" s="84">
        <f t="shared" si="201"/>
        <v>402.1486</v>
      </c>
      <c r="G2879" s="95" t="s">
        <v>246</v>
      </c>
      <c r="H2879" s="69"/>
      <c r="I2879" s="76"/>
      <c r="J2879" s="76"/>
      <c r="K2879" s="88"/>
      <c r="N2879" s="18"/>
      <c r="P2879" s="4">
        <v>180.0</v>
      </c>
      <c r="Q2879" s="4"/>
      <c r="R2879" s="4"/>
      <c r="S2879" s="21"/>
      <c r="T2879" s="21"/>
      <c r="V2879" s="89"/>
      <c r="Z2879" s="73"/>
      <c r="AA2879" s="73">
        <v>20.000928332714437</v>
      </c>
      <c r="AB2879" s="4"/>
      <c r="AC2879" s="74"/>
      <c r="AD2879" s="75"/>
      <c r="AE2879" s="75"/>
      <c r="AF2879" s="76"/>
      <c r="AJ2879" s="90">
        <v>1604056.0</v>
      </c>
      <c r="AK2879" s="18"/>
      <c r="AL2879" s="8">
        <f t="shared" si="202"/>
        <v>0</v>
      </c>
      <c r="AO2879" s="8">
        <v>1.920799803589283</v>
      </c>
      <c r="AT2879" s="18"/>
      <c r="AU2879" s="91"/>
    </row>
    <row r="2880" ht="12.0" customHeight="1">
      <c r="A2880" s="97">
        <v>5404057.0</v>
      </c>
      <c r="B2880" s="92" t="s">
        <v>3215</v>
      </c>
      <c r="C2880" s="81" t="str">
        <f t="shared" si="200"/>
        <v/>
      </c>
      <c r="D2880" s="82">
        <v>349.42</v>
      </c>
      <c r="E2880" s="94" t="s">
        <v>245</v>
      </c>
      <c r="F2880" s="84">
        <f t="shared" si="201"/>
        <v>426.2924</v>
      </c>
      <c r="G2880" s="95" t="s">
        <v>252</v>
      </c>
      <c r="H2880" s="69"/>
      <c r="I2880" s="76"/>
      <c r="J2880" s="76"/>
      <c r="K2880" s="88"/>
      <c r="N2880" s="18"/>
      <c r="P2880" s="4">
        <v>180.0</v>
      </c>
      <c r="Q2880" s="4"/>
      <c r="R2880" s="4"/>
      <c r="S2880" s="21"/>
      <c r="T2880" s="21"/>
      <c r="V2880" s="89"/>
      <c r="Z2880" s="73"/>
      <c r="AA2880" s="73">
        <v>19.998248456452245</v>
      </c>
      <c r="AB2880" s="4"/>
      <c r="AC2880" s="74"/>
      <c r="AD2880" s="75"/>
      <c r="AE2880" s="75"/>
      <c r="AF2880" s="76"/>
      <c r="AJ2880" s="90">
        <v>1604057.0</v>
      </c>
      <c r="AK2880" s="18"/>
      <c r="AL2880" s="8">
        <f t="shared" si="202"/>
        <v>0</v>
      </c>
      <c r="AO2880" s="8">
        <v>2.617306038674586</v>
      </c>
      <c r="AT2880" s="18"/>
      <c r="AU2880" s="91"/>
    </row>
    <row r="2881" ht="12.0" customHeight="1">
      <c r="A2881" s="97">
        <v>5404058.0</v>
      </c>
      <c r="B2881" s="92" t="s">
        <v>3216</v>
      </c>
      <c r="C2881" s="81" t="str">
        <f t="shared" si="200"/>
        <v/>
      </c>
      <c r="D2881" s="82">
        <v>470.57</v>
      </c>
      <c r="E2881" s="94" t="s">
        <v>245</v>
      </c>
      <c r="F2881" s="84">
        <f t="shared" si="201"/>
        <v>574.0954</v>
      </c>
      <c r="G2881" s="95" t="s">
        <v>252</v>
      </c>
      <c r="H2881" s="69"/>
      <c r="I2881" s="76"/>
      <c r="J2881" s="76"/>
      <c r="K2881" s="88"/>
      <c r="N2881" s="18"/>
      <c r="P2881" s="4">
        <v>180.0</v>
      </c>
      <c r="Q2881" s="4"/>
      <c r="R2881" s="4"/>
      <c r="S2881" s="21"/>
      <c r="T2881" s="21"/>
      <c r="V2881" s="89"/>
      <c r="Z2881" s="73"/>
      <c r="AA2881" s="73">
        <v>20.0</v>
      </c>
      <c r="AB2881" s="4"/>
      <c r="AC2881" s="74"/>
      <c r="AD2881" s="75"/>
      <c r="AE2881" s="75"/>
      <c r="AF2881" s="76"/>
      <c r="AJ2881" s="90">
        <v>1604058.0</v>
      </c>
      <c r="AK2881" s="18"/>
      <c r="AL2881" s="8">
        <f t="shared" si="202"/>
        <v>0</v>
      </c>
      <c r="AO2881" s="8">
        <v>1.7744908362540623</v>
      </c>
      <c r="AT2881" s="18"/>
      <c r="AU2881" s="91"/>
    </row>
    <row r="2882" ht="12.0" customHeight="1">
      <c r="A2882" s="97">
        <v>5404059.0</v>
      </c>
      <c r="B2882" s="92" t="s">
        <v>3217</v>
      </c>
      <c r="C2882" s="81" t="str">
        <f t="shared" si="200"/>
        <v/>
      </c>
      <c r="D2882" s="82">
        <v>564.43</v>
      </c>
      <c r="E2882" s="94" t="s">
        <v>245</v>
      </c>
      <c r="F2882" s="84">
        <f t="shared" si="201"/>
        <v>688.6046</v>
      </c>
      <c r="G2882" s="95" t="s">
        <v>252</v>
      </c>
      <c r="H2882" s="69"/>
      <c r="I2882" s="87"/>
      <c r="J2882" s="76"/>
      <c r="K2882" s="88"/>
      <c r="N2882" s="18"/>
      <c r="P2882" s="4">
        <v>180.0</v>
      </c>
      <c r="Q2882" s="4"/>
      <c r="R2882" s="4"/>
      <c r="S2882" s="21"/>
      <c r="T2882" s="21"/>
      <c r="V2882" s="89"/>
      <c r="Z2882" s="73"/>
      <c r="AA2882" s="73">
        <v>20.0</v>
      </c>
      <c r="AB2882" s="4"/>
      <c r="AC2882" s="74"/>
      <c r="AD2882" s="75"/>
      <c r="AE2882" s="75"/>
      <c r="AF2882" s="76"/>
      <c r="AJ2882" s="90">
        <v>1604059.0</v>
      </c>
      <c r="AK2882" s="18"/>
      <c r="AL2882" s="8">
        <f t="shared" si="202"/>
        <v>0</v>
      </c>
      <c r="AO2882" s="8">
        <v>1.9630538364416439</v>
      </c>
      <c r="AT2882" s="18"/>
      <c r="AU2882" s="91"/>
    </row>
    <row r="2883" ht="12.0" customHeight="1">
      <c r="A2883" s="97">
        <v>5404060.0</v>
      </c>
      <c r="B2883" s="92" t="s">
        <v>3218</v>
      </c>
      <c r="C2883" s="81" t="str">
        <f t="shared" si="200"/>
        <v/>
      </c>
      <c r="D2883" s="82">
        <v>725.12</v>
      </c>
      <c r="E2883" s="94" t="s">
        <v>245</v>
      </c>
      <c r="F2883" s="84">
        <f t="shared" si="201"/>
        <v>884.6464</v>
      </c>
      <c r="G2883" s="95" t="s">
        <v>252</v>
      </c>
      <c r="H2883" s="69"/>
      <c r="I2883" s="76"/>
      <c r="J2883" s="76"/>
      <c r="K2883" s="88"/>
      <c r="N2883" s="18"/>
      <c r="P2883" s="4">
        <v>180.0</v>
      </c>
      <c r="Q2883" s="4"/>
      <c r="R2883" s="4"/>
      <c r="S2883" s="21"/>
      <c r="T2883" s="21"/>
      <c r="V2883" s="89"/>
      <c r="Z2883" s="73"/>
      <c r="AA2883" s="73">
        <v>20.000844006498852</v>
      </c>
      <c r="AB2883" s="4"/>
      <c r="AC2883" s="74"/>
      <c r="AD2883" s="75"/>
      <c r="AE2883" s="75"/>
      <c r="AF2883" s="76"/>
      <c r="AJ2883" s="90">
        <v>1604060.0</v>
      </c>
      <c r="AK2883" s="18"/>
      <c r="AL2883" s="8">
        <f t="shared" si="202"/>
        <v>0</v>
      </c>
      <c r="AO2883" s="8">
        <v>2.837754188581808</v>
      </c>
      <c r="AT2883" s="18"/>
      <c r="AU2883" s="91"/>
    </row>
    <row r="2884" ht="12.0" customHeight="1">
      <c r="A2884" s="97">
        <v>5404061.0</v>
      </c>
      <c r="B2884" s="92" t="s">
        <v>3219</v>
      </c>
      <c r="C2884" s="81" t="str">
        <f t="shared" si="200"/>
        <v/>
      </c>
      <c r="D2884" s="82">
        <v>136.14</v>
      </c>
      <c r="E2884" s="94" t="s">
        <v>245</v>
      </c>
      <c r="F2884" s="84">
        <f t="shared" si="201"/>
        <v>166.0908</v>
      </c>
      <c r="G2884" s="95" t="s">
        <v>246</v>
      </c>
      <c r="H2884" s="69"/>
      <c r="I2884" s="76"/>
      <c r="J2884" s="76"/>
      <c r="K2884" s="88"/>
      <c r="N2884" s="18"/>
      <c r="P2884" s="4">
        <v>180.0</v>
      </c>
      <c r="Q2884" s="4"/>
      <c r="R2884" s="4"/>
      <c r="S2884" s="21"/>
      <c r="T2884" s="21"/>
      <c r="V2884" s="89"/>
      <c r="Z2884" s="73"/>
      <c r="AA2884" s="73">
        <v>5.001123848055741</v>
      </c>
      <c r="AB2884" s="4"/>
      <c r="AC2884" s="74"/>
      <c r="AD2884" s="75"/>
      <c r="AE2884" s="75"/>
      <c r="AF2884" s="76"/>
      <c r="AJ2884" s="90">
        <v>1604061.0</v>
      </c>
      <c r="AK2884" s="18"/>
      <c r="AL2884" s="8">
        <f t="shared" si="202"/>
        <v>0</v>
      </c>
      <c r="AO2884" s="8">
        <v>15.114203021357406</v>
      </c>
      <c r="AT2884" s="18"/>
      <c r="AU2884" s="91"/>
    </row>
    <row r="2885" ht="12.0" customHeight="1">
      <c r="A2885" s="97">
        <v>5404062.0</v>
      </c>
      <c r="B2885" s="92" t="s">
        <v>3220</v>
      </c>
      <c r="C2885" s="81" t="str">
        <f t="shared" si="200"/>
        <v/>
      </c>
      <c r="D2885" s="82">
        <v>229.44</v>
      </c>
      <c r="E2885" s="94" t="s">
        <v>245</v>
      </c>
      <c r="F2885" s="84">
        <f t="shared" si="201"/>
        <v>279.9168</v>
      </c>
      <c r="G2885" s="95" t="s">
        <v>246</v>
      </c>
      <c r="H2885" s="69"/>
      <c r="I2885" s="76"/>
      <c r="J2885" s="76"/>
      <c r="K2885" s="88"/>
      <c r="N2885" s="18"/>
      <c r="P2885" s="4">
        <v>180.0</v>
      </c>
      <c r="Q2885" s="4"/>
      <c r="R2885" s="4"/>
      <c r="S2885" s="21"/>
      <c r="T2885" s="21"/>
      <c r="V2885" s="89"/>
      <c r="Z2885" s="73"/>
      <c r="AA2885" s="73">
        <v>5.001667222407477</v>
      </c>
      <c r="AB2885" s="4"/>
      <c r="AC2885" s="74"/>
      <c r="AD2885" s="75"/>
      <c r="AE2885" s="75"/>
      <c r="AF2885" s="76"/>
      <c r="AJ2885" s="90">
        <v>1604062.0</v>
      </c>
      <c r="AK2885" s="18"/>
      <c r="AL2885" s="8">
        <f t="shared" si="202"/>
        <v>0</v>
      </c>
      <c r="AO2885" s="8">
        <v>6.608331670008071</v>
      </c>
      <c r="AT2885" s="18"/>
      <c r="AU2885" s="91"/>
    </row>
    <row r="2886" ht="12.0" customHeight="1">
      <c r="A2886" s="97">
        <v>5404063.0</v>
      </c>
      <c r="B2886" s="92" t="s">
        <v>3221</v>
      </c>
      <c r="C2886" s="81" t="str">
        <f t="shared" si="200"/>
        <v/>
      </c>
      <c r="D2886" s="82">
        <v>326.39</v>
      </c>
      <c r="E2886" s="94" t="s">
        <v>245</v>
      </c>
      <c r="F2886" s="84">
        <f t="shared" si="201"/>
        <v>398.1958</v>
      </c>
      <c r="G2886" s="95" t="s">
        <v>246</v>
      </c>
      <c r="H2886" s="69"/>
      <c r="I2886" s="187" t="s">
        <v>3222</v>
      </c>
      <c r="J2886" s="76"/>
      <c r="K2886" s="88"/>
      <c r="N2886" s="18"/>
      <c r="P2886" s="4">
        <v>180.0</v>
      </c>
      <c r="Q2886" s="4"/>
      <c r="R2886" s="4"/>
      <c r="S2886" s="21"/>
      <c r="T2886" s="21"/>
      <c r="V2886" s="89"/>
      <c r="Z2886" s="73"/>
      <c r="AA2886" s="73">
        <v>20.001875029297338</v>
      </c>
      <c r="AB2886" s="4"/>
      <c r="AC2886" s="74"/>
      <c r="AD2886" s="75"/>
      <c r="AE2886" s="75"/>
      <c r="AF2886" s="76"/>
      <c r="AJ2886" s="90">
        <v>1604063.0</v>
      </c>
      <c r="AK2886" s="18"/>
      <c r="AL2886" s="8">
        <f t="shared" si="202"/>
        <v>0</v>
      </c>
      <c r="AO2886" s="8">
        <v>2.8019129353244647</v>
      </c>
      <c r="AT2886" s="18"/>
      <c r="AU2886" s="91"/>
    </row>
    <row r="2887" ht="12.0" customHeight="1">
      <c r="A2887" s="97">
        <v>5404064.0</v>
      </c>
      <c r="B2887" s="92" t="s">
        <v>3223</v>
      </c>
      <c r="C2887" s="81" t="str">
        <f t="shared" si="200"/>
        <v/>
      </c>
      <c r="D2887" s="82">
        <v>381.38</v>
      </c>
      <c r="E2887" s="94" t="s">
        <v>245</v>
      </c>
      <c r="F2887" s="84">
        <f t="shared" si="201"/>
        <v>465.2836</v>
      </c>
      <c r="G2887" s="95" t="s">
        <v>246</v>
      </c>
      <c r="H2887" s="69"/>
      <c r="I2887" s="188"/>
      <c r="J2887" s="76"/>
      <c r="K2887" s="88"/>
      <c r="N2887" s="18"/>
      <c r="P2887" s="4">
        <v>180.0</v>
      </c>
      <c r="Q2887" s="4"/>
      <c r="R2887" s="4"/>
      <c r="S2887" s="21"/>
      <c r="T2887" s="21"/>
      <c r="V2887" s="89"/>
      <c r="Z2887" s="73"/>
      <c r="AA2887" s="73">
        <v>20.001246960533692</v>
      </c>
      <c r="AB2887" s="4"/>
      <c r="AC2887" s="74"/>
      <c r="AD2887" s="75"/>
      <c r="AE2887" s="75"/>
      <c r="AF2887" s="76"/>
      <c r="AJ2887" s="90">
        <v>1604064.0</v>
      </c>
      <c r="AK2887" s="18"/>
      <c r="AL2887" s="8">
        <f t="shared" si="202"/>
        <v>0</v>
      </c>
      <c r="AO2887" s="8">
        <v>3.4334296489158436</v>
      </c>
      <c r="AT2887" s="18"/>
      <c r="AU2887" s="91"/>
    </row>
    <row r="2888" ht="12.0" customHeight="1">
      <c r="A2888" s="97">
        <v>5404065.0</v>
      </c>
      <c r="B2888" s="92" t="s">
        <v>3224</v>
      </c>
      <c r="C2888" s="81" t="str">
        <f t="shared" si="200"/>
        <v/>
      </c>
      <c r="D2888" s="82">
        <v>440.69</v>
      </c>
      <c r="E2888" s="94" t="s">
        <v>245</v>
      </c>
      <c r="F2888" s="84">
        <f t="shared" si="201"/>
        <v>537.6418</v>
      </c>
      <c r="G2888" s="95" t="s">
        <v>252</v>
      </c>
      <c r="H2888" s="69"/>
      <c r="I2888" s="19" t="s">
        <v>2984</v>
      </c>
      <c r="J2888" s="76"/>
      <c r="K2888" s="88"/>
      <c r="N2888" s="18"/>
      <c r="P2888" s="4">
        <v>180.0</v>
      </c>
      <c r="Q2888" s="4"/>
      <c r="R2888" s="4"/>
      <c r="S2888" s="21"/>
      <c r="T2888" s="21"/>
      <c r="V2888" s="89"/>
      <c r="Z2888" s="73"/>
      <c r="AA2888" s="73">
        <v>20.00069434800723</v>
      </c>
      <c r="AB2888" s="4"/>
      <c r="AC2888" s="74"/>
      <c r="AD2888" s="75"/>
      <c r="AE2888" s="75"/>
      <c r="AF2888" s="76"/>
      <c r="AJ2888" s="90">
        <v>1604065.0</v>
      </c>
      <c r="AK2888" s="18"/>
      <c r="AL2888" s="8">
        <f t="shared" si="202"/>
        <v>0</v>
      </c>
      <c r="AO2888" s="8">
        <v>1.3618610644425846</v>
      </c>
      <c r="AT2888" s="18"/>
      <c r="AU2888" s="91"/>
    </row>
    <row r="2889" ht="12.0" customHeight="1">
      <c r="A2889" s="97">
        <v>5404066.0</v>
      </c>
      <c r="B2889" s="92" t="s">
        <v>3225</v>
      </c>
      <c r="C2889" s="81" t="str">
        <f t="shared" si="200"/>
        <v/>
      </c>
      <c r="D2889" s="82">
        <v>507.36</v>
      </c>
      <c r="E2889" s="94" t="s">
        <v>245</v>
      </c>
      <c r="F2889" s="84">
        <f t="shared" si="201"/>
        <v>618.9792</v>
      </c>
      <c r="G2889" s="95" t="s">
        <v>252</v>
      </c>
      <c r="H2889" s="69"/>
      <c r="J2889" s="76"/>
      <c r="K2889" s="88"/>
      <c r="N2889" s="18"/>
      <c r="P2889" s="4">
        <v>180.0</v>
      </c>
      <c r="Q2889" s="4"/>
      <c r="R2889" s="4"/>
      <c r="S2889" s="21"/>
      <c r="T2889" s="21"/>
      <c r="V2889" s="89"/>
      <c r="Z2889" s="73"/>
      <c r="AA2889" s="73">
        <v>20.000000000000014</v>
      </c>
      <c r="AB2889" s="4"/>
      <c r="AC2889" s="74"/>
      <c r="AD2889" s="75"/>
      <c r="AE2889" s="75"/>
      <c r="AF2889" s="76"/>
      <c r="AJ2889" s="90">
        <v>1604066.0</v>
      </c>
      <c r="AK2889" s="18"/>
      <c r="AL2889" s="8">
        <f t="shared" si="202"/>
        <v>0</v>
      </c>
      <c r="AO2889" s="8">
        <v>2.911816345056229</v>
      </c>
      <c r="AT2889" s="18"/>
      <c r="AU2889" s="91"/>
    </row>
    <row r="2890" ht="12.0" customHeight="1">
      <c r="A2890" s="97">
        <v>5404067.0</v>
      </c>
      <c r="B2890" s="92" t="s">
        <v>3226</v>
      </c>
      <c r="C2890" s="81" t="str">
        <f t="shared" si="200"/>
        <v/>
      </c>
      <c r="D2890" s="82">
        <v>477.14</v>
      </c>
      <c r="E2890" s="94" t="s">
        <v>245</v>
      </c>
      <c r="F2890" s="84">
        <f t="shared" si="201"/>
        <v>582.1108</v>
      </c>
      <c r="G2890" s="95" t="s">
        <v>252</v>
      </c>
      <c r="H2890" s="69"/>
      <c r="J2890" s="76"/>
      <c r="K2890" s="88"/>
      <c r="N2890" s="18"/>
      <c r="P2890" s="4">
        <v>180.0</v>
      </c>
      <c r="Q2890" s="4"/>
      <c r="R2890" s="4"/>
      <c r="S2890" s="21"/>
      <c r="T2890" s="21"/>
      <c r="V2890" s="89"/>
      <c r="Z2890" s="73"/>
      <c r="AA2890" s="73">
        <v>0.0</v>
      </c>
      <c r="AB2890" s="4"/>
      <c r="AC2890" s="74"/>
      <c r="AD2890" s="75"/>
      <c r="AE2890" s="75"/>
      <c r="AF2890" s="76"/>
      <c r="AJ2890" s="90">
        <v>1604067.0</v>
      </c>
      <c r="AK2890" s="18"/>
      <c r="AL2890" s="8">
        <f t="shared" si="202"/>
        <v>0</v>
      </c>
      <c r="AO2890" s="8">
        <v>5.488690599422157</v>
      </c>
      <c r="AT2890" s="18"/>
      <c r="AU2890" s="91"/>
    </row>
    <row r="2891" ht="12.0" customHeight="1">
      <c r="A2891" s="97">
        <v>5404068.0</v>
      </c>
      <c r="B2891" s="92" t="s">
        <v>3227</v>
      </c>
      <c r="C2891" s="81" t="str">
        <f t="shared" si="200"/>
        <v/>
      </c>
      <c r="D2891" s="82">
        <v>891.5</v>
      </c>
      <c r="E2891" s="94" t="s">
        <v>245</v>
      </c>
      <c r="F2891" s="84">
        <f t="shared" si="201"/>
        <v>1087.63</v>
      </c>
      <c r="G2891" s="95" t="s">
        <v>252</v>
      </c>
      <c r="H2891" s="69"/>
      <c r="J2891" s="76"/>
      <c r="K2891" s="88"/>
      <c r="N2891" s="18"/>
      <c r="P2891" s="4">
        <v>180.0</v>
      </c>
      <c r="Q2891" s="4"/>
      <c r="R2891" s="4"/>
      <c r="S2891" s="21"/>
      <c r="T2891" s="21"/>
      <c r="V2891" s="89"/>
      <c r="Z2891" s="73"/>
      <c r="AA2891" s="73">
        <v>19.99931350507147</v>
      </c>
      <c r="AB2891" s="4"/>
      <c r="AC2891" s="74"/>
      <c r="AD2891" s="75"/>
      <c r="AE2891" s="75"/>
      <c r="AF2891" s="76"/>
      <c r="AJ2891" s="90">
        <v>1604068.0</v>
      </c>
      <c r="AK2891" s="18"/>
      <c r="AL2891" s="8">
        <f t="shared" si="202"/>
        <v>0</v>
      </c>
      <c r="AO2891" s="8">
        <v>1.267206302939545</v>
      </c>
      <c r="AT2891" s="18"/>
      <c r="AU2891" s="91"/>
    </row>
    <row r="2892" ht="12.0" customHeight="1">
      <c r="A2892" s="97">
        <v>5404069.0</v>
      </c>
      <c r="B2892" s="92" t="s">
        <v>3228</v>
      </c>
      <c r="C2892" s="81" t="str">
        <f t="shared" si="200"/>
        <v/>
      </c>
      <c r="D2892" s="82">
        <v>371.04</v>
      </c>
      <c r="E2892" s="94" t="s">
        <v>245</v>
      </c>
      <c r="F2892" s="84">
        <f t="shared" si="201"/>
        <v>452.6688</v>
      </c>
      <c r="G2892" s="95" t="s">
        <v>246</v>
      </c>
      <c r="H2892" s="69"/>
      <c r="J2892" s="76"/>
      <c r="K2892" s="88"/>
      <c r="N2892" s="18"/>
      <c r="P2892" s="4">
        <v>180.0</v>
      </c>
      <c r="Q2892" s="4"/>
      <c r="R2892" s="4"/>
      <c r="S2892" s="21"/>
      <c r="T2892" s="21"/>
      <c r="V2892" s="89"/>
      <c r="Z2892" s="73"/>
      <c r="AA2892" s="73">
        <v>19.999175291740542</v>
      </c>
      <c r="AB2892" s="4"/>
      <c r="AC2892" s="74"/>
      <c r="AD2892" s="75"/>
      <c r="AE2892" s="75"/>
      <c r="AF2892" s="76"/>
      <c r="AJ2892" s="90">
        <v>1604069.0</v>
      </c>
      <c r="AK2892" s="18"/>
      <c r="AL2892" s="8">
        <f t="shared" si="202"/>
        <v>0</v>
      </c>
      <c r="AO2892" s="8">
        <v>4.852541687526099</v>
      </c>
      <c r="AT2892" s="18"/>
      <c r="AU2892" s="91"/>
    </row>
    <row r="2893" ht="12.0" customHeight="1">
      <c r="A2893" s="97">
        <v>5404070.0</v>
      </c>
      <c r="B2893" s="92" t="s">
        <v>3229</v>
      </c>
      <c r="C2893" s="81" t="str">
        <f t="shared" si="200"/>
        <v/>
      </c>
      <c r="D2893" s="82">
        <v>301.14</v>
      </c>
      <c r="E2893" s="94" t="s">
        <v>245</v>
      </c>
      <c r="F2893" s="84">
        <f t="shared" si="201"/>
        <v>367.3908</v>
      </c>
      <c r="G2893" s="95" t="s">
        <v>246</v>
      </c>
      <c r="H2893" s="69"/>
      <c r="J2893" s="76"/>
      <c r="K2893" s="88"/>
      <c r="N2893" s="18"/>
      <c r="P2893" s="4">
        <v>180.0</v>
      </c>
      <c r="Q2893" s="4"/>
      <c r="R2893" s="4"/>
      <c r="S2893" s="21"/>
      <c r="T2893" s="21"/>
      <c r="V2893" s="89"/>
      <c r="Z2893" s="73"/>
      <c r="AA2893" s="73">
        <v>4.999237921048632</v>
      </c>
      <c r="AB2893" s="4"/>
      <c r="AC2893" s="74"/>
      <c r="AD2893" s="75"/>
      <c r="AE2893" s="75"/>
      <c r="AF2893" s="76"/>
      <c r="AJ2893" s="90">
        <v>1604070.0</v>
      </c>
      <c r="AK2893" s="18"/>
      <c r="AL2893" s="8">
        <f t="shared" si="202"/>
        <v>0</v>
      </c>
      <c r="AO2893" s="8">
        <v>6.171740855809698</v>
      </c>
      <c r="AT2893" s="18"/>
      <c r="AU2893" s="91"/>
    </row>
    <row r="2894" ht="12.0" customHeight="1">
      <c r="A2894" s="97">
        <v>5404071.0</v>
      </c>
      <c r="B2894" s="92" t="s">
        <v>3230</v>
      </c>
      <c r="C2894" s="81" t="str">
        <f t="shared" si="200"/>
        <v/>
      </c>
      <c r="D2894" s="82">
        <v>420.73</v>
      </c>
      <c r="E2894" s="94" t="s">
        <v>245</v>
      </c>
      <c r="F2894" s="84">
        <f t="shared" si="201"/>
        <v>513.2906</v>
      </c>
      <c r="G2894" s="95" t="s">
        <v>246</v>
      </c>
      <c r="H2894" s="69"/>
      <c r="I2894" s="187" t="s">
        <v>3231</v>
      </c>
      <c r="J2894" s="76"/>
      <c r="K2894" s="88"/>
      <c r="N2894" s="18"/>
      <c r="P2894" s="4">
        <v>180.0</v>
      </c>
      <c r="Q2894" s="4"/>
      <c r="R2894" s="4"/>
      <c r="S2894" s="21"/>
      <c r="T2894" s="21"/>
      <c r="V2894" s="89"/>
      <c r="Z2894" s="73"/>
      <c r="AA2894" s="73">
        <v>20.00145465124737</v>
      </c>
      <c r="AB2894" s="4"/>
      <c r="AC2894" s="74"/>
      <c r="AD2894" s="75"/>
      <c r="AE2894" s="75"/>
      <c r="AF2894" s="76"/>
      <c r="AJ2894" s="90">
        <v>1604071.0</v>
      </c>
      <c r="AK2894" s="18"/>
      <c r="AL2894" s="8">
        <f t="shared" si="202"/>
        <v>0</v>
      </c>
      <c r="AO2894" s="8">
        <v>1.1805442249537494</v>
      </c>
      <c r="AT2894" s="18"/>
      <c r="AU2894" s="91"/>
    </row>
    <row r="2895" ht="12.0" customHeight="1">
      <c r="A2895" s="97">
        <v>5404072.0</v>
      </c>
      <c r="B2895" s="92" t="s">
        <v>3232</v>
      </c>
      <c r="C2895" s="81" t="str">
        <f t="shared" si="200"/>
        <v/>
      </c>
      <c r="D2895" s="82">
        <v>456.16</v>
      </c>
      <c r="E2895" s="94" t="s">
        <v>245</v>
      </c>
      <c r="F2895" s="84">
        <f t="shared" si="201"/>
        <v>556.5152</v>
      </c>
      <c r="G2895" s="95" t="s">
        <v>246</v>
      </c>
      <c r="H2895" s="69"/>
      <c r="I2895" s="188"/>
      <c r="J2895" s="76"/>
      <c r="K2895" s="88"/>
      <c r="N2895" s="18"/>
      <c r="P2895" s="4">
        <v>180.0</v>
      </c>
      <c r="Q2895" s="4"/>
      <c r="R2895" s="4"/>
      <c r="S2895" s="21"/>
      <c r="T2895" s="21"/>
      <c r="V2895" s="89"/>
      <c r="Z2895" s="73"/>
      <c r="AA2895" s="73">
        <v>20.000670825786543</v>
      </c>
      <c r="AB2895" s="4"/>
      <c r="AC2895" s="74"/>
      <c r="AD2895" s="75"/>
      <c r="AE2895" s="75"/>
      <c r="AF2895" s="76"/>
      <c r="AJ2895" s="90">
        <v>1604072.0</v>
      </c>
      <c r="AK2895" s="18"/>
      <c r="AL2895" s="8">
        <f t="shared" si="202"/>
        <v>0</v>
      </c>
      <c r="AO2895" s="8">
        <v>6.014673358601023</v>
      </c>
      <c r="AT2895" s="18"/>
      <c r="AU2895" s="91"/>
    </row>
    <row r="2896" ht="12.0" customHeight="1">
      <c r="A2896" s="97">
        <v>5404073.0</v>
      </c>
      <c r="B2896" s="92" t="s">
        <v>3233</v>
      </c>
      <c r="C2896" s="81" t="str">
        <f t="shared" si="200"/>
        <v/>
      </c>
      <c r="D2896" s="82">
        <v>407.4</v>
      </c>
      <c r="E2896" s="94" t="s">
        <v>245</v>
      </c>
      <c r="F2896" s="84">
        <f t="shared" si="201"/>
        <v>497.028</v>
      </c>
      <c r="G2896" s="95" t="s">
        <v>246</v>
      </c>
      <c r="H2896" s="69"/>
      <c r="I2896" s="76"/>
      <c r="J2896" s="76"/>
      <c r="K2896" s="88"/>
      <c r="N2896" s="18"/>
      <c r="P2896" s="4">
        <v>180.0</v>
      </c>
      <c r="Q2896" s="4"/>
      <c r="R2896" s="4"/>
      <c r="S2896" s="21"/>
      <c r="T2896" s="21"/>
      <c r="V2896" s="89"/>
      <c r="Z2896" s="73"/>
      <c r="AA2896" s="73">
        <v>4.998685544747801</v>
      </c>
      <c r="AB2896" s="4"/>
      <c r="AC2896" s="74"/>
      <c r="AD2896" s="75"/>
      <c r="AE2896" s="75"/>
      <c r="AF2896" s="76"/>
      <c r="AJ2896" s="90">
        <v>1604073.0</v>
      </c>
      <c r="AK2896" s="18"/>
      <c r="AL2896" s="8">
        <f t="shared" si="202"/>
        <v>0</v>
      </c>
      <c r="AO2896" s="8">
        <v>10.101500068396202</v>
      </c>
      <c r="AT2896" s="18"/>
      <c r="AU2896" s="91"/>
    </row>
    <row r="2897" ht="12.0" customHeight="1">
      <c r="A2897" s="97">
        <v>5404074.0</v>
      </c>
      <c r="B2897" s="92" t="s">
        <v>3234</v>
      </c>
      <c r="C2897" s="81" t="str">
        <f t="shared" si="200"/>
        <v/>
      </c>
      <c r="D2897" s="82">
        <v>538.04</v>
      </c>
      <c r="E2897" s="94" t="s">
        <v>245</v>
      </c>
      <c r="F2897" s="84">
        <f t="shared" si="201"/>
        <v>656.4088</v>
      </c>
      <c r="G2897" s="95" t="s">
        <v>246</v>
      </c>
      <c r="H2897" s="69"/>
      <c r="I2897" s="187" t="s">
        <v>3235</v>
      </c>
      <c r="J2897" s="76"/>
      <c r="K2897" s="88"/>
      <c r="N2897" s="18"/>
      <c r="P2897" s="4">
        <v>180.0</v>
      </c>
      <c r="Q2897" s="4"/>
      <c r="R2897" s="4"/>
      <c r="S2897" s="21"/>
      <c r="T2897" s="21"/>
      <c r="V2897" s="89"/>
      <c r="Z2897" s="73"/>
      <c r="AA2897" s="73">
        <v>20.0</v>
      </c>
      <c r="AB2897" s="4"/>
      <c r="AC2897" s="74"/>
      <c r="AD2897" s="75"/>
      <c r="AE2897" s="75"/>
      <c r="AF2897" s="76"/>
      <c r="AJ2897" s="90">
        <v>1604074.0</v>
      </c>
      <c r="AK2897" s="18"/>
      <c r="AL2897" s="8">
        <f t="shared" si="202"/>
        <v>0</v>
      </c>
      <c r="AO2897" s="8">
        <v>1.3385630838786153</v>
      </c>
      <c r="AT2897" s="18"/>
      <c r="AU2897" s="91"/>
    </row>
    <row r="2898" ht="12.0" customHeight="1">
      <c r="A2898" s="97">
        <v>5404075.0</v>
      </c>
      <c r="B2898" s="92" t="s">
        <v>3236</v>
      </c>
      <c r="C2898" s="81" t="str">
        <f t="shared" si="200"/>
        <v/>
      </c>
      <c r="D2898" s="82">
        <v>726.66</v>
      </c>
      <c r="E2898" s="94" t="s">
        <v>245</v>
      </c>
      <c r="F2898" s="84">
        <f t="shared" si="201"/>
        <v>886.5252</v>
      </c>
      <c r="G2898" s="95" t="s">
        <v>252</v>
      </c>
      <c r="H2898" s="69"/>
      <c r="I2898" s="188"/>
      <c r="J2898" s="76"/>
      <c r="K2898" s="88"/>
      <c r="N2898" s="18"/>
      <c r="P2898" s="4">
        <v>180.0</v>
      </c>
      <c r="Q2898" s="4"/>
      <c r="R2898" s="4"/>
      <c r="S2898" s="21"/>
      <c r="T2898" s="21"/>
      <c r="V2898" s="89"/>
      <c r="Z2898" s="73"/>
      <c r="AA2898" s="73">
        <v>20.00042110582389</v>
      </c>
      <c r="AB2898" s="4"/>
      <c r="AC2898" s="74"/>
      <c r="AD2898" s="75"/>
      <c r="AE2898" s="75"/>
      <c r="AF2898" s="76"/>
      <c r="AJ2898" s="90">
        <v>1604075.0</v>
      </c>
      <c r="AK2898" s="18"/>
      <c r="AL2898" s="8">
        <f t="shared" si="202"/>
        <v>0</v>
      </c>
      <c r="AO2898" s="8">
        <v>1.2788533003853246</v>
      </c>
      <c r="AT2898" s="18"/>
      <c r="AU2898" s="91"/>
    </row>
    <row r="2899" ht="12.0" customHeight="1">
      <c r="A2899" s="97">
        <v>5404076.0</v>
      </c>
      <c r="B2899" s="92" t="s">
        <v>3237</v>
      </c>
      <c r="C2899" s="81" t="str">
        <f t="shared" si="200"/>
        <v/>
      </c>
      <c r="D2899" s="82">
        <v>721.22</v>
      </c>
      <c r="E2899" s="94" t="s">
        <v>245</v>
      </c>
      <c r="F2899" s="84">
        <f t="shared" si="201"/>
        <v>879.8884</v>
      </c>
      <c r="G2899" s="95" t="s">
        <v>252</v>
      </c>
      <c r="H2899" s="69"/>
      <c r="I2899" s="76"/>
      <c r="J2899" s="76"/>
      <c r="K2899" s="88"/>
      <c r="N2899" s="18"/>
      <c r="P2899" s="4">
        <v>180.0</v>
      </c>
      <c r="Q2899" s="4"/>
      <c r="R2899" s="4"/>
      <c r="S2899" s="21"/>
      <c r="T2899" s="21"/>
      <c r="V2899" s="89"/>
      <c r="Z2899" s="73"/>
      <c r="AA2899" s="73">
        <v>20.00084857227715</v>
      </c>
      <c r="AB2899" s="4"/>
      <c r="AC2899" s="74"/>
      <c r="AD2899" s="75"/>
      <c r="AE2899" s="75"/>
      <c r="AF2899" s="76"/>
      <c r="AJ2899" s="90">
        <v>1604076.0</v>
      </c>
      <c r="AK2899" s="18"/>
      <c r="AL2899" s="8">
        <f t="shared" si="202"/>
        <v>0</v>
      </c>
      <c r="AO2899" s="8">
        <v>3.3286126782530547</v>
      </c>
      <c r="AT2899" s="18"/>
      <c r="AU2899" s="91"/>
    </row>
    <row r="2900" ht="12.0" customHeight="1">
      <c r="A2900" s="97">
        <v>5404077.0</v>
      </c>
      <c r="B2900" s="92" t="s">
        <v>3238</v>
      </c>
      <c r="C2900" s="81" t="str">
        <f t="shared" si="200"/>
        <v/>
      </c>
      <c r="D2900" s="82">
        <v>1118.75</v>
      </c>
      <c r="E2900" s="94" t="s">
        <v>245</v>
      </c>
      <c r="F2900" s="84">
        <f t="shared" si="201"/>
        <v>1364.875</v>
      </c>
      <c r="G2900" s="95" t="s">
        <v>252</v>
      </c>
      <c r="H2900" s="69"/>
      <c r="I2900" s="187" t="s">
        <v>3239</v>
      </c>
      <c r="J2900" s="76"/>
      <c r="K2900" s="88"/>
      <c r="N2900" s="18"/>
      <c r="P2900" s="4">
        <v>180.0</v>
      </c>
      <c r="Q2900" s="4"/>
      <c r="R2900" s="4"/>
      <c r="S2900" s="21"/>
      <c r="T2900" s="21"/>
      <c r="V2900" s="89"/>
      <c r="Z2900" s="73"/>
      <c r="AA2900" s="73">
        <v>20.0</v>
      </c>
      <c r="AB2900" s="4"/>
      <c r="AC2900" s="74"/>
      <c r="AD2900" s="75"/>
      <c r="AE2900" s="75"/>
      <c r="AF2900" s="76"/>
      <c r="AJ2900" s="90">
        <v>1604077.0</v>
      </c>
      <c r="AK2900" s="18"/>
      <c r="AL2900" s="8">
        <f t="shared" si="202"/>
        <v>0</v>
      </c>
      <c r="AO2900" s="8">
        <v>1.119564551559623</v>
      </c>
      <c r="AT2900" s="18"/>
      <c r="AU2900" s="91"/>
    </row>
    <row r="2901" ht="12.0" customHeight="1">
      <c r="A2901" s="97">
        <v>5404078.0</v>
      </c>
      <c r="B2901" s="92" t="s">
        <v>3240</v>
      </c>
      <c r="C2901" s="81" t="str">
        <f t="shared" si="200"/>
        <v/>
      </c>
      <c r="D2901" s="82">
        <v>374.0</v>
      </c>
      <c r="E2901" s="94" t="s">
        <v>245</v>
      </c>
      <c r="F2901" s="84">
        <f t="shared" si="201"/>
        <v>456.28</v>
      </c>
      <c r="G2901" s="95" t="s">
        <v>246</v>
      </c>
      <c r="H2901" s="69"/>
      <c r="I2901" s="188"/>
      <c r="J2901" s="76"/>
      <c r="K2901" s="88"/>
      <c r="N2901" s="18"/>
      <c r="P2901" s="4">
        <v>180.0</v>
      </c>
      <c r="Q2901" s="4"/>
      <c r="R2901" s="4"/>
      <c r="S2901" s="21"/>
      <c r="T2901" s="21"/>
      <c r="V2901" s="89"/>
      <c r="Z2901" s="73"/>
      <c r="AA2901" s="73">
        <v>5.002424438338451</v>
      </c>
      <c r="AB2901" s="4"/>
      <c r="AC2901" s="74"/>
      <c r="AD2901" s="75"/>
      <c r="AE2901" s="75"/>
      <c r="AF2901" s="76"/>
      <c r="AJ2901" s="90">
        <v>1604078.0</v>
      </c>
      <c r="AK2901" s="18"/>
      <c r="AL2901" s="8">
        <f t="shared" si="202"/>
        <v>0</v>
      </c>
      <c r="AO2901" s="8">
        <v>15.405270908957718</v>
      </c>
      <c r="AT2901" s="18"/>
      <c r="AU2901" s="91"/>
    </row>
    <row r="2902" ht="12.0" customHeight="1">
      <c r="A2902" s="97">
        <v>5404079.0</v>
      </c>
      <c r="B2902" s="92" t="s">
        <v>3241</v>
      </c>
      <c r="C2902" s="81" t="str">
        <f t="shared" si="200"/>
        <v/>
      </c>
      <c r="D2902" s="82">
        <v>416.53</v>
      </c>
      <c r="E2902" s="94" t="s">
        <v>245</v>
      </c>
      <c r="F2902" s="84">
        <f t="shared" si="201"/>
        <v>508.1666</v>
      </c>
      <c r="G2902" s="95" t="s">
        <v>246</v>
      </c>
      <c r="H2902" s="69"/>
      <c r="I2902" s="76"/>
      <c r="J2902" s="76"/>
      <c r="K2902" s="88"/>
      <c r="N2902" s="18"/>
      <c r="P2902" s="4">
        <v>180.0</v>
      </c>
      <c r="Q2902" s="4"/>
      <c r="R2902" s="4"/>
      <c r="S2902" s="21"/>
      <c r="T2902" s="21"/>
      <c r="V2902" s="89"/>
      <c r="Z2902" s="73"/>
      <c r="AA2902" s="73">
        <v>20.00073464590068</v>
      </c>
      <c r="AB2902" s="4"/>
      <c r="AC2902" s="74"/>
      <c r="AD2902" s="75"/>
      <c r="AE2902" s="75"/>
      <c r="AF2902" s="76"/>
      <c r="AJ2902" s="90">
        <v>1604079.0</v>
      </c>
      <c r="AK2902" s="18"/>
      <c r="AL2902" s="8">
        <f t="shared" si="202"/>
        <v>0</v>
      </c>
      <c r="AO2902" s="8">
        <v>6.9161724705270675</v>
      </c>
      <c r="AT2902" s="18"/>
      <c r="AU2902" s="91"/>
    </row>
    <row r="2903" ht="12.0" customHeight="1">
      <c r="A2903" s="97">
        <v>5404080.0</v>
      </c>
      <c r="B2903" s="92" t="s">
        <v>3242</v>
      </c>
      <c r="C2903" s="81" t="str">
        <f t="shared" si="200"/>
        <v/>
      </c>
      <c r="D2903" s="82">
        <v>464.93</v>
      </c>
      <c r="E2903" s="94" t="s">
        <v>245</v>
      </c>
      <c r="F2903" s="84">
        <f t="shared" si="201"/>
        <v>567.2146</v>
      </c>
      <c r="G2903" s="95" t="s">
        <v>246</v>
      </c>
      <c r="H2903" s="69"/>
      <c r="I2903" s="187" t="s">
        <v>3243</v>
      </c>
      <c r="J2903" s="76"/>
      <c r="K2903" s="88"/>
      <c r="N2903" s="18"/>
      <c r="P2903" s="4">
        <v>180.0</v>
      </c>
      <c r="Q2903" s="4"/>
      <c r="R2903" s="4"/>
      <c r="S2903" s="21"/>
      <c r="T2903" s="21"/>
      <c r="V2903" s="89"/>
      <c r="Z2903" s="73"/>
      <c r="AA2903" s="73">
        <v>20.001316309069367</v>
      </c>
      <c r="AB2903" s="4"/>
      <c r="AC2903" s="74"/>
      <c r="AD2903" s="75"/>
      <c r="AE2903" s="75"/>
      <c r="AF2903" s="76"/>
      <c r="AJ2903" s="90">
        <v>1604080.0</v>
      </c>
      <c r="AK2903" s="18"/>
      <c r="AL2903" s="8">
        <f t="shared" si="202"/>
        <v>0</v>
      </c>
      <c r="AO2903" s="8">
        <v>6.196125195327551</v>
      </c>
      <c r="AT2903" s="18"/>
      <c r="AU2903" s="91"/>
    </row>
    <row r="2904" ht="12.0" customHeight="1">
      <c r="A2904" s="97">
        <v>5404081.0</v>
      </c>
      <c r="B2904" s="92" t="s">
        <v>3244</v>
      </c>
      <c r="C2904" s="81" t="str">
        <f t="shared" si="200"/>
        <v/>
      </c>
      <c r="D2904" s="82">
        <v>479.7</v>
      </c>
      <c r="E2904" s="94" t="s">
        <v>245</v>
      </c>
      <c r="F2904" s="84">
        <f t="shared" si="201"/>
        <v>585.234</v>
      </c>
      <c r="G2904" s="95" t="s">
        <v>246</v>
      </c>
      <c r="H2904" s="69"/>
      <c r="I2904" s="188"/>
      <c r="J2904" s="76"/>
      <c r="K2904" s="88"/>
      <c r="N2904" s="18"/>
      <c r="P2904" s="4">
        <v>180.0</v>
      </c>
      <c r="Q2904" s="4"/>
      <c r="R2904" s="4"/>
      <c r="S2904" s="21"/>
      <c r="T2904" s="21"/>
      <c r="V2904" s="89"/>
      <c r="Z2904" s="73"/>
      <c r="AA2904" s="73">
        <v>0.0</v>
      </c>
      <c r="AB2904" s="4"/>
      <c r="AC2904" s="74"/>
      <c r="AD2904" s="75"/>
      <c r="AE2904" s="75"/>
      <c r="AF2904" s="76"/>
      <c r="AJ2904" s="90">
        <v>1604081.0</v>
      </c>
      <c r="AK2904" s="18"/>
      <c r="AL2904" s="8">
        <f t="shared" si="202"/>
        <v>0</v>
      </c>
      <c r="AO2904" s="8">
        <v>17.15835496997339</v>
      </c>
      <c r="AT2904" s="18"/>
      <c r="AU2904" s="91"/>
    </row>
    <row r="2905" ht="12.0" customHeight="1">
      <c r="A2905" s="97">
        <v>5404082.0</v>
      </c>
      <c r="B2905" s="92" t="s">
        <v>3245</v>
      </c>
      <c r="C2905" s="81" t="str">
        <f t="shared" si="200"/>
        <v/>
      </c>
      <c r="D2905" s="82">
        <v>590.9</v>
      </c>
      <c r="E2905" s="94" t="s">
        <v>245</v>
      </c>
      <c r="F2905" s="84">
        <f t="shared" si="201"/>
        <v>720.898</v>
      </c>
      <c r="G2905" s="95" t="s">
        <v>246</v>
      </c>
      <c r="H2905" s="69"/>
      <c r="I2905" s="76"/>
      <c r="J2905" s="76"/>
      <c r="K2905" s="88"/>
      <c r="N2905" s="18"/>
      <c r="P2905" s="4">
        <v>180.0</v>
      </c>
      <c r="Q2905" s="4"/>
      <c r="R2905" s="4"/>
      <c r="S2905" s="21"/>
      <c r="T2905" s="21"/>
      <c r="V2905" s="89"/>
      <c r="Z2905" s="73"/>
      <c r="AA2905" s="73">
        <v>20.0</v>
      </c>
      <c r="AB2905" s="4"/>
      <c r="AC2905" s="74"/>
      <c r="AD2905" s="75"/>
      <c r="AE2905" s="75"/>
      <c r="AF2905" s="76"/>
      <c r="AJ2905" s="90">
        <v>1604082.0</v>
      </c>
      <c r="AK2905" s="18"/>
      <c r="AL2905" s="8">
        <f t="shared" si="202"/>
        <v>0</v>
      </c>
      <c r="AO2905" s="8">
        <v>2.3781860472728567</v>
      </c>
      <c r="AT2905" s="18"/>
      <c r="AU2905" s="91"/>
    </row>
    <row r="2906" ht="12.0" customHeight="1">
      <c r="A2906" s="97">
        <v>5404083.0</v>
      </c>
      <c r="B2906" s="92" t="s">
        <v>3246</v>
      </c>
      <c r="C2906" s="81" t="str">
        <f t="shared" si="200"/>
        <v/>
      </c>
      <c r="D2906" s="82">
        <v>762.74</v>
      </c>
      <c r="E2906" s="94" t="s">
        <v>245</v>
      </c>
      <c r="F2906" s="84">
        <f t="shared" si="201"/>
        <v>930.5428</v>
      </c>
      <c r="G2906" s="95" t="s">
        <v>246</v>
      </c>
      <c r="H2906" s="69"/>
      <c r="I2906" s="187" t="s">
        <v>3247</v>
      </c>
      <c r="J2906" s="76"/>
      <c r="K2906" s="88"/>
      <c r="N2906" s="18"/>
      <c r="P2906" s="4">
        <v>180.0</v>
      </c>
      <c r="Q2906" s="4"/>
      <c r="R2906" s="4"/>
      <c r="S2906" s="21"/>
      <c r="T2906" s="21"/>
      <c r="V2906" s="89"/>
      <c r="Z2906" s="73"/>
      <c r="AA2906" s="73">
        <v>19.99919762496991</v>
      </c>
      <c r="AB2906" s="4"/>
      <c r="AC2906" s="74"/>
      <c r="AD2906" s="75"/>
      <c r="AE2906" s="75"/>
      <c r="AF2906" s="76"/>
      <c r="AJ2906" s="90">
        <v>1604083.0</v>
      </c>
      <c r="AK2906" s="18"/>
      <c r="AL2906" s="8">
        <f t="shared" si="202"/>
        <v>0</v>
      </c>
      <c r="AO2906" s="8">
        <v>1.6421210472699292</v>
      </c>
      <c r="AT2906" s="18"/>
      <c r="AU2906" s="91"/>
    </row>
    <row r="2907" ht="12.0" customHeight="1">
      <c r="A2907" s="97">
        <v>5404084.0</v>
      </c>
      <c r="B2907" s="92" t="s">
        <v>3248</v>
      </c>
      <c r="C2907" s="81" t="str">
        <f t="shared" si="200"/>
        <v/>
      </c>
      <c r="D2907" s="82">
        <v>1072.41</v>
      </c>
      <c r="E2907" s="94" t="s">
        <v>245</v>
      </c>
      <c r="F2907" s="84">
        <f t="shared" si="201"/>
        <v>1308.3402</v>
      </c>
      <c r="G2907" s="95" t="s">
        <v>252</v>
      </c>
      <c r="H2907" s="69"/>
      <c r="I2907" s="188"/>
      <c r="J2907" s="76"/>
      <c r="K2907" s="88"/>
      <c r="N2907" s="18"/>
      <c r="P2907" s="4">
        <v>180.0</v>
      </c>
      <c r="Q2907" s="4"/>
      <c r="R2907" s="4"/>
      <c r="S2907" s="21"/>
      <c r="T2907" s="21"/>
      <c r="V2907" s="89"/>
      <c r="Z2907" s="73"/>
      <c r="AA2907" s="73">
        <v>19.99942932146321</v>
      </c>
      <c r="AB2907" s="4"/>
      <c r="AC2907" s="74"/>
      <c r="AD2907" s="75"/>
      <c r="AE2907" s="75"/>
      <c r="AF2907" s="76"/>
      <c r="AJ2907" s="90">
        <v>1604084.0</v>
      </c>
      <c r="AK2907" s="18"/>
      <c r="AL2907" s="8">
        <f t="shared" si="202"/>
        <v>0</v>
      </c>
      <c r="AO2907" s="8">
        <v>2.1490187946474104</v>
      </c>
      <c r="AT2907" s="18"/>
      <c r="AU2907" s="91"/>
    </row>
    <row r="2908" ht="12.0" customHeight="1">
      <c r="A2908" s="97">
        <v>5404085.0</v>
      </c>
      <c r="B2908" s="92" t="s">
        <v>3249</v>
      </c>
      <c r="C2908" s="81" t="str">
        <f t="shared" si="200"/>
        <v/>
      </c>
      <c r="D2908" s="82">
        <v>1343.22</v>
      </c>
      <c r="E2908" s="94" t="s">
        <v>245</v>
      </c>
      <c r="F2908" s="84">
        <f t="shared" si="201"/>
        <v>1638.7284</v>
      </c>
      <c r="G2908" s="95" t="s">
        <v>252</v>
      </c>
      <c r="H2908" s="69"/>
      <c r="I2908" s="76"/>
      <c r="J2908" s="76"/>
      <c r="K2908" s="88"/>
      <c r="N2908" s="18"/>
      <c r="P2908" s="4">
        <v>180.0</v>
      </c>
      <c r="Q2908" s="4"/>
      <c r="R2908" s="4"/>
      <c r="S2908" s="21"/>
      <c r="T2908" s="21"/>
      <c r="V2908" s="89"/>
      <c r="Z2908" s="73"/>
      <c r="AA2908" s="73">
        <v>19.999544377619827</v>
      </c>
      <c r="AB2908" s="4"/>
      <c r="AC2908" s="74"/>
      <c r="AD2908" s="75"/>
      <c r="AE2908" s="75"/>
      <c r="AF2908" s="76"/>
      <c r="AJ2908" s="90">
        <v>1604085.0</v>
      </c>
      <c r="AK2908" s="18"/>
      <c r="AL2908" s="8">
        <f t="shared" si="202"/>
        <v>0</v>
      </c>
      <c r="AO2908" s="8">
        <v>1.4297878587285446</v>
      </c>
      <c r="AT2908" s="18"/>
      <c r="AU2908" s="91"/>
    </row>
    <row r="2909" ht="12.0" customHeight="1">
      <c r="A2909" s="97">
        <v>5404086.0</v>
      </c>
      <c r="B2909" s="92" t="s">
        <v>3250</v>
      </c>
      <c r="C2909" s="81" t="str">
        <f t="shared" si="200"/>
        <v/>
      </c>
      <c r="D2909" s="82">
        <v>557.74</v>
      </c>
      <c r="E2909" s="94" t="s">
        <v>245</v>
      </c>
      <c r="F2909" s="84">
        <f t="shared" si="201"/>
        <v>680.4428</v>
      </c>
      <c r="G2909" s="95" t="s">
        <v>246</v>
      </c>
      <c r="H2909" s="69"/>
      <c r="I2909" s="187" t="s">
        <v>3251</v>
      </c>
      <c r="J2909" s="76"/>
      <c r="K2909" s="88"/>
      <c r="N2909" s="18"/>
      <c r="P2909" s="4">
        <v>180.0</v>
      </c>
      <c r="Q2909" s="4"/>
      <c r="R2909" s="4"/>
      <c r="S2909" s="21"/>
      <c r="T2909" s="21"/>
      <c r="V2909" s="89"/>
      <c r="Z2909" s="73"/>
      <c r="AA2909" s="73">
        <v>20.00109730337695</v>
      </c>
      <c r="AB2909" s="4"/>
      <c r="AC2909" s="74"/>
      <c r="AD2909" s="75"/>
      <c r="AE2909" s="75"/>
      <c r="AF2909" s="76"/>
      <c r="AJ2909" s="90">
        <v>1604086.0</v>
      </c>
      <c r="AK2909" s="18"/>
      <c r="AL2909" s="8">
        <f t="shared" si="202"/>
        <v>0</v>
      </c>
      <c r="AO2909" s="8">
        <v>10.330277529338428</v>
      </c>
      <c r="AT2909" s="18"/>
      <c r="AU2909" s="91"/>
    </row>
    <row r="2910" ht="12.0" customHeight="1">
      <c r="A2910" s="97">
        <v>5404087.0</v>
      </c>
      <c r="B2910" s="92" t="s">
        <v>3252</v>
      </c>
      <c r="C2910" s="81" t="str">
        <f t="shared" si="200"/>
        <v/>
      </c>
      <c r="D2910" s="82">
        <v>602.06</v>
      </c>
      <c r="E2910" s="94" t="s">
        <v>245</v>
      </c>
      <c r="F2910" s="84">
        <f t="shared" si="201"/>
        <v>734.5132</v>
      </c>
      <c r="G2910" s="95" t="s">
        <v>246</v>
      </c>
      <c r="H2910" s="69"/>
      <c r="I2910" s="188"/>
      <c r="J2910" s="76"/>
      <c r="K2910" s="88"/>
      <c r="N2910" s="18"/>
      <c r="P2910" s="4">
        <v>180.0</v>
      </c>
      <c r="Q2910" s="4"/>
      <c r="R2910" s="4"/>
      <c r="S2910" s="21"/>
      <c r="T2910" s="21"/>
      <c r="V2910" s="89"/>
      <c r="Z2910" s="73"/>
      <c r="AA2910" s="73">
        <v>20.0</v>
      </c>
      <c r="AB2910" s="4"/>
      <c r="AC2910" s="74"/>
      <c r="AD2910" s="75"/>
      <c r="AE2910" s="75"/>
      <c r="AF2910" s="76"/>
      <c r="AJ2910" s="90">
        <v>1604087.0</v>
      </c>
      <c r="AK2910" s="18"/>
      <c r="AL2910" s="8">
        <f t="shared" si="202"/>
        <v>0</v>
      </c>
      <c r="AO2910" s="8">
        <v>8.699784478683792</v>
      </c>
      <c r="AT2910" s="18"/>
      <c r="AU2910" s="91"/>
    </row>
    <row r="2911" ht="12.0" customHeight="1">
      <c r="A2911" s="97">
        <v>5404088.0</v>
      </c>
      <c r="B2911" s="92" t="s">
        <v>3253</v>
      </c>
      <c r="C2911" s="81" t="str">
        <f t="shared" si="200"/>
        <v/>
      </c>
      <c r="D2911" s="82">
        <v>675.69</v>
      </c>
      <c r="E2911" s="94" t="s">
        <v>245</v>
      </c>
      <c r="F2911" s="84">
        <f t="shared" si="201"/>
        <v>824.3418</v>
      </c>
      <c r="G2911" s="95" t="s">
        <v>246</v>
      </c>
      <c r="H2911" s="69"/>
      <c r="I2911" s="76"/>
      <c r="J2911" s="76"/>
      <c r="K2911" s="88"/>
      <c r="N2911" s="18"/>
      <c r="P2911" s="4">
        <v>180.0</v>
      </c>
      <c r="Q2911" s="4"/>
      <c r="R2911" s="4"/>
      <c r="S2911" s="21"/>
      <c r="T2911" s="21"/>
      <c r="V2911" s="89"/>
      <c r="Z2911" s="73"/>
      <c r="AA2911" s="73">
        <v>19.999094243920112</v>
      </c>
      <c r="AB2911" s="4"/>
      <c r="AC2911" s="74"/>
      <c r="AD2911" s="75"/>
      <c r="AE2911" s="75"/>
      <c r="AF2911" s="76"/>
      <c r="AJ2911" s="90">
        <v>1604088.0</v>
      </c>
      <c r="AK2911" s="18"/>
      <c r="AL2911" s="8">
        <f t="shared" si="202"/>
        <v>0</v>
      </c>
      <c r="AO2911" s="8">
        <v>4.737212615146316</v>
      </c>
      <c r="AT2911" s="18"/>
      <c r="AU2911" s="91"/>
    </row>
    <row r="2912" ht="12.0" customHeight="1">
      <c r="A2912" s="97">
        <v>5404089.0</v>
      </c>
      <c r="B2912" s="92" t="s">
        <v>3254</v>
      </c>
      <c r="C2912" s="81" t="str">
        <f t="shared" si="200"/>
        <v/>
      </c>
      <c r="D2912" s="82">
        <v>765.17</v>
      </c>
      <c r="E2912" s="94" t="s">
        <v>245</v>
      </c>
      <c r="F2912" s="84">
        <f t="shared" si="201"/>
        <v>933.5074</v>
      </c>
      <c r="G2912" s="95" t="s">
        <v>246</v>
      </c>
      <c r="H2912" s="69"/>
      <c r="I2912" s="187" t="s">
        <v>3255</v>
      </c>
      <c r="J2912" s="76"/>
      <c r="K2912" s="88"/>
      <c r="N2912" s="18"/>
      <c r="P2912" s="4">
        <v>180.0</v>
      </c>
      <c r="Q2912" s="4"/>
      <c r="R2912" s="4"/>
      <c r="S2912" s="21"/>
      <c r="T2912" s="21"/>
      <c r="V2912" s="89"/>
      <c r="Z2912" s="73"/>
      <c r="AA2912" s="73">
        <v>20.0</v>
      </c>
      <c r="AB2912" s="4"/>
      <c r="AC2912" s="74"/>
      <c r="AD2912" s="75"/>
      <c r="AE2912" s="75"/>
      <c r="AF2912" s="76"/>
      <c r="AJ2912" s="90">
        <v>1604089.0</v>
      </c>
      <c r="AK2912" s="18"/>
      <c r="AL2912" s="8">
        <f t="shared" si="202"/>
        <v>0</v>
      </c>
      <c r="AO2912" s="8">
        <v>3.96306148067751</v>
      </c>
      <c r="AT2912" s="18"/>
      <c r="AU2912" s="91"/>
    </row>
    <row r="2913" ht="12.0" customHeight="1">
      <c r="A2913" s="97">
        <v>5404090.0</v>
      </c>
      <c r="B2913" s="92" t="s">
        <v>3256</v>
      </c>
      <c r="C2913" s="81" t="str">
        <f t="shared" si="200"/>
        <v/>
      </c>
      <c r="D2913" s="82">
        <v>809.24</v>
      </c>
      <c r="E2913" s="94" t="s">
        <v>245</v>
      </c>
      <c r="F2913" s="84">
        <f t="shared" si="201"/>
        <v>987.2728</v>
      </c>
      <c r="G2913" s="95" t="s">
        <v>246</v>
      </c>
      <c r="H2913" s="69"/>
      <c r="I2913" s="188"/>
      <c r="J2913" s="76"/>
      <c r="K2913" s="88"/>
      <c r="N2913" s="18"/>
      <c r="P2913" s="4">
        <v>180.0</v>
      </c>
      <c r="Q2913" s="4"/>
      <c r="R2913" s="4"/>
      <c r="S2913" s="21"/>
      <c r="T2913" s="21"/>
      <c r="V2913" s="89"/>
      <c r="Z2913" s="73"/>
      <c r="AA2913" s="73">
        <v>19.999621863833156</v>
      </c>
      <c r="AB2913" s="4"/>
      <c r="AC2913" s="74"/>
      <c r="AD2913" s="75"/>
      <c r="AE2913" s="75"/>
      <c r="AF2913" s="76"/>
      <c r="AJ2913" s="90">
        <v>1604090.0</v>
      </c>
      <c r="AK2913" s="18"/>
      <c r="AL2913" s="8">
        <f t="shared" si="202"/>
        <v>0</v>
      </c>
      <c r="AO2913" s="8">
        <v>3.7472512020267543</v>
      </c>
      <c r="AT2913" s="18"/>
      <c r="AU2913" s="91"/>
    </row>
    <row r="2914" ht="12.0" customHeight="1">
      <c r="A2914" s="97">
        <v>5404091.0</v>
      </c>
      <c r="B2914" s="92" t="s">
        <v>3257</v>
      </c>
      <c r="C2914" s="81" t="str">
        <f t="shared" si="200"/>
        <v/>
      </c>
      <c r="D2914" s="82">
        <v>341.64</v>
      </c>
      <c r="E2914" s="94" t="s">
        <v>372</v>
      </c>
      <c r="F2914" s="84">
        <f t="shared" si="201"/>
        <v>416.8008</v>
      </c>
      <c r="G2914" s="95" t="s">
        <v>246</v>
      </c>
      <c r="H2914" s="69"/>
      <c r="I2914" s="76"/>
      <c r="J2914" s="76"/>
      <c r="K2914" s="88"/>
      <c r="N2914" s="18"/>
      <c r="P2914" s="4">
        <v>180.0</v>
      </c>
      <c r="Q2914" s="4"/>
      <c r="R2914" s="4"/>
      <c r="S2914" s="21"/>
      <c r="T2914" s="21"/>
      <c r="V2914" s="89"/>
      <c r="Z2914" s="73"/>
      <c r="AA2914" s="73">
        <v>4.99798468359532</v>
      </c>
      <c r="AB2914" s="4"/>
      <c r="AC2914" s="74"/>
      <c r="AD2914" s="75"/>
      <c r="AE2914" s="75"/>
      <c r="AF2914" s="76"/>
      <c r="AJ2914" s="90">
        <v>1604091.0</v>
      </c>
      <c r="AK2914" s="18"/>
      <c r="AL2914" s="8">
        <f t="shared" si="202"/>
        <v>0</v>
      </c>
      <c r="AO2914" s="8">
        <v>21.08048503954427</v>
      </c>
      <c r="AT2914" s="18"/>
      <c r="AU2914" s="91"/>
    </row>
    <row r="2915" ht="12.0" customHeight="1">
      <c r="A2915" s="97">
        <v>5404092.0</v>
      </c>
      <c r="B2915" s="92" t="s">
        <v>3258</v>
      </c>
      <c r="C2915" s="81" t="str">
        <f t="shared" si="200"/>
        <v/>
      </c>
      <c r="D2915" s="82">
        <v>522.56</v>
      </c>
      <c r="E2915" s="94" t="s">
        <v>245</v>
      </c>
      <c r="F2915" s="84">
        <f t="shared" si="201"/>
        <v>637.5232</v>
      </c>
      <c r="G2915" s="95" t="s">
        <v>246</v>
      </c>
      <c r="H2915" s="69"/>
      <c r="I2915" s="76"/>
      <c r="J2915" s="76"/>
      <c r="K2915" s="88"/>
      <c r="N2915" s="18"/>
      <c r="P2915" s="4">
        <v>180.0</v>
      </c>
      <c r="Q2915" s="4"/>
      <c r="R2915" s="4"/>
      <c r="S2915" s="21"/>
      <c r="T2915" s="21"/>
      <c r="V2915" s="89"/>
      <c r="Z2915" s="73"/>
      <c r="AA2915" s="73">
        <v>20.000585582947835</v>
      </c>
      <c r="AB2915" s="4"/>
      <c r="AC2915" s="74"/>
      <c r="AD2915" s="75"/>
      <c r="AE2915" s="75"/>
      <c r="AF2915" s="76"/>
      <c r="AJ2915" s="90">
        <v>1604092.0</v>
      </c>
      <c r="AK2915" s="18"/>
      <c r="AL2915" s="8">
        <f t="shared" si="202"/>
        <v>0</v>
      </c>
      <c r="AO2915" s="8">
        <v>13.78215090595167</v>
      </c>
      <c r="AT2915" s="18"/>
      <c r="AU2915" s="91"/>
    </row>
    <row r="2916" ht="12.0" customHeight="1">
      <c r="A2916" s="97">
        <v>5404093.0</v>
      </c>
      <c r="B2916" s="92" t="s">
        <v>3259</v>
      </c>
      <c r="C2916" s="81" t="str">
        <f t="shared" si="200"/>
        <v/>
      </c>
      <c r="D2916" s="82">
        <v>502.8</v>
      </c>
      <c r="E2916" s="94" t="s">
        <v>245</v>
      </c>
      <c r="F2916" s="84">
        <f t="shared" si="201"/>
        <v>613.416</v>
      </c>
      <c r="G2916" s="95" t="s">
        <v>246</v>
      </c>
      <c r="H2916" s="69"/>
      <c r="I2916" s="76"/>
      <c r="J2916" s="76"/>
      <c r="K2916" s="88"/>
      <c r="N2916" s="18"/>
      <c r="P2916" s="4">
        <v>180.0</v>
      </c>
      <c r="Q2916" s="4"/>
      <c r="R2916" s="4"/>
      <c r="S2916" s="21"/>
      <c r="T2916" s="21"/>
      <c r="V2916" s="89"/>
      <c r="Z2916" s="73"/>
      <c r="AA2916" s="73">
        <v>4.999543559626332</v>
      </c>
      <c r="AB2916" s="4"/>
      <c r="AC2916" s="74"/>
      <c r="AD2916" s="75"/>
      <c r="AE2916" s="75"/>
      <c r="AF2916" s="76"/>
      <c r="AJ2916" s="90">
        <v>1604093.0</v>
      </c>
      <c r="AK2916" s="18"/>
      <c r="AL2916" s="8">
        <f t="shared" si="202"/>
        <v>0</v>
      </c>
      <c r="AO2916" s="8">
        <v>12.732076687859145</v>
      </c>
      <c r="AT2916" s="18"/>
      <c r="AU2916" s="91"/>
    </row>
    <row r="2917" ht="12.0" customHeight="1">
      <c r="A2917" s="97">
        <v>5404094.0</v>
      </c>
      <c r="B2917" s="92" t="s">
        <v>3260</v>
      </c>
      <c r="C2917" s="81" t="str">
        <f t="shared" si="200"/>
        <v/>
      </c>
      <c r="D2917" s="82">
        <v>745.02</v>
      </c>
      <c r="E2917" s="94" t="s">
        <v>245</v>
      </c>
      <c r="F2917" s="84">
        <f t="shared" si="201"/>
        <v>908.9244</v>
      </c>
      <c r="G2917" s="95" t="s">
        <v>246</v>
      </c>
      <c r="H2917" s="69"/>
      <c r="I2917" s="76"/>
      <c r="J2917" s="76"/>
      <c r="K2917" s="88"/>
      <c r="N2917" s="18"/>
      <c r="P2917" s="4">
        <v>180.0</v>
      </c>
      <c r="Q2917" s="4"/>
      <c r="R2917" s="4"/>
      <c r="S2917" s="21"/>
      <c r="T2917" s="21"/>
      <c r="V2917" s="89"/>
      <c r="Z2917" s="73"/>
      <c r="AA2917" s="73">
        <v>20.00041072822114</v>
      </c>
      <c r="AB2917" s="4"/>
      <c r="AC2917" s="74"/>
      <c r="AD2917" s="75"/>
      <c r="AE2917" s="75"/>
      <c r="AF2917" s="76"/>
      <c r="AJ2917" s="90">
        <v>1604094.0</v>
      </c>
      <c r="AK2917" s="18"/>
      <c r="AL2917" s="8">
        <f t="shared" si="202"/>
        <v>0</v>
      </c>
      <c r="AO2917" s="8">
        <v>5.523893468623835</v>
      </c>
      <c r="AT2917" s="18"/>
      <c r="AU2917" s="91"/>
    </row>
    <row r="2918" ht="12.0" customHeight="1">
      <c r="A2918" s="97">
        <v>5404095.0</v>
      </c>
      <c r="B2918" s="92" t="s">
        <v>3261</v>
      </c>
      <c r="C2918" s="81" t="str">
        <f t="shared" si="200"/>
        <v/>
      </c>
      <c r="D2918" s="82">
        <v>775.32</v>
      </c>
      <c r="E2918" s="94" t="s">
        <v>245</v>
      </c>
      <c r="F2918" s="84">
        <f t="shared" si="201"/>
        <v>945.8904</v>
      </c>
      <c r="G2918" s="95" t="s">
        <v>246</v>
      </c>
      <c r="H2918" s="69"/>
      <c r="I2918" s="76"/>
      <c r="J2918" s="76"/>
      <c r="K2918" s="88"/>
      <c r="N2918" s="18"/>
      <c r="P2918" s="4">
        <v>180.0</v>
      </c>
      <c r="Q2918" s="4"/>
      <c r="R2918" s="4"/>
      <c r="S2918" s="21"/>
      <c r="T2918" s="21"/>
      <c r="V2918" s="89"/>
      <c r="Z2918" s="73"/>
      <c r="AA2918" s="73">
        <v>20.000394679717417</v>
      </c>
      <c r="AB2918" s="4"/>
      <c r="AC2918" s="74"/>
      <c r="AD2918" s="75"/>
      <c r="AE2918" s="75"/>
      <c r="AF2918" s="76"/>
      <c r="AJ2918" s="90">
        <v>1604095.0</v>
      </c>
      <c r="AK2918" s="18"/>
      <c r="AL2918" s="8">
        <f t="shared" si="202"/>
        <v>0</v>
      </c>
      <c r="AO2918" s="8">
        <v>1.2385420352547956</v>
      </c>
      <c r="AT2918" s="18"/>
      <c r="AU2918" s="91"/>
    </row>
    <row r="2919" ht="12.0" customHeight="1">
      <c r="A2919" s="97">
        <v>5404096.0</v>
      </c>
      <c r="B2919" s="92" t="s">
        <v>3262</v>
      </c>
      <c r="C2919" s="81" t="str">
        <f t="shared" si="200"/>
        <v/>
      </c>
      <c r="D2919" s="82">
        <v>925.66</v>
      </c>
      <c r="E2919" s="94" t="s">
        <v>245</v>
      </c>
      <c r="F2919" s="84">
        <f t="shared" si="201"/>
        <v>1129.3052</v>
      </c>
      <c r="G2919" s="95" t="s">
        <v>246</v>
      </c>
      <c r="H2919" s="69"/>
      <c r="I2919" s="76"/>
      <c r="J2919" s="76"/>
      <c r="K2919" s="88"/>
      <c r="N2919" s="18"/>
      <c r="P2919" s="4">
        <v>180.0</v>
      </c>
      <c r="Q2919" s="4"/>
      <c r="R2919" s="4"/>
      <c r="S2919" s="21"/>
      <c r="T2919" s="21"/>
      <c r="V2919" s="89"/>
      <c r="Z2919" s="73"/>
      <c r="AA2919" s="73">
        <v>20.0</v>
      </c>
      <c r="AB2919" s="4"/>
      <c r="AC2919" s="74"/>
      <c r="AD2919" s="75"/>
      <c r="AE2919" s="75"/>
      <c r="AF2919" s="76"/>
      <c r="AJ2919" s="90">
        <v>1604096.0</v>
      </c>
      <c r="AK2919" s="18"/>
      <c r="AL2919" s="8">
        <f t="shared" si="202"/>
        <v>0</v>
      </c>
      <c r="AO2919" s="8">
        <v>1.3531086526287783</v>
      </c>
      <c r="AT2919" s="18"/>
      <c r="AU2919" s="91"/>
    </row>
    <row r="2920" ht="12.0" customHeight="1">
      <c r="A2920" s="97">
        <v>5404097.0</v>
      </c>
      <c r="B2920" s="92" t="s">
        <v>3263</v>
      </c>
      <c r="C2920" s="81" t="str">
        <f t="shared" si="200"/>
        <v/>
      </c>
      <c r="D2920" s="82">
        <v>1333.76</v>
      </c>
      <c r="E2920" s="94" t="s">
        <v>245</v>
      </c>
      <c r="F2920" s="84">
        <f t="shared" si="201"/>
        <v>1627.1872</v>
      </c>
      <c r="G2920" s="95" t="s">
        <v>252</v>
      </c>
      <c r="H2920" s="69"/>
      <c r="I2920" s="76"/>
      <c r="J2920" s="76"/>
      <c r="K2920" s="88"/>
      <c r="N2920" s="18"/>
      <c r="P2920" s="4">
        <v>180.0</v>
      </c>
      <c r="Q2920" s="4"/>
      <c r="R2920" s="4"/>
      <c r="S2920" s="21"/>
      <c r="T2920" s="21"/>
      <c r="V2920" s="89"/>
      <c r="Z2920" s="73"/>
      <c r="AA2920" s="73">
        <v>20.00045885767382</v>
      </c>
      <c r="AB2920" s="4"/>
      <c r="AC2920" s="74"/>
      <c r="AD2920" s="75"/>
      <c r="AE2920" s="75"/>
      <c r="AF2920" s="76"/>
      <c r="AJ2920" s="90">
        <v>1604097.0</v>
      </c>
      <c r="AK2920" s="18"/>
      <c r="AL2920" s="8">
        <f t="shared" si="202"/>
        <v>0</v>
      </c>
      <c r="AO2920" s="8">
        <v>1.3499385488963185</v>
      </c>
      <c r="AT2920" s="18"/>
      <c r="AU2920" s="91"/>
    </row>
    <row r="2921" ht="12.0" customHeight="1">
      <c r="A2921" s="109">
        <v>5404098.0</v>
      </c>
      <c r="B2921" s="110" t="s">
        <v>3264</v>
      </c>
      <c r="C2921" s="81" t="str">
        <f t="shared" si="200"/>
        <v/>
      </c>
      <c r="D2921" s="82">
        <v>1081.86</v>
      </c>
      <c r="E2921" s="121" t="s">
        <v>245</v>
      </c>
      <c r="F2921" s="128">
        <f t="shared" si="201"/>
        <v>1319.8692</v>
      </c>
      <c r="G2921" s="112" t="s">
        <v>252</v>
      </c>
      <c r="H2921" s="69"/>
      <c r="I2921" s="76"/>
      <c r="J2921" s="76"/>
      <c r="K2921" s="88"/>
      <c r="N2921" s="18"/>
      <c r="P2921" s="4">
        <v>180.0</v>
      </c>
      <c r="Q2921" s="4"/>
      <c r="R2921" s="4"/>
      <c r="S2921" s="21"/>
      <c r="T2921" s="21"/>
      <c r="V2921" s="89"/>
      <c r="Z2921" s="73"/>
      <c r="AA2921" s="73">
        <v>20.000000000000014</v>
      </c>
      <c r="AB2921" s="4"/>
      <c r="AC2921" s="74"/>
      <c r="AD2921" s="75"/>
      <c r="AE2921" s="75"/>
      <c r="AF2921" s="76"/>
      <c r="AJ2921" s="90">
        <v>1604098.0</v>
      </c>
      <c r="AK2921" s="18"/>
      <c r="AL2921" s="8">
        <f t="shared" si="202"/>
        <v>0</v>
      </c>
      <c r="AO2921" s="8">
        <v>1.2679991001229638</v>
      </c>
      <c r="AT2921" s="18"/>
      <c r="AU2921" s="91"/>
    </row>
    <row r="2922" ht="75.0" customHeight="1">
      <c r="A2922" s="62">
        <v>81.0</v>
      </c>
      <c r="B2922" s="113" t="s">
        <v>3265</v>
      </c>
      <c r="C2922" s="66"/>
      <c r="D2922" s="82"/>
      <c r="E2922" s="66"/>
      <c r="F2922" s="114"/>
      <c r="G2922" s="68"/>
      <c r="H2922" s="69"/>
      <c r="I2922" s="70">
        <v>0.0</v>
      </c>
      <c r="J2922" s="71"/>
      <c r="K2922" s="71"/>
      <c r="N2922" s="18"/>
      <c r="P2922" s="4">
        <v>28.0</v>
      </c>
      <c r="Q2922" s="4"/>
      <c r="R2922" s="5"/>
      <c r="S2922" s="21"/>
      <c r="T2922" s="21"/>
      <c r="V2922" s="72"/>
      <c r="Z2922" s="73"/>
      <c r="AA2922" s="73"/>
      <c r="AB2922" s="4"/>
      <c r="AC2922" s="74"/>
      <c r="AD2922" s="75"/>
      <c r="AE2922" s="75"/>
      <c r="AF2922" s="76"/>
      <c r="AJ2922" s="90"/>
      <c r="AK2922" s="18"/>
      <c r="AL2922" s="18"/>
      <c r="AT2922" s="18"/>
      <c r="AU2922" s="91"/>
    </row>
    <row r="2923" ht="12.0" customHeight="1">
      <c r="A2923" s="79">
        <v>5407001.0</v>
      </c>
      <c r="B2923" s="80" t="s">
        <v>3266</v>
      </c>
      <c r="C2923" s="81" t="str">
        <f t="shared" ref="C2923:C2988" si="203">IF(MROUND(AL2923/(AO2923*F2923),1)=0,"",MROUND(AL2923/(AO2923*F2923),1))</f>
        <v/>
      </c>
      <c r="D2923" s="82">
        <v>73.51</v>
      </c>
      <c r="E2923" s="83" t="s">
        <v>245</v>
      </c>
      <c r="F2923" s="84">
        <f t="shared" ref="F2923:F2988" si="204">D2923*1.22</f>
        <v>89.6822</v>
      </c>
      <c r="G2923" s="85" t="s">
        <v>252</v>
      </c>
      <c r="H2923" s="69"/>
      <c r="I2923" s="76"/>
      <c r="J2923" s="76"/>
      <c r="K2923" s="88"/>
      <c r="N2923" s="18"/>
      <c r="P2923" s="4">
        <v>28.0</v>
      </c>
      <c r="Q2923" s="4"/>
      <c r="R2923" s="4"/>
      <c r="S2923" s="21"/>
      <c r="T2923" s="21"/>
      <c r="V2923" s="89"/>
      <c r="Z2923" s="73"/>
      <c r="AA2923" s="73">
        <v>15.0</v>
      </c>
      <c r="AB2923" s="4"/>
      <c r="AC2923" s="74"/>
      <c r="AD2923" s="75"/>
      <c r="AE2923" s="75"/>
      <c r="AF2923" s="76"/>
      <c r="AJ2923" s="90"/>
      <c r="AK2923" s="18"/>
      <c r="AL2923" s="8">
        <f>$I$2922/53</f>
        <v>0</v>
      </c>
      <c r="AO2923" s="8">
        <v>2.437786931189862</v>
      </c>
      <c r="AT2923" s="18"/>
      <c r="AU2923" s="91"/>
    </row>
    <row r="2924" ht="12.0" customHeight="1">
      <c r="A2924" s="79">
        <v>5407002.0</v>
      </c>
      <c r="B2924" s="92" t="s">
        <v>3267</v>
      </c>
      <c r="C2924" s="81" t="str">
        <f t="shared" si="203"/>
        <v/>
      </c>
      <c r="D2924" s="82">
        <v>84.25</v>
      </c>
      <c r="E2924" s="94" t="s">
        <v>245</v>
      </c>
      <c r="F2924" s="84">
        <f t="shared" si="204"/>
        <v>102.785</v>
      </c>
      <c r="G2924" s="95" t="s">
        <v>252</v>
      </c>
      <c r="H2924" s="69"/>
      <c r="I2924" s="133" t="s">
        <v>3022</v>
      </c>
      <c r="J2924" s="76"/>
      <c r="K2924" s="88"/>
      <c r="N2924" s="18"/>
      <c r="P2924" s="4">
        <v>28.0</v>
      </c>
      <c r="Q2924" s="4"/>
      <c r="R2924" s="4"/>
      <c r="S2924" s="21"/>
      <c r="T2924" s="21"/>
      <c r="V2924" s="89"/>
      <c r="Z2924" s="73"/>
      <c r="AA2924" s="73">
        <v>15.0</v>
      </c>
      <c r="AB2924" s="4"/>
      <c r="AC2924" s="74"/>
      <c r="AD2924" s="75"/>
      <c r="AE2924" s="75"/>
      <c r="AF2924" s="76"/>
      <c r="AJ2924" s="90">
        <v>1604003.0</v>
      </c>
      <c r="AK2924" s="18"/>
      <c r="AL2924" s="8">
        <f t="shared" ref="AL2924:AL2925" si="205">$I$2823/98</f>
        <v>0</v>
      </c>
      <c r="AO2924" s="8">
        <v>2.5056232604212627</v>
      </c>
      <c r="AT2924" s="18"/>
      <c r="AU2924" s="91"/>
    </row>
    <row r="2925" ht="12.0" customHeight="1">
      <c r="A2925" s="79">
        <v>5407064.0</v>
      </c>
      <c r="B2925" s="92" t="s">
        <v>3268</v>
      </c>
      <c r="C2925" s="81" t="str">
        <f t="shared" si="203"/>
        <v/>
      </c>
      <c r="D2925" s="82">
        <v>97.88</v>
      </c>
      <c r="E2925" s="94" t="s">
        <v>245</v>
      </c>
      <c r="F2925" s="84">
        <f t="shared" si="204"/>
        <v>119.4136</v>
      </c>
      <c r="G2925" s="95" t="s">
        <v>246</v>
      </c>
      <c r="H2925" s="69"/>
      <c r="I2925" s="76"/>
      <c r="J2925" s="76"/>
      <c r="K2925" s="88"/>
      <c r="N2925" s="18"/>
      <c r="P2925" s="4">
        <v>28.0</v>
      </c>
      <c r="Q2925" s="4"/>
      <c r="R2925" s="4"/>
      <c r="S2925" s="21"/>
      <c r="T2925" s="21"/>
      <c r="V2925" s="89"/>
      <c r="Z2925" s="73"/>
      <c r="AA2925" s="73">
        <v>15.0</v>
      </c>
      <c r="AB2925" s="4"/>
      <c r="AC2925" s="74"/>
      <c r="AD2925" s="75"/>
      <c r="AE2925" s="75"/>
      <c r="AF2925" s="76"/>
      <c r="AJ2925" s="90">
        <v>1604004.0</v>
      </c>
      <c r="AK2925" s="18"/>
      <c r="AL2925" s="8">
        <f t="shared" si="205"/>
        <v>0</v>
      </c>
      <c r="AO2925" s="8">
        <v>7.657631095658788</v>
      </c>
      <c r="AT2925" s="18"/>
      <c r="AU2925" s="91"/>
    </row>
    <row r="2926" ht="12.0" customHeight="1">
      <c r="A2926" s="79">
        <v>5407003.0</v>
      </c>
      <c r="B2926" s="92" t="s">
        <v>3269</v>
      </c>
      <c r="C2926" s="81" t="str">
        <f t="shared" si="203"/>
        <v/>
      </c>
      <c r="D2926" s="82">
        <v>73.51</v>
      </c>
      <c r="E2926" s="94" t="s">
        <v>245</v>
      </c>
      <c r="F2926" s="84">
        <f t="shared" si="204"/>
        <v>89.6822</v>
      </c>
      <c r="G2926" s="95" t="s">
        <v>274</v>
      </c>
      <c r="H2926" s="69"/>
      <c r="I2926" s="187" t="s">
        <v>3270</v>
      </c>
      <c r="J2926" s="100"/>
      <c r="K2926" s="88"/>
      <c r="N2926" s="18"/>
      <c r="P2926" s="4">
        <v>28.0</v>
      </c>
      <c r="Q2926" s="4"/>
      <c r="R2926" s="4"/>
      <c r="S2926" s="21"/>
      <c r="T2926" s="21"/>
      <c r="V2926" s="89"/>
      <c r="Z2926" s="73"/>
      <c r="AA2926" s="73">
        <v>15.0</v>
      </c>
      <c r="AB2926" s="4"/>
      <c r="AC2926" s="74"/>
      <c r="AD2926" s="75"/>
      <c r="AE2926" s="75"/>
      <c r="AF2926" s="76"/>
      <c r="AJ2926" s="90"/>
      <c r="AK2926" s="18"/>
      <c r="AL2926" s="8">
        <f t="shared" ref="AL2926:AL2929" si="206">$I$2922/53</f>
        <v>0</v>
      </c>
      <c r="AO2926" s="8">
        <v>0.15367442973363948</v>
      </c>
      <c r="AT2926" s="18"/>
      <c r="AU2926" s="91"/>
    </row>
    <row r="2927" ht="12.0" customHeight="1">
      <c r="A2927" s="79">
        <v>5407004.0</v>
      </c>
      <c r="B2927" s="92" t="s">
        <v>3271</v>
      </c>
      <c r="C2927" s="81" t="str">
        <f t="shared" si="203"/>
        <v/>
      </c>
      <c r="D2927" s="82">
        <v>86.06</v>
      </c>
      <c r="E2927" s="94" t="s">
        <v>245</v>
      </c>
      <c r="F2927" s="84">
        <f t="shared" si="204"/>
        <v>104.9932</v>
      </c>
      <c r="G2927" s="95" t="s">
        <v>274</v>
      </c>
      <c r="H2927" s="69"/>
      <c r="I2927" s="188"/>
      <c r="J2927" s="100"/>
      <c r="K2927" s="88"/>
      <c r="N2927" s="18"/>
      <c r="P2927" s="4">
        <v>28.0</v>
      </c>
      <c r="Q2927" s="4"/>
      <c r="R2927" s="4"/>
      <c r="S2927" s="21"/>
      <c r="T2927" s="21"/>
      <c r="V2927" s="89"/>
      <c r="Z2927" s="73"/>
      <c r="AA2927" s="73">
        <v>15.0</v>
      </c>
      <c r="AB2927" s="4"/>
      <c r="AC2927" s="74"/>
      <c r="AD2927" s="75"/>
      <c r="AE2927" s="75"/>
      <c r="AF2927" s="76"/>
      <c r="AJ2927" s="90"/>
      <c r="AK2927" s="18"/>
      <c r="AL2927" s="8">
        <f t="shared" si="206"/>
        <v>0</v>
      </c>
      <c r="AO2927" s="8">
        <v>0.17066457343429167</v>
      </c>
      <c r="AT2927" s="18"/>
      <c r="AU2927" s="91"/>
    </row>
    <row r="2928" ht="12.0" customHeight="1">
      <c r="A2928" s="79">
        <v>5407005.0</v>
      </c>
      <c r="B2928" s="92" t="s">
        <v>3272</v>
      </c>
      <c r="C2928" s="81" t="str">
        <f t="shared" si="203"/>
        <v/>
      </c>
      <c r="D2928" s="82">
        <v>116.42</v>
      </c>
      <c r="E2928" s="94" t="s">
        <v>245</v>
      </c>
      <c r="F2928" s="84">
        <f t="shared" si="204"/>
        <v>142.0324</v>
      </c>
      <c r="G2928" s="95" t="s">
        <v>274</v>
      </c>
      <c r="H2928" s="69"/>
      <c r="I2928" s="76"/>
      <c r="J2928" s="100"/>
      <c r="K2928" s="88"/>
      <c r="N2928" s="18"/>
      <c r="P2928" s="4">
        <v>28.0</v>
      </c>
      <c r="Q2928" s="4"/>
      <c r="R2928" s="4"/>
      <c r="S2928" s="21"/>
      <c r="T2928" s="21"/>
      <c r="V2928" s="89"/>
      <c r="Z2928" s="73"/>
      <c r="AA2928" s="73">
        <v>15.0</v>
      </c>
      <c r="AB2928" s="4"/>
      <c r="AC2928" s="74"/>
      <c r="AD2928" s="75"/>
      <c r="AE2928" s="75"/>
      <c r="AF2928" s="76"/>
      <c r="AJ2928" s="90"/>
      <c r="AK2928" s="18"/>
      <c r="AL2928" s="8">
        <f t="shared" si="206"/>
        <v>0</v>
      </c>
      <c r="AO2928" s="8">
        <v>0.49929876306801163</v>
      </c>
      <c r="AT2928" s="18"/>
      <c r="AU2928" s="91"/>
    </row>
    <row r="2929" ht="12.0" customHeight="1">
      <c r="A2929" s="79">
        <v>5407006.0</v>
      </c>
      <c r="B2929" s="92" t="s">
        <v>3273</v>
      </c>
      <c r="C2929" s="81" t="str">
        <f t="shared" si="203"/>
        <v/>
      </c>
      <c r="D2929" s="82">
        <v>130.48</v>
      </c>
      <c r="E2929" s="94" t="s">
        <v>245</v>
      </c>
      <c r="F2929" s="84">
        <f t="shared" si="204"/>
        <v>159.1856</v>
      </c>
      <c r="G2929" s="95" t="s">
        <v>274</v>
      </c>
      <c r="H2929" s="69"/>
      <c r="I2929" s="187" t="s">
        <v>3274</v>
      </c>
      <c r="J2929" s="100"/>
      <c r="K2929" s="88"/>
      <c r="N2929" s="18"/>
      <c r="P2929" s="4">
        <v>28.0</v>
      </c>
      <c r="Q2929" s="4"/>
      <c r="R2929" s="4"/>
      <c r="S2929" s="21"/>
      <c r="T2929" s="21"/>
      <c r="V2929" s="89"/>
      <c r="Z2929" s="73"/>
      <c r="AA2929" s="73">
        <v>15.0</v>
      </c>
      <c r="AB2929" s="4"/>
      <c r="AC2929" s="74"/>
      <c r="AD2929" s="75"/>
      <c r="AE2929" s="75"/>
      <c r="AF2929" s="76"/>
      <c r="AJ2929" s="90"/>
      <c r="AK2929" s="18"/>
      <c r="AL2929" s="8">
        <f t="shared" si="206"/>
        <v>0</v>
      </c>
      <c r="AO2929" s="8">
        <v>0.9897895329317408</v>
      </c>
      <c r="AT2929" s="18"/>
      <c r="AU2929" s="91"/>
    </row>
    <row r="2930" ht="12.0" customHeight="1">
      <c r="A2930" s="79">
        <v>5407065.0</v>
      </c>
      <c r="B2930" s="92" t="s">
        <v>3275</v>
      </c>
      <c r="C2930" s="81" t="str">
        <f t="shared" si="203"/>
        <v/>
      </c>
      <c r="D2930" s="82">
        <v>94.49</v>
      </c>
      <c r="E2930" s="94" t="s">
        <v>245</v>
      </c>
      <c r="F2930" s="84">
        <f t="shared" si="204"/>
        <v>115.2778</v>
      </c>
      <c r="G2930" s="95" t="s">
        <v>274</v>
      </c>
      <c r="H2930" s="69"/>
      <c r="I2930" s="193"/>
      <c r="J2930" s="100"/>
      <c r="K2930" s="88"/>
      <c r="N2930" s="18"/>
      <c r="P2930" s="4">
        <v>28.0</v>
      </c>
      <c r="Q2930" s="4"/>
      <c r="R2930" s="4"/>
      <c r="S2930" s="21"/>
      <c r="T2930" s="21"/>
      <c r="V2930" s="89"/>
      <c r="Z2930" s="73"/>
      <c r="AA2930" s="73">
        <v>15.0</v>
      </c>
      <c r="AB2930" s="4"/>
      <c r="AC2930" s="74"/>
      <c r="AD2930" s="75"/>
      <c r="AE2930" s="75"/>
      <c r="AF2930" s="76"/>
      <c r="AJ2930" s="90">
        <v>1604012.0</v>
      </c>
      <c r="AK2930" s="18"/>
      <c r="AL2930" s="8">
        <f>$I$2823/98</f>
        <v>0</v>
      </c>
      <c r="AO2930" s="8">
        <v>1.673530950001336</v>
      </c>
      <c r="AT2930" s="18"/>
      <c r="AU2930" s="91"/>
    </row>
    <row r="2931" ht="12.0" customHeight="1">
      <c r="A2931" s="79">
        <v>5407007.0</v>
      </c>
      <c r="B2931" s="92" t="s">
        <v>3276</v>
      </c>
      <c r="C2931" s="81" t="str">
        <f t="shared" si="203"/>
        <v/>
      </c>
      <c r="D2931" s="82">
        <v>98.99</v>
      </c>
      <c r="E2931" s="94" t="s">
        <v>245</v>
      </c>
      <c r="F2931" s="84">
        <f t="shared" si="204"/>
        <v>120.7678</v>
      </c>
      <c r="G2931" s="95" t="s">
        <v>274</v>
      </c>
      <c r="H2931" s="69"/>
      <c r="I2931" s="76"/>
      <c r="J2931" s="100"/>
      <c r="K2931" s="88"/>
      <c r="N2931" s="18"/>
      <c r="P2931" s="4">
        <v>28.0</v>
      </c>
      <c r="Q2931" s="4"/>
      <c r="R2931" s="4"/>
      <c r="S2931" s="21"/>
      <c r="T2931" s="21"/>
      <c r="V2931" s="89"/>
      <c r="Z2931" s="73"/>
      <c r="AA2931" s="73">
        <v>15.0</v>
      </c>
      <c r="AB2931" s="4"/>
      <c r="AC2931" s="74"/>
      <c r="AD2931" s="75"/>
      <c r="AE2931" s="75"/>
      <c r="AF2931" s="76"/>
      <c r="AJ2931" s="90"/>
      <c r="AK2931" s="18"/>
      <c r="AL2931" s="8">
        <f t="shared" ref="AL2931:AL2933" si="207">$I$2922/53</f>
        <v>0</v>
      </c>
      <c r="AO2931" s="8">
        <v>0.5885062619252626</v>
      </c>
      <c r="AT2931" s="18"/>
      <c r="AU2931" s="91"/>
    </row>
    <row r="2932" ht="12.0" customHeight="1">
      <c r="A2932" s="79">
        <v>5407008.0</v>
      </c>
      <c r="B2932" s="92" t="s">
        <v>3277</v>
      </c>
      <c r="C2932" s="81" t="str">
        <f t="shared" si="203"/>
        <v/>
      </c>
      <c r="D2932" s="82">
        <v>119.19</v>
      </c>
      <c r="E2932" s="94" t="s">
        <v>245</v>
      </c>
      <c r="F2932" s="84">
        <f t="shared" si="204"/>
        <v>145.4118</v>
      </c>
      <c r="G2932" s="95" t="s">
        <v>274</v>
      </c>
      <c r="H2932" s="69"/>
      <c r="I2932" s="76"/>
      <c r="J2932" s="100"/>
      <c r="K2932" s="88"/>
      <c r="N2932" s="18"/>
      <c r="P2932" s="4">
        <v>28.0</v>
      </c>
      <c r="Q2932" s="4"/>
      <c r="R2932" s="4"/>
      <c r="S2932" s="21"/>
      <c r="T2932" s="21"/>
      <c r="V2932" s="89"/>
      <c r="Z2932" s="73"/>
      <c r="AA2932" s="73">
        <v>15.0</v>
      </c>
      <c r="AB2932" s="4"/>
      <c r="AC2932" s="74"/>
      <c r="AD2932" s="75"/>
      <c r="AE2932" s="75"/>
      <c r="AF2932" s="76"/>
      <c r="AJ2932" s="90"/>
      <c r="AK2932" s="18"/>
      <c r="AL2932" s="8">
        <f t="shared" si="207"/>
        <v>0</v>
      </c>
      <c r="AO2932" s="8">
        <v>0.8098936347780009</v>
      </c>
      <c r="AT2932" s="18"/>
      <c r="AU2932" s="91"/>
    </row>
    <row r="2933" ht="12.0" customHeight="1">
      <c r="A2933" s="79">
        <v>5407009.0</v>
      </c>
      <c r="B2933" s="92" t="s">
        <v>3278</v>
      </c>
      <c r="C2933" s="81" t="str">
        <f t="shared" si="203"/>
        <v/>
      </c>
      <c r="D2933" s="82">
        <v>138.86</v>
      </c>
      <c r="E2933" s="94" t="s">
        <v>245</v>
      </c>
      <c r="F2933" s="84">
        <f t="shared" si="204"/>
        <v>169.4092</v>
      </c>
      <c r="G2933" s="95" t="s">
        <v>252</v>
      </c>
      <c r="H2933" s="69"/>
      <c r="I2933" s="76"/>
      <c r="J2933" s="76"/>
      <c r="K2933" s="88"/>
      <c r="N2933" s="18"/>
      <c r="P2933" s="4">
        <v>28.0</v>
      </c>
      <c r="Q2933" s="4"/>
      <c r="R2933" s="4"/>
      <c r="S2933" s="21"/>
      <c r="T2933" s="21"/>
      <c r="V2933" s="89"/>
      <c r="Z2933" s="73"/>
      <c r="AA2933" s="73">
        <v>15.0</v>
      </c>
      <c r="AB2933" s="4"/>
      <c r="AC2933" s="74"/>
      <c r="AD2933" s="75"/>
      <c r="AE2933" s="75"/>
      <c r="AF2933" s="76"/>
      <c r="AJ2933" s="90"/>
      <c r="AK2933" s="18"/>
      <c r="AL2933" s="8">
        <f t="shared" si="207"/>
        <v>0</v>
      </c>
      <c r="AO2933" s="8">
        <v>0.5324274927100234</v>
      </c>
      <c r="AT2933" s="18"/>
      <c r="AU2933" s="91"/>
    </row>
    <row r="2934" ht="12.0" customHeight="1">
      <c r="A2934" s="79">
        <v>5407010.0</v>
      </c>
      <c r="B2934" s="92" t="s">
        <v>3279</v>
      </c>
      <c r="C2934" s="81" t="str">
        <f t="shared" si="203"/>
        <v/>
      </c>
      <c r="D2934" s="82">
        <v>149.78</v>
      </c>
      <c r="E2934" s="94" t="s">
        <v>245</v>
      </c>
      <c r="F2934" s="84">
        <f t="shared" si="204"/>
        <v>182.7316</v>
      </c>
      <c r="G2934" s="95" t="s">
        <v>252</v>
      </c>
      <c r="H2934" s="69"/>
      <c r="I2934" s="133" t="s">
        <v>3022</v>
      </c>
      <c r="J2934" s="76"/>
      <c r="K2934" s="88"/>
      <c r="N2934" s="18"/>
      <c r="P2934" s="4">
        <v>28.0</v>
      </c>
      <c r="Q2934" s="4"/>
      <c r="R2934" s="4"/>
      <c r="S2934" s="21"/>
      <c r="T2934" s="21"/>
      <c r="V2934" s="89"/>
      <c r="Z2934" s="73"/>
      <c r="AA2934" s="73">
        <v>15.0</v>
      </c>
      <c r="AB2934" s="4"/>
      <c r="AC2934" s="74"/>
      <c r="AD2934" s="75"/>
      <c r="AE2934" s="75"/>
      <c r="AF2934" s="76"/>
      <c r="AJ2934" s="90">
        <v>1604016.0</v>
      </c>
      <c r="AK2934" s="18"/>
      <c r="AL2934" s="8">
        <f t="shared" ref="AL2934:AL2938" si="208">$I$2823/98</f>
        <v>0</v>
      </c>
      <c r="AO2934" s="8">
        <v>0.7774074152977944</v>
      </c>
      <c r="AT2934" s="18"/>
      <c r="AU2934" s="91"/>
    </row>
    <row r="2935" ht="12.0" customHeight="1">
      <c r="A2935" s="79">
        <v>5407011.0</v>
      </c>
      <c r="B2935" s="92" t="s">
        <v>3280</v>
      </c>
      <c r="C2935" s="81" t="str">
        <f t="shared" si="203"/>
        <v/>
      </c>
      <c r="D2935" s="82">
        <v>181.29</v>
      </c>
      <c r="E2935" s="94" t="s">
        <v>245</v>
      </c>
      <c r="F2935" s="84">
        <f t="shared" si="204"/>
        <v>221.1738</v>
      </c>
      <c r="G2935" s="95" t="s">
        <v>246</v>
      </c>
      <c r="H2935" s="69"/>
      <c r="I2935" s="76"/>
      <c r="J2935" s="76"/>
      <c r="K2935" s="88"/>
      <c r="N2935" s="18"/>
      <c r="P2935" s="4">
        <v>28.0</v>
      </c>
      <c r="Q2935" s="4"/>
      <c r="R2935" s="4"/>
      <c r="S2935" s="21"/>
      <c r="T2935" s="21"/>
      <c r="V2935" s="89"/>
      <c r="Z2935" s="73"/>
      <c r="AA2935" s="73">
        <v>15.0</v>
      </c>
      <c r="AB2935" s="4"/>
      <c r="AC2935" s="74"/>
      <c r="AD2935" s="75"/>
      <c r="AE2935" s="75"/>
      <c r="AF2935" s="76"/>
      <c r="AJ2935" s="90">
        <v>1604017.0</v>
      </c>
      <c r="AK2935" s="18"/>
      <c r="AL2935" s="8">
        <f t="shared" si="208"/>
        <v>0</v>
      </c>
      <c r="AO2935" s="8">
        <v>1.9604863500737586</v>
      </c>
      <c r="AT2935" s="18"/>
      <c r="AU2935" s="91"/>
    </row>
    <row r="2936" ht="12.0" customHeight="1">
      <c r="A2936" s="79">
        <v>5407012.0</v>
      </c>
      <c r="B2936" s="92" t="s">
        <v>3281</v>
      </c>
      <c r="C2936" s="81" t="str">
        <f t="shared" si="203"/>
        <v/>
      </c>
      <c r="D2936" s="82">
        <v>200.48</v>
      </c>
      <c r="E2936" s="94" t="s">
        <v>245</v>
      </c>
      <c r="F2936" s="84">
        <f t="shared" si="204"/>
        <v>244.5856</v>
      </c>
      <c r="G2936" s="95" t="s">
        <v>246</v>
      </c>
      <c r="H2936" s="69"/>
      <c r="I2936" s="76"/>
      <c r="J2936" s="76"/>
      <c r="K2936" s="88"/>
      <c r="N2936" s="18"/>
      <c r="P2936" s="4">
        <v>28.0</v>
      </c>
      <c r="Q2936" s="4"/>
      <c r="R2936" s="4"/>
      <c r="S2936" s="21"/>
      <c r="T2936" s="21"/>
      <c r="V2936" s="89"/>
      <c r="Z2936" s="73"/>
      <c r="AA2936" s="73">
        <v>15.0</v>
      </c>
      <c r="AB2936" s="4"/>
      <c r="AC2936" s="74"/>
      <c r="AD2936" s="75"/>
      <c r="AE2936" s="75"/>
      <c r="AF2936" s="76"/>
      <c r="AJ2936" s="90">
        <v>1604018.0</v>
      </c>
      <c r="AK2936" s="18"/>
      <c r="AL2936" s="8">
        <f t="shared" si="208"/>
        <v>0</v>
      </c>
      <c r="AO2936" s="8">
        <v>1.6041028808122089</v>
      </c>
      <c r="AT2936" s="18"/>
      <c r="AU2936" s="91"/>
    </row>
    <row r="2937" ht="12.0" customHeight="1">
      <c r="A2937" s="79">
        <v>5407013.0</v>
      </c>
      <c r="B2937" s="92" t="s">
        <v>3282</v>
      </c>
      <c r="C2937" s="81" t="str">
        <f t="shared" si="203"/>
        <v/>
      </c>
      <c r="D2937" s="82">
        <v>269.41</v>
      </c>
      <c r="E2937" s="94" t="s">
        <v>372</v>
      </c>
      <c r="F2937" s="84">
        <f t="shared" si="204"/>
        <v>328.6802</v>
      </c>
      <c r="G2937" s="95" t="s">
        <v>246</v>
      </c>
      <c r="H2937" s="69"/>
      <c r="I2937" s="76"/>
      <c r="J2937" s="76"/>
      <c r="K2937" s="88"/>
      <c r="N2937" s="18"/>
      <c r="P2937" s="4">
        <v>28.0</v>
      </c>
      <c r="Q2937" s="4"/>
      <c r="R2937" s="4"/>
      <c r="S2937" s="21"/>
      <c r="T2937" s="21"/>
      <c r="V2937" s="89"/>
      <c r="Z2937" s="73"/>
      <c r="AA2937" s="73">
        <v>15.0</v>
      </c>
      <c r="AB2937" s="4"/>
      <c r="AC2937" s="74"/>
      <c r="AD2937" s="75"/>
      <c r="AE2937" s="75"/>
      <c r="AF2937" s="76"/>
      <c r="AJ2937" s="90">
        <v>1604019.0</v>
      </c>
      <c r="AK2937" s="18"/>
      <c r="AL2937" s="8">
        <f t="shared" si="208"/>
        <v>0</v>
      </c>
      <c r="AO2937" s="8">
        <v>2.3672589136081954</v>
      </c>
      <c r="AT2937" s="18"/>
      <c r="AU2937" s="91"/>
    </row>
    <row r="2938" ht="12.0" customHeight="1">
      <c r="A2938" s="79">
        <v>5407014.0</v>
      </c>
      <c r="B2938" s="92" t="s">
        <v>3283</v>
      </c>
      <c r="C2938" s="81" t="str">
        <f t="shared" si="203"/>
        <v/>
      </c>
      <c r="D2938" s="82">
        <v>106.34</v>
      </c>
      <c r="E2938" s="94" t="s">
        <v>245</v>
      </c>
      <c r="F2938" s="84">
        <f t="shared" si="204"/>
        <v>129.7348</v>
      </c>
      <c r="G2938" s="95" t="s">
        <v>252</v>
      </c>
      <c r="H2938" s="69"/>
      <c r="I2938" s="76"/>
      <c r="J2938" s="76"/>
      <c r="K2938" s="88"/>
      <c r="N2938" s="18"/>
      <c r="P2938" s="4">
        <v>28.0</v>
      </c>
      <c r="Q2938" s="4"/>
      <c r="R2938" s="4"/>
      <c r="S2938" s="21"/>
      <c r="T2938" s="21"/>
      <c r="V2938" s="89"/>
      <c r="Z2938" s="73"/>
      <c r="AA2938" s="73">
        <v>0.0</v>
      </c>
      <c r="AB2938" s="4"/>
      <c r="AC2938" s="74"/>
      <c r="AD2938" s="75"/>
      <c r="AE2938" s="75"/>
      <c r="AF2938" s="76"/>
      <c r="AJ2938" s="90">
        <v>1604021.0</v>
      </c>
      <c r="AK2938" s="18"/>
      <c r="AL2938" s="8">
        <f t="shared" si="208"/>
        <v>0</v>
      </c>
      <c r="AO2938" s="8">
        <v>4.034418851303673</v>
      </c>
      <c r="AT2938" s="18"/>
      <c r="AU2938" s="91"/>
    </row>
    <row r="2939" ht="12.0" customHeight="1">
      <c r="A2939" s="79">
        <v>5407015.0</v>
      </c>
      <c r="B2939" s="92" t="s">
        <v>3284</v>
      </c>
      <c r="C2939" s="81" t="str">
        <f t="shared" si="203"/>
        <v/>
      </c>
      <c r="D2939" s="82">
        <v>124.85</v>
      </c>
      <c r="E2939" s="94" t="s">
        <v>245</v>
      </c>
      <c r="F2939" s="84">
        <f t="shared" si="204"/>
        <v>152.317</v>
      </c>
      <c r="G2939" s="95" t="s">
        <v>274</v>
      </c>
      <c r="H2939" s="69"/>
      <c r="I2939" s="76"/>
      <c r="J2939" s="100"/>
      <c r="K2939" s="88"/>
      <c r="N2939" s="18"/>
      <c r="P2939" s="4">
        <v>28.0</v>
      </c>
      <c r="Q2939" s="4"/>
      <c r="R2939" s="4"/>
      <c r="S2939" s="21"/>
      <c r="T2939" s="21"/>
      <c r="V2939" s="89"/>
      <c r="Z2939" s="73"/>
      <c r="AA2939" s="73">
        <v>15.0</v>
      </c>
      <c r="AB2939" s="4"/>
      <c r="AC2939" s="74"/>
      <c r="AD2939" s="75"/>
      <c r="AE2939" s="75"/>
      <c r="AF2939" s="76"/>
      <c r="AJ2939" s="90"/>
      <c r="AK2939" s="18"/>
      <c r="AL2939" s="8">
        <f t="shared" ref="AL2939:AL2942" si="209">$I$2922/53</f>
        <v>0</v>
      </c>
      <c r="AO2939" s="8">
        <v>0.37369657912399323</v>
      </c>
      <c r="AT2939" s="18"/>
      <c r="AU2939" s="91"/>
    </row>
    <row r="2940" ht="12.0" customHeight="1">
      <c r="A2940" s="79">
        <v>5407016.0</v>
      </c>
      <c r="B2940" s="92" t="s">
        <v>3285</v>
      </c>
      <c r="C2940" s="81" t="str">
        <f t="shared" si="203"/>
        <v/>
      </c>
      <c r="D2940" s="82">
        <v>136.38</v>
      </c>
      <c r="E2940" s="94" t="s">
        <v>245</v>
      </c>
      <c r="F2940" s="84">
        <f t="shared" si="204"/>
        <v>166.3836</v>
      </c>
      <c r="G2940" s="95" t="s">
        <v>274</v>
      </c>
      <c r="H2940" s="69"/>
      <c r="I2940" s="76"/>
      <c r="J2940" s="100"/>
      <c r="K2940" s="88"/>
      <c r="N2940" s="18"/>
      <c r="P2940" s="4">
        <v>28.0</v>
      </c>
      <c r="Q2940" s="4"/>
      <c r="R2940" s="4"/>
      <c r="S2940" s="21"/>
      <c r="T2940" s="21"/>
      <c r="V2940" s="89"/>
      <c r="Z2940" s="73"/>
      <c r="AA2940" s="73">
        <v>15.0</v>
      </c>
      <c r="AB2940" s="4"/>
      <c r="AC2940" s="74"/>
      <c r="AD2940" s="75"/>
      <c r="AE2940" s="75"/>
      <c r="AF2940" s="76"/>
      <c r="AJ2940" s="90"/>
      <c r="AK2940" s="18"/>
      <c r="AL2940" s="8">
        <f t="shared" si="209"/>
        <v>0</v>
      </c>
      <c r="AO2940" s="8">
        <v>0.5080180088986938</v>
      </c>
      <c r="AT2940" s="18"/>
      <c r="AU2940" s="91"/>
    </row>
    <row r="2941" ht="12.0" customHeight="1">
      <c r="A2941" s="79">
        <v>5407017.0</v>
      </c>
      <c r="B2941" s="92" t="s">
        <v>3286</v>
      </c>
      <c r="C2941" s="81" t="str">
        <f t="shared" si="203"/>
        <v/>
      </c>
      <c r="D2941" s="82">
        <v>154.49</v>
      </c>
      <c r="E2941" s="94" t="s">
        <v>245</v>
      </c>
      <c r="F2941" s="84">
        <f t="shared" si="204"/>
        <v>188.4778</v>
      </c>
      <c r="G2941" s="95" t="s">
        <v>274</v>
      </c>
      <c r="H2941" s="69"/>
      <c r="I2941" s="187" t="s">
        <v>3287</v>
      </c>
      <c r="J2941" s="100"/>
      <c r="K2941" s="88"/>
      <c r="N2941" s="18"/>
      <c r="P2941" s="4">
        <v>28.0</v>
      </c>
      <c r="Q2941" s="4"/>
      <c r="R2941" s="4"/>
      <c r="S2941" s="21"/>
      <c r="T2941" s="21"/>
      <c r="V2941" s="89"/>
      <c r="Z2941" s="73"/>
      <c r="AA2941" s="73">
        <v>15.0</v>
      </c>
      <c r="AB2941" s="4"/>
      <c r="AC2941" s="74"/>
      <c r="AD2941" s="75"/>
      <c r="AE2941" s="75"/>
      <c r="AF2941" s="76"/>
      <c r="AJ2941" s="90"/>
      <c r="AK2941" s="18"/>
      <c r="AL2941" s="8">
        <f t="shared" si="209"/>
        <v>0</v>
      </c>
      <c r="AO2941" s="8">
        <v>0.4911499816820983</v>
      </c>
      <c r="AT2941" s="18"/>
      <c r="AU2941" s="91"/>
    </row>
    <row r="2942" ht="12.0" customHeight="1">
      <c r="A2942" s="79">
        <v>5407018.0</v>
      </c>
      <c r="B2942" s="92" t="s">
        <v>3288</v>
      </c>
      <c r="C2942" s="81" t="str">
        <f t="shared" si="203"/>
        <v/>
      </c>
      <c r="D2942" s="82">
        <v>178.11</v>
      </c>
      <c r="E2942" s="94" t="s">
        <v>245</v>
      </c>
      <c r="F2942" s="84">
        <f t="shared" si="204"/>
        <v>217.2942</v>
      </c>
      <c r="G2942" s="95" t="s">
        <v>274</v>
      </c>
      <c r="H2942" s="69"/>
      <c r="I2942" s="188"/>
      <c r="J2942" s="100"/>
      <c r="K2942" s="88"/>
      <c r="N2942" s="18"/>
      <c r="P2942" s="4">
        <v>28.0</v>
      </c>
      <c r="Q2942" s="4"/>
      <c r="R2942" s="4"/>
      <c r="S2942" s="21"/>
      <c r="T2942" s="21"/>
      <c r="V2942" s="89"/>
      <c r="Z2942" s="73"/>
      <c r="AA2942" s="73">
        <v>15.0</v>
      </c>
      <c r="AB2942" s="4"/>
      <c r="AC2942" s="74"/>
      <c r="AD2942" s="75"/>
      <c r="AE2942" s="75"/>
      <c r="AF2942" s="76"/>
      <c r="AJ2942" s="90"/>
      <c r="AK2942" s="18"/>
      <c r="AL2942" s="8">
        <f t="shared" si="209"/>
        <v>0</v>
      </c>
      <c r="AO2942" s="8">
        <v>0.5056960935749125</v>
      </c>
      <c r="AT2942" s="18"/>
      <c r="AU2942" s="91"/>
    </row>
    <row r="2943" ht="12.0" customHeight="1">
      <c r="A2943" s="79">
        <v>5407066.0</v>
      </c>
      <c r="B2943" s="92" t="s">
        <v>3289</v>
      </c>
      <c r="C2943" s="81" t="str">
        <f t="shared" si="203"/>
        <v/>
      </c>
      <c r="D2943" s="82">
        <v>213.48</v>
      </c>
      <c r="E2943" s="94" t="s">
        <v>372</v>
      </c>
      <c r="F2943" s="84">
        <f t="shared" si="204"/>
        <v>260.4456</v>
      </c>
      <c r="G2943" s="95" t="s">
        <v>246</v>
      </c>
      <c r="H2943" s="69"/>
      <c r="I2943" s="76"/>
      <c r="J2943" s="76"/>
      <c r="K2943" s="88"/>
      <c r="N2943" s="18"/>
      <c r="P2943" s="4">
        <v>28.0</v>
      </c>
      <c r="Q2943" s="4"/>
      <c r="R2943" s="4"/>
      <c r="S2943" s="21"/>
      <c r="T2943" s="21"/>
      <c r="V2943" s="89"/>
      <c r="Z2943" s="73"/>
      <c r="AA2943" s="73">
        <v>15.0</v>
      </c>
      <c r="AB2943" s="4"/>
      <c r="AC2943" s="74"/>
      <c r="AD2943" s="75"/>
      <c r="AE2943" s="75"/>
      <c r="AF2943" s="76"/>
      <c r="AJ2943" s="90">
        <v>1604026.0</v>
      </c>
      <c r="AK2943" s="18"/>
      <c r="AL2943" s="8">
        <f t="shared" ref="AL2943:AL2944" si="210">$I$2823/98</f>
        <v>0</v>
      </c>
      <c r="AO2943" s="8">
        <v>0.9105281600821529</v>
      </c>
      <c r="AT2943" s="18"/>
      <c r="AU2943" s="91"/>
    </row>
    <row r="2944" ht="12.0" customHeight="1">
      <c r="A2944" s="79">
        <v>5407019.0</v>
      </c>
      <c r="B2944" s="92" t="s">
        <v>3290</v>
      </c>
      <c r="C2944" s="81" t="str">
        <f t="shared" si="203"/>
        <v/>
      </c>
      <c r="D2944" s="82">
        <v>260.45</v>
      </c>
      <c r="E2944" s="94" t="s">
        <v>372</v>
      </c>
      <c r="F2944" s="84">
        <f t="shared" si="204"/>
        <v>317.749</v>
      </c>
      <c r="G2944" s="95" t="s">
        <v>246</v>
      </c>
      <c r="H2944" s="69"/>
      <c r="I2944" s="76"/>
      <c r="J2944" s="76"/>
      <c r="K2944" s="88"/>
      <c r="N2944" s="18"/>
      <c r="P2944" s="4">
        <v>28.0</v>
      </c>
      <c r="Q2944" s="4"/>
      <c r="R2944" s="4"/>
      <c r="S2944" s="21"/>
      <c r="T2944" s="21"/>
      <c r="V2944" s="89"/>
      <c r="Z2944" s="73"/>
      <c r="AA2944" s="73">
        <v>15.0</v>
      </c>
      <c r="AB2944" s="4"/>
      <c r="AC2944" s="74"/>
      <c r="AD2944" s="75"/>
      <c r="AE2944" s="75"/>
      <c r="AF2944" s="76"/>
      <c r="AJ2944" s="90">
        <v>1604027.0</v>
      </c>
      <c r="AK2944" s="18"/>
      <c r="AL2944" s="8">
        <f t="shared" si="210"/>
        <v>0</v>
      </c>
      <c r="AO2944" s="8">
        <v>0.5517022237481619</v>
      </c>
      <c r="AT2944" s="18"/>
      <c r="AU2944" s="91"/>
    </row>
    <row r="2945" ht="12.0" customHeight="1">
      <c r="A2945" s="79">
        <v>5407020.0</v>
      </c>
      <c r="B2945" s="92" t="s">
        <v>3291</v>
      </c>
      <c r="C2945" s="81" t="str">
        <f t="shared" si="203"/>
        <v/>
      </c>
      <c r="D2945" s="82">
        <v>380.71</v>
      </c>
      <c r="E2945" s="94" t="s">
        <v>245</v>
      </c>
      <c r="F2945" s="84">
        <f t="shared" si="204"/>
        <v>464.4662</v>
      </c>
      <c r="G2945" s="95" t="s">
        <v>274</v>
      </c>
      <c r="H2945" s="69"/>
      <c r="I2945" s="187" t="s">
        <v>3292</v>
      </c>
      <c r="J2945" s="100"/>
      <c r="K2945" s="88"/>
      <c r="N2945" s="18"/>
      <c r="P2945" s="4">
        <v>28.0</v>
      </c>
      <c r="Q2945" s="4"/>
      <c r="R2945" s="4"/>
      <c r="S2945" s="21"/>
      <c r="T2945" s="21"/>
      <c r="V2945" s="89"/>
      <c r="Z2945" s="73"/>
      <c r="AA2945" s="73">
        <v>15.0</v>
      </c>
      <c r="AB2945" s="4"/>
      <c r="AC2945" s="74"/>
      <c r="AD2945" s="75"/>
      <c r="AE2945" s="75"/>
      <c r="AF2945" s="76"/>
      <c r="AJ2945" s="90"/>
      <c r="AK2945" s="18"/>
      <c r="AL2945" s="8">
        <f>$I$2922/53</f>
        <v>0</v>
      </c>
      <c r="AO2945" s="8">
        <v>1.7329033899486277</v>
      </c>
      <c r="AT2945" s="18"/>
      <c r="AU2945" s="91"/>
    </row>
    <row r="2946" ht="12.0" customHeight="1">
      <c r="A2946" s="79">
        <v>5407021.0</v>
      </c>
      <c r="B2946" s="92" t="s">
        <v>3293</v>
      </c>
      <c r="C2946" s="81" t="str">
        <f t="shared" si="203"/>
        <v/>
      </c>
      <c r="D2946" s="82">
        <v>486.95</v>
      </c>
      <c r="E2946" s="94" t="s">
        <v>245</v>
      </c>
      <c r="F2946" s="84">
        <f t="shared" si="204"/>
        <v>594.079</v>
      </c>
      <c r="G2946" s="95" t="s">
        <v>246</v>
      </c>
      <c r="H2946" s="69"/>
      <c r="I2946" s="193"/>
      <c r="J2946" s="76"/>
      <c r="K2946" s="88"/>
      <c r="N2946" s="18"/>
      <c r="P2946" s="4">
        <v>28.0</v>
      </c>
      <c r="Q2946" s="4"/>
      <c r="R2946" s="4"/>
      <c r="S2946" s="21"/>
      <c r="T2946" s="21"/>
      <c r="V2946" s="89"/>
      <c r="Z2946" s="73"/>
      <c r="AA2946" s="73">
        <v>15.0</v>
      </c>
      <c r="AB2946" s="4"/>
      <c r="AC2946" s="74"/>
      <c r="AD2946" s="75"/>
      <c r="AE2946" s="75"/>
      <c r="AF2946" s="76"/>
      <c r="AJ2946" s="90">
        <v>1604029.0</v>
      </c>
      <c r="AK2946" s="18"/>
      <c r="AL2946" s="8">
        <f t="shared" ref="AL2946:AL2948" si="211">$I$2823/98</f>
        <v>0</v>
      </c>
      <c r="AO2946" s="8">
        <v>1.7739200183262147</v>
      </c>
      <c r="AT2946" s="18"/>
      <c r="AU2946" s="91"/>
    </row>
    <row r="2947" ht="12.0" customHeight="1">
      <c r="A2947" s="79">
        <v>5407022.0</v>
      </c>
      <c r="B2947" s="92" t="s">
        <v>3294</v>
      </c>
      <c r="C2947" s="81" t="str">
        <f t="shared" si="203"/>
        <v/>
      </c>
      <c r="D2947" s="82">
        <v>583.61</v>
      </c>
      <c r="E2947" s="94" t="s">
        <v>245</v>
      </c>
      <c r="F2947" s="84">
        <f t="shared" si="204"/>
        <v>712.0042</v>
      </c>
      <c r="G2947" s="95" t="s">
        <v>246</v>
      </c>
      <c r="H2947" s="69"/>
      <c r="I2947" s="76"/>
      <c r="J2947" s="76"/>
      <c r="K2947" s="88"/>
      <c r="N2947" s="18"/>
      <c r="P2947" s="4">
        <v>28.0</v>
      </c>
      <c r="Q2947" s="4"/>
      <c r="R2947" s="4"/>
      <c r="S2947" s="21"/>
      <c r="T2947" s="21"/>
      <c r="V2947" s="89"/>
      <c r="Z2947" s="73"/>
      <c r="AA2947" s="73">
        <v>15.0</v>
      </c>
      <c r="AB2947" s="4"/>
      <c r="AC2947" s="74"/>
      <c r="AD2947" s="75"/>
      <c r="AE2947" s="75"/>
      <c r="AF2947" s="76"/>
      <c r="AJ2947" s="90">
        <v>1604030.0</v>
      </c>
      <c r="AK2947" s="18"/>
      <c r="AL2947" s="8">
        <f t="shared" si="211"/>
        <v>0</v>
      </c>
      <c r="AO2947" s="8">
        <v>2.081438246694853</v>
      </c>
      <c r="AT2947" s="18"/>
      <c r="AU2947" s="91"/>
    </row>
    <row r="2948" ht="12.0" customHeight="1">
      <c r="A2948" s="79">
        <v>5407067.0</v>
      </c>
      <c r="B2948" s="92" t="s">
        <v>3295</v>
      </c>
      <c r="C2948" s="81" t="str">
        <f t="shared" si="203"/>
        <v/>
      </c>
      <c r="D2948" s="82">
        <v>137.63</v>
      </c>
      <c r="E2948" s="94" t="s">
        <v>245</v>
      </c>
      <c r="F2948" s="84">
        <f t="shared" si="204"/>
        <v>167.9086</v>
      </c>
      <c r="G2948" s="95" t="s">
        <v>252</v>
      </c>
      <c r="H2948" s="69"/>
      <c r="I2948" s="133" t="s">
        <v>3022</v>
      </c>
      <c r="J2948" s="76"/>
      <c r="K2948" s="88"/>
      <c r="N2948" s="18"/>
      <c r="P2948" s="4">
        <v>28.0</v>
      </c>
      <c r="Q2948" s="4"/>
      <c r="R2948" s="4"/>
      <c r="S2948" s="21"/>
      <c r="T2948" s="21"/>
      <c r="V2948" s="89"/>
      <c r="Z2948" s="73"/>
      <c r="AA2948" s="73">
        <v>0.0</v>
      </c>
      <c r="AB2948" s="4"/>
      <c r="AC2948" s="74"/>
      <c r="AD2948" s="75"/>
      <c r="AE2948" s="75"/>
      <c r="AF2948" s="76"/>
      <c r="AJ2948" s="90">
        <v>1604021.0</v>
      </c>
      <c r="AK2948" s="18"/>
      <c r="AL2948" s="8">
        <f t="shared" si="211"/>
        <v>0</v>
      </c>
      <c r="AO2948" s="8">
        <v>4.034418851303673</v>
      </c>
      <c r="AT2948" s="18"/>
      <c r="AU2948" s="91"/>
    </row>
    <row r="2949" ht="12.0" customHeight="1">
      <c r="A2949" s="79">
        <v>5407023.0</v>
      </c>
      <c r="B2949" s="92" t="s">
        <v>3296</v>
      </c>
      <c r="C2949" s="81" t="str">
        <f t="shared" si="203"/>
        <v/>
      </c>
      <c r="D2949" s="82">
        <v>142.6</v>
      </c>
      <c r="E2949" s="94" t="s">
        <v>245</v>
      </c>
      <c r="F2949" s="84">
        <f t="shared" si="204"/>
        <v>173.972</v>
      </c>
      <c r="G2949" s="95" t="s">
        <v>274</v>
      </c>
      <c r="H2949" s="69"/>
      <c r="I2949" s="187" t="s">
        <v>3297</v>
      </c>
      <c r="J2949" s="100"/>
      <c r="K2949" s="88"/>
      <c r="N2949" s="18"/>
      <c r="P2949" s="4">
        <v>28.0</v>
      </c>
      <c r="Q2949" s="4"/>
      <c r="R2949" s="4"/>
      <c r="S2949" s="21"/>
      <c r="T2949" s="21"/>
      <c r="V2949" s="89"/>
      <c r="Z2949" s="73"/>
      <c r="AA2949" s="73">
        <v>15.0</v>
      </c>
      <c r="AB2949" s="4"/>
      <c r="AC2949" s="74"/>
      <c r="AD2949" s="75"/>
      <c r="AE2949" s="75"/>
      <c r="AF2949" s="76"/>
      <c r="AJ2949" s="90"/>
      <c r="AK2949" s="18"/>
      <c r="AL2949" s="8">
        <f t="shared" ref="AL2949:AL2988" si="212">$I$2922/53</f>
        <v>0</v>
      </c>
      <c r="AO2949" s="8">
        <v>0.8088772224906512</v>
      </c>
      <c r="AT2949" s="18"/>
      <c r="AU2949" s="91"/>
    </row>
    <row r="2950" ht="12.0" customHeight="1">
      <c r="A2950" s="79">
        <v>5407024.0</v>
      </c>
      <c r="B2950" s="92" t="s">
        <v>3298</v>
      </c>
      <c r="C2950" s="81" t="str">
        <f t="shared" si="203"/>
        <v/>
      </c>
      <c r="D2950" s="82">
        <v>163.32</v>
      </c>
      <c r="E2950" s="94" t="s">
        <v>245</v>
      </c>
      <c r="F2950" s="84">
        <f t="shared" si="204"/>
        <v>199.2504</v>
      </c>
      <c r="G2950" s="95" t="s">
        <v>274</v>
      </c>
      <c r="H2950" s="69"/>
      <c r="I2950" s="188"/>
      <c r="J2950" s="100"/>
      <c r="K2950" s="88"/>
      <c r="N2950" s="18"/>
      <c r="P2950" s="4">
        <v>28.0</v>
      </c>
      <c r="Q2950" s="4"/>
      <c r="R2950" s="4"/>
      <c r="S2950" s="21"/>
      <c r="T2950" s="21"/>
      <c r="V2950" s="89"/>
      <c r="Z2950" s="73"/>
      <c r="AA2950" s="73">
        <v>15.0</v>
      </c>
      <c r="AB2950" s="4"/>
      <c r="AC2950" s="74"/>
      <c r="AD2950" s="75"/>
      <c r="AE2950" s="75"/>
      <c r="AF2950" s="76"/>
      <c r="AJ2950" s="90"/>
      <c r="AK2950" s="18"/>
      <c r="AL2950" s="8">
        <f t="shared" si="212"/>
        <v>0</v>
      </c>
      <c r="AO2950" s="8">
        <v>0.7206788793716017</v>
      </c>
      <c r="AT2950" s="18"/>
      <c r="AU2950" s="91"/>
    </row>
    <row r="2951" ht="12.0" customHeight="1">
      <c r="A2951" s="79">
        <v>5407025.0</v>
      </c>
      <c r="B2951" s="92" t="s">
        <v>3299</v>
      </c>
      <c r="C2951" s="81" t="str">
        <f t="shared" si="203"/>
        <v/>
      </c>
      <c r="D2951" s="82">
        <v>179.88</v>
      </c>
      <c r="E2951" s="94" t="s">
        <v>245</v>
      </c>
      <c r="F2951" s="84">
        <f t="shared" si="204"/>
        <v>219.4536</v>
      </c>
      <c r="G2951" s="95" t="s">
        <v>274</v>
      </c>
      <c r="H2951" s="69"/>
      <c r="I2951" s="76"/>
      <c r="J2951" s="100"/>
      <c r="K2951" s="88"/>
      <c r="N2951" s="18"/>
      <c r="P2951" s="4">
        <v>28.0</v>
      </c>
      <c r="Q2951" s="4"/>
      <c r="R2951" s="4"/>
      <c r="S2951" s="21"/>
      <c r="T2951" s="21"/>
      <c r="V2951" s="89"/>
      <c r="Z2951" s="73"/>
      <c r="AA2951" s="73">
        <v>15.0</v>
      </c>
      <c r="AB2951" s="4"/>
      <c r="AC2951" s="74"/>
      <c r="AD2951" s="75"/>
      <c r="AE2951" s="75"/>
      <c r="AF2951" s="76"/>
      <c r="AJ2951" s="90"/>
      <c r="AK2951" s="18"/>
      <c r="AL2951" s="8">
        <f t="shared" si="212"/>
        <v>0</v>
      </c>
      <c r="AO2951" s="8">
        <v>0.9439626277499842</v>
      </c>
      <c r="AT2951" s="18"/>
      <c r="AU2951" s="91"/>
    </row>
    <row r="2952" ht="12.0" customHeight="1">
      <c r="A2952" s="97">
        <v>5407026.0</v>
      </c>
      <c r="B2952" s="92" t="s">
        <v>3300</v>
      </c>
      <c r="C2952" s="81" t="str">
        <f t="shared" si="203"/>
        <v/>
      </c>
      <c r="D2952" s="82">
        <v>192.13</v>
      </c>
      <c r="E2952" s="94" t="s">
        <v>245</v>
      </c>
      <c r="F2952" s="84">
        <f t="shared" si="204"/>
        <v>234.3986</v>
      </c>
      <c r="G2952" s="95" t="s">
        <v>274</v>
      </c>
      <c r="H2952" s="69"/>
      <c r="I2952" s="187" t="s">
        <v>3301</v>
      </c>
      <c r="J2952" s="100"/>
      <c r="K2952" s="88"/>
      <c r="N2952" s="18"/>
      <c r="P2952" s="4">
        <v>28.0</v>
      </c>
      <c r="Q2952" s="4"/>
      <c r="R2952" s="4"/>
      <c r="S2952" s="21"/>
      <c r="T2952" s="21"/>
      <c r="V2952" s="89"/>
      <c r="Z2952" s="73"/>
      <c r="AA2952" s="73">
        <v>15.0</v>
      </c>
      <c r="AB2952" s="4"/>
      <c r="AC2952" s="74"/>
      <c r="AD2952" s="75"/>
      <c r="AE2952" s="75"/>
      <c r="AF2952" s="76"/>
      <c r="AJ2952" s="90"/>
      <c r="AK2952" s="18"/>
      <c r="AL2952" s="8">
        <f t="shared" si="212"/>
        <v>0</v>
      </c>
      <c r="AO2952" s="8">
        <v>1.1047013293059655</v>
      </c>
      <c r="AT2952" s="18"/>
      <c r="AU2952" s="91"/>
    </row>
    <row r="2953" ht="12.0" customHeight="1">
      <c r="A2953" s="97">
        <v>5407027.0</v>
      </c>
      <c r="B2953" s="92" t="s">
        <v>3302</v>
      </c>
      <c r="C2953" s="81" t="str">
        <f t="shared" si="203"/>
        <v/>
      </c>
      <c r="D2953" s="82">
        <v>271.52</v>
      </c>
      <c r="E2953" s="94" t="s">
        <v>245</v>
      </c>
      <c r="F2953" s="84">
        <f t="shared" si="204"/>
        <v>331.2544</v>
      </c>
      <c r="G2953" s="95" t="s">
        <v>252</v>
      </c>
      <c r="H2953" s="69"/>
      <c r="I2953" s="188"/>
      <c r="J2953" s="76"/>
      <c r="K2953" s="88"/>
      <c r="N2953" s="18"/>
      <c r="P2953" s="4">
        <v>28.0</v>
      </c>
      <c r="Q2953" s="4"/>
      <c r="R2953" s="4"/>
      <c r="S2953" s="21"/>
      <c r="T2953" s="21"/>
      <c r="V2953" s="89"/>
      <c r="Z2953" s="73"/>
      <c r="AA2953" s="73">
        <v>15.0</v>
      </c>
      <c r="AB2953" s="4"/>
      <c r="AC2953" s="74"/>
      <c r="AD2953" s="75"/>
      <c r="AE2953" s="75"/>
      <c r="AF2953" s="76"/>
      <c r="AJ2953" s="90"/>
      <c r="AK2953" s="18"/>
      <c r="AL2953" s="8">
        <f t="shared" si="212"/>
        <v>0</v>
      </c>
      <c r="AO2953" s="8">
        <v>2.1923944331593734</v>
      </c>
      <c r="AT2953" s="18"/>
      <c r="AU2953" s="91"/>
    </row>
    <row r="2954" ht="12.0" customHeight="1">
      <c r="A2954" s="97">
        <v>5407028.0</v>
      </c>
      <c r="B2954" s="92" t="s">
        <v>3303</v>
      </c>
      <c r="C2954" s="81" t="str">
        <f t="shared" si="203"/>
        <v/>
      </c>
      <c r="D2954" s="82">
        <v>309.11</v>
      </c>
      <c r="E2954" s="94" t="s">
        <v>245</v>
      </c>
      <c r="F2954" s="84">
        <f t="shared" si="204"/>
        <v>377.1142</v>
      </c>
      <c r="G2954" s="95" t="s">
        <v>274</v>
      </c>
      <c r="H2954" s="69"/>
      <c r="I2954" s="76"/>
      <c r="J2954" s="100"/>
      <c r="K2954" s="88"/>
      <c r="N2954" s="18"/>
      <c r="P2954" s="4">
        <v>28.0</v>
      </c>
      <c r="Q2954" s="4"/>
      <c r="R2954" s="4"/>
      <c r="S2954" s="21"/>
      <c r="T2954" s="21"/>
      <c r="V2954" s="89"/>
      <c r="Z2954" s="73"/>
      <c r="AA2954" s="73">
        <v>15.0</v>
      </c>
      <c r="AB2954" s="4"/>
      <c r="AC2954" s="74"/>
      <c r="AD2954" s="75"/>
      <c r="AE2954" s="75"/>
      <c r="AF2954" s="76"/>
      <c r="AJ2954" s="90"/>
      <c r="AK2954" s="18"/>
      <c r="AL2954" s="8">
        <f t="shared" si="212"/>
        <v>0</v>
      </c>
      <c r="AO2954" s="8">
        <v>1.009284422593753</v>
      </c>
      <c r="AT2954" s="18"/>
      <c r="AU2954" s="91"/>
    </row>
    <row r="2955" ht="12.0" customHeight="1">
      <c r="A2955" s="97">
        <v>5407029.0</v>
      </c>
      <c r="B2955" s="92" t="s">
        <v>3304</v>
      </c>
      <c r="C2955" s="81" t="str">
        <f t="shared" si="203"/>
        <v/>
      </c>
      <c r="D2955" s="82">
        <v>403.94</v>
      </c>
      <c r="E2955" s="94" t="s">
        <v>245</v>
      </c>
      <c r="F2955" s="84">
        <f t="shared" si="204"/>
        <v>492.8068</v>
      </c>
      <c r="G2955" s="95" t="s">
        <v>274</v>
      </c>
      <c r="H2955" s="69"/>
      <c r="I2955" s="187" t="s">
        <v>3305</v>
      </c>
      <c r="J2955" s="100"/>
      <c r="K2955" s="88"/>
      <c r="N2955" s="18"/>
      <c r="P2955" s="4">
        <v>28.0</v>
      </c>
      <c r="Q2955" s="4"/>
      <c r="R2955" s="4"/>
      <c r="S2955" s="21"/>
      <c r="T2955" s="21"/>
      <c r="V2955" s="89"/>
      <c r="Z2955" s="73"/>
      <c r="AA2955" s="73">
        <v>15.0</v>
      </c>
      <c r="AB2955" s="4"/>
      <c r="AC2955" s="74"/>
      <c r="AD2955" s="75"/>
      <c r="AE2955" s="75"/>
      <c r="AF2955" s="76"/>
      <c r="AJ2955" s="90"/>
      <c r="AK2955" s="18"/>
      <c r="AL2955" s="8">
        <f t="shared" si="212"/>
        <v>0</v>
      </c>
      <c r="AO2955" s="8">
        <v>0.9639962415851338</v>
      </c>
      <c r="AT2955" s="18"/>
      <c r="AU2955" s="91"/>
    </row>
    <row r="2956" ht="12.0" customHeight="1">
      <c r="A2956" s="97">
        <v>5407030.0</v>
      </c>
      <c r="B2956" s="92" t="s">
        <v>3306</v>
      </c>
      <c r="C2956" s="81" t="str">
        <f t="shared" si="203"/>
        <v/>
      </c>
      <c r="D2956" s="82">
        <v>504.05</v>
      </c>
      <c r="E2956" s="94" t="s">
        <v>245</v>
      </c>
      <c r="F2956" s="84">
        <f t="shared" si="204"/>
        <v>614.941</v>
      </c>
      <c r="G2956" s="95" t="s">
        <v>274</v>
      </c>
      <c r="H2956" s="69"/>
      <c r="I2956" s="188"/>
      <c r="J2956" s="100"/>
      <c r="K2956" s="88"/>
      <c r="N2956" s="18"/>
      <c r="P2956" s="4">
        <v>28.0</v>
      </c>
      <c r="Q2956" s="4"/>
      <c r="R2956" s="4"/>
      <c r="S2956" s="21"/>
      <c r="T2956" s="21"/>
      <c r="V2956" s="89"/>
      <c r="Z2956" s="73"/>
      <c r="AA2956" s="73">
        <v>15.0</v>
      </c>
      <c r="AB2956" s="4"/>
      <c r="AC2956" s="74"/>
      <c r="AD2956" s="75"/>
      <c r="AE2956" s="75"/>
      <c r="AF2956" s="76"/>
      <c r="AJ2956" s="90"/>
      <c r="AK2956" s="18"/>
      <c r="AL2956" s="8">
        <f t="shared" si="212"/>
        <v>0</v>
      </c>
      <c r="AO2956" s="8">
        <v>2.7038089273046273</v>
      </c>
      <c r="AT2956" s="18"/>
      <c r="AU2956" s="91"/>
    </row>
    <row r="2957" ht="12.0" customHeight="1">
      <c r="A2957" s="97">
        <v>5407031.0</v>
      </c>
      <c r="B2957" s="92" t="s">
        <v>3307</v>
      </c>
      <c r="C2957" s="81" t="str">
        <f t="shared" si="203"/>
        <v/>
      </c>
      <c r="D2957" s="82">
        <v>673.39</v>
      </c>
      <c r="E2957" s="94" t="s">
        <v>245</v>
      </c>
      <c r="F2957" s="84">
        <f t="shared" si="204"/>
        <v>821.5358</v>
      </c>
      <c r="G2957" s="95" t="s">
        <v>274</v>
      </c>
      <c r="H2957" s="69"/>
      <c r="I2957" s="76"/>
      <c r="J2957" s="100"/>
      <c r="K2957" s="88"/>
      <c r="N2957" s="18"/>
      <c r="P2957" s="4">
        <v>28.0</v>
      </c>
      <c r="Q2957" s="4"/>
      <c r="R2957" s="4"/>
      <c r="S2957" s="21"/>
      <c r="T2957" s="21"/>
      <c r="V2957" s="89"/>
      <c r="Z2957" s="73"/>
      <c r="AA2957" s="73">
        <v>15.0</v>
      </c>
      <c r="AB2957" s="4"/>
      <c r="AC2957" s="74"/>
      <c r="AD2957" s="75"/>
      <c r="AE2957" s="75"/>
      <c r="AF2957" s="76"/>
      <c r="AJ2957" s="90"/>
      <c r="AK2957" s="18"/>
      <c r="AL2957" s="8">
        <f t="shared" si="212"/>
        <v>0</v>
      </c>
      <c r="AO2957" s="8">
        <v>0.5870822933372127</v>
      </c>
      <c r="AT2957" s="18"/>
      <c r="AU2957" s="91"/>
    </row>
    <row r="2958" ht="12.0" customHeight="1">
      <c r="A2958" s="97">
        <v>5407032.0</v>
      </c>
      <c r="B2958" s="92" t="s">
        <v>3308</v>
      </c>
      <c r="C2958" s="81" t="str">
        <f t="shared" si="203"/>
        <v/>
      </c>
      <c r="D2958" s="82">
        <v>259.07</v>
      </c>
      <c r="E2958" s="94" t="s">
        <v>245</v>
      </c>
      <c r="F2958" s="84">
        <f t="shared" si="204"/>
        <v>316.0654</v>
      </c>
      <c r="G2958" s="95" t="s">
        <v>274</v>
      </c>
      <c r="H2958" s="69"/>
      <c r="I2958" s="187" t="s">
        <v>3309</v>
      </c>
      <c r="J2958" s="100"/>
      <c r="K2958" s="88"/>
      <c r="N2958" s="18"/>
      <c r="P2958" s="4">
        <v>28.0</v>
      </c>
      <c r="Q2958" s="4"/>
      <c r="R2958" s="4"/>
      <c r="S2958" s="21"/>
      <c r="T2958" s="21"/>
      <c r="V2958" s="89"/>
      <c r="Z2958" s="73"/>
      <c r="AA2958" s="73">
        <v>15.0</v>
      </c>
      <c r="AB2958" s="4"/>
      <c r="AC2958" s="74"/>
      <c r="AD2958" s="75"/>
      <c r="AE2958" s="75"/>
      <c r="AF2958" s="76"/>
      <c r="AJ2958" s="90"/>
      <c r="AK2958" s="18"/>
      <c r="AL2958" s="8">
        <f t="shared" si="212"/>
        <v>0</v>
      </c>
      <c r="AO2958" s="8">
        <v>0.6543412192557825</v>
      </c>
      <c r="AT2958" s="18"/>
      <c r="AU2958" s="91"/>
    </row>
    <row r="2959" ht="12.0" customHeight="1">
      <c r="A2959" s="97">
        <v>5407033.0</v>
      </c>
      <c r="B2959" s="92" t="s">
        <v>3310</v>
      </c>
      <c r="C2959" s="81" t="str">
        <f t="shared" si="203"/>
        <v/>
      </c>
      <c r="D2959" s="82">
        <v>285.89</v>
      </c>
      <c r="E2959" s="94" t="s">
        <v>245</v>
      </c>
      <c r="F2959" s="84">
        <f t="shared" si="204"/>
        <v>348.7858</v>
      </c>
      <c r="G2959" s="95" t="s">
        <v>274</v>
      </c>
      <c r="H2959" s="69"/>
      <c r="I2959" s="188"/>
      <c r="J2959" s="100"/>
      <c r="K2959" s="88"/>
      <c r="N2959" s="18"/>
      <c r="P2959" s="4">
        <v>28.0</v>
      </c>
      <c r="Q2959" s="4"/>
      <c r="R2959" s="4"/>
      <c r="S2959" s="21"/>
      <c r="T2959" s="21"/>
      <c r="V2959" s="89"/>
      <c r="Z2959" s="73"/>
      <c r="AA2959" s="73">
        <v>15.0</v>
      </c>
      <c r="AB2959" s="4"/>
      <c r="AC2959" s="74"/>
      <c r="AD2959" s="75"/>
      <c r="AE2959" s="75"/>
      <c r="AF2959" s="76"/>
      <c r="AJ2959" s="90"/>
      <c r="AK2959" s="18"/>
      <c r="AL2959" s="8">
        <f t="shared" si="212"/>
        <v>0</v>
      </c>
      <c r="AO2959" s="8">
        <v>1.5889920610942658</v>
      </c>
      <c r="AT2959" s="18"/>
      <c r="AU2959" s="91"/>
    </row>
    <row r="2960" ht="12.0" customHeight="1">
      <c r="A2960" s="97">
        <v>5407034.0</v>
      </c>
      <c r="B2960" s="92" t="s">
        <v>3311</v>
      </c>
      <c r="C2960" s="81" t="str">
        <f t="shared" si="203"/>
        <v/>
      </c>
      <c r="D2960" s="82">
        <v>309.56</v>
      </c>
      <c r="E2960" s="94" t="s">
        <v>245</v>
      </c>
      <c r="F2960" s="84">
        <f t="shared" si="204"/>
        <v>377.6632</v>
      </c>
      <c r="G2960" s="95" t="s">
        <v>252</v>
      </c>
      <c r="H2960" s="69"/>
      <c r="I2960" s="76"/>
      <c r="J2960" s="76"/>
      <c r="K2960" s="88"/>
      <c r="N2960" s="18"/>
      <c r="P2960" s="4">
        <v>28.0</v>
      </c>
      <c r="Q2960" s="4"/>
      <c r="R2960" s="4"/>
      <c r="S2960" s="21"/>
      <c r="T2960" s="21"/>
      <c r="V2960" s="89"/>
      <c r="Z2960" s="73"/>
      <c r="AA2960" s="73">
        <v>15.0</v>
      </c>
      <c r="AB2960" s="4"/>
      <c r="AC2960" s="74"/>
      <c r="AD2960" s="75"/>
      <c r="AE2960" s="75"/>
      <c r="AF2960" s="76"/>
      <c r="AJ2960" s="90"/>
      <c r="AK2960" s="18"/>
      <c r="AL2960" s="8">
        <f t="shared" si="212"/>
        <v>0</v>
      </c>
      <c r="AO2960" s="8">
        <v>2.104382083750457</v>
      </c>
      <c r="AT2960" s="18"/>
      <c r="AU2960" s="91"/>
    </row>
    <row r="2961" ht="12.0" customHeight="1">
      <c r="A2961" s="97">
        <v>5407035.0</v>
      </c>
      <c r="B2961" s="92" t="s">
        <v>3312</v>
      </c>
      <c r="C2961" s="81" t="str">
        <f t="shared" si="203"/>
        <v/>
      </c>
      <c r="D2961" s="82">
        <v>390.14</v>
      </c>
      <c r="E2961" s="94" t="s">
        <v>245</v>
      </c>
      <c r="F2961" s="84">
        <f t="shared" si="204"/>
        <v>475.9708</v>
      </c>
      <c r="G2961" s="95" t="s">
        <v>274</v>
      </c>
      <c r="H2961" s="69"/>
      <c r="I2961" s="76"/>
      <c r="J2961" s="100"/>
      <c r="K2961" s="88"/>
      <c r="N2961" s="18"/>
      <c r="P2961" s="4">
        <v>28.0</v>
      </c>
      <c r="Q2961" s="4"/>
      <c r="R2961" s="4"/>
      <c r="S2961" s="21"/>
      <c r="T2961" s="21"/>
      <c r="V2961" s="89"/>
      <c r="Z2961" s="73"/>
      <c r="AA2961" s="73">
        <v>15.0</v>
      </c>
      <c r="AB2961" s="4"/>
      <c r="AC2961" s="74"/>
      <c r="AD2961" s="75"/>
      <c r="AE2961" s="75"/>
      <c r="AF2961" s="76"/>
      <c r="AJ2961" s="90"/>
      <c r="AK2961" s="18"/>
      <c r="AL2961" s="8">
        <f t="shared" si="212"/>
        <v>0</v>
      </c>
      <c r="AO2961" s="8">
        <v>6.475309261141962</v>
      </c>
      <c r="AT2961" s="18"/>
      <c r="AU2961" s="91"/>
    </row>
    <row r="2962" ht="12.0" customHeight="1">
      <c r="A2962" s="97">
        <v>5407036.0</v>
      </c>
      <c r="B2962" s="92" t="s">
        <v>3313</v>
      </c>
      <c r="C2962" s="81" t="str">
        <f t="shared" si="203"/>
        <v/>
      </c>
      <c r="D2962" s="82">
        <v>698.33</v>
      </c>
      <c r="E2962" s="94" t="s">
        <v>245</v>
      </c>
      <c r="F2962" s="84">
        <f t="shared" si="204"/>
        <v>851.9626</v>
      </c>
      <c r="G2962" s="95" t="s">
        <v>252</v>
      </c>
      <c r="H2962" s="69"/>
      <c r="I2962" s="76"/>
      <c r="J2962" s="100"/>
      <c r="K2962" s="88"/>
      <c r="N2962" s="18"/>
      <c r="P2962" s="4">
        <v>28.0</v>
      </c>
      <c r="Q2962" s="4"/>
      <c r="R2962" s="4"/>
      <c r="S2962" s="21"/>
      <c r="T2962" s="21"/>
      <c r="V2962" s="89"/>
      <c r="Z2962" s="73"/>
      <c r="AA2962" s="73">
        <v>15.0</v>
      </c>
      <c r="AB2962" s="4"/>
      <c r="AC2962" s="74"/>
      <c r="AD2962" s="75"/>
      <c r="AE2962" s="75"/>
      <c r="AF2962" s="76"/>
      <c r="AJ2962" s="90"/>
      <c r="AK2962" s="18"/>
      <c r="AL2962" s="8">
        <f t="shared" si="212"/>
        <v>0</v>
      </c>
      <c r="AO2962" s="8">
        <v>4.36245566408329</v>
      </c>
      <c r="AT2962" s="18"/>
      <c r="AU2962" s="91"/>
    </row>
    <row r="2963" ht="12.0" customHeight="1">
      <c r="A2963" s="97">
        <v>5407037.0</v>
      </c>
      <c r="B2963" s="92" t="s">
        <v>3314</v>
      </c>
      <c r="C2963" s="81" t="str">
        <f t="shared" si="203"/>
        <v/>
      </c>
      <c r="D2963" s="82">
        <v>852.45</v>
      </c>
      <c r="E2963" s="94" t="s">
        <v>245</v>
      </c>
      <c r="F2963" s="84">
        <f t="shared" si="204"/>
        <v>1039.989</v>
      </c>
      <c r="G2963" s="95" t="s">
        <v>252</v>
      </c>
      <c r="H2963" s="69"/>
      <c r="I2963" s="76"/>
      <c r="J2963" s="100"/>
      <c r="K2963" s="88"/>
      <c r="N2963" s="18"/>
      <c r="P2963" s="4">
        <v>28.0</v>
      </c>
      <c r="Q2963" s="4"/>
      <c r="R2963" s="4"/>
      <c r="S2963" s="21"/>
      <c r="T2963" s="21"/>
      <c r="V2963" s="89"/>
      <c r="Z2963" s="73"/>
      <c r="AA2963" s="73">
        <v>15.0</v>
      </c>
      <c r="AB2963" s="4"/>
      <c r="AC2963" s="74"/>
      <c r="AD2963" s="75"/>
      <c r="AE2963" s="75"/>
      <c r="AF2963" s="76"/>
      <c r="AJ2963" s="90"/>
      <c r="AK2963" s="18"/>
      <c r="AL2963" s="8">
        <f t="shared" si="212"/>
        <v>0</v>
      </c>
      <c r="AO2963" s="8">
        <v>1.869330556260626</v>
      </c>
      <c r="AT2963" s="18"/>
      <c r="AU2963" s="91"/>
    </row>
    <row r="2964" ht="12.0" customHeight="1">
      <c r="A2964" s="97">
        <v>5407038.0</v>
      </c>
      <c r="B2964" s="92" t="s">
        <v>3315</v>
      </c>
      <c r="C2964" s="81" t="str">
        <f t="shared" si="203"/>
        <v/>
      </c>
      <c r="D2964" s="82">
        <v>318.65</v>
      </c>
      <c r="E2964" s="94" t="s">
        <v>245</v>
      </c>
      <c r="F2964" s="84">
        <f t="shared" si="204"/>
        <v>388.753</v>
      </c>
      <c r="G2964" s="95" t="s">
        <v>246</v>
      </c>
      <c r="H2964" s="69"/>
      <c r="I2964" s="76"/>
      <c r="J2964" s="100"/>
      <c r="K2964" s="88"/>
      <c r="N2964" s="18"/>
      <c r="P2964" s="4">
        <v>28.0</v>
      </c>
      <c r="Q2964" s="4"/>
      <c r="R2964" s="4"/>
      <c r="S2964" s="21"/>
      <c r="T2964" s="21"/>
      <c r="V2964" s="89"/>
      <c r="Z2964" s="73"/>
      <c r="AA2964" s="73">
        <v>15.0</v>
      </c>
      <c r="AB2964" s="4"/>
      <c r="AC2964" s="74"/>
      <c r="AD2964" s="75"/>
      <c r="AE2964" s="75"/>
      <c r="AF2964" s="76"/>
      <c r="AJ2964" s="90"/>
      <c r="AK2964" s="18"/>
      <c r="AL2964" s="8">
        <f t="shared" si="212"/>
        <v>0</v>
      </c>
      <c r="AO2964" s="8">
        <v>0.7739560084497652</v>
      </c>
      <c r="AT2964" s="18"/>
      <c r="AU2964" s="91"/>
    </row>
    <row r="2965" ht="12.0" customHeight="1">
      <c r="A2965" s="97">
        <v>5407039.0</v>
      </c>
      <c r="B2965" s="92" t="s">
        <v>3316</v>
      </c>
      <c r="C2965" s="81" t="str">
        <f t="shared" si="203"/>
        <v/>
      </c>
      <c r="D2965" s="82">
        <v>349.58</v>
      </c>
      <c r="E2965" s="94" t="s">
        <v>245</v>
      </c>
      <c r="F2965" s="84">
        <f t="shared" si="204"/>
        <v>426.4876</v>
      </c>
      <c r="G2965" s="95" t="s">
        <v>252</v>
      </c>
      <c r="H2965" s="69"/>
      <c r="I2965" s="76"/>
      <c r="J2965" s="100"/>
      <c r="K2965" s="88"/>
      <c r="N2965" s="18"/>
      <c r="P2965" s="4">
        <v>28.0</v>
      </c>
      <c r="Q2965" s="4"/>
      <c r="R2965" s="4"/>
      <c r="S2965" s="21"/>
      <c r="T2965" s="21"/>
      <c r="V2965" s="89"/>
      <c r="Z2965" s="73"/>
      <c r="AA2965" s="73">
        <v>15.0</v>
      </c>
      <c r="AB2965" s="4"/>
      <c r="AC2965" s="74"/>
      <c r="AD2965" s="75"/>
      <c r="AE2965" s="75"/>
      <c r="AF2965" s="76"/>
      <c r="AJ2965" s="90"/>
      <c r="AK2965" s="18"/>
      <c r="AL2965" s="8">
        <f t="shared" si="212"/>
        <v>0</v>
      </c>
      <c r="AO2965" s="8">
        <v>1.1757675979194626</v>
      </c>
      <c r="AT2965" s="18"/>
      <c r="AU2965" s="91"/>
    </row>
    <row r="2966" ht="12.0" customHeight="1">
      <c r="A2966" s="97">
        <v>5407040.0</v>
      </c>
      <c r="B2966" s="92" t="s">
        <v>3317</v>
      </c>
      <c r="C2966" s="81" t="str">
        <f t="shared" si="203"/>
        <v/>
      </c>
      <c r="D2966" s="82">
        <v>375.91</v>
      </c>
      <c r="E2966" s="94" t="s">
        <v>245</v>
      </c>
      <c r="F2966" s="84">
        <f t="shared" si="204"/>
        <v>458.6102</v>
      </c>
      <c r="G2966" s="95" t="s">
        <v>252</v>
      </c>
      <c r="H2966" s="69"/>
      <c r="I2966" s="76"/>
      <c r="J2966" s="100"/>
      <c r="K2966" s="88"/>
      <c r="N2966" s="18"/>
      <c r="P2966" s="4">
        <v>28.0</v>
      </c>
      <c r="Q2966" s="4"/>
      <c r="R2966" s="4"/>
      <c r="S2966" s="21"/>
      <c r="T2966" s="21"/>
      <c r="V2966" s="89"/>
      <c r="Z2966" s="73"/>
      <c r="AA2966" s="73">
        <v>15.0</v>
      </c>
      <c r="AB2966" s="4"/>
      <c r="AC2966" s="74"/>
      <c r="AD2966" s="75"/>
      <c r="AE2966" s="75"/>
      <c r="AF2966" s="76"/>
      <c r="AJ2966" s="90"/>
      <c r="AK2966" s="18"/>
      <c r="AL2966" s="8">
        <f t="shared" si="212"/>
        <v>0</v>
      </c>
      <c r="AO2966" s="8">
        <v>0.9667978978971182</v>
      </c>
      <c r="AT2966" s="18"/>
      <c r="AU2966" s="91"/>
    </row>
    <row r="2967" ht="12.0" customHeight="1">
      <c r="A2967" s="97">
        <v>5407041.0</v>
      </c>
      <c r="B2967" s="92" t="s">
        <v>3318</v>
      </c>
      <c r="C2967" s="81" t="str">
        <f t="shared" si="203"/>
        <v/>
      </c>
      <c r="D2967" s="82">
        <v>428.52</v>
      </c>
      <c r="E2967" s="94" t="s">
        <v>245</v>
      </c>
      <c r="F2967" s="84">
        <f t="shared" si="204"/>
        <v>522.7944</v>
      </c>
      <c r="G2967" s="95" t="s">
        <v>252</v>
      </c>
      <c r="H2967" s="69"/>
      <c r="I2967" s="76"/>
      <c r="J2967" s="100"/>
      <c r="K2967" s="88"/>
      <c r="N2967" s="18"/>
      <c r="P2967" s="4">
        <v>28.0</v>
      </c>
      <c r="Q2967" s="4"/>
      <c r="R2967" s="4"/>
      <c r="S2967" s="21"/>
      <c r="T2967" s="21"/>
      <c r="V2967" s="89"/>
      <c r="Z2967" s="73"/>
      <c r="AA2967" s="73">
        <v>15.0</v>
      </c>
      <c r="AB2967" s="4"/>
      <c r="AC2967" s="74"/>
      <c r="AD2967" s="75"/>
      <c r="AE2967" s="75"/>
      <c r="AF2967" s="76"/>
      <c r="AJ2967" s="90"/>
      <c r="AK2967" s="18"/>
      <c r="AL2967" s="8">
        <f t="shared" si="212"/>
        <v>0</v>
      </c>
      <c r="AO2967" s="8">
        <v>2.6561918011143195</v>
      </c>
      <c r="AT2967" s="18"/>
      <c r="AU2967" s="91"/>
    </row>
    <row r="2968" ht="12.0" customHeight="1">
      <c r="A2968" s="97">
        <v>5407042.0</v>
      </c>
      <c r="B2968" s="92" t="s">
        <v>3319</v>
      </c>
      <c r="C2968" s="81" t="str">
        <f t="shared" si="203"/>
        <v/>
      </c>
      <c r="D2968" s="82">
        <v>464.73</v>
      </c>
      <c r="E2968" s="94" t="s">
        <v>245</v>
      </c>
      <c r="F2968" s="84">
        <f t="shared" si="204"/>
        <v>566.9706</v>
      </c>
      <c r="G2968" s="95" t="s">
        <v>252</v>
      </c>
      <c r="H2968" s="69"/>
      <c r="I2968" s="76"/>
      <c r="J2968" s="100"/>
      <c r="K2968" s="88"/>
      <c r="N2968" s="18"/>
      <c r="P2968" s="4">
        <v>28.0</v>
      </c>
      <c r="Q2968" s="4"/>
      <c r="R2968" s="4"/>
      <c r="S2968" s="21"/>
      <c r="T2968" s="21"/>
      <c r="V2968" s="89"/>
      <c r="Z2968" s="73"/>
      <c r="AA2968" s="73">
        <v>15.0</v>
      </c>
      <c r="AB2968" s="4"/>
      <c r="AC2968" s="74"/>
      <c r="AD2968" s="75"/>
      <c r="AE2968" s="75"/>
      <c r="AF2968" s="76"/>
      <c r="AJ2968" s="90"/>
      <c r="AK2968" s="18"/>
      <c r="AL2968" s="8">
        <f t="shared" si="212"/>
        <v>0</v>
      </c>
      <c r="AO2968" s="8">
        <v>3.5377355622011475</v>
      </c>
      <c r="AT2968" s="18"/>
      <c r="AU2968" s="91"/>
    </row>
    <row r="2969" ht="12.0" customHeight="1">
      <c r="A2969" s="97">
        <v>5407043.0</v>
      </c>
      <c r="B2969" s="92" t="s">
        <v>3320</v>
      </c>
      <c r="C2969" s="81" t="str">
        <f t="shared" si="203"/>
        <v/>
      </c>
      <c r="D2969" s="82">
        <v>802.62</v>
      </c>
      <c r="E2969" s="94" t="s">
        <v>245</v>
      </c>
      <c r="F2969" s="84">
        <f t="shared" si="204"/>
        <v>979.1964</v>
      </c>
      <c r="G2969" s="95" t="s">
        <v>252</v>
      </c>
      <c r="H2969" s="69"/>
      <c r="I2969" s="76"/>
      <c r="J2969" s="76"/>
      <c r="K2969" s="88"/>
      <c r="N2969" s="18"/>
      <c r="P2969" s="4">
        <v>28.0</v>
      </c>
      <c r="Q2969" s="4"/>
      <c r="R2969" s="4"/>
      <c r="S2969" s="21"/>
      <c r="T2969" s="21"/>
      <c r="V2969" s="89"/>
      <c r="Z2969" s="73"/>
      <c r="AA2969" s="73">
        <v>15.0</v>
      </c>
      <c r="AB2969" s="4"/>
      <c r="AC2969" s="74"/>
      <c r="AD2969" s="75"/>
      <c r="AE2969" s="75"/>
      <c r="AF2969" s="76"/>
      <c r="AJ2969" s="90"/>
      <c r="AK2969" s="18"/>
      <c r="AL2969" s="8">
        <f t="shared" si="212"/>
        <v>0</v>
      </c>
      <c r="AO2969" s="8">
        <v>2.4817191262065035</v>
      </c>
      <c r="AT2969" s="18"/>
      <c r="AU2969" s="91"/>
    </row>
    <row r="2970" ht="12.0" customHeight="1">
      <c r="A2970" s="97">
        <v>5407044.0</v>
      </c>
      <c r="B2970" s="92" t="s">
        <v>3321</v>
      </c>
      <c r="C2970" s="81" t="str">
        <f t="shared" si="203"/>
        <v/>
      </c>
      <c r="D2970" s="82">
        <v>971.64</v>
      </c>
      <c r="E2970" s="94" t="s">
        <v>245</v>
      </c>
      <c r="F2970" s="84">
        <f t="shared" si="204"/>
        <v>1185.4008</v>
      </c>
      <c r="G2970" s="95" t="s">
        <v>252</v>
      </c>
      <c r="H2970" s="69"/>
      <c r="I2970" s="76"/>
      <c r="J2970" s="100"/>
      <c r="K2970" s="88"/>
      <c r="N2970" s="18"/>
      <c r="P2970" s="4">
        <v>28.0</v>
      </c>
      <c r="Q2970" s="4"/>
      <c r="R2970" s="4"/>
      <c r="S2970" s="21"/>
      <c r="T2970" s="21"/>
      <c r="V2970" s="89"/>
      <c r="Z2970" s="73"/>
      <c r="AA2970" s="73">
        <v>15.0</v>
      </c>
      <c r="AB2970" s="4"/>
      <c r="AC2970" s="74"/>
      <c r="AD2970" s="75"/>
      <c r="AE2970" s="75"/>
      <c r="AF2970" s="76"/>
      <c r="AJ2970" s="90"/>
      <c r="AK2970" s="18"/>
      <c r="AL2970" s="8">
        <f t="shared" si="212"/>
        <v>0</v>
      </c>
      <c r="AO2970" s="8">
        <v>3.8071926726236605</v>
      </c>
      <c r="AT2970" s="18"/>
      <c r="AU2970" s="91"/>
    </row>
    <row r="2971" ht="12.0" customHeight="1">
      <c r="A2971" s="97">
        <v>5407045.0</v>
      </c>
      <c r="B2971" s="92" t="s">
        <v>3322</v>
      </c>
      <c r="C2971" s="81" t="str">
        <f t="shared" si="203"/>
        <v/>
      </c>
      <c r="D2971" s="82">
        <v>447.16</v>
      </c>
      <c r="E2971" s="94" t="s">
        <v>245</v>
      </c>
      <c r="F2971" s="84">
        <f t="shared" si="204"/>
        <v>545.5352</v>
      </c>
      <c r="G2971" s="95" t="s">
        <v>246</v>
      </c>
      <c r="H2971" s="69"/>
      <c r="I2971" s="76"/>
      <c r="J2971" s="100"/>
      <c r="K2971" s="88"/>
      <c r="N2971" s="18"/>
      <c r="P2971" s="4">
        <v>28.0</v>
      </c>
      <c r="Q2971" s="4"/>
      <c r="R2971" s="4"/>
      <c r="S2971" s="21"/>
      <c r="T2971" s="21"/>
      <c r="V2971" s="89"/>
      <c r="Z2971" s="73"/>
      <c r="AA2971" s="73">
        <v>15.0</v>
      </c>
      <c r="AB2971" s="4"/>
      <c r="AC2971" s="74"/>
      <c r="AD2971" s="75"/>
      <c r="AE2971" s="75"/>
      <c r="AF2971" s="76"/>
      <c r="AJ2971" s="90"/>
      <c r="AK2971" s="18"/>
      <c r="AL2971" s="8">
        <f t="shared" si="212"/>
        <v>0</v>
      </c>
      <c r="AO2971" s="8">
        <v>3.6767702517350576</v>
      </c>
      <c r="AT2971" s="18"/>
      <c r="AU2971" s="91"/>
    </row>
    <row r="2972" ht="12.0" customHeight="1">
      <c r="A2972" s="97">
        <v>5407046.0</v>
      </c>
      <c r="B2972" s="92" t="s">
        <v>3323</v>
      </c>
      <c r="C2972" s="81" t="str">
        <f t="shared" si="203"/>
        <v/>
      </c>
      <c r="D2972" s="82">
        <v>512.29</v>
      </c>
      <c r="E2972" s="94" t="s">
        <v>245</v>
      </c>
      <c r="F2972" s="84">
        <f t="shared" si="204"/>
        <v>624.9938</v>
      </c>
      <c r="G2972" s="95" t="s">
        <v>252</v>
      </c>
      <c r="H2972" s="69"/>
      <c r="I2972" s="76"/>
      <c r="J2972" s="100"/>
      <c r="K2972" s="88"/>
      <c r="N2972" s="18"/>
      <c r="P2972" s="4">
        <v>28.0</v>
      </c>
      <c r="Q2972" s="4"/>
      <c r="R2972" s="4"/>
      <c r="S2972" s="21"/>
      <c r="T2972" s="21"/>
      <c r="V2972" s="89"/>
      <c r="Z2972" s="73"/>
      <c r="AA2972" s="73">
        <v>15.0</v>
      </c>
      <c r="AB2972" s="4"/>
      <c r="AC2972" s="74"/>
      <c r="AD2972" s="75"/>
      <c r="AE2972" s="75"/>
      <c r="AF2972" s="76"/>
      <c r="AJ2972" s="90"/>
      <c r="AK2972" s="18"/>
      <c r="AL2972" s="8">
        <f t="shared" si="212"/>
        <v>0</v>
      </c>
      <c r="AO2972" s="8">
        <v>4.595128126051236</v>
      </c>
      <c r="AT2972" s="18"/>
      <c r="AU2972" s="91"/>
    </row>
    <row r="2973" ht="12.0" customHeight="1">
      <c r="A2973" s="97">
        <v>5407047.0</v>
      </c>
      <c r="B2973" s="92" t="s">
        <v>3324</v>
      </c>
      <c r="C2973" s="81" t="str">
        <f t="shared" si="203"/>
        <v/>
      </c>
      <c r="D2973" s="82">
        <v>698.78</v>
      </c>
      <c r="E2973" s="94" t="s">
        <v>245</v>
      </c>
      <c r="F2973" s="84">
        <f t="shared" si="204"/>
        <v>852.5116</v>
      </c>
      <c r="G2973" s="95" t="s">
        <v>252</v>
      </c>
      <c r="H2973" s="69"/>
      <c r="I2973" s="76"/>
      <c r="J2973" s="100"/>
      <c r="K2973" s="88"/>
      <c r="N2973" s="18"/>
      <c r="P2973" s="4">
        <v>28.0</v>
      </c>
      <c r="Q2973" s="4"/>
      <c r="R2973" s="4"/>
      <c r="S2973" s="21"/>
      <c r="T2973" s="21"/>
      <c r="V2973" s="89"/>
      <c r="Z2973" s="73"/>
      <c r="AA2973" s="73">
        <v>15.0</v>
      </c>
      <c r="AB2973" s="4"/>
      <c r="AC2973" s="74"/>
      <c r="AD2973" s="75"/>
      <c r="AE2973" s="75"/>
      <c r="AF2973" s="76"/>
      <c r="AJ2973" s="90"/>
      <c r="AK2973" s="18"/>
      <c r="AL2973" s="8">
        <f t="shared" si="212"/>
        <v>0</v>
      </c>
      <c r="AO2973" s="8">
        <v>3.800724449289523</v>
      </c>
      <c r="AT2973" s="18"/>
      <c r="AU2973" s="91"/>
    </row>
    <row r="2974" ht="12.0" customHeight="1">
      <c r="A2974" s="97">
        <v>5407048.0</v>
      </c>
      <c r="B2974" s="92" t="s">
        <v>3325</v>
      </c>
      <c r="C2974" s="81" t="str">
        <f t="shared" si="203"/>
        <v/>
      </c>
      <c r="D2974" s="82">
        <v>1132.22</v>
      </c>
      <c r="E2974" s="94" t="s">
        <v>245</v>
      </c>
      <c r="F2974" s="84">
        <f t="shared" si="204"/>
        <v>1381.3084</v>
      </c>
      <c r="G2974" s="95" t="s">
        <v>252</v>
      </c>
      <c r="H2974" s="69"/>
      <c r="I2974" s="76"/>
      <c r="J2974" s="100"/>
      <c r="K2974" s="88"/>
      <c r="N2974" s="18"/>
      <c r="P2974" s="4">
        <v>28.0</v>
      </c>
      <c r="Q2974" s="4"/>
      <c r="R2974" s="4"/>
      <c r="S2974" s="21"/>
      <c r="T2974" s="21"/>
      <c r="V2974" s="89"/>
      <c r="Z2974" s="73"/>
      <c r="AA2974" s="73">
        <v>15.0</v>
      </c>
      <c r="AB2974" s="4"/>
      <c r="AC2974" s="74"/>
      <c r="AD2974" s="75"/>
      <c r="AE2974" s="75"/>
      <c r="AF2974" s="76"/>
      <c r="AJ2974" s="90"/>
      <c r="AK2974" s="18"/>
      <c r="AL2974" s="8">
        <f t="shared" si="212"/>
        <v>0</v>
      </c>
      <c r="AO2974" s="8">
        <v>1.793778259090587</v>
      </c>
      <c r="AT2974" s="18"/>
      <c r="AU2974" s="91"/>
    </row>
    <row r="2975" ht="12.0" customHeight="1">
      <c r="A2975" s="97">
        <v>5407049.0</v>
      </c>
      <c r="B2975" s="92" t="s">
        <v>3326</v>
      </c>
      <c r="C2975" s="81" t="str">
        <f t="shared" si="203"/>
        <v/>
      </c>
      <c r="D2975" s="82">
        <v>463.81</v>
      </c>
      <c r="E2975" s="94" t="s">
        <v>245</v>
      </c>
      <c r="F2975" s="84">
        <f t="shared" si="204"/>
        <v>565.8482</v>
      </c>
      <c r="G2975" s="95" t="s">
        <v>246</v>
      </c>
      <c r="H2975" s="69"/>
      <c r="I2975" s="76"/>
      <c r="J2975" s="100"/>
      <c r="K2975" s="88"/>
      <c r="N2975" s="18"/>
      <c r="P2975" s="4">
        <v>28.0</v>
      </c>
      <c r="Q2975" s="4"/>
      <c r="R2975" s="4"/>
      <c r="S2975" s="21"/>
      <c r="T2975" s="21"/>
      <c r="V2975" s="89"/>
      <c r="Z2975" s="73"/>
      <c r="AA2975" s="73">
        <v>15.0</v>
      </c>
      <c r="AB2975" s="4"/>
      <c r="AC2975" s="74"/>
      <c r="AD2975" s="75"/>
      <c r="AE2975" s="75"/>
      <c r="AF2975" s="76"/>
      <c r="AJ2975" s="90"/>
      <c r="AK2975" s="18"/>
      <c r="AL2975" s="8">
        <f t="shared" si="212"/>
        <v>0</v>
      </c>
      <c r="AO2975" s="8">
        <v>6.9788739943662055</v>
      </c>
      <c r="AT2975" s="18"/>
      <c r="AU2975" s="91"/>
    </row>
    <row r="2976" ht="12.0" customHeight="1">
      <c r="A2976" s="97">
        <v>5407050.0</v>
      </c>
      <c r="B2976" s="92" t="s">
        <v>3327</v>
      </c>
      <c r="C2976" s="81" t="str">
        <f t="shared" si="203"/>
        <v/>
      </c>
      <c r="D2976" s="82">
        <v>534.33</v>
      </c>
      <c r="E2976" s="94" t="s">
        <v>245</v>
      </c>
      <c r="F2976" s="84">
        <f t="shared" si="204"/>
        <v>651.8826</v>
      </c>
      <c r="G2976" s="95" t="s">
        <v>246</v>
      </c>
      <c r="H2976" s="69"/>
      <c r="I2976" s="76"/>
      <c r="J2976" s="76"/>
      <c r="K2976" s="88"/>
      <c r="N2976" s="18"/>
      <c r="P2976" s="4">
        <v>28.0</v>
      </c>
      <c r="Q2976" s="4"/>
      <c r="R2976" s="4"/>
      <c r="S2976" s="21"/>
      <c r="T2976" s="21"/>
      <c r="V2976" s="89"/>
      <c r="Z2976" s="73"/>
      <c r="AA2976" s="73">
        <v>15.0</v>
      </c>
      <c r="AB2976" s="4"/>
      <c r="AC2976" s="74"/>
      <c r="AD2976" s="75"/>
      <c r="AE2976" s="75"/>
      <c r="AF2976" s="76"/>
      <c r="AJ2976" s="90"/>
      <c r="AK2976" s="18"/>
      <c r="AL2976" s="8">
        <f t="shared" si="212"/>
        <v>0</v>
      </c>
      <c r="AO2976" s="8">
        <v>1.6710887372247027</v>
      </c>
      <c r="AT2976" s="18"/>
      <c r="AU2976" s="91"/>
    </row>
    <row r="2977" ht="12.0" customHeight="1">
      <c r="A2977" s="97">
        <v>5407051.0</v>
      </c>
      <c r="B2977" s="92" t="s">
        <v>3328</v>
      </c>
      <c r="C2977" s="81" t="str">
        <f t="shared" si="203"/>
        <v/>
      </c>
      <c r="D2977" s="82">
        <v>583.89</v>
      </c>
      <c r="E2977" s="94" t="s">
        <v>245</v>
      </c>
      <c r="F2977" s="84">
        <f t="shared" si="204"/>
        <v>712.3458</v>
      </c>
      <c r="G2977" s="95" t="s">
        <v>252</v>
      </c>
      <c r="H2977" s="69"/>
      <c r="I2977" s="76"/>
      <c r="J2977" s="100"/>
      <c r="K2977" s="88"/>
      <c r="N2977" s="18"/>
      <c r="P2977" s="4">
        <v>28.0</v>
      </c>
      <c r="Q2977" s="4"/>
      <c r="R2977" s="4"/>
      <c r="S2977" s="21"/>
      <c r="T2977" s="21"/>
      <c r="V2977" s="89"/>
      <c r="Z2977" s="73"/>
      <c r="AA2977" s="73">
        <v>15.0</v>
      </c>
      <c r="AB2977" s="4"/>
      <c r="AC2977" s="74"/>
      <c r="AD2977" s="75"/>
      <c r="AE2977" s="75"/>
      <c r="AF2977" s="76"/>
      <c r="AJ2977" s="90"/>
      <c r="AK2977" s="18"/>
      <c r="AL2977" s="8">
        <f t="shared" si="212"/>
        <v>0</v>
      </c>
      <c r="AO2977" s="8">
        <v>8.447301618863857</v>
      </c>
      <c r="AT2977" s="18"/>
      <c r="AU2977" s="91"/>
    </row>
    <row r="2978" ht="12.0" customHeight="1">
      <c r="A2978" s="97">
        <v>5407053.0</v>
      </c>
      <c r="B2978" s="92" t="s">
        <v>3329</v>
      </c>
      <c r="C2978" s="81" t="str">
        <f t="shared" si="203"/>
        <v/>
      </c>
      <c r="D2978" s="82">
        <v>683.31</v>
      </c>
      <c r="E2978" s="94" t="s">
        <v>245</v>
      </c>
      <c r="F2978" s="84">
        <f t="shared" si="204"/>
        <v>833.6382</v>
      </c>
      <c r="G2978" s="95" t="s">
        <v>252</v>
      </c>
      <c r="H2978" s="69"/>
      <c r="I2978" s="76"/>
      <c r="J2978" s="100"/>
      <c r="K2978" s="88"/>
      <c r="N2978" s="18"/>
      <c r="P2978" s="4">
        <v>28.0</v>
      </c>
      <c r="Q2978" s="4"/>
      <c r="R2978" s="4"/>
      <c r="S2978" s="21"/>
      <c r="T2978" s="21"/>
      <c r="V2978" s="89"/>
      <c r="Z2978" s="73"/>
      <c r="AA2978" s="73">
        <v>15.0</v>
      </c>
      <c r="AB2978" s="4"/>
      <c r="AC2978" s="74"/>
      <c r="AD2978" s="75"/>
      <c r="AE2978" s="75"/>
      <c r="AF2978" s="76"/>
      <c r="AJ2978" s="90"/>
      <c r="AK2978" s="18"/>
      <c r="AL2978" s="8">
        <f t="shared" si="212"/>
        <v>0</v>
      </c>
      <c r="AO2978" s="8">
        <v>1.8947988772421673</v>
      </c>
      <c r="AT2978" s="18"/>
      <c r="AU2978" s="91"/>
    </row>
    <row r="2979" ht="12.0" customHeight="1">
      <c r="A2979" s="97">
        <v>5407054.0</v>
      </c>
      <c r="B2979" s="92" t="s">
        <v>3330</v>
      </c>
      <c r="C2979" s="81" t="str">
        <f t="shared" si="203"/>
        <v/>
      </c>
      <c r="D2979" s="82">
        <v>872.0</v>
      </c>
      <c r="E2979" s="94" t="s">
        <v>245</v>
      </c>
      <c r="F2979" s="84">
        <f t="shared" si="204"/>
        <v>1063.84</v>
      </c>
      <c r="G2979" s="95" t="s">
        <v>252</v>
      </c>
      <c r="H2979" s="69"/>
      <c r="I2979" s="76"/>
      <c r="J2979" s="100"/>
      <c r="K2979" s="88"/>
      <c r="N2979" s="18"/>
      <c r="P2979" s="4">
        <v>28.0</v>
      </c>
      <c r="Q2979" s="4"/>
      <c r="R2979" s="4"/>
      <c r="S2979" s="21"/>
      <c r="T2979" s="21"/>
      <c r="V2979" s="89"/>
      <c r="Z2979" s="73"/>
      <c r="AA2979" s="73">
        <v>15.0</v>
      </c>
      <c r="AB2979" s="4"/>
      <c r="AC2979" s="74"/>
      <c r="AD2979" s="75"/>
      <c r="AE2979" s="75"/>
      <c r="AF2979" s="76"/>
      <c r="AJ2979" s="90"/>
      <c r="AK2979" s="18"/>
      <c r="AL2979" s="8">
        <f t="shared" si="212"/>
        <v>0</v>
      </c>
      <c r="AO2979" s="8">
        <v>1.915844501880765</v>
      </c>
      <c r="AT2979" s="18"/>
      <c r="AU2979" s="91"/>
    </row>
    <row r="2980" ht="12.0" customHeight="1">
      <c r="A2980" s="97">
        <v>5407055.0</v>
      </c>
      <c r="B2980" s="92" t="s">
        <v>3331</v>
      </c>
      <c r="C2980" s="81" t="str">
        <f t="shared" si="203"/>
        <v/>
      </c>
      <c r="D2980" s="82">
        <v>1342.49</v>
      </c>
      <c r="E2980" s="94" t="s">
        <v>245</v>
      </c>
      <c r="F2980" s="84">
        <f t="shared" si="204"/>
        <v>1637.8378</v>
      </c>
      <c r="G2980" s="95" t="s">
        <v>252</v>
      </c>
      <c r="H2980" s="69"/>
      <c r="I2980" s="76"/>
      <c r="J2980" s="100"/>
      <c r="K2980" s="88"/>
      <c r="N2980" s="18"/>
      <c r="P2980" s="4">
        <v>28.0</v>
      </c>
      <c r="Q2980" s="4"/>
      <c r="R2980" s="4"/>
      <c r="S2980" s="21"/>
      <c r="T2980" s="21"/>
      <c r="V2980" s="89"/>
      <c r="Z2980" s="73"/>
      <c r="AA2980" s="73">
        <v>15.0</v>
      </c>
      <c r="AB2980" s="4"/>
      <c r="AC2980" s="74"/>
      <c r="AD2980" s="75"/>
      <c r="AE2980" s="75"/>
      <c r="AF2980" s="76"/>
      <c r="AJ2980" s="90"/>
      <c r="AK2980" s="18"/>
      <c r="AL2980" s="8">
        <f t="shared" si="212"/>
        <v>0</v>
      </c>
      <c r="AO2980" s="8">
        <v>1.677256631085763</v>
      </c>
      <c r="AT2980" s="18"/>
      <c r="AU2980" s="91"/>
    </row>
    <row r="2981" ht="12.0" customHeight="1">
      <c r="A2981" s="97">
        <v>5407056.0</v>
      </c>
      <c r="B2981" s="92" t="s">
        <v>3332</v>
      </c>
      <c r="C2981" s="81" t="str">
        <f t="shared" si="203"/>
        <v/>
      </c>
      <c r="D2981" s="82">
        <v>839.06</v>
      </c>
      <c r="E2981" s="94" t="s">
        <v>245</v>
      </c>
      <c r="F2981" s="84">
        <f t="shared" si="204"/>
        <v>1023.6532</v>
      </c>
      <c r="G2981" s="95" t="s">
        <v>246</v>
      </c>
      <c r="H2981" s="69"/>
      <c r="I2981" s="76"/>
      <c r="J2981" s="100"/>
      <c r="K2981" s="88"/>
      <c r="N2981" s="18"/>
      <c r="P2981" s="4">
        <v>28.0</v>
      </c>
      <c r="Q2981" s="4"/>
      <c r="R2981" s="4"/>
      <c r="S2981" s="21"/>
      <c r="T2981" s="21"/>
      <c r="V2981" s="89"/>
      <c r="Z2981" s="73"/>
      <c r="AA2981" s="73">
        <v>15.0</v>
      </c>
      <c r="AB2981" s="4"/>
      <c r="AC2981" s="74"/>
      <c r="AD2981" s="75"/>
      <c r="AE2981" s="75"/>
      <c r="AF2981" s="76"/>
      <c r="AJ2981" s="90"/>
      <c r="AK2981" s="18"/>
      <c r="AL2981" s="8">
        <f t="shared" si="212"/>
        <v>0</v>
      </c>
      <c r="AO2981" s="8">
        <v>3.0108514453019333</v>
      </c>
      <c r="AT2981" s="18"/>
      <c r="AU2981" s="91"/>
    </row>
    <row r="2982" ht="12.0" customHeight="1">
      <c r="A2982" s="97">
        <v>5407057.0</v>
      </c>
      <c r="B2982" s="92" t="s">
        <v>3333</v>
      </c>
      <c r="C2982" s="81" t="str">
        <f t="shared" si="203"/>
        <v/>
      </c>
      <c r="D2982" s="82">
        <v>1340.51</v>
      </c>
      <c r="E2982" s="94" t="s">
        <v>245</v>
      </c>
      <c r="F2982" s="84">
        <f t="shared" si="204"/>
        <v>1635.4222</v>
      </c>
      <c r="G2982" s="95" t="s">
        <v>252</v>
      </c>
      <c r="H2982" s="69"/>
      <c r="I2982" s="76"/>
      <c r="J2982" s="100"/>
      <c r="K2982" s="88"/>
      <c r="N2982" s="18"/>
      <c r="P2982" s="4">
        <v>28.0</v>
      </c>
      <c r="Q2982" s="4"/>
      <c r="R2982" s="4"/>
      <c r="S2982" s="21"/>
      <c r="T2982" s="21"/>
      <c r="V2982" s="89"/>
      <c r="Z2982" s="73"/>
      <c r="AA2982" s="73">
        <v>15.0</v>
      </c>
      <c r="AB2982" s="4"/>
      <c r="AC2982" s="74"/>
      <c r="AD2982" s="75"/>
      <c r="AE2982" s="75"/>
      <c r="AF2982" s="76"/>
      <c r="AJ2982" s="90"/>
      <c r="AK2982" s="18"/>
      <c r="AL2982" s="8">
        <f t="shared" si="212"/>
        <v>0</v>
      </c>
      <c r="AO2982" s="8">
        <v>3.090702198067622</v>
      </c>
      <c r="AT2982" s="18"/>
      <c r="AU2982" s="91"/>
    </row>
    <row r="2983" ht="12.0" customHeight="1">
      <c r="A2983" s="97">
        <v>5407058.0</v>
      </c>
      <c r="B2983" s="92" t="s">
        <v>3334</v>
      </c>
      <c r="C2983" s="81" t="str">
        <f t="shared" si="203"/>
        <v/>
      </c>
      <c r="D2983" s="82">
        <v>1611.87</v>
      </c>
      <c r="E2983" s="94" t="s">
        <v>245</v>
      </c>
      <c r="F2983" s="84">
        <f t="shared" si="204"/>
        <v>1966.4814</v>
      </c>
      <c r="G2983" s="95" t="s">
        <v>252</v>
      </c>
      <c r="H2983" s="69"/>
      <c r="I2983" s="76"/>
      <c r="J2983" s="100"/>
      <c r="K2983" s="88"/>
      <c r="N2983" s="18"/>
      <c r="P2983" s="4">
        <v>28.0</v>
      </c>
      <c r="Q2983" s="4"/>
      <c r="R2983" s="4"/>
      <c r="S2983" s="21"/>
      <c r="T2983" s="21"/>
      <c r="V2983" s="89"/>
      <c r="Z2983" s="73"/>
      <c r="AA2983" s="73">
        <v>15.0</v>
      </c>
      <c r="AB2983" s="4"/>
      <c r="AC2983" s="74"/>
      <c r="AD2983" s="75"/>
      <c r="AE2983" s="75"/>
      <c r="AF2983" s="76"/>
      <c r="AJ2983" s="90"/>
      <c r="AK2983" s="18"/>
      <c r="AL2983" s="8">
        <f t="shared" si="212"/>
        <v>0</v>
      </c>
      <c r="AO2983" s="8">
        <v>2.141985141345131</v>
      </c>
      <c r="AT2983" s="18"/>
      <c r="AU2983" s="91"/>
    </row>
    <row r="2984" ht="12.0" customHeight="1">
      <c r="A2984" s="97">
        <v>5407059.0</v>
      </c>
      <c r="B2984" s="92" t="s">
        <v>3335</v>
      </c>
      <c r="C2984" s="81" t="str">
        <f t="shared" si="203"/>
        <v/>
      </c>
      <c r="D2984" s="82">
        <v>780.84</v>
      </c>
      <c r="E2984" s="94" t="s">
        <v>245</v>
      </c>
      <c r="F2984" s="84">
        <f t="shared" si="204"/>
        <v>952.6248</v>
      </c>
      <c r="G2984" s="95" t="s">
        <v>246</v>
      </c>
      <c r="H2984" s="69"/>
      <c r="I2984" s="76"/>
      <c r="J2984" s="100"/>
      <c r="K2984" s="88"/>
      <c r="N2984" s="18"/>
      <c r="P2984" s="4">
        <v>28.0</v>
      </c>
      <c r="Q2984" s="4"/>
      <c r="R2984" s="4"/>
      <c r="S2984" s="21"/>
      <c r="T2984" s="21"/>
      <c r="V2984" s="89"/>
      <c r="Z2984" s="73"/>
      <c r="AA2984" s="73">
        <v>15.0</v>
      </c>
      <c r="AB2984" s="4"/>
      <c r="AC2984" s="74"/>
      <c r="AD2984" s="75"/>
      <c r="AE2984" s="75"/>
      <c r="AF2984" s="76"/>
      <c r="AJ2984" s="90"/>
      <c r="AK2984" s="18"/>
      <c r="AL2984" s="8">
        <f t="shared" si="212"/>
        <v>0</v>
      </c>
      <c r="AO2984" s="8">
        <v>13.264940161567726</v>
      </c>
      <c r="AT2984" s="18"/>
      <c r="AU2984" s="91"/>
    </row>
    <row r="2985" ht="12.0" customHeight="1">
      <c r="A2985" s="97">
        <v>5407060.0</v>
      </c>
      <c r="B2985" s="92" t="s">
        <v>3336</v>
      </c>
      <c r="C2985" s="81" t="str">
        <f t="shared" si="203"/>
        <v/>
      </c>
      <c r="D2985" s="82">
        <v>885.16</v>
      </c>
      <c r="E2985" s="94" t="s">
        <v>245</v>
      </c>
      <c r="F2985" s="84">
        <f t="shared" si="204"/>
        <v>1079.8952</v>
      </c>
      <c r="G2985" s="95" t="s">
        <v>246</v>
      </c>
      <c r="H2985" s="69"/>
      <c r="I2985" s="76"/>
      <c r="J2985" s="76"/>
      <c r="K2985" s="88"/>
      <c r="N2985" s="18"/>
      <c r="P2985" s="4">
        <v>28.0</v>
      </c>
      <c r="Q2985" s="4"/>
      <c r="R2985" s="4"/>
      <c r="S2985" s="21"/>
      <c r="T2985" s="21"/>
      <c r="V2985" s="89"/>
      <c r="Z2985" s="73"/>
      <c r="AA2985" s="73">
        <v>15.0</v>
      </c>
      <c r="AB2985" s="4"/>
      <c r="AC2985" s="74"/>
      <c r="AD2985" s="75"/>
      <c r="AE2985" s="75"/>
      <c r="AF2985" s="76"/>
      <c r="AJ2985" s="90"/>
      <c r="AK2985" s="18"/>
      <c r="AL2985" s="8">
        <f t="shared" si="212"/>
        <v>0</v>
      </c>
      <c r="AO2985" s="8">
        <v>6.500899181651039</v>
      </c>
      <c r="AT2985" s="18"/>
      <c r="AU2985" s="91"/>
    </row>
    <row r="2986" ht="12.0" customHeight="1">
      <c r="A2986" s="97">
        <v>5407061.0</v>
      </c>
      <c r="B2986" s="92" t="s">
        <v>3337</v>
      </c>
      <c r="C2986" s="81" t="str">
        <f t="shared" si="203"/>
        <v/>
      </c>
      <c r="D2986" s="82">
        <v>814.61</v>
      </c>
      <c r="E2986" s="94" t="s">
        <v>245</v>
      </c>
      <c r="F2986" s="84">
        <f t="shared" si="204"/>
        <v>993.8242</v>
      </c>
      <c r="G2986" s="95" t="s">
        <v>246</v>
      </c>
      <c r="H2986" s="69"/>
      <c r="I2986" s="76"/>
      <c r="J2986" s="100"/>
      <c r="K2986" s="88"/>
      <c r="N2986" s="18"/>
      <c r="P2986" s="4">
        <v>28.0</v>
      </c>
      <c r="Q2986" s="4"/>
      <c r="R2986" s="4"/>
      <c r="S2986" s="21"/>
      <c r="T2986" s="21"/>
      <c r="V2986" s="89"/>
      <c r="Z2986" s="73"/>
      <c r="AA2986" s="73">
        <v>15.0</v>
      </c>
      <c r="AB2986" s="4"/>
      <c r="AC2986" s="74"/>
      <c r="AD2986" s="75"/>
      <c r="AE2986" s="75"/>
      <c r="AF2986" s="76"/>
      <c r="AJ2986" s="90"/>
      <c r="AK2986" s="18"/>
      <c r="AL2986" s="8">
        <f t="shared" si="212"/>
        <v>0</v>
      </c>
      <c r="AO2986" s="8">
        <v>15.893817395533754</v>
      </c>
      <c r="AT2986" s="18"/>
      <c r="AU2986" s="91"/>
    </row>
    <row r="2987" ht="12.0" customHeight="1">
      <c r="A2987" s="97">
        <v>5407062.0</v>
      </c>
      <c r="B2987" s="92" t="s">
        <v>3338</v>
      </c>
      <c r="C2987" s="81" t="str">
        <f t="shared" si="203"/>
        <v/>
      </c>
      <c r="D2987" s="82">
        <v>961.08</v>
      </c>
      <c r="E2987" s="94" t="s">
        <v>245</v>
      </c>
      <c r="F2987" s="84">
        <f t="shared" si="204"/>
        <v>1172.5176</v>
      </c>
      <c r="G2987" s="95" t="s">
        <v>246</v>
      </c>
      <c r="H2987" s="69"/>
      <c r="I2987" s="76"/>
      <c r="J2987" s="100"/>
      <c r="K2987" s="88"/>
      <c r="N2987" s="18"/>
      <c r="P2987" s="4">
        <v>28.0</v>
      </c>
      <c r="Q2987" s="4"/>
      <c r="R2987" s="4"/>
      <c r="S2987" s="21"/>
      <c r="T2987" s="21"/>
      <c r="V2987" s="89"/>
      <c r="Z2987" s="73"/>
      <c r="AA2987" s="73">
        <v>15.0</v>
      </c>
      <c r="AB2987" s="4"/>
      <c r="AC2987" s="74"/>
      <c r="AD2987" s="75"/>
      <c r="AE2987" s="75"/>
      <c r="AF2987" s="76"/>
      <c r="AJ2987" s="90"/>
      <c r="AK2987" s="18"/>
      <c r="AL2987" s="8">
        <f t="shared" si="212"/>
        <v>0</v>
      </c>
      <c r="AO2987" s="8">
        <v>7.698007824473504</v>
      </c>
      <c r="AT2987" s="18"/>
      <c r="AU2987" s="91"/>
    </row>
    <row r="2988" ht="12.0" customHeight="1">
      <c r="A2988" s="109">
        <v>5407063.0</v>
      </c>
      <c r="B2988" s="110" t="s">
        <v>3339</v>
      </c>
      <c r="C2988" s="81" t="str">
        <f t="shared" si="203"/>
        <v/>
      </c>
      <c r="D2988" s="82">
        <v>1041.11</v>
      </c>
      <c r="E2988" s="121" t="s">
        <v>245</v>
      </c>
      <c r="F2988" s="128">
        <f t="shared" si="204"/>
        <v>1270.1542</v>
      </c>
      <c r="G2988" s="112" t="s">
        <v>246</v>
      </c>
      <c r="H2988" s="69"/>
      <c r="I2988" s="76"/>
      <c r="J2988" s="100"/>
      <c r="K2988" s="88"/>
      <c r="N2988" s="18"/>
      <c r="P2988" s="4">
        <v>28.0</v>
      </c>
      <c r="Q2988" s="4"/>
      <c r="R2988" s="4"/>
      <c r="S2988" s="21"/>
      <c r="T2988" s="21"/>
      <c r="V2988" s="89"/>
      <c r="Z2988" s="73"/>
      <c r="AA2988" s="73">
        <v>15.0</v>
      </c>
      <c r="AB2988" s="4"/>
      <c r="AC2988" s="74"/>
      <c r="AD2988" s="75"/>
      <c r="AE2988" s="75"/>
      <c r="AF2988" s="76"/>
      <c r="AJ2988" s="90"/>
      <c r="AK2988" s="18"/>
      <c r="AL2988" s="8">
        <f t="shared" si="212"/>
        <v>0</v>
      </c>
      <c r="AO2988" s="8">
        <v>1.6581345343822078</v>
      </c>
      <c r="AT2988" s="18"/>
      <c r="AU2988" s="91"/>
    </row>
    <row r="2989" ht="75.0" customHeight="1">
      <c r="A2989" s="62">
        <v>82.0</v>
      </c>
      <c r="B2989" s="113" t="s">
        <v>3340</v>
      </c>
      <c r="C2989" s="66"/>
      <c r="D2989" s="82"/>
      <c r="E2989" s="66"/>
      <c r="F2989" s="114"/>
      <c r="G2989" s="68"/>
      <c r="H2989" s="69"/>
      <c r="I2989" s="70">
        <v>0.0</v>
      </c>
      <c r="J2989" s="71"/>
      <c r="K2989" s="71"/>
      <c r="N2989" s="18"/>
      <c r="P2989" s="4">
        <v>29.0</v>
      </c>
      <c r="Q2989" s="4"/>
      <c r="R2989" s="5"/>
      <c r="S2989" s="21"/>
      <c r="T2989" s="21"/>
      <c r="V2989" s="72"/>
      <c r="Z2989" s="73"/>
      <c r="AA2989" s="73"/>
      <c r="AB2989" s="4"/>
      <c r="AC2989" s="74"/>
      <c r="AD2989" s="75"/>
      <c r="AE2989" s="75"/>
      <c r="AF2989" s="76"/>
      <c r="AJ2989" s="90"/>
      <c r="AK2989" s="18"/>
      <c r="AL2989" s="18"/>
      <c r="AT2989" s="18"/>
      <c r="AU2989" s="91"/>
    </row>
    <row r="2990" ht="12.0" customHeight="1">
      <c r="A2990" s="79">
        <v>5403043.0</v>
      </c>
      <c r="B2990" s="80" t="s">
        <v>3341</v>
      </c>
      <c r="C2990" s="81" t="str">
        <f t="shared" ref="C2990:C3054" si="213">IF(MROUND(AL2990/(AO2990*F2990),1)=0,"",MROUND(AL2990/(AO2990*F2990),1))</f>
        <v/>
      </c>
      <c r="D2990" s="82">
        <v>357.71</v>
      </c>
      <c r="E2990" s="83" t="s">
        <v>245</v>
      </c>
      <c r="F2990" s="84">
        <f t="shared" ref="F2990:F3054" si="214">D2990*1.22</f>
        <v>436.4062</v>
      </c>
      <c r="G2990" s="85" t="s">
        <v>246</v>
      </c>
      <c r="H2990" s="69"/>
      <c r="I2990" s="76"/>
      <c r="J2990" s="76"/>
      <c r="K2990" s="88"/>
      <c r="N2990" s="18"/>
      <c r="P2990" s="4">
        <v>29.0</v>
      </c>
      <c r="Q2990" s="4"/>
      <c r="R2990" s="4"/>
      <c r="S2990" s="21"/>
      <c r="T2990" s="21"/>
      <c r="V2990" s="89"/>
      <c r="Z2990" s="73"/>
      <c r="AA2990" s="73">
        <v>15.000906008128183</v>
      </c>
      <c r="AB2990" s="4"/>
      <c r="AC2990" s="74"/>
      <c r="AD2990" s="75"/>
      <c r="AE2990" s="75"/>
      <c r="AF2990" s="76"/>
      <c r="AJ2990" s="90">
        <v>1602008.0</v>
      </c>
      <c r="AK2990" s="18"/>
      <c r="AL2990" s="8">
        <f t="shared" ref="AL2990:AL3054" si="215">$I$2989/65</f>
        <v>0</v>
      </c>
      <c r="AO2990" s="8">
        <v>15.68943827964396</v>
      </c>
      <c r="AT2990" s="18"/>
      <c r="AU2990" s="91"/>
    </row>
    <row r="2991" ht="12.0" customHeight="1">
      <c r="A2991" s="97">
        <v>5403044.0</v>
      </c>
      <c r="B2991" s="92" t="s">
        <v>3342</v>
      </c>
      <c r="C2991" s="81" t="str">
        <f t="shared" si="213"/>
        <v/>
      </c>
      <c r="D2991" s="82">
        <v>487.61</v>
      </c>
      <c r="E2991" s="94" t="s">
        <v>245</v>
      </c>
      <c r="F2991" s="84">
        <f t="shared" si="214"/>
        <v>594.8842</v>
      </c>
      <c r="G2991" s="95" t="s">
        <v>246</v>
      </c>
      <c r="H2991" s="69"/>
      <c r="I2991" s="190"/>
      <c r="J2991" s="76"/>
      <c r="K2991" s="88"/>
      <c r="N2991" s="18"/>
      <c r="P2991" s="4">
        <v>29.0</v>
      </c>
      <c r="Q2991" s="4"/>
      <c r="R2991" s="4"/>
      <c r="S2991" s="21"/>
      <c r="T2991" s="21"/>
      <c r="V2991" s="89"/>
      <c r="Z2991" s="73"/>
      <c r="AA2991" s="73">
        <v>15.000876560765136</v>
      </c>
      <c r="AB2991" s="4"/>
      <c r="AC2991" s="74"/>
      <c r="AD2991" s="75"/>
      <c r="AE2991" s="75"/>
      <c r="AF2991" s="76"/>
      <c r="AJ2991" s="90">
        <v>1602009.0</v>
      </c>
      <c r="AK2991" s="18"/>
      <c r="AL2991" s="8">
        <f t="shared" si="215"/>
        <v>0</v>
      </c>
      <c r="AO2991" s="8">
        <v>9.591443534157856</v>
      </c>
      <c r="AT2991" s="18"/>
      <c r="AU2991" s="91"/>
    </row>
    <row r="2992" ht="12.0" customHeight="1">
      <c r="A2992" s="97">
        <v>5403045.0</v>
      </c>
      <c r="B2992" s="92" t="s">
        <v>3343</v>
      </c>
      <c r="C2992" s="81" t="str">
        <f t="shared" si="213"/>
        <v/>
      </c>
      <c r="D2992" s="82">
        <v>369.62</v>
      </c>
      <c r="E2992" s="94" t="s">
        <v>245</v>
      </c>
      <c r="F2992" s="84">
        <f t="shared" si="214"/>
        <v>450.9364</v>
      </c>
      <c r="G2992" s="95" t="s">
        <v>246</v>
      </c>
      <c r="H2992" s="69"/>
      <c r="I2992" s="190"/>
      <c r="J2992" s="76"/>
      <c r="K2992" s="88"/>
      <c r="N2992" s="18"/>
      <c r="P2992" s="4">
        <v>29.0</v>
      </c>
      <c r="Q2992" s="4"/>
      <c r="R2992" s="4"/>
      <c r="S2992" s="21"/>
      <c r="T2992" s="21"/>
      <c r="V2992" s="89"/>
      <c r="Z2992" s="73"/>
      <c r="AA2992" s="73">
        <v>14.999500919733634</v>
      </c>
      <c r="AB2992" s="4"/>
      <c r="AC2992" s="74"/>
      <c r="AD2992" s="75"/>
      <c r="AE2992" s="75"/>
      <c r="AF2992" s="76"/>
      <c r="AJ2992" s="90">
        <v>1602010.0</v>
      </c>
      <c r="AK2992" s="18"/>
      <c r="AL2992" s="8">
        <f t="shared" si="215"/>
        <v>0</v>
      </c>
      <c r="AO2992" s="8">
        <v>10.845576495271825</v>
      </c>
      <c r="AT2992" s="18"/>
      <c r="AU2992" s="91"/>
    </row>
    <row r="2993" ht="12.0" customHeight="1">
      <c r="A2993" s="97">
        <v>5403051.0</v>
      </c>
      <c r="B2993" s="92" t="s">
        <v>3344</v>
      </c>
      <c r="C2993" s="81" t="str">
        <f t="shared" si="213"/>
        <v/>
      </c>
      <c r="D2993" s="82">
        <v>378.38</v>
      </c>
      <c r="E2993" s="94" t="s">
        <v>245</v>
      </c>
      <c r="F2993" s="84">
        <f t="shared" si="214"/>
        <v>461.6236</v>
      </c>
      <c r="G2993" s="95" t="s">
        <v>246</v>
      </c>
      <c r="H2993" s="69"/>
      <c r="I2993" s="190"/>
      <c r="J2993" s="76"/>
      <c r="K2993" s="88"/>
      <c r="N2993" s="18"/>
      <c r="P2993" s="4">
        <v>29.0</v>
      </c>
      <c r="Q2993" s="4"/>
      <c r="R2993" s="4"/>
      <c r="S2993" s="21"/>
      <c r="T2993" s="21"/>
      <c r="V2993" s="89"/>
      <c r="Z2993" s="73"/>
      <c r="AA2993" s="73">
        <v>14.999500919733634</v>
      </c>
      <c r="AB2993" s="4"/>
      <c r="AC2993" s="74"/>
      <c r="AD2993" s="75"/>
      <c r="AE2993" s="75"/>
      <c r="AF2993" s="76"/>
      <c r="AJ2993" s="90"/>
      <c r="AK2993" s="18"/>
      <c r="AL2993" s="8">
        <f t="shared" si="215"/>
        <v>0</v>
      </c>
      <c r="AO2993" s="8">
        <v>12.360275064441733</v>
      </c>
      <c r="AT2993" s="18"/>
      <c r="AU2993" s="91"/>
    </row>
    <row r="2994" ht="12.0" customHeight="1">
      <c r="A2994" s="97">
        <v>5403046.0</v>
      </c>
      <c r="B2994" s="92" t="s">
        <v>3345</v>
      </c>
      <c r="C2994" s="81" t="str">
        <f t="shared" si="213"/>
        <v/>
      </c>
      <c r="D2994" s="82">
        <v>526.32</v>
      </c>
      <c r="E2994" s="94" t="s">
        <v>245</v>
      </c>
      <c r="F2994" s="84">
        <f t="shared" si="214"/>
        <v>642.1104</v>
      </c>
      <c r="G2994" s="95" t="s">
        <v>246</v>
      </c>
      <c r="H2994" s="69"/>
      <c r="I2994" s="190"/>
      <c r="J2994" s="76"/>
      <c r="K2994" s="88"/>
      <c r="N2994" s="18"/>
      <c r="P2994" s="4">
        <v>29.0</v>
      </c>
      <c r="Q2994" s="4"/>
      <c r="R2994" s="4"/>
      <c r="S2994" s="21"/>
      <c r="T2994" s="21"/>
      <c r="V2994" s="89"/>
      <c r="Z2994" s="73"/>
      <c r="AA2994" s="73">
        <v>14.999883468897849</v>
      </c>
      <c r="AB2994" s="4"/>
      <c r="AC2994" s="74"/>
      <c r="AD2994" s="75"/>
      <c r="AE2994" s="75"/>
      <c r="AF2994" s="76"/>
      <c r="AJ2994" s="90">
        <v>1602011.0</v>
      </c>
      <c r="AK2994" s="18"/>
      <c r="AL2994" s="8">
        <f t="shared" si="215"/>
        <v>0</v>
      </c>
      <c r="AO2994" s="8">
        <v>8.202486177182129</v>
      </c>
      <c r="AT2994" s="18"/>
      <c r="AU2994" s="91"/>
    </row>
    <row r="2995" ht="12.0" customHeight="1">
      <c r="A2995" s="97">
        <v>5403047.0</v>
      </c>
      <c r="B2995" s="92" t="s">
        <v>3346</v>
      </c>
      <c r="C2995" s="81" t="str">
        <f t="shared" si="213"/>
        <v/>
      </c>
      <c r="D2995" s="82">
        <v>605.4</v>
      </c>
      <c r="E2995" s="94" t="s">
        <v>245</v>
      </c>
      <c r="F2995" s="84">
        <f t="shared" si="214"/>
        <v>738.588</v>
      </c>
      <c r="G2995" s="95" t="s">
        <v>246</v>
      </c>
      <c r="H2995" s="69"/>
      <c r="I2995" s="76"/>
      <c r="J2995" s="76"/>
      <c r="K2995" s="88"/>
      <c r="N2995" s="18"/>
      <c r="P2995" s="4">
        <v>29.0</v>
      </c>
      <c r="Q2995" s="4"/>
      <c r="R2995" s="4"/>
      <c r="S2995" s="21"/>
      <c r="T2995" s="21"/>
      <c r="V2995" s="89"/>
      <c r="Z2995" s="73"/>
      <c r="AA2995" s="73">
        <v>15.000906008128183</v>
      </c>
      <c r="AB2995" s="4"/>
      <c r="AC2995" s="74"/>
      <c r="AD2995" s="75"/>
      <c r="AE2995" s="75"/>
      <c r="AF2995" s="76"/>
      <c r="AJ2995" s="90">
        <v>1602008.0</v>
      </c>
      <c r="AK2995" s="18"/>
      <c r="AL2995" s="8">
        <f t="shared" si="215"/>
        <v>0</v>
      </c>
      <c r="AO2995" s="8">
        <v>7.725171915276084</v>
      </c>
      <c r="AT2995" s="18"/>
      <c r="AU2995" s="91"/>
    </row>
    <row r="2996" ht="12.0" customHeight="1">
      <c r="A2996" s="97">
        <v>5403052.0</v>
      </c>
      <c r="B2996" s="92" t="s">
        <v>3347</v>
      </c>
      <c r="C2996" s="81" t="str">
        <f t="shared" si="213"/>
        <v/>
      </c>
      <c r="D2996" s="82">
        <v>688.55</v>
      </c>
      <c r="E2996" s="94" t="s">
        <v>245</v>
      </c>
      <c r="F2996" s="84">
        <f t="shared" si="214"/>
        <v>840.031</v>
      </c>
      <c r="G2996" s="95" t="s">
        <v>246</v>
      </c>
      <c r="H2996" s="69"/>
      <c r="I2996" s="76"/>
      <c r="J2996" s="76"/>
      <c r="K2996" s="88"/>
      <c r="N2996" s="18"/>
      <c r="P2996" s="4">
        <v>29.0</v>
      </c>
      <c r="Q2996" s="4"/>
      <c r="R2996" s="4"/>
      <c r="S2996" s="21"/>
      <c r="T2996" s="21"/>
      <c r="V2996" s="89"/>
      <c r="Z2996" s="73"/>
      <c r="AA2996" s="73">
        <v>15.000906008128183</v>
      </c>
      <c r="AB2996" s="4"/>
      <c r="AC2996" s="74"/>
      <c r="AD2996" s="75"/>
      <c r="AE2996" s="75"/>
      <c r="AF2996" s="76"/>
      <c r="AJ2996" s="90"/>
      <c r="AK2996" s="18"/>
      <c r="AL2996" s="8">
        <f t="shared" si="215"/>
        <v>0</v>
      </c>
      <c r="AO2996" s="8">
        <v>5.822011922308495</v>
      </c>
      <c r="AT2996" s="18"/>
      <c r="AU2996" s="91"/>
    </row>
    <row r="2997" ht="12.0" customHeight="1">
      <c r="A2997" s="97">
        <v>5403048.0</v>
      </c>
      <c r="B2997" s="92" t="s">
        <v>3348</v>
      </c>
      <c r="C2997" s="81" t="str">
        <f t="shared" si="213"/>
        <v/>
      </c>
      <c r="D2997" s="82">
        <v>404.91</v>
      </c>
      <c r="E2997" s="94" t="s">
        <v>245</v>
      </c>
      <c r="F2997" s="84">
        <f t="shared" si="214"/>
        <v>493.9902</v>
      </c>
      <c r="G2997" s="95" t="s">
        <v>246</v>
      </c>
      <c r="H2997" s="69"/>
      <c r="I2997" s="190"/>
      <c r="J2997" s="76"/>
      <c r="K2997" s="88"/>
      <c r="N2997" s="18"/>
      <c r="P2997" s="4">
        <v>29.0</v>
      </c>
      <c r="Q2997" s="4"/>
      <c r="R2997" s="4"/>
      <c r="S2997" s="21"/>
      <c r="T2997" s="21"/>
      <c r="V2997" s="89"/>
      <c r="Z2997" s="73"/>
      <c r="AA2997" s="73">
        <v>15.000876560765136</v>
      </c>
      <c r="AB2997" s="4"/>
      <c r="AC2997" s="74"/>
      <c r="AD2997" s="75"/>
      <c r="AE2997" s="75"/>
      <c r="AF2997" s="76"/>
      <c r="AJ2997" s="90">
        <v>1602009.0</v>
      </c>
      <c r="AK2997" s="18"/>
      <c r="AL2997" s="8">
        <f t="shared" si="215"/>
        <v>0</v>
      </c>
      <c r="AO2997" s="8">
        <v>7.700154053643462</v>
      </c>
      <c r="AT2997" s="18"/>
      <c r="AU2997" s="91"/>
    </row>
    <row r="2998" ht="12.0" customHeight="1">
      <c r="A2998" s="97">
        <v>5403049.0</v>
      </c>
      <c r="B2998" s="92" t="s">
        <v>3349</v>
      </c>
      <c r="C2998" s="81" t="str">
        <f t="shared" si="213"/>
        <v/>
      </c>
      <c r="D2998" s="82">
        <v>539.37</v>
      </c>
      <c r="E2998" s="94" t="s">
        <v>245</v>
      </c>
      <c r="F2998" s="84">
        <f t="shared" si="214"/>
        <v>658.0314</v>
      </c>
      <c r="G2998" s="95" t="s">
        <v>246</v>
      </c>
      <c r="H2998" s="69"/>
      <c r="I2998" s="190"/>
      <c r="J2998" s="76"/>
      <c r="K2998" s="88"/>
      <c r="N2998" s="18"/>
      <c r="P2998" s="4">
        <v>29.0</v>
      </c>
      <c r="Q2998" s="4"/>
      <c r="R2998" s="4"/>
      <c r="S2998" s="21"/>
      <c r="T2998" s="21"/>
      <c r="V2998" s="89"/>
      <c r="Z2998" s="73"/>
      <c r="AA2998" s="73">
        <v>14.999500919733634</v>
      </c>
      <c r="AB2998" s="4"/>
      <c r="AC2998" s="74"/>
      <c r="AD2998" s="75"/>
      <c r="AE2998" s="75"/>
      <c r="AF2998" s="76"/>
      <c r="AJ2998" s="90">
        <v>1602010.0</v>
      </c>
      <c r="AK2998" s="18"/>
      <c r="AL2998" s="8">
        <f t="shared" si="215"/>
        <v>0</v>
      </c>
      <c r="AO2998" s="8">
        <v>6.936783734178089</v>
      </c>
      <c r="AT2998" s="18"/>
      <c r="AU2998" s="91"/>
    </row>
    <row r="2999" ht="12.0" customHeight="1">
      <c r="A2999" s="97">
        <v>5403050.0</v>
      </c>
      <c r="B2999" s="92" t="s">
        <v>3350</v>
      </c>
      <c r="C2999" s="81" t="str">
        <f t="shared" si="213"/>
        <v/>
      </c>
      <c r="D2999" s="82">
        <v>455.64</v>
      </c>
      <c r="E2999" s="94" t="s">
        <v>245</v>
      </c>
      <c r="F2999" s="84">
        <f t="shared" si="214"/>
        <v>555.8808</v>
      </c>
      <c r="G2999" s="95" t="s">
        <v>246</v>
      </c>
      <c r="H2999" s="69"/>
      <c r="I2999" s="190"/>
      <c r="J2999" s="76"/>
      <c r="K2999" s="88"/>
      <c r="N2999" s="18"/>
      <c r="P2999" s="4">
        <v>29.0</v>
      </c>
      <c r="Q2999" s="4"/>
      <c r="R2999" s="4"/>
      <c r="S2999" s="21"/>
      <c r="T2999" s="21"/>
      <c r="V2999" s="89"/>
      <c r="Z2999" s="73"/>
      <c r="AA2999" s="73">
        <v>14.999883468897849</v>
      </c>
      <c r="AB2999" s="4"/>
      <c r="AC2999" s="74"/>
      <c r="AD2999" s="75"/>
      <c r="AE2999" s="75"/>
      <c r="AF2999" s="76"/>
      <c r="AJ2999" s="90">
        <v>1602011.0</v>
      </c>
      <c r="AK2999" s="18"/>
      <c r="AL2999" s="8">
        <f t="shared" si="215"/>
        <v>0</v>
      </c>
      <c r="AO2999" s="8">
        <v>8.211580428593479</v>
      </c>
      <c r="AT2999" s="18"/>
      <c r="AU2999" s="91"/>
    </row>
    <row r="3000" ht="12.0" customHeight="1">
      <c r="A3000" s="97">
        <v>5403001.0</v>
      </c>
      <c r="B3000" s="92" t="s">
        <v>3351</v>
      </c>
      <c r="C3000" s="81" t="str">
        <f t="shared" si="213"/>
        <v/>
      </c>
      <c r="D3000" s="82">
        <v>478.74</v>
      </c>
      <c r="E3000" s="94" t="s">
        <v>245</v>
      </c>
      <c r="F3000" s="84">
        <f t="shared" si="214"/>
        <v>584.0628</v>
      </c>
      <c r="G3000" s="95" t="s">
        <v>246</v>
      </c>
      <c r="H3000" s="69"/>
      <c r="I3000" s="87" t="s">
        <v>1735</v>
      </c>
      <c r="J3000" s="76"/>
      <c r="K3000" s="88"/>
      <c r="N3000" s="18"/>
      <c r="P3000" s="4">
        <v>29.0</v>
      </c>
      <c r="Q3000" s="4"/>
      <c r="R3000" s="4"/>
      <c r="S3000" s="21"/>
      <c r="T3000" s="21"/>
      <c r="V3000" s="89"/>
      <c r="Z3000" s="73"/>
      <c r="AA3000" s="73">
        <v>14.999700545008068</v>
      </c>
      <c r="AB3000" s="4"/>
      <c r="AC3000" s="74"/>
      <c r="AD3000" s="75"/>
      <c r="AE3000" s="75"/>
      <c r="AF3000" s="76"/>
      <c r="AJ3000" s="90">
        <v>1602001.0</v>
      </c>
      <c r="AK3000" s="18"/>
      <c r="AL3000" s="8">
        <f t="shared" si="215"/>
        <v>0</v>
      </c>
      <c r="AO3000" s="8">
        <v>1.2085521288792944</v>
      </c>
      <c r="AT3000" s="18"/>
      <c r="AU3000" s="91"/>
    </row>
    <row r="3001" ht="12.0" customHeight="1">
      <c r="A3001" s="97">
        <v>5403002.0</v>
      </c>
      <c r="B3001" s="92" t="s">
        <v>3352</v>
      </c>
      <c r="C3001" s="81" t="str">
        <f t="shared" si="213"/>
        <v/>
      </c>
      <c r="D3001" s="82">
        <v>647.16</v>
      </c>
      <c r="E3001" s="94" t="s">
        <v>245</v>
      </c>
      <c r="F3001" s="84">
        <f t="shared" si="214"/>
        <v>789.5352</v>
      </c>
      <c r="G3001" s="95" t="s">
        <v>246</v>
      </c>
      <c r="H3001" s="69"/>
      <c r="I3001" s="187" t="s">
        <v>3353</v>
      </c>
      <c r="J3001" s="76"/>
      <c r="K3001" s="88"/>
      <c r="N3001" s="18"/>
      <c r="P3001" s="4">
        <v>29.0</v>
      </c>
      <c r="Q3001" s="4"/>
      <c r="R3001" s="4"/>
      <c r="S3001" s="21"/>
      <c r="T3001" s="21"/>
      <c r="V3001" s="89"/>
      <c r="Z3001" s="73"/>
      <c r="AA3001" s="73">
        <v>14.999335430419563</v>
      </c>
      <c r="AB3001" s="4"/>
      <c r="AC3001" s="74"/>
      <c r="AD3001" s="75"/>
      <c r="AE3001" s="75"/>
      <c r="AF3001" s="76"/>
      <c r="AJ3001" s="90">
        <v>1602002.0</v>
      </c>
      <c r="AK3001" s="18"/>
      <c r="AL3001" s="8">
        <f t="shared" si="215"/>
        <v>0</v>
      </c>
      <c r="AO3001" s="8">
        <v>0.9426085828796396</v>
      </c>
      <c r="AT3001" s="18"/>
      <c r="AU3001" s="91"/>
    </row>
    <row r="3002" ht="12.0" customHeight="1">
      <c r="A3002" s="97">
        <v>5403003.0</v>
      </c>
      <c r="B3002" s="92" t="s">
        <v>3354</v>
      </c>
      <c r="C3002" s="81" t="str">
        <f t="shared" si="213"/>
        <v/>
      </c>
      <c r="D3002" s="82">
        <v>844.96</v>
      </c>
      <c r="E3002" s="94" t="s">
        <v>245</v>
      </c>
      <c r="F3002" s="84">
        <f t="shared" si="214"/>
        <v>1030.8512</v>
      </c>
      <c r="G3002" s="95" t="s">
        <v>246</v>
      </c>
      <c r="H3002" s="69"/>
      <c r="I3002" s="188"/>
      <c r="J3002" s="76"/>
      <c r="K3002" s="88"/>
      <c r="N3002" s="18"/>
      <c r="P3002" s="4">
        <v>29.0</v>
      </c>
      <c r="Q3002" s="4"/>
      <c r="R3002" s="4"/>
      <c r="S3002" s="21"/>
      <c r="T3002" s="21"/>
      <c r="V3002" s="89"/>
      <c r="Z3002" s="73"/>
      <c r="AA3002" s="73">
        <v>15.000509009467578</v>
      </c>
      <c r="AB3002" s="4"/>
      <c r="AC3002" s="74"/>
      <c r="AD3002" s="75"/>
      <c r="AE3002" s="75"/>
      <c r="AF3002" s="76"/>
      <c r="AJ3002" s="90">
        <v>1602003.0</v>
      </c>
      <c r="AK3002" s="18"/>
      <c r="AL3002" s="8">
        <f t="shared" si="215"/>
        <v>0</v>
      </c>
      <c r="AO3002" s="8">
        <v>0.8407558540825933</v>
      </c>
      <c r="AT3002" s="18"/>
      <c r="AU3002" s="91"/>
    </row>
    <row r="3003" ht="12.0" customHeight="1">
      <c r="A3003" s="97">
        <v>5403004.0</v>
      </c>
      <c r="B3003" s="92" t="s">
        <v>3355</v>
      </c>
      <c r="C3003" s="81" t="str">
        <f t="shared" si="213"/>
        <v/>
      </c>
      <c r="D3003" s="82">
        <v>1174.28</v>
      </c>
      <c r="E3003" s="94" t="s">
        <v>245</v>
      </c>
      <c r="F3003" s="84">
        <f t="shared" si="214"/>
        <v>1432.6216</v>
      </c>
      <c r="G3003" s="95" t="s">
        <v>246</v>
      </c>
      <c r="H3003" s="69"/>
      <c r="I3003" s="76"/>
      <c r="J3003" s="76"/>
      <c r="K3003" s="88"/>
      <c r="N3003" s="18"/>
      <c r="P3003" s="4">
        <v>29.0</v>
      </c>
      <c r="Q3003" s="4"/>
      <c r="R3003" s="4"/>
      <c r="S3003" s="21"/>
      <c r="T3003" s="21"/>
      <c r="V3003" s="89"/>
      <c r="Z3003" s="73"/>
      <c r="AA3003" s="73">
        <v>14.999389573922599</v>
      </c>
      <c r="AB3003" s="4"/>
      <c r="AC3003" s="74"/>
      <c r="AD3003" s="75"/>
      <c r="AE3003" s="75"/>
      <c r="AF3003" s="76"/>
      <c r="AJ3003" s="90">
        <v>1602004.0</v>
      </c>
      <c r="AK3003" s="18"/>
      <c r="AL3003" s="8">
        <f t="shared" si="215"/>
        <v>0</v>
      </c>
      <c r="AO3003" s="8">
        <v>1.5417031181331262</v>
      </c>
      <c r="AT3003" s="18"/>
      <c r="AU3003" s="91"/>
    </row>
    <row r="3004" ht="12.0" customHeight="1">
      <c r="A3004" s="97">
        <v>5403034.0</v>
      </c>
      <c r="B3004" s="92" t="s">
        <v>3356</v>
      </c>
      <c r="C3004" s="81" t="str">
        <f t="shared" si="213"/>
        <v/>
      </c>
      <c r="D3004" s="82">
        <v>563.92</v>
      </c>
      <c r="E3004" s="94" t="s">
        <v>245</v>
      </c>
      <c r="F3004" s="84">
        <f t="shared" si="214"/>
        <v>687.9824</v>
      </c>
      <c r="G3004" s="95" t="s">
        <v>246</v>
      </c>
      <c r="H3004" s="69"/>
      <c r="I3004" s="133" t="s">
        <v>3022</v>
      </c>
      <c r="J3004" s="76"/>
      <c r="K3004" s="88"/>
      <c r="N3004" s="18"/>
      <c r="P3004" s="4">
        <v>29.0</v>
      </c>
      <c r="Q3004" s="4"/>
      <c r="R3004" s="4"/>
      <c r="S3004" s="21"/>
      <c r="T3004" s="21"/>
      <c r="V3004" s="89"/>
      <c r="Z3004" s="73"/>
      <c r="AA3004" s="73">
        <v>15.000394539572326</v>
      </c>
      <c r="AB3004" s="4"/>
      <c r="AC3004" s="74"/>
      <c r="AD3004" s="75"/>
      <c r="AE3004" s="75"/>
      <c r="AF3004" s="76"/>
      <c r="AJ3004" s="90">
        <v>1602005.0</v>
      </c>
      <c r="AK3004" s="18"/>
      <c r="AL3004" s="8">
        <f t="shared" si="215"/>
        <v>0</v>
      </c>
      <c r="AO3004" s="8">
        <v>3.4318230347586756</v>
      </c>
      <c r="AT3004" s="18"/>
      <c r="AU3004" s="91"/>
    </row>
    <row r="3005" ht="12.0" customHeight="1">
      <c r="A3005" s="97">
        <v>5403053.0</v>
      </c>
      <c r="B3005" s="92" t="s">
        <v>3357</v>
      </c>
      <c r="C3005" s="81" t="str">
        <f t="shared" si="213"/>
        <v/>
      </c>
      <c r="D3005" s="82">
        <v>633.05</v>
      </c>
      <c r="E3005" s="94" t="s">
        <v>372</v>
      </c>
      <c r="F3005" s="84">
        <f t="shared" si="214"/>
        <v>772.321</v>
      </c>
      <c r="G3005" s="95" t="s">
        <v>246</v>
      </c>
      <c r="H3005" s="69"/>
      <c r="I3005" s="133" t="s">
        <v>3022</v>
      </c>
      <c r="J3005" s="76"/>
      <c r="K3005" s="88"/>
      <c r="N3005" s="18"/>
      <c r="P3005" s="4">
        <v>29.0</v>
      </c>
      <c r="Q3005" s="4"/>
      <c r="R3005" s="4"/>
      <c r="S3005" s="21"/>
      <c r="T3005" s="21"/>
      <c r="V3005" s="89"/>
      <c r="Z3005" s="73"/>
      <c r="AA3005" s="73">
        <v>15.000394539572326</v>
      </c>
      <c r="AB3005" s="4"/>
      <c r="AC3005" s="74"/>
      <c r="AD3005" s="75"/>
      <c r="AE3005" s="75"/>
      <c r="AF3005" s="76"/>
      <c r="AJ3005" s="90"/>
      <c r="AK3005" s="18"/>
      <c r="AL3005" s="8">
        <f t="shared" si="215"/>
        <v>0</v>
      </c>
      <c r="AO3005" s="8">
        <v>1.528507563511037</v>
      </c>
      <c r="AT3005" s="18"/>
      <c r="AU3005" s="91"/>
    </row>
    <row r="3006" ht="12.0" customHeight="1">
      <c r="A3006" s="97">
        <v>5403005.0</v>
      </c>
      <c r="B3006" s="92" t="s">
        <v>3358</v>
      </c>
      <c r="C3006" s="81" t="str">
        <f t="shared" si="213"/>
        <v/>
      </c>
      <c r="D3006" s="82">
        <v>726.74</v>
      </c>
      <c r="E3006" s="94" t="s">
        <v>245</v>
      </c>
      <c r="F3006" s="84">
        <f t="shared" si="214"/>
        <v>886.6228</v>
      </c>
      <c r="G3006" s="95" t="s">
        <v>246</v>
      </c>
      <c r="H3006" s="69"/>
      <c r="I3006" s="187" t="s">
        <v>3359</v>
      </c>
      <c r="J3006" s="76"/>
      <c r="K3006" s="88"/>
      <c r="N3006" s="18"/>
      <c r="P3006" s="4">
        <v>29.0</v>
      </c>
      <c r="Q3006" s="4"/>
      <c r="R3006" s="4"/>
      <c r="S3006" s="21"/>
      <c r="T3006" s="21"/>
      <c r="V3006" s="89"/>
      <c r="Z3006" s="73"/>
      <c r="AA3006" s="73">
        <v>15.000394539572326</v>
      </c>
      <c r="AB3006" s="4"/>
      <c r="AC3006" s="74"/>
      <c r="AD3006" s="75"/>
      <c r="AE3006" s="75"/>
      <c r="AF3006" s="76"/>
      <c r="AJ3006" s="90">
        <v>1602005.0</v>
      </c>
      <c r="AK3006" s="18"/>
      <c r="AL3006" s="8">
        <f t="shared" si="215"/>
        <v>0</v>
      </c>
      <c r="AO3006" s="8">
        <v>0.4596733195685001</v>
      </c>
      <c r="AT3006" s="18"/>
      <c r="AU3006" s="91"/>
    </row>
    <row r="3007" ht="12.0" customHeight="1">
      <c r="A3007" s="97">
        <v>5403006.0</v>
      </c>
      <c r="B3007" s="92" t="s">
        <v>3360</v>
      </c>
      <c r="C3007" s="81" t="str">
        <f t="shared" si="213"/>
        <v/>
      </c>
      <c r="D3007" s="82">
        <v>938.36</v>
      </c>
      <c r="E3007" s="94" t="s">
        <v>245</v>
      </c>
      <c r="F3007" s="84">
        <f t="shared" si="214"/>
        <v>1144.7992</v>
      </c>
      <c r="G3007" s="95" t="s">
        <v>246</v>
      </c>
      <c r="H3007" s="69"/>
      <c r="I3007" s="188"/>
      <c r="J3007" s="76"/>
      <c r="K3007" s="88"/>
      <c r="N3007" s="18"/>
      <c r="P3007" s="4">
        <v>29.0</v>
      </c>
      <c r="Q3007" s="4"/>
      <c r="R3007" s="4"/>
      <c r="S3007" s="21"/>
      <c r="T3007" s="21"/>
      <c r="V3007" s="89"/>
      <c r="Z3007" s="73"/>
      <c r="AA3007" s="73">
        <v>15.000076390692556</v>
      </c>
      <c r="AB3007" s="4"/>
      <c r="AC3007" s="74"/>
      <c r="AD3007" s="75"/>
      <c r="AE3007" s="75"/>
      <c r="AF3007" s="76"/>
      <c r="AJ3007" s="90">
        <v>1602006.0</v>
      </c>
      <c r="AK3007" s="18"/>
      <c r="AL3007" s="8">
        <f t="shared" si="215"/>
        <v>0</v>
      </c>
      <c r="AO3007" s="8">
        <v>1.087437428693216</v>
      </c>
      <c r="AT3007" s="18"/>
      <c r="AU3007" s="91"/>
    </row>
    <row r="3008" ht="12.0" customHeight="1">
      <c r="A3008" s="97">
        <v>5403007.0</v>
      </c>
      <c r="B3008" s="92" t="s">
        <v>3361</v>
      </c>
      <c r="C3008" s="81" t="str">
        <f t="shared" si="213"/>
        <v/>
      </c>
      <c r="D3008" s="82">
        <v>1224.11</v>
      </c>
      <c r="E3008" s="94" t="s">
        <v>245</v>
      </c>
      <c r="F3008" s="84">
        <f t="shared" si="214"/>
        <v>1493.4142</v>
      </c>
      <c r="G3008" s="95" t="s">
        <v>246</v>
      </c>
      <c r="H3008" s="69"/>
      <c r="I3008" s="76"/>
      <c r="J3008" s="76"/>
      <c r="K3008" s="88"/>
      <c r="N3008" s="18"/>
      <c r="P3008" s="4">
        <v>29.0</v>
      </c>
      <c r="Q3008" s="4"/>
      <c r="R3008" s="4"/>
      <c r="S3008" s="21"/>
      <c r="T3008" s="21"/>
      <c r="V3008" s="89"/>
      <c r="Z3008" s="73"/>
      <c r="AA3008" s="73">
        <v>15.00029279147391</v>
      </c>
      <c r="AB3008" s="4"/>
      <c r="AC3008" s="74"/>
      <c r="AD3008" s="75"/>
      <c r="AE3008" s="75"/>
      <c r="AF3008" s="76"/>
      <c r="AJ3008" s="90">
        <v>1602007.0</v>
      </c>
      <c r="AK3008" s="18"/>
      <c r="AL3008" s="8">
        <f t="shared" si="215"/>
        <v>0</v>
      </c>
      <c r="AO3008" s="8">
        <v>1.1755718576761038</v>
      </c>
      <c r="AT3008" s="18"/>
      <c r="AU3008" s="91"/>
    </row>
    <row r="3009" ht="12.0" customHeight="1">
      <c r="A3009" s="97">
        <v>5403008.0</v>
      </c>
      <c r="B3009" s="92" t="s">
        <v>3362</v>
      </c>
      <c r="C3009" s="81" t="str">
        <f t="shared" si="213"/>
        <v/>
      </c>
      <c r="D3009" s="82">
        <v>553.84</v>
      </c>
      <c r="E3009" s="94" t="s">
        <v>245</v>
      </c>
      <c r="F3009" s="84">
        <f t="shared" si="214"/>
        <v>675.6848</v>
      </c>
      <c r="G3009" s="95" t="s">
        <v>246</v>
      </c>
      <c r="H3009" s="69"/>
      <c r="I3009" s="76"/>
      <c r="J3009" s="76"/>
      <c r="K3009" s="88"/>
      <c r="N3009" s="18"/>
      <c r="P3009" s="4">
        <v>29.0</v>
      </c>
      <c r="Q3009" s="4"/>
      <c r="R3009" s="4"/>
      <c r="S3009" s="21"/>
      <c r="T3009" s="21"/>
      <c r="V3009" s="89"/>
      <c r="Z3009" s="73"/>
      <c r="AA3009" s="73">
        <v>15.000906008128183</v>
      </c>
      <c r="AB3009" s="4"/>
      <c r="AC3009" s="74"/>
      <c r="AD3009" s="75"/>
      <c r="AE3009" s="75"/>
      <c r="AF3009" s="76"/>
      <c r="AJ3009" s="90">
        <v>1602008.0</v>
      </c>
      <c r="AK3009" s="18"/>
      <c r="AL3009" s="8">
        <f t="shared" si="215"/>
        <v>0</v>
      </c>
      <c r="AO3009" s="8">
        <v>0.9470489615760911</v>
      </c>
      <c r="AT3009" s="18"/>
      <c r="AU3009" s="91"/>
    </row>
    <row r="3010" ht="12.0" customHeight="1">
      <c r="A3010" s="97">
        <v>5403009.0</v>
      </c>
      <c r="B3010" s="92" t="s">
        <v>3363</v>
      </c>
      <c r="C3010" s="81" t="str">
        <f t="shared" si="213"/>
        <v/>
      </c>
      <c r="D3010" s="82">
        <v>735.99</v>
      </c>
      <c r="E3010" s="94" t="s">
        <v>245</v>
      </c>
      <c r="F3010" s="84">
        <f t="shared" si="214"/>
        <v>897.9078</v>
      </c>
      <c r="G3010" s="95" t="s">
        <v>246</v>
      </c>
      <c r="H3010" s="69"/>
      <c r="I3010" s="19" t="s">
        <v>2914</v>
      </c>
      <c r="J3010" s="76"/>
      <c r="K3010" s="88"/>
      <c r="N3010" s="18"/>
      <c r="P3010" s="4">
        <v>29.0</v>
      </c>
      <c r="Q3010" s="4"/>
      <c r="R3010" s="4"/>
      <c r="S3010" s="21"/>
      <c r="T3010" s="21"/>
      <c r="V3010" s="89"/>
      <c r="Z3010" s="73"/>
      <c r="AA3010" s="73">
        <v>15.000876560765136</v>
      </c>
      <c r="AB3010" s="4"/>
      <c r="AC3010" s="74"/>
      <c r="AD3010" s="75"/>
      <c r="AE3010" s="75"/>
      <c r="AF3010" s="76"/>
      <c r="AJ3010" s="90">
        <v>1602009.0</v>
      </c>
      <c r="AK3010" s="18"/>
      <c r="AL3010" s="8">
        <f t="shared" si="215"/>
        <v>0</v>
      </c>
      <c r="AO3010" s="8">
        <v>0.6462255740559558</v>
      </c>
      <c r="AT3010" s="18"/>
      <c r="AU3010" s="91"/>
    </row>
    <row r="3011" ht="12.0" customHeight="1">
      <c r="A3011" s="97">
        <v>5403010.0</v>
      </c>
      <c r="B3011" s="92" t="s">
        <v>3364</v>
      </c>
      <c r="C3011" s="81" t="str">
        <f t="shared" si="213"/>
        <v/>
      </c>
      <c r="D3011" s="82">
        <v>1005.4</v>
      </c>
      <c r="E3011" s="94" t="s">
        <v>245</v>
      </c>
      <c r="F3011" s="84">
        <f t="shared" si="214"/>
        <v>1226.588</v>
      </c>
      <c r="G3011" s="95" t="s">
        <v>246</v>
      </c>
      <c r="H3011" s="69"/>
      <c r="J3011" s="76"/>
      <c r="K3011" s="88"/>
      <c r="N3011" s="18"/>
      <c r="P3011" s="4">
        <v>29.0</v>
      </c>
      <c r="Q3011" s="4"/>
      <c r="R3011" s="4"/>
      <c r="S3011" s="21"/>
      <c r="T3011" s="21"/>
      <c r="V3011" s="89"/>
      <c r="Z3011" s="73"/>
      <c r="AA3011" s="73">
        <v>14.999500919733634</v>
      </c>
      <c r="AB3011" s="4"/>
      <c r="AC3011" s="74"/>
      <c r="AD3011" s="75"/>
      <c r="AE3011" s="75"/>
      <c r="AF3011" s="76"/>
      <c r="AJ3011" s="90">
        <v>1602010.0</v>
      </c>
      <c r="AK3011" s="18"/>
      <c r="AL3011" s="8">
        <f t="shared" si="215"/>
        <v>0</v>
      </c>
      <c r="AO3011" s="8">
        <v>0.9003411746996443</v>
      </c>
      <c r="AT3011" s="18"/>
      <c r="AU3011" s="91"/>
    </row>
    <row r="3012" ht="12.0" customHeight="1">
      <c r="A3012" s="97">
        <v>5403011.0</v>
      </c>
      <c r="B3012" s="92" t="s">
        <v>3365</v>
      </c>
      <c r="C3012" s="81" t="str">
        <f t="shared" si="213"/>
        <v/>
      </c>
      <c r="D3012" s="82">
        <v>1230.26</v>
      </c>
      <c r="E3012" s="94" t="s">
        <v>245</v>
      </c>
      <c r="F3012" s="84">
        <f t="shared" si="214"/>
        <v>1500.9172</v>
      </c>
      <c r="G3012" s="95" t="s">
        <v>246</v>
      </c>
      <c r="H3012" s="69"/>
      <c r="J3012" s="76"/>
      <c r="K3012" s="88"/>
      <c r="N3012" s="18"/>
      <c r="P3012" s="4">
        <v>29.0</v>
      </c>
      <c r="Q3012" s="4"/>
      <c r="R3012" s="4"/>
      <c r="S3012" s="21"/>
      <c r="T3012" s="21"/>
      <c r="V3012" s="89"/>
      <c r="Z3012" s="73"/>
      <c r="AA3012" s="73">
        <v>14.999883468897849</v>
      </c>
      <c r="AB3012" s="4"/>
      <c r="AC3012" s="74"/>
      <c r="AD3012" s="75"/>
      <c r="AE3012" s="75"/>
      <c r="AF3012" s="76"/>
      <c r="AJ3012" s="90">
        <v>1602011.0</v>
      </c>
      <c r="AK3012" s="18"/>
      <c r="AL3012" s="8">
        <f t="shared" si="215"/>
        <v>0</v>
      </c>
      <c r="AO3012" s="8">
        <v>1.471556711319619</v>
      </c>
      <c r="AT3012" s="18"/>
      <c r="AU3012" s="91"/>
    </row>
    <row r="3013" ht="12.0" customHeight="1">
      <c r="A3013" s="97">
        <v>5403035.0</v>
      </c>
      <c r="B3013" s="92" t="s">
        <v>3366</v>
      </c>
      <c r="C3013" s="81" t="str">
        <f t="shared" si="213"/>
        <v/>
      </c>
      <c r="D3013" s="82">
        <v>654.51</v>
      </c>
      <c r="E3013" s="94" t="s">
        <v>245</v>
      </c>
      <c r="F3013" s="84">
        <f t="shared" si="214"/>
        <v>798.5022</v>
      </c>
      <c r="G3013" s="95" t="s">
        <v>246</v>
      </c>
      <c r="H3013" s="69"/>
      <c r="J3013" s="76"/>
      <c r="K3013" s="88"/>
      <c r="N3013" s="18"/>
      <c r="P3013" s="4">
        <v>29.0</v>
      </c>
      <c r="Q3013" s="4"/>
      <c r="R3013" s="4"/>
      <c r="S3013" s="21"/>
      <c r="T3013" s="21"/>
      <c r="V3013" s="89"/>
      <c r="Z3013" s="73"/>
      <c r="AA3013" s="73">
        <v>15.0</v>
      </c>
      <c r="AB3013" s="4"/>
      <c r="AC3013" s="74"/>
      <c r="AD3013" s="75"/>
      <c r="AE3013" s="75"/>
      <c r="AF3013" s="76"/>
      <c r="AJ3013" s="90">
        <v>1602012.0</v>
      </c>
      <c r="AK3013" s="18"/>
      <c r="AL3013" s="8">
        <f t="shared" si="215"/>
        <v>0</v>
      </c>
      <c r="AO3013" s="8">
        <v>5.359238328009835</v>
      </c>
      <c r="AT3013" s="18"/>
      <c r="AU3013" s="91"/>
    </row>
    <row r="3014" ht="12.0" customHeight="1">
      <c r="A3014" s="97">
        <v>5403012.0</v>
      </c>
      <c r="B3014" s="92" t="s">
        <v>3367</v>
      </c>
      <c r="C3014" s="81" t="str">
        <f t="shared" si="213"/>
        <v/>
      </c>
      <c r="D3014" s="82">
        <v>869.64</v>
      </c>
      <c r="E3014" s="94" t="s">
        <v>245</v>
      </c>
      <c r="F3014" s="84">
        <f t="shared" si="214"/>
        <v>1060.9608</v>
      </c>
      <c r="G3014" s="95" t="s">
        <v>246</v>
      </c>
      <c r="H3014" s="69"/>
      <c r="J3014" s="76"/>
      <c r="K3014" s="88"/>
      <c r="N3014" s="18"/>
      <c r="P3014" s="4">
        <v>29.0</v>
      </c>
      <c r="Q3014" s="4"/>
      <c r="R3014" s="4"/>
      <c r="S3014" s="21"/>
      <c r="T3014" s="21"/>
      <c r="V3014" s="89"/>
      <c r="Z3014" s="73"/>
      <c r="AA3014" s="73">
        <v>15.0</v>
      </c>
      <c r="AB3014" s="4"/>
      <c r="AC3014" s="74"/>
      <c r="AD3014" s="75"/>
      <c r="AE3014" s="75"/>
      <c r="AF3014" s="76"/>
      <c r="AJ3014" s="90">
        <v>1602012.0</v>
      </c>
      <c r="AK3014" s="18"/>
      <c r="AL3014" s="8">
        <f t="shared" si="215"/>
        <v>0</v>
      </c>
      <c r="AO3014" s="8">
        <v>0.4816056436309053</v>
      </c>
      <c r="AT3014" s="18"/>
      <c r="AU3014" s="91"/>
    </row>
    <row r="3015" ht="12.0" customHeight="1">
      <c r="A3015" s="97">
        <v>5403013.0</v>
      </c>
      <c r="B3015" s="92" t="s">
        <v>3368</v>
      </c>
      <c r="C3015" s="81" t="str">
        <f t="shared" si="213"/>
        <v/>
      </c>
      <c r="D3015" s="82">
        <v>1181.89</v>
      </c>
      <c r="E3015" s="94" t="s">
        <v>245</v>
      </c>
      <c r="F3015" s="84">
        <f t="shared" si="214"/>
        <v>1441.9058</v>
      </c>
      <c r="G3015" s="95" t="s">
        <v>246</v>
      </c>
      <c r="H3015" s="69"/>
      <c r="I3015" s="76"/>
      <c r="J3015" s="76"/>
      <c r="K3015" s="88"/>
      <c r="N3015" s="18"/>
      <c r="P3015" s="4">
        <v>29.0</v>
      </c>
      <c r="Q3015" s="4"/>
      <c r="R3015" s="4"/>
      <c r="S3015" s="21"/>
      <c r="T3015" s="21"/>
      <c r="V3015" s="89"/>
      <c r="Z3015" s="73"/>
      <c r="AA3015" s="73">
        <v>14.999818051697574</v>
      </c>
      <c r="AB3015" s="4"/>
      <c r="AC3015" s="74"/>
      <c r="AD3015" s="75"/>
      <c r="AE3015" s="75"/>
      <c r="AF3015" s="76"/>
      <c r="AJ3015" s="90">
        <v>1602013.0</v>
      </c>
      <c r="AK3015" s="18"/>
      <c r="AL3015" s="8">
        <f t="shared" si="215"/>
        <v>0</v>
      </c>
      <c r="AO3015" s="8">
        <v>1.0792082670655732</v>
      </c>
      <c r="AT3015" s="18"/>
      <c r="AU3015" s="91"/>
    </row>
    <row r="3016" ht="12.0" customHeight="1">
      <c r="A3016" s="97">
        <v>5403014.0</v>
      </c>
      <c r="B3016" s="92" t="s">
        <v>3369</v>
      </c>
      <c r="C3016" s="81" t="str">
        <f t="shared" si="213"/>
        <v/>
      </c>
      <c r="D3016" s="82">
        <v>1519.6</v>
      </c>
      <c r="E3016" s="94" t="s">
        <v>245</v>
      </c>
      <c r="F3016" s="84">
        <f t="shared" si="214"/>
        <v>1853.912</v>
      </c>
      <c r="G3016" s="95" t="s">
        <v>246</v>
      </c>
      <c r="H3016" s="69"/>
      <c r="I3016" s="187" t="s">
        <v>3370</v>
      </c>
      <c r="J3016" s="76"/>
      <c r="K3016" s="88"/>
      <c r="N3016" s="18"/>
      <c r="P3016" s="4">
        <v>29.0</v>
      </c>
      <c r="Q3016" s="4"/>
      <c r="R3016" s="4"/>
      <c r="S3016" s="21"/>
      <c r="T3016" s="21"/>
      <c r="V3016" s="89"/>
      <c r="Z3016" s="73"/>
      <c r="AA3016" s="73">
        <v>14.999622627268963</v>
      </c>
      <c r="AB3016" s="4"/>
      <c r="AC3016" s="74"/>
      <c r="AD3016" s="75"/>
      <c r="AE3016" s="75"/>
      <c r="AF3016" s="76"/>
      <c r="AJ3016" s="90">
        <v>1602014.0</v>
      </c>
      <c r="AK3016" s="18"/>
      <c r="AL3016" s="8">
        <f t="shared" si="215"/>
        <v>0</v>
      </c>
      <c r="AO3016" s="8">
        <v>2.6380224499888816</v>
      </c>
      <c r="AT3016" s="18"/>
      <c r="AU3016" s="91"/>
    </row>
    <row r="3017" ht="12.0" customHeight="1">
      <c r="A3017" s="97">
        <v>5403036.0</v>
      </c>
      <c r="B3017" s="92" t="s">
        <v>3371</v>
      </c>
      <c r="C3017" s="81" t="str">
        <f t="shared" si="213"/>
        <v/>
      </c>
      <c r="D3017" s="82">
        <v>824.21</v>
      </c>
      <c r="E3017" s="94" t="s">
        <v>245</v>
      </c>
      <c r="F3017" s="84">
        <f t="shared" si="214"/>
        <v>1005.5362</v>
      </c>
      <c r="G3017" s="95" t="s">
        <v>246</v>
      </c>
      <c r="H3017" s="69"/>
      <c r="I3017" s="189"/>
      <c r="J3017" s="76"/>
      <c r="K3017" s="88"/>
      <c r="N3017" s="18"/>
      <c r="P3017" s="4">
        <v>29.0</v>
      </c>
      <c r="Q3017" s="4"/>
      <c r="R3017" s="4"/>
      <c r="S3017" s="21"/>
      <c r="T3017" s="21"/>
      <c r="V3017" s="89"/>
      <c r="Z3017" s="73"/>
      <c r="AA3017" s="73">
        <v>14.999532141854587</v>
      </c>
      <c r="AB3017" s="4"/>
      <c r="AC3017" s="74"/>
      <c r="AD3017" s="75"/>
      <c r="AE3017" s="75"/>
      <c r="AF3017" s="76"/>
      <c r="AJ3017" s="90">
        <v>1602015.0</v>
      </c>
      <c r="AK3017" s="18"/>
      <c r="AL3017" s="8">
        <f t="shared" si="215"/>
        <v>0</v>
      </c>
      <c r="AO3017" s="8">
        <v>2.348025828452598</v>
      </c>
      <c r="AT3017" s="18"/>
      <c r="AU3017" s="91"/>
    </row>
    <row r="3018" ht="12.0" customHeight="1">
      <c r="A3018" s="97">
        <v>5403054.0</v>
      </c>
      <c r="B3018" s="92" t="s">
        <v>3372</v>
      </c>
      <c r="C3018" s="81" t="str">
        <f t="shared" si="213"/>
        <v/>
      </c>
      <c r="D3018" s="82">
        <v>917.94</v>
      </c>
      <c r="E3018" s="94" t="s">
        <v>372</v>
      </c>
      <c r="F3018" s="84">
        <f t="shared" si="214"/>
        <v>1119.8868</v>
      </c>
      <c r="G3018" s="95" t="s">
        <v>246</v>
      </c>
      <c r="H3018" s="69"/>
      <c r="I3018" s="189"/>
      <c r="J3018" s="76"/>
      <c r="K3018" s="88"/>
      <c r="N3018" s="18"/>
      <c r="P3018" s="4">
        <v>29.0</v>
      </c>
      <c r="Q3018" s="4"/>
      <c r="R3018" s="4"/>
      <c r="S3018" s="21"/>
      <c r="T3018" s="21"/>
      <c r="V3018" s="89"/>
      <c r="Z3018" s="73"/>
      <c r="AA3018" s="73">
        <v>14.999532141854587</v>
      </c>
      <c r="AB3018" s="4"/>
      <c r="AC3018" s="74"/>
      <c r="AD3018" s="75"/>
      <c r="AE3018" s="75"/>
      <c r="AF3018" s="76"/>
      <c r="AJ3018" s="90"/>
      <c r="AK3018" s="18"/>
      <c r="AL3018" s="8">
        <f t="shared" si="215"/>
        <v>0</v>
      </c>
      <c r="AO3018" s="8">
        <v>0.7838320823929047</v>
      </c>
      <c r="AT3018" s="18"/>
      <c r="AU3018" s="91"/>
    </row>
    <row r="3019" ht="12.0" customHeight="1">
      <c r="A3019" s="97">
        <v>5403015.0</v>
      </c>
      <c r="B3019" s="92" t="s">
        <v>3373</v>
      </c>
      <c r="C3019" s="81" t="str">
        <f t="shared" si="213"/>
        <v/>
      </c>
      <c r="D3019" s="82">
        <v>1072.49</v>
      </c>
      <c r="E3019" s="94" t="s">
        <v>245</v>
      </c>
      <c r="F3019" s="84">
        <f t="shared" si="214"/>
        <v>1308.4378</v>
      </c>
      <c r="G3019" s="95" t="s">
        <v>246</v>
      </c>
      <c r="H3019" s="69"/>
      <c r="I3019" s="188"/>
      <c r="J3019" s="76"/>
      <c r="K3019" s="88"/>
      <c r="N3019" s="18"/>
      <c r="P3019" s="4">
        <v>29.0</v>
      </c>
      <c r="Q3019" s="4"/>
      <c r="R3019" s="4"/>
      <c r="S3019" s="21"/>
      <c r="T3019" s="21"/>
      <c r="V3019" s="89"/>
      <c r="Z3019" s="73"/>
      <c r="AA3019" s="73">
        <v>14.999532141854587</v>
      </c>
      <c r="AB3019" s="4"/>
      <c r="AC3019" s="74"/>
      <c r="AD3019" s="75"/>
      <c r="AE3019" s="75"/>
      <c r="AF3019" s="76"/>
      <c r="AJ3019" s="90">
        <v>1602015.0</v>
      </c>
      <c r="AK3019" s="18"/>
      <c r="AL3019" s="8">
        <f t="shared" si="215"/>
        <v>0</v>
      </c>
      <c r="AO3019" s="8">
        <v>0.35357350772874097</v>
      </c>
      <c r="AT3019" s="18"/>
      <c r="AU3019" s="91"/>
    </row>
    <row r="3020" ht="12.0" customHeight="1">
      <c r="A3020" s="97">
        <v>5403016.0</v>
      </c>
      <c r="B3020" s="92" t="s">
        <v>3374</v>
      </c>
      <c r="C3020" s="81" t="str">
        <f t="shared" si="213"/>
        <v/>
      </c>
      <c r="D3020" s="82">
        <v>1478.56</v>
      </c>
      <c r="E3020" s="94" t="s">
        <v>245</v>
      </c>
      <c r="F3020" s="84">
        <f t="shared" si="214"/>
        <v>1803.8432</v>
      </c>
      <c r="G3020" s="95" t="s">
        <v>246</v>
      </c>
      <c r="H3020" s="69"/>
      <c r="I3020" s="76"/>
      <c r="J3020" s="76"/>
      <c r="K3020" s="88"/>
      <c r="N3020" s="18"/>
      <c r="P3020" s="4">
        <v>29.0</v>
      </c>
      <c r="Q3020" s="4"/>
      <c r="R3020" s="4"/>
      <c r="S3020" s="21"/>
      <c r="T3020" s="21"/>
      <c r="V3020" s="89"/>
      <c r="Z3020" s="73"/>
      <c r="AA3020" s="73">
        <v>14.999903038765098</v>
      </c>
      <c r="AB3020" s="4"/>
      <c r="AC3020" s="74"/>
      <c r="AD3020" s="75"/>
      <c r="AE3020" s="75"/>
      <c r="AF3020" s="76"/>
      <c r="AJ3020" s="90">
        <v>1602016.0</v>
      </c>
      <c r="AK3020" s="18"/>
      <c r="AL3020" s="8">
        <f t="shared" si="215"/>
        <v>0</v>
      </c>
      <c r="AO3020" s="8">
        <v>0.5129386731263407</v>
      </c>
      <c r="AT3020" s="18"/>
      <c r="AU3020" s="91"/>
    </row>
    <row r="3021" ht="12.0" customHeight="1">
      <c r="A3021" s="97">
        <v>5403017.0</v>
      </c>
      <c r="B3021" s="92" t="s">
        <v>3375</v>
      </c>
      <c r="C3021" s="81" t="str">
        <f t="shared" si="213"/>
        <v/>
      </c>
      <c r="D3021" s="82">
        <v>1736.14</v>
      </c>
      <c r="E3021" s="94" t="s">
        <v>245</v>
      </c>
      <c r="F3021" s="84">
        <f t="shared" si="214"/>
        <v>2118.0908</v>
      </c>
      <c r="G3021" s="95" t="s">
        <v>246</v>
      </c>
      <c r="H3021" s="69"/>
      <c r="I3021" s="187" t="s">
        <v>3376</v>
      </c>
      <c r="J3021" s="76"/>
      <c r="K3021" s="88"/>
      <c r="N3021" s="18"/>
      <c r="P3021" s="4">
        <v>29.0</v>
      </c>
      <c r="Q3021" s="4"/>
      <c r="R3021" s="4"/>
      <c r="S3021" s="21"/>
      <c r="T3021" s="21"/>
      <c r="V3021" s="89"/>
      <c r="Z3021" s="73"/>
      <c r="AA3021" s="73">
        <v>14.999876136448094</v>
      </c>
      <c r="AB3021" s="4"/>
      <c r="AC3021" s="74"/>
      <c r="AD3021" s="75"/>
      <c r="AE3021" s="75"/>
      <c r="AF3021" s="76"/>
      <c r="AJ3021" s="90">
        <v>1602017.0</v>
      </c>
      <c r="AK3021" s="18"/>
      <c r="AL3021" s="8">
        <f t="shared" si="215"/>
        <v>0</v>
      </c>
      <c r="AO3021" s="8">
        <v>0.5050907773780754</v>
      </c>
      <c r="AT3021" s="18"/>
      <c r="AU3021" s="91"/>
    </row>
    <row r="3022" ht="12.0" customHeight="1">
      <c r="A3022" s="97">
        <v>5403037.0</v>
      </c>
      <c r="B3022" s="92" t="s">
        <v>3377</v>
      </c>
      <c r="C3022" s="81" t="str">
        <f t="shared" si="213"/>
        <v/>
      </c>
      <c r="D3022" s="82">
        <v>983.74</v>
      </c>
      <c r="E3022" s="94" t="s">
        <v>372</v>
      </c>
      <c r="F3022" s="84">
        <f t="shared" si="214"/>
        <v>1200.1628</v>
      </c>
      <c r="G3022" s="95" t="s">
        <v>246</v>
      </c>
      <c r="H3022" s="69"/>
      <c r="I3022" s="189"/>
      <c r="J3022" s="76"/>
      <c r="K3022" s="88"/>
      <c r="N3022" s="18"/>
      <c r="P3022" s="4">
        <v>29.0</v>
      </c>
      <c r="Q3022" s="4"/>
      <c r="R3022" s="4"/>
      <c r="S3022" s="21"/>
      <c r="T3022" s="21"/>
      <c r="V3022" s="89"/>
      <c r="Z3022" s="73"/>
      <c r="AA3022" s="73">
        <v>15.00018116160824</v>
      </c>
      <c r="AB3022" s="4"/>
      <c r="AC3022" s="74"/>
      <c r="AD3022" s="75"/>
      <c r="AE3022" s="75"/>
      <c r="AF3022" s="76"/>
      <c r="AJ3022" s="90">
        <v>1602018.0</v>
      </c>
      <c r="AK3022" s="18"/>
      <c r="AL3022" s="8">
        <f t="shared" si="215"/>
        <v>0</v>
      </c>
      <c r="AO3022" s="8">
        <v>11.410065162514922</v>
      </c>
      <c r="AT3022" s="18"/>
      <c r="AU3022" s="91"/>
    </row>
    <row r="3023" ht="12.0" customHeight="1">
      <c r="A3023" s="97">
        <v>5403018.0</v>
      </c>
      <c r="B3023" s="92" t="s">
        <v>3378</v>
      </c>
      <c r="C3023" s="81" t="str">
        <f t="shared" si="213"/>
        <v/>
      </c>
      <c r="D3023" s="82">
        <v>1187.04</v>
      </c>
      <c r="E3023" s="94" t="s">
        <v>245</v>
      </c>
      <c r="F3023" s="84">
        <f t="shared" si="214"/>
        <v>1448.1888</v>
      </c>
      <c r="G3023" s="95" t="s">
        <v>246</v>
      </c>
      <c r="H3023" s="69"/>
      <c r="I3023" s="188"/>
      <c r="J3023" s="76"/>
      <c r="K3023" s="88"/>
      <c r="N3023" s="18"/>
      <c r="P3023" s="4">
        <v>29.0</v>
      </c>
      <c r="Q3023" s="4"/>
      <c r="R3023" s="4"/>
      <c r="S3023" s="21"/>
      <c r="T3023" s="21"/>
      <c r="V3023" s="89"/>
      <c r="Z3023" s="73"/>
      <c r="AA3023" s="73">
        <v>15.00018116160824</v>
      </c>
      <c r="AB3023" s="4"/>
      <c r="AC3023" s="74"/>
      <c r="AD3023" s="75"/>
      <c r="AE3023" s="75"/>
      <c r="AF3023" s="76"/>
      <c r="AJ3023" s="90">
        <v>1602018.0</v>
      </c>
      <c r="AK3023" s="18"/>
      <c r="AL3023" s="8">
        <f t="shared" si="215"/>
        <v>0</v>
      </c>
      <c r="AO3023" s="8">
        <v>1.3508383424140058</v>
      </c>
      <c r="AT3023" s="18"/>
      <c r="AU3023" s="91"/>
    </row>
    <row r="3024" ht="12.0" customHeight="1">
      <c r="A3024" s="97">
        <v>5403019.0</v>
      </c>
      <c r="B3024" s="92" t="s">
        <v>3379</v>
      </c>
      <c r="C3024" s="81" t="str">
        <f t="shared" si="213"/>
        <v/>
      </c>
      <c r="D3024" s="82">
        <v>1558.29</v>
      </c>
      <c r="E3024" s="94" t="s">
        <v>245</v>
      </c>
      <c r="F3024" s="84">
        <f t="shared" si="214"/>
        <v>1901.1138</v>
      </c>
      <c r="G3024" s="95" t="s">
        <v>246</v>
      </c>
      <c r="H3024" s="69"/>
      <c r="I3024" s="76"/>
      <c r="J3024" s="76"/>
      <c r="K3024" s="88"/>
      <c r="N3024" s="18"/>
      <c r="P3024" s="4">
        <v>29.0</v>
      </c>
      <c r="Q3024" s="4"/>
      <c r="R3024" s="4"/>
      <c r="S3024" s="21"/>
      <c r="T3024" s="21"/>
      <c r="V3024" s="89"/>
      <c r="Z3024" s="73"/>
      <c r="AA3024" s="73">
        <v>14.999769998619996</v>
      </c>
      <c r="AB3024" s="4"/>
      <c r="AC3024" s="74"/>
      <c r="AD3024" s="75"/>
      <c r="AE3024" s="75"/>
      <c r="AF3024" s="76"/>
      <c r="AJ3024" s="90">
        <v>1602019.0</v>
      </c>
      <c r="AK3024" s="18"/>
      <c r="AL3024" s="8">
        <f t="shared" si="215"/>
        <v>0</v>
      </c>
      <c r="AO3024" s="8">
        <v>0.5808893408382747</v>
      </c>
      <c r="AT3024" s="18"/>
      <c r="AU3024" s="91"/>
    </row>
    <row r="3025" ht="12.0" customHeight="1">
      <c r="A3025" s="97">
        <v>5403020.0</v>
      </c>
      <c r="B3025" s="92" t="s">
        <v>3380</v>
      </c>
      <c r="C3025" s="81" t="str">
        <f t="shared" si="213"/>
        <v/>
      </c>
      <c r="D3025" s="82">
        <v>2215.01</v>
      </c>
      <c r="E3025" s="94" t="s">
        <v>245</v>
      </c>
      <c r="F3025" s="84">
        <f t="shared" si="214"/>
        <v>2702.3122</v>
      </c>
      <c r="G3025" s="95" t="s">
        <v>246</v>
      </c>
      <c r="H3025" s="69"/>
      <c r="I3025" s="187" t="s">
        <v>3381</v>
      </c>
      <c r="J3025" s="76"/>
      <c r="K3025" s="88"/>
      <c r="N3025" s="18"/>
      <c r="P3025" s="4">
        <v>29.0</v>
      </c>
      <c r="Q3025" s="4"/>
      <c r="R3025" s="4"/>
      <c r="S3025" s="21"/>
      <c r="T3025" s="21"/>
      <c r="V3025" s="89"/>
      <c r="Z3025" s="73"/>
      <c r="AA3025" s="73">
        <v>15.000258892973648</v>
      </c>
      <c r="AB3025" s="4"/>
      <c r="AC3025" s="74"/>
      <c r="AD3025" s="75"/>
      <c r="AE3025" s="75"/>
      <c r="AF3025" s="76"/>
      <c r="AJ3025" s="90">
        <v>1602020.0</v>
      </c>
      <c r="AK3025" s="18"/>
      <c r="AL3025" s="8">
        <f t="shared" si="215"/>
        <v>0</v>
      </c>
      <c r="AO3025" s="8">
        <v>1.3335380678042512</v>
      </c>
      <c r="AT3025" s="18"/>
      <c r="AU3025" s="91"/>
    </row>
    <row r="3026" ht="12.0" customHeight="1">
      <c r="A3026" s="97">
        <v>5403038.0</v>
      </c>
      <c r="B3026" s="92" t="s">
        <v>3382</v>
      </c>
      <c r="C3026" s="81" t="str">
        <f t="shared" si="213"/>
        <v/>
      </c>
      <c r="D3026" s="82">
        <v>1067.26</v>
      </c>
      <c r="E3026" s="94" t="s">
        <v>245</v>
      </c>
      <c r="F3026" s="84">
        <f t="shared" si="214"/>
        <v>1302.0572</v>
      </c>
      <c r="G3026" s="95" t="s">
        <v>246</v>
      </c>
      <c r="H3026" s="69"/>
      <c r="I3026" s="189"/>
      <c r="J3026" s="76"/>
      <c r="K3026" s="88"/>
      <c r="N3026" s="18"/>
      <c r="P3026" s="4">
        <v>29.0</v>
      </c>
      <c r="Q3026" s="4"/>
      <c r="R3026" s="4"/>
      <c r="S3026" s="21"/>
      <c r="T3026" s="21"/>
      <c r="V3026" s="89"/>
      <c r="Z3026" s="73"/>
      <c r="AA3026" s="73">
        <v>15.000099082496092</v>
      </c>
      <c r="AB3026" s="4"/>
      <c r="AC3026" s="74"/>
      <c r="AD3026" s="75"/>
      <c r="AE3026" s="75"/>
      <c r="AF3026" s="76"/>
      <c r="AJ3026" s="90">
        <v>1602031.0</v>
      </c>
      <c r="AK3026" s="18"/>
      <c r="AL3026" s="8">
        <f t="shared" si="215"/>
        <v>0</v>
      </c>
      <c r="AO3026" s="8">
        <v>5.258556888763512</v>
      </c>
      <c r="AT3026" s="18"/>
      <c r="AU3026" s="91"/>
    </row>
    <row r="3027" ht="12.0" customHeight="1">
      <c r="A3027" s="97">
        <v>5403055.0</v>
      </c>
      <c r="B3027" s="92" t="s">
        <v>3383</v>
      </c>
      <c r="C3027" s="81" t="str">
        <f t="shared" si="213"/>
        <v/>
      </c>
      <c r="D3027" s="82">
        <v>1175.6</v>
      </c>
      <c r="E3027" s="94" t="s">
        <v>372</v>
      </c>
      <c r="F3027" s="84">
        <f t="shared" si="214"/>
        <v>1434.232</v>
      </c>
      <c r="G3027" s="95" t="s">
        <v>246</v>
      </c>
      <c r="H3027" s="69"/>
      <c r="I3027" s="189"/>
      <c r="J3027" s="76"/>
      <c r="K3027" s="88"/>
      <c r="N3027" s="18"/>
      <c r="P3027" s="4">
        <v>29.0</v>
      </c>
      <c r="Q3027" s="4"/>
      <c r="R3027" s="4"/>
      <c r="S3027" s="21"/>
      <c r="T3027" s="21"/>
      <c r="V3027" s="89"/>
      <c r="Z3027" s="73"/>
      <c r="AA3027" s="73">
        <v>15.000099082496092</v>
      </c>
      <c r="AB3027" s="4"/>
      <c r="AC3027" s="74"/>
      <c r="AD3027" s="75"/>
      <c r="AE3027" s="75"/>
      <c r="AF3027" s="76"/>
      <c r="AJ3027" s="90"/>
      <c r="AK3027" s="18"/>
      <c r="AL3027" s="8">
        <f t="shared" si="215"/>
        <v>0</v>
      </c>
      <c r="AO3027" s="8">
        <v>0.8840570365310026</v>
      </c>
      <c r="AT3027" s="18"/>
      <c r="AU3027" s="91"/>
    </row>
    <row r="3028" ht="12.0" customHeight="1">
      <c r="A3028" s="97">
        <v>5403021.0</v>
      </c>
      <c r="B3028" s="92" t="s">
        <v>3384</v>
      </c>
      <c r="C3028" s="81" t="str">
        <f t="shared" si="213"/>
        <v/>
      </c>
      <c r="D3028" s="82">
        <v>1446.92</v>
      </c>
      <c r="E3028" s="94" t="s">
        <v>245</v>
      </c>
      <c r="F3028" s="84">
        <f t="shared" si="214"/>
        <v>1765.2424</v>
      </c>
      <c r="G3028" s="95" t="s">
        <v>246</v>
      </c>
      <c r="H3028" s="69"/>
      <c r="I3028" s="188"/>
      <c r="J3028" s="76"/>
      <c r="K3028" s="88"/>
      <c r="N3028" s="18"/>
      <c r="P3028" s="4">
        <v>29.0</v>
      </c>
      <c r="Q3028" s="4"/>
      <c r="R3028" s="4"/>
      <c r="S3028" s="21"/>
      <c r="T3028" s="21"/>
      <c r="V3028" s="89"/>
      <c r="Z3028" s="73"/>
      <c r="AA3028" s="73">
        <v>15.000099082496092</v>
      </c>
      <c r="AB3028" s="4"/>
      <c r="AC3028" s="74"/>
      <c r="AD3028" s="75"/>
      <c r="AE3028" s="75"/>
      <c r="AF3028" s="76"/>
      <c r="AJ3028" s="90">
        <v>1602031.0</v>
      </c>
      <c r="AK3028" s="18"/>
      <c r="AL3028" s="8">
        <f t="shared" si="215"/>
        <v>0</v>
      </c>
      <c r="AO3028" s="8">
        <v>0.4126332736087731</v>
      </c>
      <c r="AT3028" s="18"/>
      <c r="AU3028" s="91"/>
    </row>
    <row r="3029" ht="12.0" customHeight="1">
      <c r="A3029" s="97">
        <v>5403022.0</v>
      </c>
      <c r="B3029" s="92" t="s">
        <v>3385</v>
      </c>
      <c r="C3029" s="81" t="str">
        <f t="shared" si="213"/>
        <v/>
      </c>
      <c r="D3029" s="82">
        <v>2009.74</v>
      </c>
      <c r="E3029" s="94" t="s">
        <v>245</v>
      </c>
      <c r="F3029" s="84">
        <f t="shared" si="214"/>
        <v>2451.8828</v>
      </c>
      <c r="G3029" s="95" t="s">
        <v>246</v>
      </c>
      <c r="H3029" s="69"/>
      <c r="I3029" s="76"/>
      <c r="J3029" s="76"/>
      <c r="K3029" s="88"/>
      <c r="N3029" s="18"/>
      <c r="P3029" s="4">
        <v>29.0</v>
      </c>
      <c r="Q3029" s="4"/>
      <c r="R3029" s="4"/>
      <c r="S3029" s="21"/>
      <c r="T3029" s="21"/>
      <c r="V3029" s="89"/>
      <c r="Z3029" s="73"/>
      <c r="AA3029" s="73">
        <v>15.000178335770585</v>
      </c>
      <c r="AB3029" s="4"/>
      <c r="AC3029" s="74"/>
      <c r="AD3029" s="75"/>
      <c r="AE3029" s="75"/>
      <c r="AF3029" s="76"/>
      <c r="AJ3029" s="90">
        <v>1602032.0</v>
      </c>
      <c r="AK3029" s="18"/>
      <c r="AL3029" s="8">
        <f t="shared" si="215"/>
        <v>0</v>
      </c>
      <c r="AO3029" s="8">
        <v>0.5171302586057485</v>
      </c>
      <c r="AT3029" s="18"/>
      <c r="AU3029" s="91"/>
    </row>
    <row r="3030" ht="12.0" customHeight="1">
      <c r="A3030" s="97">
        <v>5403023.0</v>
      </c>
      <c r="B3030" s="92" t="s">
        <v>3386</v>
      </c>
      <c r="C3030" s="81" t="str">
        <f t="shared" si="213"/>
        <v/>
      </c>
      <c r="D3030" s="82">
        <v>2442.91</v>
      </c>
      <c r="E3030" s="94" t="s">
        <v>245</v>
      </c>
      <c r="F3030" s="84">
        <f t="shared" si="214"/>
        <v>2980.3502</v>
      </c>
      <c r="G3030" s="95" t="s">
        <v>246</v>
      </c>
      <c r="H3030" s="69"/>
      <c r="I3030" s="187" t="s">
        <v>3387</v>
      </c>
      <c r="J3030" s="76"/>
      <c r="K3030" s="88"/>
      <c r="N3030" s="18"/>
      <c r="P3030" s="4">
        <v>29.0</v>
      </c>
      <c r="Q3030" s="4"/>
      <c r="R3030" s="4"/>
      <c r="S3030" s="21"/>
      <c r="T3030" s="21"/>
      <c r="V3030" s="89"/>
      <c r="Z3030" s="73"/>
      <c r="AA3030" s="73">
        <v>15.0</v>
      </c>
      <c r="AB3030" s="4"/>
      <c r="AC3030" s="74"/>
      <c r="AD3030" s="75"/>
      <c r="AE3030" s="75"/>
      <c r="AF3030" s="76"/>
      <c r="AJ3030" s="90">
        <v>1602033.0</v>
      </c>
      <c r="AK3030" s="18"/>
      <c r="AL3030" s="8">
        <f t="shared" si="215"/>
        <v>0</v>
      </c>
      <c r="AO3030" s="8">
        <v>1.2763071524088871</v>
      </c>
      <c r="AT3030" s="18"/>
      <c r="AU3030" s="91"/>
    </row>
    <row r="3031" ht="12.0" customHeight="1">
      <c r="A3031" s="97">
        <v>5403039.0</v>
      </c>
      <c r="B3031" s="92" t="s">
        <v>3388</v>
      </c>
      <c r="C3031" s="81" t="str">
        <f t="shared" si="213"/>
        <v/>
      </c>
      <c r="D3031" s="82">
        <v>1207.48</v>
      </c>
      <c r="E3031" s="94" t="s">
        <v>245</v>
      </c>
      <c r="F3031" s="84">
        <f t="shared" si="214"/>
        <v>1473.1256</v>
      </c>
      <c r="G3031" s="95" t="s">
        <v>246</v>
      </c>
      <c r="H3031" s="69"/>
      <c r="I3031" s="189"/>
      <c r="J3031" s="76"/>
      <c r="K3031" s="88"/>
      <c r="N3031" s="18"/>
      <c r="P3031" s="4">
        <v>29.0</v>
      </c>
      <c r="Q3031" s="4"/>
      <c r="R3031" s="4"/>
      <c r="S3031" s="21"/>
      <c r="T3031" s="21"/>
      <c r="V3031" s="89"/>
      <c r="Z3031" s="73"/>
      <c r="AA3031" s="73">
        <v>14.99995454834692</v>
      </c>
      <c r="AB3031" s="4"/>
      <c r="AC3031" s="74"/>
      <c r="AD3031" s="75"/>
      <c r="AE3031" s="75"/>
      <c r="AF3031" s="76"/>
      <c r="AJ3031" s="90">
        <v>1602021.0</v>
      </c>
      <c r="AK3031" s="18"/>
      <c r="AL3031" s="8">
        <f t="shared" si="215"/>
        <v>0</v>
      </c>
      <c r="AO3031" s="8">
        <v>23.239493518162476</v>
      </c>
      <c r="AT3031" s="18"/>
      <c r="AU3031" s="91"/>
    </row>
    <row r="3032" ht="12.0" customHeight="1">
      <c r="A3032" s="97">
        <v>5403056.0</v>
      </c>
      <c r="B3032" s="92" t="s">
        <v>3389</v>
      </c>
      <c r="C3032" s="81" t="str">
        <f t="shared" si="213"/>
        <v/>
      </c>
      <c r="D3032" s="82">
        <v>1429.91</v>
      </c>
      <c r="E3032" s="94" t="s">
        <v>245</v>
      </c>
      <c r="F3032" s="84">
        <f t="shared" si="214"/>
        <v>1744.4902</v>
      </c>
      <c r="G3032" s="95" t="s">
        <v>246</v>
      </c>
      <c r="H3032" s="69"/>
      <c r="I3032" s="189"/>
      <c r="J3032" s="76"/>
      <c r="K3032" s="88"/>
      <c r="N3032" s="18"/>
      <c r="P3032" s="4">
        <v>29.0</v>
      </c>
      <c r="Q3032" s="4"/>
      <c r="R3032" s="4"/>
      <c r="S3032" s="21"/>
      <c r="T3032" s="21"/>
      <c r="V3032" s="89"/>
      <c r="Z3032" s="73"/>
      <c r="AA3032" s="73">
        <v>14.99995454834692</v>
      </c>
      <c r="AB3032" s="4"/>
      <c r="AC3032" s="74"/>
      <c r="AD3032" s="75"/>
      <c r="AE3032" s="75"/>
      <c r="AF3032" s="76"/>
      <c r="AJ3032" s="90"/>
      <c r="AK3032" s="18"/>
      <c r="AL3032" s="8">
        <f t="shared" si="215"/>
        <v>0</v>
      </c>
      <c r="AO3032" s="8">
        <v>1.6353690546451385</v>
      </c>
      <c r="AT3032" s="18"/>
      <c r="AU3032" s="91"/>
    </row>
    <row r="3033" ht="12.0" customHeight="1">
      <c r="A3033" s="97">
        <v>5403024.0</v>
      </c>
      <c r="B3033" s="92" t="s">
        <v>3390</v>
      </c>
      <c r="C3033" s="81" t="str">
        <f t="shared" si="213"/>
        <v/>
      </c>
      <c r="D3033" s="82">
        <v>1577.1</v>
      </c>
      <c r="E3033" s="94" t="s">
        <v>245</v>
      </c>
      <c r="F3033" s="84">
        <f t="shared" si="214"/>
        <v>1924.062</v>
      </c>
      <c r="G3033" s="95" t="s">
        <v>246</v>
      </c>
      <c r="H3033" s="69"/>
      <c r="I3033" s="188"/>
      <c r="J3033" s="76"/>
      <c r="K3033" s="88"/>
      <c r="N3033" s="18"/>
      <c r="P3033" s="4">
        <v>29.0</v>
      </c>
      <c r="Q3033" s="4"/>
      <c r="R3033" s="4"/>
      <c r="S3033" s="21"/>
      <c r="T3033" s="21"/>
      <c r="V3033" s="89"/>
      <c r="Z3033" s="73"/>
      <c r="AA3033" s="73">
        <v>14.99995454834692</v>
      </c>
      <c r="AB3033" s="4"/>
      <c r="AC3033" s="74"/>
      <c r="AD3033" s="75"/>
      <c r="AE3033" s="75"/>
      <c r="AF3033" s="76"/>
      <c r="AJ3033" s="90">
        <v>1602021.0</v>
      </c>
      <c r="AK3033" s="18"/>
      <c r="AL3033" s="8">
        <f t="shared" si="215"/>
        <v>0</v>
      </c>
      <c r="AO3033" s="8">
        <v>0.9124517267418143</v>
      </c>
      <c r="AT3033" s="18"/>
      <c r="AU3033" s="91"/>
    </row>
    <row r="3034" ht="12.0" customHeight="1">
      <c r="A3034" s="97">
        <v>5403025.0</v>
      </c>
      <c r="B3034" s="92" t="s">
        <v>3391</v>
      </c>
      <c r="C3034" s="81" t="str">
        <f t="shared" si="213"/>
        <v/>
      </c>
      <c r="D3034" s="82">
        <v>2073.64</v>
      </c>
      <c r="E3034" s="94" t="s">
        <v>245</v>
      </c>
      <c r="F3034" s="84">
        <f t="shared" si="214"/>
        <v>2529.8408</v>
      </c>
      <c r="G3034" s="95" t="s">
        <v>246</v>
      </c>
      <c r="H3034" s="69"/>
      <c r="I3034" s="76"/>
      <c r="J3034" s="76"/>
      <c r="K3034" s="88"/>
      <c r="N3034" s="18"/>
      <c r="P3034" s="4">
        <v>29.0</v>
      </c>
      <c r="Q3034" s="4"/>
      <c r="R3034" s="4"/>
      <c r="S3034" s="21"/>
      <c r="T3034" s="21"/>
      <c r="V3034" s="89"/>
      <c r="Z3034" s="73"/>
      <c r="AA3034" s="73">
        <v>14.999792591363516</v>
      </c>
      <c r="AB3034" s="4"/>
      <c r="AC3034" s="74"/>
      <c r="AD3034" s="75"/>
      <c r="AE3034" s="75"/>
      <c r="AF3034" s="76"/>
      <c r="AJ3034" s="90">
        <v>1602022.0</v>
      </c>
      <c r="AK3034" s="18"/>
      <c r="AL3034" s="8">
        <f t="shared" si="215"/>
        <v>0</v>
      </c>
      <c r="AO3034" s="8">
        <v>1.1276969951048907</v>
      </c>
      <c r="AT3034" s="18"/>
      <c r="AU3034" s="91"/>
    </row>
    <row r="3035" ht="12.0" customHeight="1">
      <c r="A3035" s="97">
        <v>5403026.0</v>
      </c>
      <c r="B3035" s="92" t="s">
        <v>3392</v>
      </c>
      <c r="C3035" s="81" t="str">
        <f t="shared" si="213"/>
        <v/>
      </c>
      <c r="D3035" s="82">
        <v>2615.25</v>
      </c>
      <c r="E3035" s="94" t="s">
        <v>245</v>
      </c>
      <c r="F3035" s="84">
        <f t="shared" si="214"/>
        <v>3190.605</v>
      </c>
      <c r="G3035" s="95" t="s">
        <v>246</v>
      </c>
      <c r="H3035" s="69"/>
      <c r="I3035" s="187" t="s">
        <v>3393</v>
      </c>
      <c r="J3035" s="76"/>
      <c r="K3035" s="88"/>
      <c r="N3035" s="18"/>
      <c r="P3035" s="4">
        <v>29.0</v>
      </c>
      <c r="Q3035" s="4"/>
      <c r="R3035" s="4"/>
      <c r="S3035" s="21"/>
      <c r="T3035" s="21"/>
      <c r="V3035" s="89"/>
      <c r="Z3035" s="73"/>
      <c r="AA3035" s="73">
        <v>14.999835546151232</v>
      </c>
      <c r="AB3035" s="4"/>
      <c r="AC3035" s="74"/>
      <c r="AD3035" s="75"/>
      <c r="AE3035" s="75"/>
      <c r="AF3035" s="76"/>
      <c r="AJ3035" s="90">
        <v>1602023.0</v>
      </c>
      <c r="AK3035" s="18"/>
      <c r="AL3035" s="8">
        <f t="shared" si="215"/>
        <v>0</v>
      </c>
      <c r="AO3035" s="8">
        <v>1.0218856841812933</v>
      </c>
      <c r="AT3035" s="18"/>
      <c r="AU3035" s="91"/>
    </row>
    <row r="3036" ht="12.0" customHeight="1">
      <c r="A3036" s="97">
        <v>5403040.0</v>
      </c>
      <c r="B3036" s="92" t="s">
        <v>3394</v>
      </c>
      <c r="C3036" s="81" t="str">
        <f t="shared" si="213"/>
        <v/>
      </c>
      <c r="D3036" s="82">
        <v>1471.73</v>
      </c>
      <c r="E3036" s="94" t="s">
        <v>245</v>
      </c>
      <c r="F3036" s="84">
        <f t="shared" si="214"/>
        <v>1795.5106</v>
      </c>
      <c r="G3036" s="95" t="s">
        <v>246</v>
      </c>
      <c r="H3036" s="69"/>
      <c r="I3036" s="189"/>
      <c r="J3036" s="76"/>
      <c r="K3036" s="88"/>
      <c r="N3036" s="18"/>
      <c r="P3036" s="4">
        <v>29.0</v>
      </c>
      <c r="Q3036" s="4"/>
      <c r="R3036" s="4"/>
      <c r="S3036" s="21"/>
      <c r="T3036" s="21"/>
      <c r="V3036" s="89"/>
      <c r="Z3036" s="73"/>
      <c r="AA3036" s="73">
        <v>14.999691729091523</v>
      </c>
      <c r="AB3036" s="4"/>
      <c r="AC3036" s="74"/>
      <c r="AD3036" s="75"/>
      <c r="AE3036" s="75"/>
      <c r="AF3036" s="76"/>
      <c r="AJ3036" s="90">
        <v>1602024.0</v>
      </c>
      <c r="AK3036" s="18"/>
      <c r="AL3036" s="8">
        <f t="shared" si="215"/>
        <v>0</v>
      </c>
      <c r="AO3036" s="8">
        <v>12.711177545084475</v>
      </c>
      <c r="AT3036" s="18"/>
      <c r="AU3036" s="91"/>
    </row>
    <row r="3037" ht="12.0" customHeight="1">
      <c r="A3037" s="97">
        <v>5403057.0</v>
      </c>
      <c r="B3037" s="92" t="s">
        <v>3395</v>
      </c>
      <c r="C3037" s="81" t="str">
        <f t="shared" si="213"/>
        <v/>
      </c>
      <c r="D3037" s="82">
        <v>1575.16</v>
      </c>
      <c r="E3037" s="94" t="s">
        <v>245</v>
      </c>
      <c r="F3037" s="84">
        <f t="shared" si="214"/>
        <v>1921.6952</v>
      </c>
      <c r="G3037" s="95" t="s">
        <v>246</v>
      </c>
      <c r="H3037" s="69"/>
      <c r="I3037" s="189"/>
      <c r="J3037" s="76"/>
      <c r="K3037" s="88"/>
      <c r="N3037" s="18"/>
      <c r="P3037" s="4">
        <v>29.0</v>
      </c>
      <c r="Q3037" s="4"/>
      <c r="R3037" s="4"/>
      <c r="S3037" s="21"/>
      <c r="T3037" s="21"/>
      <c r="V3037" s="89"/>
      <c r="Z3037" s="73"/>
      <c r="AA3037" s="73">
        <v>14.999691729091523</v>
      </c>
      <c r="AB3037" s="4"/>
      <c r="AC3037" s="74"/>
      <c r="AD3037" s="75"/>
      <c r="AE3037" s="75"/>
      <c r="AF3037" s="76"/>
      <c r="AJ3037" s="90"/>
      <c r="AK3037" s="18"/>
      <c r="AL3037" s="8">
        <f t="shared" si="215"/>
        <v>0</v>
      </c>
      <c r="AO3037" s="8">
        <v>0.6250787554651566</v>
      </c>
      <c r="AT3037" s="18"/>
      <c r="AU3037" s="91"/>
    </row>
    <row r="3038" ht="12.0" customHeight="1">
      <c r="A3038" s="97">
        <v>5403027.0</v>
      </c>
      <c r="B3038" s="92" t="s">
        <v>3396</v>
      </c>
      <c r="C3038" s="81" t="str">
        <f t="shared" si="213"/>
        <v/>
      </c>
      <c r="D3038" s="82">
        <v>1860.23</v>
      </c>
      <c r="E3038" s="94" t="s">
        <v>245</v>
      </c>
      <c r="F3038" s="84">
        <f t="shared" si="214"/>
        <v>2269.4806</v>
      </c>
      <c r="G3038" s="95" t="s">
        <v>246</v>
      </c>
      <c r="H3038" s="69"/>
      <c r="I3038" s="188"/>
      <c r="J3038" s="76"/>
      <c r="K3038" s="88"/>
      <c r="N3038" s="18"/>
      <c r="P3038" s="4">
        <v>29.0</v>
      </c>
      <c r="Q3038" s="4"/>
      <c r="R3038" s="4"/>
      <c r="S3038" s="21"/>
      <c r="T3038" s="21"/>
      <c r="V3038" s="89"/>
      <c r="Z3038" s="73"/>
      <c r="AA3038" s="73">
        <v>14.999691729091523</v>
      </c>
      <c r="AB3038" s="4"/>
      <c r="AC3038" s="74"/>
      <c r="AD3038" s="75"/>
      <c r="AE3038" s="75"/>
      <c r="AF3038" s="76"/>
      <c r="AJ3038" s="90">
        <v>1602024.0</v>
      </c>
      <c r="AK3038" s="18"/>
      <c r="AL3038" s="8">
        <f t="shared" si="215"/>
        <v>0</v>
      </c>
      <c r="AO3038" s="8">
        <v>0.32793001447685044</v>
      </c>
      <c r="AT3038" s="18"/>
      <c r="AU3038" s="91"/>
    </row>
    <row r="3039" ht="12.0" customHeight="1">
      <c r="A3039" s="97">
        <v>5403028.0</v>
      </c>
      <c r="B3039" s="92" t="s">
        <v>3397</v>
      </c>
      <c r="C3039" s="81" t="str">
        <f t="shared" si="213"/>
        <v/>
      </c>
      <c r="D3039" s="82">
        <v>2336.07</v>
      </c>
      <c r="E3039" s="94" t="s">
        <v>245</v>
      </c>
      <c r="F3039" s="84">
        <f t="shared" si="214"/>
        <v>2850.0054</v>
      </c>
      <c r="G3039" s="95" t="s">
        <v>246</v>
      </c>
      <c r="H3039" s="69"/>
      <c r="I3039" s="19" t="s">
        <v>2984</v>
      </c>
      <c r="J3039" s="76"/>
      <c r="K3039" s="88"/>
      <c r="N3039" s="18"/>
      <c r="P3039" s="4">
        <v>29.0</v>
      </c>
      <c r="Q3039" s="4"/>
      <c r="R3039" s="4"/>
      <c r="S3039" s="21"/>
      <c r="T3039" s="21"/>
      <c r="V3039" s="89"/>
      <c r="Z3039" s="73"/>
      <c r="AA3039" s="73">
        <v>14.999877261457641</v>
      </c>
      <c r="AB3039" s="4"/>
      <c r="AC3039" s="74"/>
      <c r="AD3039" s="75"/>
      <c r="AE3039" s="75"/>
      <c r="AF3039" s="76"/>
      <c r="AJ3039" s="90">
        <v>1602025.0</v>
      </c>
      <c r="AK3039" s="18"/>
      <c r="AL3039" s="8">
        <f t="shared" si="215"/>
        <v>0</v>
      </c>
      <c r="AO3039" s="8">
        <v>0.6160048116043478</v>
      </c>
      <c r="AT3039" s="18"/>
      <c r="AU3039" s="91"/>
    </row>
    <row r="3040" ht="12.0" customHeight="1">
      <c r="A3040" s="97">
        <v>5403029.0</v>
      </c>
      <c r="B3040" s="92" t="s">
        <v>3398</v>
      </c>
      <c r="C3040" s="81" t="str">
        <f t="shared" si="213"/>
        <v/>
      </c>
      <c r="D3040" s="82">
        <v>2798.01</v>
      </c>
      <c r="E3040" s="94" t="s">
        <v>245</v>
      </c>
      <c r="F3040" s="84">
        <f t="shared" si="214"/>
        <v>3413.5722</v>
      </c>
      <c r="G3040" s="95" t="s">
        <v>246</v>
      </c>
      <c r="H3040" s="69"/>
      <c r="J3040" s="76"/>
      <c r="K3040" s="88"/>
      <c r="N3040" s="18"/>
      <c r="P3040" s="4">
        <v>29.0</v>
      </c>
      <c r="Q3040" s="4"/>
      <c r="R3040" s="4"/>
      <c r="S3040" s="21"/>
      <c r="T3040" s="21"/>
      <c r="V3040" s="89"/>
      <c r="Z3040" s="73"/>
      <c r="AA3040" s="73">
        <v>14.99982066824137</v>
      </c>
      <c r="AB3040" s="4"/>
      <c r="AC3040" s="74"/>
      <c r="AD3040" s="75"/>
      <c r="AE3040" s="75"/>
      <c r="AF3040" s="76"/>
      <c r="AJ3040" s="90">
        <v>1602026.0</v>
      </c>
      <c r="AK3040" s="18"/>
      <c r="AL3040" s="8">
        <f t="shared" si="215"/>
        <v>0</v>
      </c>
      <c r="AO3040" s="8">
        <v>0.3714423571000155</v>
      </c>
      <c r="AT3040" s="18"/>
      <c r="AU3040" s="91"/>
    </row>
    <row r="3041" ht="12.0" customHeight="1">
      <c r="A3041" s="97">
        <v>5403041.0</v>
      </c>
      <c r="B3041" s="92" t="s">
        <v>3399</v>
      </c>
      <c r="C3041" s="81" t="str">
        <f t="shared" si="213"/>
        <v/>
      </c>
      <c r="D3041" s="82">
        <v>1611.79</v>
      </c>
      <c r="E3041" s="94" t="s">
        <v>245</v>
      </c>
      <c r="F3041" s="84">
        <f t="shared" si="214"/>
        <v>1966.3838</v>
      </c>
      <c r="G3041" s="95" t="s">
        <v>246</v>
      </c>
      <c r="H3041" s="69"/>
      <c r="J3041" s="76"/>
      <c r="K3041" s="88"/>
      <c r="N3041" s="18"/>
      <c r="P3041" s="4">
        <v>29.0</v>
      </c>
      <c r="Q3041" s="4"/>
      <c r="R3041" s="4"/>
      <c r="S3041" s="21"/>
      <c r="T3041" s="21"/>
      <c r="V3041" s="89"/>
      <c r="Z3041" s="73"/>
      <c r="AA3041" s="73">
        <v>15.000050672423058</v>
      </c>
      <c r="AB3041" s="4"/>
      <c r="AC3041" s="74"/>
      <c r="AD3041" s="75"/>
      <c r="AE3041" s="75"/>
      <c r="AF3041" s="76"/>
      <c r="AJ3041" s="90">
        <v>1602027.0</v>
      </c>
      <c r="AK3041" s="18"/>
      <c r="AL3041" s="8">
        <f t="shared" si="215"/>
        <v>0</v>
      </c>
      <c r="AO3041" s="8">
        <v>8.704959646174293</v>
      </c>
      <c r="AT3041" s="18"/>
      <c r="AU3041" s="91"/>
    </row>
    <row r="3042" ht="12.0" customHeight="1">
      <c r="A3042" s="97">
        <v>5403058.0</v>
      </c>
      <c r="B3042" s="92" t="s">
        <v>3400</v>
      </c>
      <c r="C3042" s="81" t="str">
        <f t="shared" si="213"/>
        <v/>
      </c>
      <c r="D3042" s="82">
        <v>1768.92</v>
      </c>
      <c r="E3042" s="94" t="s">
        <v>372</v>
      </c>
      <c r="F3042" s="84">
        <f t="shared" si="214"/>
        <v>2158.0824</v>
      </c>
      <c r="G3042" s="95" t="s">
        <v>246</v>
      </c>
      <c r="H3042" s="69"/>
      <c r="J3042" s="76"/>
      <c r="K3042" s="88"/>
      <c r="N3042" s="18"/>
      <c r="P3042" s="4">
        <v>29.0</v>
      </c>
      <c r="Q3042" s="4"/>
      <c r="R3042" s="4"/>
      <c r="S3042" s="21"/>
      <c r="T3042" s="21"/>
      <c r="V3042" s="89"/>
      <c r="Z3042" s="73"/>
      <c r="AA3042" s="73">
        <v>15.000050672423058</v>
      </c>
      <c r="AB3042" s="4"/>
      <c r="AC3042" s="74"/>
      <c r="AD3042" s="75"/>
      <c r="AE3042" s="75"/>
      <c r="AF3042" s="76"/>
      <c r="AJ3042" s="90"/>
      <c r="AK3042" s="18"/>
      <c r="AL3042" s="8">
        <f t="shared" si="215"/>
        <v>0</v>
      </c>
      <c r="AO3042" s="8">
        <v>6.345381851264205</v>
      </c>
      <c r="AT3042" s="18"/>
      <c r="AU3042" s="91"/>
    </row>
    <row r="3043" ht="12.0" customHeight="1">
      <c r="A3043" s="97">
        <v>5403059.0</v>
      </c>
      <c r="B3043" s="92" t="s">
        <v>3401</v>
      </c>
      <c r="C3043" s="81" t="str">
        <f t="shared" si="213"/>
        <v/>
      </c>
      <c r="D3043" s="82">
        <v>2041.46</v>
      </c>
      <c r="E3043" s="94"/>
      <c r="F3043" s="84">
        <f t="shared" si="214"/>
        <v>2490.5812</v>
      </c>
      <c r="G3043" s="95" t="s">
        <v>246</v>
      </c>
      <c r="H3043" s="69"/>
      <c r="J3043" s="76"/>
      <c r="K3043" s="88"/>
      <c r="N3043" s="18"/>
      <c r="P3043" s="4">
        <v>29.0</v>
      </c>
      <c r="Q3043" s="4"/>
      <c r="R3043" s="4"/>
      <c r="S3043" s="21"/>
      <c r="T3043" s="21"/>
      <c r="V3043" s="89"/>
      <c r="Z3043" s="73"/>
      <c r="AA3043" s="73">
        <v>15.000050672423058</v>
      </c>
      <c r="AB3043" s="4"/>
      <c r="AC3043" s="74"/>
      <c r="AD3043" s="75"/>
      <c r="AE3043" s="75"/>
      <c r="AF3043" s="76"/>
      <c r="AJ3043" s="90"/>
      <c r="AK3043" s="18"/>
      <c r="AL3043" s="8">
        <f t="shared" si="215"/>
        <v>0</v>
      </c>
      <c r="AO3043" s="8">
        <v>4.581875213893141</v>
      </c>
      <c r="AT3043" s="18"/>
      <c r="AU3043" s="91"/>
    </row>
    <row r="3044" ht="12.0" customHeight="1">
      <c r="A3044" s="97">
        <v>5403030.0</v>
      </c>
      <c r="B3044" s="92" t="s">
        <v>3402</v>
      </c>
      <c r="C3044" s="81" t="str">
        <f t="shared" si="213"/>
        <v/>
      </c>
      <c r="D3044" s="82">
        <v>2829.22</v>
      </c>
      <c r="E3044" s="94" t="s">
        <v>245</v>
      </c>
      <c r="F3044" s="84">
        <f t="shared" si="214"/>
        <v>3451.6484</v>
      </c>
      <c r="G3044" s="95" t="s">
        <v>246</v>
      </c>
      <c r="H3044" s="69"/>
      <c r="J3044" s="76"/>
      <c r="K3044" s="88"/>
      <c r="N3044" s="18"/>
      <c r="P3044" s="4">
        <v>29.0</v>
      </c>
      <c r="Q3044" s="4"/>
      <c r="R3044" s="4"/>
      <c r="S3044" s="21"/>
      <c r="T3044" s="21"/>
      <c r="V3044" s="89"/>
      <c r="Z3044" s="73"/>
      <c r="AA3044" s="73">
        <v>15.000050672423058</v>
      </c>
      <c r="AB3044" s="4"/>
      <c r="AC3044" s="74"/>
      <c r="AD3044" s="75"/>
      <c r="AE3044" s="75"/>
      <c r="AF3044" s="76"/>
      <c r="AJ3044" s="90">
        <v>1602027.0</v>
      </c>
      <c r="AK3044" s="18"/>
      <c r="AL3044" s="8">
        <f t="shared" si="215"/>
        <v>0</v>
      </c>
      <c r="AO3044" s="8">
        <v>0.5834319073437443</v>
      </c>
      <c r="AT3044" s="18"/>
      <c r="AU3044" s="91"/>
    </row>
    <row r="3045" ht="12.0" customHeight="1">
      <c r="A3045" s="97">
        <v>5403031.0</v>
      </c>
      <c r="B3045" s="92" t="s">
        <v>3403</v>
      </c>
      <c r="C3045" s="81" t="str">
        <f t="shared" si="213"/>
        <v/>
      </c>
      <c r="D3045" s="82">
        <v>4111.71</v>
      </c>
      <c r="E3045" s="94" t="s">
        <v>245</v>
      </c>
      <c r="F3045" s="84">
        <f t="shared" si="214"/>
        <v>5016.2862</v>
      </c>
      <c r="G3045" s="95" t="s">
        <v>246</v>
      </c>
      <c r="H3045" s="69"/>
      <c r="J3045" s="76"/>
      <c r="K3045" s="88"/>
      <c r="N3045" s="18"/>
      <c r="P3045" s="4">
        <v>29.0</v>
      </c>
      <c r="Q3045" s="4"/>
      <c r="R3045" s="4"/>
      <c r="S3045" s="21"/>
      <c r="T3045" s="21"/>
      <c r="V3045" s="89"/>
      <c r="Z3045" s="73"/>
      <c r="AA3045" s="73">
        <v>14.999877950545553</v>
      </c>
      <c r="AB3045" s="4"/>
      <c r="AC3045" s="74"/>
      <c r="AD3045" s="75"/>
      <c r="AE3045" s="75"/>
      <c r="AF3045" s="76"/>
      <c r="AJ3045" s="90">
        <v>1602028.0</v>
      </c>
      <c r="AK3045" s="18"/>
      <c r="AL3045" s="8">
        <f t="shared" si="215"/>
        <v>0</v>
      </c>
      <c r="AO3045" s="8">
        <v>0.5934514568150205</v>
      </c>
      <c r="AT3045" s="18"/>
      <c r="AU3045" s="91"/>
    </row>
    <row r="3046" ht="12.0" customHeight="1">
      <c r="A3046" s="97">
        <v>5403062.0</v>
      </c>
      <c r="B3046" s="92" t="s">
        <v>3404</v>
      </c>
      <c r="C3046" s="81" t="str">
        <f t="shared" si="213"/>
        <v/>
      </c>
      <c r="D3046" s="82">
        <v>2259.76</v>
      </c>
      <c r="E3046" s="94" t="s">
        <v>245</v>
      </c>
      <c r="F3046" s="84">
        <f t="shared" si="214"/>
        <v>2756.9072</v>
      </c>
      <c r="G3046" s="95" t="s">
        <v>246</v>
      </c>
      <c r="H3046" s="69"/>
      <c r="J3046" s="76"/>
      <c r="K3046" s="88"/>
      <c r="N3046" s="18"/>
      <c r="P3046" s="4">
        <v>29.0</v>
      </c>
      <c r="Q3046" s="4"/>
      <c r="R3046" s="4"/>
      <c r="S3046" s="21"/>
      <c r="T3046" s="21"/>
      <c r="V3046" s="89"/>
      <c r="Z3046" s="73"/>
      <c r="AA3046" s="73">
        <v>14.999877950545553</v>
      </c>
      <c r="AB3046" s="4"/>
      <c r="AC3046" s="74"/>
      <c r="AD3046" s="75"/>
      <c r="AE3046" s="75"/>
      <c r="AF3046" s="76"/>
      <c r="AJ3046" s="90"/>
      <c r="AK3046" s="18"/>
      <c r="AL3046" s="8">
        <f t="shared" si="215"/>
        <v>0</v>
      </c>
      <c r="AO3046" s="8">
        <v>12.41776471590425</v>
      </c>
      <c r="AT3046" s="18"/>
      <c r="AU3046" s="91"/>
    </row>
    <row r="3047" ht="12.0" customHeight="1">
      <c r="A3047" s="97">
        <v>5403063.0</v>
      </c>
      <c r="B3047" s="92" t="s">
        <v>3405</v>
      </c>
      <c r="C3047" s="81" t="str">
        <f t="shared" si="213"/>
        <v/>
      </c>
      <c r="D3047" s="82">
        <v>2896.69</v>
      </c>
      <c r="E3047" s="94" t="s">
        <v>245</v>
      </c>
      <c r="F3047" s="84">
        <f t="shared" si="214"/>
        <v>3533.9618</v>
      </c>
      <c r="G3047" s="95" t="s">
        <v>246</v>
      </c>
      <c r="H3047" s="69"/>
      <c r="J3047" s="76"/>
      <c r="K3047" s="88"/>
      <c r="N3047" s="18"/>
      <c r="P3047" s="4">
        <v>29.0</v>
      </c>
      <c r="Q3047" s="4"/>
      <c r="R3047" s="4"/>
      <c r="S3047" s="21"/>
      <c r="T3047" s="21"/>
      <c r="V3047" s="89"/>
      <c r="Z3047" s="73"/>
      <c r="AA3047" s="73">
        <v>14.999877950545553</v>
      </c>
      <c r="AB3047" s="4"/>
      <c r="AC3047" s="74"/>
      <c r="AD3047" s="75"/>
      <c r="AE3047" s="75"/>
      <c r="AF3047" s="76"/>
      <c r="AJ3047" s="90"/>
      <c r="AK3047" s="18"/>
      <c r="AL3047" s="8">
        <f t="shared" si="215"/>
        <v>0</v>
      </c>
      <c r="AO3047" s="8">
        <v>3.8749193235405137</v>
      </c>
      <c r="AT3047" s="18"/>
      <c r="AU3047" s="91"/>
    </row>
    <row r="3048" ht="12.0" customHeight="1">
      <c r="A3048" s="97">
        <v>5403064.0</v>
      </c>
      <c r="B3048" s="92" t="s">
        <v>3406</v>
      </c>
      <c r="C3048" s="81" t="str">
        <f t="shared" si="213"/>
        <v/>
      </c>
      <c r="D3048" s="82">
        <v>3614.57</v>
      </c>
      <c r="E3048" s="94" t="s">
        <v>245</v>
      </c>
      <c r="F3048" s="84">
        <f t="shared" si="214"/>
        <v>4409.7754</v>
      </c>
      <c r="G3048" s="95" t="s">
        <v>246</v>
      </c>
      <c r="H3048" s="69"/>
      <c r="J3048" s="76"/>
      <c r="K3048" s="88"/>
      <c r="N3048" s="18"/>
      <c r="P3048" s="4">
        <v>29.0</v>
      </c>
      <c r="Q3048" s="4"/>
      <c r="R3048" s="4"/>
      <c r="S3048" s="21"/>
      <c r="T3048" s="21"/>
      <c r="V3048" s="89"/>
      <c r="Z3048" s="73"/>
      <c r="AA3048" s="73">
        <v>14.999877950545553</v>
      </c>
      <c r="AB3048" s="4"/>
      <c r="AC3048" s="74"/>
      <c r="AD3048" s="75"/>
      <c r="AE3048" s="75"/>
      <c r="AF3048" s="76"/>
      <c r="AJ3048" s="90"/>
      <c r="AK3048" s="18"/>
      <c r="AL3048" s="8">
        <f t="shared" si="215"/>
        <v>0</v>
      </c>
      <c r="AO3048" s="8">
        <v>1.293893289676948</v>
      </c>
      <c r="AT3048" s="18"/>
      <c r="AU3048" s="91"/>
    </row>
    <row r="3049" ht="12.0" customHeight="1">
      <c r="A3049" s="97">
        <v>5403065.0</v>
      </c>
      <c r="B3049" s="92" t="s">
        <v>3407</v>
      </c>
      <c r="C3049" s="81" t="str">
        <f t="shared" si="213"/>
        <v/>
      </c>
      <c r="D3049" s="82">
        <v>5129.12</v>
      </c>
      <c r="E3049" s="94" t="s">
        <v>245</v>
      </c>
      <c r="F3049" s="84">
        <f t="shared" si="214"/>
        <v>6257.5264</v>
      </c>
      <c r="G3049" s="95" t="s">
        <v>246</v>
      </c>
      <c r="H3049" s="69"/>
      <c r="J3049" s="76"/>
      <c r="K3049" s="88"/>
      <c r="N3049" s="18"/>
      <c r="P3049" s="4">
        <v>29.0</v>
      </c>
      <c r="Q3049" s="4"/>
      <c r="R3049" s="4"/>
      <c r="S3049" s="21"/>
      <c r="T3049" s="21"/>
      <c r="V3049" s="89"/>
      <c r="Z3049" s="73"/>
      <c r="AA3049" s="73">
        <v>14.999877950545553</v>
      </c>
      <c r="AB3049" s="4"/>
      <c r="AC3049" s="74"/>
      <c r="AD3049" s="75"/>
      <c r="AE3049" s="75"/>
      <c r="AF3049" s="76"/>
      <c r="AJ3049" s="90"/>
      <c r="AK3049" s="18"/>
      <c r="AL3049" s="8">
        <f t="shared" si="215"/>
        <v>0</v>
      </c>
      <c r="AO3049" s="8">
        <v>0.4559117851638344</v>
      </c>
      <c r="AT3049" s="18"/>
      <c r="AU3049" s="91"/>
    </row>
    <row r="3050" ht="12.0" customHeight="1">
      <c r="A3050" s="97">
        <v>5403042.0</v>
      </c>
      <c r="B3050" s="92" t="s">
        <v>3408</v>
      </c>
      <c r="C3050" s="81" t="str">
        <f t="shared" si="213"/>
        <v/>
      </c>
      <c r="D3050" s="82">
        <v>3004.43</v>
      </c>
      <c r="E3050" s="94" t="s">
        <v>245</v>
      </c>
      <c r="F3050" s="84">
        <f t="shared" si="214"/>
        <v>3665.4046</v>
      </c>
      <c r="G3050" s="95" t="s">
        <v>246</v>
      </c>
      <c r="H3050" s="69"/>
      <c r="J3050" s="76"/>
      <c r="K3050" s="88"/>
      <c r="N3050" s="18"/>
      <c r="P3050" s="4">
        <v>29.0</v>
      </c>
      <c r="Q3050" s="4"/>
      <c r="R3050" s="4"/>
      <c r="S3050" s="21"/>
      <c r="T3050" s="21"/>
      <c r="V3050" s="89"/>
      <c r="Z3050" s="73"/>
      <c r="AA3050" s="73">
        <v>15.000053308882329</v>
      </c>
      <c r="AB3050" s="4"/>
      <c r="AC3050" s="74"/>
      <c r="AD3050" s="75"/>
      <c r="AE3050" s="75"/>
      <c r="AF3050" s="76"/>
      <c r="AJ3050" s="90">
        <v>1602029.0</v>
      </c>
      <c r="AK3050" s="18"/>
      <c r="AL3050" s="8">
        <f t="shared" si="215"/>
        <v>0</v>
      </c>
      <c r="AO3050" s="8">
        <v>4.669957961064201</v>
      </c>
      <c r="AT3050" s="18"/>
      <c r="AU3050" s="91"/>
    </row>
    <row r="3051" ht="12.0" customHeight="1">
      <c r="A3051" s="97">
        <v>5403060.0</v>
      </c>
      <c r="B3051" s="92" t="s">
        <v>3409</v>
      </c>
      <c r="C3051" s="81" t="str">
        <f t="shared" si="213"/>
        <v/>
      </c>
      <c r="D3051" s="82">
        <v>3161.56</v>
      </c>
      <c r="E3051" s="94"/>
      <c r="F3051" s="84">
        <f t="shared" si="214"/>
        <v>3857.1032</v>
      </c>
      <c r="G3051" s="95" t="s">
        <v>246</v>
      </c>
      <c r="H3051" s="69"/>
      <c r="J3051" s="76"/>
      <c r="K3051" s="88"/>
      <c r="N3051" s="18"/>
      <c r="P3051" s="4">
        <v>29.0</v>
      </c>
      <c r="Q3051" s="4"/>
      <c r="R3051" s="4"/>
      <c r="S3051" s="21"/>
      <c r="T3051" s="21"/>
      <c r="V3051" s="89"/>
      <c r="Z3051" s="73"/>
      <c r="AA3051" s="73">
        <v>15.000053308882329</v>
      </c>
      <c r="AB3051" s="4"/>
      <c r="AC3051" s="74"/>
      <c r="AD3051" s="75"/>
      <c r="AE3051" s="75"/>
      <c r="AF3051" s="76"/>
      <c r="AJ3051" s="90"/>
      <c r="AK3051" s="18"/>
      <c r="AL3051" s="8">
        <f t="shared" si="215"/>
        <v>0</v>
      </c>
      <c r="AO3051" s="8">
        <v>2.535922695592149</v>
      </c>
      <c r="AT3051" s="18"/>
      <c r="AU3051" s="91"/>
    </row>
    <row r="3052" ht="12.0" customHeight="1">
      <c r="A3052" s="97">
        <v>5403061.0</v>
      </c>
      <c r="B3052" s="92" t="s">
        <v>3410</v>
      </c>
      <c r="C3052" s="81" t="str">
        <f t="shared" si="213"/>
        <v/>
      </c>
      <c r="D3052" s="82">
        <v>3556.75</v>
      </c>
      <c r="E3052" s="94"/>
      <c r="F3052" s="84">
        <f t="shared" si="214"/>
        <v>4339.235</v>
      </c>
      <c r="G3052" s="95" t="s">
        <v>246</v>
      </c>
      <c r="H3052" s="69"/>
      <c r="J3052" s="76"/>
      <c r="K3052" s="88"/>
      <c r="N3052" s="18"/>
      <c r="P3052" s="4">
        <v>29.0</v>
      </c>
      <c r="Q3052" s="4"/>
      <c r="R3052" s="4"/>
      <c r="S3052" s="21"/>
      <c r="T3052" s="21"/>
      <c r="V3052" s="89"/>
      <c r="Z3052" s="73"/>
      <c r="AA3052" s="73">
        <v>15.000053308882329</v>
      </c>
      <c r="AB3052" s="4"/>
      <c r="AC3052" s="74"/>
      <c r="AD3052" s="75"/>
      <c r="AE3052" s="75"/>
      <c r="AF3052" s="76"/>
      <c r="AJ3052" s="90"/>
      <c r="AK3052" s="18"/>
      <c r="AL3052" s="8">
        <f t="shared" si="215"/>
        <v>0</v>
      </c>
      <c r="AO3052" s="8">
        <v>0.6574614395979645</v>
      </c>
      <c r="AT3052" s="18"/>
      <c r="AU3052" s="91"/>
    </row>
    <row r="3053" ht="12.0" customHeight="1">
      <c r="A3053" s="97">
        <v>5403032.0</v>
      </c>
      <c r="B3053" s="92" t="s">
        <v>3411</v>
      </c>
      <c r="C3053" s="81" t="str">
        <f t="shared" si="213"/>
        <v/>
      </c>
      <c r="D3053" s="82">
        <v>4033.94</v>
      </c>
      <c r="E3053" s="94" t="s">
        <v>245</v>
      </c>
      <c r="F3053" s="84">
        <f t="shared" si="214"/>
        <v>4921.4068</v>
      </c>
      <c r="G3053" s="95" t="s">
        <v>246</v>
      </c>
      <c r="H3053" s="69"/>
      <c r="J3053" s="76"/>
      <c r="K3053" s="88"/>
      <c r="N3053" s="18"/>
      <c r="P3053" s="4">
        <v>29.0</v>
      </c>
      <c r="Q3053" s="4"/>
      <c r="R3053" s="4"/>
      <c r="S3053" s="21"/>
      <c r="T3053" s="21"/>
      <c r="V3053" s="89"/>
      <c r="Z3053" s="73"/>
      <c r="AA3053" s="73">
        <v>15.000053308882329</v>
      </c>
      <c r="AB3053" s="4"/>
      <c r="AC3053" s="74"/>
      <c r="AD3053" s="75"/>
      <c r="AE3053" s="75"/>
      <c r="AF3053" s="76"/>
      <c r="AJ3053" s="90">
        <v>1602029.0</v>
      </c>
      <c r="AK3053" s="18"/>
      <c r="AL3053" s="8">
        <f t="shared" si="215"/>
        <v>0</v>
      </c>
      <c r="AO3053" s="8">
        <v>0.28392900095812995</v>
      </c>
      <c r="AT3053" s="18"/>
      <c r="AU3053" s="91"/>
    </row>
    <row r="3054" ht="12.0" customHeight="1">
      <c r="A3054" s="109">
        <v>5403033.0</v>
      </c>
      <c r="B3054" s="110" t="s">
        <v>3412</v>
      </c>
      <c r="C3054" s="81" t="str">
        <f t="shared" si="213"/>
        <v/>
      </c>
      <c r="D3054" s="82">
        <v>5360.36</v>
      </c>
      <c r="E3054" s="121" t="s">
        <v>245</v>
      </c>
      <c r="F3054" s="128">
        <f t="shared" si="214"/>
        <v>6539.6392</v>
      </c>
      <c r="G3054" s="112" t="s">
        <v>246</v>
      </c>
      <c r="H3054" s="69"/>
      <c r="J3054" s="76"/>
      <c r="K3054" s="88"/>
      <c r="N3054" s="18"/>
      <c r="P3054" s="4">
        <v>29.0</v>
      </c>
      <c r="Q3054" s="4"/>
      <c r="R3054" s="4"/>
      <c r="S3054" s="21"/>
      <c r="T3054" s="21"/>
      <c r="V3054" s="89"/>
      <c r="Z3054" s="73"/>
      <c r="AA3054" s="73">
        <v>14.999924255048413</v>
      </c>
      <c r="AB3054" s="4"/>
      <c r="AC3054" s="74"/>
      <c r="AD3054" s="75"/>
      <c r="AE3054" s="75"/>
      <c r="AF3054" s="76"/>
      <c r="AJ3054" s="90">
        <v>1602030.0</v>
      </c>
      <c r="AK3054" s="18"/>
      <c r="AL3054" s="8">
        <f t="shared" si="215"/>
        <v>0</v>
      </c>
      <c r="AO3054" s="8">
        <v>0.28296973120502533</v>
      </c>
      <c r="AT3054" s="18"/>
      <c r="AU3054" s="91"/>
    </row>
    <row r="3055" ht="60.0" customHeight="1">
      <c r="A3055" s="62">
        <v>83.0</v>
      </c>
      <c r="B3055" s="113" t="s">
        <v>3413</v>
      </c>
      <c r="C3055" s="66"/>
      <c r="D3055" s="82"/>
      <c r="E3055" s="66"/>
      <c r="F3055" s="114"/>
      <c r="G3055" s="68"/>
      <c r="H3055" s="69"/>
      <c r="I3055" s="70">
        <v>0.0</v>
      </c>
      <c r="J3055" s="71"/>
      <c r="K3055" s="71"/>
      <c r="N3055" s="18"/>
      <c r="P3055" s="4">
        <v>31.0</v>
      </c>
      <c r="Q3055" s="4"/>
      <c r="R3055" s="5"/>
      <c r="S3055" s="21"/>
      <c r="T3055" s="21"/>
      <c r="V3055" s="72"/>
      <c r="Z3055" s="73"/>
      <c r="AA3055" s="73"/>
      <c r="AB3055" s="4"/>
      <c r="AC3055" s="74"/>
      <c r="AD3055" s="75"/>
      <c r="AE3055" s="75"/>
      <c r="AF3055" s="76"/>
      <c r="AJ3055" s="90"/>
      <c r="AK3055" s="18"/>
      <c r="AL3055" s="18"/>
      <c r="AT3055" s="18"/>
      <c r="AU3055" s="91"/>
    </row>
    <row r="3056" ht="12.0" customHeight="1">
      <c r="A3056" s="79">
        <v>5405010.0</v>
      </c>
      <c r="B3056" s="80" t="s">
        <v>3414</v>
      </c>
      <c r="C3056" s="81" t="str">
        <f t="shared" ref="C3056:C3058" si="216">IF(MROUND(AL3056/(AO3056*F3056),1)=0,"",MROUND(AL3056/(AO3056*F3056),1))</f>
        <v/>
      </c>
      <c r="D3056" s="82">
        <v>980.33</v>
      </c>
      <c r="E3056" s="83" t="s">
        <v>245</v>
      </c>
      <c r="F3056" s="84">
        <f t="shared" ref="F3056:F3058" si="217">D3056*1.22</f>
        <v>1196.0026</v>
      </c>
      <c r="G3056" s="85" t="s">
        <v>274</v>
      </c>
      <c r="H3056" s="69"/>
      <c r="I3056" s="87" t="s">
        <v>1735</v>
      </c>
      <c r="J3056" s="100"/>
      <c r="K3056" s="88"/>
      <c r="N3056" s="18"/>
      <c r="P3056" s="4">
        <v>31.0</v>
      </c>
      <c r="Q3056" s="4"/>
      <c r="R3056" s="4"/>
      <c r="S3056" s="21"/>
      <c r="T3056" s="21"/>
      <c r="V3056" s="89"/>
      <c r="Z3056" s="73"/>
      <c r="AA3056" s="73">
        <v>20.000624287921582</v>
      </c>
      <c r="AB3056" s="4"/>
      <c r="AC3056" s="74"/>
      <c r="AD3056" s="75"/>
      <c r="AE3056" s="75"/>
      <c r="AF3056" s="76"/>
      <c r="AJ3056" s="90">
        <v>2603007.0</v>
      </c>
      <c r="AK3056" s="18"/>
      <c r="AL3056" s="8">
        <f t="shared" ref="AL3056:AL3058" si="218">$I$3055/3</f>
        <v>0</v>
      </c>
      <c r="AO3056" s="8">
        <v>0.364538539584453</v>
      </c>
      <c r="AT3056" s="18"/>
      <c r="AU3056" s="91"/>
    </row>
    <row r="3057" ht="12.0" customHeight="1">
      <c r="A3057" s="97">
        <v>5405011.0</v>
      </c>
      <c r="B3057" s="92" t="s">
        <v>3415</v>
      </c>
      <c r="C3057" s="81" t="str">
        <f t="shared" si="216"/>
        <v/>
      </c>
      <c r="D3057" s="82">
        <v>67.05</v>
      </c>
      <c r="E3057" s="94" t="s">
        <v>245</v>
      </c>
      <c r="F3057" s="84">
        <f t="shared" si="217"/>
        <v>81.801</v>
      </c>
      <c r="G3057" s="95" t="s">
        <v>246</v>
      </c>
      <c r="H3057" s="69"/>
      <c r="I3057" s="187" t="s">
        <v>3416</v>
      </c>
      <c r="J3057" s="76"/>
      <c r="K3057" s="88"/>
      <c r="N3057" s="18"/>
      <c r="P3057" s="4">
        <v>31.0</v>
      </c>
      <c r="Q3057" s="4"/>
      <c r="R3057" s="4"/>
      <c r="S3057" s="21"/>
      <c r="T3057" s="21"/>
      <c r="V3057" s="89"/>
      <c r="Z3057" s="73"/>
      <c r="AA3057" s="73">
        <v>19.990871748060243</v>
      </c>
      <c r="AB3057" s="4"/>
      <c r="AC3057" s="74"/>
      <c r="AD3057" s="75"/>
      <c r="AE3057" s="75"/>
      <c r="AF3057" s="76"/>
      <c r="AJ3057" s="90">
        <v>2603008.0</v>
      </c>
      <c r="AK3057" s="18"/>
      <c r="AL3057" s="8">
        <f t="shared" si="218"/>
        <v>0</v>
      </c>
      <c r="AO3057" s="8">
        <v>4.727591191657199</v>
      </c>
      <c r="AT3057" s="18"/>
      <c r="AU3057" s="91"/>
    </row>
    <row r="3058" ht="12.0" customHeight="1">
      <c r="A3058" s="109">
        <v>5405012.0</v>
      </c>
      <c r="B3058" s="110" t="s">
        <v>3417</v>
      </c>
      <c r="C3058" s="81" t="str">
        <f t="shared" si="216"/>
        <v/>
      </c>
      <c r="D3058" s="82">
        <v>58.95</v>
      </c>
      <c r="E3058" s="121" t="s">
        <v>245</v>
      </c>
      <c r="F3058" s="128">
        <f t="shared" si="217"/>
        <v>71.919</v>
      </c>
      <c r="G3058" s="112" t="s">
        <v>246</v>
      </c>
      <c r="H3058" s="69"/>
      <c r="I3058" s="188"/>
      <c r="J3058" s="76"/>
      <c r="K3058" s="88"/>
      <c r="N3058" s="18"/>
      <c r="P3058" s="4">
        <v>31.0</v>
      </c>
      <c r="Q3058" s="4"/>
      <c r="R3058" s="4"/>
      <c r="S3058" s="21"/>
      <c r="T3058" s="21"/>
      <c r="V3058" s="89"/>
      <c r="Z3058" s="73"/>
      <c r="AA3058" s="73">
        <v>20.010381520892807</v>
      </c>
      <c r="AB3058" s="4"/>
      <c r="AC3058" s="74"/>
      <c r="AD3058" s="75"/>
      <c r="AE3058" s="75"/>
      <c r="AF3058" s="76"/>
      <c r="AJ3058" s="90">
        <v>2603009.0</v>
      </c>
      <c r="AK3058" s="18"/>
      <c r="AL3058" s="8">
        <f t="shared" si="218"/>
        <v>0</v>
      </c>
      <c r="AO3058" s="8">
        <v>22.08416394829045</v>
      </c>
      <c r="AT3058" s="18"/>
      <c r="AU3058" s="91"/>
    </row>
    <row r="3059" ht="60.0" customHeight="1">
      <c r="A3059" s="62">
        <v>84.0</v>
      </c>
      <c r="B3059" s="113" t="s">
        <v>3418</v>
      </c>
      <c r="C3059" s="66"/>
      <c r="D3059" s="82"/>
      <c r="E3059" s="66"/>
      <c r="F3059" s="114"/>
      <c r="G3059" s="68"/>
      <c r="H3059" s="69"/>
      <c r="I3059" s="70">
        <v>0.0</v>
      </c>
      <c r="J3059" s="71"/>
      <c r="K3059" s="71"/>
      <c r="N3059" s="18"/>
      <c r="P3059" s="4">
        <v>32.0</v>
      </c>
      <c r="Q3059" s="4"/>
      <c r="R3059" s="5"/>
      <c r="S3059" s="21"/>
      <c r="T3059" s="21"/>
      <c r="V3059" s="72"/>
      <c r="Z3059" s="73"/>
      <c r="AA3059" s="73"/>
      <c r="AB3059" s="4"/>
      <c r="AC3059" s="74"/>
      <c r="AD3059" s="75"/>
      <c r="AE3059" s="75"/>
      <c r="AF3059" s="76"/>
      <c r="AJ3059" s="90"/>
      <c r="AK3059" s="18"/>
      <c r="AL3059" s="18"/>
      <c r="AT3059" s="18"/>
      <c r="AU3059" s="91"/>
    </row>
    <row r="3060" ht="12.0" customHeight="1">
      <c r="A3060" s="79">
        <v>5405018.0</v>
      </c>
      <c r="B3060" s="80" t="s">
        <v>3419</v>
      </c>
      <c r="C3060" s="81" t="str">
        <f t="shared" ref="C3060:C3064" si="219">IF(MROUND(AL3060/(AO3060*F3060),1)=0,"",MROUND(AL3060/(AO3060*F3060),1))</f>
        <v/>
      </c>
      <c r="D3060" s="82">
        <v>145.52</v>
      </c>
      <c r="E3060" s="83" t="s">
        <v>245</v>
      </c>
      <c r="F3060" s="84">
        <f t="shared" ref="F3060:F3064" si="220">D3060*1.22</f>
        <v>177.5344</v>
      </c>
      <c r="G3060" s="85" t="s">
        <v>274</v>
      </c>
      <c r="H3060" s="69"/>
      <c r="I3060" s="87" t="s">
        <v>3420</v>
      </c>
      <c r="J3060" s="100"/>
      <c r="K3060" s="88"/>
      <c r="N3060" s="18"/>
      <c r="P3060" s="4">
        <v>32.0</v>
      </c>
      <c r="Q3060" s="4"/>
      <c r="R3060" s="4"/>
      <c r="S3060" s="21"/>
      <c r="T3060" s="21"/>
      <c r="V3060" s="89"/>
      <c r="Z3060" s="73"/>
      <c r="AA3060" s="73">
        <v>19.997897171695925</v>
      </c>
      <c r="AB3060" s="4"/>
      <c r="AC3060" s="74"/>
      <c r="AD3060" s="75"/>
      <c r="AE3060" s="75"/>
      <c r="AF3060" s="76"/>
      <c r="AJ3060" s="90">
        <v>2601006.0</v>
      </c>
      <c r="AK3060" s="18"/>
      <c r="AL3060" s="8">
        <f t="shared" ref="AL3060:AL3064" si="221">$I$3059/6</f>
        <v>0</v>
      </c>
      <c r="AO3060" s="8">
        <v>0.27992863240991267</v>
      </c>
      <c r="AT3060" s="18"/>
      <c r="AU3060" s="91"/>
    </row>
    <row r="3061" ht="12.0" customHeight="1">
      <c r="A3061" s="97">
        <v>5405015.0</v>
      </c>
      <c r="B3061" s="92" t="s">
        <v>3421</v>
      </c>
      <c r="C3061" s="81" t="str">
        <f t="shared" si="219"/>
        <v/>
      </c>
      <c r="D3061" s="82">
        <v>285.64</v>
      </c>
      <c r="E3061" s="94" t="s">
        <v>245</v>
      </c>
      <c r="F3061" s="84">
        <f t="shared" si="220"/>
        <v>348.4808</v>
      </c>
      <c r="G3061" s="95" t="s">
        <v>246</v>
      </c>
      <c r="H3061" s="69"/>
      <c r="I3061" s="187" t="s">
        <v>3422</v>
      </c>
      <c r="J3061" s="76"/>
      <c r="K3061" s="88"/>
      <c r="N3061" s="18"/>
      <c r="P3061" s="4">
        <v>32.0</v>
      </c>
      <c r="Q3061" s="4"/>
      <c r="R3061" s="4"/>
      <c r="S3061" s="21"/>
      <c r="T3061" s="21"/>
      <c r="V3061" s="89"/>
      <c r="Z3061" s="73"/>
      <c r="AA3061" s="73">
        <v>14.998125234345707</v>
      </c>
      <c r="AB3061" s="4"/>
      <c r="AC3061" s="74"/>
      <c r="AD3061" s="75"/>
      <c r="AE3061" s="75"/>
      <c r="AF3061" s="76"/>
      <c r="AJ3061" s="90">
        <v>2603010.0</v>
      </c>
      <c r="AK3061" s="18"/>
      <c r="AL3061" s="8">
        <f t="shared" si="221"/>
        <v>0</v>
      </c>
      <c r="AO3061" s="8">
        <v>1.7412058885891095</v>
      </c>
      <c r="AT3061" s="18"/>
      <c r="AU3061" s="91"/>
    </row>
    <row r="3062" ht="12.0" customHeight="1">
      <c r="A3062" s="97">
        <v>5405016.0</v>
      </c>
      <c r="B3062" s="92" t="s">
        <v>3423</v>
      </c>
      <c r="C3062" s="81" t="str">
        <f t="shared" si="219"/>
        <v/>
      </c>
      <c r="D3062" s="82">
        <v>354.29</v>
      </c>
      <c r="E3062" s="94" t="s">
        <v>245</v>
      </c>
      <c r="F3062" s="84">
        <f t="shared" si="220"/>
        <v>432.2338</v>
      </c>
      <c r="G3062" s="95" t="s">
        <v>246</v>
      </c>
      <c r="H3062" s="69"/>
      <c r="I3062" s="188"/>
      <c r="J3062" s="76"/>
      <c r="K3062" s="88"/>
      <c r="N3062" s="18"/>
      <c r="P3062" s="4">
        <v>32.0</v>
      </c>
      <c r="Q3062" s="4"/>
      <c r="R3062" s="4"/>
      <c r="S3062" s="21"/>
      <c r="T3062" s="21"/>
      <c r="V3062" s="89"/>
      <c r="Z3062" s="73"/>
      <c r="AA3062" s="73">
        <v>14.99827258593885</v>
      </c>
      <c r="AB3062" s="4"/>
      <c r="AC3062" s="74"/>
      <c r="AD3062" s="75"/>
      <c r="AE3062" s="75"/>
      <c r="AF3062" s="76"/>
      <c r="AJ3062" s="90">
        <v>2603011.0</v>
      </c>
      <c r="AK3062" s="18"/>
      <c r="AL3062" s="8">
        <f t="shared" si="221"/>
        <v>0</v>
      </c>
      <c r="AO3062" s="8">
        <v>1.7754223317196454</v>
      </c>
      <c r="AT3062" s="18"/>
      <c r="AU3062" s="91"/>
    </row>
    <row r="3063" ht="12.0" customHeight="1">
      <c r="A3063" s="97">
        <v>5405017.0</v>
      </c>
      <c r="B3063" s="92" t="s">
        <v>3424</v>
      </c>
      <c r="C3063" s="81" t="str">
        <f t="shared" si="219"/>
        <v/>
      </c>
      <c r="D3063" s="82">
        <v>442.02</v>
      </c>
      <c r="E3063" s="94" t="s">
        <v>245</v>
      </c>
      <c r="F3063" s="84">
        <f t="shared" si="220"/>
        <v>539.2644</v>
      </c>
      <c r="G3063" s="95" t="s">
        <v>246</v>
      </c>
      <c r="H3063" s="69"/>
      <c r="I3063" s="76"/>
      <c r="J3063" s="76"/>
      <c r="K3063" s="88"/>
      <c r="N3063" s="18"/>
      <c r="P3063" s="4">
        <v>32.0</v>
      </c>
      <c r="Q3063" s="4"/>
      <c r="R3063" s="4"/>
      <c r="S3063" s="21"/>
      <c r="T3063" s="21"/>
      <c r="V3063" s="89"/>
      <c r="Z3063" s="73"/>
      <c r="AA3063" s="73">
        <v>14.998269297334716</v>
      </c>
      <c r="AB3063" s="4"/>
      <c r="AC3063" s="74"/>
      <c r="AD3063" s="75"/>
      <c r="AE3063" s="75"/>
      <c r="AF3063" s="76"/>
      <c r="AJ3063" s="90">
        <v>2603012.0</v>
      </c>
      <c r="AK3063" s="18"/>
      <c r="AL3063" s="8">
        <f t="shared" si="221"/>
        <v>0</v>
      </c>
      <c r="AO3063" s="8">
        <v>0.7931752671664858</v>
      </c>
      <c r="AT3063" s="18"/>
      <c r="AU3063" s="91"/>
    </row>
    <row r="3064" ht="12.0" customHeight="1">
      <c r="A3064" s="109">
        <v>2603015.0</v>
      </c>
      <c r="B3064" s="110" t="s">
        <v>3425</v>
      </c>
      <c r="C3064" s="81" t="str">
        <f t="shared" si="219"/>
        <v/>
      </c>
      <c r="D3064" s="82">
        <v>744.34</v>
      </c>
      <c r="E3064" s="121"/>
      <c r="F3064" s="128">
        <f t="shared" si="220"/>
        <v>908.0948</v>
      </c>
      <c r="G3064" s="112" t="s">
        <v>246</v>
      </c>
      <c r="H3064" s="69"/>
      <c r="I3064" s="76"/>
      <c r="J3064" s="76"/>
      <c r="K3064" s="88"/>
      <c r="N3064" s="18"/>
      <c r="P3064" s="4">
        <v>32.0</v>
      </c>
      <c r="Q3064" s="4"/>
      <c r="R3064" s="4"/>
      <c r="S3064" s="21"/>
      <c r="T3064" s="21"/>
      <c r="V3064" s="89"/>
      <c r="Z3064" s="73"/>
      <c r="AA3064" s="73">
        <v>4.999075006680513</v>
      </c>
      <c r="AB3064" s="4"/>
      <c r="AC3064" s="74"/>
      <c r="AD3064" s="75"/>
      <c r="AE3064" s="75"/>
      <c r="AF3064" s="76"/>
      <c r="AJ3064" s="90"/>
      <c r="AK3064" s="18"/>
      <c r="AL3064" s="8">
        <f t="shared" si="221"/>
        <v>0</v>
      </c>
      <c r="AO3064" s="8">
        <v>57.464617469999595</v>
      </c>
      <c r="AT3064" s="18"/>
      <c r="AU3064" s="91"/>
    </row>
    <row r="3065" ht="60.0" customHeight="1">
      <c r="A3065" s="62">
        <v>85.0</v>
      </c>
      <c r="B3065" s="113" t="s">
        <v>3426</v>
      </c>
      <c r="C3065" s="66"/>
      <c r="D3065" s="82"/>
      <c r="E3065" s="66"/>
      <c r="F3065" s="114"/>
      <c r="G3065" s="68"/>
      <c r="H3065" s="69"/>
      <c r="I3065" s="70">
        <v>0.0</v>
      </c>
      <c r="J3065" s="71"/>
      <c r="K3065" s="71"/>
      <c r="N3065" s="18"/>
      <c r="P3065" s="4">
        <v>33.0</v>
      </c>
      <c r="Q3065" s="4"/>
      <c r="R3065" s="5"/>
      <c r="S3065" s="21"/>
      <c r="T3065" s="21"/>
      <c r="V3065" s="72"/>
      <c r="Z3065" s="73"/>
      <c r="AA3065" s="73"/>
      <c r="AB3065" s="4"/>
      <c r="AC3065" s="74"/>
      <c r="AD3065" s="75"/>
      <c r="AE3065" s="75"/>
      <c r="AF3065" s="76"/>
      <c r="AJ3065" s="90"/>
      <c r="AK3065" s="18"/>
      <c r="AL3065" s="18"/>
      <c r="AT3065" s="18"/>
      <c r="AU3065" s="91"/>
    </row>
    <row r="3066" ht="12.0" customHeight="1">
      <c r="A3066" s="79">
        <v>5406001.0</v>
      </c>
      <c r="B3066" s="80" t="s">
        <v>3427</v>
      </c>
      <c r="C3066" s="81" t="str">
        <f t="shared" ref="C3066:C3076" si="222">IF(MROUND(AL3066/(AO3066*F3066),1)=0,"",MROUND(AL3066/(AO3066*F3066),1))</f>
        <v/>
      </c>
      <c r="D3066" s="82">
        <v>567.84</v>
      </c>
      <c r="E3066" s="83" t="s">
        <v>245</v>
      </c>
      <c r="F3066" s="84">
        <f t="shared" ref="F3066:F3076" si="223">D3066*1.22</f>
        <v>692.7648</v>
      </c>
      <c r="G3066" s="85" t="s">
        <v>246</v>
      </c>
      <c r="H3066" s="69"/>
      <c r="I3066" s="87" t="s">
        <v>1735</v>
      </c>
      <c r="J3066" s="76"/>
      <c r="K3066" s="88"/>
      <c r="N3066" s="18"/>
      <c r="P3066" s="4">
        <v>33.0</v>
      </c>
      <c r="Q3066" s="4"/>
      <c r="R3066" s="4"/>
      <c r="S3066" s="21"/>
      <c r="T3066" s="21"/>
      <c r="V3066" s="89"/>
      <c r="Z3066" s="73"/>
      <c r="AA3066" s="73">
        <v>20.001077789453845</v>
      </c>
      <c r="AB3066" s="4"/>
      <c r="AC3066" s="74"/>
      <c r="AD3066" s="75"/>
      <c r="AE3066" s="75"/>
      <c r="AF3066" s="76"/>
      <c r="AJ3066" s="90">
        <v>2602001.0</v>
      </c>
      <c r="AK3066" s="18"/>
      <c r="AL3066" s="8">
        <f t="shared" ref="AL3066:AL3076" si="224">$I$3065/11</f>
        <v>0</v>
      </c>
      <c r="AO3066" s="8">
        <v>1.4975019856715042</v>
      </c>
      <c r="AT3066" s="18"/>
      <c r="AU3066" s="91"/>
    </row>
    <row r="3067" ht="12.0" customHeight="1">
      <c r="A3067" s="97">
        <v>5406002.0</v>
      </c>
      <c r="B3067" s="92" t="s">
        <v>3428</v>
      </c>
      <c r="C3067" s="81" t="str">
        <f t="shared" si="222"/>
        <v/>
      </c>
      <c r="D3067" s="82">
        <v>639.85</v>
      </c>
      <c r="E3067" s="94" t="s">
        <v>245</v>
      </c>
      <c r="F3067" s="84">
        <f t="shared" si="223"/>
        <v>780.617</v>
      </c>
      <c r="G3067" s="95" t="s">
        <v>246</v>
      </c>
      <c r="H3067" s="69"/>
      <c r="I3067" s="187" t="s">
        <v>3429</v>
      </c>
      <c r="J3067" s="76"/>
      <c r="K3067" s="88"/>
      <c r="N3067" s="18"/>
      <c r="P3067" s="4">
        <v>33.0</v>
      </c>
      <c r="Q3067" s="4"/>
      <c r="R3067" s="4"/>
      <c r="S3067" s="21"/>
      <c r="T3067" s="21"/>
      <c r="V3067" s="89"/>
      <c r="Z3067" s="73"/>
      <c r="AA3067" s="73">
        <v>20.0</v>
      </c>
      <c r="AB3067" s="4"/>
      <c r="AC3067" s="74"/>
      <c r="AD3067" s="75"/>
      <c r="AE3067" s="75"/>
      <c r="AF3067" s="76"/>
      <c r="AJ3067" s="90">
        <v>2602002.0</v>
      </c>
      <c r="AK3067" s="18"/>
      <c r="AL3067" s="8">
        <f t="shared" si="224"/>
        <v>0</v>
      </c>
      <c r="AO3067" s="8">
        <v>1.215856911362233</v>
      </c>
      <c r="AT3067" s="18"/>
      <c r="AU3067" s="91"/>
    </row>
    <row r="3068" ht="12.0" customHeight="1">
      <c r="A3068" s="97">
        <v>5406003.0</v>
      </c>
      <c r="B3068" s="92" t="s">
        <v>3430</v>
      </c>
      <c r="C3068" s="81" t="str">
        <f t="shared" si="222"/>
        <v/>
      </c>
      <c r="D3068" s="82">
        <v>683.05</v>
      </c>
      <c r="E3068" s="94" t="s">
        <v>372</v>
      </c>
      <c r="F3068" s="84">
        <f t="shared" si="223"/>
        <v>833.321</v>
      </c>
      <c r="G3068" s="95" t="s">
        <v>246</v>
      </c>
      <c r="H3068" s="69"/>
      <c r="I3068" s="188"/>
      <c r="J3068" s="76"/>
      <c r="K3068" s="88"/>
      <c r="N3068" s="18"/>
      <c r="P3068" s="4">
        <v>33.0</v>
      </c>
      <c r="Q3068" s="4"/>
      <c r="R3068" s="4"/>
      <c r="S3068" s="21"/>
      <c r="T3068" s="21"/>
      <c r="V3068" s="89"/>
      <c r="Z3068" s="73"/>
      <c r="AA3068" s="73">
        <v>20.000895997132815</v>
      </c>
      <c r="AB3068" s="4"/>
      <c r="AC3068" s="74"/>
      <c r="AD3068" s="75"/>
      <c r="AE3068" s="75"/>
      <c r="AF3068" s="76"/>
      <c r="AJ3068" s="90">
        <v>2602003.0</v>
      </c>
      <c r="AK3068" s="18"/>
      <c r="AL3068" s="8">
        <f t="shared" si="224"/>
        <v>0</v>
      </c>
      <c r="AO3068" s="8">
        <v>2.058881013884298</v>
      </c>
      <c r="AT3068" s="18"/>
      <c r="AU3068" s="91"/>
    </row>
    <row r="3069" ht="12.0" customHeight="1">
      <c r="A3069" s="97">
        <v>5406004.0</v>
      </c>
      <c r="B3069" s="92" t="s">
        <v>3431</v>
      </c>
      <c r="C3069" s="81" t="str">
        <f t="shared" si="222"/>
        <v/>
      </c>
      <c r="D3069" s="82">
        <v>701.56</v>
      </c>
      <c r="E3069" s="94" t="s">
        <v>245</v>
      </c>
      <c r="F3069" s="84">
        <f t="shared" si="223"/>
        <v>855.9032</v>
      </c>
      <c r="G3069" s="95" t="s">
        <v>246</v>
      </c>
      <c r="H3069" s="69"/>
      <c r="I3069" s="76"/>
      <c r="J3069" s="76"/>
      <c r="K3069" s="88"/>
      <c r="N3069" s="18"/>
      <c r="P3069" s="4">
        <v>33.0</v>
      </c>
      <c r="Q3069" s="4"/>
      <c r="R3069" s="4"/>
      <c r="S3069" s="21"/>
      <c r="T3069" s="21"/>
      <c r="V3069" s="89"/>
      <c r="Z3069" s="73"/>
      <c r="AA3069" s="73">
        <v>20.000436166964718</v>
      </c>
      <c r="AB3069" s="4"/>
      <c r="AC3069" s="74"/>
      <c r="AD3069" s="75"/>
      <c r="AE3069" s="75"/>
      <c r="AF3069" s="76"/>
      <c r="AJ3069" s="90">
        <v>2602004.0</v>
      </c>
      <c r="AK3069" s="18"/>
      <c r="AL3069" s="8">
        <f t="shared" si="224"/>
        <v>0</v>
      </c>
      <c r="AO3069" s="8">
        <v>3.1909146592296573</v>
      </c>
      <c r="AT3069" s="18"/>
      <c r="AU3069" s="91"/>
    </row>
    <row r="3070" ht="12.0" customHeight="1">
      <c r="A3070" s="97">
        <v>5406005.0</v>
      </c>
      <c r="B3070" s="92" t="s">
        <v>3432</v>
      </c>
      <c r="C3070" s="81" t="str">
        <f t="shared" si="222"/>
        <v/>
      </c>
      <c r="D3070" s="82">
        <v>716.0</v>
      </c>
      <c r="E3070" s="94" t="s">
        <v>245</v>
      </c>
      <c r="F3070" s="84">
        <f t="shared" si="223"/>
        <v>873.52</v>
      </c>
      <c r="G3070" s="95" t="s">
        <v>252</v>
      </c>
      <c r="H3070" s="69"/>
      <c r="I3070" s="187" t="s">
        <v>3433</v>
      </c>
      <c r="J3070" s="76"/>
      <c r="K3070" s="88"/>
      <c r="N3070" s="18"/>
      <c r="P3070" s="4">
        <v>33.0</v>
      </c>
      <c r="Q3070" s="4"/>
      <c r="R3070" s="4"/>
      <c r="S3070" s="21"/>
      <c r="T3070" s="21"/>
      <c r="V3070" s="89"/>
      <c r="Z3070" s="73"/>
      <c r="AA3070" s="73">
        <v>19.999572613043853</v>
      </c>
      <c r="AB3070" s="4"/>
      <c r="AC3070" s="74"/>
      <c r="AD3070" s="75"/>
      <c r="AE3070" s="75"/>
      <c r="AF3070" s="76"/>
      <c r="AJ3070" s="90">
        <v>2602005.0</v>
      </c>
      <c r="AK3070" s="18"/>
      <c r="AL3070" s="8">
        <f t="shared" si="224"/>
        <v>0</v>
      </c>
      <c r="AO3070" s="8">
        <v>1.579413264320851</v>
      </c>
      <c r="AT3070" s="18"/>
      <c r="AU3070" s="91"/>
    </row>
    <row r="3071" ht="12.0" customHeight="1">
      <c r="A3071" s="97">
        <v>5406006.0</v>
      </c>
      <c r="B3071" s="92" t="s">
        <v>3434</v>
      </c>
      <c r="C3071" s="81" t="str">
        <f t="shared" si="222"/>
        <v/>
      </c>
      <c r="D3071" s="82">
        <v>755.4</v>
      </c>
      <c r="E3071" s="94" t="s">
        <v>245</v>
      </c>
      <c r="F3071" s="84">
        <f t="shared" si="223"/>
        <v>921.588</v>
      </c>
      <c r="G3071" s="95" t="s">
        <v>274</v>
      </c>
      <c r="H3071" s="69"/>
      <c r="I3071" s="188"/>
      <c r="J3071" s="100"/>
      <c r="K3071" s="88"/>
      <c r="N3071" s="18"/>
      <c r="P3071" s="4">
        <v>33.0</v>
      </c>
      <c r="Q3071" s="4"/>
      <c r="R3071" s="4"/>
      <c r="S3071" s="21"/>
      <c r="T3071" s="21"/>
      <c r="V3071" s="89"/>
      <c r="Z3071" s="73"/>
      <c r="AA3071" s="73">
        <v>19.99918982419186</v>
      </c>
      <c r="AB3071" s="4"/>
      <c r="AC3071" s="74"/>
      <c r="AD3071" s="75"/>
      <c r="AE3071" s="75"/>
      <c r="AF3071" s="76"/>
      <c r="AJ3071" s="90">
        <v>2602006.0</v>
      </c>
      <c r="AK3071" s="18"/>
      <c r="AL3071" s="8">
        <f t="shared" si="224"/>
        <v>0</v>
      </c>
      <c r="AO3071" s="8">
        <v>0.24121681024424954</v>
      </c>
      <c r="AT3071" s="18"/>
      <c r="AU3071" s="91"/>
    </row>
    <row r="3072" ht="12.0" customHeight="1">
      <c r="A3072" s="97">
        <v>5406007.0</v>
      </c>
      <c r="B3072" s="92" t="s">
        <v>3435</v>
      </c>
      <c r="C3072" s="81" t="str">
        <f t="shared" si="222"/>
        <v/>
      </c>
      <c r="D3072" s="82">
        <v>812.7</v>
      </c>
      <c r="E3072" s="94" t="s">
        <v>245</v>
      </c>
      <c r="F3072" s="84">
        <f t="shared" si="223"/>
        <v>991.494</v>
      </c>
      <c r="G3072" s="95" t="s">
        <v>252</v>
      </c>
      <c r="H3072" s="69"/>
      <c r="I3072" s="76"/>
      <c r="J3072" s="76"/>
      <c r="K3072" s="88"/>
      <c r="N3072" s="18"/>
      <c r="P3072" s="4">
        <v>33.0</v>
      </c>
      <c r="Q3072" s="4"/>
      <c r="R3072" s="4"/>
      <c r="S3072" s="21"/>
      <c r="T3072" s="21"/>
      <c r="V3072" s="89"/>
      <c r="Z3072" s="73"/>
      <c r="AA3072" s="73">
        <v>19.999623465622406</v>
      </c>
      <c r="AB3072" s="4"/>
      <c r="AC3072" s="74"/>
      <c r="AD3072" s="75"/>
      <c r="AE3072" s="75"/>
      <c r="AF3072" s="76"/>
      <c r="AJ3072" s="90">
        <v>2602007.0</v>
      </c>
      <c r="AK3072" s="18"/>
      <c r="AL3072" s="8">
        <f t="shared" si="224"/>
        <v>0</v>
      </c>
      <c r="AO3072" s="8">
        <v>1.115483822377306</v>
      </c>
      <c r="AT3072" s="18"/>
      <c r="AU3072" s="91"/>
    </row>
    <row r="3073" ht="12.0" customHeight="1">
      <c r="A3073" s="97">
        <v>5406008.0</v>
      </c>
      <c r="B3073" s="92" t="s">
        <v>3436</v>
      </c>
      <c r="C3073" s="81" t="str">
        <f t="shared" si="222"/>
        <v/>
      </c>
      <c r="D3073" s="82">
        <v>895.65</v>
      </c>
      <c r="E3073" s="94" t="s">
        <v>245</v>
      </c>
      <c r="F3073" s="84">
        <f t="shared" si="223"/>
        <v>1092.693</v>
      </c>
      <c r="G3073" s="95" t="s">
        <v>246</v>
      </c>
      <c r="H3073" s="69"/>
      <c r="I3073" s="187" t="s">
        <v>3437</v>
      </c>
      <c r="J3073" s="76"/>
      <c r="K3073" s="88"/>
      <c r="N3073" s="18"/>
      <c r="P3073" s="4">
        <v>33.0</v>
      </c>
      <c r="Q3073" s="4"/>
      <c r="R3073" s="4"/>
      <c r="S3073" s="21"/>
      <c r="T3073" s="21"/>
      <c r="V3073" s="89"/>
      <c r="Z3073" s="73"/>
      <c r="AA3073" s="73">
        <v>20.000341652573496</v>
      </c>
      <c r="AB3073" s="4"/>
      <c r="AC3073" s="74"/>
      <c r="AD3073" s="75"/>
      <c r="AE3073" s="75"/>
      <c r="AF3073" s="76"/>
      <c r="AJ3073" s="90">
        <v>2602008.0</v>
      </c>
      <c r="AK3073" s="18"/>
      <c r="AL3073" s="8">
        <f t="shared" si="224"/>
        <v>0</v>
      </c>
      <c r="AO3073" s="8">
        <v>1.3028996144240077</v>
      </c>
      <c r="AT3073" s="18"/>
      <c r="AU3073" s="91"/>
    </row>
    <row r="3074" ht="12.0" customHeight="1">
      <c r="A3074" s="97">
        <v>5406009.0</v>
      </c>
      <c r="B3074" s="92" t="s">
        <v>3438</v>
      </c>
      <c r="C3074" s="81" t="str">
        <f t="shared" si="222"/>
        <v/>
      </c>
      <c r="D3074" s="82">
        <v>909.71</v>
      </c>
      <c r="E3074" s="94" t="s">
        <v>245</v>
      </c>
      <c r="F3074" s="84">
        <f t="shared" si="223"/>
        <v>1109.8462</v>
      </c>
      <c r="G3074" s="95" t="s">
        <v>246</v>
      </c>
      <c r="H3074" s="69"/>
      <c r="I3074" s="188"/>
      <c r="J3074" s="76"/>
      <c r="K3074" s="88"/>
      <c r="N3074" s="18"/>
      <c r="P3074" s="4">
        <v>33.0</v>
      </c>
      <c r="Q3074" s="4"/>
      <c r="R3074" s="4"/>
      <c r="S3074" s="21"/>
      <c r="T3074" s="21"/>
      <c r="V3074" s="89"/>
      <c r="Z3074" s="73"/>
      <c r="AA3074" s="73">
        <v>19.99932724489969</v>
      </c>
      <c r="AB3074" s="4"/>
      <c r="AC3074" s="74"/>
      <c r="AD3074" s="75"/>
      <c r="AE3074" s="75"/>
      <c r="AF3074" s="76"/>
      <c r="AJ3074" s="90">
        <v>2602009.0</v>
      </c>
      <c r="AK3074" s="18"/>
      <c r="AL3074" s="8">
        <f t="shared" si="224"/>
        <v>0</v>
      </c>
      <c r="AO3074" s="8">
        <v>1.0670783337544574</v>
      </c>
      <c r="AT3074" s="18"/>
      <c r="AU3074" s="91"/>
    </row>
    <row r="3075" ht="12.0" customHeight="1">
      <c r="A3075" s="109">
        <v>5406010.0</v>
      </c>
      <c r="B3075" s="110" t="s">
        <v>3439</v>
      </c>
      <c r="C3075" s="81" t="str">
        <f t="shared" si="222"/>
        <v/>
      </c>
      <c r="D3075" s="82">
        <v>1314.52</v>
      </c>
      <c r="E3075" s="121" t="s">
        <v>245</v>
      </c>
      <c r="F3075" s="128">
        <f t="shared" si="223"/>
        <v>1603.7144</v>
      </c>
      <c r="G3075" s="112" t="s">
        <v>246</v>
      </c>
      <c r="H3075" s="69"/>
      <c r="I3075" s="76"/>
      <c r="J3075" s="76"/>
      <c r="K3075" s="88"/>
      <c r="N3075" s="18"/>
      <c r="P3075" s="4">
        <v>33.0</v>
      </c>
      <c r="Q3075" s="4"/>
      <c r="R3075" s="4"/>
      <c r="S3075" s="21"/>
      <c r="T3075" s="21"/>
      <c r="V3075" s="89"/>
      <c r="Z3075" s="73"/>
      <c r="AA3075" s="73">
        <v>20.0</v>
      </c>
      <c r="AB3075" s="4"/>
      <c r="AC3075" s="74"/>
      <c r="AD3075" s="75"/>
      <c r="AE3075" s="75"/>
      <c r="AF3075" s="76"/>
      <c r="AJ3075" s="90">
        <v>2602010.0</v>
      </c>
      <c r="AK3075" s="18"/>
      <c r="AL3075" s="8">
        <f t="shared" si="224"/>
        <v>0</v>
      </c>
      <c r="AO3075" s="8">
        <v>0.7586084124397331</v>
      </c>
      <c r="AT3075" s="18"/>
      <c r="AU3075" s="91"/>
    </row>
    <row r="3076" ht="12.0" customHeight="1">
      <c r="A3076" s="109">
        <v>5406011.0</v>
      </c>
      <c r="B3076" s="110" t="s">
        <v>3440</v>
      </c>
      <c r="C3076" s="81" t="str">
        <f t="shared" si="222"/>
        <v/>
      </c>
      <c r="D3076" s="82">
        <v>1375.01</v>
      </c>
      <c r="E3076" s="121" t="s">
        <v>245</v>
      </c>
      <c r="F3076" s="128">
        <f t="shared" si="223"/>
        <v>1677.5122</v>
      </c>
      <c r="G3076" s="112" t="s">
        <v>246</v>
      </c>
      <c r="H3076" s="69"/>
      <c r="I3076" s="76"/>
      <c r="J3076" s="76"/>
      <c r="K3076" s="88"/>
      <c r="N3076" s="18"/>
      <c r="P3076" s="4">
        <v>33.0</v>
      </c>
      <c r="Q3076" s="4"/>
      <c r="R3076" s="4"/>
      <c r="S3076" s="21"/>
      <c r="T3076" s="21"/>
      <c r="V3076" s="89"/>
      <c r="Z3076" s="73"/>
      <c r="AA3076" s="73">
        <v>20.0</v>
      </c>
      <c r="AB3076" s="4"/>
      <c r="AC3076" s="74"/>
      <c r="AD3076" s="75"/>
      <c r="AE3076" s="75"/>
      <c r="AF3076" s="76"/>
      <c r="AJ3076" s="90"/>
      <c r="AK3076" s="18"/>
      <c r="AL3076" s="8">
        <f t="shared" si="224"/>
        <v>0</v>
      </c>
      <c r="AO3076" s="8">
        <v>79.77606458493725</v>
      </c>
      <c r="AT3076" s="18"/>
      <c r="AU3076" s="91"/>
    </row>
    <row r="3077" ht="60.0" customHeight="1">
      <c r="A3077" s="62">
        <v>86.0</v>
      </c>
      <c r="B3077" s="113" t="s">
        <v>3441</v>
      </c>
      <c r="C3077" s="66"/>
      <c r="D3077" s="82"/>
      <c r="E3077" s="66"/>
      <c r="F3077" s="114"/>
      <c r="G3077" s="68"/>
      <c r="H3077" s="69"/>
      <c r="I3077" s="70">
        <v>0.0</v>
      </c>
      <c r="J3077" s="71"/>
      <c r="K3077" s="71"/>
      <c r="N3077" s="18"/>
      <c r="P3077" s="4">
        <v>51.0</v>
      </c>
      <c r="Q3077" s="4"/>
      <c r="R3077" s="5"/>
      <c r="S3077" s="21"/>
      <c r="T3077" s="21"/>
      <c r="V3077" s="72"/>
      <c r="W3077" s="171"/>
      <c r="Z3077" s="73"/>
      <c r="AA3077" s="73"/>
      <c r="AB3077" s="4"/>
      <c r="AC3077" s="74"/>
      <c r="AD3077" s="75"/>
      <c r="AE3077" s="75"/>
      <c r="AF3077" s="76"/>
      <c r="AJ3077" s="90"/>
      <c r="AK3077" s="18"/>
      <c r="AL3077" s="18"/>
      <c r="AT3077" s="18"/>
      <c r="AU3077" s="91"/>
    </row>
    <row r="3078" ht="12.0" customHeight="1">
      <c r="A3078" s="79">
        <v>5408001.0</v>
      </c>
      <c r="B3078" s="80" t="s">
        <v>3442</v>
      </c>
      <c r="C3078" s="81" t="str">
        <f t="shared" ref="C3078:C3080" si="225">IF(MROUND(AL3078/(AO3078*F3078),1)=0,"",MROUND(AL3078/(AO3078*F3078),1))</f>
        <v/>
      </c>
      <c r="D3078" s="82">
        <v>1886.52</v>
      </c>
      <c r="E3078" s="83" t="s">
        <v>245</v>
      </c>
      <c r="F3078" s="84">
        <f t="shared" ref="F3078:F3080" si="226">D3078*1.22</f>
        <v>2301.5544</v>
      </c>
      <c r="G3078" s="85" t="s">
        <v>252</v>
      </c>
      <c r="H3078" s="69"/>
      <c r="I3078" s="76"/>
      <c r="J3078" s="76"/>
      <c r="K3078" s="88"/>
      <c r="N3078" s="18"/>
      <c r="P3078" s="4">
        <v>51.0</v>
      </c>
      <c r="Q3078" s="4"/>
      <c r="R3078" s="4"/>
      <c r="S3078" s="21"/>
      <c r="T3078" s="21"/>
      <c r="V3078" s="89"/>
      <c r="W3078" s="171"/>
      <c r="Z3078" s="73"/>
      <c r="AA3078" s="73">
        <v>15.0</v>
      </c>
      <c r="AB3078" s="4"/>
      <c r="AC3078" s="74"/>
      <c r="AD3078" s="75"/>
      <c r="AE3078" s="75"/>
      <c r="AF3078" s="76"/>
      <c r="AJ3078" s="90"/>
      <c r="AK3078" s="18"/>
      <c r="AL3078" s="8">
        <f t="shared" ref="AL3078:AL3080" si="227">$I$3077/3</f>
        <v>0</v>
      </c>
      <c r="AO3078" s="8">
        <v>0.5257801479554651</v>
      </c>
      <c r="AT3078" s="18"/>
      <c r="AU3078" s="91"/>
    </row>
    <row r="3079" ht="12.0" customHeight="1">
      <c r="A3079" s="97">
        <v>5408002.0</v>
      </c>
      <c r="B3079" s="92" t="s">
        <v>3443</v>
      </c>
      <c r="C3079" s="81" t="str">
        <f t="shared" si="225"/>
        <v/>
      </c>
      <c r="D3079" s="82">
        <v>2026.45</v>
      </c>
      <c r="E3079" s="94" t="s">
        <v>245</v>
      </c>
      <c r="F3079" s="84">
        <f t="shared" si="226"/>
        <v>2472.269</v>
      </c>
      <c r="G3079" s="95" t="s">
        <v>252</v>
      </c>
      <c r="H3079" s="69"/>
      <c r="I3079" s="76"/>
      <c r="J3079" s="76"/>
      <c r="K3079" s="88"/>
      <c r="N3079" s="18"/>
      <c r="P3079" s="4">
        <v>51.0</v>
      </c>
      <c r="Q3079" s="4"/>
      <c r="R3079" s="4"/>
      <c r="S3079" s="21"/>
      <c r="T3079" s="21"/>
      <c r="V3079" s="89"/>
      <c r="W3079" s="171"/>
      <c r="Z3079" s="73"/>
      <c r="AA3079" s="73">
        <v>15.0</v>
      </c>
      <c r="AB3079" s="4"/>
      <c r="AC3079" s="74"/>
      <c r="AD3079" s="75"/>
      <c r="AE3079" s="75"/>
      <c r="AF3079" s="76"/>
      <c r="AJ3079" s="90"/>
      <c r="AK3079" s="18"/>
      <c r="AL3079" s="8">
        <f t="shared" si="227"/>
        <v>0</v>
      </c>
      <c r="AO3079" s="8">
        <v>1.3186994610855431</v>
      </c>
      <c r="AT3079" s="18"/>
      <c r="AU3079" s="91"/>
    </row>
    <row r="3080" ht="12.0" customHeight="1">
      <c r="A3080" s="109">
        <v>5408003.0</v>
      </c>
      <c r="B3080" s="110" t="s">
        <v>3444</v>
      </c>
      <c r="C3080" s="81" t="str">
        <f t="shared" si="225"/>
        <v/>
      </c>
      <c r="D3080" s="82">
        <v>2143.62</v>
      </c>
      <c r="E3080" s="121" t="s">
        <v>245</v>
      </c>
      <c r="F3080" s="128">
        <f t="shared" si="226"/>
        <v>2615.2164</v>
      </c>
      <c r="G3080" s="112" t="s">
        <v>252</v>
      </c>
      <c r="H3080" s="69"/>
      <c r="I3080" s="76"/>
      <c r="J3080" s="76"/>
      <c r="K3080" s="88"/>
      <c r="N3080" s="18"/>
      <c r="P3080" s="4">
        <v>51.0</v>
      </c>
      <c r="Q3080" s="4"/>
      <c r="R3080" s="4"/>
      <c r="S3080" s="21"/>
      <c r="T3080" s="21"/>
      <c r="V3080" s="89"/>
      <c r="W3080" s="171"/>
      <c r="Z3080" s="73"/>
      <c r="AA3080" s="73">
        <v>15.0</v>
      </c>
      <c r="AB3080" s="4"/>
      <c r="AC3080" s="74"/>
      <c r="AD3080" s="75"/>
      <c r="AE3080" s="75"/>
      <c r="AF3080" s="76"/>
      <c r="AJ3080" s="90"/>
      <c r="AK3080" s="18"/>
      <c r="AL3080" s="8">
        <f t="shared" si="227"/>
        <v>0</v>
      </c>
      <c r="AO3080" s="8">
        <v>2.943415834395467</v>
      </c>
      <c r="AT3080" s="18"/>
      <c r="AU3080" s="91"/>
    </row>
    <row r="3081" ht="45.0" customHeight="1">
      <c r="A3081" s="62">
        <v>25.0</v>
      </c>
      <c r="B3081" s="113" t="s">
        <v>3445</v>
      </c>
      <c r="C3081" s="66"/>
      <c r="D3081" s="82"/>
      <c r="E3081" s="66"/>
      <c r="F3081" s="114"/>
      <c r="G3081" s="68"/>
      <c r="H3081" s="86"/>
      <c r="I3081" s="70">
        <v>0.0</v>
      </c>
      <c r="J3081" s="71"/>
      <c r="K3081" s="71"/>
      <c r="N3081" s="18"/>
      <c r="P3081" s="4">
        <v>266.0</v>
      </c>
      <c r="Q3081" s="4"/>
      <c r="R3081" s="5"/>
      <c r="S3081" s="21"/>
      <c r="T3081" s="21"/>
      <c r="V3081" s="72"/>
      <c r="Z3081" s="73"/>
      <c r="AA3081" s="73"/>
      <c r="AB3081" s="4"/>
      <c r="AC3081" s="74"/>
      <c r="AD3081" s="75"/>
      <c r="AE3081" s="75"/>
      <c r="AF3081" s="76"/>
      <c r="AJ3081" s="90"/>
      <c r="AK3081" s="18"/>
      <c r="AL3081" s="18"/>
      <c r="AT3081" s="18"/>
      <c r="AU3081" s="91"/>
    </row>
    <row r="3082" ht="12.0" customHeight="1">
      <c r="A3082" s="97">
        <v>5409001.0</v>
      </c>
      <c r="B3082" s="92" t="s">
        <v>2104</v>
      </c>
      <c r="C3082" s="81" t="str">
        <f t="shared" ref="C3082:C3100" si="228">IF(MROUND(AL3082/(AO3082*F3082),1)=0,"",MROUND(AL3082/(AO3082*F3082),1))</f>
        <v/>
      </c>
      <c r="D3082" s="82">
        <v>82.41</v>
      </c>
      <c r="E3082" s="94" t="s">
        <v>245</v>
      </c>
      <c r="F3082" s="84">
        <f t="shared" ref="F3082:F3100" si="229">D3082*1.22</f>
        <v>100.5402</v>
      </c>
      <c r="G3082" s="85"/>
      <c r="H3082" s="86"/>
      <c r="I3082" s="76"/>
      <c r="J3082" s="76"/>
      <c r="K3082" s="88"/>
      <c r="N3082" s="18"/>
      <c r="P3082" s="4">
        <v>266.0</v>
      </c>
      <c r="Q3082" s="4"/>
      <c r="R3082" s="4"/>
      <c r="S3082" s="21"/>
      <c r="T3082" s="21"/>
      <c r="V3082" s="89"/>
      <c r="Z3082" s="73"/>
      <c r="AA3082" s="73">
        <v>20.0</v>
      </c>
      <c r="AB3082" s="4"/>
      <c r="AC3082" s="74"/>
      <c r="AD3082" s="75"/>
      <c r="AE3082" s="75"/>
      <c r="AF3082" s="76"/>
      <c r="AJ3082" s="90"/>
      <c r="AK3082" s="18"/>
      <c r="AL3082" s="8">
        <f t="shared" ref="AL3082:AL3100" si="230">$I$1769/19</f>
        <v>0</v>
      </c>
      <c r="AO3082" s="8">
        <v>2.959952369464643</v>
      </c>
      <c r="AT3082" s="18"/>
      <c r="AU3082" s="91"/>
    </row>
    <row r="3083" ht="12.0" customHeight="1">
      <c r="A3083" s="97">
        <v>5409002.0</v>
      </c>
      <c r="B3083" s="92" t="s">
        <v>2105</v>
      </c>
      <c r="C3083" s="81" t="str">
        <f t="shared" si="228"/>
        <v/>
      </c>
      <c r="D3083" s="82">
        <v>103.0</v>
      </c>
      <c r="E3083" s="94" t="s">
        <v>245</v>
      </c>
      <c r="F3083" s="84">
        <f t="shared" si="229"/>
        <v>125.66</v>
      </c>
      <c r="G3083" s="95"/>
      <c r="H3083" s="86"/>
      <c r="I3083" s="76"/>
      <c r="J3083" s="100"/>
      <c r="K3083" s="88"/>
      <c r="N3083" s="18"/>
      <c r="P3083" s="4">
        <v>266.0</v>
      </c>
      <c r="Q3083" s="4"/>
      <c r="R3083" s="4"/>
      <c r="S3083" s="21"/>
      <c r="T3083" s="21"/>
      <c r="V3083" s="89"/>
      <c r="Z3083" s="73"/>
      <c r="AA3083" s="73">
        <v>20.0</v>
      </c>
      <c r="AB3083" s="4"/>
      <c r="AC3083" s="74"/>
      <c r="AD3083" s="75"/>
      <c r="AE3083" s="75"/>
      <c r="AF3083" s="76"/>
      <c r="AJ3083" s="90"/>
      <c r="AK3083" s="18"/>
      <c r="AL3083" s="8">
        <f t="shared" si="230"/>
        <v>0</v>
      </c>
      <c r="AO3083" s="8">
        <v>2.3075252014564582</v>
      </c>
      <c r="AT3083" s="18"/>
      <c r="AU3083" s="91"/>
    </row>
    <row r="3084" ht="12.0" customHeight="1">
      <c r="A3084" s="97">
        <v>5409018.0</v>
      </c>
      <c r="B3084" s="92" t="s">
        <v>2106</v>
      </c>
      <c r="C3084" s="81" t="str">
        <f t="shared" si="228"/>
        <v/>
      </c>
      <c r="D3084" s="82">
        <v>113.42</v>
      </c>
      <c r="E3084" s="94" t="s">
        <v>245</v>
      </c>
      <c r="F3084" s="84">
        <f t="shared" si="229"/>
        <v>138.3724</v>
      </c>
      <c r="G3084" s="95"/>
      <c r="H3084" s="86"/>
      <c r="I3084" s="76"/>
      <c r="J3084" s="76"/>
      <c r="K3084" s="88"/>
      <c r="N3084" s="18"/>
      <c r="P3084" s="4">
        <v>266.0</v>
      </c>
      <c r="Q3084" s="4"/>
      <c r="R3084" s="4"/>
      <c r="S3084" s="21"/>
      <c r="T3084" s="21"/>
      <c r="V3084" s="89"/>
      <c r="Z3084" s="73"/>
      <c r="AA3084" s="73">
        <v>20.0</v>
      </c>
      <c r="AB3084" s="4"/>
      <c r="AC3084" s="74"/>
      <c r="AD3084" s="75"/>
      <c r="AE3084" s="75"/>
      <c r="AF3084" s="76"/>
      <c r="AJ3084" s="90"/>
      <c r="AK3084" s="18"/>
      <c r="AL3084" s="8">
        <f t="shared" si="230"/>
        <v>0</v>
      </c>
      <c r="AO3084" s="8">
        <v>1.900595687477021</v>
      </c>
      <c r="AT3084" s="18"/>
      <c r="AU3084" s="91"/>
    </row>
    <row r="3085" ht="12.0" customHeight="1">
      <c r="A3085" s="97">
        <v>5409003.0</v>
      </c>
      <c r="B3085" s="92" t="s">
        <v>2107</v>
      </c>
      <c r="C3085" s="81" t="str">
        <f t="shared" si="228"/>
        <v/>
      </c>
      <c r="D3085" s="82">
        <v>128.96</v>
      </c>
      <c r="E3085" s="94" t="s">
        <v>245</v>
      </c>
      <c r="F3085" s="84">
        <f t="shared" si="229"/>
        <v>157.3312</v>
      </c>
      <c r="G3085" s="95"/>
      <c r="H3085" s="86"/>
      <c r="I3085" s="76"/>
      <c r="J3085" s="100"/>
      <c r="K3085" s="88"/>
      <c r="N3085" s="18"/>
      <c r="P3085" s="4">
        <v>266.0</v>
      </c>
      <c r="Q3085" s="4"/>
      <c r="R3085" s="4"/>
      <c r="S3085" s="21"/>
      <c r="T3085" s="21"/>
      <c r="V3085" s="89"/>
      <c r="Z3085" s="73"/>
      <c r="AA3085" s="73">
        <v>20.0</v>
      </c>
      <c r="AB3085" s="4"/>
      <c r="AC3085" s="74"/>
      <c r="AD3085" s="75"/>
      <c r="AE3085" s="75"/>
      <c r="AF3085" s="76"/>
      <c r="AJ3085" s="90"/>
      <c r="AK3085" s="18"/>
      <c r="AL3085" s="8">
        <f t="shared" si="230"/>
        <v>0</v>
      </c>
      <c r="AO3085" s="8">
        <v>1.562613586824044</v>
      </c>
      <c r="AT3085" s="18"/>
      <c r="AU3085" s="91"/>
    </row>
    <row r="3086" ht="12.0" customHeight="1">
      <c r="A3086" s="97">
        <v>5409004.0</v>
      </c>
      <c r="B3086" s="92" t="s">
        <v>2108</v>
      </c>
      <c r="C3086" s="81" t="str">
        <f t="shared" si="228"/>
        <v/>
      </c>
      <c r="D3086" s="82">
        <v>154.65</v>
      </c>
      <c r="E3086" s="94" t="s">
        <v>245</v>
      </c>
      <c r="F3086" s="84">
        <f t="shared" si="229"/>
        <v>188.673</v>
      </c>
      <c r="G3086" s="95"/>
      <c r="H3086" s="86"/>
      <c r="I3086" s="76"/>
      <c r="J3086" s="76"/>
      <c r="K3086" s="88"/>
      <c r="N3086" s="18"/>
      <c r="P3086" s="4">
        <v>266.0</v>
      </c>
      <c r="Q3086" s="4"/>
      <c r="R3086" s="4"/>
      <c r="S3086" s="21"/>
      <c r="T3086" s="21"/>
      <c r="V3086" s="89"/>
      <c r="Z3086" s="73"/>
      <c r="AA3086" s="73">
        <v>20.0</v>
      </c>
      <c r="AB3086" s="4"/>
      <c r="AC3086" s="74"/>
      <c r="AD3086" s="75"/>
      <c r="AE3086" s="75"/>
      <c r="AF3086" s="76"/>
      <c r="AJ3086" s="90"/>
      <c r="AK3086" s="18"/>
      <c r="AL3086" s="8">
        <f t="shared" si="230"/>
        <v>0</v>
      </c>
      <c r="AO3086" s="8">
        <v>1.6199299196999761</v>
      </c>
      <c r="AT3086" s="18"/>
      <c r="AU3086" s="91"/>
    </row>
    <row r="3087" ht="12.0" customHeight="1">
      <c r="A3087" s="97">
        <v>5409005.0</v>
      </c>
      <c r="B3087" s="92" t="s">
        <v>2109</v>
      </c>
      <c r="C3087" s="81" t="str">
        <f t="shared" si="228"/>
        <v/>
      </c>
      <c r="D3087" s="82">
        <v>165.08</v>
      </c>
      <c r="E3087" s="94" t="s">
        <v>245</v>
      </c>
      <c r="F3087" s="84">
        <f t="shared" si="229"/>
        <v>201.3976</v>
      </c>
      <c r="G3087" s="95"/>
      <c r="H3087" s="86"/>
      <c r="I3087" s="76"/>
      <c r="J3087" s="100"/>
      <c r="K3087" s="88"/>
      <c r="N3087" s="18"/>
      <c r="P3087" s="4">
        <v>266.0</v>
      </c>
      <c r="Q3087" s="4"/>
      <c r="R3087" s="4"/>
      <c r="S3087" s="21"/>
      <c r="T3087" s="21"/>
      <c r="V3087" s="89"/>
      <c r="Z3087" s="73"/>
      <c r="AA3087" s="73">
        <v>20.0</v>
      </c>
      <c r="AB3087" s="4"/>
      <c r="AC3087" s="74"/>
      <c r="AD3087" s="75"/>
      <c r="AE3087" s="75"/>
      <c r="AF3087" s="76"/>
      <c r="AJ3087" s="90"/>
      <c r="AK3087" s="18"/>
      <c r="AL3087" s="8">
        <f t="shared" si="230"/>
        <v>0</v>
      </c>
      <c r="AO3087" s="8">
        <v>1.7015282682448267</v>
      </c>
      <c r="AT3087" s="18"/>
      <c r="AU3087" s="91"/>
    </row>
    <row r="3088" ht="12.0" customHeight="1">
      <c r="A3088" s="97">
        <v>5409006.0</v>
      </c>
      <c r="B3088" s="92" t="s">
        <v>2110</v>
      </c>
      <c r="C3088" s="81" t="str">
        <f t="shared" si="228"/>
        <v/>
      </c>
      <c r="D3088" s="82">
        <v>179.51</v>
      </c>
      <c r="E3088" s="94" t="s">
        <v>245</v>
      </c>
      <c r="F3088" s="84">
        <f t="shared" si="229"/>
        <v>219.0022</v>
      </c>
      <c r="G3088" s="95"/>
      <c r="H3088" s="86"/>
      <c r="I3088" s="76"/>
      <c r="J3088" s="76"/>
      <c r="K3088" s="88"/>
      <c r="N3088" s="18"/>
      <c r="P3088" s="4">
        <v>266.0</v>
      </c>
      <c r="Q3088" s="4"/>
      <c r="R3088" s="4"/>
      <c r="S3088" s="21"/>
      <c r="T3088" s="21"/>
      <c r="V3088" s="89"/>
      <c r="Z3088" s="73"/>
      <c r="AA3088" s="73">
        <v>20.0</v>
      </c>
      <c r="AB3088" s="4"/>
      <c r="AC3088" s="74"/>
      <c r="AD3088" s="75"/>
      <c r="AE3088" s="75"/>
      <c r="AF3088" s="76"/>
      <c r="AJ3088" s="90"/>
      <c r="AK3088" s="18"/>
      <c r="AL3088" s="8">
        <f t="shared" si="230"/>
        <v>0</v>
      </c>
      <c r="AO3088" s="8">
        <v>1.5187789494170971</v>
      </c>
      <c r="AT3088" s="18"/>
      <c r="AU3088" s="91"/>
    </row>
    <row r="3089" ht="12.0" customHeight="1">
      <c r="A3089" s="97">
        <v>5409007.0</v>
      </c>
      <c r="B3089" s="92" t="s">
        <v>2111</v>
      </c>
      <c r="C3089" s="81" t="str">
        <f t="shared" si="228"/>
        <v/>
      </c>
      <c r="D3089" s="82">
        <v>205.29</v>
      </c>
      <c r="E3089" s="94" t="s">
        <v>245</v>
      </c>
      <c r="F3089" s="84">
        <f t="shared" si="229"/>
        <v>250.4538</v>
      </c>
      <c r="G3089" s="95"/>
      <c r="H3089" s="86"/>
      <c r="I3089" s="76"/>
      <c r="J3089" s="100"/>
      <c r="K3089" s="88"/>
      <c r="N3089" s="18"/>
      <c r="P3089" s="4">
        <v>266.0</v>
      </c>
      <c r="Q3089" s="4"/>
      <c r="R3089" s="4"/>
      <c r="S3089" s="21"/>
      <c r="T3089" s="21"/>
      <c r="V3089" s="89"/>
      <c r="Z3089" s="73"/>
      <c r="AA3089" s="73">
        <v>20.0</v>
      </c>
      <c r="AB3089" s="4"/>
      <c r="AC3089" s="74"/>
      <c r="AD3089" s="75"/>
      <c r="AE3089" s="75"/>
      <c r="AF3089" s="76"/>
      <c r="AJ3089" s="90"/>
      <c r="AK3089" s="18"/>
      <c r="AL3089" s="8">
        <f t="shared" si="230"/>
        <v>0</v>
      </c>
      <c r="AO3089" s="8">
        <v>1.3280799151500295</v>
      </c>
      <c r="AT3089" s="18"/>
      <c r="AU3089" s="91"/>
    </row>
    <row r="3090" ht="12.0" customHeight="1">
      <c r="A3090" s="97">
        <v>5409008.0</v>
      </c>
      <c r="B3090" s="92" t="s">
        <v>2112</v>
      </c>
      <c r="C3090" s="81" t="str">
        <f t="shared" si="228"/>
        <v/>
      </c>
      <c r="D3090" s="82">
        <v>231.9</v>
      </c>
      <c r="E3090" s="94" t="s">
        <v>245</v>
      </c>
      <c r="F3090" s="84">
        <f t="shared" si="229"/>
        <v>282.918</v>
      </c>
      <c r="G3090" s="95"/>
      <c r="H3090" s="86"/>
      <c r="I3090" s="76"/>
      <c r="J3090" s="76"/>
      <c r="K3090" s="88"/>
      <c r="N3090" s="18"/>
      <c r="P3090" s="4">
        <v>266.0</v>
      </c>
      <c r="Q3090" s="4"/>
      <c r="R3090" s="4"/>
      <c r="S3090" s="21"/>
      <c r="T3090" s="21"/>
      <c r="V3090" s="89"/>
      <c r="Z3090" s="73"/>
      <c r="AA3090" s="73">
        <v>20.0</v>
      </c>
      <c r="AB3090" s="4"/>
      <c r="AC3090" s="74"/>
      <c r="AD3090" s="75"/>
      <c r="AE3090" s="75"/>
      <c r="AF3090" s="76"/>
      <c r="AJ3090" s="90"/>
      <c r="AK3090" s="18"/>
      <c r="AL3090" s="8">
        <f t="shared" si="230"/>
        <v>0</v>
      </c>
      <c r="AO3090" s="8">
        <v>1.0249248639438409</v>
      </c>
      <c r="AT3090" s="18"/>
      <c r="AU3090" s="91"/>
    </row>
    <row r="3091" ht="12.0" customHeight="1">
      <c r="A3091" s="97">
        <v>5409009.0</v>
      </c>
      <c r="B3091" s="92" t="s">
        <v>2113</v>
      </c>
      <c r="C3091" s="81" t="str">
        <f t="shared" si="228"/>
        <v/>
      </c>
      <c r="D3091" s="82">
        <v>257.76</v>
      </c>
      <c r="E3091" s="94" t="s">
        <v>245</v>
      </c>
      <c r="F3091" s="84">
        <f t="shared" si="229"/>
        <v>314.4672</v>
      </c>
      <c r="G3091" s="95"/>
      <c r="H3091" s="86"/>
      <c r="I3091" s="76"/>
      <c r="J3091" s="100"/>
      <c r="K3091" s="88"/>
      <c r="N3091" s="18"/>
      <c r="P3091" s="4">
        <v>266.0</v>
      </c>
      <c r="Q3091" s="4"/>
      <c r="R3091" s="4"/>
      <c r="S3091" s="21"/>
      <c r="T3091" s="21"/>
      <c r="V3091" s="89"/>
      <c r="Z3091" s="73"/>
      <c r="AA3091" s="73">
        <v>20.0</v>
      </c>
      <c r="AB3091" s="4"/>
      <c r="AC3091" s="74"/>
      <c r="AD3091" s="75"/>
      <c r="AE3091" s="75"/>
      <c r="AF3091" s="76"/>
      <c r="AJ3091" s="90"/>
      <c r="AK3091" s="18"/>
      <c r="AL3091" s="8">
        <f t="shared" si="230"/>
        <v>0</v>
      </c>
      <c r="AO3091" s="8">
        <v>0.7651583876029674</v>
      </c>
      <c r="AT3091" s="18"/>
      <c r="AU3091" s="91"/>
    </row>
    <row r="3092" ht="12.0" customHeight="1">
      <c r="A3092" s="97">
        <v>5409010.0</v>
      </c>
      <c r="B3092" s="92" t="s">
        <v>2114</v>
      </c>
      <c r="C3092" s="81" t="str">
        <f t="shared" si="228"/>
        <v/>
      </c>
      <c r="D3092" s="82">
        <v>309.23</v>
      </c>
      <c r="E3092" s="94" t="s">
        <v>245</v>
      </c>
      <c r="F3092" s="84">
        <f t="shared" si="229"/>
        <v>377.2606</v>
      </c>
      <c r="G3092" s="95"/>
      <c r="H3092" s="86"/>
      <c r="I3092" s="76"/>
      <c r="J3092" s="76"/>
      <c r="K3092" s="88"/>
      <c r="N3092" s="18"/>
      <c r="P3092" s="4">
        <v>266.0</v>
      </c>
      <c r="Q3092" s="4"/>
      <c r="R3092" s="4"/>
      <c r="S3092" s="21"/>
      <c r="T3092" s="21"/>
      <c r="V3092" s="89"/>
      <c r="Z3092" s="73"/>
      <c r="AA3092" s="73">
        <v>20.0</v>
      </c>
      <c r="AB3092" s="4"/>
      <c r="AC3092" s="74"/>
      <c r="AD3092" s="75"/>
      <c r="AE3092" s="75"/>
      <c r="AF3092" s="76"/>
      <c r="AJ3092" s="90"/>
      <c r="AK3092" s="18"/>
      <c r="AL3092" s="8">
        <f t="shared" si="230"/>
        <v>0</v>
      </c>
      <c r="AO3092" s="8">
        <v>0.8816607179818984</v>
      </c>
      <c r="AT3092" s="18"/>
      <c r="AU3092" s="91"/>
    </row>
    <row r="3093" ht="12.0" customHeight="1">
      <c r="A3093" s="97">
        <v>5409019.0</v>
      </c>
      <c r="B3093" s="92" t="s">
        <v>2115</v>
      </c>
      <c r="C3093" s="81" t="str">
        <f t="shared" si="228"/>
        <v/>
      </c>
      <c r="D3093" s="82">
        <v>335.2</v>
      </c>
      <c r="E3093" s="94" t="s">
        <v>245</v>
      </c>
      <c r="F3093" s="84">
        <f t="shared" si="229"/>
        <v>408.944</v>
      </c>
      <c r="G3093" s="95"/>
      <c r="H3093" s="86"/>
      <c r="I3093" s="76"/>
      <c r="J3093" s="100"/>
      <c r="K3093" s="88"/>
      <c r="N3093" s="18"/>
      <c r="P3093" s="4">
        <v>266.0</v>
      </c>
      <c r="Q3093" s="4"/>
      <c r="R3093" s="4"/>
      <c r="S3093" s="21"/>
      <c r="T3093" s="21"/>
      <c r="V3093" s="89"/>
      <c r="Z3093" s="73"/>
      <c r="AA3093" s="73">
        <v>20.0</v>
      </c>
      <c r="AB3093" s="4"/>
      <c r="AC3093" s="74"/>
      <c r="AD3093" s="75"/>
      <c r="AE3093" s="75"/>
      <c r="AF3093" s="76"/>
      <c r="AJ3093" s="90"/>
      <c r="AK3093" s="18"/>
      <c r="AL3093" s="8">
        <f t="shared" si="230"/>
        <v>0</v>
      </c>
      <c r="AO3093" s="8">
        <v>0.9876546900159675</v>
      </c>
      <c r="AT3093" s="18"/>
      <c r="AU3093" s="91"/>
    </row>
    <row r="3094" ht="12.0" customHeight="1">
      <c r="A3094" s="97">
        <v>5409011.0</v>
      </c>
      <c r="B3094" s="92" t="s">
        <v>2116</v>
      </c>
      <c r="C3094" s="81" t="str">
        <f t="shared" si="228"/>
        <v/>
      </c>
      <c r="D3094" s="82">
        <v>350.72</v>
      </c>
      <c r="E3094" s="94" t="s">
        <v>245</v>
      </c>
      <c r="F3094" s="84">
        <f t="shared" si="229"/>
        <v>427.8784</v>
      </c>
      <c r="G3094" s="95"/>
      <c r="H3094" s="86"/>
      <c r="I3094" s="76"/>
      <c r="J3094" s="76"/>
      <c r="K3094" s="88"/>
      <c r="N3094" s="18"/>
      <c r="P3094" s="4">
        <v>266.0</v>
      </c>
      <c r="Q3094" s="4"/>
      <c r="R3094" s="4"/>
      <c r="S3094" s="21"/>
      <c r="T3094" s="21"/>
      <c r="V3094" s="89"/>
      <c r="Z3094" s="73"/>
      <c r="AA3094" s="73">
        <v>20.0</v>
      </c>
      <c r="AB3094" s="4"/>
      <c r="AC3094" s="74"/>
      <c r="AD3094" s="75"/>
      <c r="AE3094" s="75"/>
      <c r="AF3094" s="76"/>
      <c r="AJ3094" s="90"/>
      <c r="AK3094" s="18"/>
      <c r="AL3094" s="8">
        <f t="shared" si="230"/>
        <v>0</v>
      </c>
      <c r="AO3094" s="8">
        <v>0.5623434792013131</v>
      </c>
      <c r="AT3094" s="18"/>
      <c r="AU3094" s="91"/>
    </row>
    <row r="3095" ht="12.0" customHeight="1">
      <c r="A3095" s="97">
        <v>5409012.0</v>
      </c>
      <c r="B3095" s="92" t="s">
        <v>2117</v>
      </c>
      <c r="C3095" s="81" t="str">
        <f t="shared" si="228"/>
        <v/>
      </c>
      <c r="D3095" s="82">
        <v>360.98</v>
      </c>
      <c r="E3095" s="94" t="s">
        <v>245</v>
      </c>
      <c r="F3095" s="84">
        <f t="shared" si="229"/>
        <v>440.3956</v>
      </c>
      <c r="G3095" s="95"/>
      <c r="H3095" s="86"/>
      <c r="I3095" s="76"/>
      <c r="J3095" s="100"/>
      <c r="K3095" s="88"/>
      <c r="N3095" s="18"/>
      <c r="P3095" s="4">
        <v>266.0</v>
      </c>
      <c r="Q3095" s="4"/>
      <c r="R3095" s="4"/>
      <c r="S3095" s="21"/>
      <c r="T3095" s="21"/>
      <c r="V3095" s="89"/>
      <c r="Z3095" s="73"/>
      <c r="AA3095" s="73">
        <v>20.0</v>
      </c>
      <c r="AB3095" s="4"/>
      <c r="AC3095" s="74"/>
      <c r="AD3095" s="75"/>
      <c r="AE3095" s="75"/>
      <c r="AF3095" s="76"/>
      <c r="AJ3095" s="90"/>
      <c r="AK3095" s="18"/>
      <c r="AL3095" s="8">
        <f t="shared" si="230"/>
        <v>0</v>
      </c>
      <c r="AO3095" s="8">
        <v>1.1672232904398125</v>
      </c>
      <c r="AT3095" s="18"/>
      <c r="AU3095" s="91"/>
    </row>
    <row r="3096" ht="12.0" customHeight="1">
      <c r="A3096" s="97">
        <v>5409013.0</v>
      </c>
      <c r="B3096" s="92" t="s">
        <v>2118</v>
      </c>
      <c r="C3096" s="81" t="str">
        <f t="shared" si="228"/>
        <v/>
      </c>
      <c r="D3096" s="82">
        <v>392.06</v>
      </c>
      <c r="E3096" s="94" t="s">
        <v>245</v>
      </c>
      <c r="F3096" s="84">
        <f t="shared" si="229"/>
        <v>478.3132</v>
      </c>
      <c r="G3096" s="95"/>
      <c r="H3096" s="86"/>
      <c r="I3096" s="76"/>
      <c r="J3096" s="76"/>
      <c r="K3096" s="88"/>
      <c r="N3096" s="18"/>
      <c r="P3096" s="4">
        <v>266.0</v>
      </c>
      <c r="Q3096" s="4"/>
      <c r="R3096" s="4"/>
      <c r="S3096" s="21"/>
      <c r="T3096" s="21"/>
      <c r="V3096" s="89"/>
      <c r="Z3096" s="73"/>
      <c r="AA3096" s="73">
        <v>20.0</v>
      </c>
      <c r="AB3096" s="4"/>
      <c r="AC3096" s="74"/>
      <c r="AD3096" s="75"/>
      <c r="AE3096" s="75"/>
      <c r="AF3096" s="76"/>
      <c r="AJ3096" s="90"/>
      <c r="AK3096" s="18"/>
      <c r="AL3096" s="8">
        <f t="shared" si="230"/>
        <v>0</v>
      </c>
      <c r="AO3096" s="8">
        <v>1.1821596479134109</v>
      </c>
      <c r="AT3096" s="18"/>
      <c r="AU3096" s="91"/>
    </row>
    <row r="3097" ht="12.0" customHeight="1">
      <c r="A3097" s="97">
        <v>5409014.0</v>
      </c>
      <c r="B3097" s="92" t="s">
        <v>2119</v>
      </c>
      <c r="C3097" s="81" t="str">
        <f t="shared" si="228"/>
        <v/>
      </c>
      <c r="D3097" s="82">
        <v>515.52</v>
      </c>
      <c r="E3097" s="94" t="s">
        <v>245</v>
      </c>
      <c r="F3097" s="84">
        <f t="shared" si="229"/>
        <v>628.9344</v>
      </c>
      <c r="G3097" s="95"/>
      <c r="H3097" s="86"/>
      <c r="I3097" s="76"/>
      <c r="J3097" s="100"/>
      <c r="K3097" s="88"/>
      <c r="N3097" s="18"/>
      <c r="P3097" s="4">
        <v>266.0</v>
      </c>
      <c r="Q3097" s="4"/>
      <c r="R3097" s="4"/>
      <c r="S3097" s="21"/>
      <c r="T3097" s="21"/>
      <c r="V3097" s="89"/>
      <c r="Z3097" s="73"/>
      <c r="AA3097" s="73">
        <v>20.0</v>
      </c>
      <c r="AB3097" s="4"/>
      <c r="AC3097" s="74"/>
      <c r="AD3097" s="75"/>
      <c r="AE3097" s="75"/>
      <c r="AF3097" s="76"/>
      <c r="AJ3097" s="90"/>
      <c r="AK3097" s="18"/>
      <c r="AL3097" s="8">
        <f t="shared" si="230"/>
        <v>0</v>
      </c>
      <c r="AO3097" s="8">
        <v>0.6659711892099902</v>
      </c>
      <c r="AT3097" s="18"/>
      <c r="AU3097" s="91"/>
    </row>
    <row r="3098" ht="12.0" customHeight="1">
      <c r="A3098" s="97">
        <v>5409015.0</v>
      </c>
      <c r="B3098" s="92" t="s">
        <v>2120</v>
      </c>
      <c r="C3098" s="81" t="str">
        <f t="shared" si="228"/>
        <v/>
      </c>
      <c r="D3098" s="82">
        <v>572.24</v>
      </c>
      <c r="E3098" s="94" t="s">
        <v>245</v>
      </c>
      <c r="F3098" s="84">
        <f t="shared" si="229"/>
        <v>698.1328</v>
      </c>
      <c r="G3098" s="95"/>
      <c r="H3098" s="86"/>
      <c r="I3098" s="76"/>
      <c r="J3098" s="76"/>
      <c r="K3098" s="88"/>
      <c r="N3098" s="18"/>
      <c r="P3098" s="4">
        <v>266.0</v>
      </c>
      <c r="Q3098" s="4"/>
      <c r="R3098" s="4"/>
      <c r="S3098" s="21"/>
      <c r="T3098" s="21"/>
      <c r="V3098" s="89"/>
      <c r="Z3098" s="73"/>
      <c r="AA3098" s="73">
        <v>20.0</v>
      </c>
      <c r="AB3098" s="4"/>
      <c r="AC3098" s="74"/>
      <c r="AD3098" s="75"/>
      <c r="AE3098" s="75"/>
      <c r="AF3098" s="76"/>
      <c r="AJ3098" s="90"/>
      <c r="AK3098" s="18"/>
      <c r="AL3098" s="8">
        <f t="shared" si="230"/>
        <v>0</v>
      </c>
      <c r="AO3098" s="8">
        <v>0.47643330767570113</v>
      </c>
      <c r="AT3098" s="18"/>
      <c r="AU3098" s="91"/>
    </row>
    <row r="3099" ht="12.0" customHeight="1">
      <c r="A3099" s="97">
        <v>5409016.0</v>
      </c>
      <c r="B3099" s="92" t="s">
        <v>2121</v>
      </c>
      <c r="C3099" s="81" t="str">
        <f t="shared" si="228"/>
        <v/>
      </c>
      <c r="D3099" s="82">
        <v>142.11</v>
      </c>
      <c r="E3099" s="94" t="s">
        <v>245</v>
      </c>
      <c r="F3099" s="84">
        <f t="shared" si="229"/>
        <v>173.3742</v>
      </c>
      <c r="G3099" s="95"/>
      <c r="H3099" s="86"/>
      <c r="I3099" s="76"/>
      <c r="J3099" s="100"/>
      <c r="K3099" s="88"/>
      <c r="N3099" s="18"/>
      <c r="P3099" s="4">
        <v>266.0</v>
      </c>
      <c r="Q3099" s="4"/>
      <c r="R3099" s="4"/>
      <c r="S3099" s="21"/>
      <c r="T3099" s="21"/>
      <c r="V3099" s="89"/>
      <c r="Z3099" s="73"/>
      <c r="AA3099" s="73">
        <v>20.0</v>
      </c>
      <c r="AB3099" s="4"/>
      <c r="AC3099" s="74"/>
      <c r="AD3099" s="75"/>
      <c r="AE3099" s="75"/>
      <c r="AF3099" s="76"/>
      <c r="AJ3099" s="90"/>
      <c r="AK3099" s="18"/>
      <c r="AL3099" s="8">
        <f t="shared" si="230"/>
        <v>0</v>
      </c>
      <c r="AO3099" s="8">
        <v>1.035355042141131</v>
      </c>
      <c r="AT3099" s="18"/>
      <c r="AU3099" s="91"/>
    </row>
    <row r="3100" ht="12.0" customHeight="1">
      <c r="A3100" s="97">
        <v>5409017.0</v>
      </c>
      <c r="B3100" s="92" t="s">
        <v>2122</v>
      </c>
      <c r="C3100" s="81" t="str">
        <f t="shared" si="228"/>
        <v/>
      </c>
      <c r="D3100" s="82">
        <v>240.24</v>
      </c>
      <c r="E3100" s="94" t="s">
        <v>245</v>
      </c>
      <c r="F3100" s="84">
        <f t="shared" si="229"/>
        <v>293.0928</v>
      </c>
      <c r="G3100" s="95"/>
      <c r="H3100" s="86"/>
      <c r="I3100" s="76"/>
      <c r="J3100" s="76"/>
      <c r="K3100" s="88"/>
      <c r="N3100" s="18"/>
      <c r="P3100" s="4">
        <v>266.0</v>
      </c>
      <c r="Q3100" s="4"/>
      <c r="R3100" s="4"/>
      <c r="S3100" s="21"/>
      <c r="T3100" s="21"/>
      <c r="V3100" s="89"/>
      <c r="Z3100" s="73"/>
      <c r="AA3100" s="73">
        <v>20.0</v>
      </c>
      <c r="AB3100" s="4"/>
      <c r="AC3100" s="74"/>
      <c r="AD3100" s="75"/>
      <c r="AE3100" s="75"/>
      <c r="AF3100" s="76"/>
      <c r="AJ3100" s="90"/>
      <c r="AK3100" s="18"/>
      <c r="AL3100" s="8">
        <f t="shared" si="230"/>
        <v>0</v>
      </c>
      <c r="AO3100" s="8">
        <v>0.5076934970375501</v>
      </c>
      <c r="AT3100" s="18"/>
      <c r="AU3100" s="91"/>
    </row>
    <row r="3101" ht="75.0" customHeight="1">
      <c r="A3101" s="62">
        <v>87.0</v>
      </c>
      <c r="B3101" s="113" t="s">
        <v>3446</v>
      </c>
      <c r="C3101" s="66"/>
      <c r="D3101" s="82"/>
      <c r="E3101" s="66"/>
      <c r="F3101" s="114"/>
      <c r="G3101" s="68"/>
      <c r="H3101" s="69"/>
      <c r="I3101" s="76"/>
      <c r="J3101" s="71"/>
      <c r="K3101" s="71"/>
      <c r="N3101" s="18"/>
      <c r="P3101" s="4">
        <v>181.0</v>
      </c>
      <c r="Q3101" s="4"/>
      <c r="R3101" s="5"/>
      <c r="S3101" s="21"/>
      <c r="T3101" s="21"/>
      <c r="V3101" s="72"/>
      <c r="Z3101" s="73"/>
      <c r="AA3101" s="73"/>
      <c r="AB3101" s="4"/>
      <c r="AC3101" s="74"/>
      <c r="AD3101" s="75"/>
      <c r="AE3101" s="75"/>
      <c r="AF3101" s="76"/>
      <c r="AJ3101" s="90"/>
      <c r="AK3101" s="18"/>
      <c r="AL3101" s="18"/>
      <c r="AT3101" s="18"/>
      <c r="AU3101" s="91"/>
    </row>
    <row r="3102" ht="12.0" customHeight="1">
      <c r="A3102" s="152">
        <v>5410001.0</v>
      </c>
      <c r="B3102" s="110" t="s">
        <v>3447</v>
      </c>
      <c r="C3102" s="81"/>
      <c r="D3102" s="82">
        <v>262.98</v>
      </c>
      <c r="E3102" s="83" t="s">
        <v>245</v>
      </c>
      <c r="F3102" s="94">
        <f t="shared" ref="F3102:F3123" si="231">D3102*1.22</f>
        <v>320.8356</v>
      </c>
      <c r="G3102" s="85"/>
      <c r="H3102" s="69"/>
      <c r="I3102" s="76"/>
      <c r="J3102" s="108"/>
      <c r="K3102" s="88"/>
      <c r="N3102" s="18"/>
      <c r="P3102" s="4">
        <v>181.0</v>
      </c>
      <c r="Q3102" s="4"/>
      <c r="R3102" s="4"/>
      <c r="S3102" s="21"/>
      <c r="T3102" s="21"/>
      <c r="V3102" s="89"/>
      <c r="Z3102" s="73"/>
      <c r="AA3102" s="73">
        <v>20.0</v>
      </c>
      <c r="AB3102" s="4"/>
      <c r="AC3102" s="74"/>
      <c r="AD3102" s="75"/>
      <c r="AE3102" s="75"/>
      <c r="AF3102" s="76"/>
      <c r="AJ3102" s="90"/>
      <c r="AK3102" s="18"/>
      <c r="AT3102" s="18"/>
      <c r="AU3102" s="91"/>
    </row>
    <row r="3103" ht="12.0" customHeight="1">
      <c r="A3103" s="152">
        <v>5410002.0</v>
      </c>
      <c r="B3103" s="110" t="s">
        <v>3448</v>
      </c>
      <c r="C3103" s="81"/>
      <c r="D3103" s="82">
        <v>290.22</v>
      </c>
      <c r="E3103" s="94" t="s">
        <v>245</v>
      </c>
      <c r="F3103" s="94">
        <f t="shared" si="231"/>
        <v>354.0684</v>
      </c>
      <c r="G3103" s="95"/>
      <c r="H3103" s="69"/>
      <c r="I3103" s="76"/>
      <c r="J3103" s="108"/>
      <c r="K3103" s="88"/>
      <c r="N3103" s="18"/>
      <c r="P3103" s="4">
        <v>181.0</v>
      </c>
      <c r="Q3103" s="4"/>
      <c r="R3103" s="4"/>
      <c r="S3103" s="21"/>
      <c r="T3103" s="21"/>
      <c r="V3103" s="89"/>
      <c r="Z3103" s="73"/>
      <c r="AA3103" s="73">
        <v>20.0</v>
      </c>
      <c r="AB3103" s="4"/>
      <c r="AC3103" s="74"/>
      <c r="AD3103" s="75"/>
      <c r="AE3103" s="75"/>
      <c r="AF3103" s="76"/>
      <c r="AJ3103" s="90"/>
      <c r="AK3103" s="18"/>
      <c r="AT3103" s="18"/>
      <c r="AU3103" s="91"/>
    </row>
    <row r="3104" ht="12.0" customHeight="1">
      <c r="A3104" s="152">
        <v>5410003.0</v>
      </c>
      <c r="B3104" s="110" t="s">
        <v>3449</v>
      </c>
      <c r="C3104" s="81"/>
      <c r="D3104" s="82">
        <v>317.47</v>
      </c>
      <c r="E3104" s="94" t="s">
        <v>245</v>
      </c>
      <c r="F3104" s="94">
        <f t="shared" si="231"/>
        <v>387.3134</v>
      </c>
      <c r="G3104" s="95"/>
      <c r="H3104" s="69"/>
      <c r="I3104" s="76"/>
      <c r="J3104" s="108"/>
      <c r="K3104" s="88"/>
      <c r="N3104" s="18"/>
      <c r="P3104" s="4">
        <v>181.0</v>
      </c>
      <c r="Q3104" s="4"/>
      <c r="R3104" s="4"/>
      <c r="S3104" s="21"/>
      <c r="T3104" s="21"/>
      <c r="V3104" s="89"/>
      <c r="Z3104" s="73"/>
      <c r="AA3104" s="73">
        <v>20.0</v>
      </c>
      <c r="AB3104" s="4"/>
      <c r="AC3104" s="74"/>
      <c r="AD3104" s="75"/>
      <c r="AE3104" s="75"/>
      <c r="AF3104" s="76"/>
      <c r="AJ3104" s="90"/>
      <c r="AK3104" s="18"/>
      <c r="AT3104" s="18"/>
      <c r="AU3104" s="91"/>
    </row>
    <row r="3105" ht="12.0" customHeight="1">
      <c r="A3105" s="152">
        <v>5410004.0</v>
      </c>
      <c r="B3105" s="110" t="s">
        <v>3450</v>
      </c>
      <c r="C3105" s="81"/>
      <c r="D3105" s="82">
        <v>344.93</v>
      </c>
      <c r="E3105" s="94" t="s">
        <v>245</v>
      </c>
      <c r="F3105" s="94">
        <f t="shared" si="231"/>
        <v>420.8146</v>
      </c>
      <c r="G3105" s="112"/>
      <c r="H3105" s="69"/>
      <c r="I3105" s="76"/>
      <c r="J3105" s="108"/>
      <c r="K3105" s="88"/>
      <c r="N3105" s="18"/>
      <c r="P3105" s="4">
        <v>181.0</v>
      </c>
      <c r="Q3105" s="4"/>
      <c r="R3105" s="4"/>
      <c r="S3105" s="21"/>
      <c r="T3105" s="21"/>
      <c r="V3105" s="89"/>
      <c r="Z3105" s="73"/>
      <c r="AA3105" s="73">
        <v>20.0</v>
      </c>
      <c r="AB3105" s="4"/>
      <c r="AC3105" s="74"/>
      <c r="AD3105" s="75"/>
      <c r="AE3105" s="75"/>
      <c r="AF3105" s="76"/>
      <c r="AJ3105" s="90"/>
      <c r="AK3105" s="18"/>
      <c r="AT3105" s="18"/>
      <c r="AU3105" s="91"/>
    </row>
    <row r="3106" ht="12.0" customHeight="1">
      <c r="A3106" s="152">
        <v>5410005.0</v>
      </c>
      <c r="B3106" s="110" t="s">
        <v>3451</v>
      </c>
      <c r="C3106" s="81"/>
      <c r="D3106" s="82">
        <v>387.54</v>
      </c>
      <c r="E3106" s="94" t="s">
        <v>245</v>
      </c>
      <c r="F3106" s="94">
        <f t="shared" si="231"/>
        <v>472.7988</v>
      </c>
      <c r="G3106" s="85"/>
      <c r="H3106" s="69"/>
      <c r="I3106" s="76"/>
      <c r="J3106" s="108"/>
      <c r="K3106" s="88"/>
      <c r="N3106" s="18"/>
      <c r="P3106" s="4">
        <v>181.0</v>
      </c>
      <c r="Q3106" s="4"/>
      <c r="R3106" s="4"/>
      <c r="S3106" s="21"/>
      <c r="T3106" s="21"/>
      <c r="V3106" s="89"/>
      <c r="Z3106" s="73"/>
      <c r="AA3106" s="73">
        <v>20.0</v>
      </c>
      <c r="AB3106" s="4"/>
      <c r="AC3106" s="74"/>
      <c r="AD3106" s="75"/>
      <c r="AE3106" s="75"/>
      <c r="AF3106" s="76"/>
      <c r="AJ3106" s="90"/>
      <c r="AK3106" s="18"/>
      <c r="AT3106" s="18"/>
      <c r="AU3106" s="91"/>
    </row>
    <row r="3107" ht="12.0" customHeight="1">
      <c r="A3107" s="152">
        <v>5410006.0</v>
      </c>
      <c r="B3107" s="110" t="s">
        <v>3452</v>
      </c>
      <c r="C3107" s="81"/>
      <c r="D3107" s="82">
        <v>444.86</v>
      </c>
      <c r="E3107" s="94" t="s">
        <v>245</v>
      </c>
      <c r="F3107" s="94">
        <f t="shared" si="231"/>
        <v>542.7292</v>
      </c>
      <c r="G3107" s="95"/>
      <c r="H3107" s="69"/>
      <c r="I3107" s="76"/>
      <c r="J3107" s="108"/>
      <c r="K3107" s="88"/>
      <c r="N3107" s="18"/>
      <c r="P3107" s="4">
        <v>181.0</v>
      </c>
      <c r="Q3107" s="4"/>
      <c r="R3107" s="4"/>
      <c r="S3107" s="21"/>
      <c r="T3107" s="21"/>
      <c r="V3107" s="89"/>
      <c r="Z3107" s="73"/>
      <c r="AA3107" s="73">
        <v>20.0</v>
      </c>
      <c r="AB3107" s="4"/>
      <c r="AC3107" s="74"/>
      <c r="AD3107" s="75"/>
      <c r="AE3107" s="75"/>
      <c r="AF3107" s="76"/>
      <c r="AJ3107" s="90"/>
      <c r="AK3107" s="18"/>
      <c r="AT3107" s="18"/>
      <c r="AU3107" s="91"/>
    </row>
    <row r="3108" ht="12.0" customHeight="1">
      <c r="A3108" s="152">
        <v>5410007.0</v>
      </c>
      <c r="B3108" s="110" t="s">
        <v>3453</v>
      </c>
      <c r="C3108" s="81"/>
      <c r="D3108" s="82">
        <v>472.09</v>
      </c>
      <c r="E3108" s="94" t="s">
        <v>245</v>
      </c>
      <c r="F3108" s="94">
        <f t="shared" si="231"/>
        <v>575.9498</v>
      </c>
      <c r="G3108" s="85"/>
      <c r="H3108" s="69"/>
      <c r="I3108" s="76"/>
      <c r="J3108" s="108"/>
      <c r="K3108" s="88"/>
      <c r="N3108" s="18"/>
      <c r="P3108" s="4">
        <v>181.0</v>
      </c>
      <c r="Q3108" s="4"/>
      <c r="R3108" s="4"/>
      <c r="S3108" s="21"/>
      <c r="T3108" s="21"/>
      <c r="V3108" s="89"/>
      <c r="Z3108" s="73"/>
      <c r="AA3108" s="73">
        <v>20.0</v>
      </c>
      <c r="AB3108" s="4"/>
      <c r="AC3108" s="74"/>
      <c r="AD3108" s="75"/>
      <c r="AE3108" s="75"/>
      <c r="AF3108" s="76"/>
      <c r="AJ3108" s="90"/>
      <c r="AK3108" s="18"/>
      <c r="AT3108" s="18"/>
      <c r="AU3108" s="91"/>
    </row>
    <row r="3109" ht="12.0" customHeight="1">
      <c r="A3109" s="152">
        <v>5410008.0</v>
      </c>
      <c r="B3109" s="110" t="s">
        <v>3454</v>
      </c>
      <c r="C3109" s="81"/>
      <c r="D3109" s="82">
        <v>499.35</v>
      </c>
      <c r="E3109" s="94" t="s">
        <v>245</v>
      </c>
      <c r="F3109" s="94">
        <f t="shared" si="231"/>
        <v>609.207</v>
      </c>
      <c r="G3109" s="95"/>
      <c r="H3109" s="69"/>
      <c r="I3109" s="76"/>
      <c r="J3109" s="108"/>
      <c r="K3109" s="88"/>
      <c r="N3109" s="18"/>
      <c r="P3109" s="4">
        <v>181.0</v>
      </c>
      <c r="Q3109" s="4"/>
      <c r="R3109" s="4"/>
      <c r="S3109" s="21"/>
      <c r="T3109" s="21"/>
      <c r="V3109" s="89"/>
      <c r="Z3109" s="73"/>
      <c r="AA3109" s="73">
        <v>20.0</v>
      </c>
      <c r="AB3109" s="4"/>
      <c r="AC3109" s="74"/>
      <c r="AD3109" s="75"/>
      <c r="AE3109" s="75"/>
      <c r="AF3109" s="76"/>
      <c r="AJ3109" s="90"/>
      <c r="AK3109" s="18"/>
      <c r="AT3109" s="18"/>
      <c r="AU3109" s="91"/>
    </row>
    <row r="3110" ht="12.0" customHeight="1">
      <c r="A3110" s="152">
        <v>5410009.0</v>
      </c>
      <c r="B3110" s="110" t="s">
        <v>3455</v>
      </c>
      <c r="C3110" s="81"/>
      <c r="D3110" s="82">
        <v>541.95</v>
      </c>
      <c r="E3110" s="94" t="s">
        <v>245</v>
      </c>
      <c r="F3110" s="94">
        <f t="shared" si="231"/>
        <v>661.179</v>
      </c>
      <c r="G3110" s="95"/>
      <c r="H3110" s="69"/>
      <c r="I3110" s="76"/>
      <c r="J3110" s="108"/>
      <c r="K3110" s="88"/>
      <c r="N3110" s="18"/>
      <c r="P3110" s="4">
        <v>181.0</v>
      </c>
      <c r="Q3110" s="4"/>
      <c r="R3110" s="4"/>
      <c r="S3110" s="21"/>
      <c r="T3110" s="21"/>
      <c r="V3110" s="89"/>
      <c r="Z3110" s="73"/>
      <c r="AA3110" s="73">
        <v>20.0</v>
      </c>
      <c r="AB3110" s="4"/>
      <c r="AC3110" s="74"/>
      <c r="AD3110" s="75"/>
      <c r="AE3110" s="75"/>
      <c r="AF3110" s="76"/>
      <c r="AJ3110" s="90"/>
      <c r="AK3110" s="18"/>
      <c r="AT3110" s="18"/>
      <c r="AU3110" s="91"/>
    </row>
    <row r="3111" ht="12.0" customHeight="1">
      <c r="A3111" s="152">
        <v>5410010.0</v>
      </c>
      <c r="B3111" s="110" t="s">
        <v>3456</v>
      </c>
      <c r="C3111" s="81"/>
      <c r="D3111" s="82">
        <v>613.68</v>
      </c>
      <c r="E3111" s="94" t="s">
        <v>245</v>
      </c>
      <c r="F3111" s="94">
        <f t="shared" si="231"/>
        <v>748.6896</v>
      </c>
      <c r="G3111" s="112"/>
      <c r="H3111" s="69"/>
      <c r="I3111" s="76"/>
      <c r="J3111" s="108"/>
      <c r="K3111" s="88"/>
      <c r="N3111" s="18"/>
      <c r="P3111" s="4">
        <v>181.0</v>
      </c>
      <c r="Q3111" s="4"/>
      <c r="R3111" s="4"/>
      <c r="S3111" s="21"/>
      <c r="T3111" s="21"/>
      <c r="V3111" s="89"/>
      <c r="Z3111" s="73"/>
      <c r="AA3111" s="73">
        <v>20.0</v>
      </c>
      <c r="AB3111" s="4"/>
      <c r="AC3111" s="74"/>
      <c r="AD3111" s="75"/>
      <c r="AE3111" s="75"/>
      <c r="AF3111" s="76"/>
      <c r="AJ3111" s="90"/>
      <c r="AK3111" s="18"/>
      <c r="AT3111" s="18"/>
      <c r="AU3111" s="91"/>
    </row>
    <row r="3112" ht="12.0" customHeight="1">
      <c r="A3112" s="152">
        <v>5410011.0</v>
      </c>
      <c r="B3112" s="110" t="s">
        <v>3457</v>
      </c>
      <c r="C3112" s="81"/>
      <c r="D3112" s="82">
        <v>688.45</v>
      </c>
      <c r="E3112" s="94" t="s">
        <v>245</v>
      </c>
      <c r="F3112" s="94">
        <f t="shared" si="231"/>
        <v>839.909</v>
      </c>
      <c r="G3112" s="85"/>
      <c r="H3112" s="69"/>
      <c r="I3112" s="76"/>
      <c r="J3112" s="108"/>
      <c r="K3112" s="88"/>
      <c r="N3112" s="18"/>
      <c r="P3112" s="4">
        <v>181.0</v>
      </c>
      <c r="Q3112" s="4"/>
      <c r="R3112" s="4"/>
      <c r="S3112" s="21"/>
      <c r="T3112" s="21"/>
      <c r="V3112" s="89"/>
      <c r="Z3112" s="73"/>
      <c r="AA3112" s="73">
        <v>20.0</v>
      </c>
      <c r="AB3112" s="4"/>
      <c r="AC3112" s="74"/>
      <c r="AD3112" s="75"/>
      <c r="AE3112" s="75"/>
      <c r="AF3112" s="76"/>
      <c r="AJ3112" s="90"/>
      <c r="AK3112" s="18"/>
      <c r="AT3112" s="18"/>
      <c r="AU3112" s="91"/>
    </row>
    <row r="3113" ht="12.0" customHeight="1">
      <c r="A3113" s="152">
        <v>5410012.0</v>
      </c>
      <c r="B3113" s="110" t="s">
        <v>3458</v>
      </c>
      <c r="C3113" s="81"/>
      <c r="D3113" s="82">
        <v>768.11</v>
      </c>
      <c r="E3113" s="94" t="s">
        <v>245</v>
      </c>
      <c r="F3113" s="94">
        <f t="shared" si="231"/>
        <v>937.0942</v>
      </c>
      <c r="G3113" s="95"/>
      <c r="H3113" s="69"/>
      <c r="I3113" s="76"/>
      <c r="J3113" s="108"/>
      <c r="K3113" s="88"/>
      <c r="N3113" s="18"/>
      <c r="P3113" s="4">
        <v>181.0</v>
      </c>
      <c r="Q3113" s="4"/>
      <c r="R3113" s="4"/>
      <c r="S3113" s="21"/>
      <c r="T3113" s="21"/>
      <c r="V3113" s="89"/>
      <c r="Z3113" s="73"/>
      <c r="AA3113" s="73">
        <v>20.0</v>
      </c>
      <c r="AB3113" s="4"/>
      <c r="AC3113" s="74"/>
      <c r="AD3113" s="75"/>
      <c r="AE3113" s="75"/>
      <c r="AF3113" s="76"/>
      <c r="AJ3113" s="90"/>
      <c r="AK3113" s="18"/>
      <c r="AT3113" s="18"/>
      <c r="AU3113" s="91"/>
    </row>
    <row r="3114" ht="12.0" customHeight="1">
      <c r="A3114" s="152">
        <v>5410013.0</v>
      </c>
      <c r="B3114" s="110" t="s">
        <v>3459</v>
      </c>
      <c r="C3114" s="81"/>
      <c r="D3114" s="82">
        <v>859.16</v>
      </c>
      <c r="E3114" s="94" t="s">
        <v>245</v>
      </c>
      <c r="F3114" s="94">
        <f t="shared" si="231"/>
        <v>1048.1752</v>
      </c>
      <c r="G3114" s="95"/>
      <c r="H3114" s="69"/>
      <c r="I3114" s="76"/>
      <c r="J3114" s="108"/>
      <c r="K3114" s="88"/>
      <c r="N3114" s="18"/>
      <c r="P3114" s="4">
        <v>181.0</v>
      </c>
      <c r="Q3114" s="4"/>
      <c r="R3114" s="4"/>
      <c r="S3114" s="21"/>
      <c r="T3114" s="21"/>
      <c r="V3114" s="89"/>
      <c r="Z3114" s="73"/>
      <c r="AA3114" s="73">
        <v>20.0</v>
      </c>
      <c r="AB3114" s="4"/>
      <c r="AC3114" s="74"/>
      <c r="AD3114" s="75"/>
      <c r="AE3114" s="75"/>
      <c r="AF3114" s="76"/>
      <c r="AJ3114" s="90"/>
      <c r="AK3114" s="18"/>
      <c r="AT3114" s="18"/>
      <c r="AU3114" s="91"/>
    </row>
    <row r="3115" ht="12.0" customHeight="1">
      <c r="A3115" s="152">
        <v>5410014.0</v>
      </c>
      <c r="B3115" s="110" t="s">
        <v>3460</v>
      </c>
      <c r="C3115" s="81"/>
      <c r="D3115" s="82">
        <v>931.13</v>
      </c>
      <c r="E3115" s="94" t="s">
        <v>245</v>
      </c>
      <c r="F3115" s="94">
        <f t="shared" si="231"/>
        <v>1135.9786</v>
      </c>
      <c r="G3115" s="112"/>
      <c r="H3115" s="69"/>
      <c r="I3115" s="76"/>
      <c r="J3115" s="108"/>
      <c r="K3115" s="88"/>
      <c r="N3115" s="18"/>
      <c r="P3115" s="4">
        <v>181.0</v>
      </c>
      <c r="Q3115" s="4"/>
      <c r="R3115" s="4"/>
      <c r="S3115" s="21"/>
      <c r="T3115" s="21"/>
      <c r="V3115" s="89"/>
      <c r="Z3115" s="73"/>
      <c r="AA3115" s="73">
        <v>20.0</v>
      </c>
      <c r="AB3115" s="4"/>
      <c r="AC3115" s="74"/>
      <c r="AD3115" s="75"/>
      <c r="AE3115" s="75"/>
      <c r="AF3115" s="76"/>
      <c r="AJ3115" s="90"/>
      <c r="AK3115" s="18"/>
      <c r="AT3115" s="18"/>
      <c r="AU3115" s="91"/>
    </row>
    <row r="3116" ht="12.0" customHeight="1">
      <c r="A3116" s="152">
        <v>5410015.0</v>
      </c>
      <c r="B3116" s="110" t="s">
        <v>3461</v>
      </c>
      <c r="C3116" s="81"/>
      <c r="D3116" s="82">
        <v>999.36</v>
      </c>
      <c r="E3116" s="94" t="s">
        <v>245</v>
      </c>
      <c r="F3116" s="94">
        <f t="shared" si="231"/>
        <v>1219.2192</v>
      </c>
      <c r="G3116" s="85"/>
      <c r="H3116" s="69"/>
      <c r="I3116" s="76"/>
      <c r="J3116" s="108"/>
      <c r="K3116" s="88"/>
      <c r="N3116" s="18"/>
      <c r="P3116" s="4">
        <v>181.0</v>
      </c>
      <c r="Q3116" s="4"/>
      <c r="R3116" s="4"/>
      <c r="S3116" s="21"/>
      <c r="T3116" s="21"/>
      <c r="V3116" s="89"/>
      <c r="Z3116" s="73"/>
      <c r="AA3116" s="73">
        <v>20.0</v>
      </c>
      <c r="AB3116" s="4"/>
      <c r="AC3116" s="74"/>
      <c r="AD3116" s="75"/>
      <c r="AE3116" s="75"/>
      <c r="AF3116" s="76"/>
      <c r="AJ3116" s="90"/>
      <c r="AK3116" s="18"/>
      <c r="AT3116" s="18"/>
      <c r="AU3116" s="91"/>
    </row>
    <row r="3117" ht="12.0" customHeight="1">
      <c r="A3117" s="152">
        <v>5410016.0</v>
      </c>
      <c r="B3117" s="110" t="s">
        <v>3462</v>
      </c>
      <c r="C3117" s="81"/>
      <c r="D3117" s="82">
        <v>1085.06</v>
      </c>
      <c r="E3117" s="94" t="s">
        <v>245</v>
      </c>
      <c r="F3117" s="94">
        <f t="shared" si="231"/>
        <v>1323.7732</v>
      </c>
      <c r="G3117" s="95"/>
      <c r="H3117" s="69"/>
      <c r="I3117" s="76"/>
      <c r="J3117" s="108"/>
      <c r="K3117" s="88"/>
      <c r="N3117" s="18"/>
      <c r="P3117" s="4">
        <v>181.0</v>
      </c>
      <c r="Q3117" s="4"/>
      <c r="R3117" s="4"/>
      <c r="S3117" s="21"/>
      <c r="T3117" s="21"/>
      <c r="V3117" s="89"/>
      <c r="Z3117" s="73"/>
      <c r="AA3117" s="73">
        <v>20.0</v>
      </c>
      <c r="AB3117" s="4"/>
      <c r="AC3117" s="74"/>
      <c r="AD3117" s="75"/>
      <c r="AE3117" s="75"/>
      <c r="AF3117" s="76"/>
      <c r="AJ3117" s="90"/>
      <c r="AK3117" s="18"/>
      <c r="AT3117" s="18"/>
      <c r="AU3117" s="91"/>
    </row>
    <row r="3118" ht="12.0" customHeight="1">
      <c r="A3118" s="152">
        <v>5410017.0</v>
      </c>
      <c r="B3118" s="110" t="s">
        <v>3463</v>
      </c>
      <c r="C3118" s="81"/>
      <c r="D3118" s="82">
        <v>1112.31</v>
      </c>
      <c r="E3118" s="94" t="s">
        <v>245</v>
      </c>
      <c r="F3118" s="94">
        <f t="shared" si="231"/>
        <v>1357.0182</v>
      </c>
      <c r="G3118" s="95"/>
      <c r="H3118" s="69"/>
      <c r="I3118" s="76"/>
      <c r="J3118" s="108"/>
      <c r="K3118" s="88"/>
      <c r="N3118" s="18"/>
      <c r="P3118" s="4">
        <v>181.0</v>
      </c>
      <c r="Q3118" s="4"/>
      <c r="R3118" s="4"/>
      <c r="S3118" s="21"/>
      <c r="T3118" s="21"/>
      <c r="V3118" s="89"/>
      <c r="Z3118" s="73"/>
      <c r="AA3118" s="73">
        <v>20.0</v>
      </c>
      <c r="AB3118" s="4"/>
      <c r="AC3118" s="74"/>
      <c r="AD3118" s="75"/>
      <c r="AE3118" s="75"/>
      <c r="AF3118" s="76"/>
      <c r="AJ3118" s="90"/>
      <c r="AK3118" s="18"/>
      <c r="AT3118" s="18"/>
      <c r="AU3118" s="91"/>
    </row>
    <row r="3119" ht="12.0" customHeight="1">
      <c r="A3119" s="152">
        <v>5410018.0</v>
      </c>
      <c r="B3119" s="110" t="s">
        <v>3464</v>
      </c>
      <c r="C3119" s="81"/>
      <c r="D3119" s="82">
        <v>1180.79</v>
      </c>
      <c r="E3119" s="94" t="s">
        <v>245</v>
      </c>
      <c r="F3119" s="94">
        <f t="shared" si="231"/>
        <v>1440.5638</v>
      </c>
      <c r="G3119" s="112"/>
      <c r="H3119" s="69"/>
      <c r="I3119" s="76"/>
      <c r="J3119" s="108"/>
      <c r="K3119" s="88"/>
      <c r="N3119" s="18"/>
      <c r="P3119" s="4">
        <v>181.0</v>
      </c>
      <c r="Q3119" s="4"/>
      <c r="R3119" s="4"/>
      <c r="S3119" s="21"/>
      <c r="T3119" s="21"/>
      <c r="V3119" s="89"/>
      <c r="Z3119" s="73"/>
      <c r="AA3119" s="73">
        <v>20.0</v>
      </c>
      <c r="AB3119" s="4"/>
      <c r="AC3119" s="74"/>
      <c r="AD3119" s="75"/>
      <c r="AE3119" s="75"/>
      <c r="AF3119" s="76"/>
      <c r="AJ3119" s="90"/>
      <c r="AK3119" s="18"/>
      <c r="AT3119" s="18"/>
      <c r="AU3119" s="91"/>
    </row>
    <row r="3120" ht="12.0" customHeight="1">
      <c r="A3120" s="152">
        <v>5410019.0</v>
      </c>
      <c r="B3120" s="110" t="s">
        <v>3465</v>
      </c>
      <c r="C3120" s="81"/>
      <c r="D3120" s="82">
        <v>1256.71</v>
      </c>
      <c r="E3120" s="83" t="s">
        <v>245</v>
      </c>
      <c r="F3120" s="94">
        <f t="shared" si="231"/>
        <v>1533.1862</v>
      </c>
      <c r="G3120" s="85"/>
      <c r="H3120" s="69"/>
      <c r="I3120" s="76"/>
      <c r="J3120" s="108"/>
      <c r="K3120" s="88"/>
      <c r="N3120" s="18"/>
      <c r="P3120" s="4">
        <v>181.0</v>
      </c>
      <c r="Q3120" s="4"/>
      <c r="R3120" s="4"/>
      <c r="S3120" s="21"/>
      <c r="T3120" s="21"/>
      <c r="V3120" s="89"/>
      <c r="Z3120" s="73"/>
      <c r="AA3120" s="73">
        <v>20.0</v>
      </c>
      <c r="AB3120" s="4"/>
      <c r="AC3120" s="74"/>
      <c r="AD3120" s="75"/>
      <c r="AE3120" s="75"/>
      <c r="AF3120" s="76"/>
      <c r="AJ3120" s="90"/>
      <c r="AK3120" s="18"/>
      <c r="AT3120" s="18"/>
      <c r="AU3120" s="91"/>
    </row>
    <row r="3121" ht="12.0" customHeight="1">
      <c r="A3121" s="152">
        <v>5410020.0</v>
      </c>
      <c r="B3121" s="110" t="s">
        <v>3466</v>
      </c>
      <c r="C3121" s="81"/>
      <c r="D3121" s="82">
        <v>1666.6</v>
      </c>
      <c r="E3121" s="94" t="s">
        <v>245</v>
      </c>
      <c r="F3121" s="94">
        <f t="shared" si="231"/>
        <v>2033.252</v>
      </c>
      <c r="G3121" s="95"/>
      <c r="H3121" s="69"/>
      <c r="I3121" s="76"/>
      <c r="J3121" s="108"/>
      <c r="K3121" s="88"/>
      <c r="N3121" s="18"/>
      <c r="P3121" s="4">
        <v>181.0</v>
      </c>
      <c r="Q3121" s="4"/>
      <c r="R3121" s="4"/>
      <c r="S3121" s="21"/>
      <c r="T3121" s="21"/>
      <c r="V3121" s="89"/>
      <c r="Z3121" s="73"/>
      <c r="AA3121" s="73">
        <v>20.0</v>
      </c>
      <c r="AB3121" s="4"/>
      <c r="AC3121" s="74"/>
      <c r="AD3121" s="75"/>
      <c r="AE3121" s="75"/>
      <c r="AF3121" s="76"/>
      <c r="AJ3121" s="90"/>
      <c r="AK3121" s="18"/>
      <c r="AT3121" s="18"/>
      <c r="AU3121" s="91"/>
    </row>
    <row r="3122" ht="12.0" customHeight="1">
      <c r="A3122" s="152">
        <v>5410021.0</v>
      </c>
      <c r="B3122" s="110" t="s">
        <v>3467</v>
      </c>
      <c r="C3122" s="81"/>
      <c r="D3122" s="82">
        <v>1745.09</v>
      </c>
      <c r="E3122" s="94" t="s">
        <v>245</v>
      </c>
      <c r="F3122" s="94">
        <f t="shared" si="231"/>
        <v>2129.0098</v>
      </c>
      <c r="G3122" s="95"/>
      <c r="H3122" s="69"/>
      <c r="I3122" s="76"/>
      <c r="J3122" s="108"/>
      <c r="K3122" s="88"/>
      <c r="N3122" s="18"/>
      <c r="P3122" s="4">
        <v>181.0</v>
      </c>
      <c r="Q3122" s="4"/>
      <c r="R3122" s="4"/>
      <c r="S3122" s="21"/>
      <c r="T3122" s="21"/>
      <c r="V3122" s="89"/>
      <c r="Z3122" s="73"/>
      <c r="AA3122" s="73">
        <v>20.0</v>
      </c>
      <c r="AB3122" s="4"/>
      <c r="AC3122" s="74"/>
      <c r="AD3122" s="75"/>
      <c r="AE3122" s="75"/>
      <c r="AF3122" s="76"/>
      <c r="AJ3122" s="90"/>
      <c r="AK3122" s="18"/>
      <c r="AT3122" s="18"/>
      <c r="AU3122" s="91"/>
    </row>
    <row r="3123" ht="12.0" customHeight="1">
      <c r="A3123" s="152">
        <v>5410022.0</v>
      </c>
      <c r="B3123" s="110" t="s">
        <v>3468</v>
      </c>
      <c r="C3123" s="81"/>
      <c r="D3123" s="82">
        <v>1904.39</v>
      </c>
      <c r="E3123" s="121" t="s">
        <v>245</v>
      </c>
      <c r="F3123" s="94">
        <f t="shared" si="231"/>
        <v>2323.3558</v>
      </c>
      <c r="G3123" s="112"/>
      <c r="H3123" s="69"/>
      <c r="I3123" s="76"/>
      <c r="J3123" s="108"/>
      <c r="K3123" s="88"/>
      <c r="N3123" s="18"/>
      <c r="P3123" s="4">
        <v>181.0</v>
      </c>
      <c r="Q3123" s="4"/>
      <c r="R3123" s="4"/>
      <c r="S3123" s="21"/>
      <c r="T3123" s="21"/>
      <c r="V3123" s="89"/>
      <c r="Z3123" s="73"/>
      <c r="AA3123" s="73">
        <v>20.0</v>
      </c>
      <c r="AB3123" s="4"/>
      <c r="AC3123" s="74"/>
      <c r="AD3123" s="75"/>
      <c r="AE3123" s="75"/>
      <c r="AF3123" s="76"/>
      <c r="AJ3123" s="90"/>
      <c r="AK3123" s="18"/>
      <c r="AT3123" s="18"/>
      <c r="AU3123" s="91"/>
    </row>
    <row r="3124" ht="60.0" customHeight="1">
      <c r="A3124" s="62">
        <v>88.0</v>
      </c>
      <c r="B3124" s="113" t="s">
        <v>3469</v>
      </c>
      <c r="C3124" s="66"/>
      <c r="D3124" s="82"/>
      <c r="E3124" s="66"/>
      <c r="F3124" s="114"/>
      <c r="G3124" s="68"/>
      <c r="H3124" s="69"/>
      <c r="I3124" s="70">
        <v>0.0</v>
      </c>
      <c r="J3124" s="71"/>
      <c r="K3124" s="71"/>
      <c r="N3124" s="18"/>
      <c r="P3124" s="4">
        <v>34.0</v>
      </c>
      <c r="Q3124" s="4"/>
      <c r="R3124" s="5"/>
      <c r="S3124" s="21"/>
      <c r="T3124" s="21"/>
      <c r="V3124" s="72"/>
      <c r="Z3124" s="73"/>
      <c r="AA3124" s="73"/>
      <c r="AB3124" s="4"/>
      <c r="AC3124" s="74"/>
      <c r="AD3124" s="75"/>
      <c r="AE3124" s="75"/>
      <c r="AF3124" s="76"/>
      <c r="AJ3124" s="90"/>
      <c r="AK3124" s="18"/>
      <c r="AL3124" s="18"/>
      <c r="AT3124" s="18"/>
      <c r="AU3124" s="91"/>
    </row>
    <row r="3125" ht="12.0" customHeight="1">
      <c r="A3125" s="79">
        <v>5405001.0</v>
      </c>
      <c r="B3125" s="80" t="s">
        <v>3470</v>
      </c>
      <c r="C3125" s="81" t="str">
        <f t="shared" ref="C3125:C3126" si="232">IF(MROUND(AL3125/(AO3125*F3125),1)=0,"",MROUND(AL3125/(AO3125*F3125),1))</f>
        <v/>
      </c>
      <c r="D3125" s="82">
        <v>193.15</v>
      </c>
      <c r="E3125" s="83" t="s">
        <v>245</v>
      </c>
      <c r="F3125" s="84">
        <f t="shared" ref="F3125:F3126" si="233">D3125*1.22</f>
        <v>235.643</v>
      </c>
      <c r="G3125" s="85" t="s">
        <v>252</v>
      </c>
      <c r="H3125" s="69"/>
      <c r="I3125" s="187" t="s">
        <v>3471</v>
      </c>
      <c r="J3125" s="76"/>
      <c r="K3125" s="88"/>
      <c r="N3125" s="18"/>
      <c r="P3125" s="4">
        <v>34.0</v>
      </c>
      <c r="Q3125" s="4"/>
      <c r="R3125" s="4"/>
      <c r="S3125" s="21"/>
      <c r="T3125" s="21"/>
      <c r="V3125" s="89"/>
      <c r="Z3125" s="73"/>
      <c r="AA3125" s="73">
        <v>20.001584283903668</v>
      </c>
      <c r="AB3125" s="4"/>
      <c r="AC3125" s="74"/>
      <c r="AD3125" s="75"/>
      <c r="AE3125" s="75"/>
      <c r="AF3125" s="76"/>
      <c r="AJ3125" s="90">
        <v>2601001.0</v>
      </c>
      <c r="AK3125" s="18"/>
      <c r="AL3125" s="8">
        <f t="shared" ref="AL3125:AL3126" si="234">$I$3124/2</f>
        <v>0</v>
      </c>
      <c r="AO3125" s="8">
        <v>1.9185761694058154</v>
      </c>
      <c r="AT3125" s="18"/>
      <c r="AU3125" s="91"/>
    </row>
    <row r="3126" ht="12.0" customHeight="1">
      <c r="A3126" s="109">
        <v>5405002.0</v>
      </c>
      <c r="B3126" s="110" t="s">
        <v>3472</v>
      </c>
      <c r="C3126" s="81" t="str">
        <f t="shared" si="232"/>
        <v/>
      </c>
      <c r="D3126" s="82">
        <v>184.42</v>
      </c>
      <c r="E3126" s="121" t="s">
        <v>245</v>
      </c>
      <c r="F3126" s="128">
        <f t="shared" si="233"/>
        <v>224.9924</v>
      </c>
      <c r="G3126" s="112" t="s">
        <v>274</v>
      </c>
      <c r="H3126" s="69"/>
      <c r="I3126" s="193"/>
      <c r="J3126" s="100"/>
      <c r="K3126" s="88"/>
      <c r="N3126" s="18"/>
      <c r="P3126" s="4">
        <v>34.0</v>
      </c>
      <c r="Q3126" s="4"/>
      <c r="R3126" s="4"/>
      <c r="S3126" s="21"/>
      <c r="T3126" s="21"/>
      <c r="V3126" s="89"/>
      <c r="Z3126" s="73"/>
      <c r="AA3126" s="73">
        <v>20.00165920026548</v>
      </c>
      <c r="AB3126" s="4"/>
      <c r="AC3126" s="74"/>
      <c r="AD3126" s="75"/>
      <c r="AE3126" s="75"/>
      <c r="AF3126" s="76"/>
      <c r="AJ3126" s="90">
        <v>2601002.0</v>
      </c>
      <c r="AK3126" s="18"/>
      <c r="AL3126" s="8">
        <f t="shared" si="234"/>
        <v>0</v>
      </c>
      <c r="AO3126" s="8">
        <v>0.6762322931659085</v>
      </c>
      <c r="AT3126" s="18"/>
      <c r="AU3126" s="91"/>
    </row>
    <row r="3127" ht="60.0" customHeight="1">
      <c r="A3127" s="62">
        <v>89.0</v>
      </c>
      <c r="B3127" s="113" t="s">
        <v>3473</v>
      </c>
      <c r="C3127" s="66"/>
      <c r="D3127" s="82"/>
      <c r="E3127" s="66"/>
      <c r="F3127" s="114"/>
      <c r="G3127" s="68"/>
      <c r="H3127" s="69"/>
      <c r="I3127" s="70">
        <v>0.0</v>
      </c>
      <c r="J3127" s="71"/>
      <c r="K3127" s="71"/>
      <c r="N3127" s="18"/>
      <c r="P3127" s="4">
        <v>35.0</v>
      </c>
      <c r="Q3127" s="4"/>
      <c r="R3127" s="5"/>
      <c r="S3127" s="21"/>
      <c r="T3127" s="21"/>
      <c r="V3127" s="72"/>
      <c r="Z3127" s="73"/>
      <c r="AA3127" s="73"/>
      <c r="AB3127" s="4"/>
      <c r="AC3127" s="74"/>
      <c r="AD3127" s="75"/>
      <c r="AE3127" s="75"/>
      <c r="AF3127" s="76"/>
      <c r="AJ3127" s="90"/>
      <c r="AK3127" s="18"/>
      <c r="AL3127" s="18"/>
      <c r="AT3127" s="18"/>
      <c r="AU3127" s="91"/>
    </row>
    <row r="3128" ht="12.0" customHeight="1">
      <c r="A3128" s="79">
        <v>5405007.0</v>
      </c>
      <c r="B3128" s="80" t="s">
        <v>3474</v>
      </c>
      <c r="C3128" s="81" t="str">
        <f>IF(MROUND(AL3128/(AO3128*F3128),1)=0,"",MROUND(AL3128/(AO3128*F3128),1))</f>
        <v/>
      </c>
      <c r="D3128" s="82">
        <v>142.9</v>
      </c>
      <c r="E3128" s="83" t="s">
        <v>245</v>
      </c>
      <c r="F3128" s="84">
        <f t="shared" ref="F3128:F3139" si="235">D3128*1.22</f>
        <v>174.338</v>
      </c>
      <c r="G3128" s="85" t="s">
        <v>274</v>
      </c>
      <c r="H3128" s="69"/>
      <c r="I3128" s="87"/>
      <c r="J3128" s="100"/>
      <c r="K3128" s="88"/>
      <c r="N3128" s="18"/>
      <c r="P3128" s="4">
        <v>35.0</v>
      </c>
      <c r="Q3128" s="4"/>
      <c r="R3128" s="4"/>
      <c r="S3128" s="21"/>
      <c r="T3128" s="21"/>
      <c r="V3128" s="89"/>
      <c r="Z3128" s="73"/>
      <c r="AA3128" s="73">
        <v>20.0</v>
      </c>
      <c r="AB3128" s="4"/>
      <c r="AC3128" s="74"/>
      <c r="AD3128" s="75"/>
      <c r="AE3128" s="75"/>
      <c r="AF3128" s="76"/>
      <c r="AJ3128" s="90">
        <v>2601003.0</v>
      </c>
      <c r="AK3128" s="18"/>
      <c r="AL3128" s="8">
        <f t="shared" ref="AL3128:AL3139" si="236">$I$3127/7</f>
        <v>0</v>
      </c>
      <c r="AO3128" s="8">
        <v>0.3427863999841231</v>
      </c>
      <c r="AT3128" s="18"/>
      <c r="AU3128" s="91"/>
    </row>
    <row r="3129" ht="12.0" customHeight="1">
      <c r="A3129" s="79">
        <v>5405019.0</v>
      </c>
      <c r="B3129" s="80" t="s">
        <v>3475</v>
      </c>
      <c r="C3129" s="81"/>
      <c r="D3129" s="82">
        <v>213.71</v>
      </c>
      <c r="E3129" s="83" t="s">
        <v>245</v>
      </c>
      <c r="F3129" s="84">
        <f t="shared" si="235"/>
        <v>260.7262</v>
      </c>
      <c r="G3129" s="85" t="s">
        <v>274</v>
      </c>
      <c r="H3129" s="69"/>
      <c r="I3129" s="87" t="s">
        <v>1735</v>
      </c>
      <c r="J3129" s="100"/>
      <c r="K3129" s="88"/>
      <c r="N3129" s="18"/>
      <c r="P3129" s="4">
        <v>35.0</v>
      </c>
      <c r="Q3129" s="4"/>
      <c r="R3129" s="4"/>
      <c r="S3129" s="21"/>
      <c r="T3129" s="21"/>
      <c r="V3129" s="89"/>
      <c r="Z3129" s="73"/>
      <c r="AA3129" s="73">
        <v>20.0</v>
      </c>
      <c r="AB3129" s="4"/>
      <c r="AC3129" s="74"/>
      <c r="AD3129" s="75"/>
      <c r="AE3129" s="75"/>
      <c r="AF3129" s="76"/>
      <c r="AJ3129" s="90"/>
      <c r="AK3129" s="18"/>
      <c r="AL3129" s="8">
        <f t="shared" si="236"/>
        <v>0</v>
      </c>
      <c r="AO3129" s="8">
        <v>0.3427863999841231</v>
      </c>
      <c r="AT3129" s="18"/>
      <c r="AU3129" s="91"/>
    </row>
    <row r="3130" ht="12.0" customHeight="1">
      <c r="A3130" s="97">
        <v>5405008.0</v>
      </c>
      <c r="B3130" s="92" t="s">
        <v>3476</v>
      </c>
      <c r="C3130" s="81" t="str">
        <f t="shared" ref="C3130:C3131" si="237">IF(MROUND(AL3130/(AO3130*F3130),1)=0,"",MROUND(AL3130/(AO3130*F3130),1))</f>
        <v/>
      </c>
      <c r="D3130" s="82">
        <v>195.2</v>
      </c>
      <c r="E3130" s="94" t="s">
        <v>245</v>
      </c>
      <c r="F3130" s="84">
        <f t="shared" si="235"/>
        <v>238.144</v>
      </c>
      <c r="G3130" s="95" t="s">
        <v>246</v>
      </c>
      <c r="H3130" s="69"/>
      <c r="I3130" s="187" t="s">
        <v>3477</v>
      </c>
      <c r="J3130" s="76"/>
      <c r="K3130" s="88"/>
      <c r="N3130" s="18"/>
      <c r="P3130" s="4">
        <v>35.0</v>
      </c>
      <c r="Q3130" s="4"/>
      <c r="R3130" s="4"/>
      <c r="S3130" s="21"/>
      <c r="T3130" s="21"/>
      <c r="V3130" s="89"/>
      <c r="Z3130" s="73"/>
      <c r="AA3130" s="73">
        <v>20.003135287662644</v>
      </c>
      <c r="AB3130" s="4"/>
      <c r="AC3130" s="74"/>
      <c r="AD3130" s="75"/>
      <c r="AE3130" s="75"/>
      <c r="AF3130" s="76"/>
      <c r="AJ3130" s="90">
        <v>2601004.0</v>
      </c>
      <c r="AK3130" s="18"/>
      <c r="AL3130" s="8">
        <f t="shared" si="236"/>
        <v>0</v>
      </c>
      <c r="AO3130" s="8">
        <v>1.6808350837082797</v>
      </c>
      <c r="AT3130" s="18"/>
      <c r="AU3130" s="91"/>
    </row>
    <row r="3131" ht="12.0" customHeight="1">
      <c r="A3131" s="97">
        <v>5405009.0</v>
      </c>
      <c r="B3131" s="92" t="s">
        <v>3478</v>
      </c>
      <c r="C3131" s="81" t="str">
        <f t="shared" si="237"/>
        <v/>
      </c>
      <c r="D3131" s="82">
        <v>192.64</v>
      </c>
      <c r="E3131" s="94" t="s">
        <v>245</v>
      </c>
      <c r="F3131" s="84">
        <f t="shared" si="235"/>
        <v>235.0208</v>
      </c>
      <c r="G3131" s="95" t="s">
        <v>252</v>
      </c>
      <c r="H3131" s="69"/>
      <c r="I3131" s="188"/>
      <c r="J3131" s="76"/>
      <c r="K3131" s="88"/>
      <c r="N3131" s="18"/>
      <c r="P3131" s="4">
        <v>35.0</v>
      </c>
      <c r="Q3131" s="4"/>
      <c r="R3131" s="4"/>
      <c r="S3131" s="21"/>
      <c r="T3131" s="21"/>
      <c r="V3131" s="89"/>
      <c r="Z3131" s="73"/>
      <c r="AA3131" s="73">
        <v>20.0</v>
      </c>
      <c r="AB3131" s="4"/>
      <c r="AC3131" s="74"/>
      <c r="AD3131" s="75"/>
      <c r="AE3131" s="75"/>
      <c r="AF3131" s="76"/>
      <c r="AJ3131" s="90">
        <v>2601005.0</v>
      </c>
      <c r="AK3131" s="18"/>
      <c r="AL3131" s="8">
        <f t="shared" si="236"/>
        <v>0</v>
      </c>
      <c r="AO3131" s="8">
        <v>0.41873296835489654</v>
      </c>
      <c r="AT3131" s="18"/>
      <c r="AU3131" s="91"/>
    </row>
    <row r="3132" ht="12.0" customHeight="1">
      <c r="A3132" s="97">
        <v>5405020.0</v>
      </c>
      <c r="B3132" s="92" t="s">
        <v>3479</v>
      </c>
      <c r="C3132" s="81"/>
      <c r="D3132" s="82">
        <v>252.66</v>
      </c>
      <c r="E3132" s="94" t="s">
        <v>245</v>
      </c>
      <c r="F3132" s="84">
        <f t="shared" si="235"/>
        <v>308.2452</v>
      </c>
      <c r="G3132" s="95" t="s">
        <v>252</v>
      </c>
      <c r="H3132" s="69"/>
      <c r="J3132" s="76"/>
      <c r="K3132" s="88"/>
      <c r="N3132" s="18"/>
      <c r="P3132" s="4">
        <v>35.0</v>
      </c>
      <c r="Q3132" s="4"/>
      <c r="R3132" s="4"/>
      <c r="S3132" s="21"/>
      <c r="T3132" s="21"/>
      <c r="V3132" s="89"/>
      <c r="Z3132" s="73"/>
      <c r="AA3132" s="73">
        <v>20.0</v>
      </c>
      <c r="AB3132" s="4"/>
      <c r="AC3132" s="74"/>
      <c r="AD3132" s="75"/>
      <c r="AE3132" s="75"/>
      <c r="AF3132" s="76"/>
      <c r="AJ3132" s="90"/>
      <c r="AK3132" s="18"/>
      <c r="AL3132" s="8">
        <f t="shared" si="236"/>
        <v>0</v>
      </c>
      <c r="AO3132" s="8">
        <v>0.41873296835489654</v>
      </c>
      <c r="AT3132" s="18"/>
      <c r="AU3132" s="91"/>
    </row>
    <row r="3133" ht="12.0" customHeight="1">
      <c r="A3133" s="97">
        <v>5405021.0</v>
      </c>
      <c r="B3133" s="92" t="s">
        <v>3480</v>
      </c>
      <c r="C3133" s="81"/>
      <c r="D3133" s="82">
        <v>330.35</v>
      </c>
      <c r="E3133" s="94" t="s">
        <v>245</v>
      </c>
      <c r="F3133" s="84">
        <f t="shared" si="235"/>
        <v>403.027</v>
      </c>
      <c r="G3133" s="95" t="s">
        <v>252</v>
      </c>
      <c r="H3133" s="69"/>
      <c r="J3133" s="76"/>
      <c r="K3133" s="88"/>
      <c r="N3133" s="18"/>
      <c r="P3133" s="4">
        <v>35.0</v>
      </c>
      <c r="Q3133" s="4"/>
      <c r="R3133" s="4"/>
      <c r="S3133" s="21"/>
      <c r="T3133" s="21"/>
      <c r="V3133" s="89"/>
      <c r="Z3133" s="73"/>
      <c r="AA3133" s="73">
        <v>20.0</v>
      </c>
      <c r="AB3133" s="4"/>
      <c r="AC3133" s="74"/>
      <c r="AD3133" s="75"/>
      <c r="AE3133" s="75"/>
      <c r="AF3133" s="76"/>
      <c r="AJ3133" s="90"/>
      <c r="AK3133" s="18"/>
      <c r="AL3133" s="8">
        <f t="shared" si="236"/>
        <v>0</v>
      </c>
      <c r="AO3133" s="8">
        <v>0.41873296835489654</v>
      </c>
      <c r="AT3133" s="18"/>
      <c r="AU3133" s="91"/>
    </row>
    <row r="3134" ht="12.0" customHeight="1">
      <c r="A3134" s="97">
        <v>5405004.0</v>
      </c>
      <c r="B3134" s="92" t="s">
        <v>3481</v>
      </c>
      <c r="C3134" s="81" t="str">
        <f t="shared" ref="C3134:C3136" si="238">IF(MROUND(AL3134/(AO3134*F3134),1)=0,"",MROUND(AL3134/(AO3134*F3134),1))</f>
        <v/>
      </c>
      <c r="D3134" s="82">
        <v>266.12</v>
      </c>
      <c r="E3134" s="94" t="s">
        <v>245</v>
      </c>
      <c r="F3134" s="84">
        <f t="shared" si="235"/>
        <v>324.6664</v>
      </c>
      <c r="G3134" s="95" t="s">
        <v>246</v>
      </c>
      <c r="H3134" s="69"/>
      <c r="I3134" s="76"/>
      <c r="J3134" s="76"/>
      <c r="K3134" s="88"/>
      <c r="N3134" s="18"/>
      <c r="P3134" s="4">
        <v>35.0</v>
      </c>
      <c r="Q3134" s="4"/>
      <c r="R3134" s="4"/>
      <c r="S3134" s="21"/>
      <c r="T3134" s="21"/>
      <c r="V3134" s="89"/>
      <c r="Z3134" s="73"/>
      <c r="AA3134" s="73">
        <v>14.999425089111185</v>
      </c>
      <c r="AB3134" s="4"/>
      <c r="AC3134" s="74"/>
      <c r="AD3134" s="75"/>
      <c r="AE3134" s="75"/>
      <c r="AF3134" s="76"/>
      <c r="AJ3134" s="90">
        <v>2603002.0</v>
      </c>
      <c r="AK3134" s="18"/>
      <c r="AL3134" s="8">
        <f t="shared" si="236"/>
        <v>0</v>
      </c>
      <c r="AO3134" s="8">
        <v>5.722761089178969</v>
      </c>
      <c r="AT3134" s="18"/>
      <c r="AU3134" s="91"/>
    </row>
    <row r="3135" ht="12.0" customHeight="1">
      <c r="A3135" s="97">
        <v>5405005.0</v>
      </c>
      <c r="B3135" s="92" t="s">
        <v>3482</v>
      </c>
      <c r="C3135" s="81" t="str">
        <f t="shared" si="238"/>
        <v/>
      </c>
      <c r="D3135" s="82">
        <v>338.45</v>
      </c>
      <c r="E3135" s="94" t="s">
        <v>245</v>
      </c>
      <c r="F3135" s="84">
        <f t="shared" si="235"/>
        <v>412.909</v>
      </c>
      <c r="G3135" s="95" t="s">
        <v>246</v>
      </c>
      <c r="H3135" s="69"/>
      <c r="I3135" s="187" t="s">
        <v>3483</v>
      </c>
      <c r="J3135" s="76"/>
      <c r="K3135" s="88"/>
      <c r="N3135" s="18"/>
      <c r="P3135" s="4">
        <v>35.0</v>
      </c>
      <c r="Q3135" s="4"/>
      <c r="R3135" s="4"/>
      <c r="S3135" s="21"/>
      <c r="T3135" s="21"/>
      <c r="V3135" s="89"/>
      <c r="Z3135" s="73"/>
      <c r="AA3135" s="73">
        <v>15.0</v>
      </c>
      <c r="AB3135" s="4"/>
      <c r="AC3135" s="74"/>
      <c r="AD3135" s="75"/>
      <c r="AE3135" s="75"/>
      <c r="AF3135" s="76"/>
      <c r="AJ3135" s="90">
        <v>2603003.0</v>
      </c>
      <c r="AK3135" s="18"/>
      <c r="AL3135" s="8">
        <f t="shared" si="236"/>
        <v>0</v>
      </c>
      <c r="AO3135" s="8">
        <v>2.5335281677457453</v>
      </c>
      <c r="AT3135" s="18"/>
      <c r="AU3135" s="91"/>
    </row>
    <row r="3136" ht="12.0" customHeight="1">
      <c r="A3136" s="97">
        <v>5405006.0</v>
      </c>
      <c r="B3136" s="92" t="s">
        <v>3484</v>
      </c>
      <c r="C3136" s="81" t="str">
        <f t="shared" si="238"/>
        <v/>
      </c>
      <c r="D3136" s="82">
        <v>468.34</v>
      </c>
      <c r="E3136" s="94" t="s">
        <v>245</v>
      </c>
      <c r="F3136" s="84">
        <f t="shared" si="235"/>
        <v>571.3748</v>
      </c>
      <c r="G3136" s="95" t="s">
        <v>246</v>
      </c>
      <c r="H3136" s="69"/>
      <c r="I3136" s="188"/>
      <c r="J3136" s="76"/>
      <c r="K3136" s="88"/>
      <c r="N3136" s="18"/>
      <c r="P3136" s="4">
        <v>35.0</v>
      </c>
      <c r="Q3136" s="4"/>
      <c r="R3136" s="4"/>
      <c r="S3136" s="21"/>
      <c r="T3136" s="21"/>
      <c r="V3136" s="89"/>
      <c r="Z3136" s="73"/>
      <c r="AA3136" s="73">
        <v>14.998366546880106</v>
      </c>
      <c r="AB3136" s="4"/>
      <c r="AC3136" s="74"/>
      <c r="AD3136" s="75"/>
      <c r="AE3136" s="75"/>
      <c r="AF3136" s="76"/>
      <c r="AJ3136" s="90">
        <v>2603004.0</v>
      </c>
      <c r="AK3136" s="18"/>
      <c r="AL3136" s="8">
        <f t="shared" si="236"/>
        <v>0</v>
      </c>
      <c r="AO3136" s="8">
        <v>1.8945374484290707</v>
      </c>
      <c r="AT3136" s="18"/>
      <c r="AU3136" s="91"/>
    </row>
    <row r="3137" ht="12.0" customHeight="1">
      <c r="A3137" s="97">
        <v>5405022.0</v>
      </c>
      <c r="B3137" s="92" t="s">
        <v>3485</v>
      </c>
      <c r="C3137" s="81"/>
      <c r="D3137" s="82">
        <v>300.92</v>
      </c>
      <c r="E3137" s="94" t="s">
        <v>245</v>
      </c>
      <c r="F3137" s="84">
        <f t="shared" si="235"/>
        <v>367.1224</v>
      </c>
      <c r="G3137" s="95" t="s">
        <v>246</v>
      </c>
      <c r="H3137" s="69"/>
      <c r="J3137" s="76"/>
      <c r="K3137" s="88"/>
      <c r="N3137" s="18"/>
      <c r="P3137" s="4">
        <v>35.0</v>
      </c>
      <c r="Q3137" s="4"/>
      <c r="R3137" s="4"/>
      <c r="S3137" s="21"/>
      <c r="T3137" s="21"/>
      <c r="V3137" s="89"/>
      <c r="Z3137" s="73"/>
      <c r="AA3137" s="73">
        <v>14.998366546880106</v>
      </c>
      <c r="AB3137" s="4"/>
      <c r="AC3137" s="74"/>
      <c r="AD3137" s="75"/>
      <c r="AE3137" s="75"/>
      <c r="AF3137" s="76"/>
      <c r="AJ3137" s="90"/>
      <c r="AK3137" s="18"/>
      <c r="AL3137" s="8">
        <f t="shared" si="236"/>
        <v>0</v>
      </c>
      <c r="AO3137" s="8">
        <v>1.8945374484290707</v>
      </c>
      <c r="AT3137" s="18"/>
      <c r="AU3137" s="91"/>
    </row>
    <row r="3138" ht="12.0" customHeight="1">
      <c r="A3138" s="97">
        <v>5405023.0</v>
      </c>
      <c r="B3138" s="92" t="s">
        <v>3486</v>
      </c>
      <c r="C3138" s="81"/>
      <c r="D3138" s="82">
        <v>405.06</v>
      </c>
      <c r="E3138" s="94" t="s">
        <v>245</v>
      </c>
      <c r="F3138" s="84">
        <f t="shared" si="235"/>
        <v>494.1732</v>
      </c>
      <c r="G3138" s="95" t="s">
        <v>246</v>
      </c>
      <c r="H3138" s="69"/>
      <c r="J3138" s="76"/>
      <c r="K3138" s="88"/>
      <c r="N3138" s="18"/>
      <c r="P3138" s="4">
        <v>35.0</v>
      </c>
      <c r="Q3138" s="4"/>
      <c r="R3138" s="4"/>
      <c r="S3138" s="21"/>
      <c r="T3138" s="21"/>
      <c r="V3138" s="89"/>
      <c r="Z3138" s="73"/>
      <c r="AA3138" s="73">
        <v>14.998366546880106</v>
      </c>
      <c r="AB3138" s="4"/>
      <c r="AC3138" s="74"/>
      <c r="AD3138" s="75"/>
      <c r="AE3138" s="75"/>
      <c r="AF3138" s="76"/>
      <c r="AJ3138" s="90"/>
      <c r="AK3138" s="18"/>
      <c r="AL3138" s="8">
        <f t="shared" si="236"/>
        <v>0</v>
      </c>
      <c r="AO3138" s="8">
        <v>1.8945374484290707</v>
      </c>
      <c r="AT3138" s="18"/>
      <c r="AU3138" s="91"/>
    </row>
    <row r="3139" ht="12.0" customHeight="1">
      <c r="A3139" s="97">
        <v>5405024.0</v>
      </c>
      <c r="B3139" s="92" t="s">
        <v>3487</v>
      </c>
      <c r="C3139" s="81"/>
      <c r="D3139" s="82">
        <v>507.45</v>
      </c>
      <c r="E3139" s="94" t="s">
        <v>245</v>
      </c>
      <c r="F3139" s="84">
        <f t="shared" si="235"/>
        <v>619.089</v>
      </c>
      <c r="G3139" s="95" t="s">
        <v>246</v>
      </c>
      <c r="H3139" s="69"/>
      <c r="J3139" s="76"/>
      <c r="K3139" s="88"/>
      <c r="N3139" s="18"/>
      <c r="P3139" s="4">
        <v>35.0</v>
      </c>
      <c r="Q3139" s="4"/>
      <c r="R3139" s="4"/>
      <c r="S3139" s="21"/>
      <c r="T3139" s="21"/>
      <c r="V3139" s="89"/>
      <c r="Z3139" s="73"/>
      <c r="AA3139" s="73">
        <v>14.998366546880106</v>
      </c>
      <c r="AB3139" s="4"/>
      <c r="AC3139" s="74"/>
      <c r="AD3139" s="75"/>
      <c r="AE3139" s="75"/>
      <c r="AF3139" s="76"/>
      <c r="AJ3139" s="90"/>
      <c r="AK3139" s="18"/>
      <c r="AL3139" s="8">
        <f t="shared" si="236"/>
        <v>0</v>
      </c>
      <c r="AO3139" s="8">
        <v>1.8945374484290707</v>
      </c>
      <c r="AT3139" s="18"/>
      <c r="AU3139" s="91"/>
    </row>
    <row r="3140" ht="60.0" customHeight="1">
      <c r="A3140" s="62">
        <v>90.0</v>
      </c>
      <c r="B3140" s="113" t="s">
        <v>3488</v>
      </c>
      <c r="C3140" s="66"/>
      <c r="D3140" s="82"/>
      <c r="E3140" s="66"/>
      <c r="F3140" s="114"/>
      <c r="G3140" s="68"/>
      <c r="H3140" s="69"/>
      <c r="I3140" s="70">
        <v>0.0</v>
      </c>
      <c r="J3140" s="71"/>
      <c r="K3140" s="71"/>
      <c r="N3140" s="18"/>
      <c r="P3140" s="4">
        <v>36.0</v>
      </c>
      <c r="Q3140" s="4"/>
      <c r="R3140" s="5"/>
      <c r="S3140" s="21"/>
      <c r="T3140" s="21"/>
      <c r="V3140" s="72"/>
      <c r="Z3140" s="73"/>
      <c r="AA3140" s="73"/>
      <c r="AB3140" s="4"/>
      <c r="AC3140" s="74"/>
      <c r="AD3140" s="75"/>
      <c r="AE3140" s="75"/>
      <c r="AF3140" s="76"/>
      <c r="AJ3140" s="90"/>
      <c r="AK3140" s="18"/>
      <c r="AL3140" s="18"/>
      <c r="AT3140" s="18"/>
      <c r="AU3140" s="91"/>
    </row>
    <row r="3141" ht="12.0" customHeight="1">
      <c r="A3141" s="79">
        <v>5007025.0</v>
      </c>
      <c r="B3141" s="80" t="s">
        <v>3489</v>
      </c>
      <c r="C3141" s="81" t="str">
        <f t="shared" ref="C3141:C3167" si="239">IF(MROUND(AL3141/(AO3141*F3141),10)=0,"",MROUND(AL3141/(AO3141*F3141),10))</f>
        <v/>
      </c>
      <c r="D3141" s="82">
        <v>15.32</v>
      </c>
      <c r="E3141" s="83" t="s">
        <v>245</v>
      </c>
      <c r="F3141" s="84">
        <f t="shared" ref="F3141:F3181" si="240">D3141*1.22</f>
        <v>18.6904</v>
      </c>
      <c r="G3141" s="85" t="s">
        <v>252</v>
      </c>
      <c r="H3141" s="69"/>
      <c r="I3141" s="87"/>
      <c r="J3141" s="76"/>
      <c r="K3141" s="88"/>
      <c r="N3141" s="18"/>
      <c r="P3141" s="4">
        <v>36.0</v>
      </c>
      <c r="Q3141" s="4"/>
      <c r="R3141" s="4"/>
      <c r="S3141" s="21"/>
      <c r="T3141" s="21"/>
      <c r="V3141" s="89"/>
      <c r="Z3141" s="73"/>
      <c r="AA3141" s="73">
        <v>20.03745318352061</v>
      </c>
      <c r="AB3141" s="4"/>
      <c r="AC3141" s="74"/>
      <c r="AD3141" s="75"/>
      <c r="AE3141" s="75"/>
      <c r="AF3141" s="76"/>
      <c r="AJ3141" s="90">
        <v>1007001.0</v>
      </c>
      <c r="AK3141" s="18"/>
      <c r="AL3141" s="8">
        <f t="shared" ref="AL3141:AL3167" si="241">$I$3140/27</f>
        <v>0</v>
      </c>
      <c r="AO3141" s="8">
        <v>1.1041636943169086</v>
      </c>
      <c r="AT3141" s="18"/>
      <c r="AU3141" s="91"/>
    </row>
    <row r="3142" ht="12.0" customHeight="1">
      <c r="A3142" s="79">
        <v>5007001.0</v>
      </c>
      <c r="B3142" s="80" t="s">
        <v>3490</v>
      </c>
      <c r="C3142" s="81" t="str">
        <f t="shared" si="239"/>
        <v/>
      </c>
      <c r="D3142" s="82">
        <v>16.34</v>
      </c>
      <c r="E3142" s="83" t="s">
        <v>245</v>
      </c>
      <c r="F3142" s="84">
        <f t="shared" si="240"/>
        <v>19.9348</v>
      </c>
      <c r="G3142" s="85" t="s">
        <v>252</v>
      </c>
      <c r="H3142" s="69"/>
      <c r="I3142" s="87" t="s">
        <v>538</v>
      </c>
      <c r="J3142" s="76"/>
      <c r="K3142" s="88"/>
      <c r="N3142" s="18"/>
      <c r="P3142" s="4">
        <v>36.0</v>
      </c>
      <c r="Q3142" s="4"/>
      <c r="R3142" s="4"/>
      <c r="S3142" s="21"/>
      <c r="T3142" s="21"/>
      <c r="V3142" s="89"/>
      <c r="Z3142" s="73"/>
      <c r="AA3142" s="73">
        <v>20.03745318352061</v>
      </c>
      <c r="AB3142" s="4"/>
      <c r="AC3142" s="74"/>
      <c r="AD3142" s="75"/>
      <c r="AE3142" s="75"/>
      <c r="AF3142" s="76"/>
      <c r="AJ3142" s="90">
        <v>1007001.0</v>
      </c>
      <c r="AK3142" s="18"/>
      <c r="AL3142" s="8">
        <f t="shared" si="241"/>
        <v>0</v>
      </c>
      <c r="AO3142" s="8">
        <v>1.1041636943169086</v>
      </c>
      <c r="AT3142" s="18"/>
      <c r="AU3142" s="91"/>
    </row>
    <row r="3143" ht="12.0" customHeight="1">
      <c r="A3143" s="97">
        <v>1028004.0</v>
      </c>
      <c r="B3143" s="92" t="s">
        <v>3491</v>
      </c>
      <c r="C3143" s="81" t="str">
        <f t="shared" si="239"/>
        <v/>
      </c>
      <c r="D3143" s="82">
        <v>22.34</v>
      </c>
      <c r="E3143" s="94" t="s">
        <v>379</v>
      </c>
      <c r="F3143" s="84">
        <f t="shared" si="240"/>
        <v>27.2548</v>
      </c>
      <c r="G3143" s="95" t="s">
        <v>252</v>
      </c>
      <c r="H3143" s="69"/>
      <c r="I3143" s="87"/>
      <c r="J3143" s="76"/>
      <c r="K3143" s="88"/>
      <c r="N3143" s="18"/>
      <c r="P3143" s="4">
        <v>36.0</v>
      </c>
      <c r="Q3143" s="4"/>
      <c r="R3143" s="4"/>
      <c r="S3143" s="21"/>
      <c r="T3143" s="21"/>
      <c r="V3143" s="89"/>
      <c r="Z3143" s="73"/>
      <c r="AA3143" s="73">
        <v>15.0</v>
      </c>
      <c r="AB3143" s="4"/>
      <c r="AC3143" s="74"/>
      <c r="AD3143" s="75"/>
      <c r="AE3143" s="75"/>
      <c r="AF3143" s="76"/>
      <c r="AJ3143" s="90"/>
      <c r="AK3143" s="18"/>
      <c r="AL3143" s="8">
        <f t="shared" si="241"/>
        <v>0</v>
      </c>
      <c r="AO3143" s="8">
        <v>156.98894623925295</v>
      </c>
      <c r="AT3143" s="18"/>
      <c r="AU3143" s="91"/>
    </row>
    <row r="3144" ht="12.0" customHeight="1">
      <c r="A3144" s="97">
        <v>5007002.0</v>
      </c>
      <c r="B3144" s="92" t="s">
        <v>3492</v>
      </c>
      <c r="C3144" s="81" t="str">
        <f t="shared" si="239"/>
        <v/>
      </c>
      <c r="D3144" s="82">
        <v>17.0</v>
      </c>
      <c r="E3144" s="94" t="s">
        <v>245</v>
      </c>
      <c r="F3144" s="84">
        <f t="shared" si="240"/>
        <v>20.74</v>
      </c>
      <c r="G3144" s="95" t="s">
        <v>274</v>
      </c>
      <c r="H3144" s="69"/>
      <c r="I3144" s="87"/>
      <c r="J3144" s="100"/>
      <c r="K3144" s="88"/>
      <c r="N3144" s="18"/>
      <c r="P3144" s="4">
        <v>36.0</v>
      </c>
      <c r="Q3144" s="4"/>
      <c r="R3144" s="4"/>
      <c r="S3144" s="21"/>
      <c r="T3144" s="21"/>
      <c r="V3144" s="89"/>
      <c r="Z3144" s="73"/>
      <c r="AA3144" s="73">
        <v>19.981998199819984</v>
      </c>
      <c r="AB3144" s="4"/>
      <c r="AC3144" s="74"/>
      <c r="AD3144" s="75"/>
      <c r="AE3144" s="75"/>
      <c r="AF3144" s="76"/>
      <c r="AJ3144" s="90">
        <v>1007002.0</v>
      </c>
      <c r="AK3144" s="18"/>
      <c r="AL3144" s="8">
        <f t="shared" si="241"/>
        <v>0</v>
      </c>
      <c r="AO3144" s="8">
        <v>0.587584974055955</v>
      </c>
      <c r="AT3144" s="18"/>
      <c r="AU3144" s="91"/>
    </row>
    <row r="3145" ht="12.0" customHeight="1">
      <c r="A3145" s="97">
        <v>1028005.0</v>
      </c>
      <c r="B3145" s="92" t="s">
        <v>3493</v>
      </c>
      <c r="C3145" s="81" t="str">
        <f t="shared" si="239"/>
        <v/>
      </c>
      <c r="D3145" s="82">
        <v>13.77</v>
      </c>
      <c r="E3145" s="83" t="s">
        <v>372</v>
      </c>
      <c r="F3145" s="127">
        <f t="shared" si="240"/>
        <v>16.7994</v>
      </c>
      <c r="G3145" s="95" t="s">
        <v>252</v>
      </c>
      <c r="H3145" s="69"/>
      <c r="I3145" s="76"/>
      <c r="J3145" s="76"/>
      <c r="K3145" s="88"/>
      <c r="N3145" s="18"/>
      <c r="P3145" s="4">
        <v>36.0</v>
      </c>
      <c r="Q3145" s="4"/>
      <c r="R3145" s="4"/>
      <c r="S3145" s="21"/>
      <c r="T3145" s="21"/>
      <c r="V3145" s="89"/>
      <c r="Z3145" s="73"/>
      <c r="AA3145" s="73">
        <v>0.0</v>
      </c>
      <c r="AB3145" s="4"/>
      <c r="AC3145" s="74"/>
      <c r="AD3145" s="75"/>
      <c r="AE3145" s="75"/>
      <c r="AF3145" s="76"/>
      <c r="AJ3145" s="90"/>
      <c r="AK3145" s="18"/>
      <c r="AL3145" s="8">
        <f t="shared" si="241"/>
        <v>0</v>
      </c>
      <c r="AO3145" s="8">
        <v>82.45481400726268</v>
      </c>
      <c r="AT3145" s="18"/>
      <c r="AU3145" s="91"/>
    </row>
    <row r="3146" ht="12.0" customHeight="1">
      <c r="A3146" s="97">
        <v>5007003.0</v>
      </c>
      <c r="B3146" s="92" t="s">
        <v>3494</v>
      </c>
      <c r="C3146" s="81" t="str">
        <f t="shared" si="239"/>
        <v/>
      </c>
      <c r="D3146" s="82">
        <v>24.29</v>
      </c>
      <c r="E3146" s="94" t="s">
        <v>245</v>
      </c>
      <c r="F3146" s="84">
        <f t="shared" si="240"/>
        <v>29.6338</v>
      </c>
      <c r="G3146" s="95" t="s">
        <v>252</v>
      </c>
      <c r="H3146" s="69"/>
      <c r="I3146" s="76"/>
      <c r="J3146" s="76"/>
      <c r="K3146" s="88"/>
      <c r="N3146" s="18"/>
      <c r="P3146" s="4">
        <v>36.0</v>
      </c>
      <c r="Q3146" s="4"/>
      <c r="R3146" s="4"/>
      <c r="S3146" s="21"/>
      <c r="T3146" s="21"/>
      <c r="V3146" s="89"/>
      <c r="Z3146" s="73"/>
      <c r="AA3146" s="73">
        <v>20.025188916876573</v>
      </c>
      <c r="AB3146" s="4"/>
      <c r="AC3146" s="74"/>
      <c r="AD3146" s="75"/>
      <c r="AE3146" s="75"/>
      <c r="AF3146" s="76"/>
      <c r="AJ3146" s="90">
        <v>1007003.0</v>
      </c>
      <c r="AK3146" s="18"/>
      <c r="AL3146" s="8">
        <f t="shared" si="241"/>
        <v>0</v>
      </c>
      <c r="AO3146" s="8">
        <v>2.556256693964133</v>
      </c>
      <c r="AT3146" s="18"/>
      <c r="AU3146" s="91"/>
    </row>
    <row r="3147" ht="12.0" customHeight="1">
      <c r="A3147" s="97">
        <v>5007004.0</v>
      </c>
      <c r="B3147" s="92" t="s">
        <v>3495</v>
      </c>
      <c r="C3147" s="81" t="str">
        <f t="shared" si="239"/>
        <v/>
      </c>
      <c r="D3147" s="82">
        <v>25.33</v>
      </c>
      <c r="E3147" s="94"/>
      <c r="F3147" s="84">
        <f t="shared" si="240"/>
        <v>30.9026</v>
      </c>
      <c r="G3147" s="95" t="s">
        <v>274</v>
      </c>
      <c r="H3147" s="69"/>
      <c r="I3147" s="76"/>
      <c r="J3147" s="100"/>
      <c r="K3147" s="88"/>
      <c r="N3147" s="18"/>
      <c r="P3147" s="4">
        <v>36.0</v>
      </c>
      <c r="Q3147" s="4"/>
      <c r="R3147" s="4"/>
      <c r="S3147" s="21"/>
      <c r="T3147" s="21"/>
      <c r="V3147" s="89"/>
      <c r="Z3147" s="73"/>
      <c r="AA3147" s="73">
        <v>20.0</v>
      </c>
      <c r="AB3147" s="4"/>
      <c r="AC3147" s="74"/>
      <c r="AD3147" s="75"/>
      <c r="AE3147" s="75"/>
      <c r="AF3147" s="76"/>
      <c r="AJ3147" s="90">
        <v>1007004.0</v>
      </c>
      <c r="AK3147" s="18"/>
      <c r="AL3147" s="8">
        <f t="shared" si="241"/>
        <v>0</v>
      </c>
      <c r="AO3147" s="8">
        <v>0.1526605393260558</v>
      </c>
      <c r="AT3147" s="18"/>
      <c r="AU3147" s="91"/>
    </row>
    <row r="3148" ht="12.0" customHeight="1">
      <c r="A3148" s="97">
        <v>1028007.0</v>
      </c>
      <c r="B3148" s="92" t="s">
        <v>3496</v>
      </c>
      <c r="C3148" s="81" t="str">
        <f t="shared" si="239"/>
        <v/>
      </c>
      <c r="D3148" s="82">
        <v>45.78</v>
      </c>
      <c r="E3148" s="94" t="s">
        <v>372</v>
      </c>
      <c r="F3148" s="84">
        <f t="shared" si="240"/>
        <v>55.8516</v>
      </c>
      <c r="G3148" s="95" t="s">
        <v>252</v>
      </c>
      <c r="H3148" s="69"/>
      <c r="I3148" s="76"/>
      <c r="J3148" s="76"/>
      <c r="K3148" s="88"/>
      <c r="N3148" s="18"/>
      <c r="P3148" s="4">
        <v>36.0</v>
      </c>
      <c r="Q3148" s="4"/>
      <c r="R3148" s="4"/>
      <c r="S3148" s="21"/>
      <c r="T3148" s="21"/>
      <c r="V3148" s="89"/>
      <c r="Z3148" s="73"/>
      <c r="AA3148" s="73">
        <v>14.987484355444309</v>
      </c>
      <c r="AB3148" s="4"/>
      <c r="AC3148" s="74"/>
      <c r="AD3148" s="75"/>
      <c r="AE3148" s="75"/>
      <c r="AF3148" s="76"/>
      <c r="AJ3148" s="90"/>
      <c r="AK3148" s="18"/>
      <c r="AL3148" s="8">
        <f t="shared" si="241"/>
        <v>0</v>
      </c>
      <c r="AO3148" s="8">
        <v>13.73457569062509</v>
      </c>
      <c r="AT3148" s="18"/>
      <c r="AU3148" s="91"/>
    </row>
    <row r="3149" ht="12.0" customHeight="1">
      <c r="A3149" s="97">
        <v>5007005.0</v>
      </c>
      <c r="B3149" s="92" t="s">
        <v>3497</v>
      </c>
      <c r="C3149" s="81" t="str">
        <f t="shared" si="239"/>
        <v/>
      </c>
      <c r="D3149" s="82">
        <v>28.27</v>
      </c>
      <c r="E3149" s="94" t="s">
        <v>245</v>
      </c>
      <c r="F3149" s="84">
        <f t="shared" si="240"/>
        <v>34.4894</v>
      </c>
      <c r="G3149" s="95" t="s">
        <v>252</v>
      </c>
      <c r="H3149" s="69"/>
      <c r="I3149" s="187" t="s">
        <v>3498</v>
      </c>
      <c r="J3149" s="76"/>
      <c r="K3149" s="88"/>
      <c r="N3149" s="18"/>
      <c r="P3149" s="4">
        <v>36.0</v>
      </c>
      <c r="Q3149" s="4"/>
      <c r="R3149" s="4"/>
      <c r="S3149" s="21"/>
      <c r="T3149" s="21"/>
      <c r="V3149" s="89"/>
      <c r="Z3149" s="73"/>
      <c r="AA3149" s="73">
        <v>19.978343259339468</v>
      </c>
      <c r="AB3149" s="4"/>
      <c r="AC3149" s="74"/>
      <c r="AD3149" s="75"/>
      <c r="AE3149" s="75"/>
      <c r="AF3149" s="76"/>
      <c r="AJ3149" s="90">
        <v>1007005.0</v>
      </c>
      <c r="AK3149" s="18"/>
      <c r="AL3149" s="8">
        <f t="shared" si="241"/>
        <v>0</v>
      </c>
      <c r="AO3149" s="8">
        <v>0.5876366507464412</v>
      </c>
      <c r="AT3149" s="18"/>
      <c r="AU3149" s="91"/>
    </row>
    <row r="3150" ht="12.0" customHeight="1">
      <c r="A3150" s="97">
        <v>5007006.0</v>
      </c>
      <c r="B3150" s="92" t="s">
        <v>3499</v>
      </c>
      <c r="C3150" s="81" t="str">
        <f t="shared" si="239"/>
        <v/>
      </c>
      <c r="D3150" s="82">
        <v>46.95</v>
      </c>
      <c r="E3150" s="94" t="s">
        <v>245</v>
      </c>
      <c r="F3150" s="84">
        <f t="shared" si="240"/>
        <v>57.279</v>
      </c>
      <c r="G3150" s="95" t="s">
        <v>252</v>
      </c>
      <c r="H3150" s="69"/>
      <c r="I3150" s="188"/>
      <c r="J3150" s="76"/>
      <c r="K3150" s="88"/>
      <c r="N3150" s="18"/>
      <c r="P3150" s="4">
        <v>36.0</v>
      </c>
      <c r="Q3150" s="4"/>
      <c r="R3150" s="4"/>
      <c r="S3150" s="21"/>
      <c r="T3150" s="21"/>
      <c r="V3150" s="89"/>
      <c r="Z3150" s="73"/>
      <c r="AA3150" s="73">
        <v>20.006516780710328</v>
      </c>
      <c r="AB3150" s="4"/>
      <c r="AC3150" s="74"/>
      <c r="AD3150" s="75"/>
      <c r="AE3150" s="75"/>
      <c r="AF3150" s="76"/>
      <c r="AJ3150" s="90">
        <v>1007006.0</v>
      </c>
      <c r="AK3150" s="18"/>
      <c r="AL3150" s="8">
        <f t="shared" si="241"/>
        <v>0</v>
      </c>
      <c r="AO3150" s="8">
        <v>0.84293925370978</v>
      </c>
      <c r="AT3150" s="18"/>
      <c r="AU3150" s="91"/>
    </row>
    <row r="3151" ht="12.0" customHeight="1">
      <c r="A3151" s="97">
        <v>5007007.0</v>
      </c>
      <c r="B3151" s="92" t="s">
        <v>3500</v>
      </c>
      <c r="C3151" s="81" t="str">
        <f t="shared" si="239"/>
        <v/>
      </c>
      <c r="D3151" s="82">
        <v>35.06</v>
      </c>
      <c r="E3151" s="94" t="s">
        <v>245</v>
      </c>
      <c r="F3151" s="84">
        <f t="shared" si="240"/>
        <v>42.7732</v>
      </c>
      <c r="G3151" s="95" t="s">
        <v>274</v>
      </c>
      <c r="H3151" s="69"/>
      <c r="I3151" s="76"/>
      <c r="J3151" s="100"/>
      <c r="K3151" s="88"/>
      <c r="N3151" s="18"/>
      <c r="P3151" s="4">
        <v>36.0</v>
      </c>
      <c r="Q3151" s="4"/>
      <c r="R3151" s="4"/>
      <c r="S3151" s="21"/>
      <c r="T3151" s="21"/>
      <c r="V3151" s="89"/>
      <c r="Z3151" s="73"/>
      <c r="AA3151" s="73">
        <v>19.98254799301921</v>
      </c>
      <c r="AB3151" s="4"/>
      <c r="AC3151" s="74"/>
      <c r="AD3151" s="75"/>
      <c r="AE3151" s="75"/>
      <c r="AF3151" s="76"/>
      <c r="AJ3151" s="90">
        <v>1007007.0</v>
      </c>
      <c r="AK3151" s="18"/>
      <c r="AL3151" s="8">
        <f t="shared" si="241"/>
        <v>0</v>
      </c>
      <c r="AO3151" s="8">
        <v>0.23720813700029536</v>
      </c>
      <c r="AT3151" s="18"/>
      <c r="AU3151" s="91"/>
    </row>
    <row r="3152" ht="12.0" customHeight="1">
      <c r="A3152" s="97">
        <v>5007008.0</v>
      </c>
      <c r="B3152" s="92" t="s">
        <v>3501</v>
      </c>
      <c r="C3152" s="81" t="str">
        <f t="shared" si="239"/>
        <v/>
      </c>
      <c r="D3152" s="82">
        <v>57.2</v>
      </c>
      <c r="E3152" s="94" t="s">
        <v>245</v>
      </c>
      <c r="F3152" s="84">
        <f t="shared" si="240"/>
        <v>69.784</v>
      </c>
      <c r="G3152" s="95" t="s">
        <v>252</v>
      </c>
      <c r="H3152" s="69"/>
      <c r="I3152" s="187" t="s">
        <v>3502</v>
      </c>
      <c r="J3152" s="76"/>
      <c r="K3152" s="88"/>
      <c r="N3152" s="18"/>
      <c r="P3152" s="4">
        <v>36.0</v>
      </c>
      <c r="Q3152" s="4"/>
      <c r="R3152" s="4"/>
      <c r="S3152" s="21"/>
      <c r="T3152" s="21"/>
      <c r="V3152" s="89"/>
      <c r="Z3152" s="73"/>
      <c r="AA3152" s="73">
        <v>20.005349023803163</v>
      </c>
      <c r="AB3152" s="4"/>
      <c r="AC3152" s="74"/>
      <c r="AD3152" s="75"/>
      <c r="AE3152" s="75"/>
      <c r="AF3152" s="76"/>
      <c r="AJ3152" s="90">
        <v>1007008.0</v>
      </c>
      <c r="AK3152" s="18"/>
      <c r="AL3152" s="8">
        <f t="shared" si="241"/>
        <v>0</v>
      </c>
      <c r="AO3152" s="8">
        <v>0.8074440103568347</v>
      </c>
      <c r="AT3152" s="18"/>
      <c r="AU3152" s="91"/>
    </row>
    <row r="3153" ht="12.0" customHeight="1">
      <c r="A3153" s="97">
        <v>5007009.0</v>
      </c>
      <c r="B3153" s="92" t="s">
        <v>3503</v>
      </c>
      <c r="C3153" s="81" t="str">
        <f t="shared" si="239"/>
        <v/>
      </c>
      <c r="D3153" s="82">
        <v>63.18</v>
      </c>
      <c r="E3153" s="94" t="s">
        <v>245</v>
      </c>
      <c r="F3153" s="84">
        <f t="shared" si="240"/>
        <v>77.0796</v>
      </c>
      <c r="G3153" s="95" t="s">
        <v>246</v>
      </c>
      <c r="H3153" s="69"/>
      <c r="I3153" s="188"/>
      <c r="J3153" s="76"/>
      <c r="K3153" s="88"/>
      <c r="N3153" s="18"/>
      <c r="P3153" s="4">
        <v>36.0</v>
      </c>
      <c r="Q3153" s="4"/>
      <c r="R3153" s="4"/>
      <c r="S3153" s="21"/>
      <c r="T3153" s="21"/>
      <c r="V3153" s="89"/>
      <c r="Z3153" s="73"/>
      <c r="AA3153" s="73">
        <v>20.00484378784209</v>
      </c>
      <c r="AB3153" s="4"/>
      <c r="AC3153" s="74"/>
      <c r="AD3153" s="75"/>
      <c r="AE3153" s="75"/>
      <c r="AF3153" s="76"/>
      <c r="AJ3153" s="90">
        <v>1007009.0</v>
      </c>
      <c r="AK3153" s="18"/>
      <c r="AL3153" s="8">
        <f t="shared" si="241"/>
        <v>0</v>
      </c>
      <c r="AO3153" s="8">
        <v>6.508779813683982</v>
      </c>
      <c r="AT3153" s="18"/>
      <c r="AU3153" s="91"/>
    </row>
    <row r="3154" ht="12.0" customHeight="1">
      <c r="A3154" s="97">
        <v>1007011.0</v>
      </c>
      <c r="B3154" s="92" t="s">
        <v>3504</v>
      </c>
      <c r="C3154" s="81" t="str">
        <f t="shared" si="239"/>
        <v/>
      </c>
      <c r="D3154" s="82">
        <v>31.77</v>
      </c>
      <c r="E3154" s="83" t="s">
        <v>245</v>
      </c>
      <c r="F3154" s="127">
        <f t="shared" si="240"/>
        <v>38.7594</v>
      </c>
      <c r="G3154" s="95" t="s">
        <v>246</v>
      </c>
      <c r="H3154" s="69"/>
      <c r="I3154" s="76"/>
      <c r="J3154" s="76"/>
      <c r="K3154" s="88"/>
      <c r="N3154" s="18"/>
      <c r="P3154" s="4">
        <v>36.0</v>
      </c>
      <c r="Q3154" s="4"/>
      <c r="R3154" s="4"/>
      <c r="S3154" s="21"/>
      <c r="T3154" s="21"/>
      <c r="V3154" s="89"/>
      <c r="Z3154" s="73"/>
      <c r="AA3154" s="73">
        <v>0.0</v>
      </c>
      <c r="AB3154" s="4"/>
      <c r="AC3154" s="74"/>
      <c r="AD3154" s="75"/>
      <c r="AE3154" s="75"/>
      <c r="AF3154" s="76"/>
      <c r="AJ3154" s="90"/>
      <c r="AK3154" s="18"/>
      <c r="AL3154" s="8">
        <f t="shared" si="241"/>
        <v>0</v>
      </c>
      <c r="AO3154" s="8">
        <v>99.3522113026887</v>
      </c>
      <c r="AT3154" s="18"/>
      <c r="AU3154" s="91"/>
    </row>
    <row r="3155" ht="12.0" customHeight="1">
      <c r="A3155" s="97">
        <v>5007012.0</v>
      </c>
      <c r="B3155" s="92" t="s">
        <v>3505</v>
      </c>
      <c r="C3155" s="81" t="str">
        <f t="shared" si="239"/>
        <v/>
      </c>
      <c r="D3155" s="82">
        <v>50.96</v>
      </c>
      <c r="E3155" s="94" t="s">
        <v>245</v>
      </c>
      <c r="F3155" s="84">
        <f t="shared" si="240"/>
        <v>62.1712</v>
      </c>
      <c r="G3155" s="95" t="s">
        <v>246</v>
      </c>
      <c r="H3155" s="69"/>
      <c r="I3155" s="87" t="s">
        <v>375</v>
      </c>
      <c r="J3155" s="76"/>
      <c r="K3155" s="88"/>
      <c r="N3155" s="18"/>
      <c r="P3155" s="4">
        <v>36.0</v>
      </c>
      <c r="Q3155" s="4"/>
      <c r="R3155" s="4"/>
      <c r="S3155" s="21"/>
      <c r="T3155" s="21"/>
      <c r="V3155" s="89"/>
      <c r="Z3155" s="73"/>
      <c r="AA3155" s="73">
        <v>0.0</v>
      </c>
      <c r="AB3155" s="4"/>
      <c r="AC3155" s="74"/>
      <c r="AD3155" s="75"/>
      <c r="AE3155" s="75"/>
      <c r="AF3155" s="76"/>
      <c r="AJ3155" s="90">
        <v>1007012.0</v>
      </c>
      <c r="AK3155" s="18"/>
      <c r="AL3155" s="8">
        <f t="shared" si="241"/>
        <v>0</v>
      </c>
      <c r="AO3155" s="8">
        <v>33.08616093381991</v>
      </c>
      <c r="AT3155" s="18"/>
      <c r="AU3155" s="91"/>
    </row>
    <row r="3156" ht="12.0" customHeight="1">
      <c r="A3156" s="97">
        <v>5007013.0</v>
      </c>
      <c r="B3156" s="92" t="s">
        <v>3506</v>
      </c>
      <c r="C3156" s="81" t="str">
        <f t="shared" si="239"/>
        <v/>
      </c>
      <c r="D3156" s="82">
        <v>47.06</v>
      </c>
      <c r="E3156" s="94" t="s">
        <v>245</v>
      </c>
      <c r="F3156" s="84">
        <f t="shared" si="240"/>
        <v>57.4132</v>
      </c>
      <c r="G3156" s="95" t="s">
        <v>252</v>
      </c>
      <c r="H3156" s="69"/>
      <c r="I3156" s="187" t="s">
        <v>3507</v>
      </c>
      <c r="J3156" s="76"/>
      <c r="K3156" s="88"/>
      <c r="N3156" s="18"/>
      <c r="P3156" s="4">
        <v>36.0</v>
      </c>
      <c r="Q3156" s="4"/>
      <c r="R3156" s="4"/>
      <c r="S3156" s="21"/>
      <c r="T3156" s="21"/>
      <c r="V3156" s="89"/>
      <c r="Z3156" s="73"/>
      <c r="AA3156" s="73">
        <v>20.0</v>
      </c>
      <c r="AB3156" s="4"/>
      <c r="AC3156" s="74"/>
      <c r="AD3156" s="75"/>
      <c r="AE3156" s="75"/>
      <c r="AF3156" s="76"/>
      <c r="AJ3156" s="90">
        <v>1007013.0</v>
      </c>
      <c r="AK3156" s="18"/>
      <c r="AL3156" s="8">
        <f t="shared" si="241"/>
        <v>0</v>
      </c>
      <c r="AO3156" s="8">
        <v>0.23840626162879763</v>
      </c>
      <c r="AT3156" s="18"/>
      <c r="AU3156" s="91"/>
    </row>
    <row r="3157" ht="12.0" customHeight="1">
      <c r="A3157" s="97">
        <v>5007014.0</v>
      </c>
      <c r="B3157" s="92" t="s">
        <v>3508</v>
      </c>
      <c r="C3157" s="81" t="str">
        <f t="shared" si="239"/>
        <v/>
      </c>
      <c r="D3157" s="82">
        <v>62.95</v>
      </c>
      <c r="E3157" s="94" t="s">
        <v>245</v>
      </c>
      <c r="F3157" s="84">
        <f t="shared" si="240"/>
        <v>76.799</v>
      </c>
      <c r="G3157" s="95" t="s">
        <v>252</v>
      </c>
      <c r="H3157" s="69"/>
      <c r="I3157" s="188"/>
      <c r="J3157" s="76"/>
      <c r="K3157" s="88"/>
      <c r="N3157" s="18"/>
      <c r="P3157" s="4">
        <v>36.0</v>
      </c>
      <c r="Q3157" s="4"/>
      <c r="R3157" s="4"/>
      <c r="S3157" s="21"/>
      <c r="T3157" s="21"/>
      <c r="V3157" s="89"/>
      <c r="Z3157" s="73"/>
      <c r="AA3157" s="73">
        <v>20.004861448711722</v>
      </c>
      <c r="AB3157" s="4"/>
      <c r="AC3157" s="74"/>
      <c r="AD3157" s="75"/>
      <c r="AE3157" s="75"/>
      <c r="AF3157" s="76"/>
      <c r="AJ3157" s="90">
        <v>1007014.0</v>
      </c>
      <c r="AK3157" s="18"/>
      <c r="AL3157" s="8">
        <f t="shared" si="241"/>
        <v>0</v>
      </c>
      <c r="AO3157" s="8">
        <v>0.6721615922843769</v>
      </c>
      <c r="AT3157" s="18"/>
      <c r="AU3157" s="91"/>
    </row>
    <row r="3158" ht="12.0" customHeight="1">
      <c r="A3158" s="97">
        <v>1007015.0</v>
      </c>
      <c r="B3158" s="92" t="s">
        <v>3509</v>
      </c>
      <c r="C3158" s="81" t="str">
        <f t="shared" si="239"/>
        <v/>
      </c>
      <c r="D3158" s="82">
        <v>41.86</v>
      </c>
      <c r="E3158" s="83" t="s">
        <v>245</v>
      </c>
      <c r="F3158" s="127">
        <f t="shared" si="240"/>
        <v>51.0692</v>
      </c>
      <c r="G3158" s="95" t="s">
        <v>246</v>
      </c>
      <c r="H3158" s="69"/>
      <c r="I3158" s="19" t="s">
        <v>381</v>
      </c>
      <c r="J3158" s="76"/>
      <c r="K3158" s="88"/>
      <c r="N3158" s="18"/>
      <c r="P3158" s="4">
        <v>36.0</v>
      </c>
      <c r="Q3158" s="4"/>
      <c r="R3158" s="4"/>
      <c r="S3158" s="21"/>
      <c r="T3158" s="21"/>
      <c r="V3158" s="89"/>
      <c r="Z3158" s="73"/>
      <c r="AA3158" s="73">
        <v>0.0</v>
      </c>
      <c r="AB3158" s="4"/>
      <c r="AC3158" s="74"/>
      <c r="AD3158" s="75"/>
      <c r="AE3158" s="75"/>
      <c r="AF3158" s="76"/>
      <c r="AJ3158" s="90"/>
      <c r="AK3158" s="18"/>
      <c r="AL3158" s="8">
        <f t="shared" si="241"/>
        <v>0</v>
      </c>
      <c r="AO3158" s="8">
        <v>3.7702099296302194</v>
      </c>
      <c r="AT3158" s="18"/>
      <c r="AU3158" s="91"/>
    </row>
    <row r="3159" ht="12.0" customHeight="1">
      <c r="A3159" s="97">
        <v>5007016.0</v>
      </c>
      <c r="B3159" s="92" t="s">
        <v>3510</v>
      </c>
      <c r="C3159" s="81" t="str">
        <f t="shared" si="239"/>
        <v/>
      </c>
      <c r="D3159" s="82">
        <v>63.24</v>
      </c>
      <c r="E3159" s="94" t="s">
        <v>245</v>
      </c>
      <c r="F3159" s="84">
        <f t="shared" si="240"/>
        <v>77.1528</v>
      </c>
      <c r="G3159" s="95" t="s">
        <v>252</v>
      </c>
      <c r="H3159" s="69"/>
      <c r="J3159" s="76"/>
      <c r="K3159" s="88"/>
      <c r="N3159" s="18"/>
      <c r="P3159" s="4">
        <v>36.0</v>
      </c>
      <c r="Q3159" s="4"/>
      <c r="R3159" s="4"/>
      <c r="S3159" s="21"/>
      <c r="T3159" s="21"/>
      <c r="V3159" s="89"/>
      <c r="Z3159" s="73"/>
      <c r="AA3159" s="73">
        <v>20.004837929366232</v>
      </c>
      <c r="AB3159" s="4"/>
      <c r="AC3159" s="74"/>
      <c r="AD3159" s="75"/>
      <c r="AE3159" s="75"/>
      <c r="AF3159" s="76"/>
      <c r="AJ3159" s="90">
        <v>1007016.0</v>
      </c>
      <c r="AK3159" s="18"/>
      <c r="AL3159" s="8">
        <f t="shared" si="241"/>
        <v>0</v>
      </c>
      <c r="AO3159" s="8">
        <v>0.7086377091250384</v>
      </c>
      <c r="AT3159" s="18"/>
      <c r="AU3159" s="91"/>
    </row>
    <row r="3160" ht="12.0" customHeight="1">
      <c r="A3160" s="97">
        <v>5007017.0</v>
      </c>
      <c r="B3160" s="92" t="s">
        <v>3511</v>
      </c>
      <c r="C3160" s="81" t="str">
        <f t="shared" si="239"/>
        <v/>
      </c>
      <c r="D3160" s="82">
        <v>67.63</v>
      </c>
      <c r="E3160" s="94" t="s">
        <v>245</v>
      </c>
      <c r="F3160" s="84">
        <f t="shared" si="240"/>
        <v>82.5086</v>
      </c>
      <c r="G3160" s="95" t="s">
        <v>246</v>
      </c>
      <c r="H3160" s="69"/>
      <c r="J3160" s="76"/>
      <c r="K3160" s="88"/>
      <c r="N3160" s="18"/>
      <c r="P3160" s="4">
        <v>36.0</v>
      </c>
      <c r="Q3160" s="4"/>
      <c r="R3160" s="4"/>
      <c r="S3160" s="21"/>
      <c r="T3160" s="21"/>
      <c r="V3160" s="89"/>
      <c r="Z3160" s="73"/>
      <c r="AA3160" s="73">
        <v>20.0</v>
      </c>
      <c r="AB3160" s="4"/>
      <c r="AC3160" s="74"/>
      <c r="AD3160" s="75"/>
      <c r="AE3160" s="75"/>
      <c r="AF3160" s="76"/>
      <c r="AJ3160" s="90">
        <v>1007017.0</v>
      </c>
      <c r="AK3160" s="18"/>
      <c r="AL3160" s="8">
        <f t="shared" si="241"/>
        <v>0</v>
      </c>
      <c r="AO3160" s="8">
        <v>1.8468315213190685</v>
      </c>
      <c r="AT3160" s="18"/>
      <c r="AU3160" s="91"/>
    </row>
    <row r="3161" ht="12.0" customHeight="1">
      <c r="A3161" s="97">
        <v>5007018.0</v>
      </c>
      <c r="B3161" s="92" t="s">
        <v>3512</v>
      </c>
      <c r="C3161" s="81" t="str">
        <f t="shared" si="239"/>
        <v/>
      </c>
      <c r="D3161" s="82">
        <v>83.08</v>
      </c>
      <c r="E3161" s="94" t="s">
        <v>245</v>
      </c>
      <c r="F3161" s="84">
        <f t="shared" si="240"/>
        <v>101.3576</v>
      </c>
      <c r="G3161" s="95" t="s">
        <v>246</v>
      </c>
      <c r="H3161" s="69"/>
      <c r="I3161" s="76"/>
      <c r="J3161" s="76"/>
      <c r="K3161" s="88"/>
      <c r="N3161" s="18"/>
      <c r="P3161" s="4">
        <v>36.0</v>
      </c>
      <c r="Q3161" s="4"/>
      <c r="R3161" s="4"/>
      <c r="S3161" s="21"/>
      <c r="T3161" s="21"/>
      <c r="V3161" s="89"/>
      <c r="Z3161" s="73"/>
      <c r="AA3161" s="73">
        <v>20.0</v>
      </c>
      <c r="AB3161" s="4"/>
      <c r="AC3161" s="74"/>
      <c r="AD3161" s="75"/>
      <c r="AE3161" s="75"/>
      <c r="AF3161" s="76"/>
      <c r="AJ3161" s="90">
        <v>1007018.0</v>
      </c>
      <c r="AK3161" s="18"/>
      <c r="AL3161" s="8">
        <f t="shared" si="241"/>
        <v>0</v>
      </c>
      <c r="AO3161" s="8">
        <v>2.3596859501380187</v>
      </c>
      <c r="AT3161" s="18"/>
      <c r="AU3161" s="91"/>
    </row>
    <row r="3162" ht="12.0" customHeight="1">
      <c r="A3162" s="97">
        <v>5007019.0</v>
      </c>
      <c r="B3162" s="92" t="s">
        <v>3513</v>
      </c>
      <c r="C3162" s="81" t="str">
        <f t="shared" si="239"/>
        <v/>
      </c>
      <c r="D3162" s="82">
        <v>62.61</v>
      </c>
      <c r="E3162" s="94"/>
      <c r="F3162" s="84">
        <f t="shared" si="240"/>
        <v>76.3842</v>
      </c>
      <c r="G3162" s="95" t="s">
        <v>246</v>
      </c>
      <c r="H3162" s="69"/>
      <c r="I3162" s="76"/>
      <c r="J3162" s="76"/>
      <c r="K3162" s="88"/>
      <c r="N3162" s="18"/>
      <c r="P3162" s="4">
        <v>36.0</v>
      </c>
      <c r="Q3162" s="4"/>
      <c r="R3162" s="4"/>
      <c r="S3162" s="21"/>
      <c r="T3162" s="21"/>
      <c r="V3162" s="89"/>
      <c r="Z3162" s="73"/>
      <c r="AA3162" s="73">
        <v>0.0</v>
      </c>
      <c r="AB3162" s="4"/>
      <c r="AC3162" s="74"/>
      <c r="AD3162" s="75"/>
      <c r="AE3162" s="75"/>
      <c r="AF3162" s="76"/>
      <c r="AJ3162" s="90">
        <v>1007019.0</v>
      </c>
      <c r="AK3162" s="18"/>
      <c r="AL3162" s="8">
        <f t="shared" si="241"/>
        <v>0</v>
      </c>
      <c r="AO3162" s="8">
        <v>23.41505569673093</v>
      </c>
      <c r="AT3162" s="18"/>
      <c r="AU3162" s="91"/>
    </row>
    <row r="3163" ht="12.0" customHeight="1">
      <c r="A3163" s="97">
        <v>5007020.0</v>
      </c>
      <c r="B3163" s="92" t="s">
        <v>3514</v>
      </c>
      <c r="C3163" s="81" t="str">
        <f t="shared" si="239"/>
        <v/>
      </c>
      <c r="D3163" s="82">
        <v>64.97</v>
      </c>
      <c r="E3163" s="94"/>
      <c r="F3163" s="84">
        <f t="shared" si="240"/>
        <v>79.2634</v>
      </c>
      <c r="G3163" s="95" t="s">
        <v>246</v>
      </c>
      <c r="H3163" s="69"/>
      <c r="I3163" s="87" t="s">
        <v>2154</v>
      </c>
      <c r="J3163" s="76"/>
      <c r="K3163" s="88"/>
      <c r="N3163" s="18"/>
      <c r="P3163" s="4">
        <v>36.0</v>
      </c>
      <c r="Q3163" s="4"/>
      <c r="R3163" s="4"/>
      <c r="S3163" s="21"/>
      <c r="T3163" s="21"/>
      <c r="V3163" s="89"/>
      <c r="Z3163" s="73"/>
      <c r="AA3163" s="73">
        <v>0.0</v>
      </c>
      <c r="AB3163" s="4"/>
      <c r="AC3163" s="74"/>
      <c r="AD3163" s="75"/>
      <c r="AE3163" s="75"/>
      <c r="AF3163" s="76"/>
      <c r="AJ3163" s="90">
        <v>1007020.0</v>
      </c>
      <c r="AK3163" s="18"/>
      <c r="AL3163" s="8">
        <f t="shared" si="241"/>
        <v>0</v>
      </c>
      <c r="AO3163" s="8">
        <v>16.218039671810363</v>
      </c>
      <c r="AT3163" s="18"/>
      <c r="AU3163" s="91"/>
    </row>
    <row r="3164" ht="12.0" customHeight="1">
      <c r="A3164" s="97">
        <v>5007021.0</v>
      </c>
      <c r="B3164" s="92" t="s">
        <v>3515</v>
      </c>
      <c r="C3164" s="81" t="str">
        <f t="shared" si="239"/>
        <v/>
      </c>
      <c r="D3164" s="82">
        <v>98.04</v>
      </c>
      <c r="E3164" s="94" t="s">
        <v>245</v>
      </c>
      <c r="F3164" s="84">
        <f t="shared" si="240"/>
        <v>119.6088</v>
      </c>
      <c r="G3164" s="95" t="s">
        <v>246</v>
      </c>
      <c r="H3164" s="69"/>
      <c r="I3164" s="187" t="s">
        <v>3516</v>
      </c>
      <c r="J3164" s="76"/>
      <c r="K3164" s="88"/>
      <c r="N3164" s="18"/>
      <c r="P3164" s="4">
        <v>36.0</v>
      </c>
      <c r="Q3164" s="4"/>
      <c r="R3164" s="4"/>
      <c r="S3164" s="21"/>
      <c r="T3164" s="21"/>
      <c r="V3164" s="89"/>
      <c r="Z3164" s="73"/>
      <c r="AA3164" s="73">
        <v>0.0</v>
      </c>
      <c r="AB3164" s="4"/>
      <c r="AC3164" s="74"/>
      <c r="AD3164" s="75"/>
      <c r="AE3164" s="75"/>
      <c r="AF3164" s="76"/>
      <c r="AJ3164" s="90">
        <v>1007021.0</v>
      </c>
      <c r="AK3164" s="18"/>
      <c r="AL3164" s="8">
        <f t="shared" si="241"/>
        <v>0</v>
      </c>
      <c r="AO3164" s="8">
        <v>38.2165528929379</v>
      </c>
      <c r="AT3164" s="18"/>
      <c r="AU3164" s="91"/>
    </row>
    <row r="3165" ht="12.0" customHeight="1">
      <c r="A3165" s="97">
        <v>5007022.0</v>
      </c>
      <c r="B3165" s="92" t="s">
        <v>3517</v>
      </c>
      <c r="C3165" s="81" t="str">
        <f t="shared" si="239"/>
        <v/>
      </c>
      <c r="D3165" s="82">
        <v>101.12</v>
      </c>
      <c r="E3165" s="94" t="s">
        <v>245</v>
      </c>
      <c r="F3165" s="84">
        <f t="shared" si="240"/>
        <v>123.3664</v>
      </c>
      <c r="G3165" s="95" t="s">
        <v>246</v>
      </c>
      <c r="H3165" s="69"/>
      <c r="I3165" s="188"/>
      <c r="J3165" s="76"/>
      <c r="K3165" s="88"/>
      <c r="N3165" s="18"/>
      <c r="P3165" s="4">
        <v>36.0</v>
      </c>
      <c r="Q3165" s="4"/>
      <c r="R3165" s="4"/>
      <c r="S3165" s="21"/>
      <c r="T3165" s="21"/>
      <c r="V3165" s="89"/>
      <c r="Z3165" s="73"/>
      <c r="AA3165" s="73">
        <v>20.00302617642609</v>
      </c>
      <c r="AB3165" s="4"/>
      <c r="AC3165" s="74"/>
      <c r="AD3165" s="75"/>
      <c r="AE3165" s="75"/>
      <c r="AF3165" s="76"/>
      <c r="AJ3165" s="90">
        <v>1007022.0</v>
      </c>
      <c r="AK3165" s="18"/>
      <c r="AL3165" s="8">
        <f t="shared" si="241"/>
        <v>0</v>
      </c>
      <c r="AO3165" s="8">
        <v>3.0040369735653436</v>
      </c>
      <c r="AT3165" s="18"/>
      <c r="AU3165" s="91"/>
    </row>
    <row r="3166" ht="12.0" customHeight="1">
      <c r="A3166" s="97">
        <v>1007023.0</v>
      </c>
      <c r="B3166" s="92" t="s">
        <v>3518</v>
      </c>
      <c r="C3166" s="81" t="str">
        <f t="shared" si="239"/>
        <v/>
      </c>
      <c r="D3166" s="82">
        <v>71.8</v>
      </c>
      <c r="E3166" s="83" t="s">
        <v>245</v>
      </c>
      <c r="F3166" s="127">
        <f t="shared" si="240"/>
        <v>87.596</v>
      </c>
      <c r="G3166" s="95" t="s">
        <v>246</v>
      </c>
      <c r="H3166" s="69"/>
      <c r="I3166" s="76"/>
      <c r="J3166" s="76"/>
      <c r="K3166" s="88"/>
      <c r="N3166" s="18"/>
      <c r="P3166" s="4">
        <v>36.0</v>
      </c>
      <c r="Q3166" s="4"/>
      <c r="R3166" s="4"/>
      <c r="S3166" s="21"/>
      <c r="T3166" s="21"/>
      <c r="V3166" s="89"/>
      <c r="Z3166" s="73"/>
      <c r="AA3166" s="73">
        <v>0.0</v>
      </c>
      <c r="AB3166" s="4"/>
      <c r="AC3166" s="74"/>
      <c r="AD3166" s="75"/>
      <c r="AE3166" s="75"/>
      <c r="AF3166" s="76"/>
      <c r="AJ3166" s="90"/>
      <c r="AK3166" s="18"/>
      <c r="AL3166" s="8">
        <f t="shared" si="241"/>
        <v>0</v>
      </c>
      <c r="AO3166" s="8">
        <v>43.96127789813955</v>
      </c>
      <c r="AT3166" s="18"/>
      <c r="AU3166" s="91"/>
    </row>
    <row r="3167" ht="12.0" customHeight="1">
      <c r="A3167" s="97">
        <v>1007024.0</v>
      </c>
      <c r="B3167" s="92" t="s">
        <v>3519</v>
      </c>
      <c r="C3167" s="81" t="str">
        <f t="shared" si="239"/>
        <v/>
      </c>
      <c r="D3167" s="82">
        <v>91.82</v>
      </c>
      <c r="E3167" s="83" t="s">
        <v>245</v>
      </c>
      <c r="F3167" s="127">
        <f t="shared" si="240"/>
        <v>112.0204</v>
      </c>
      <c r="G3167" s="95" t="s">
        <v>246</v>
      </c>
      <c r="H3167" s="69"/>
      <c r="I3167" s="76"/>
      <c r="J3167" s="76"/>
      <c r="K3167" s="88"/>
      <c r="N3167" s="18"/>
      <c r="P3167" s="4">
        <v>36.0</v>
      </c>
      <c r="Q3167" s="4"/>
      <c r="R3167" s="4"/>
      <c r="S3167" s="21"/>
      <c r="T3167" s="21"/>
      <c r="V3167" s="89"/>
      <c r="Z3167" s="73"/>
      <c r="AA3167" s="73">
        <v>0.0</v>
      </c>
      <c r="AB3167" s="4"/>
      <c r="AC3167" s="74"/>
      <c r="AD3167" s="75"/>
      <c r="AE3167" s="75"/>
      <c r="AF3167" s="76"/>
      <c r="AJ3167" s="90"/>
      <c r="AK3167" s="18"/>
      <c r="AL3167" s="8">
        <f t="shared" si="241"/>
        <v>0</v>
      </c>
      <c r="AO3167" s="8">
        <v>343.76168079791114</v>
      </c>
      <c r="AT3167" s="18"/>
      <c r="AU3167" s="91"/>
    </row>
    <row r="3168" ht="12.0" customHeight="1">
      <c r="A3168" s="97">
        <v>3702001.0</v>
      </c>
      <c r="B3168" s="92" t="s">
        <v>2550</v>
      </c>
      <c r="C3168" s="93"/>
      <c r="D3168" s="82">
        <v>24.35</v>
      </c>
      <c r="E3168" s="106" t="s">
        <v>372</v>
      </c>
      <c r="F3168" s="84">
        <f t="shared" si="240"/>
        <v>29.707</v>
      </c>
      <c r="G3168" s="95" t="s">
        <v>274</v>
      </c>
      <c r="H3168" s="69"/>
      <c r="I3168" s="76"/>
      <c r="J3168" s="100"/>
      <c r="K3168" s="88"/>
      <c r="N3168" s="18"/>
      <c r="P3168" s="4">
        <v>36.0</v>
      </c>
      <c r="Q3168" s="4"/>
      <c r="R3168" s="4"/>
      <c r="S3168" s="21"/>
      <c r="T3168" s="21"/>
      <c r="V3168" s="89"/>
      <c r="Z3168" s="73"/>
      <c r="AA3168" s="73">
        <v>15.01256281407035</v>
      </c>
      <c r="AB3168" s="4"/>
      <c r="AC3168" s="74"/>
      <c r="AD3168" s="75"/>
      <c r="AE3168" s="75"/>
      <c r="AF3168" s="76"/>
      <c r="AJ3168" s="90"/>
      <c r="AK3168" s="18"/>
      <c r="AL3168" s="18"/>
      <c r="AT3168" s="18"/>
      <c r="AU3168" s="91"/>
    </row>
    <row r="3169" ht="12.0" customHeight="1">
      <c r="A3169" s="97">
        <v>3702002.0</v>
      </c>
      <c r="B3169" s="92" t="s">
        <v>2551</v>
      </c>
      <c r="C3169" s="93"/>
      <c r="D3169" s="82">
        <v>41.65</v>
      </c>
      <c r="E3169" s="106" t="s">
        <v>245</v>
      </c>
      <c r="F3169" s="84">
        <f t="shared" si="240"/>
        <v>50.813</v>
      </c>
      <c r="G3169" s="95" t="s">
        <v>252</v>
      </c>
      <c r="H3169" s="69"/>
      <c r="I3169" s="76"/>
      <c r="J3169" s="76"/>
      <c r="K3169" s="88"/>
      <c r="N3169" s="18"/>
      <c r="P3169" s="4">
        <v>36.0</v>
      </c>
      <c r="Q3169" s="4"/>
      <c r="R3169" s="4"/>
      <c r="S3169" s="21"/>
      <c r="T3169" s="21"/>
      <c r="V3169" s="89"/>
      <c r="Z3169" s="73"/>
      <c r="AA3169" s="73">
        <v>14.988978692138133</v>
      </c>
      <c r="AB3169" s="4"/>
      <c r="AC3169" s="74"/>
      <c r="AD3169" s="75"/>
      <c r="AE3169" s="75"/>
      <c r="AF3169" s="76"/>
      <c r="AJ3169" s="90"/>
      <c r="AK3169" s="18"/>
      <c r="AL3169" s="18"/>
      <c r="AT3169" s="18"/>
      <c r="AU3169" s="91"/>
    </row>
    <row r="3170" ht="12.0" customHeight="1">
      <c r="A3170" s="97">
        <v>3702003.0</v>
      </c>
      <c r="B3170" s="92" t="s">
        <v>2553</v>
      </c>
      <c r="C3170" s="93"/>
      <c r="D3170" s="82">
        <v>32.72</v>
      </c>
      <c r="E3170" s="106" t="s">
        <v>245</v>
      </c>
      <c r="F3170" s="84">
        <f t="shared" si="240"/>
        <v>39.9184</v>
      </c>
      <c r="G3170" s="95" t="s">
        <v>252</v>
      </c>
      <c r="H3170" s="69"/>
      <c r="I3170" s="194" t="s">
        <v>3520</v>
      </c>
      <c r="J3170" s="76"/>
      <c r="K3170" s="88"/>
      <c r="N3170" s="18"/>
      <c r="P3170" s="4">
        <v>36.0</v>
      </c>
      <c r="Q3170" s="4"/>
      <c r="R3170" s="4"/>
      <c r="S3170" s="21"/>
      <c r="T3170" s="21"/>
      <c r="V3170" s="89"/>
      <c r="Z3170" s="73"/>
      <c r="AA3170" s="73">
        <v>15.014031805425617</v>
      </c>
      <c r="AB3170" s="4"/>
      <c r="AC3170" s="74"/>
      <c r="AD3170" s="75"/>
      <c r="AE3170" s="75"/>
      <c r="AF3170" s="76"/>
      <c r="AJ3170" s="90"/>
      <c r="AK3170" s="18"/>
      <c r="AL3170" s="18"/>
      <c r="AT3170" s="18"/>
      <c r="AU3170" s="91"/>
    </row>
    <row r="3171" ht="12.0" customHeight="1">
      <c r="A3171" s="97">
        <v>3702004.0</v>
      </c>
      <c r="B3171" s="92" t="s">
        <v>2554</v>
      </c>
      <c r="C3171" s="93"/>
      <c r="D3171" s="82">
        <v>32.69</v>
      </c>
      <c r="E3171" s="106"/>
      <c r="F3171" s="84">
        <f t="shared" si="240"/>
        <v>39.8818</v>
      </c>
      <c r="G3171" s="95" t="s">
        <v>274</v>
      </c>
      <c r="H3171" s="69"/>
      <c r="I3171" s="188"/>
      <c r="J3171" s="100"/>
      <c r="K3171" s="88"/>
      <c r="N3171" s="18"/>
      <c r="P3171" s="4">
        <v>36.0</v>
      </c>
      <c r="Q3171" s="4"/>
      <c r="R3171" s="4"/>
      <c r="S3171" s="21"/>
      <c r="T3171" s="21"/>
      <c r="V3171" s="89"/>
      <c r="Z3171" s="73"/>
      <c r="AA3171" s="73">
        <v>14.981273408239701</v>
      </c>
      <c r="AB3171" s="4"/>
      <c r="AC3171" s="74"/>
      <c r="AD3171" s="75"/>
      <c r="AE3171" s="75"/>
      <c r="AF3171" s="76"/>
      <c r="AJ3171" s="90"/>
      <c r="AK3171" s="18"/>
      <c r="AL3171" s="18"/>
      <c r="AT3171" s="18"/>
      <c r="AU3171" s="91"/>
    </row>
    <row r="3172" ht="12.0" customHeight="1">
      <c r="A3172" s="97">
        <v>3702005.0</v>
      </c>
      <c r="B3172" s="92" t="s">
        <v>2556</v>
      </c>
      <c r="C3172" s="93"/>
      <c r="D3172" s="82">
        <v>36.68</v>
      </c>
      <c r="E3172" s="106" t="s">
        <v>458</v>
      </c>
      <c r="F3172" s="84">
        <f t="shared" si="240"/>
        <v>44.7496</v>
      </c>
      <c r="G3172" s="95" t="s">
        <v>252</v>
      </c>
      <c r="H3172" s="69"/>
      <c r="I3172" s="76"/>
      <c r="J3172" s="76"/>
      <c r="K3172" s="88"/>
      <c r="N3172" s="18"/>
      <c r="P3172" s="4">
        <v>36.0</v>
      </c>
      <c r="Q3172" s="4"/>
      <c r="R3172" s="4"/>
      <c r="S3172" s="21"/>
      <c r="T3172" s="21"/>
      <c r="V3172" s="89"/>
      <c r="Z3172" s="73"/>
      <c r="AA3172" s="73">
        <v>15.018773466833537</v>
      </c>
      <c r="AB3172" s="4"/>
      <c r="AC3172" s="74"/>
      <c r="AD3172" s="75"/>
      <c r="AE3172" s="75"/>
      <c r="AF3172" s="76"/>
      <c r="AJ3172" s="90"/>
      <c r="AK3172" s="18"/>
      <c r="AL3172" s="18"/>
      <c r="AT3172" s="18"/>
      <c r="AU3172" s="91"/>
    </row>
    <row r="3173" ht="12.0" customHeight="1">
      <c r="A3173" s="97">
        <v>3702006.0</v>
      </c>
      <c r="B3173" s="92" t="s">
        <v>2557</v>
      </c>
      <c r="C3173" s="93"/>
      <c r="D3173" s="82">
        <v>55.93</v>
      </c>
      <c r="E3173" s="106" t="s">
        <v>458</v>
      </c>
      <c r="F3173" s="84">
        <f t="shared" si="240"/>
        <v>68.2346</v>
      </c>
      <c r="G3173" s="95" t="s">
        <v>252</v>
      </c>
      <c r="H3173" s="69"/>
      <c r="I3173" s="76"/>
      <c r="J3173" s="76"/>
      <c r="K3173" s="88"/>
      <c r="N3173" s="18"/>
      <c r="P3173" s="4">
        <v>36.0</v>
      </c>
      <c r="Q3173" s="4"/>
      <c r="R3173" s="4"/>
      <c r="S3173" s="21"/>
      <c r="T3173" s="21"/>
      <c r="V3173" s="89"/>
      <c r="Z3173" s="73"/>
      <c r="AA3173" s="73">
        <v>14.993160054719553</v>
      </c>
      <c r="AB3173" s="4"/>
      <c r="AC3173" s="74"/>
      <c r="AD3173" s="75"/>
      <c r="AE3173" s="75"/>
      <c r="AF3173" s="76"/>
      <c r="AJ3173" s="90"/>
      <c r="AK3173" s="18"/>
      <c r="AL3173" s="18"/>
      <c r="AT3173" s="18"/>
      <c r="AU3173" s="91"/>
    </row>
    <row r="3174" ht="12.0" customHeight="1">
      <c r="A3174" s="97">
        <v>3702007.0</v>
      </c>
      <c r="B3174" s="92" t="s">
        <v>2558</v>
      </c>
      <c r="C3174" s="93"/>
      <c r="D3174" s="82">
        <v>43.19</v>
      </c>
      <c r="E3174" s="106" t="s">
        <v>372</v>
      </c>
      <c r="F3174" s="84">
        <f t="shared" si="240"/>
        <v>52.6918</v>
      </c>
      <c r="G3174" s="95" t="s">
        <v>274</v>
      </c>
      <c r="H3174" s="69"/>
      <c r="I3174" s="76"/>
      <c r="J3174" s="100"/>
      <c r="K3174" s="88"/>
      <c r="N3174" s="18"/>
      <c r="P3174" s="4">
        <v>36.0</v>
      </c>
      <c r="Q3174" s="4"/>
      <c r="R3174" s="4"/>
      <c r="S3174" s="21"/>
      <c r="T3174" s="21"/>
      <c r="V3174" s="89"/>
      <c r="Z3174" s="73"/>
      <c r="AA3174" s="73">
        <v>14.98405951115835</v>
      </c>
      <c r="AB3174" s="4"/>
      <c r="AC3174" s="74"/>
      <c r="AD3174" s="75"/>
      <c r="AE3174" s="75"/>
      <c r="AF3174" s="76"/>
      <c r="AJ3174" s="90"/>
      <c r="AK3174" s="18"/>
      <c r="AL3174" s="18"/>
      <c r="AT3174" s="18"/>
      <c r="AU3174" s="91"/>
    </row>
    <row r="3175" ht="12.0" customHeight="1">
      <c r="A3175" s="97">
        <v>3702008.0</v>
      </c>
      <c r="B3175" s="92" t="s">
        <v>2560</v>
      </c>
      <c r="C3175" s="93"/>
      <c r="D3175" s="82">
        <v>66.18</v>
      </c>
      <c r="E3175" s="106" t="s">
        <v>245</v>
      </c>
      <c r="F3175" s="84">
        <f t="shared" si="240"/>
        <v>80.7396</v>
      </c>
      <c r="G3175" s="95" t="s">
        <v>252</v>
      </c>
      <c r="H3175" s="69"/>
      <c r="I3175" s="76"/>
      <c r="J3175" s="76"/>
      <c r="K3175" s="88"/>
      <c r="N3175" s="18"/>
      <c r="P3175" s="4">
        <v>36.0</v>
      </c>
      <c r="Q3175" s="4"/>
      <c r="R3175" s="4"/>
      <c r="S3175" s="21"/>
      <c r="T3175" s="21"/>
      <c r="V3175" s="89"/>
      <c r="Z3175" s="73"/>
      <c r="AA3175" s="73">
        <v>15.005780346820814</v>
      </c>
      <c r="AB3175" s="4"/>
      <c r="AC3175" s="74"/>
      <c r="AD3175" s="75"/>
      <c r="AE3175" s="75"/>
      <c r="AF3175" s="76"/>
      <c r="AJ3175" s="90"/>
      <c r="AK3175" s="18"/>
      <c r="AL3175" s="18"/>
      <c r="AT3175" s="18"/>
      <c r="AU3175" s="91"/>
    </row>
    <row r="3176" ht="12.0" customHeight="1">
      <c r="A3176" s="97">
        <v>3702009.0</v>
      </c>
      <c r="B3176" s="92" t="s">
        <v>2561</v>
      </c>
      <c r="C3176" s="93"/>
      <c r="D3176" s="82">
        <v>55.18</v>
      </c>
      <c r="E3176" s="106" t="s">
        <v>372</v>
      </c>
      <c r="F3176" s="84">
        <f t="shared" si="240"/>
        <v>67.3196</v>
      </c>
      <c r="G3176" s="95" t="s">
        <v>252</v>
      </c>
      <c r="H3176" s="69"/>
      <c r="I3176" s="76"/>
      <c r="J3176" s="76"/>
      <c r="K3176" s="88"/>
      <c r="N3176" s="18"/>
      <c r="P3176" s="4">
        <v>36.0</v>
      </c>
      <c r="Q3176" s="4"/>
      <c r="R3176" s="4"/>
      <c r="S3176" s="21"/>
      <c r="T3176" s="21"/>
      <c r="V3176" s="89"/>
      <c r="Z3176" s="73"/>
      <c r="AA3176" s="73">
        <v>15.002773155851358</v>
      </c>
      <c r="AB3176" s="4"/>
      <c r="AC3176" s="74"/>
      <c r="AD3176" s="75"/>
      <c r="AE3176" s="75"/>
      <c r="AF3176" s="76"/>
      <c r="AJ3176" s="90"/>
      <c r="AK3176" s="18"/>
      <c r="AL3176" s="18"/>
      <c r="AT3176" s="18"/>
      <c r="AU3176" s="91"/>
    </row>
    <row r="3177" ht="12.0" customHeight="1">
      <c r="A3177" s="97">
        <v>3702010.0</v>
      </c>
      <c r="B3177" s="92" t="s">
        <v>2562</v>
      </c>
      <c r="C3177" s="93"/>
      <c r="D3177" s="82">
        <v>71.92</v>
      </c>
      <c r="E3177" s="106" t="s">
        <v>458</v>
      </c>
      <c r="F3177" s="84">
        <f t="shared" si="240"/>
        <v>87.7424</v>
      </c>
      <c r="G3177" s="95" t="s">
        <v>252</v>
      </c>
      <c r="H3177" s="69"/>
      <c r="I3177" s="76"/>
      <c r="J3177" s="76"/>
      <c r="K3177" s="88"/>
      <c r="N3177" s="18"/>
      <c r="P3177" s="4">
        <v>36.0</v>
      </c>
      <c r="Q3177" s="4"/>
      <c r="R3177" s="4"/>
      <c r="S3177" s="21"/>
      <c r="T3177" s="21"/>
      <c r="V3177" s="89"/>
      <c r="Z3177" s="73"/>
      <c r="AA3177" s="73">
        <v>14.999999999999986</v>
      </c>
      <c r="AB3177" s="4"/>
      <c r="AC3177" s="74"/>
      <c r="AD3177" s="75"/>
      <c r="AE3177" s="75"/>
      <c r="AF3177" s="76"/>
      <c r="AJ3177" s="90"/>
      <c r="AK3177" s="18"/>
      <c r="AL3177" s="18"/>
      <c r="AT3177" s="18"/>
      <c r="AU3177" s="91"/>
    </row>
    <row r="3178" ht="12.0" customHeight="1">
      <c r="A3178" s="97">
        <v>3702011.0</v>
      </c>
      <c r="B3178" s="92" t="s">
        <v>2564</v>
      </c>
      <c r="C3178" s="93"/>
      <c r="D3178" s="82">
        <v>71.39</v>
      </c>
      <c r="E3178" s="106" t="s">
        <v>372</v>
      </c>
      <c r="F3178" s="84">
        <f t="shared" si="240"/>
        <v>87.0958</v>
      </c>
      <c r="G3178" s="95" t="s">
        <v>252</v>
      </c>
      <c r="H3178" s="69"/>
      <c r="I3178" s="76"/>
      <c r="J3178" s="76"/>
      <c r="K3178" s="88"/>
      <c r="N3178" s="18"/>
      <c r="P3178" s="4">
        <v>36.0</v>
      </c>
      <c r="Q3178" s="4"/>
      <c r="R3178" s="4"/>
      <c r="S3178" s="21"/>
      <c r="T3178" s="21"/>
      <c r="V3178" s="89"/>
      <c r="Z3178" s="73"/>
      <c r="AA3178" s="73">
        <v>15.005359056806</v>
      </c>
      <c r="AB3178" s="4"/>
      <c r="AC3178" s="74"/>
      <c r="AD3178" s="75"/>
      <c r="AE3178" s="75"/>
      <c r="AF3178" s="76"/>
      <c r="AJ3178" s="90"/>
      <c r="AK3178" s="18"/>
      <c r="AL3178" s="18"/>
      <c r="AT3178" s="18"/>
      <c r="AU3178" s="91"/>
    </row>
    <row r="3179" ht="12.0" customHeight="1">
      <c r="A3179" s="97">
        <v>3702012.0</v>
      </c>
      <c r="B3179" s="92" t="s">
        <v>2565</v>
      </c>
      <c r="C3179" s="93"/>
      <c r="D3179" s="82">
        <v>76.04</v>
      </c>
      <c r="E3179" s="106" t="s">
        <v>507</v>
      </c>
      <c r="F3179" s="84">
        <f t="shared" si="240"/>
        <v>92.7688</v>
      </c>
      <c r="G3179" s="95" t="s">
        <v>246</v>
      </c>
      <c r="H3179" s="69"/>
      <c r="I3179" s="76"/>
      <c r="J3179" s="76"/>
      <c r="K3179" s="88"/>
      <c r="N3179" s="18"/>
      <c r="P3179" s="4">
        <v>36.0</v>
      </c>
      <c r="Q3179" s="4"/>
      <c r="R3179" s="4"/>
      <c r="S3179" s="21"/>
      <c r="T3179" s="21"/>
      <c r="V3179" s="89"/>
      <c r="Z3179" s="73"/>
      <c r="AA3179" s="73">
        <v>14.989939637826964</v>
      </c>
      <c r="AB3179" s="4"/>
      <c r="AC3179" s="74"/>
      <c r="AD3179" s="75"/>
      <c r="AE3179" s="75"/>
      <c r="AF3179" s="76"/>
      <c r="AJ3179" s="90"/>
      <c r="AK3179" s="18"/>
      <c r="AL3179" s="18"/>
      <c r="AT3179" s="18"/>
      <c r="AU3179" s="91"/>
    </row>
    <row r="3180" ht="12.0" customHeight="1">
      <c r="A3180" s="97">
        <v>3702013.0</v>
      </c>
      <c r="B3180" s="92" t="s">
        <v>2566</v>
      </c>
      <c r="C3180" s="93"/>
      <c r="D3180" s="82">
        <v>92.04</v>
      </c>
      <c r="E3180" s="106" t="s">
        <v>245</v>
      </c>
      <c r="F3180" s="84">
        <f t="shared" si="240"/>
        <v>112.2888</v>
      </c>
      <c r="G3180" s="95" t="s">
        <v>246</v>
      </c>
      <c r="H3180" s="69"/>
      <c r="I3180" s="76"/>
      <c r="J3180" s="76"/>
      <c r="K3180" s="88"/>
      <c r="N3180" s="18"/>
      <c r="P3180" s="4">
        <v>36.0</v>
      </c>
      <c r="Q3180" s="4"/>
      <c r="R3180" s="4"/>
      <c r="S3180" s="21"/>
      <c r="T3180" s="21"/>
      <c r="V3180" s="89"/>
      <c r="Z3180" s="73"/>
      <c r="AA3180" s="73">
        <v>14.993351063829778</v>
      </c>
      <c r="AB3180" s="4"/>
      <c r="AC3180" s="74"/>
      <c r="AD3180" s="75"/>
      <c r="AE3180" s="75"/>
      <c r="AF3180" s="76"/>
      <c r="AJ3180" s="90"/>
      <c r="AK3180" s="18"/>
      <c r="AL3180" s="18"/>
      <c r="AT3180" s="18"/>
      <c r="AU3180" s="91"/>
    </row>
    <row r="3181" ht="12.0" customHeight="1">
      <c r="A3181" s="97">
        <v>3702014.0</v>
      </c>
      <c r="B3181" s="92" t="s">
        <v>2568</v>
      </c>
      <c r="C3181" s="93"/>
      <c r="D3181" s="82">
        <v>109.53</v>
      </c>
      <c r="E3181" s="106" t="s">
        <v>245</v>
      </c>
      <c r="F3181" s="84">
        <f t="shared" si="240"/>
        <v>133.6266</v>
      </c>
      <c r="G3181" s="95" t="s">
        <v>246</v>
      </c>
      <c r="H3181" s="69"/>
      <c r="I3181" s="76"/>
      <c r="J3181" s="76"/>
      <c r="K3181" s="88"/>
      <c r="N3181" s="18"/>
      <c r="P3181" s="4">
        <v>36.0</v>
      </c>
      <c r="Q3181" s="4"/>
      <c r="R3181" s="4"/>
      <c r="S3181" s="21"/>
      <c r="T3181" s="21"/>
      <c r="V3181" s="89"/>
      <c r="Z3181" s="73"/>
      <c r="AA3181" s="73">
        <v>15.00209526470178</v>
      </c>
      <c r="AB3181" s="4"/>
      <c r="AC3181" s="74"/>
      <c r="AD3181" s="75"/>
      <c r="AE3181" s="75"/>
      <c r="AF3181" s="76"/>
      <c r="AJ3181" s="90"/>
      <c r="AK3181" s="18"/>
      <c r="AL3181" s="18"/>
      <c r="AT3181" s="18"/>
      <c r="AU3181" s="91"/>
    </row>
    <row r="3182" ht="60.0" customHeight="1">
      <c r="A3182" s="62">
        <v>91.0</v>
      </c>
      <c r="B3182" s="113" t="s">
        <v>3521</v>
      </c>
      <c r="C3182" s="66"/>
      <c r="D3182" s="82"/>
      <c r="E3182" s="66"/>
      <c r="F3182" s="114"/>
      <c r="G3182" s="68"/>
      <c r="H3182" s="69"/>
      <c r="I3182" s="70">
        <v>0.0</v>
      </c>
      <c r="J3182" s="71"/>
      <c r="K3182" s="71"/>
      <c r="N3182" s="18"/>
      <c r="P3182" s="4">
        <v>38.0</v>
      </c>
      <c r="Q3182" s="4"/>
      <c r="R3182" s="5"/>
      <c r="S3182" s="21"/>
      <c r="T3182" s="21"/>
      <c r="V3182" s="72"/>
      <c r="Z3182" s="73"/>
      <c r="AA3182" s="73"/>
      <c r="AB3182" s="4"/>
      <c r="AC3182" s="74"/>
      <c r="AD3182" s="75"/>
      <c r="AE3182" s="75"/>
      <c r="AF3182" s="76"/>
      <c r="AJ3182" s="90"/>
      <c r="AK3182" s="18"/>
      <c r="AL3182" s="18"/>
      <c r="AT3182" s="18"/>
      <c r="AU3182" s="91"/>
    </row>
    <row r="3183" ht="12.0" customHeight="1">
      <c r="A3183" s="79">
        <v>5015001.0</v>
      </c>
      <c r="B3183" s="80" t="s">
        <v>3522</v>
      </c>
      <c r="C3183" s="81" t="str">
        <f t="shared" ref="C3183:C3189" si="242">IF(MROUND(AL3183/(AO3183*F3183),10)=0,"",MROUND(AL3183/(AO3183*F3183),10))</f>
        <v/>
      </c>
      <c r="D3183" s="82">
        <v>48.21</v>
      </c>
      <c r="E3183" s="83" t="s">
        <v>245</v>
      </c>
      <c r="F3183" s="84">
        <f t="shared" ref="F3183:F3211" si="243">D3183*1.22</f>
        <v>58.8162</v>
      </c>
      <c r="G3183" s="85" t="s">
        <v>246</v>
      </c>
      <c r="H3183" s="69"/>
      <c r="I3183" s="87" t="s">
        <v>375</v>
      </c>
      <c r="J3183" s="76"/>
      <c r="K3183" s="88"/>
      <c r="N3183" s="18"/>
      <c r="P3183" s="4">
        <v>38.0</v>
      </c>
      <c r="Q3183" s="4"/>
      <c r="R3183" s="4"/>
      <c r="S3183" s="21"/>
      <c r="T3183" s="21"/>
      <c r="V3183" s="89"/>
      <c r="Z3183" s="73"/>
      <c r="AA3183" s="73">
        <v>20.011894142135006</v>
      </c>
      <c r="AB3183" s="4"/>
      <c r="AC3183" s="74"/>
      <c r="AD3183" s="75"/>
      <c r="AE3183" s="75"/>
      <c r="AF3183" s="76"/>
      <c r="AJ3183" s="90">
        <v>1015001.0</v>
      </c>
      <c r="AK3183" s="18"/>
      <c r="AL3183" s="8">
        <f t="shared" ref="AL3183:AL3200" si="244">$I$3182/11</f>
        <v>0</v>
      </c>
      <c r="AO3183" s="8">
        <v>5.22499182019531</v>
      </c>
      <c r="AT3183" s="18"/>
      <c r="AU3183" s="91"/>
    </row>
    <row r="3184" ht="12.0" customHeight="1">
      <c r="A3184" s="97">
        <v>5015002.0</v>
      </c>
      <c r="B3184" s="92" t="s">
        <v>3523</v>
      </c>
      <c r="C3184" s="81" t="str">
        <f t="shared" si="242"/>
        <v/>
      </c>
      <c r="D3184" s="82">
        <v>55.02</v>
      </c>
      <c r="E3184" s="94" t="s">
        <v>245</v>
      </c>
      <c r="F3184" s="84">
        <f t="shared" si="243"/>
        <v>67.1244</v>
      </c>
      <c r="G3184" s="95" t="s">
        <v>246</v>
      </c>
      <c r="H3184" s="69"/>
      <c r="I3184" s="187" t="s">
        <v>3524</v>
      </c>
      <c r="J3184" s="76"/>
      <c r="K3184" s="88"/>
      <c r="N3184" s="18"/>
      <c r="P3184" s="4">
        <v>38.0</v>
      </c>
      <c r="Q3184" s="4"/>
      <c r="R3184" s="4"/>
      <c r="S3184" s="21"/>
      <c r="T3184" s="21"/>
      <c r="V3184" s="89"/>
      <c r="Z3184" s="73"/>
      <c r="AA3184" s="73">
        <v>19.9895751889497</v>
      </c>
      <c r="AB3184" s="4"/>
      <c r="AC3184" s="74"/>
      <c r="AD3184" s="75"/>
      <c r="AE3184" s="75"/>
      <c r="AF3184" s="76"/>
      <c r="AJ3184" s="90">
        <v>1015002.0</v>
      </c>
      <c r="AK3184" s="18"/>
      <c r="AL3184" s="8">
        <f t="shared" si="244"/>
        <v>0</v>
      </c>
      <c r="AO3184" s="8">
        <v>2.6619317861257032</v>
      </c>
      <c r="AT3184" s="18"/>
      <c r="AU3184" s="91"/>
    </row>
    <row r="3185" ht="12.0" customHeight="1">
      <c r="A3185" s="97">
        <v>5015003.0</v>
      </c>
      <c r="B3185" s="92" t="s">
        <v>3525</v>
      </c>
      <c r="C3185" s="81" t="str">
        <f t="shared" si="242"/>
        <v/>
      </c>
      <c r="D3185" s="82">
        <v>58.39</v>
      </c>
      <c r="E3185" s="94" t="s">
        <v>245</v>
      </c>
      <c r="F3185" s="84">
        <f t="shared" si="243"/>
        <v>71.2358</v>
      </c>
      <c r="G3185" s="95" t="s">
        <v>274</v>
      </c>
      <c r="H3185" s="69"/>
      <c r="I3185" s="188"/>
      <c r="J3185" s="100"/>
      <c r="K3185" s="88"/>
      <c r="N3185" s="18"/>
      <c r="P3185" s="4">
        <v>38.0</v>
      </c>
      <c r="Q3185" s="4"/>
      <c r="R3185" s="4"/>
      <c r="S3185" s="21"/>
      <c r="T3185" s="21"/>
      <c r="V3185" s="89"/>
      <c r="Z3185" s="73"/>
      <c r="AA3185" s="73">
        <v>20.009820770930517</v>
      </c>
      <c r="AB3185" s="4"/>
      <c r="AC3185" s="74"/>
      <c r="AD3185" s="75"/>
      <c r="AE3185" s="75"/>
      <c r="AF3185" s="76"/>
      <c r="AJ3185" s="90">
        <v>1015003.0</v>
      </c>
      <c r="AK3185" s="18"/>
      <c r="AL3185" s="8">
        <f t="shared" si="244"/>
        <v>0</v>
      </c>
      <c r="AO3185" s="8">
        <v>1.4006492730601643</v>
      </c>
      <c r="AT3185" s="18"/>
      <c r="AU3185" s="91"/>
    </row>
    <row r="3186" ht="12.0" customHeight="1">
      <c r="A3186" s="97">
        <v>5015004.0</v>
      </c>
      <c r="B3186" s="92" t="s">
        <v>3526</v>
      </c>
      <c r="C3186" s="81" t="str">
        <f t="shared" si="242"/>
        <v/>
      </c>
      <c r="D3186" s="82">
        <v>65.12</v>
      </c>
      <c r="E3186" s="94" t="s">
        <v>245</v>
      </c>
      <c r="F3186" s="84">
        <f t="shared" si="243"/>
        <v>79.4464</v>
      </c>
      <c r="G3186" s="95" t="s">
        <v>274</v>
      </c>
      <c r="H3186" s="69"/>
      <c r="I3186" s="19" t="s">
        <v>381</v>
      </c>
      <c r="J3186" s="100"/>
      <c r="K3186" s="88"/>
      <c r="N3186" s="18"/>
      <c r="P3186" s="4">
        <v>38.0</v>
      </c>
      <c r="Q3186" s="4"/>
      <c r="R3186" s="4"/>
      <c r="S3186" s="21"/>
      <c r="T3186" s="21"/>
      <c r="V3186" s="89"/>
      <c r="Z3186" s="73"/>
      <c r="AA3186" s="73">
        <v>19.991193306913246</v>
      </c>
      <c r="AB3186" s="4"/>
      <c r="AC3186" s="74"/>
      <c r="AD3186" s="75"/>
      <c r="AE3186" s="75"/>
      <c r="AF3186" s="76"/>
      <c r="AJ3186" s="90">
        <v>1015004.0</v>
      </c>
      <c r="AK3186" s="18"/>
      <c r="AL3186" s="8">
        <f t="shared" si="244"/>
        <v>0</v>
      </c>
      <c r="AO3186" s="8">
        <v>0.23594640860689295</v>
      </c>
      <c r="AT3186" s="18"/>
      <c r="AU3186" s="91"/>
    </row>
    <row r="3187" ht="12.0" customHeight="1">
      <c r="A3187" s="97">
        <v>5015005.0</v>
      </c>
      <c r="B3187" s="92" t="s">
        <v>3527</v>
      </c>
      <c r="C3187" s="81" t="str">
        <f t="shared" si="242"/>
        <v/>
      </c>
      <c r="D3187" s="82">
        <v>84.28</v>
      </c>
      <c r="E3187" s="94"/>
      <c r="F3187" s="84">
        <f t="shared" si="243"/>
        <v>102.8216</v>
      </c>
      <c r="G3187" s="95" t="s">
        <v>274</v>
      </c>
      <c r="H3187" s="69"/>
      <c r="J3187" s="100"/>
      <c r="K3187" s="88"/>
      <c r="N3187" s="18"/>
      <c r="P3187" s="4">
        <v>38.0</v>
      </c>
      <c r="Q3187" s="4"/>
      <c r="R3187" s="4"/>
      <c r="S3187" s="21"/>
      <c r="T3187" s="21"/>
      <c r="V3187" s="89"/>
      <c r="Z3187" s="73"/>
      <c r="AA3187" s="73">
        <v>20.003401939105288</v>
      </c>
      <c r="AB3187" s="4"/>
      <c r="AC3187" s="74"/>
      <c r="AD3187" s="75"/>
      <c r="AE3187" s="75"/>
      <c r="AF3187" s="76"/>
      <c r="AJ3187" s="90">
        <v>1015005.0</v>
      </c>
      <c r="AK3187" s="18"/>
      <c r="AL3187" s="8">
        <f t="shared" si="244"/>
        <v>0</v>
      </c>
      <c r="AO3187" s="8">
        <v>0.6388513018957847</v>
      </c>
      <c r="AT3187" s="18"/>
      <c r="AU3187" s="91"/>
    </row>
    <row r="3188" ht="12.0" customHeight="1">
      <c r="A3188" s="97">
        <v>5015006.0</v>
      </c>
      <c r="B3188" s="92" t="s">
        <v>3528</v>
      </c>
      <c r="C3188" s="81" t="str">
        <f t="shared" si="242"/>
        <v/>
      </c>
      <c r="D3188" s="82">
        <v>119.8</v>
      </c>
      <c r="E3188" s="94" t="s">
        <v>245</v>
      </c>
      <c r="F3188" s="84">
        <f t="shared" si="243"/>
        <v>146.156</v>
      </c>
      <c r="G3188" s="95" t="s">
        <v>252</v>
      </c>
      <c r="H3188" s="69"/>
      <c r="J3188" s="76"/>
      <c r="K3188" s="88"/>
      <c r="N3188" s="18"/>
      <c r="P3188" s="4">
        <v>38.0</v>
      </c>
      <c r="Q3188" s="4"/>
      <c r="R3188" s="4"/>
      <c r="S3188" s="21"/>
      <c r="T3188" s="21"/>
      <c r="V3188" s="89"/>
      <c r="Z3188" s="73"/>
      <c r="AA3188" s="73">
        <v>19.997606510292016</v>
      </c>
      <c r="AB3188" s="4"/>
      <c r="AC3188" s="74"/>
      <c r="AD3188" s="75"/>
      <c r="AE3188" s="75"/>
      <c r="AF3188" s="76"/>
      <c r="AJ3188" s="90">
        <v>1015006.0</v>
      </c>
      <c r="AK3188" s="18"/>
      <c r="AL3188" s="8">
        <f t="shared" si="244"/>
        <v>0</v>
      </c>
      <c r="AO3188" s="8">
        <v>0.6429878403076043</v>
      </c>
      <c r="AT3188" s="18"/>
      <c r="AU3188" s="91"/>
    </row>
    <row r="3189" ht="12.0" customHeight="1">
      <c r="A3189" s="97">
        <v>5015007.0</v>
      </c>
      <c r="B3189" s="92" t="s">
        <v>3529</v>
      </c>
      <c r="C3189" s="81" t="str">
        <f t="shared" si="242"/>
        <v/>
      </c>
      <c r="D3189" s="82">
        <v>131.63</v>
      </c>
      <c r="E3189" s="94" t="s">
        <v>245</v>
      </c>
      <c r="F3189" s="84">
        <f t="shared" si="243"/>
        <v>160.5886</v>
      </c>
      <c r="G3189" s="95" t="s">
        <v>252</v>
      </c>
      <c r="H3189" s="69"/>
      <c r="J3189" s="76"/>
      <c r="K3189" s="88"/>
      <c r="N3189" s="18"/>
      <c r="P3189" s="4">
        <v>38.0</v>
      </c>
      <c r="Q3189" s="4"/>
      <c r="R3189" s="4"/>
      <c r="S3189" s="21"/>
      <c r="T3189" s="21"/>
      <c r="V3189" s="89"/>
      <c r="Z3189" s="73"/>
      <c r="AA3189" s="73">
        <v>19.995643650620778</v>
      </c>
      <c r="AB3189" s="4"/>
      <c r="AC3189" s="74"/>
      <c r="AD3189" s="75"/>
      <c r="AE3189" s="75"/>
      <c r="AF3189" s="76"/>
      <c r="AJ3189" s="90">
        <v>1015007.0</v>
      </c>
      <c r="AK3189" s="18"/>
      <c r="AL3189" s="8">
        <f t="shared" si="244"/>
        <v>0</v>
      </c>
      <c r="AO3189" s="8">
        <v>1.7718321789931424</v>
      </c>
      <c r="AT3189" s="18"/>
      <c r="AU3189" s="91"/>
    </row>
    <row r="3190" ht="12.0" customHeight="1">
      <c r="A3190" s="79">
        <v>5042001.0</v>
      </c>
      <c r="B3190" s="80" t="s">
        <v>3530</v>
      </c>
      <c r="C3190" s="81"/>
      <c r="D3190" s="82">
        <v>51.58</v>
      </c>
      <c r="E3190" s="83" t="s">
        <v>245</v>
      </c>
      <c r="F3190" s="84">
        <f t="shared" si="243"/>
        <v>62.9276</v>
      </c>
      <c r="G3190" s="85" t="s">
        <v>246</v>
      </c>
      <c r="H3190" s="69"/>
      <c r="J3190" s="76"/>
      <c r="K3190" s="88"/>
      <c r="N3190" s="18"/>
      <c r="P3190" s="4">
        <v>38.0</v>
      </c>
      <c r="Q3190" s="4"/>
      <c r="R3190" s="4"/>
      <c r="S3190" s="21"/>
      <c r="T3190" s="21"/>
      <c r="V3190" s="89"/>
      <c r="Z3190" s="73"/>
      <c r="AA3190" s="73">
        <v>20.011894142135006</v>
      </c>
      <c r="AB3190" s="4"/>
      <c r="AC3190" s="74"/>
      <c r="AD3190" s="75"/>
      <c r="AE3190" s="75"/>
      <c r="AF3190" s="76"/>
      <c r="AJ3190" s="90"/>
      <c r="AK3190" s="18"/>
      <c r="AL3190" s="8">
        <f t="shared" si="244"/>
        <v>0</v>
      </c>
      <c r="AO3190" s="8">
        <v>5.22499182019531</v>
      </c>
      <c r="AT3190" s="18"/>
      <c r="AU3190" s="91"/>
    </row>
    <row r="3191" ht="12.0" customHeight="1">
      <c r="A3191" s="97">
        <v>5042002.0</v>
      </c>
      <c r="B3191" s="92" t="s">
        <v>3531</v>
      </c>
      <c r="C3191" s="81"/>
      <c r="D3191" s="82">
        <v>58.87</v>
      </c>
      <c r="E3191" s="94" t="s">
        <v>245</v>
      </c>
      <c r="F3191" s="84">
        <f t="shared" si="243"/>
        <v>71.8214</v>
      </c>
      <c r="G3191" s="95" t="s">
        <v>246</v>
      </c>
      <c r="H3191" s="69"/>
      <c r="I3191" s="187" t="s">
        <v>3532</v>
      </c>
      <c r="J3191" s="76"/>
      <c r="K3191" s="88"/>
      <c r="N3191" s="18"/>
      <c r="P3191" s="4">
        <v>38.0</v>
      </c>
      <c r="Q3191" s="4"/>
      <c r="R3191" s="4"/>
      <c r="S3191" s="21"/>
      <c r="T3191" s="21"/>
      <c r="V3191" s="89"/>
      <c r="Z3191" s="73"/>
      <c r="AA3191" s="73">
        <v>19.9895751889497</v>
      </c>
      <c r="AB3191" s="4"/>
      <c r="AC3191" s="74"/>
      <c r="AD3191" s="75"/>
      <c r="AE3191" s="75"/>
      <c r="AF3191" s="76"/>
      <c r="AJ3191" s="90"/>
      <c r="AK3191" s="18"/>
      <c r="AL3191" s="8">
        <f t="shared" si="244"/>
        <v>0</v>
      </c>
      <c r="AO3191" s="8">
        <v>2.6619317861257032</v>
      </c>
      <c r="AT3191" s="18"/>
      <c r="AU3191" s="91"/>
    </row>
    <row r="3192" ht="12.0" customHeight="1">
      <c r="A3192" s="97">
        <v>5042003.0</v>
      </c>
      <c r="B3192" s="92" t="s">
        <v>3533</v>
      </c>
      <c r="C3192" s="81"/>
      <c r="D3192" s="82">
        <v>62.47</v>
      </c>
      <c r="E3192" s="94" t="s">
        <v>245</v>
      </c>
      <c r="F3192" s="84">
        <f t="shared" si="243"/>
        <v>76.2134</v>
      </c>
      <c r="G3192" s="95" t="s">
        <v>274</v>
      </c>
      <c r="H3192" s="69"/>
      <c r="I3192" s="188"/>
      <c r="J3192" s="100"/>
      <c r="K3192" s="88"/>
      <c r="N3192" s="18"/>
      <c r="P3192" s="4">
        <v>38.0</v>
      </c>
      <c r="Q3192" s="4"/>
      <c r="R3192" s="4"/>
      <c r="S3192" s="21"/>
      <c r="T3192" s="21"/>
      <c r="V3192" s="89"/>
      <c r="Z3192" s="73"/>
      <c r="AA3192" s="73">
        <v>20.009820770930517</v>
      </c>
      <c r="AB3192" s="4"/>
      <c r="AC3192" s="74"/>
      <c r="AD3192" s="75"/>
      <c r="AE3192" s="75"/>
      <c r="AF3192" s="76"/>
      <c r="AJ3192" s="90"/>
      <c r="AK3192" s="18"/>
      <c r="AL3192" s="8">
        <f t="shared" si="244"/>
        <v>0</v>
      </c>
      <c r="AO3192" s="8">
        <v>1.4006492730601643</v>
      </c>
      <c r="AT3192" s="18"/>
      <c r="AU3192" s="91"/>
    </row>
    <row r="3193" ht="12.0" customHeight="1">
      <c r="A3193" s="97">
        <v>5042004.0</v>
      </c>
      <c r="B3193" s="92" t="s">
        <v>3534</v>
      </c>
      <c r="C3193" s="81"/>
      <c r="D3193" s="82">
        <v>69.67</v>
      </c>
      <c r="E3193" s="94" t="s">
        <v>245</v>
      </c>
      <c r="F3193" s="84">
        <f t="shared" si="243"/>
        <v>84.9974</v>
      </c>
      <c r="G3193" s="95" t="s">
        <v>274</v>
      </c>
      <c r="H3193" s="69"/>
      <c r="I3193" s="76"/>
      <c r="J3193" s="100"/>
      <c r="K3193" s="88"/>
      <c r="N3193" s="18"/>
      <c r="P3193" s="4">
        <v>38.0</v>
      </c>
      <c r="Q3193" s="4"/>
      <c r="R3193" s="4"/>
      <c r="S3193" s="21"/>
      <c r="T3193" s="21"/>
      <c r="V3193" s="89"/>
      <c r="Z3193" s="73"/>
      <c r="AA3193" s="73">
        <v>19.991193306913246</v>
      </c>
      <c r="AB3193" s="4"/>
      <c r="AC3193" s="74"/>
      <c r="AD3193" s="75"/>
      <c r="AE3193" s="75"/>
      <c r="AF3193" s="76"/>
      <c r="AJ3193" s="90"/>
      <c r="AK3193" s="18"/>
      <c r="AL3193" s="8">
        <f t="shared" si="244"/>
        <v>0</v>
      </c>
      <c r="AO3193" s="8">
        <v>1.233730851554426</v>
      </c>
      <c r="AT3193" s="18"/>
      <c r="AU3193" s="91"/>
    </row>
    <row r="3194" ht="12.0" customHeight="1">
      <c r="A3194" s="97">
        <v>5042005.0</v>
      </c>
      <c r="B3194" s="92" t="s">
        <v>3535</v>
      </c>
      <c r="C3194" s="81"/>
      <c r="D3194" s="82">
        <v>90.18</v>
      </c>
      <c r="E3194" s="94" t="s">
        <v>245</v>
      </c>
      <c r="F3194" s="84">
        <f t="shared" si="243"/>
        <v>110.0196</v>
      </c>
      <c r="G3194" s="95" t="s">
        <v>274</v>
      </c>
      <c r="H3194" s="69"/>
      <c r="I3194" s="76"/>
      <c r="J3194" s="100"/>
      <c r="K3194" s="88"/>
      <c r="N3194" s="18"/>
      <c r="P3194" s="4">
        <v>38.0</v>
      </c>
      <c r="Q3194" s="4"/>
      <c r="R3194" s="4"/>
      <c r="S3194" s="21"/>
      <c r="T3194" s="21"/>
      <c r="V3194" s="89"/>
      <c r="Z3194" s="73"/>
      <c r="AA3194" s="73">
        <v>20.003401939105288</v>
      </c>
      <c r="AB3194" s="4"/>
      <c r="AC3194" s="74"/>
      <c r="AD3194" s="75"/>
      <c r="AE3194" s="75"/>
      <c r="AF3194" s="76"/>
      <c r="AJ3194" s="90"/>
      <c r="AK3194" s="18"/>
      <c r="AL3194" s="8">
        <f t="shared" si="244"/>
        <v>0</v>
      </c>
      <c r="AO3194" s="8">
        <v>2.0842125190157987</v>
      </c>
      <c r="AT3194" s="18"/>
      <c r="AU3194" s="91"/>
    </row>
    <row r="3195" ht="12.0" customHeight="1">
      <c r="A3195" s="97">
        <v>5042006.0</v>
      </c>
      <c r="B3195" s="92" t="s">
        <v>3536</v>
      </c>
      <c r="C3195" s="81"/>
      <c r="D3195" s="82">
        <v>128.19</v>
      </c>
      <c r="E3195" s="94" t="s">
        <v>245</v>
      </c>
      <c r="F3195" s="84">
        <f t="shared" si="243"/>
        <v>156.3918</v>
      </c>
      <c r="G3195" s="95" t="s">
        <v>252</v>
      </c>
      <c r="H3195" s="69"/>
      <c r="I3195" s="87" t="s">
        <v>2154</v>
      </c>
      <c r="J3195" s="76"/>
      <c r="K3195" s="88"/>
      <c r="N3195" s="18"/>
      <c r="P3195" s="4">
        <v>38.0</v>
      </c>
      <c r="Q3195" s="4"/>
      <c r="R3195" s="4"/>
      <c r="S3195" s="21"/>
      <c r="T3195" s="21"/>
      <c r="V3195" s="89"/>
      <c r="Z3195" s="73"/>
      <c r="AA3195" s="73">
        <v>19.997606510292016</v>
      </c>
      <c r="AB3195" s="4"/>
      <c r="AC3195" s="74"/>
      <c r="AD3195" s="75"/>
      <c r="AE3195" s="75"/>
      <c r="AF3195" s="76"/>
      <c r="AJ3195" s="90"/>
      <c r="AK3195" s="18"/>
      <c r="AL3195" s="8">
        <f t="shared" si="244"/>
        <v>0</v>
      </c>
      <c r="AO3195" s="8">
        <v>3.591674746229077</v>
      </c>
      <c r="AT3195" s="18"/>
      <c r="AU3195" s="91"/>
    </row>
    <row r="3196" ht="12.0" customHeight="1">
      <c r="A3196" s="97">
        <v>5042007.0</v>
      </c>
      <c r="B3196" s="92" t="s">
        <v>3537</v>
      </c>
      <c r="C3196" s="81"/>
      <c r="D3196" s="82">
        <v>140.85</v>
      </c>
      <c r="E3196" s="94" t="s">
        <v>245</v>
      </c>
      <c r="F3196" s="84">
        <f t="shared" si="243"/>
        <v>171.837</v>
      </c>
      <c r="G3196" s="95" t="s">
        <v>252</v>
      </c>
      <c r="H3196" s="69"/>
      <c r="I3196" s="187" t="s">
        <v>3538</v>
      </c>
      <c r="J3196" s="76"/>
      <c r="K3196" s="88"/>
      <c r="N3196" s="18"/>
      <c r="P3196" s="4">
        <v>38.0</v>
      </c>
      <c r="Q3196" s="4"/>
      <c r="R3196" s="4"/>
      <c r="S3196" s="21"/>
      <c r="T3196" s="21"/>
      <c r="V3196" s="89"/>
      <c r="Z3196" s="73"/>
      <c r="AA3196" s="73">
        <v>19.995643650620778</v>
      </c>
      <c r="AB3196" s="4"/>
      <c r="AC3196" s="74"/>
      <c r="AD3196" s="75"/>
      <c r="AE3196" s="75"/>
      <c r="AF3196" s="76"/>
      <c r="AJ3196" s="90"/>
      <c r="AK3196" s="18"/>
      <c r="AL3196" s="8">
        <f t="shared" si="244"/>
        <v>0</v>
      </c>
      <c r="AO3196" s="8">
        <v>4.40492255821528</v>
      </c>
      <c r="AT3196" s="18"/>
      <c r="AU3196" s="91"/>
    </row>
    <row r="3197" ht="12.0" customHeight="1">
      <c r="A3197" s="97">
        <v>5035001.0</v>
      </c>
      <c r="B3197" s="92" t="s">
        <v>3539</v>
      </c>
      <c r="C3197" s="81" t="str">
        <f t="shared" ref="C3197:C3200" si="245">IF(MROUND(AL3197/(AO3197*F3197),10)=0,"",MROUND(AL3197/(AO3197*F3197),10))</f>
        <v/>
      </c>
      <c r="D3197" s="82">
        <v>100.09</v>
      </c>
      <c r="E3197" s="94" t="s">
        <v>245</v>
      </c>
      <c r="F3197" s="84">
        <f t="shared" si="243"/>
        <v>122.1098</v>
      </c>
      <c r="G3197" s="95" t="s">
        <v>274</v>
      </c>
      <c r="H3197" s="69"/>
      <c r="I3197" s="188"/>
      <c r="J3197" s="100"/>
      <c r="K3197" s="88"/>
      <c r="N3197" s="18"/>
      <c r="P3197" s="4">
        <v>38.0</v>
      </c>
      <c r="Q3197" s="4"/>
      <c r="R3197" s="4"/>
      <c r="S3197" s="21"/>
      <c r="T3197" s="21"/>
      <c r="V3197" s="89"/>
      <c r="Z3197" s="73"/>
      <c r="AA3197" s="73">
        <v>19.991193306913246</v>
      </c>
      <c r="AB3197" s="4"/>
      <c r="AC3197" s="74"/>
      <c r="AD3197" s="75"/>
      <c r="AE3197" s="75"/>
      <c r="AF3197" s="76"/>
      <c r="AJ3197" s="90"/>
      <c r="AK3197" s="18"/>
      <c r="AL3197" s="8">
        <f t="shared" si="244"/>
        <v>0</v>
      </c>
      <c r="AO3197" s="8">
        <v>1.233730851554426</v>
      </c>
      <c r="AT3197" s="18"/>
      <c r="AU3197" s="91"/>
    </row>
    <row r="3198" ht="12.0" customHeight="1">
      <c r="A3198" s="97">
        <v>5035002.0</v>
      </c>
      <c r="B3198" s="92" t="s">
        <v>3540</v>
      </c>
      <c r="C3198" s="81" t="str">
        <f t="shared" si="245"/>
        <v/>
      </c>
      <c r="D3198" s="82">
        <v>132.83</v>
      </c>
      <c r="E3198" s="94" t="s">
        <v>245</v>
      </c>
      <c r="F3198" s="84">
        <f t="shared" si="243"/>
        <v>162.0526</v>
      </c>
      <c r="G3198" s="95" t="s">
        <v>274</v>
      </c>
      <c r="H3198" s="69"/>
      <c r="I3198" s="76"/>
      <c r="J3198" s="100"/>
      <c r="K3198" s="88"/>
      <c r="N3198" s="18"/>
      <c r="P3198" s="4">
        <v>38.0</v>
      </c>
      <c r="Q3198" s="4"/>
      <c r="R3198" s="4"/>
      <c r="S3198" s="21"/>
      <c r="T3198" s="21"/>
      <c r="V3198" s="89"/>
      <c r="Z3198" s="73"/>
      <c r="AA3198" s="73">
        <v>20.003401939105288</v>
      </c>
      <c r="AB3198" s="4"/>
      <c r="AC3198" s="74"/>
      <c r="AD3198" s="75"/>
      <c r="AE3198" s="75"/>
      <c r="AF3198" s="76"/>
      <c r="AJ3198" s="90"/>
      <c r="AK3198" s="18"/>
      <c r="AL3198" s="8">
        <f t="shared" si="244"/>
        <v>0</v>
      </c>
      <c r="AO3198" s="8">
        <v>2.0842125190157987</v>
      </c>
      <c r="AT3198" s="18"/>
      <c r="AU3198" s="91"/>
    </row>
    <row r="3199" ht="12.0" customHeight="1">
      <c r="A3199" s="97">
        <v>5035003.0</v>
      </c>
      <c r="B3199" s="92" t="s">
        <v>3541</v>
      </c>
      <c r="C3199" s="81" t="str">
        <f t="shared" si="245"/>
        <v/>
      </c>
      <c r="D3199" s="82">
        <v>168.19</v>
      </c>
      <c r="E3199" s="94" t="s">
        <v>245</v>
      </c>
      <c r="F3199" s="84">
        <f t="shared" si="243"/>
        <v>205.1918</v>
      </c>
      <c r="G3199" s="95" t="s">
        <v>252</v>
      </c>
      <c r="H3199" s="69"/>
      <c r="I3199" s="194" t="s">
        <v>3542</v>
      </c>
      <c r="J3199" s="76"/>
      <c r="K3199" s="88"/>
      <c r="N3199" s="18"/>
      <c r="P3199" s="4">
        <v>38.0</v>
      </c>
      <c r="Q3199" s="4"/>
      <c r="R3199" s="4"/>
      <c r="S3199" s="21"/>
      <c r="T3199" s="21"/>
      <c r="V3199" s="89"/>
      <c r="Z3199" s="73"/>
      <c r="AA3199" s="73">
        <v>19.997606510292016</v>
      </c>
      <c r="AB3199" s="4"/>
      <c r="AC3199" s="74"/>
      <c r="AD3199" s="75"/>
      <c r="AE3199" s="75"/>
      <c r="AF3199" s="76"/>
      <c r="AJ3199" s="90"/>
      <c r="AK3199" s="18"/>
      <c r="AL3199" s="8">
        <f t="shared" si="244"/>
        <v>0</v>
      </c>
      <c r="AO3199" s="8">
        <v>3.591674746229077</v>
      </c>
      <c r="AT3199" s="18"/>
      <c r="AU3199" s="91"/>
    </row>
    <row r="3200" ht="12.0" customHeight="1">
      <c r="A3200" s="97">
        <v>5035004.0</v>
      </c>
      <c r="B3200" s="92" t="s">
        <v>3543</v>
      </c>
      <c r="C3200" s="81" t="str">
        <f t="shared" si="245"/>
        <v/>
      </c>
      <c r="D3200" s="82">
        <v>203.43</v>
      </c>
      <c r="E3200" s="94" t="s">
        <v>245</v>
      </c>
      <c r="F3200" s="84">
        <f t="shared" si="243"/>
        <v>248.1846</v>
      </c>
      <c r="G3200" s="95" t="s">
        <v>252</v>
      </c>
      <c r="H3200" s="69"/>
      <c r="I3200" s="188"/>
      <c r="J3200" s="76"/>
      <c r="K3200" s="88"/>
      <c r="N3200" s="18"/>
      <c r="P3200" s="4">
        <v>38.0</v>
      </c>
      <c r="Q3200" s="4"/>
      <c r="R3200" s="4"/>
      <c r="S3200" s="21"/>
      <c r="T3200" s="21"/>
      <c r="V3200" s="89"/>
      <c r="Z3200" s="73"/>
      <c r="AA3200" s="73">
        <v>19.995643650620778</v>
      </c>
      <c r="AB3200" s="4"/>
      <c r="AC3200" s="74"/>
      <c r="AD3200" s="75"/>
      <c r="AE3200" s="75"/>
      <c r="AF3200" s="76"/>
      <c r="AJ3200" s="90"/>
      <c r="AK3200" s="18"/>
      <c r="AL3200" s="8">
        <f t="shared" si="244"/>
        <v>0</v>
      </c>
      <c r="AO3200" s="8">
        <v>4.40492255821528</v>
      </c>
      <c r="AT3200" s="18"/>
      <c r="AU3200" s="91"/>
    </row>
    <row r="3201" ht="12.0" customHeight="1">
      <c r="A3201" s="97">
        <v>3703009.0</v>
      </c>
      <c r="B3201" s="92" t="s">
        <v>2570</v>
      </c>
      <c r="C3201" s="93"/>
      <c r="D3201" s="82">
        <v>54.62</v>
      </c>
      <c r="E3201" s="106" t="s">
        <v>245</v>
      </c>
      <c r="F3201" s="84">
        <f t="shared" si="243"/>
        <v>66.6364</v>
      </c>
      <c r="G3201" s="95" t="s">
        <v>246</v>
      </c>
      <c r="H3201" s="69"/>
      <c r="I3201" s="76"/>
      <c r="J3201" s="76"/>
      <c r="K3201" s="88"/>
      <c r="N3201" s="18"/>
      <c r="P3201" s="4">
        <v>38.0</v>
      </c>
      <c r="Q3201" s="4"/>
      <c r="R3201" s="4"/>
      <c r="S3201" s="21"/>
      <c r="T3201" s="21"/>
      <c r="V3201" s="89"/>
      <c r="Z3201" s="73"/>
      <c r="AA3201" s="73">
        <v>14.990811236545014</v>
      </c>
      <c r="AB3201" s="4"/>
      <c r="AC3201" s="74"/>
      <c r="AD3201" s="75"/>
      <c r="AE3201" s="75"/>
      <c r="AF3201" s="76"/>
      <c r="AJ3201" s="90"/>
      <c r="AK3201" s="18"/>
      <c r="AL3201" s="18"/>
      <c r="AT3201" s="18"/>
      <c r="AU3201" s="91"/>
    </row>
    <row r="3202" ht="12.0" customHeight="1">
      <c r="A3202" s="97">
        <v>3703010.0</v>
      </c>
      <c r="B3202" s="92" t="s">
        <v>2571</v>
      </c>
      <c r="C3202" s="93"/>
      <c r="D3202" s="82">
        <v>61.63</v>
      </c>
      <c r="E3202" s="106" t="s">
        <v>379</v>
      </c>
      <c r="F3202" s="84">
        <f t="shared" si="243"/>
        <v>75.1886</v>
      </c>
      <c r="G3202" s="95" t="s">
        <v>246</v>
      </c>
      <c r="H3202" s="69"/>
      <c r="I3202" s="76"/>
      <c r="J3202" s="76"/>
      <c r="K3202" s="88"/>
      <c r="N3202" s="18"/>
      <c r="P3202" s="4">
        <v>38.0</v>
      </c>
      <c r="Q3202" s="4"/>
      <c r="R3202" s="4"/>
      <c r="S3202" s="21"/>
      <c r="T3202" s="21"/>
      <c r="V3202" s="89"/>
      <c r="Z3202" s="73"/>
      <c r="AA3202" s="73">
        <v>15.006979990693338</v>
      </c>
      <c r="AB3202" s="4"/>
      <c r="AC3202" s="74"/>
      <c r="AD3202" s="75"/>
      <c r="AE3202" s="75"/>
      <c r="AF3202" s="76"/>
      <c r="AJ3202" s="90"/>
      <c r="AK3202" s="18"/>
      <c r="AL3202" s="18"/>
      <c r="AT3202" s="18"/>
      <c r="AU3202" s="91"/>
    </row>
    <row r="3203" ht="12.0" customHeight="1">
      <c r="A3203" s="97">
        <v>3703011.0</v>
      </c>
      <c r="B3203" s="92" t="s">
        <v>2573</v>
      </c>
      <c r="C3203" s="93"/>
      <c r="D3203" s="82">
        <v>64.99</v>
      </c>
      <c r="E3203" s="106" t="s">
        <v>372</v>
      </c>
      <c r="F3203" s="84">
        <f t="shared" si="243"/>
        <v>79.2878</v>
      </c>
      <c r="G3203" s="95" t="s">
        <v>274</v>
      </c>
      <c r="H3203" s="69"/>
      <c r="I3203" s="76"/>
      <c r="J3203" s="100"/>
      <c r="K3203" s="88"/>
      <c r="N3203" s="18"/>
      <c r="P3203" s="4">
        <v>38.0</v>
      </c>
      <c r="Q3203" s="4"/>
      <c r="R3203" s="4"/>
      <c r="S3203" s="21"/>
      <c r="T3203" s="21"/>
      <c r="V3203" s="89"/>
      <c r="Z3203" s="73"/>
      <c r="AA3203" s="73">
        <v>14.997794441993832</v>
      </c>
      <c r="AB3203" s="4"/>
      <c r="AC3203" s="74"/>
      <c r="AD3203" s="75"/>
      <c r="AE3203" s="75"/>
      <c r="AF3203" s="76"/>
      <c r="AJ3203" s="90"/>
      <c r="AK3203" s="18"/>
      <c r="AL3203" s="18"/>
      <c r="AT3203" s="18"/>
      <c r="AU3203" s="91"/>
    </row>
    <row r="3204" ht="12.0" customHeight="1">
      <c r="A3204" s="97">
        <v>3703012.0</v>
      </c>
      <c r="B3204" s="92" t="s">
        <v>2574</v>
      </c>
      <c r="C3204" s="93"/>
      <c r="D3204" s="82">
        <v>71.73</v>
      </c>
      <c r="E3204" s="106" t="s">
        <v>372</v>
      </c>
      <c r="F3204" s="84">
        <f t="shared" si="243"/>
        <v>87.5106</v>
      </c>
      <c r="G3204" s="95" t="s">
        <v>274</v>
      </c>
      <c r="H3204" s="69"/>
      <c r="I3204" s="76"/>
      <c r="J3204" s="100"/>
      <c r="K3204" s="88"/>
      <c r="N3204" s="18"/>
      <c r="P3204" s="4">
        <v>38.0</v>
      </c>
      <c r="Q3204" s="4"/>
      <c r="R3204" s="4"/>
      <c r="S3204" s="21"/>
      <c r="T3204" s="21"/>
      <c r="V3204" s="89"/>
      <c r="Z3204" s="73"/>
      <c r="AA3204" s="73">
        <v>14.991005396761949</v>
      </c>
      <c r="AB3204" s="4"/>
      <c r="AC3204" s="74"/>
      <c r="AD3204" s="75"/>
      <c r="AE3204" s="75"/>
      <c r="AF3204" s="76"/>
      <c r="AJ3204" s="90"/>
      <c r="AK3204" s="18"/>
      <c r="AL3204" s="18"/>
      <c r="AT3204" s="18"/>
      <c r="AU3204" s="91"/>
    </row>
    <row r="3205" ht="12.0" customHeight="1">
      <c r="A3205" s="97">
        <v>3703025.0</v>
      </c>
      <c r="B3205" s="92" t="s">
        <v>3544</v>
      </c>
      <c r="C3205" s="93"/>
      <c r="D3205" s="82">
        <v>109.85</v>
      </c>
      <c r="E3205" s="106" t="s">
        <v>497</v>
      </c>
      <c r="F3205" s="84">
        <f t="shared" si="243"/>
        <v>134.017</v>
      </c>
      <c r="G3205" s="95" t="s">
        <v>274</v>
      </c>
      <c r="H3205" s="69"/>
      <c r="I3205" s="76"/>
      <c r="J3205" s="100"/>
      <c r="K3205" s="88"/>
      <c r="N3205" s="18"/>
      <c r="P3205" s="4">
        <v>38.0</v>
      </c>
      <c r="Q3205" s="4"/>
      <c r="R3205" s="4"/>
      <c r="S3205" s="21"/>
      <c r="T3205" s="21"/>
      <c r="V3205" s="89"/>
      <c r="Z3205" s="73"/>
      <c r="AA3205" s="73">
        <v>14.991005396761949</v>
      </c>
      <c r="AB3205" s="4"/>
      <c r="AC3205" s="74"/>
      <c r="AD3205" s="75"/>
      <c r="AE3205" s="75"/>
      <c r="AF3205" s="76"/>
      <c r="AJ3205" s="90"/>
      <c r="AK3205" s="18"/>
      <c r="AL3205" s="18"/>
      <c r="AT3205" s="18"/>
      <c r="AU3205" s="91"/>
    </row>
    <row r="3206" ht="12.0" customHeight="1">
      <c r="A3206" s="97">
        <v>3703013.0</v>
      </c>
      <c r="B3206" s="92" t="s">
        <v>2577</v>
      </c>
      <c r="C3206" s="93"/>
      <c r="D3206" s="82">
        <v>91.13</v>
      </c>
      <c r="E3206" s="106" t="s">
        <v>379</v>
      </c>
      <c r="F3206" s="84">
        <f t="shared" si="243"/>
        <v>111.1786</v>
      </c>
      <c r="G3206" s="95" t="s">
        <v>274</v>
      </c>
      <c r="H3206" s="69"/>
      <c r="I3206" s="76"/>
      <c r="J3206" s="100"/>
      <c r="K3206" s="88"/>
      <c r="N3206" s="18"/>
      <c r="P3206" s="4">
        <v>38.0</v>
      </c>
      <c r="Q3206" s="4"/>
      <c r="R3206" s="4"/>
      <c r="S3206" s="21"/>
      <c r="T3206" s="21"/>
      <c r="V3206" s="89"/>
      <c r="Z3206" s="73"/>
      <c r="AA3206" s="73">
        <v>14.993706733794838</v>
      </c>
      <c r="AB3206" s="4"/>
      <c r="AC3206" s="74"/>
      <c r="AD3206" s="75"/>
      <c r="AE3206" s="75"/>
      <c r="AF3206" s="76"/>
      <c r="AJ3206" s="90"/>
      <c r="AK3206" s="18"/>
      <c r="AL3206" s="18"/>
      <c r="AT3206" s="18"/>
      <c r="AU3206" s="91"/>
    </row>
    <row r="3207" ht="12.0" customHeight="1">
      <c r="A3207" s="97">
        <v>3703026.0</v>
      </c>
      <c r="B3207" s="92" t="s">
        <v>3545</v>
      </c>
      <c r="C3207" s="93"/>
      <c r="D3207" s="82">
        <v>142.59</v>
      </c>
      <c r="E3207" s="106" t="s">
        <v>372</v>
      </c>
      <c r="F3207" s="84">
        <f t="shared" si="243"/>
        <v>173.9598</v>
      </c>
      <c r="G3207" s="95" t="s">
        <v>274</v>
      </c>
      <c r="H3207" s="69"/>
      <c r="I3207" s="76"/>
      <c r="J3207" s="100"/>
      <c r="K3207" s="88"/>
      <c r="N3207" s="18"/>
      <c r="P3207" s="4">
        <v>38.0</v>
      </c>
      <c r="Q3207" s="4"/>
      <c r="R3207" s="4"/>
      <c r="S3207" s="21"/>
      <c r="T3207" s="21"/>
      <c r="V3207" s="89"/>
      <c r="Z3207" s="73"/>
      <c r="AA3207" s="73">
        <v>14.993706733794838</v>
      </c>
      <c r="AB3207" s="4"/>
      <c r="AC3207" s="74"/>
      <c r="AD3207" s="75"/>
      <c r="AE3207" s="75"/>
      <c r="AF3207" s="76"/>
      <c r="AJ3207" s="90"/>
      <c r="AK3207" s="18"/>
      <c r="AL3207" s="18"/>
      <c r="AT3207" s="18"/>
      <c r="AU3207" s="91"/>
    </row>
    <row r="3208" ht="12.0" customHeight="1">
      <c r="A3208" s="97">
        <v>3703014.0</v>
      </c>
      <c r="B3208" s="92" t="s">
        <v>2579</v>
      </c>
      <c r="C3208" s="93"/>
      <c r="D3208" s="82">
        <v>127.41</v>
      </c>
      <c r="E3208" s="106" t="s">
        <v>372</v>
      </c>
      <c r="F3208" s="84">
        <f t="shared" si="243"/>
        <v>155.4402</v>
      </c>
      <c r="G3208" s="95" t="s">
        <v>252</v>
      </c>
      <c r="H3208" s="69"/>
      <c r="I3208" s="76"/>
      <c r="J3208" s="76"/>
      <c r="K3208" s="88"/>
      <c r="N3208" s="18"/>
      <c r="P3208" s="4">
        <v>38.0</v>
      </c>
      <c r="Q3208" s="4"/>
      <c r="R3208" s="4"/>
      <c r="S3208" s="21"/>
      <c r="T3208" s="21"/>
      <c r="V3208" s="89"/>
      <c r="Z3208" s="73"/>
      <c r="AA3208" s="73">
        <v>14.99943738044334</v>
      </c>
      <c r="AB3208" s="4"/>
      <c r="AC3208" s="74"/>
      <c r="AD3208" s="75"/>
      <c r="AE3208" s="75"/>
      <c r="AF3208" s="76"/>
      <c r="AJ3208" s="90"/>
      <c r="AK3208" s="18"/>
      <c r="AL3208" s="18"/>
      <c r="AT3208" s="18"/>
      <c r="AU3208" s="91"/>
    </row>
    <row r="3209" ht="12.0" customHeight="1">
      <c r="A3209" s="97">
        <v>3703027.0</v>
      </c>
      <c r="B3209" s="92" t="s">
        <v>3546</v>
      </c>
      <c r="C3209" s="93"/>
      <c r="D3209" s="82">
        <v>178.9</v>
      </c>
      <c r="E3209" s="106" t="s">
        <v>372</v>
      </c>
      <c r="F3209" s="84">
        <f t="shared" si="243"/>
        <v>218.258</v>
      </c>
      <c r="G3209" s="95" t="s">
        <v>252</v>
      </c>
      <c r="H3209" s="69"/>
      <c r="I3209" s="76"/>
      <c r="J3209" s="76"/>
      <c r="K3209" s="88"/>
      <c r="N3209" s="18"/>
      <c r="P3209" s="4">
        <v>38.0</v>
      </c>
      <c r="Q3209" s="4"/>
      <c r="R3209" s="4"/>
      <c r="S3209" s="21"/>
      <c r="T3209" s="21"/>
      <c r="V3209" s="89"/>
      <c r="Z3209" s="73"/>
      <c r="AA3209" s="73">
        <v>14.99943738044334</v>
      </c>
      <c r="AB3209" s="4"/>
      <c r="AC3209" s="74"/>
      <c r="AD3209" s="75"/>
      <c r="AE3209" s="75"/>
      <c r="AF3209" s="76"/>
      <c r="AJ3209" s="90"/>
      <c r="AK3209" s="18"/>
      <c r="AL3209" s="18"/>
      <c r="AT3209" s="18"/>
      <c r="AU3209" s="91"/>
    </row>
    <row r="3210" ht="12.0" customHeight="1">
      <c r="A3210" s="97">
        <v>3703015.0</v>
      </c>
      <c r="B3210" s="92" t="s">
        <v>2582</v>
      </c>
      <c r="C3210" s="93"/>
      <c r="D3210" s="82">
        <v>139.24</v>
      </c>
      <c r="E3210" s="106" t="s">
        <v>245</v>
      </c>
      <c r="F3210" s="84">
        <f t="shared" si="243"/>
        <v>169.8728</v>
      </c>
      <c r="G3210" s="95" t="s">
        <v>252</v>
      </c>
      <c r="H3210" s="69"/>
      <c r="I3210" s="76"/>
      <c r="J3210" s="76"/>
      <c r="K3210" s="88"/>
      <c r="N3210" s="18"/>
      <c r="P3210" s="4">
        <v>38.0</v>
      </c>
      <c r="Q3210" s="4"/>
      <c r="R3210" s="4"/>
      <c r="S3210" s="21"/>
      <c r="T3210" s="21"/>
      <c r="V3210" s="89"/>
      <c r="Z3210" s="73"/>
      <c r="AA3210" s="73">
        <v>15.000514774014206</v>
      </c>
      <c r="AB3210" s="4"/>
      <c r="AC3210" s="74"/>
      <c r="AD3210" s="75"/>
      <c r="AE3210" s="75"/>
      <c r="AF3210" s="76"/>
      <c r="AJ3210" s="90"/>
      <c r="AK3210" s="18"/>
      <c r="AL3210" s="18"/>
      <c r="AT3210" s="18"/>
      <c r="AU3210" s="91"/>
    </row>
    <row r="3211" ht="12.0" customHeight="1">
      <c r="A3211" s="97">
        <v>3703028.0</v>
      </c>
      <c r="B3211" s="92" t="s">
        <v>3547</v>
      </c>
      <c r="C3211" s="93"/>
      <c r="D3211" s="82">
        <v>214.14</v>
      </c>
      <c r="E3211" s="106" t="s">
        <v>372</v>
      </c>
      <c r="F3211" s="84">
        <f t="shared" si="243"/>
        <v>261.2508</v>
      </c>
      <c r="G3211" s="95" t="s">
        <v>252</v>
      </c>
      <c r="H3211" s="69"/>
      <c r="I3211" s="76"/>
      <c r="J3211" s="76"/>
      <c r="K3211" s="88"/>
      <c r="N3211" s="18"/>
      <c r="P3211" s="4">
        <v>38.0</v>
      </c>
      <c r="Q3211" s="4"/>
      <c r="R3211" s="4"/>
      <c r="S3211" s="21"/>
      <c r="T3211" s="21"/>
      <c r="V3211" s="89"/>
      <c r="Z3211" s="73"/>
      <c r="AA3211" s="73">
        <v>15.000514774014206</v>
      </c>
      <c r="AB3211" s="4"/>
      <c r="AC3211" s="74"/>
      <c r="AD3211" s="75"/>
      <c r="AE3211" s="75"/>
      <c r="AF3211" s="76"/>
      <c r="AJ3211" s="90"/>
      <c r="AK3211" s="18"/>
      <c r="AL3211" s="18"/>
      <c r="AT3211" s="18"/>
      <c r="AU3211" s="91"/>
    </row>
    <row r="3212" ht="60.0" customHeight="1">
      <c r="A3212" s="62">
        <v>92.0</v>
      </c>
      <c r="B3212" s="113" t="s">
        <v>3548</v>
      </c>
      <c r="C3212" s="66"/>
      <c r="D3212" s="82"/>
      <c r="E3212" s="66"/>
      <c r="F3212" s="114"/>
      <c r="G3212" s="68"/>
      <c r="H3212" s="69"/>
      <c r="I3212" s="70">
        <v>0.0</v>
      </c>
      <c r="J3212" s="71"/>
      <c r="K3212" s="71"/>
      <c r="N3212" s="18"/>
      <c r="P3212" s="4">
        <v>39.0</v>
      </c>
      <c r="Q3212" s="4"/>
      <c r="R3212" s="5"/>
      <c r="S3212" s="21"/>
      <c r="T3212" s="21"/>
      <c r="V3212" s="72"/>
      <c r="Z3212" s="73"/>
      <c r="AA3212" s="73"/>
      <c r="AB3212" s="4"/>
      <c r="AC3212" s="74"/>
      <c r="AD3212" s="75"/>
      <c r="AE3212" s="75"/>
      <c r="AF3212" s="76"/>
      <c r="AJ3212" s="90"/>
      <c r="AK3212" s="18"/>
      <c r="AL3212" s="18"/>
      <c r="AT3212" s="18"/>
      <c r="AU3212" s="91"/>
    </row>
    <row r="3213" ht="12.0" customHeight="1">
      <c r="A3213" s="79">
        <v>5017001.0</v>
      </c>
      <c r="B3213" s="80" t="s">
        <v>3549</v>
      </c>
      <c r="C3213" s="81" t="str">
        <f t="shared" ref="C3213:C3221" si="246">IF(MROUND(AL3213/(AO3213*F3213),1)=0,"",MROUND(AL3213/(AO3213*F3213),1))</f>
        <v/>
      </c>
      <c r="D3213" s="82">
        <v>101.53</v>
      </c>
      <c r="E3213" s="83" t="s">
        <v>245</v>
      </c>
      <c r="F3213" s="84">
        <f t="shared" ref="F3213:F3221" si="247">D3213*1.22</f>
        <v>123.8666</v>
      </c>
      <c r="G3213" s="85" t="s">
        <v>246</v>
      </c>
      <c r="H3213" s="69"/>
      <c r="I3213" s="87" t="s">
        <v>3550</v>
      </c>
      <c r="J3213" s="76"/>
      <c r="K3213" s="88"/>
      <c r="N3213" s="18"/>
      <c r="P3213" s="4">
        <v>39.0</v>
      </c>
      <c r="Q3213" s="4"/>
      <c r="R3213" s="4"/>
      <c r="S3213" s="21"/>
      <c r="T3213" s="21"/>
      <c r="V3213" s="89"/>
      <c r="Z3213" s="73"/>
      <c r="AA3213" s="73">
        <v>20.0</v>
      </c>
      <c r="AB3213" s="4"/>
      <c r="AC3213" s="74"/>
      <c r="AD3213" s="75"/>
      <c r="AE3213" s="75"/>
      <c r="AF3213" s="76"/>
      <c r="AJ3213" s="90">
        <v>1017001.0</v>
      </c>
      <c r="AK3213" s="18"/>
      <c r="AL3213" s="8">
        <f t="shared" ref="AL3213:AL3221" si="248">$I$3212/9</f>
        <v>0</v>
      </c>
      <c r="AO3213" s="8">
        <v>1.1512329483709953</v>
      </c>
      <c r="AT3213" s="18"/>
      <c r="AU3213" s="91"/>
    </row>
    <row r="3214" ht="12.0" customHeight="1">
      <c r="A3214" s="97">
        <v>5017002.0</v>
      </c>
      <c r="B3214" s="92" t="s">
        <v>3551</v>
      </c>
      <c r="C3214" s="81" t="str">
        <f t="shared" si="246"/>
        <v/>
      </c>
      <c r="D3214" s="82">
        <v>113.06</v>
      </c>
      <c r="E3214" s="94" t="s">
        <v>245</v>
      </c>
      <c r="F3214" s="84">
        <f t="shared" si="247"/>
        <v>137.9332</v>
      </c>
      <c r="G3214" s="95" t="s">
        <v>246</v>
      </c>
      <c r="H3214" s="69"/>
      <c r="I3214" s="187" t="s">
        <v>3552</v>
      </c>
      <c r="J3214" s="76"/>
      <c r="K3214" s="88"/>
      <c r="N3214" s="18"/>
      <c r="P3214" s="4">
        <v>39.0</v>
      </c>
      <c r="Q3214" s="4"/>
      <c r="R3214" s="4"/>
      <c r="S3214" s="21"/>
      <c r="T3214" s="21"/>
      <c r="V3214" s="89"/>
      <c r="Z3214" s="73"/>
      <c r="AA3214" s="73">
        <v>20.00270672621464</v>
      </c>
      <c r="AB3214" s="4"/>
      <c r="AC3214" s="74"/>
      <c r="AD3214" s="75"/>
      <c r="AE3214" s="75"/>
      <c r="AF3214" s="76"/>
      <c r="AJ3214" s="90">
        <v>1017002.0</v>
      </c>
      <c r="AK3214" s="18"/>
      <c r="AL3214" s="8">
        <f t="shared" si="248"/>
        <v>0</v>
      </c>
      <c r="AO3214" s="8">
        <v>1.255631809782252</v>
      </c>
      <c r="AT3214" s="18"/>
      <c r="AU3214" s="91"/>
    </row>
    <row r="3215" ht="12.0" customHeight="1">
      <c r="A3215" s="97">
        <v>5017003.0</v>
      </c>
      <c r="B3215" s="92" t="s">
        <v>3553</v>
      </c>
      <c r="C3215" s="81" t="str">
        <f t="shared" si="246"/>
        <v/>
      </c>
      <c r="D3215" s="82">
        <v>123.63</v>
      </c>
      <c r="E3215" s="94" t="s">
        <v>245</v>
      </c>
      <c r="F3215" s="84">
        <f t="shared" si="247"/>
        <v>150.8286</v>
      </c>
      <c r="G3215" s="95" t="s">
        <v>252</v>
      </c>
      <c r="H3215" s="69"/>
      <c r="I3215" s="188"/>
      <c r="J3215" s="76"/>
      <c r="K3215" s="88"/>
      <c r="N3215" s="18"/>
      <c r="P3215" s="4">
        <v>39.0</v>
      </c>
      <c r="Q3215" s="4"/>
      <c r="R3215" s="4"/>
      <c r="S3215" s="21"/>
      <c r="T3215" s="21"/>
      <c r="V3215" s="89"/>
      <c r="Z3215" s="73"/>
      <c r="AA3215" s="73">
        <v>19.997525058779843</v>
      </c>
      <c r="AB3215" s="4"/>
      <c r="AC3215" s="74"/>
      <c r="AD3215" s="75"/>
      <c r="AE3215" s="75"/>
      <c r="AF3215" s="76"/>
      <c r="AJ3215" s="90">
        <v>1017003.0</v>
      </c>
      <c r="AK3215" s="18"/>
      <c r="AL3215" s="8">
        <f t="shared" si="248"/>
        <v>0</v>
      </c>
      <c r="AO3215" s="8">
        <v>0.909964444700468</v>
      </c>
      <c r="AT3215" s="18"/>
      <c r="AU3215" s="91"/>
    </row>
    <row r="3216" ht="12.0" customHeight="1">
      <c r="A3216" s="97">
        <v>5017004.0</v>
      </c>
      <c r="B3216" s="92" t="s">
        <v>3554</v>
      </c>
      <c r="C3216" s="81" t="str">
        <f t="shared" si="246"/>
        <v/>
      </c>
      <c r="D3216" s="82">
        <v>134.63</v>
      </c>
      <c r="E3216" s="94" t="s">
        <v>245</v>
      </c>
      <c r="F3216" s="84">
        <f t="shared" si="247"/>
        <v>164.2486</v>
      </c>
      <c r="G3216" s="95" t="s">
        <v>252</v>
      </c>
      <c r="H3216" s="69"/>
      <c r="I3216" s="87"/>
      <c r="J3216" s="76"/>
      <c r="K3216" s="88"/>
      <c r="N3216" s="18"/>
      <c r="P3216" s="4">
        <v>39.0</v>
      </c>
      <c r="Q3216" s="4"/>
      <c r="R3216" s="4"/>
      <c r="S3216" s="21"/>
      <c r="T3216" s="21"/>
      <c r="V3216" s="89"/>
      <c r="Z3216" s="73"/>
      <c r="AA3216" s="73">
        <v>20.002272985566535</v>
      </c>
      <c r="AB3216" s="4"/>
      <c r="AC3216" s="74"/>
      <c r="AD3216" s="75"/>
      <c r="AE3216" s="75"/>
      <c r="AF3216" s="76"/>
      <c r="AJ3216" s="90">
        <v>1017004.0</v>
      </c>
      <c r="AK3216" s="18"/>
      <c r="AL3216" s="8">
        <f t="shared" si="248"/>
        <v>0</v>
      </c>
      <c r="AO3216" s="8">
        <v>1.4104008028353303</v>
      </c>
      <c r="AT3216" s="18"/>
      <c r="AU3216" s="91"/>
    </row>
    <row r="3217" ht="12.0" customHeight="1">
      <c r="A3217" s="97">
        <v>5017005.0</v>
      </c>
      <c r="B3217" s="92" t="s">
        <v>3555</v>
      </c>
      <c r="C3217" s="81" t="str">
        <f t="shared" si="246"/>
        <v/>
      </c>
      <c r="D3217" s="82">
        <v>150.63</v>
      </c>
      <c r="E3217" s="94" t="s">
        <v>245</v>
      </c>
      <c r="F3217" s="84">
        <f t="shared" si="247"/>
        <v>183.7686</v>
      </c>
      <c r="G3217" s="95" t="s">
        <v>274</v>
      </c>
      <c r="H3217" s="69"/>
      <c r="I3217" s="76"/>
      <c r="J3217" s="100"/>
      <c r="K3217" s="88"/>
      <c r="N3217" s="18"/>
      <c r="P3217" s="4">
        <v>39.0</v>
      </c>
      <c r="Q3217" s="4"/>
      <c r="R3217" s="4"/>
      <c r="S3217" s="21"/>
      <c r="T3217" s="21"/>
      <c r="V3217" s="89"/>
      <c r="Z3217" s="73"/>
      <c r="AA3217" s="73">
        <v>20.0</v>
      </c>
      <c r="AB3217" s="4"/>
      <c r="AC3217" s="74"/>
      <c r="AD3217" s="75"/>
      <c r="AE3217" s="75"/>
      <c r="AF3217" s="76"/>
      <c r="AJ3217" s="90">
        <v>1017005.0</v>
      </c>
      <c r="AK3217" s="18"/>
      <c r="AL3217" s="8">
        <f t="shared" si="248"/>
        <v>0</v>
      </c>
      <c r="AO3217" s="8">
        <v>0.2894886612380702</v>
      </c>
      <c r="AT3217" s="18"/>
      <c r="AU3217" s="91"/>
    </row>
    <row r="3218" ht="12.0" customHeight="1">
      <c r="A3218" s="97">
        <v>5017006.0</v>
      </c>
      <c r="B3218" s="92" t="s">
        <v>3556</v>
      </c>
      <c r="C3218" s="81" t="str">
        <f t="shared" si="246"/>
        <v/>
      </c>
      <c r="D3218" s="82">
        <v>186.26</v>
      </c>
      <c r="E3218" s="94" t="s">
        <v>245</v>
      </c>
      <c r="F3218" s="84">
        <f t="shared" si="247"/>
        <v>227.2372</v>
      </c>
      <c r="G3218" s="95" t="s">
        <v>252</v>
      </c>
      <c r="H3218" s="69"/>
      <c r="I3218" s="76"/>
      <c r="J3218" s="76"/>
      <c r="K3218" s="88"/>
      <c r="N3218" s="18"/>
      <c r="P3218" s="4">
        <v>39.0</v>
      </c>
      <c r="Q3218" s="4"/>
      <c r="R3218" s="4"/>
      <c r="S3218" s="21"/>
      <c r="T3218" s="21"/>
      <c r="V3218" s="89"/>
      <c r="Z3218" s="73"/>
      <c r="AA3218" s="73">
        <v>20.00164284540824</v>
      </c>
      <c r="AB3218" s="4"/>
      <c r="AC3218" s="74"/>
      <c r="AD3218" s="75"/>
      <c r="AE3218" s="75"/>
      <c r="AF3218" s="76"/>
      <c r="AJ3218" s="90">
        <v>1017006.0</v>
      </c>
      <c r="AK3218" s="18"/>
      <c r="AL3218" s="8">
        <f t="shared" si="248"/>
        <v>0</v>
      </c>
      <c r="AO3218" s="8">
        <v>1.7014534497984088</v>
      </c>
      <c r="AT3218" s="18"/>
      <c r="AU3218" s="91"/>
    </row>
    <row r="3219" ht="12.0" customHeight="1">
      <c r="A3219" s="97">
        <v>5017007.0</v>
      </c>
      <c r="B3219" s="92" t="s">
        <v>3557</v>
      </c>
      <c r="C3219" s="81" t="str">
        <f t="shared" si="246"/>
        <v/>
      </c>
      <c r="D3219" s="82">
        <v>193.33</v>
      </c>
      <c r="E3219" s="94" t="s">
        <v>245</v>
      </c>
      <c r="F3219" s="84">
        <f t="shared" si="247"/>
        <v>235.8626</v>
      </c>
      <c r="G3219" s="95" t="s">
        <v>246</v>
      </c>
      <c r="H3219" s="69"/>
      <c r="I3219" s="76"/>
      <c r="J3219" s="76"/>
      <c r="K3219" s="88"/>
      <c r="N3219" s="18"/>
      <c r="P3219" s="4">
        <v>39.0</v>
      </c>
      <c r="Q3219" s="4"/>
      <c r="R3219" s="4"/>
      <c r="S3219" s="21"/>
      <c r="T3219" s="21"/>
      <c r="V3219" s="89"/>
      <c r="Z3219" s="73"/>
      <c r="AA3219" s="73">
        <v>20.0</v>
      </c>
      <c r="AB3219" s="4"/>
      <c r="AC3219" s="74"/>
      <c r="AD3219" s="75"/>
      <c r="AE3219" s="75"/>
      <c r="AF3219" s="76"/>
      <c r="AJ3219" s="90">
        <v>1017007.0</v>
      </c>
      <c r="AK3219" s="18"/>
      <c r="AL3219" s="8">
        <f t="shared" si="248"/>
        <v>0</v>
      </c>
      <c r="AO3219" s="8">
        <v>2.4762582063133816</v>
      </c>
      <c r="AT3219" s="18"/>
      <c r="AU3219" s="91"/>
    </row>
    <row r="3220" ht="12.0" customHeight="1">
      <c r="A3220" s="97">
        <v>5017008.0</v>
      </c>
      <c r="B3220" s="92" t="s">
        <v>3558</v>
      </c>
      <c r="C3220" s="81" t="str">
        <f t="shared" si="246"/>
        <v/>
      </c>
      <c r="D3220" s="82">
        <v>227.01</v>
      </c>
      <c r="E3220" s="94" t="s">
        <v>245</v>
      </c>
      <c r="F3220" s="84">
        <f t="shared" si="247"/>
        <v>276.9522</v>
      </c>
      <c r="G3220" s="95" t="s">
        <v>246</v>
      </c>
      <c r="H3220" s="69"/>
      <c r="I3220" s="76"/>
      <c r="J3220" s="76"/>
      <c r="K3220" s="88"/>
      <c r="N3220" s="18"/>
      <c r="P3220" s="4">
        <v>39.0</v>
      </c>
      <c r="Q3220" s="4"/>
      <c r="R3220" s="4"/>
      <c r="S3220" s="21"/>
      <c r="T3220" s="21"/>
      <c r="V3220" s="89"/>
      <c r="Z3220" s="73"/>
      <c r="AA3220" s="73">
        <v>19.99865192774334</v>
      </c>
      <c r="AB3220" s="4"/>
      <c r="AC3220" s="74"/>
      <c r="AD3220" s="75"/>
      <c r="AE3220" s="75"/>
      <c r="AF3220" s="76"/>
      <c r="AJ3220" s="90">
        <v>1017008.0</v>
      </c>
      <c r="AK3220" s="18"/>
      <c r="AL3220" s="8">
        <f t="shared" si="248"/>
        <v>0</v>
      </c>
      <c r="AO3220" s="8">
        <v>1.3766685123114968</v>
      </c>
      <c r="AT3220" s="18"/>
      <c r="AU3220" s="91"/>
    </row>
    <row r="3221" ht="12.0" customHeight="1">
      <c r="A3221" s="109">
        <v>5017009.0</v>
      </c>
      <c r="B3221" s="110" t="s">
        <v>3559</v>
      </c>
      <c r="C3221" s="81" t="str">
        <f t="shared" si="246"/>
        <v/>
      </c>
      <c r="D3221" s="82">
        <v>263.81</v>
      </c>
      <c r="E3221" s="121" t="s">
        <v>245</v>
      </c>
      <c r="F3221" s="128">
        <f t="shared" si="247"/>
        <v>321.8482</v>
      </c>
      <c r="G3221" s="112" t="s">
        <v>246</v>
      </c>
      <c r="H3221" s="69"/>
      <c r="I3221" s="76"/>
      <c r="J3221" s="76"/>
      <c r="K3221" s="88"/>
      <c r="N3221" s="18"/>
      <c r="P3221" s="4">
        <v>39.0</v>
      </c>
      <c r="Q3221" s="4"/>
      <c r="R3221" s="4"/>
      <c r="S3221" s="21"/>
      <c r="T3221" s="21"/>
      <c r="V3221" s="89"/>
      <c r="Z3221" s="73"/>
      <c r="AA3221" s="73">
        <v>19.997680083516983</v>
      </c>
      <c r="AB3221" s="4"/>
      <c r="AC3221" s="74"/>
      <c r="AD3221" s="75"/>
      <c r="AE3221" s="75"/>
      <c r="AF3221" s="76"/>
      <c r="AJ3221" s="90">
        <v>1017009.0</v>
      </c>
      <c r="AK3221" s="18"/>
      <c r="AL3221" s="8">
        <f t="shared" si="248"/>
        <v>0</v>
      </c>
      <c r="AO3221" s="8">
        <v>2.8195743386036205</v>
      </c>
      <c r="AT3221" s="18"/>
      <c r="AU3221" s="91"/>
    </row>
    <row r="3222" ht="60.0" customHeight="1">
      <c r="A3222" s="62">
        <v>93.0</v>
      </c>
      <c r="B3222" s="113" t="s">
        <v>3560</v>
      </c>
      <c r="C3222" s="66"/>
      <c r="D3222" s="82"/>
      <c r="E3222" s="66"/>
      <c r="F3222" s="114"/>
      <c r="G3222" s="68"/>
      <c r="H3222" s="69"/>
      <c r="I3222" s="70">
        <v>0.0</v>
      </c>
      <c r="J3222" s="71"/>
      <c r="K3222" s="71"/>
      <c r="N3222" s="18"/>
      <c r="P3222" s="4">
        <v>40.0</v>
      </c>
      <c r="Q3222" s="4"/>
      <c r="R3222" s="5"/>
      <c r="S3222" s="21"/>
      <c r="T3222" s="21"/>
      <c r="V3222" s="72"/>
      <c r="Z3222" s="73"/>
      <c r="AA3222" s="73"/>
      <c r="AB3222" s="4"/>
      <c r="AC3222" s="74"/>
      <c r="AD3222" s="75"/>
      <c r="AE3222" s="75"/>
      <c r="AF3222" s="76"/>
      <c r="AJ3222" s="90"/>
      <c r="AK3222" s="18"/>
      <c r="AL3222" s="18"/>
      <c r="AT3222" s="18"/>
      <c r="AU3222" s="91"/>
    </row>
    <row r="3223" ht="12.0" customHeight="1">
      <c r="A3223" s="79">
        <v>5014001.0</v>
      </c>
      <c r="B3223" s="80" t="s">
        <v>3561</v>
      </c>
      <c r="C3223" s="81" t="str">
        <f t="shared" ref="C3223:C3272" si="249">IF(MROUND(AL3223/(AO3223*F3223),1)=0,"",MROUND(AL3223/(AO3223*F3223),1))</f>
        <v/>
      </c>
      <c r="D3223" s="82">
        <v>88.43</v>
      </c>
      <c r="E3223" s="83" t="s">
        <v>245</v>
      </c>
      <c r="F3223" s="84">
        <f t="shared" ref="F3223:F3273" si="250">D3223*1.22</f>
        <v>107.8846</v>
      </c>
      <c r="G3223" s="85" t="s">
        <v>274</v>
      </c>
      <c r="H3223" s="69"/>
      <c r="I3223" s="87" t="s">
        <v>3562</v>
      </c>
      <c r="J3223" s="100"/>
      <c r="K3223" s="88"/>
      <c r="N3223" s="18"/>
      <c r="P3223" s="4">
        <v>40.0</v>
      </c>
      <c r="Q3223" s="4"/>
      <c r="R3223" s="4"/>
      <c r="S3223" s="21"/>
      <c r="T3223" s="21"/>
      <c r="V3223" s="89"/>
      <c r="Z3223" s="73"/>
      <c r="AA3223" s="73">
        <v>20.003460806367883</v>
      </c>
      <c r="AB3223" s="4"/>
      <c r="AC3223" s="74"/>
      <c r="AD3223" s="75"/>
      <c r="AE3223" s="75"/>
      <c r="AF3223" s="76"/>
      <c r="AJ3223" s="90">
        <v>1014001.0</v>
      </c>
      <c r="AK3223" s="18"/>
      <c r="AL3223" s="8">
        <f t="shared" ref="AL3223:AL3272" si="251">$I$3222/50</f>
        <v>0</v>
      </c>
      <c r="AO3223" s="8">
        <v>0.5317989783100184</v>
      </c>
      <c r="AT3223" s="18"/>
      <c r="AU3223" s="91"/>
    </row>
    <row r="3224" ht="12.0" customHeight="1">
      <c r="A3224" s="97">
        <v>5014002.0</v>
      </c>
      <c r="B3224" s="92" t="s">
        <v>3563</v>
      </c>
      <c r="C3224" s="81" t="str">
        <f t="shared" si="249"/>
        <v/>
      </c>
      <c r="D3224" s="82">
        <v>93.93</v>
      </c>
      <c r="E3224" s="94" t="s">
        <v>245</v>
      </c>
      <c r="F3224" s="84">
        <f t="shared" si="250"/>
        <v>114.5946</v>
      </c>
      <c r="G3224" s="95" t="s">
        <v>274</v>
      </c>
      <c r="H3224" s="69"/>
      <c r="I3224" s="187" t="s">
        <v>3564</v>
      </c>
      <c r="J3224" s="100"/>
      <c r="K3224" s="88"/>
      <c r="N3224" s="18"/>
      <c r="P3224" s="4">
        <v>40.0</v>
      </c>
      <c r="Q3224" s="4"/>
      <c r="R3224" s="4"/>
      <c r="S3224" s="21"/>
      <c r="T3224" s="21"/>
      <c r="V3224" s="89"/>
      <c r="Z3224" s="73"/>
      <c r="AA3224" s="73">
        <v>20.003257859586256</v>
      </c>
      <c r="AB3224" s="4"/>
      <c r="AC3224" s="74"/>
      <c r="AD3224" s="75"/>
      <c r="AE3224" s="75"/>
      <c r="AF3224" s="76"/>
      <c r="AJ3224" s="90">
        <v>1014002.0</v>
      </c>
      <c r="AK3224" s="18"/>
      <c r="AL3224" s="8">
        <f t="shared" si="251"/>
        <v>0</v>
      </c>
      <c r="AO3224" s="8">
        <v>0.6317058591828512</v>
      </c>
      <c r="AT3224" s="18"/>
      <c r="AU3224" s="91"/>
    </row>
    <row r="3225" ht="12.0" customHeight="1">
      <c r="A3225" s="97">
        <v>5014003.0</v>
      </c>
      <c r="B3225" s="92" t="s">
        <v>3565</v>
      </c>
      <c r="C3225" s="81" t="str">
        <f t="shared" si="249"/>
        <v/>
      </c>
      <c r="D3225" s="82">
        <v>137.48</v>
      </c>
      <c r="E3225" s="94" t="s">
        <v>245</v>
      </c>
      <c r="F3225" s="84">
        <f t="shared" si="250"/>
        <v>167.7256</v>
      </c>
      <c r="G3225" s="95" t="s">
        <v>252</v>
      </c>
      <c r="H3225" s="69"/>
      <c r="I3225" s="188"/>
      <c r="J3225" s="76"/>
      <c r="K3225" s="88"/>
      <c r="N3225" s="18"/>
      <c r="P3225" s="4">
        <v>40.0</v>
      </c>
      <c r="Q3225" s="4"/>
      <c r="R3225" s="4"/>
      <c r="S3225" s="21"/>
      <c r="T3225" s="21"/>
      <c r="V3225" s="89"/>
      <c r="Z3225" s="73"/>
      <c r="AA3225" s="73">
        <v>20.0</v>
      </c>
      <c r="AB3225" s="4"/>
      <c r="AC3225" s="74"/>
      <c r="AD3225" s="75"/>
      <c r="AE3225" s="75"/>
      <c r="AF3225" s="76"/>
      <c r="AJ3225" s="90">
        <v>1014003.0</v>
      </c>
      <c r="AK3225" s="18"/>
      <c r="AL3225" s="8">
        <f t="shared" si="251"/>
        <v>0</v>
      </c>
      <c r="AO3225" s="8">
        <v>0.7320405220292066</v>
      </c>
      <c r="AT3225" s="18"/>
      <c r="AU3225" s="91"/>
    </row>
    <row r="3226" ht="12.0" customHeight="1">
      <c r="A3226" s="97">
        <v>5014004.0</v>
      </c>
      <c r="B3226" s="92" t="s">
        <v>3566</v>
      </c>
      <c r="C3226" s="81" t="str">
        <f t="shared" si="249"/>
        <v/>
      </c>
      <c r="D3226" s="82">
        <v>101.13</v>
      </c>
      <c r="E3226" s="94" t="s">
        <v>245</v>
      </c>
      <c r="F3226" s="84">
        <f t="shared" si="250"/>
        <v>123.3786</v>
      </c>
      <c r="G3226" s="95" t="s">
        <v>274</v>
      </c>
      <c r="H3226" s="69"/>
      <c r="I3226" s="76"/>
      <c r="J3226" s="100"/>
      <c r="K3226" s="88"/>
      <c r="N3226" s="18"/>
      <c r="P3226" s="4">
        <v>40.0</v>
      </c>
      <c r="Q3226" s="4"/>
      <c r="R3226" s="4"/>
      <c r="S3226" s="21"/>
      <c r="T3226" s="21"/>
      <c r="V3226" s="89"/>
      <c r="Z3226" s="73"/>
      <c r="AA3226" s="73">
        <v>20.0</v>
      </c>
      <c r="AB3226" s="4"/>
      <c r="AC3226" s="74"/>
      <c r="AD3226" s="75"/>
      <c r="AE3226" s="75"/>
      <c r="AF3226" s="76"/>
      <c r="AJ3226" s="90">
        <v>1014004.0</v>
      </c>
      <c r="AK3226" s="18"/>
      <c r="AL3226" s="8">
        <f t="shared" si="251"/>
        <v>0</v>
      </c>
      <c r="AO3226" s="8">
        <v>0.4660664116488411</v>
      </c>
      <c r="AT3226" s="18"/>
      <c r="AU3226" s="91"/>
    </row>
    <row r="3227" ht="12.0" customHeight="1">
      <c r="A3227" s="97">
        <v>5014005.0</v>
      </c>
      <c r="B3227" s="92" t="s">
        <v>3567</v>
      </c>
      <c r="C3227" s="81" t="str">
        <f t="shared" si="249"/>
        <v/>
      </c>
      <c r="D3227" s="82">
        <v>162.74</v>
      </c>
      <c r="E3227" s="94" t="s">
        <v>245</v>
      </c>
      <c r="F3227" s="84">
        <f t="shared" si="250"/>
        <v>198.5428</v>
      </c>
      <c r="G3227" s="95" t="s">
        <v>274</v>
      </c>
      <c r="H3227" s="69"/>
      <c r="I3227" s="187" t="s">
        <v>3568</v>
      </c>
      <c r="J3227" s="100"/>
      <c r="K3227" s="88"/>
      <c r="N3227" s="18"/>
      <c r="P3227" s="4">
        <v>40.0</v>
      </c>
      <c r="Q3227" s="4"/>
      <c r="R3227" s="4"/>
      <c r="S3227" s="21"/>
      <c r="T3227" s="21"/>
      <c r="V3227" s="89"/>
      <c r="Z3227" s="73"/>
      <c r="AA3227" s="73">
        <v>19.99811959383227</v>
      </c>
      <c r="AB3227" s="4"/>
      <c r="AC3227" s="74"/>
      <c r="AD3227" s="75"/>
      <c r="AE3227" s="75"/>
      <c r="AF3227" s="76"/>
      <c r="AJ3227" s="90">
        <v>1014005.0</v>
      </c>
      <c r="AK3227" s="18"/>
      <c r="AL3227" s="8">
        <f t="shared" si="251"/>
        <v>0</v>
      </c>
      <c r="AO3227" s="8">
        <v>0.43004382926840085</v>
      </c>
      <c r="AT3227" s="18"/>
      <c r="AU3227" s="91"/>
    </row>
    <row r="3228" ht="12.0" customHeight="1">
      <c r="A3228" s="97">
        <v>5014006.0</v>
      </c>
      <c r="B3228" s="92" t="s">
        <v>3569</v>
      </c>
      <c r="C3228" s="81" t="str">
        <f t="shared" si="249"/>
        <v/>
      </c>
      <c r="D3228" s="82">
        <v>130.77</v>
      </c>
      <c r="E3228" s="94" t="s">
        <v>245</v>
      </c>
      <c r="F3228" s="84">
        <f t="shared" si="250"/>
        <v>159.5394</v>
      </c>
      <c r="G3228" s="95" t="s">
        <v>252</v>
      </c>
      <c r="H3228" s="69"/>
      <c r="I3228" s="188"/>
      <c r="J3228" s="76"/>
      <c r="K3228" s="88"/>
      <c r="N3228" s="18"/>
      <c r="P3228" s="4">
        <v>40.0</v>
      </c>
      <c r="Q3228" s="4"/>
      <c r="R3228" s="4"/>
      <c r="S3228" s="21"/>
      <c r="T3228" s="21"/>
      <c r="V3228" s="89"/>
      <c r="Z3228" s="73"/>
      <c r="AA3228" s="73">
        <v>19.99531999531999</v>
      </c>
      <c r="AB3228" s="4"/>
      <c r="AC3228" s="74"/>
      <c r="AD3228" s="75"/>
      <c r="AE3228" s="75"/>
      <c r="AF3228" s="76"/>
      <c r="AJ3228" s="90">
        <v>1014006.0</v>
      </c>
      <c r="AK3228" s="18"/>
      <c r="AL3228" s="8">
        <f t="shared" si="251"/>
        <v>0</v>
      </c>
      <c r="AO3228" s="8">
        <v>0.4435962704764852</v>
      </c>
      <c r="AT3228" s="18"/>
      <c r="AU3228" s="91"/>
    </row>
    <row r="3229" ht="12.0" customHeight="1">
      <c r="A3229" s="97">
        <v>5014007.0</v>
      </c>
      <c r="B3229" s="92" t="s">
        <v>3570</v>
      </c>
      <c r="C3229" s="81" t="str">
        <f t="shared" si="249"/>
        <v/>
      </c>
      <c r="D3229" s="82">
        <v>215.14</v>
      </c>
      <c r="E3229" s="94"/>
      <c r="F3229" s="84">
        <f t="shared" si="250"/>
        <v>262.4708</v>
      </c>
      <c r="G3229" s="95" t="s">
        <v>274</v>
      </c>
      <c r="H3229" s="69"/>
      <c r="I3229" s="76"/>
      <c r="J3229" s="100"/>
      <c r="K3229" s="88"/>
      <c r="N3229" s="18"/>
      <c r="P3229" s="4">
        <v>40.0</v>
      </c>
      <c r="Q3229" s="4"/>
      <c r="R3229" s="4"/>
      <c r="S3229" s="21"/>
      <c r="T3229" s="21"/>
      <c r="V3229" s="89"/>
      <c r="Z3229" s="73"/>
      <c r="AA3229" s="73">
        <v>19.998577626057894</v>
      </c>
      <c r="AB3229" s="4"/>
      <c r="AC3229" s="74"/>
      <c r="AD3229" s="75"/>
      <c r="AE3229" s="75"/>
      <c r="AF3229" s="76"/>
      <c r="AJ3229" s="90">
        <v>1014007.0</v>
      </c>
      <c r="AK3229" s="18"/>
      <c r="AL3229" s="8">
        <f t="shared" si="251"/>
        <v>0</v>
      </c>
      <c r="AO3229" s="8">
        <v>0.3295199317929073</v>
      </c>
      <c r="AT3229" s="18"/>
      <c r="AU3229" s="91"/>
    </row>
    <row r="3230" ht="12.0" customHeight="1">
      <c r="A3230" s="97">
        <v>5014008.0</v>
      </c>
      <c r="B3230" s="92" t="s">
        <v>3571</v>
      </c>
      <c r="C3230" s="81" t="str">
        <f t="shared" si="249"/>
        <v/>
      </c>
      <c r="D3230" s="82">
        <v>263.57</v>
      </c>
      <c r="E3230" s="94" t="s">
        <v>245</v>
      </c>
      <c r="F3230" s="84">
        <f t="shared" si="250"/>
        <v>321.5554</v>
      </c>
      <c r="G3230" s="95" t="s">
        <v>252</v>
      </c>
      <c r="H3230" s="69"/>
      <c r="I3230" s="187" t="s">
        <v>3572</v>
      </c>
      <c r="J3230" s="76"/>
      <c r="K3230" s="88"/>
      <c r="N3230" s="18"/>
      <c r="P3230" s="4">
        <v>40.0</v>
      </c>
      <c r="Q3230" s="4"/>
      <c r="R3230" s="4"/>
      <c r="S3230" s="21"/>
      <c r="T3230" s="21"/>
      <c r="V3230" s="89"/>
      <c r="Z3230" s="73"/>
      <c r="AA3230" s="73">
        <v>19.998838964356196</v>
      </c>
      <c r="AB3230" s="4"/>
      <c r="AC3230" s="74"/>
      <c r="AD3230" s="75"/>
      <c r="AE3230" s="75"/>
      <c r="AF3230" s="76"/>
      <c r="AJ3230" s="90">
        <v>1014008.0</v>
      </c>
      <c r="AK3230" s="18"/>
      <c r="AL3230" s="8">
        <f t="shared" si="251"/>
        <v>0</v>
      </c>
      <c r="AO3230" s="8">
        <v>1.078186851960145</v>
      </c>
      <c r="AT3230" s="18"/>
      <c r="AU3230" s="91"/>
    </row>
    <row r="3231" ht="12.0" customHeight="1">
      <c r="A3231" s="97">
        <v>5014009.0</v>
      </c>
      <c r="B3231" s="92" t="s">
        <v>3573</v>
      </c>
      <c r="C3231" s="81" t="str">
        <f t="shared" si="249"/>
        <v/>
      </c>
      <c r="D3231" s="82">
        <v>158.68</v>
      </c>
      <c r="E3231" s="94"/>
      <c r="F3231" s="84">
        <f t="shared" si="250"/>
        <v>193.5896</v>
      </c>
      <c r="G3231" s="95" t="s">
        <v>252</v>
      </c>
      <c r="H3231" s="69"/>
      <c r="I3231" s="188"/>
      <c r="J3231" s="76"/>
      <c r="K3231" s="88"/>
      <c r="N3231" s="18"/>
      <c r="P3231" s="4">
        <v>40.0</v>
      </c>
      <c r="Q3231" s="4"/>
      <c r="R3231" s="4"/>
      <c r="S3231" s="21"/>
      <c r="T3231" s="21"/>
      <c r="V3231" s="89"/>
      <c r="Z3231" s="73"/>
      <c r="AA3231" s="73">
        <v>19.998071545656146</v>
      </c>
      <c r="AB3231" s="4"/>
      <c r="AC3231" s="74"/>
      <c r="AD3231" s="75"/>
      <c r="AE3231" s="75"/>
      <c r="AF3231" s="76"/>
      <c r="AJ3231" s="90">
        <v>1014009.0</v>
      </c>
      <c r="AK3231" s="18"/>
      <c r="AL3231" s="8">
        <f t="shared" si="251"/>
        <v>0</v>
      </c>
      <c r="AO3231" s="8">
        <v>0.9019938336013162</v>
      </c>
      <c r="AT3231" s="18"/>
      <c r="AU3231" s="91"/>
    </row>
    <row r="3232" ht="12.0" customHeight="1">
      <c r="A3232" s="97">
        <v>5014010.0</v>
      </c>
      <c r="B3232" s="92" t="s">
        <v>3574</v>
      </c>
      <c r="C3232" s="81" t="str">
        <f t="shared" si="249"/>
        <v/>
      </c>
      <c r="D3232" s="82">
        <v>250.61</v>
      </c>
      <c r="E3232" s="94"/>
      <c r="F3232" s="84">
        <f t="shared" si="250"/>
        <v>305.7442</v>
      </c>
      <c r="G3232" s="95" t="s">
        <v>252</v>
      </c>
      <c r="H3232" s="69"/>
      <c r="I3232" s="76"/>
      <c r="J3232" s="76"/>
      <c r="K3232" s="88"/>
      <c r="N3232" s="18"/>
      <c r="P3232" s="4">
        <v>40.0</v>
      </c>
      <c r="Q3232" s="4"/>
      <c r="R3232" s="4"/>
      <c r="S3232" s="21"/>
      <c r="T3232" s="21"/>
      <c r="V3232" s="89"/>
      <c r="Z3232" s="73"/>
      <c r="AA3232" s="73">
        <v>20.0</v>
      </c>
      <c r="AB3232" s="4"/>
      <c r="AC3232" s="74"/>
      <c r="AD3232" s="75"/>
      <c r="AE3232" s="75"/>
      <c r="AF3232" s="76"/>
      <c r="AJ3232" s="90">
        <v>1014010.0</v>
      </c>
      <c r="AK3232" s="18"/>
      <c r="AL3232" s="8">
        <f t="shared" si="251"/>
        <v>0</v>
      </c>
      <c r="AO3232" s="8">
        <v>0.5280513747618552</v>
      </c>
      <c r="AT3232" s="18"/>
      <c r="AU3232" s="91"/>
    </row>
    <row r="3233" ht="12.0" customHeight="1">
      <c r="A3233" s="97">
        <v>5014011.0</v>
      </c>
      <c r="B3233" s="92" t="s">
        <v>3575</v>
      </c>
      <c r="C3233" s="81" t="str">
        <f t="shared" si="249"/>
        <v/>
      </c>
      <c r="D3233" s="82">
        <v>311.11</v>
      </c>
      <c r="E3233" s="94" t="s">
        <v>245</v>
      </c>
      <c r="F3233" s="84">
        <f t="shared" si="250"/>
        <v>379.5542</v>
      </c>
      <c r="G3233" s="95" t="s">
        <v>246</v>
      </c>
      <c r="H3233" s="69"/>
      <c r="I3233" s="76"/>
      <c r="J3233" s="76"/>
      <c r="K3233" s="88"/>
      <c r="N3233" s="18"/>
      <c r="P3233" s="4">
        <v>40.0</v>
      </c>
      <c r="Q3233" s="4"/>
      <c r="R3233" s="4"/>
      <c r="S3233" s="21"/>
      <c r="T3233" s="21"/>
      <c r="V3233" s="89"/>
      <c r="Z3233" s="73"/>
      <c r="AA3233" s="73">
        <v>20.000983574309046</v>
      </c>
      <c r="AB3233" s="4"/>
      <c r="AC3233" s="74"/>
      <c r="AD3233" s="75"/>
      <c r="AE3233" s="75"/>
      <c r="AF3233" s="76"/>
      <c r="AJ3233" s="90">
        <v>1014011.0</v>
      </c>
      <c r="AK3233" s="18"/>
      <c r="AL3233" s="8">
        <f t="shared" si="251"/>
        <v>0</v>
      </c>
      <c r="AO3233" s="8">
        <v>1.8268680730417344</v>
      </c>
      <c r="AT3233" s="18"/>
      <c r="AU3233" s="91"/>
    </row>
    <row r="3234" ht="12.0" customHeight="1">
      <c r="A3234" s="97">
        <v>5014012.0</v>
      </c>
      <c r="B3234" s="92" t="s">
        <v>3576</v>
      </c>
      <c r="C3234" s="81" t="str">
        <f t="shared" si="249"/>
        <v/>
      </c>
      <c r="D3234" s="82">
        <v>172.69</v>
      </c>
      <c r="E3234" s="94" t="s">
        <v>245</v>
      </c>
      <c r="F3234" s="84">
        <f t="shared" si="250"/>
        <v>210.6818</v>
      </c>
      <c r="G3234" s="95" t="s">
        <v>246</v>
      </c>
      <c r="H3234" s="69"/>
      <c r="I3234" s="76"/>
      <c r="J3234" s="76"/>
      <c r="K3234" s="88"/>
      <c r="N3234" s="18"/>
      <c r="P3234" s="4">
        <v>40.0</v>
      </c>
      <c r="Q3234" s="4"/>
      <c r="R3234" s="4"/>
      <c r="S3234" s="21"/>
      <c r="T3234" s="21"/>
      <c r="V3234" s="89"/>
      <c r="Z3234" s="73"/>
      <c r="AA3234" s="73">
        <v>19.998227892964735</v>
      </c>
      <c r="AB3234" s="4"/>
      <c r="AC3234" s="74"/>
      <c r="AD3234" s="75"/>
      <c r="AE3234" s="75"/>
      <c r="AF3234" s="76"/>
      <c r="AJ3234" s="90">
        <v>1014012.0</v>
      </c>
      <c r="AK3234" s="18"/>
      <c r="AL3234" s="8">
        <f t="shared" si="251"/>
        <v>0</v>
      </c>
      <c r="AO3234" s="8">
        <v>7.117193782864213</v>
      </c>
      <c r="AT3234" s="18"/>
      <c r="AU3234" s="91"/>
    </row>
    <row r="3235" ht="12.0" customHeight="1">
      <c r="A3235" s="97">
        <v>5014013.0</v>
      </c>
      <c r="B3235" s="92" t="s">
        <v>3577</v>
      </c>
      <c r="C3235" s="81" t="str">
        <f t="shared" si="249"/>
        <v/>
      </c>
      <c r="D3235" s="82">
        <v>282.63</v>
      </c>
      <c r="E3235" s="94" t="s">
        <v>245</v>
      </c>
      <c r="F3235" s="84">
        <f t="shared" si="250"/>
        <v>344.8086</v>
      </c>
      <c r="G3235" s="95" t="s">
        <v>246</v>
      </c>
      <c r="H3235" s="69"/>
      <c r="I3235" s="187" t="s">
        <v>3578</v>
      </c>
      <c r="J3235" s="76"/>
      <c r="K3235" s="88"/>
      <c r="N3235" s="18"/>
      <c r="P3235" s="4">
        <v>40.0</v>
      </c>
      <c r="Q3235" s="4"/>
      <c r="R3235" s="4"/>
      <c r="S3235" s="21"/>
      <c r="T3235" s="21"/>
      <c r="V3235" s="89"/>
      <c r="Z3235" s="73"/>
      <c r="AA3235" s="73">
        <v>19.997834560415768</v>
      </c>
      <c r="AB3235" s="4"/>
      <c r="AC3235" s="74"/>
      <c r="AD3235" s="75"/>
      <c r="AE3235" s="75"/>
      <c r="AF3235" s="76"/>
      <c r="AJ3235" s="90">
        <v>1014013.0</v>
      </c>
      <c r="AK3235" s="18"/>
      <c r="AL3235" s="8">
        <f t="shared" si="251"/>
        <v>0</v>
      </c>
      <c r="AO3235" s="8">
        <v>3.740824692490026</v>
      </c>
      <c r="AT3235" s="18"/>
      <c r="AU3235" s="91"/>
    </row>
    <row r="3236" ht="12.0" customHeight="1">
      <c r="A3236" s="97">
        <v>5014014.0</v>
      </c>
      <c r="B3236" s="92" t="s">
        <v>3579</v>
      </c>
      <c r="C3236" s="81" t="str">
        <f t="shared" si="249"/>
        <v/>
      </c>
      <c r="D3236" s="82">
        <v>184.71</v>
      </c>
      <c r="E3236" s="94"/>
      <c r="F3236" s="84">
        <f t="shared" si="250"/>
        <v>225.3462</v>
      </c>
      <c r="G3236" s="95" t="s">
        <v>246</v>
      </c>
      <c r="H3236" s="69"/>
      <c r="I3236" s="188"/>
      <c r="J3236" s="76"/>
      <c r="K3236" s="88"/>
      <c r="N3236" s="18"/>
      <c r="P3236" s="4">
        <v>40.0</v>
      </c>
      <c r="Q3236" s="4"/>
      <c r="R3236" s="4"/>
      <c r="S3236" s="21"/>
      <c r="T3236" s="21"/>
      <c r="V3236" s="89"/>
      <c r="Z3236" s="73"/>
      <c r="AA3236" s="73">
        <v>20.003313178166152</v>
      </c>
      <c r="AB3236" s="4"/>
      <c r="AC3236" s="74"/>
      <c r="AD3236" s="75"/>
      <c r="AE3236" s="75"/>
      <c r="AF3236" s="76"/>
      <c r="AJ3236" s="90">
        <v>1014014.0</v>
      </c>
      <c r="AK3236" s="18"/>
      <c r="AL3236" s="8">
        <f t="shared" si="251"/>
        <v>0</v>
      </c>
      <c r="AO3236" s="8">
        <v>1.1044154033343814</v>
      </c>
      <c r="AT3236" s="18"/>
      <c r="AU3236" s="91"/>
    </row>
    <row r="3237" ht="12.0" customHeight="1">
      <c r="A3237" s="97">
        <v>5014015.0</v>
      </c>
      <c r="B3237" s="92" t="s">
        <v>3580</v>
      </c>
      <c r="C3237" s="81" t="str">
        <f t="shared" si="249"/>
        <v/>
      </c>
      <c r="D3237" s="82">
        <v>305.25</v>
      </c>
      <c r="E3237" s="94"/>
      <c r="F3237" s="84">
        <f t="shared" si="250"/>
        <v>372.405</v>
      </c>
      <c r="G3237" s="95" t="s">
        <v>252</v>
      </c>
      <c r="H3237" s="69"/>
      <c r="I3237" s="76"/>
      <c r="J3237" s="76"/>
      <c r="K3237" s="88"/>
      <c r="N3237" s="18"/>
      <c r="P3237" s="4">
        <v>40.0</v>
      </c>
      <c r="Q3237" s="4"/>
      <c r="R3237" s="4"/>
      <c r="S3237" s="21"/>
      <c r="T3237" s="21"/>
      <c r="V3237" s="89"/>
      <c r="Z3237" s="73"/>
      <c r="AA3237" s="73">
        <v>19.99899754398274</v>
      </c>
      <c r="AB3237" s="4"/>
      <c r="AC3237" s="74"/>
      <c r="AD3237" s="75"/>
      <c r="AE3237" s="75"/>
      <c r="AF3237" s="76"/>
      <c r="AJ3237" s="90">
        <v>1014015.0</v>
      </c>
      <c r="AK3237" s="18"/>
      <c r="AL3237" s="8">
        <f t="shared" si="251"/>
        <v>0</v>
      </c>
      <c r="AO3237" s="8">
        <v>0.49027311286276476</v>
      </c>
      <c r="AT3237" s="18"/>
      <c r="AU3237" s="91"/>
    </row>
    <row r="3238" ht="12.0" customHeight="1">
      <c r="A3238" s="97">
        <v>5014016.0</v>
      </c>
      <c r="B3238" s="92" t="s">
        <v>3581</v>
      </c>
      <c r="C3238" s="81" t="str">
        <f t="shared" si="249"/>
        <v/>
      </c>
      <c r="D3238" s="82">
        <v>364.18</v>
      </c>
      <c r="E3238" s="94" t="s">
        <v>245</v>
      </c>
      <c r="F3238" s="84">
        <f t="shared" si="250"/>
        <v>444.2996</v>
      </c>
      <c r="G3238" s="95" t="s">
        <v>246</v>
      </c>
      <c r="H3238" s="69"/>
      <c r="I3238" s="76"/>
      <c r="J3238" s="76"/>
      <c r="K3238" s="88"/>
      <c r="N3238" s="18"/>
      <c r="P3238" s="4">
        <v>40.0</v>
      </c>
      <c r="Q3238" s="4"/>
      <c r="R3238" s="4"/>
      <c r="S3238" s="21"/>
      <c r="T3238" s="21"/>
      <c r="V3238" s="89"/>
      <c r="Z3238" s="73"/>
      <c r="AA3238" s="73">
        <v>19.99831946895219</v>
      </c>
      <c r="AB3238" s="4"/>
      <c r="AC3238" s="74"/>
      <c r="AD3238" s="75"/>
      <c r="AE3238" s="75"/>
      <c r="AF3238" s="76"/>
      <c r="AJ3238" s="90">
        <v>1014016.0</v>
      </c>
      <c r="AK3238" s="18"/>
      <c r="AL3238" s="8">
        <f t="shared" si="251"/>
        <v>0</v>
      </c>
      <c r="AO3238" s="8">
        <v>1.2272627267126959</v>
      </c>
      <c r="AT3238" s="18"/>
      <c r="AU3238" s="91"/>
    </row>
    <row r="3239" ht="12.0" customHeight="1">
      <c r="A3239" s="97">
        <v>5014017.0</v>
      </c>
      <c r="B3239" s="92" t="s">
        <v>3582</v>
      </c>
      <c r="C3239" s="81" t="str">
        <f t="shared" si="249"/>
        <v/>
      </c>
      <c r="D3239" s="82">
        <v>216.35</v>
      </c>
      <c r="E3239" s="94"/>
      <c r="F3239" s="84">
        <f t="shared" si="250"/>
        <v>263.947</v>
      </c>
      <c r="G3239" s="95" t="s">
        <v>246</v>
      </c>
      <c r="H3239" s="69"/>
      <c r="I3239" s="76"/>
      <c r="J3239" s="76"/>
      <c r="K3239" s="88"/>
      <c r="N3239" s="18"/>
      <c r="P3239" s="4">
        <v>40.0</v>
      </c>
      <c r="Q3239" s="4"/>
      <c r="R3239" s="4"/>
      <c r="S3239" s="21"/>
      <c r="T3239" s="21"/>
      <c r="V3239" s="89"/>
      <c r="Z3239" s="73"/>
      <c r="AA3239" s="73">
        <v>19.998585672866128</v>
      </c>
      <c r="AB3239" s="4"/>
      <c r="AC3239" s="74"/>
      <c r="AD3239" s="75"/>
      <c r="AE3239" s="75"/>
      <c r="AF3239" s="76"/>
      <c r="AJ3239" s="90">
        <v>1014017.0</v>
      </c>
      <c r="AK3239" s="18"/>
      <c r="AL3239" s="8">
        <f t="shared" si="251"/>
        <v>0</v>
      </c>
      <c r="AO3239" s="8">
        <v>1.6002514444756633</v>
      </c>
      <c r="AT3239" s="18"/>
      <c r="AU3239" s="91"/>
    </row>
    <row r="3240" ht="12.0" customHeight="1">
      <c r="A3240" s="97">
        <v>5014018.0</v>
      </c>
      <c r="B3240" s="92" t="s">
        <v>3583</v>
      </c>
      <c r="C3240" s="81" t="str">
        <f t="shared" si="249"/>
        <v/>
      </c>
      <c r="D3240" s="82">
        <v>368.87</v>
      </c>
      <c r="E3240" s="94"/>
      <c r="F3240" s="84">
        <f t="shared" si="250"/>
        <v>450.0214</v>
      </c>
      <c r="G3240" s="95" t="s">
        <v>252</v>
      </c>
      <c r="H3240" s="69"/>
      <c r="I3240" s="87" t="s">
        <v>3550</v>
      </c>
      <c r="J3240" s="76"/>
      <c r="K3240" s="88"/>
      <c r="N3240" s="18"/>
      <c r="P3240" s="4">
        <v>40.0</v>
      </c>
      <c r="Q3240" s="4"/>
      <c r="R3240" s="4"/>
      <c r="S3240" s="21"/>
      <c r="T3240" s="21"/>
      <c r="V3240" s="89"/>
      <c r="Z3240" s="73"/>
      <c r="AA3240" s="73">
        <v>20.00082956572234</v>
      </c>
      <c r="AB3240" s="4"/>
      <c r="AC3240" s="74"/>
      <c r="AD3240" s="75"/>
      <c r="AE3240" s="75"/>
      <c r="AF3240" s="76"/>
      <c r="AJ3240" s="90">
        <v>1014018.0</v>
      </c>
      <c r="AK3240" s="18"/>
      <c r="AL3240" s="8">
        <f t="shared" si="251"/>
        <v>0</v>
      </c>
      <c r="AO3240" s="8">
        <v>0.5647399189381954</v>
      </c>
      <c r="AT3240" s="18"/>
      <c r="AU3240" s="91"/>
    </row>
    <row r="3241" ht="12.0" customHeight="1">
      <c r="A3241" s="97">
        <v>5014019.0</v>
      </c>
      <c r="B3241" s="92" t="s">
        <v>3584</v>
      </c>
      <c r="C3241" s="81" t="str">
        <f t="shared" si="249"/>
        <v/>
      </c>
      <c r="D3241" s="82">
        <v>481.13</v>
      </c>
      <c r="E3241" s="94" t="s">
        <v>245</v>
      </c>
      <c r="F3241" s="84">
        <f t="shared" si="250"/>
        <v>586.9786</v>
      </c>
      <c r="G3241" s="95" t="s">
        <v>246</v>
      </c>
      <c r="H3241" s="69"/>
      <c r="I3241" s="187" t="s">
        <v>3585</v>
      </c>
      <c r="J3241" s="76"/>
      <c r="K3241" s="88"/>
      <c r="N3241" s="18"/>
      <c r="P3241" s="4">
        <v>40.0</v>
      </c>
      <c r="Q3241" s="4"/>
      <c r="R3241" s="4"/>
      <c r="S3241" s="21"/>
      <c r="T3241" s="21"/>
      <c r="V3241" s="89"/>
      <c r="Z3241" s="73"/>
      <c r="AA3241" s="73">
        <v>20.0</v>
      </c>
      <c r="AB3241" s="4"/>
      <c r="AC3241" s="74"/>
      <c r="AD3241" s="75"/>
      <c r="AE3241" s="75"/>
      <c r="AF3241" s="76"/>
      <c r="AJ3241" s="90">
        <v>1014019.0</v>
      </c>
      <c r="AK3241" s="18"/>
      <c r="AL3241" s="8">
        <f t="shared" si="251"/>
        <v>0</v>
      </c>
      <c r="AO3241" s="8">
        <v>1.8922620413339155</v>
      </c>
      <c r="AT3241" s="18"/>
      <c r="AU3241" s="91"/>
    </row>
    <row r="3242" ht="12.0" customHeight="1">
      <c r="A3242" s="97">
        <v>5014020.0</v>
      </c>
      <c r="B3242" s="92" t="s">
        <v>3586</v>
      </c>
      <c r="C3242" s="81" t="str">
        <f t="shared" si="249"/>
        <v/>
      </c>
      <c r="D3242" s="82">
        <v>257.82</v>
      </c>
      <c r="E3242" s="94"/>
      <c r="F3242" s="84">
        <f t="shared" si="250"/>
        <v>314.5404</v>
      </c>
      <c r="G3242" s="95" t="s">
        <v>246</v>
      </c>
      <c r="H3242" s="69"/>
      <c r="I3242" s="188"/>
      <c r="J3242" s="76"/>
      <c r="K3242" s="88"/>
      <c r="N3242" s="18"/>
      <c r="P3242" s="4">
        <v>40.0</v>
      </c>
      <c r="Q3242" s="4"/>
      <c r="R3242" s="4"/>
      <c r="S3242" s="21"/>
      <c r="T3242" s="21"/>
      <c r="V3242" s="89"/>
      <c r="Z3242" s="73"/>
      <c r="AA3242" s="73">
        <v>19.998813126817396</v>
      </c>
      <c r="AB3242" s="4"/>
      <c r="AC3242" s="74"/>
      <c r="AD3242" s="75"/>
      <c r="AE3242" s="75"/>
      <c r="AF3242" s="76"/>
      <c r="AJ3242" s="90">
        <v>1014020.0</v>
      </c>
      <c r="AK3242" s="18"/>
      <c r="AL3242" s="8">
        <f t="shared" si="251"/>
        <v>0</v>
      </c>
      <c r="AO3242" s="8">
        <v>1.2586429563649164</v>
      </c>
      <c r="AT3242" s="18"/>
      <c r="AU3242" s="91"/>
    </row>
    <row r="3243" ht="12.0" customHeight="1">
      <c r="A3243" s="97">
        <v>5014021.0</v>
      </c>
      <c r="B3243" s="92" t="s">
        <v>3587</v>
      </c>
      <c r="C3243" s="81" t="str">
        <f t="shared" si="249"/>
        <v/>
      </c>
      <c r="D3243" s="82">
        <v>440.85</v>
      </c>
      <c r="E3243" s="94"/>
      <c r="F3243" s="84">
        <f t="shared" si="250"/>
        <v>537.837</v>
      </c>
      <c r="G3243" s="95" t="s">
        <v>252</v>
      </c>
      <c r="H3243" s="69"/>
      <c r="I3243" s="76"/>
      <c r="J3243" s="76"/>
      <c r="K3243" s="88"/>
      <c r="N3243" s="18"/>
      <c r="P3243" s="4">
        <v>40.0</v>
      </c>
      <c r="Q3243" s="4"/>
      <c r="R3243" s="4"/>
      <c r="S3243" s="21"/>
      <c r="T3243" s="21"/>
      <c r="V3243" s="89"/>
      <c r="Z3243" s="73"/>
      <c r="AA3243" s="73">
        <v>20.00138826224274</v>
      </c>
      <c r="AB3243" s="4"/>
      <c r="AC3243" s="74"/>
      <c r="AD3243" s="75"/>
      <c r="AE3243" s="75"/>
      <c r="AF3243" s="76"/>
      <c r="AJ3243" s="90">
        <v>1014021.0</v>
      </c>
      <c r="AK3243" s="18"/>
      <c r="AL3243" s="8">
        <f t="shared" si="251"/>
        <v>0</v>
      </c>
      <c r="AO3243" s="8">
        <v>0.37360078636774235</v>
      </c>
      <c r="AT3243" s="18"/>
      <c r="AU3243" s="91"/>
    </row>
    <row r="3244" ht="12.0" customHeight="1">
      <c r="A3244" s="97">
        <v>5014022.0</v>
      </c>
      <c r="B3244" s="92" t="s">
        <v>3588</v>
      </c>
      <c r="C3244" s="81" t="str">
        <f t="shared" si="249"/>
        <v/>
      </c>
      <c r="D3244" s="82">
        <v>566.24</v>
      </c>
      <c r="E3244" s="94" t="s">
        <v>245</v>
      </c>
      <c r="F3244" s="84">
        <f t="shared" si="250"/>
        <v>690.8128</v>
      </c>
      <c r="G3244" s="95" t="s">
        <v>246</v>
      </c>
      <c r="H3244" s="69"/>
      <c r="I3244" s="76"/>
      <c r="J3244" s="76"/>
      <c r="K3244" s="88"/>
      <c r="N3244" s="18"/>
      <c r="P3244" s="4">
        <v>40.0</v>
      </c>
      <c r="Q3244" s="4"/>
      <c r="R3244" s="4"/>
      <c r="S3244" s="21"/>
      <c r="T3244" s="21"/>
      <c r="V3244" s="89"/>
      <c r="Z3244" s="73"/>
      <c r="AA3244" s="73">
        <v>20.00054040908968</v>
      </c>
      <c r="AB3244" s="4"/>
      <c r="AC3244" s="74"/>
      <c r="AD3244" s="75"/>
      <c r="AE3244" s="75"/>
      <c r="AF3244" s="76"/>
      <c r="AJ3244" s="90">
        <v>1014022.0</v>
      </c>
      <c r="AK3244" s="18"/>
      <c r="AL3244" s="8">
        <f t="shared" si="251"/>
        <v>0</v>
      </c>
      <c r="AO3244" s="8">
        <v>1.157642819409856</v>
      </c>
      <c r="AT3244" s="18"/>
      <c r="AU3244" s="91"/>
    </row>
    <row r="3245" ht="12.0" customHeight="1">
      <c r="A3245" s="97">
        <v>5014023.0</v>
      </c>
      <c r="B3245" s="92" t="s">
        <v>3589</v>
      </c>
      <c r="C3245" s="81" t="str">
        <f t="shared" si="249"/>
        <v/>
      </c>
      <c r="D3245" s="82">
        <v>306.93</v>
      </c>
      <c r="E3245" s="94"/>
      <c r="F3245" s="84">
        <f t="shared" si="250"/>
        <v>374.4546</v>
      </c>
      <c r="G3245" s="95" t="s">
        <v>246</v>
      </c>
      <c r="H3245" s="69"/>
      <c r="I3245" s="76"/>
      <c r="J3245" s="76"/>
      <c r="K3245" s="88"/>
      <c r="N3245" s="18"/>
      <c r="P3245" s="4">
        <v>40.0</v>
      </c>
      <c r="Q3245" s="4"/>
      <c r="R3245" s="4"/>
      <c r="S3245" s="21"/>
      <c r="T3245" s="21"/>
      <c r="V3245" s="89"/>
      <c r="Z3245" s="73"/>
      <c r="AA3245" s="73">
        <v>20.0</v>
      </c>
      <c r="AB3245" s="4"/>
      <c r="AC3245" s="74"/>
      <c r="AD3245" s="75"/>
      <c r="AE3245" s="75"/>
      <c r="AF3245" s="76"/>
      <c r="AJ3245" s="90">
        <v>1014023.0</v>
      </c>
      <c r="AK3245" s="18"/>
      <c r="AL3245" s="8">
        <f t="shared" si="251"/>
        <v>0</v>
      </c>
      <c r="AO3245" s="8">
        <v>1.525525831634429</v>
      </c>
      <c r="AT3245" s="18"/>
      <c r="AU3245" s="91"/>
    </row>
    <row r="3246" ht="12.0" customHeight="1">
      <c r="A3246" s="97">
        <v>5014024.0</v>
      </c>
      <c r="B3246" s="92" t="s">
        <v>3590</v>
      </c>
      <c r="C3246" s="81" t="str">
        <f t="shared" si="249"/>
        <v/>
      </c>
      <c r="D3246" s="82">
        <v>518.82</v>
      </c>
      <c r="E3246" s="94" t="s">
        <v>245</v>
      </c>
      <c r="F3246" s="84">
        <f t="shared" si="250"/>
        <v>632.9604</v>
      </c>
      <c r="G3246" s="95" t="s">
        <v>252</v>
      </c>
      <c r="H3246" s="69"/>
      <c r="I3246" s="76"/>
      <c r="J3246" s="76"/>
      <c r="K3246" s="88"/>
      <c r="N3246" s="18"/>
      <c r="P3246" s="4">
        <v>40.0</v>
      </c>
      <c r="Q3246" s="4"/>
      <c r="R3246" s="4"/>
      <c r="S3246" s="21"/>
      <c r="T3246" s="21"/>
      <c r="V3246" s="89"/>
      <c r="Z3246" s="73"/>
      <c r="AA3246" s="73">
        <v>20.000589813913706</v>
      </c>
      <c r="AB3246" s="4"/>
      <c r="AC3246" s="74"/>
      <c r="AD3246" s="75"/>
      <c r="AE3246" s="75"/>
      <c r="AF3246" s="76"/>
      <c r="AJ3246" s="90">
        <v>1014024.0</v>
      </c>
      <c r="AK3246" s="18"/>
      <c r="AL3246" s="8">
        <f t="shared" si="251"/>
        <v>0</v>
      </c>
      <c r="AO3246" s="8">
        <v>0.4469770624469443</v>
      </c>
      <c r="AT3246" s="18"/>
      <c r="AU3246" s="91"/>
    </row>
    <row r="3247" ht="12.0" customHeight="1">
      <c r="A3247" s="97">
        <v>1014025.0</v>
      </c>
      <c r="B3247" s="92" t="s">
        <v>3591</v>
      </c>
      <c r="C3247" s="81" t="str">
        <f t="shared" si="249"/>
        <v/>
      </c>
      <c r="D3247" s="82">
        <v>163.49</v>
      </c>
      <c r="E3247" s="94" t="s">
        <v>245</v>
      </c>
      <c r="F3247" s="84">
        <f t="shared" si="250"/>
        <v>199.4578</v>
      </c>
      <c r="G3247" s="95" t="s">
        <v>246</v>
      </c>
      <c r="H3247" s="69"/>
      <c r="I3247" s="87" t="s">
        <v>375</v>
      </c>
      <c r="J3247" s="76"/>
      <c r="K3247" s="88"/>
      <c r="N3247" s="18"/>
      <c r="P3247" s="4">
        <v>40.0</v>
      </c>
      <c r="Q3247" s="4"/>
      <c r="R3247" s="4"/>
      <c r="S3247" s="21"/>
      <c r="T3247" s="21"/>
      <c r="V3247" s="89"/>
      <c r="Z3247" s="73"/>
      <c r="AA3247" s="73">
        <v>0.0</v>
      </c>
      <c r="AB3247" s="4"/>
      <c r="AC3247" s="74"/>
      <c r="AD3247" s="75"/>
      <c r="AE3247" s="75"/>
      <c r="AF3247" s="76"/>
      <c r="AJ3247" s="90"/>
      <c r="AK3247" s="18"/>
      <c r="AL3247" s="8">
        <f t="shared" si="251"/>
        <v>0</v>
      </c>
      <c r="AO3247" s="8">
        <v>2.3220403679760713</v>
      </c>
      <c r="AT3247" s="18"/>
      <c r="AU3247" s="91"/>
    </row>
    <row r="3248" ht="12.0" customHeight="1">
      <c r="A3248" s="97">
        <v>5014026.0</v>
      </c>
      <c r="B3248" s="92" t="s">
        <v>3592</v>
      </c>
      <c r="C3248" s="81" t="str">
        <f t="shared" si="249"/>
        <v/>
      </c>
      <c r="D3248" s="82">
        <v>369.8</v>
      </c>
      <c r="E3248" s="94" t="s">
        <v>245</v>
      </c>
      <c r="F3248" s="84">
        <f t="shared" si="250"/>
        <v>451.156</v>
      </c>
      <c r="G3248" s="95" t="s">
        <v>246</v>
      </c>
      <c r="H3248" s="69"/>
      <c r="I3248" s="187" t="s">
        <v>3593</v>
      </c>
      <c r="J3248" s="76"/>
      <c r="K3248" s="88"/>
      <c r="N3248" s="18"/>
      <c r="P3248" s="4">
        <v>40.0</v>
      </c>
      <c r="Q3248" s="4"/>
      <c r="R3248" s="4"/>
      <c r="S3248" s="21"/>
      <c r="T3248" s="21"/>
      <c r="V3248" s="89"/>
      <c r="Z3248" s="73"/>
      <c r="AA3248" s="73">
        <v>20.0</v>
      </c>
      <c r="AB3248" s="4"/>
      <c r="AC3248" s="74"/>
      <c r="AD3248" s="75"/>
      <c r="AE3248" s="75"/>
      <c r="AF3248" s="76"/>
      <c r="AJ3248" s="90">
        <v>1014026.0</v>
      </c>
      <c r="AK3248" s="18"/>
      <c r="AL3248" s="8">
        <f t="shared" si="251"/>
        <v>0</v>
      </c>
      <c r="AO3248" s="8">
        <v>1.4218572537320073</v>
      </c>
      <c r="AT3248" s="18"/>
      <c r="AU3248" s="91"/>
    </row>
    <row r="3249" ht="12.0" customHeight="1">
      <c r="A3249" s="97">
        <v>5014027.0</v>
      </c>
      <c r="B3249" s="92" t="s">
        <v>3594</v>
      </c>
      <c r="C3249" s="81" t="str">
        <f t="shared" si="249"/>
        <v/>
      </c>
      <c r="D3249" s="82">
        <v>631.94</v>
      </c>
      <c r="E3249" s="94"/>
      <c r="F3249" s="84">
        <f t="shared" si="250"/>
        <v>770.9668</v>
      </c>
      <c r="G3249" s="95" t="s">
        <v>274</v>
      </c>
      <c r="H3249" s="69"/>
      <c r="I3249" s="188"/>
      <c r="J3249" s="100"/>
      <c r="K3249" s="88"/>
      <c r="N3249" s="18"/>
      <c r="P3249" s="4">
        <v>40.0</v>
      </c>
      <c r="Q3249" s="4"/>
      <c r="R3249" s="4"/>
      <c r="S3249" s="21"/>
      <c r="T3249" s="21"/>
      <c r="V3249" s="89"/>
      <c r="Z3249" s="73"/>
      <c r="AA3249" s="73">
        <v>19.999031523897145</v>
      </c>
      <c r="AB3249" s="4"/>
      <c r="AC3249" s="74"/>
      <c r="AD3249" s="75"/>
      <c r="AE3249" s="75"/>
      <c r="AF3249" s="76"/>
      <c r="AJ3249" s="90">
        <v>1014027.0</v>
      </c>
      <c r="AK3249" s="18"/>
      <c r="AL3249" s="8">
        <f t="shared" si="251"/>
        <v>0</v>
      </c>
      <c r="AO3249" s="8">
        <v>0.27490414000371205</v>
      </c>
      <c r="AT3249" s="18"/>
      <c r="AU3249" s="91"/>
    </row>
    <row r="3250" ht="12.0" customHeight="1">
      <c r="A3250" s="97">
        <v>5014028.0</v>
      </c>
      <c r="B3250" s="92" t="s">
        <v>3595</v>
      </c>
      <c r="C3250" s="81" t="str">
        <f t="shared" si="249"/>
        <v/>
      </c>
      <c r="D3250" s="82">
        <v>852.07</v>
      </c>
      <c r="E3250" s="94" t="s">
        <v>245</v>
      </c>
      <c r="F3250" s="84">
        <f t="shared" si="250"/>
        <v>1039.5254</v>
      </c>
      <c r="G3250" s="95" t="s">
        <v>246</v>
      </c>
      <c r="H3250" s="69"/>
      <c r="I3250" s="19" t="s">
        <v>381</v>
      </c>
      <c r="J3250" s="76"/>
      <c r="K3250" s="88"/>
      <c r="N3250" s="18"/>
      <c r="P3250" s="4">
        <v>40.0</v>
      </c>
      <c r="Q3250" s="4"/>
      <c r="R3250" s="4"/>
      <c r="S3250" s="21"/>
      <c r="T3250" s="21"/>
      <c r="V3250" s="89"/>
      <c r="Z3250" s="73"/>
      <c r="AA3250" s="73">
        <v>20.0</v>
      </c>
      <c r="AB3250" s="4"/>
      <c r="AC3250" s="74"/>
      <c r="AD3250" s="75"/>
      <c r="AE3250" s="75"/>
      <c r="AF3250" s="76"/>
      <c r="AJ3250" s="90">
        <v>1014028.0</v>
      </c>
      <c r="AK3250" s="18"/>
      <c r="AL3250" s="8">
        <f t="shared" si="251"/>
        <v>0</v>
      </c>
      <c r="AO3250" s="8">
        <v>0.5017263964213934</v>
      </c>
      <c r="AT3250" s="18"/>
      <c r="AU3250" s="91"/>
    </row>
    <row r="3251" ht="12.0" customHeight="1">
      <c r="A3251" s="97">
        <v>1014029.0</v>
      </c>
      <c r="B3251" s="92" t="s">
        <v>3596</v>
      </c>
      <c r="C3251" s="81" t="str">
        <f t="shared" si="249"/>
        <v/>
      </c>
      <c r="D3251" s="82">
        <v>160.42</v>
      </c>
      <c r="E3251" s="83" t="s">
        <v>245</v>
      </c>
      <c r="F3251" s="127">
        <f t="shared" si="250"/>
        <v>195.7124</v>
      </c>
      <c r="G3251" s="95" t="s">
        <v>246</v>
      </c>
      <c r="H3251" s="69"/>
      <c r="J3251" s="76"/>
      <c r="K3251" s="88"/>
      <c r="N3251" s="18"/>
      <c r="P3251" s="4">
        <v>40.0</v>
      </c>
      <c r="Q3251" s="4"/>
      <c r="R3251" s="4"/>
      <c r="S3251" s="21"/>
      <c r="T3251" s="21"/>
      <c r="V3251" s="89"/>
      <c r="Z3251" s="73"/>
      <c r="AA3251" s="73">
        <v>0.0</v>
      </c>
      <c r="AB3251" s="4"/>
      <c r="AC3251" s="74"/>
      <c r="AD3251" s="75"/>
      <c r="AE3251" s="75"/>
      <c r="AF3251" s="76"/>
      <c r="AJ3251" s="90"/>
      <c r="AK3251" s="18"/>
      <c r="AL3251" s="8">
        <f t="shared" si="251"/>
        <v>0</v>
      </c>
      <c r="AO3251" s="8">
        <v>5.2636799730981405</v>
      </c>
      <c r="AT3251" s="18"/>
      <c r="AU3251" s="91"/>
    </row>
    <row r="3252" ht="12.0" customHeight="1">
      <c r="A3252" s="97">
        <v>5014030.0</v>
      </c>
      <c r="B3252" s="92" t="s">
        <v>3597</v>
      </c>
      <c r="C3252" s="81" t="str">
        <f t="shared" si="249"/>
        <v/>
      </c>
      <c r="D3252" s="82">
        <v>723.05</v>
      </c>
      <c r="E3252" s="94" t="s">
        <v>245</v>
      </c>
      <c r="F3252" s="84">
        <f t="shared" si="250"/>
        <v>882.121</v>
      </c>
      <c r="G3252" s="95" t="s">
        <v>246</v>
      </c>
      <c r="H3252" s="69"/>
      <c r="J3252" s="76"/>
      <c r="K3252" s="88"/>
      <c r="N3252" s="18"/>
      <c r="P3252" s="4">
        <v>40.0</v>
      </c>
      <c r="Q3252" s="4"/>
      <c r="R3252" s="4"/>
      <c r="S3252" s="21"/>
      <c r="T3252" s="21"/>
      <c r="V3252" s="89"/>
      <c r="Z3252" s="73"/>
      <c r="AA3252" s="73">
        <v>19.99915356455128</v>
      </c>
      <c r="AB3252" s="4"/>
      <c r="AC3252" s="74"/>
      <c r="AD3252" s="75"/>
      <c r="AE3252" s="75"/>
      <c r="AF3252" s="76"/>
      <c r="AJ3252" s="90">
        <v>1014030.0</v>
      </c>
      <c r="AK3252" s="18"/>
      <c r="AL3252" s="8">
        <f t="shared" si="251"/>
        <v>0</v>
      </c>
      <c r="AO3252" s="8">
        <v>0.8291964898978796</v>
      </c>
      <c r="AT3252" s="18"/>
      <c r="AU3252" s="91"/>
    </row>
    <row r="3253" ht="12.0" customHeight="1">
      <c r="A3253" s="97">
        <v>5014031.0</v>
      </c>
      <c r="B3253" s="92" t="s">
        <v>3598</v>
      </c>
      <c r="C3253" s="81" t="str">
        <f t="shared" si="249"/>
        <v/>
      </c>
      <c r="D3253" s="82">
        <v>437.92</v>
      </c>
      <c r="E3253" s="94" t="s">
        <v>245</v>
      </c>
      <c r="F3253" s="84">
        <f t="shared" si="250"/>
        <v>534.2624</v>
      </c>
      <c r="G3253" s="95" t="s">
        <v>246</v>
      </c>
      <c r="H3253" s="69"/>
      <c r="I3253" s="76"/>
      <c r="J3253" s="76"/>
      <c r="K3253" s="88"/>
      <c r="N3253" s="18"/>
      <c r="P3253" s="4">
        <v>40.0</v>
      </c>
      <c r="Q3253" s="4"/>
      <c r="R3253" s="4"/>
      <c r="S3253" s="21"/>
      <c r="T3253" s="21"/>
      <c r="V3253" s="89"/>
      <c r="Z3253" s="73"/>
      <c r="AA3253" s="73">
        <v>19.998602473621702</v>
      </c>
      <c r="AB3253" s="4"/>
      <c r="AC3253" s="74"/>
      <c r="AD3253" s="75"/>
      <c r="AE3253" s="75"/>
      <c r="AF3253" s="76"/>
      <c r="AJ3253" s="90">
        <v>1014031.0</v>
      </c>
      <c r="AK3253" s="18"/>
      <c r="AL3253" s="8">
        <f t="shared" si="251"/>
        <v>0</v>
      </c>
      <c r="AO3253" s="8">
        <v>4.881098220649628</v>
      </c>
      <c r="AT3253" s="18"/>
      <c r="AU3253" s="91"/>
    </row>
    <row r="3254" ht="12.0" customHeight="1">
      <c r="A3254" s="97">
        <v>5014032.0</v>
      </c>
      <c r="B3254" s="92" t="s">
        <v>3599</v>
      </c>
      <c r="C3254" s="81" t="str">
        <f t="shared" si="249"/>
        <v/>
      </c>
      <c r="D3254" s="82">
        <v>811.52</v>
      </c>
      <c r="E3254" s="94" t="s">
        <v>245</v>
      </c>
      <c r="F3254" s="84">
        <f t="shared" si="250"/>
        <v>990.0544</v>
      </c>
      <c r="G3254" s="95" t="s">
        <v>246</v>
      </c>
      <c r="H3254" s="69"/>
      <c r="I3254" s="76"/>
      <c r="J3254" s="76"/>
      <c r="K3254" s="88"/>
      <c r="N3254" s="18"/>
      <c r="P3254" s="4">
        <v>40.0</v>
      </c>
      <c r="Q3254" s="4"/>
      <c r="R3254" s="4"/>
      <c r="S3254" s="21"/>
      <c r="T3254" s="21"/>
      <c r="V3254" s="89"/>
      <c r="Z3254" s="73"/>
      <c r="AA3254" s="73">
        <v>20.0</v>
      </c>
      <c r="AB3254" s="4"/>
      <c r="AC3254" s="74"/>
      <c r="AD3254" s="75"/>
      <c r="AE3254" s="75"/>
      <c r="AF3254" s="76"/>
      <c r="AJ3254" s="90">
        <v>1014032.0</v>
      </c>
      <c r="AK3254" s="18"/>
      <c r="AL3254" s="8">
        <f t="shared" si="251"/>
        <v>0</v>
      </c>
      <c r="AO3254" s="8">
        <v>0.7433255436139754</v>
      </c>
      <c r="AT3254" s="18"/>
      <c r="AU3254" s="91"/>
    </row>
    <row r="3255" ht="12.0" customHeight="1">
      <c r="A3255" s="97">
        <v>5014033.0</v>
      </c>
      <c r="B3255" s="92" t="s">
        <v>3600</v>
      </c>
      <c r="C3255" s="81" t="str">
        <f t="shared" si="249"/>
        <v/>
      </c>
      <c r="D3255" s="82">
        <v>953.67</v>
      </c>
      <c r="E3255" s="94" t="s">
        <v>245</v>
      </c>
      <c r="F3255" s="84">
        <f t="shared" si="250"/>
        <v>1163.4774</v>
      </c>
      <c r="G3255" s="95" t="s">
        <v>246</v>
      </c>
      <c r="H3255" s="69"/>
      <c r="I3255" s="76"/>
      <c r="J3255" s="76"/>
      <c r="K3255" s="88"/>
      <c r="N3255" s="18"/>
      <c r="P3255" s="4">
        <v>40.0</v>
      </c>
      <c r="Q3255" s="4"/>
      <c r="R3255" s="4"/>
      <c r="S3255" s="21"/>
      <c r="T3255" s="21"/>
      <c r="V3255" s="89"/>
      <c r="Z3255" s="73"/>
      <c r="AA3255" s="73">
        <v>19.999679132373927</v>
      </c>
      <c r="AB3255" s="4"/>
      <c r="AC3255" s="74"/>
      <c r="AD3255" s="75"/>
      <c r="AE3255" s="75"/>
      <c r="AF3255" s="76"/>
      <c r="AJ3255" s="90">
        <v>1014033.0</v>
      </c>
      <c r="AK3255" s="18"/>
      <c r="AL3255" s="8">
        <f t="shared" si="251"/>
        <v>0</v>
      </c>
      <c r="AO3255" s="8">
        <v>2.397731209995285</v>
      </c>
      <c r="AT3255" s="18"/>
      <c r="AU3255" s="91"/>
    </row>
    <row r="3256" ht="12.0" customHeight="1">
      <c r="A3256" s="97">
        <v>5014034.0</v>
      </c>
      <c r="B3256" s="92" t="s">
        <v>3601</v>
      </c>
      <c r="C3256" s="81" t="str">
        <f t="shared" si="249"/>
        <v/>
      </c>
      <c r="D3256" s="82">
        <v>469.37</v>
      </c>
      <c r="E3256" s="94" t="s">
        <v>245</v>
      </c>
      <c r="F3256" s="84">
        <f t="shared" si="250"/>
        <v>572.6314</v>
      </c>
      <c r="G3256" s="95" t="s">
        <v>246</v>
      </c>
      <c r="H3256" s="69"/>
      <c r="I3256" s="76"/>
      <c r="J3256" s="76"/>
      <c r="K3256" s="88"/>
      <c r="N3256" s="18"/>
      <c r="P3256" s="4">
        <v>40.0</v>
      </c>
      <c r="Q3256" s="4"/>
      <c r="R3256" s="4"/>
      <c r="S3256" s="21"/>
      <c r="T3256" s="21"/>
      <c r="V3256" s="89"/>
      <c r="Z3256" s="73"/>
      <c r="AA3256" s="73">
        <v>19.99869609153437</v>
      </c>
      <c r="AB3256" s="4"/>
      <c r="AC3256" s="74"/>
      <c r="AD3256" s="75"/>
      <c r="AE3256" s="75"/>
      <c r="AF3256" s="76"/>
      <c r="AJ3256" s="90">
        <v>1014034.0</v>
      </c>
      <c r="AK3256" s="18"/>
      <c r="AL3256" s="8">
        <f t="shared" si="251"/>
        <v>0</v>
      </c>
      <c r="AO3256" s="8">
        <v>3.8793611414582827</v>
      </c>
      <c r="AT3256" s="18"/>
      <c r="AU3256" s="91"/>
    </row>
    <row r="3257" ht="12.0" customHeight="1">
      <c r="A3257" s="97">
        <v>5014035.0</v>
      </c>
      <c r="B3257" s="92" t="s">
        <v>3602</v>
      </c>
      <c r="C3257" s="81" t="str">
        <f t="shared" si="249"/>
        <v/>
      </c>
      <c r="D3257" s="82">
        <v>866.28</v>
      </c>
      <c r="E3257" s="94" t="s">
        <v>245</v>
      </c>
      <c r="F3257" s="84">
        <f t="shared" si="250"/>
        <v>1056.8616</v>
      </c>
      <c r="G3257" s="95" t="s">
        <v>246</v>
      </c>
      <c r="H3257" s="69"/>
      <c r="I3257" s="76"/>
      <c r="J3257" s="76"/>
      <c r="K3257" s="88"/>
      <c r="N3257" s="18"/>
      <c r="P3257" s="4">
        <v>40.0</v>
      </c>
      <c r="Q3257" s="4"/>
      <c r="R3257" s="4"/>
      <c r="S3257" s="21"/>
      <c r="T3257" s="21"/>
      <c r="V3257" s="89"/>
      <c r="Z3257" s="73"/>
      <c r="AA3257" s="73">
        <v>20.00035323831223</v>
      </c>
      <c r="AB3257" s="4"/>
      <c r="AC3257" s="74"/>
      <c r="AD3257" s="75"/>
      <c r="AE3257" s="75"/>
      <c r="AF3257" s="76"/>
      <c r="AJ3257" s="90">
        <v>1014035.0</v>
      </c>
      <c r="AK3257" s="18"/>
      <c r="AL3257" s="8">
        <f t="shared" si="251"/>
        <v>0</v>
      </c>
      <c r="AO3257" s="8">
        <v>0.7617742242118425</v>
      </c>
      <c r="AT3257" s="18"/>
      <c r="AU3257" s="91"/>
    </row>
    <row r="3258" ht="12.0" customHeight="1">
      <c r="A3258" s="97">
        <v>5014036.0</v>
      </c>
      <c r="B3258" s="92" t="s">
        <v>3603</v>
      </c>
      <c r="C3258" s="81" t="str">
        <f t="shared" si="249"/>
        <v/>
      </c>
      <c r="D3258" s="82">
        <v>1078.31</v>
      </c>
      <c r="E3258" s="94" t="s">
        <v>245</v>
      </c>
      <c r="F3258" s="84">
        <f t="shared" si="250"/>
        <v>1315.5382</v>
      </c>
      <c r="G3258" s="95" t="s">
        <v>246</v>
      </c>
      <c r="H3258" s="69"/>
      <c r="I3258" s="76"/>
      <c r="J3258" s="76"/>
      <c r="K3258" s="88"/>
      <c r="N3258" s="18"/>
      <c r="P3258" s="4">
        <v>40.0</v>
      </c>
      <c r="Q3258" s="4"/>
      <c r="R3258" s="4"/>
      <c r="S3258" s="21"/>
      <c r="T3258" s="21"/>
      <c r="V3258" s="89"/>
      <c r="Z3258" s="73"/>
      <c r="AA3258" s="73">
        <v>19.99971621544924</v>
      </c>
      <c r="AB3258" s="4"/>
      <c r="AC3258" s="74"/>
      <c r="AD3258" s="75"/>
      <c r="AE3258" s="75"/>
      <c r="AF3258" s="76"/>
      <c r="AJ3258" s="90">
        <v>1014036.0</v>
      </c>
      <c r="AK3258" s="18"/>
      <c r="AL3258" s="8">
        <f t="shared" si="251"/>
        <v>0</v>
      </c>
      <c r="AO3258" s="8">
        <v>1.5197524198262284</v>
      </c>
      <c r="AT3258" s="18"/>
      <c r="AU3258" s="91"/>
    </row>
    <row r="3259" ht="12.0" customHeight="1">
      <c r="A3259" s="97">
        <v>5014037.0</v>
      </c>
      <c r="B3259" s="92" t="s">
        <v>3604</v>
      </c>
      <c r="C3259" s="81" t="str">
        <f t="shared" si="249"/>
        <v/>
      </c>
      <c r="D3259" s="82">
        <v>514.67</v>
      </c>
      <c r="E3259" s="94" t="s">
        <v>245</v>
      </c>
      <c r="F3259" s="84">
        <f t="shared" si="250"/>
        <v>627.8974</v>
      </c>
      <c r="G3259" s="95" t="s">
        <v>246</v>
      </c>
      <c r="H3259" s="69"/>
      <c r="I3259" s="76"/>
      <c r="J3259" s="76"/>
      <c r="K3259" s="88"/>
      <c r="N3259" s="18"/>
      <c r="P3259" s="4">
        <v>40.0</v>
      </c>
      <c r="Q3259" s="4"/>
      <c r="R3259" s="4"/>
      <c r="S3259" s="21"/>
      <c r="T3259" s="21"/>
      <c r="V3259" s="89"/>
      <c r="Z3259" s="73"/>
      <c r="AA3259" s="73">
        <v>20.001189131339544</v>
      </c>
      <c r="AB3259" s="4"/>
      <c r="AC3259" s="74"/>
      <c r="AD3259" s="75"/>
      <c r="AE3259" s="75"/>
      <c r="AF3259" s="76"/>
      <c r="AJ3259" s="90">
        <v>1014037.0</v>
      </c>
      <c r="AK3259" s="18"/>
      <c r="AL3259" s="8">
        <f t="shared" si="251"/>
        <v>0</v>
      </c>
      <c r="AO3259" s="8">
        <v>2.513796725602615</v>
      </c>
      <c r="AT3259" s="18"/>
      <c r="AU3259" s="91"/>
    </row>
    <row r="3260" ht="12.0" customHeight="1">
      <c r="A3260" s="97">
        <v>5014038.0</v>
      </c>
      <c r="B3260" s="92" t="s">
        <v>3605</v>
      </c>
      <c r="C3260" s="81" t="str">
        <f t="shared" si="249"/>
        <v/>
      </c>
      <c r="D3260" s="82">
        <v>965.08</v>
      </c>
      <c r="E3260" s="94" t="s">
        <v>507</v>
      </c>
      <c r="F3260" s="84">
        <f t="shared" si="250"/>
        <v>1177.3976</v>
      </c>
      <c r="G3260" s="95" t="s">
        <v>246</v>
      </c>
      <c r="H3260" s="69"/>
      <c r="I3260" s="187" t="s">
        <v>3606</v>
      </c>
      <c r="J3260" s="76"/>
      <c r="K3260" s="88"/>
      <c r="N3260" s="18"/>
      <c r="P3260" s="4">
        <v>40.0</v>
      </c>
      <c r="Q3260" s="4"/>
      <c r="R3260" s="4"/>
      <c r="S3260" s="21"/>
      <c r="T3260" s="21"/>
      <c r="V3260" s="89"/>
      <c r="Z3260" s="73"/>
      <c r="AA3260" s="73">
        <v>19.99968292218911</v>
      </c>
      <c r="AB3260" s="4"/>
      <c r="AC3260" s="74"/>
      <c r="AD3260" s="75"/>
      <c r="AE3260" s="75"/>
      <c r="AF3260" s="76"/>
      <c r="AJ3260" s="90">
        <v>1014038.0</v>
      </c>
      <c r="AK3260" s="18"/>
      <c r="AL3260" s="8">
        <f t="shared" si="251"/>
        <v>0</v>
      </c>
      <c r="AO3260" s="8">
        <v>0.9703194036365016</v>
      </c>
      <c r="AT3260" s="18"/>
      <c r="AU3260" s="91"/>
    </row>
    <row r="3261" ht="12.0" customHeight="1">
      <c r="A3261" s="97">
        <v>5014039.0</v>
      </c>
      <c r="B3261" s="92" t="s">
        <v>3607</v>
      </c>
      <c r="C3261" s="81" t="str">
        <f t="shared" si="249"/>
        <v/>
      </c>
      <c r="D3261" s="82">
        <v>1273.52</v>
      </c>
      <c r="E3261" s="94" t="s">
        <v>245</v>
      </c>
      <c r="F3261" s="84">
        <f t="shared" si="250"/>
        <v>1553.6944</v>
      </c>
      <c r="G3261" s="95" t="s">
        <v>246</v>
      </c>
      <c r="H3261" s="69"/>
      <c r="I3261" s="188"/>
      <c r="J3261" s="76"/>
      <c r="K3261" s="88"/>
      <c r="N3261" s="18"/>
      <c r="P3261" s="4">
        <v>40.0</v>
      </c>
      <c r="Q3261" s="4"/>
      <c r="R3261" s="4"/>
      <c r="S3261" s="21"/>
      <c r="T3261" s="21"/>
      <c r="V3261" s="89"/>
      <c r="Z3261" s="73"/>
      <c r="AA3261" s="73">
        <v>20.0</v>
      </c>
      <c r="AB3261" s="4"/>
      <c r="AC3261" s="74"/>
      <c r="AD3261" s="75"/>
      <c r="AE3261" s="75"/>
      <c r="AF3261" s="76"/>
      <c r="AJ3261" s="90">
        <v>1014039.0</v>
      </c>
      <c r="AK3261" s="18"/>
      <c r="AL3261" s="8">
        <f t="shared" si="251"/>
        <v>0</v>
      </c>
      <c r="AO3261" s="8">
        <v>2.859552237414833</v>
      </c>
      <c r="AT3261" s="18"/>
      <c r="AU3261" s="91"/>
    </row>
    <row r="3262" ht="12.0" customHeight="1">
      <c r="A3262" s="97">
        <v>1014040.0</v>
      </c>
      <c r="B3262" s="92" t="s">
        <v>3608</v>
      </c>
      <c r="C3262" s="81" t="str">
        <f t="shared" si="249"/>
        <v/>
      </c>
      <c r="D3262" s="82">
        <v>552.65</v>
      </c>
      <c r="E3262" s="94"/>
      <c r="F3262" s="84">
        <f t="shared" si="250"/>
        <v>674.233</v>
      </c>
      <c r="G3262" s="95" t="s">
        <v>246</v>
      </c>
      <c r="H3262" s="69"/>
      <c r="I3262" s="19" t="s">
        <v>2984</v>
      </c>
      <c r="J3262" s="76"/>
      <c r="K3262" s="88"/>
      <c r="N3262" s="18"/>
      <c r="P3262" s="4">
        <v>40.0</v>
      </c>
      <c r="Q3262" s="4"/>
      <c r="R3262" s="4"/>
      <c r="S3262" s="21"/>
      <c r="T3262" s="21"/>
      <c r="V3262" s="89"/>
      <c r="Z3262" s="73"/>
      <c r="AA3262" s="73">
        <v>5.0</v>
      </c>
      <c r="AB3262" s="4"/>
      <c r="AC3262" s="74"/>
      <c r="AD3262" s="75"/>
      <c r="AE3262" s="75"/>
      <c r="AF3262" s="76"/>
      <c r="AJ3262" s="90"/>
      <c r="AK3262" s="18"/>
      <c r="AL3262" s="8">
        <f t="shared" si="251"/>
        <v>0</v>
      </c>
      <c r="AO3262" s="8">
        <v>5.739339548695143</v>
      </c>
      <c r="AT3262" s="18"/>
      <c r="AU3262" s="91"/>
    </row>
    <row r="3263" ht="12.0" customHeight="1">
      <c r="A3263" s="97">
        <v>5014041.0</v>
      </c>
      <c r="B3263" s="92" t="s">
        <v>3609</v>
      </c>
      <c r="C3263" s="81" t="str">
        <f t="shared" si="249"/>
        <v/>
      </c>
      <c r="D3263" s="82">
        <v>1130.47</v>
      </c>
      <c r="E3263" s="94" t="s">
        <v>245</v>
      </c>
      <c r="F3263" s="84">
        <f t="shared" si="250"/>
        <v>1379.1734</v>
      </c>
      <c r="G3263" s="95" t="s">
        <v>246</v>
      </c>
      <c r="H3263" s="69"/>
      <c r="J3263" s="76"/>
      <c r="K3263" s="88"/>
      <c r="N3263" s="18"/>
      <c r="P3263" s="4">
        <v>40.0</v>
      </c>
      <c r="Q3263" s="4"/>
      <c r="R3263" s="4"/>
      <c r="S3263" s="21"/>
      <c r="T3263" s="21"/>
      <c r="V3263" s="89"/>
      <c r="Z3263" s="73"/>
      <c r="AA3263" s="73">
        <v>19.99972931272501</v>
      </c>
      <c r="AB3263" s="4"/>
      <c r="AC3263" s="74"/>
      <c r="AD3263" s="75"/>
      <c r="AE3263" s="75"/>
      <c r="AF3263" s="76"/>
      <c r="AJ3263" s="90">
        <v>1014041.0</v>
      </c>
      <c r="AK3263" s="18"/>
      <c r="AL3263" s="8">
        <f t="shared" si="251"/>
        <v>0</v>
      </c>
      <c r="AO3263" s="8">
        <v>1.3381147958071036</v>
      </c>
      <c r="AT3263" s="18"/>
      <c r="AU3263" s="91"/>
    </row>
    <row r="3264" ht="12.0" customHeight="1">
      <c r="A3264" s="97">
        <v>5014042.0</v>
      </c>
      <c r="B3264" s="92" t="s">
        <v>3610</v>
      </c>
      <c r="C3264" s="81" t="str">
        <f t="shared" si="249"/>
        <v/>
      </c>
      <c r="D3264" s="82">
        <v>1349.6</v>
      </c>
      <c r="E3264" s="94" t="s">
        <v>245</v>
      </c>
      <c r="F3264" s="84">
        <f t="shared" si="250"/>
        <v>1646.512</v>
      </c>
      <c r="G3264" s="95" t="s">
        <v>246</v>
      </c>
      <c r="H3264" s="69"/>
      <c r="J3264" s="76"/>
      <c r="K3264" s="88"/>
      <c r="N3264" s="18"/>
      <c r="P3264" s="4">
        <v>40.0</v>
      </c>
      <c r="Q3264" s="4"/>
      <c r="R3264" s="4"/>
      <c r="S3264" s="21"/>
      <c r="T3264" s="21"/>
      <c r="V3264" s="89"/>
      <c r="Z3264" s="73"/>
      <c r="AA3264" s="73">
        <v>20.000453473607834</v>
      </c>
      <c r="AB3264" s="4"/>
      <c r="AC3264" s="74"/>
      <c r="AD3264" s="75"/>
      <c r="AE3264" s="75"/>
      <c r="AF3264" s="76"/>
      <c r="AJ3264" s="90">
        <v>1014042.0</v>
      </c>
      <c r="AK3264" s="18"/>
      <c r="AL3264" s="8">
        <f t="shared" si="251"/>
        <v>0</v>
      </c>
      <c r="AO3264" s="8">
        <v>3.035637249469652</v>
      </c>
      <c r="AT3264" s="18"/>
      <c r="AU3264" s="91"/>
    </row>
    <row r="3265" ht="12.0" customHeight="1">
      <c r="A3265" s="97">
        <v>1014043.0</v>
      </c>
      <c r="B3265" s="92" t="s">
        <v>3611</v>
      </c>
      <c r="C3265" s="81" t="str">
        <f t="shared" si="249"/>
        <v/>
      </c>
      <c r="D3265" s="82">
        <v>251.88</v>
      </c>
      <c r="E3265" s="83" t="s">
        <v>245</v>
      </c>
      <c r="F3265" s="127">
        <f t="shared" si="250"/>
        <v>307.2936</v>
      </c>
      <c r="G3265" s="95" t="s">
        <v>246</v>
      </c>
      <c r="H3265" s="69"/>
      <c r="J3265" s="76"/>
      <c r="K3265" s="88"/>
      <c r="N3265" s="18"/>
      <c r="P3265" s="4">
        <v>40.0</v>
      </c>
      <c r="Q3265" s="4"/>
      <c r="R3265" s="4"/>
      <c r="S3265" s="21"/>
      <c r="T3265" s="21"/>
      <c r="V3265" s="89"/>
      <c r="Z3265" s="73"/>
      <c r="AA3265" s="73">
        <v>0.0</v>
      </c>
      <c r="AB3265" s="4"/>
      <c r="AC3265" s="74"/>
      <c r="AD3265" s="75"/>
      <c r="AE3265" s="75"/>
      <c r="AF3265" s="76"/>
      <c r="AJ3265" s="90"/>
      <c r="AK3265" s="18"/>
      <c r="AL3265" s="8">
        <f t="shared" si="251"/>
        <v>0</v>
      </c>
      <c r="AO3265" s="8">
        <v>9.875954444201229</v>
      </c>
      <c r="AT3265" s="18"/>
      <c r="AU3265" s="91"/>
    </row>
    <row r="3266" ht="12.0" customHeight="1">
      <c r="A3266" s="97">
        <v>5014044.0</v>
      </c>
      <c r="B3266" s="92" t="s">
        <v>3612</v>
      </c>
      <c r="C3266" s="81" t="str">
        <f t="shared" si="249"/>
        <v/>
      </c>
      <c r="D3266" s="82">
        <v>1119.05</v>
      </c>
      <c r="E3266" s="94" t="s">
        <v>245</v>
      </c>
      <c r="F3266" s="84">
        <f t="shared" si="250"/>
        <v>1365.241</v>
      </c>
      <c r="G3266" s="95" t="s">
        <v>246</v>
      </c>
      <c r="H3266" s="69"/>
      <c r="J3266" s="76"/>
      <c r="K3266" s="88"/>
      <c r="N3266" s="18"/>
      <c r="P3266" s="4">
        <v>40.0</v>
      </c>
      <c r="Q3266" s="4"/>
      <c r="R3266" s="4"/>
      <c r="S3266" s="21"/>
      <c r="T3266" s="21"/>
      <c r="V3266" s="89"/>
      <c r="Z3266" s="73"/>
      <c r="AA3266" s="73">
        <v>20.0</v>
      </c>
      <c r="AB3266" s="4"/>
      <c r="AC3266" s="74"/>
      <c r="AD3266" s="75"/>
      <c r="AE3266" s="75"/>
      <c r="AF3266" s="76"/>
      <c r="AJ3266" s="90">
        <v>1014044.0</v>
      </c>
      <c r="AK3266" s="18"/>
      <c r="AL3266" s="8">
        <f t="shared" si="251"/>
        <v>0</v>
      </c>
      <c r="AO3266" s="8">
        <v>1.7573016009393707</v>
      </c>
      <c r="AT3266" s="18"/>
      <c r="AU3266" s="91"/>
    </row>
    <row r="3267" ht="12.0" customHeight="1">
      <c r="A3267" s="97">
        <v>1014045.0</v>
      </c>
      <c r="B3267" s="92" t="s">
        <v>3613</v>
      </c>
      <c r="C3267" s="81" t="str">
        <f t="shared" si="249"/>
        <v/>
      </c>
      <c r="D3267" s="82">
        <v>296.85</v>
      </c>
      <c r="E3267" s="83" t="s">
        <v>245</v>
      </c>
      <c r="F3267" s="127">
        <f t="shared" si="250"/>
        <v>362.157</v>
      </c>
      <c r="G3267" s="95" t="s">
        <v>246</v>
      </c>
      <c r="H3267" s="69"/>
      <c r="J3267" s="76"/>
      <c r="K3267" s="88"/>
      <c r="N3267" s="18"/>
      <c r="P3267" s="4">
        <v>40.0</v>
      </c>
      <c r="Q3267" s="4"/>
      <c r="R3267" s="4"/>
      <c r="S3267" s="21"/>
      <c r="T3267" s="21"/>
      <c r="V3267" s="89"/>
      <c r="Z3267" s="73"/>
      <c r="AA3267" s="73">
        <v>0.0</v>
      </c>
      <c r="AB3267" s="4"/>
      <c r="AC3267" s="74"/>
      <c r="AD3267" s="75"/>
      <c r="AE3267" s="75"/>
      <c r="AF3267" s="76"/>
      <c r="AJ3267" s="90"/>
      <c r="AK3267" s="18"/>
      <c r="AL3267" s="8">
        <f t="shared" si="251"/>
        <v>0</v>
      </c>
      <c r="AO3267" s="8">
        <v>7.751351692774127</v>
      </c>
      <c r="AT3267" s="18"/>
      <c r="AU3267" s="91"/>
    </row>
    <row r="3268" ht="12.0" customHeight="1">
      <c r="A3268" s="97">
        <v>1014046.0</v>
      </c>
      <c r="B3268" s="92" t="s">
        <v>3614</v>
      </c>
      <c r="C3268" s="81" t="str">
        <f t="shared" si="249"/>
        <v/>
      </c>
      <c r="D3268" s="82">
        <v>1159.97</v>
      </c>
      <c r="E3268" s="94"/>
      <c r="F3268" s="84">
        <f t="shared" si="250"/>
        <v>1415.1634</v>
      </c>
      <c r="G3268" s="95" t="s">
        <v>246</v>
      </c>
      <c r="H3268" s="69"/>
      <c r="I3268" s="76"/>
      <c r="J3268" s="76"/>
      <c r="K3268" s="88"/>
      <c r="N3268" s="18"/>
      <c r="P3268" s="4">
        <v>40.0</v>
      </c>
      <c r="Q3268" s="4"/>
      <c r="R3268" s="4"/>
      <c r="S3268" s="21"/>
      <c r="T3268" s="21"/>
      <c r="V3268" s="89"/>
      <c r="Z3268" s="73"/>
      <c r="AA3268" s="73">
        <v>20.000263803519132</v>
      </c>
      <c r="AB3268" s="4"/>
      <c r="AC3268" s="74"/>
      <c r="AD3268" s="75"/>
      <c r="AE3268" s="75"/>
      <c r="AF3268" s="76"/>
      <c r="AJ3268" s="90"/>
      <c r="AK3268" s="18"/>
      <c r="AL3268" s="8">
        <f t="shared" si="251"/>
        <v>0</v>
      </c>
      <c r="AO3268" s="8">
        <v>84.76579696263619</v>
      </c>
      <c r="AT3268" s="18"/>
      <c r="AU3268" s="91"/>
    </row>
    <row r="3269" ht="12.0" customHeight="1">
      <c r="A3269" s="97">
        <v>1014047.0</v>
      </c>
      <c r="B3269" s="92" t="s">
        <v>3615</v>
      </c>
      <c r="C3269" s="81" t="str">
        <f t="shared" si="249"/>
        <v/>
      </c>
      <c r="D3269" s="82">
        <v>882.35</v>
      </c>
      <c r="E3269" s="94" t="s">
        <v>245</v>
      </c>
      <c r="F3269" s="84">
        <f t="shared" si="250"/>
        <v>1076.467</v>
      </c>
      <c r="G3269" s="95" t="s">
        <v>246</v>
      </c>
      <c r="H3269" s="69"/>
      <c r="I3269" s="76"/>
      <c r="J3269" s="76"/>
      <c r="K3269" s="88"/>
      <c r="N3269" s="18"/>
      <c r="P3269" s="4">
        <v>40.0</v>
      </c>
      <c r="Q3269" s="4"/>
      <c r="R3269" s="4"/>
      <c r="S3269" s="21"/>
      <c r="T3269" s="21"/>
      <c r="V3269" s="89"/>
      <c r="Z3269" s="73"/>
      <c r="AA3269" s="73">
        <v>0.0</v>
      </c>
      <c r="AB3269" s="4"/>
      <c r="AC3269" s="74"/>
      <c r="AD3269" s="75"/>
      <c r="AE3269" s="75"/>
      <c r="AF3269" s="76"/>
      <c r="AJ3269" s="90"/>
      <c r="AK3269" s="18"/>
      <c r="AL3269" s="8">
        <f t="shared" si="251"/>
        <v>0</v>
      </c>
      <c r="AO3269" s="8">
        <v>11.14361212678887</v>
      </c>
      <c r="AT3269" s="18"/>
      <c r="AU3269" s="91"/>
    </row>
    <row r="3270" ht="12.0" customHeight="1">
      <c r="A3270" s="97">
        <v>5014048.0</v>
      </c>
      <c r="B3270" s="92" t="s">
        <v>3616</v>
      </c>
      <c r="C3270" s="81" t="str">
        <f t="shared" si="249"/>
        <v/>
      </c>
      <c r="D3270" s="82">
        <v>784.78</v>
      </c>
      <c r="E3270" s="94" t="s">
        <v>245</v>
      </c>
      <c r="F3270" s="84">
        <f t="shared" si="250"/>
        <v>957.4316</v>
      </c>
      <c r="G3270" s="95" t="s">
        <v>246</v>
      </c>
      <c r="H3270" s="69"/>
      <c r="I3270" s="76"/>
      <c r="J3270" s="76"/>
      <c r="K3270" s="88"/>
      <c r="N3270" s="18"/>
      <c r="P3270" s="4">
        <v>40.0</v>
      </c>
      <c r="Q3270" s="4"/>
      <c r="R3270" s="4"/>
      <c r="S3270" s="21"/>
      <c r="T3270" s="21"/>
      <c r="V3270" s="89"/>
      <c r="Z3270" s="73"/>
      <c r="AA3270" s="73">
        <v>20.000779833505533</v>
      </c>
      <c r="AB3270" s="4"/>
      <c r="AC3270" s="74"/>
      <c r="AD3270" s="75"/>
      <c r="AE3270" s="75"/>
      <c r="AF3270" s="76"/>
      <c r="AJ3270" s="90">
        <v>1014048.0</v>
      </c>
      <c r="AK3270" s="18"/>
      <c r="AL3270" s="8">
        <f t="shared" si="251"/>
        <v>0</v>
      </c>
      <c r="AO3270" s="8">
        <v>3.3862258959249196</v>
      </c>
      <c r="AT3270" s="18"/>
      <c r="AU3270" s="91"/>
    </row>
    <row r="3271" ht="12.0" customHeight="1">
      <c r="A3271" s="97">
        <v>5014049.0</v>
      </c>
      <c r="B3271" s="92" t="s">
        <v>3617</v>
      </c>
      <c r="C3271" s="81" t="str">
        <f t="shared" si="249"/>
        <v/>
      </c>
      <c r="D3271" s="82">
        <v>1335.75</v>
      </c>
      <c r="E3271" s="94"/>
      <c r="F3271" s="84">
        <f t="shared" si="250"/>
        <v>1629.615</v>
      </c>
      <c r="G3271" s="95" t="s">
        <v>246</v>
      </c>
      <c r="H3271" s="69"/>
      <c r="I3271" s="76"/>
      <c r="J3271" s="76"/>
      <c r="K3271" s="88"/>
      <c r="N3271" s="18"/>
      <c r="P3271" s="4">
        <v>40.0</v>
      </c>
      <c r="Q3271" s="4"/>
      <c r="R3271" s="4"/>
      <c r="S3271" s="21"/>
      <c r="T3271" s="21"/>
      <c r="V3271" s="89"/>
      <c r="Z3271" s="73"/>
      <c r="AA3271" s="73">
        <v>20.000458174404088</v>
      </c>
      <c r="AB3271" s="4"/>
      <c r="AC3271" s="74"/>
      <c r="AD3271" s="75"/>
      <c r="AE3271" s="75"/>
      <c r="AF3271" s="76"/>
      <c r="AJ3271" s="90">
        <v>1014049.0</v>
      </c>
      <c r="AK3271" s="18"/>
      <c r="AL3271" s="8">
        <f t="shared" si="251"/>
        <v>0</v>
      </c>
      <c r="AO3271" s="8">
        <v>73.61102891190467</v>
      </c>
      <c r="AT3271" s="18"/>
      <c r="AU3271" s="91"/>
    </row>
    <row r="3272" ht="12.0" customHeight="1">
      <c r="A3272" s="97">
        <v>1014050.0</v>
      </c>
      <c r="B3272" s="92" t="s">
        <v>3618</v>
      </c>
      <c r="C3272" s="81" t="str">
        <f t="shared" si="249"/>
        <v/>
      </c>
      <c r="D3272" s="82">
        <v>1808.9</v>
      </c>
      <c r="E3272" s="94"/>
      <c r="F3272" s="84">
        <f t="shared" si="250"/>
        <v>2206.858</v>
      </c>
      <c r="G3272" s="95" t="s">
        <v>246</v>
      </c>
      <c r="H3272" s="69"/>
      <c r="I3272" s="76"/>
      <c r="J3272" s="76"/>
      <c r="K3272" s="88"/>
      <c r="N3272" s="18"/>
      <c r="P3272" s="4">
        <v>40.0</v>
      </c>
      <c r="Q3272" s="4"/>
      <c r="R3272" s="4"/>
      <c r="S3272" s="21"/>
      <c r="T3272" s="21"/>
      <c r="V3272" s="89"/>
      <c r="Z3272" s="73"/>
      <c r="AA3272" s="73">
        <v>19.99966166780854</v>
      </c>
      <c r="AB3272" s="4"/>
      <c r="AC3272" s="74"/>
      <c r="AD3272" s="75"/>
      <c r="AE3272" s="75"/>
      <c r="AF3272" s="76"/>
      <c r="AJ3272" s="90"/>
      <c r="AK3272" s="18"/>
      <c r="AL3272" s="8">
        <f t="shared" si="251"/>
        <v>0</v>
      </c>
      <c r="AO3272" s="8">
        <v>54.3567399970471</v>
      </c>
      <c r="AT3272" s="18"/>
      <c r="AU3272" s="91"/>
    </row>
    <row r="3273" ht="12.0" customHeight="1">
      <c r="A3273" s="97">
        <v>1011020.0</v>
      </c>
      <c r="B3273" s="92" t="s">
        <v>2615</v>
      </c>
      <c r="C3273" s="93"/>
      <c r="D3273" s="82">
        <v>66.97</v>
      </c>
      <c r="E3273" s="83" t="s">
        <v>245</v>
      </c>
      <c r="F3273" s="127">
        <f t="shared" si="250"/>
        <v>81.7034</v>
      </c>
      <c r="G3273" s="95" t="s">
        <v>274</v>
      </c>
      <c r="H3273" s="69"/>
      <c r="I3273" s="76"/>
      <c r="J3273" s="100"/>
      <c r="K3273" s="88"/>
      <c r="N3273" s="18"/>
      <c r="P3273" s="4">
        <v>40.0</v>
      </c>
      <c r="Q3273" s="4"/>
      <c r="R3273" s="4"/>
      <c r="S3273" s="21"/>
      <c r="T3273" s="21"/>
      <c r="V3273" s="89"/>
      <c r="Z3273" s="73"/>
      <c r="AA3273" s="73">
        <v>0.0</v>
      </c>
      <c r="AB3273" s="4"/>
      <c r="AC3273" s="74"/>
      <c r="AD3273" s="75"/>
      <c r="AE3273" s="75"/>
      <c r="AF3273" s="76"/>
      <c r="AJ3273" s="90"/>
      <c r="AK3273" s="18"/>
      <c r="AL3273" s="18"/>
      <c r="AT3273" s="18"/>
      <c r="AU3273" s="91"/>
    </row>
    <row r="3274" ht="60.0" customHeight="1">
      <c r="A3274" s="62">
        <v>94.0</v>
      </c>
      <c r="B3274" s="113" t="s">
        <v>3619</v>
      </c>
      <c r="C3274" s="66"/>
      <c r="D3274" s="82"/>
      <c r="E3274" s="66"/>
      <c r="F3274" s="114"/>
      <c r="G3274" s="68"/>
      <c r="H3274" s="69"/>
      <c r="I3274" s="70">
        <v>0.0</v>
      </c>
      <c r="J3274" s="71"/>
      <c r="K3274" s="71"/>
      <c r="N3274" s="18"/>
      <c r="P3274" s="4">
        <v>41.0</v>
      </c>
      <c r="Q3274" s="4"/>
      <c r="R3274" s="5"/>
      <c r="S3274" s="21"/>
      <c r="T3274" s="21"/>
      <c r="V3274" s="72"/>
      <c r="Z3274" s="73"/>
      <c r="AA3274" s="73"/>
      <c r="AB3274" s="4"/>
      <c r="AC3274" s="74"/>
      <c r="AD3274" s="75"/>
      <c r="AE3274" s="75"/>
      <c r="AF3274" s="76"/>
      <c r="AJ3274" s="90"/>
      <c r="AK3274" s="18"/>
      <c r="AL3274" s="18"/>
      <c r="AT3274" s="18"/>
      <c r="AU3274" s="91"/>
    </row>
    <row r="3275" ht="12.0" customHeight="1">
      <c r="A3275" s="79">
        <v>5013001.0</v>
      </c>
      <c r="B3275" s="80" t="s">
        <v>3620</v>
      </c>
      <c r="C3275" s="81" t="str">
        <f t="shared" ref="C3275:C3283" si="252">IF(MROUND(AL3275/(AO3275*F3275),10)=0,"",MROUND(AL3275/(AO3275*F3275),10))</f>
        <v/>
      </c>
      <c r="D3275" s="82">
        <v>5.68</v>
      </c>
      <c r="E3275" s="83" t="s">
        <v>245</v>
      </c>
      <c r="F3275" s="84">
        <f t="shared" ref="F3275:F3292" si="253">D3275*1.22</f>
        <v>6.9296</v>
      </c>
      <c r="G3275" s="85" t="s">
        <v>274</v>
      </c>
      <c r="H3275" s="69"/>
      <c r="I3275" s="87" t="s">
        <v>3562</v>
      </c>
      <c r="J3275" s="100"/>
      <c r="K3275" s="88"/>
      <c r="N3275" s="18"/>
      <c r="P3275" s="4">
        <v>41.0</v>
      </c>
      <c r="Q3275" s="4"/>
      <c r="R3275" s="4"/>
      <c r="S3275" s="21"/>
      <c r="T3275" s="21"/>
      <c r="V3275" s="89"/>
      <c r="Z3275" s="73"/>
      <c r="AA3275" s="73">
        <v>19.892473118279568</v>
      </c>
      <c r="AB3275" s="4"/>
      <c r="AC3275" s="74"/>
      <c r="AD3275" s="75"/>
      <c r="AE3275" s="75"/>
      <c r="AF3275" s="76"/>
      <c r="AJ3275" s="90">
        <v>1013001.0</v>
      </c>
      <c r="AK3275" s="18"/>
      <c r="AL3275" s="8">
        <f t="shared" ref="AL3275:AL3283" si="254">$I$3274/9</f>
        <v>0</v>
      </c>
      <c r="AO3275" s="8">
        <v>1.5104927263965637</v>
      </c>
      <c r="AT3275" s="18"/>
      <c r="AU3275" s="91"/>
    </row>
    <row r="3276" ht="12.0" customHeight="1">
      <c r="A3276" s="97">
        <v>5013002.0</v>
      </c>
      <c r="B3276" s="92" t="s">
        <v>3621</v>
      </c>
      <c r="C3276" s="81" t="str">
        <f t="shared" si="252"/>
        <v/>
      </c>
      <c r="D3276" s="82">
        <v>7.24</v>
      </c>
      <c r="E3276" s="94" t="s">
        <v>245</v>
      </c>
      <c r="F3276" s="84">
        <f t="shared" si="253"/>
        <v>8.8328</v>
      </c>
      <c r="G3276" s="95" t="s">
        <v>252</v>
      </c>
      <c r="H3276" s="69"/>
      <c r="I3276" s="187" t="s">
        <v>3622</v>
      </c>
      <c r="J3276" s="76"/>
      <c r="K3276" s="88"/>
      <c r="N3276" s="18"/>
      <c r="P3276" s="4">
        <v>41.0</v>
      </c>
      <c r="Q3276" s="4"/>
      <c r="R3276" s="4"/>
      <c r="S3276" s="21"/>
      <c r="T3276" s="21"/>
      <c r="V3276" s="89"/>
      <c r="Z3276" s="73"/>
      <c r="AA3276" s="73">
        <v>20.084566596194506</v>
      </c>
      <c r="AB3276" s="4"/>
      <c r="AC3276" s="74"/>
      <c r="AD3276" s="75"/>
      <c r="AE3276" s="75"/>
      <c r="AF3276" s="76"/>
      <c r="AJ3276" s="90">
        <v>1013002.0</v>
      </c>
      <c r="AK3276" s="18"/>
      <c r="AL3276" s="8">
        <f t="shared" si="254"/>
        <v>0</v>
      </c>
      <c r="AO3276" s="8">
        <v>1.4319169560173268</v>
      </c>
      <c r="AT3276" s="18"/>
      <c r="AU3276" s="91"/>
    </row>
    <row r="3277" ht="12.0" customHeight="1">
      <c r="A3277" s="97">
        <v>5013003.0</v>
      </c>
      <c r="B3277" s="92" t="s">
        <v>3623</v>
      </c>
      <c r="C3277" s="81" t="str">
        <f t="shared" si="252"/>
        <v/>
      </c>
      <c r="D3277" s="82">
        <v>10.39</v>
      </c>
      <c r="E3277" s="94" t="s">
        <v>245</v>
      </c>
      <c r="F3277" s="84">
        <f t="shared" si="253"/>
        <v>12.6758</v>
      </c>
      <c r="G3277" s="95" t="s">
        <v>274</v>
      </c>
      <c r="H3277" s="69"/>
      <c r="I3277" s="188"/>
      <c r="J3277" s="100"/>
      <c r="K3277" s="88"/>
      <c r="N3277" s="18"/>
      <c r="P3277" s="4">
        <v>41.0</v>
      </c>
      <c r="Q3277" s="4"/>
      <c r="R3277" s="4"/>
      <c r="S3277" s="21"/>
      <c r="T3277" s="21"/>
      <c r="V3277" s="89"/>
      <c r="Z3277" s="73"/>
      <c r="AA3277" s="73">
        <v>20.029455081001473</v>
      </c>
      <c r="AB3277" s="4"/>
      <c r="AC3277" s="74"/>
      <c r="AD3277" s="75"/>
      <c r="AE3277" s="75"/>
      <c r="AF3277" s="76"/>
      <c r="AJ3277" s="90">
        <v>1013003.0</v>
      </c>
      <c r="AK3277" s="18"/>
      <c r="AL3277" s="8">
        <f t="shared" si="254"/>
        <v>0</v>
      </c>
      <c r="AO3277" s="8">
        <v>0.7526171125470013</v>
      </c>
      <c r="AT3277" s="18"/>
      <c r="AU3277" s="91"/>
    </row>
    <row r="3278" ht="12.0" customHeight="1">
      <c r="A3278" s="97">
        <v>5013004.0</v>
      </c>
      <c r="B3278" s="92" t="s">
        <v>3624</v>
      </c>
      <c r="C3278" s="81" t="str">
        <f t="shared" si="252"/>
        <v/>
      </c>
      <c r="D3278" s="82">
        <v>12.8</v>
      </c>
      <c r="E3278" s="94" t="s">
        <v>245</v>
      </c>
      <c r="F3278" s="84">
        <f t="shared" si="253"/>
        <v>15.616</v>
      </c>
      <c r="G3278" s="95" t="s">
        <v>252</v>
      </c>
      <c r="H3278" s="69"/>
      <c r="I3278" s="76"/>
      <c r="J3278" s="76"/>
      <c r="K3278" s="88"/>
      <c r="N3278" s="18"/>
      <c r="P3278" s="4">
        <v>41.0</v>
      </c>
      <c r="Q3278" s="4"/>
      <c r="R3278" s="4"/>
      <c r="S3278" s="21"/>
      <c r="T3278" s="21"/>
      <c r="V3278" s="89"/>
      <c r="Z3278" s="73"/>
      <c r="AA3278" s="73">
        <v>19.976076555023923</v>
      </c>
      <c r="AB3278" s="4"/>
      <c r="AC3278" s="74"/>
      <c r="AD3278" s="75"/>
      <c r="AE3278" s="75"/>
      <c r="AF3278" s="76"/>
      <c r="AJ3278" s="90">
        <v>1013004.0</v>
      </c>
      <c r="AK3278" s="18"/>
      <c r="AL3278" s="8">
        <f t="shared" si="254"/>
        <v>0</v>
      </c>
      <c r="AO3278" s="8">
        <v>0.8698290857204795</v>
      </c>
      <c r="AT3278" s="18"/>
      <c r="AU3278" s="91"/>
    </row>
    <row r="3279" ht="12.0" customHeight="1">
      <c r="A3279" s="97">
        <v>5013005.0</v>
      </c>
      <c r="B3279" s="92" t="s">
        <v>3625</v>
      </c>
      <c r="C3279" s="81" t="str">
        <f t="shared" si="252"/>
        <v/>
      </c>
      <c r="D3279" s="82">
        <v>15.6</v>
      </c>
      <c r="E3279" s="94" t="s">
        <v>245</v>
      </c>
      <c r="F3279" s="84">
        <f t="shared" si="253"/>
        <v>19.032</v>
      </c>
      <c r="G3279" s="95" t="s">
        <v>246</v>
      </c>
      <c r="H3279" s="69"/>
      <c r="I3279" s="187" t="s">
        <v>3626</v>
      </c>
      <c r="J3279" s="76"/>
      <c r="K3279" s="88"/>
      <c r="N3279" s="18"/>
      <c r="P3279" s="4">
        <v>41.0</v>
      </c>
      <c r="Q3279" s="4"/>
      <c r="R3279" s="4"/>
      <c r="S3279" s="21"/>
      <c r="T3279" s="21"/>
      <c r="V3279" s="89"/>
      <c r="Z3279" s="73"/>
      <c r="AA3279" s="73">
        <v>20.01962708537782</v>
      </c>
      <c r="AB3279" s="4"/>
      <c r="AC3279" s="74"/>
      <c r="AD3279" s="75"/>
      <c r="AE3279" s="75"/>
      <c r="AF3279" s="76"/>
      <c r="AJ3279" s="90">
        <v>1013005.0</v>
      </c>
      <c r="AK3279" s="18"/>
      <c r="AL3279" s="8">
        <f t="shared" si="254"/>
        <v>0</v>
      </c>
      <c r="AO3279" s="8">
        <v>1.9032972505810677</v>
      </c>
      <c r="AT3279" s="18"/>
      <c r="AU3279" s="91"/>
    </row>
    <row r="3280" ht="12.0" customHeight="1">
      <c r="A3280" s="97">
        <v>5013006.0</v>
      </c>
      <c r="B3280" s="92" t="s">
        <v>3627</v>
      </c>
      <c r="C3280" s="81" t="str">
        <f t="shared" si="252"/>
        <v/>
      </c>
      <c r="D3280" s="82">
        <v>18.45</v>
      </c>
      <c r="E3280" s="94" t="s">
        <v>245</v>
      </c>
      <c r="F3280" s="84">
        <f t="shared" si="253"/>
        <v>22.509</v>
      </c>
      <c r="G3280" s="95" t="s">
        <v>274</v>
      </c>
      <c r="H3280" s="69"/>
      <c r="I3280" s="188"/>
      <c r="J3280" s="100"/>
      <c r="K3280" s="88"/>
      <c r="N3280" s="18"/>
      <c r="P3280" s="4">
        <v>41.0</v>
      </c>
      <c r="Q3280" s="4"/>
      <c r="R3280" s="4"/>
      <c r="S3280" s="21"/>
      <c r="T3280" s="21"/>
      <c r="V3280" s="89"/>
      <c r="Z3280" s="73"/>
      <c r="AA3280" s="73">
        <v>19.98341625207297</v>
      </c>
      <c r="AB3280" s="4"/>
      <c r="AC3280" s="74"/>
      <c r="AD3280" s="75"/>
      <c r="AE3280" s="75"/>
      <c r="AF3280" s="76"/>
      <c r="AJ3280" s="90">
        <v>1013006.0</v>
      </c>
      <c r="AK3280" s="18"/>
      <c r="AL3280" s="8">
        <f t="shared" si="254"/>
        <v>0</v>
      </c>
      <c r="AO3280" s="8">
        <v>0.6656449803418428</v>
      </c>
      <c r="AT3280" s="18"/>
      <c r="AU3280" s="91"/>
    </row>
    <row r="3281" ht="12.0" customHeight="1">
      <c r="A3281" s="97">
        <v>5013007.0</v>
      </c>
      <c r="B3281" s="92" t="s">
        <v>3628</v>
      </c>
      <c r="C3281" s="81" t="str">
        <f t="shared" si="252"/>
        <v/>
      </c>
      <c r="D3281" s="82">
        <v>22.63</v>
      </c>
      <c r="E3281" s="94" t="s">
        <v>245</v>
      </c>
      <c r="F3281" s="84">
        <f t="shared" si="253"/>
        <v>27.6086</v>
      </c>
      <c r="G3281" s="95" t="s">
        <v>246</v>
      </c>
      <c r="H3281" s="69"/>
      <c r="I3281" s="76"/>
      <c r="J3281" s="76"/>
      <c r="K3281" s="88"/>
      <c r="N3281" s="18"/>
      <c r="P3281" s="4">
        <v>41.0</v>
      </c>
      <c r="Q3281" s="4"/>
      <c r="R3281" s="4"/>
      <c r="S3281" s="21"/>
      <c r="T3281" s="21"/>
      <c r="V3281" s="89"/>
      <c r="Z3281" s="73"/>
      <c r="AA3281" s="73">
        <v>20.013522650439484</v>
      </c>
      <c r="AB3281" s="4"/>
      <c r="AC3281" s="74"/>
      <c r="AD3281" s="75"/>
      <c r="AE3281" s="75"/>
      <c r="AF3281" s="76"/>
      <c r="AJ3281" s="90">
        <v>1013007.0</v>
      </c>
      <c r="AK3281" s="18"/>
      <c r="AL3281" s="8">
        <f t="shared" si="254"/>
        <v>0</v>
      </c>
      <c r="AO3281" s="8">
        <v>2.435179243825214</v>
      </c>
      <c r="AT3281" s="18"/>
      <c r="AU3281" s="91"/>
    </row>
    <row r="3282" ht="12.0" customHeight="1">
      <c r="A3282" s="97">
        <v>5013008.0</v>
      </c>
      <c r="B3282" s="92" t="s">
        <v>3629</v>
      </c>
      <c r="C3282" s="81" t="str">
        <f t="shared" si="252"/>
        <v/>
      </c>
      <c r="D3282" s="82">
        <v>26.76</v>
      </c>
      <c r="E3282" s="94" t="s">
        <v>245</v>
      </c>
      <c r="F3282" s="84">
        <f t="shared" si="253"/>
        <v>32.6472</v>
      </c>
      <c r="G3282" s="95" t="s">
        <v>252</v>
      </c>
      <c r="H3282" s="69"/>
      <c r="I3282" s="187" t="s">
        <v>3630</v>
      </c>
      <c r="J3282" s="76"/>
      <c r="K3282" s="88"/>
      <c r="N3282" s="18"/>
      <c r="P3282" s="4">
        <v>41.0</v>
      </c>
      <c r="Q3282" s="4"/>
      <c r="R3282" s="4"/>
      <c r="S3282" s="21"/>
      <c r="T3282" s="21"/>
      <c r="V3282" s="89"/>
      <c r="Z3282" s="73"/>
      <c r="AA3282" s="73">
        <v>20.011435105774723</v>
      </c>
      <c r="AB3282" s="4"/>
      <c r="AC3282" s="74"/>
      <c r="AD3282" s="75"/>
      <c r="AE3282" s="75"/>
      <c r="AF3282" s="76"/>
      <c r="AJ3282" s="90">
        <v>1013008.0</v>
      </c>
      <c r="AK3282" s="18"/>
      <c r="AL3282" s="8">
        <f t="shared" si="254"/>
        <v>0</v>
      </c>
      <c r="AO3282" s="8">
        <v>0.6067962538056892</v>
      </c>
      <c r="AT3282" s="18"/>
      <c r="AU3282" s="91"/>
    </row>
    <row r="3283" ht="12.0" customHeight="1">
      <c r="A3283" s="97">
        <v>5013009.0</v>
      </c>
      <c r="B3283" s="92" t="s">
        <v>3631</v>
      </c>
      <c r="C3283" s="81" t="str">
        <f t="shared" si="252"/>
        <v/>
      </c>
      <c r="D3283" s="82">
        <v>38.21</v>
      </c>
      <c r="E3283" s="94" t="s">
        <v>245</v>
      </c>
      <c r="F3283" s="84">
        <f t="shared" si="253"/>
        <v>46.6162</v>
      </c>
      <c r="G3283" s="95" t="s">
        <v>252</v>
      </c>
      <c r="H3283" s="69"/>
      <c r="I3283" s="188"/>
      <c r="J3283" s="76"/>
      <c r="K3283" s="88"/>
      <c r="N3283" s="18"/>
      <c r="P3283" s="4">
        <v>41.0</v>
      </c>
      <c r="Q3283" s="4"/>
      <c r="R3283" s="4"/>
      <c r="S3283" s="21"/>
      <c r="T3283" s="21"/>
      <c r="V3283" s="89"/>
      <c r="Z3283" s="73"/>
      <c r="AA3283" s="73">
        <v>19.983980776932313</v>
      </c>
      <c r="AB3283" s="4"/>
      <c r="AC3283" s="74"/>
      <c r="AD3283" s="75"/>
      <c r="AE3283" s="75"/>
      <c r="AF3283" s="76"/>
      <c r="AJ3283" s="90">
        <v>1013009.0</v>
      </c>
      <c r="AK3283" s="18"/>
      <c r="AL3283" s="8">
        <f t="shared" si="254"/>
        <v>0</v>
      </c>
      <c r="AO3283" s="8">
        <v>0.930257082382362</v>
      </c>
      <c r="AT3283" s="18"/>
      <c r="AU3283" s="91"/>
    </row>
    <row r="3284" ht="12.0" customHeight="1">
      <c r="A3284" s="97">
        <v>3703016.0</v>
      </c>
      <c r="B3284" s="92" t="s">
        <v>2585</v>
      </c>
      <c r="C3284" s="93"/>
      <c r="D3284" s="82">
        <v>12.52</v>
      </c>
      <c r="E3284" s="106" t="s">
        <v>372</v>
      </c>
      <c r="F3284" s="84">
        <f t="shared" si="253"/>
        <v>15.2744</v>
      </c>
      <c r="G3284" s="95" t="s">
        <v>274</v>
      </c>
      <c r="H3284" s="69"/>
      <c r="I3284" s="76"/>
      <c r="J3284" s="100"/>
      <c r="K3284" s="88"/>
      <c r="N3284" s="18"/>
      <c r="P3284" s="4">
        <v>41.0</v>
      </c>
      <c r="Q3284" s="4"/>
      <c r="R3284" s="4"/>
      <c r="S3284" s="21"/>
      <c r="T3284" s="21"/>
      <c r="V3284" s="89"/>
      <c r="Z3284" s="73"/>
      <c r="AA3284" s="73">
        <v>15.036674816625919</v>
      </c>
      <c r="AB3284" s="4"/>
      <c r="AC3284" s="74"/>
      <c r="AD3284" s="75"/>
      <c r="AE3284" s="75"/>
      <c r="AF3284" s="76"/>
      <c r="AJ3284" s="90"/>
      <c r="AK3284" s="18"/>
      <c r="AL3284" s="18"/>
      <c r="AT3284" s="18"/>
      <c r="AU3284" s="91"/>
    </row>
    <row r="3285" ht="12.0" customHeight="1">
      <c r="A3285" s="97">
        <v>3703017.0</v>
      </c>
      <c r="B3285" s="92" t="s">
        <v>2586</v>
      </c>
      <c r="C3285" s="93"/>
      <c r="D3285" s="82">
        <v>14.28</v>
      </c>
      <c r="E3285" s="106" t="s">
        <v>372</v>
      </c>
      <c r="F3285" s="84">
        <f t="shared" si="253"/>
        <v>17.4216</v>
      </c>
      <c r="G3285" s="95" t="s">
        <v>252</v>
      </c>
      <c r="H3285" s="69"/>
      <c r="I3285" s="87"/>
      <c r="J3285" s="76"/>
      <c r="K3285" s="88"/>
      <c r="N3285" s="18"/>
      <c r="P3285" s="4">
        <v>41.0</v>
      </c>
      <c r="Q3285" s="4"/>
      <c r="R3285" s="4"/>
      <c r="S3285" s="21"/>
      <c r="T3285" s="21"/>
      <c r="V3285" s="89"/>
      <c r="Z3285" s="73"/>
      <c r="AA3285" s="73">
        <v>14.989293361884364</v>
      </c>
      <c r="AB3285" s="4"/>
      <c r="AC3285" s="74"/>
      <c r="AD3285" s="75"/>
      <c r="AE3285" s="75"/>
      <c r="AF3285" s="76"/>
      <c r="AJ3285" s="90"/>
      <c r="AK3285" s="18"/>
      <c r="AL3285" s="18"/>
      <c r="AT3285" s="18"/>
      <c r="AU3285" s="91"/>
    </row>
    <row r="3286" ht="12.0" customHeight="1">
      <c r="A3286" s="97">
        <v>3703018.0</v>
      </c>
      <c r="B3286" s="92" t="s">
        <v>2588</v>
      </c>
      <c r="C3286" s="93"/>
      <c r="D3286" s="82">
        <v>17.44</v>
      </c>
      <c r="E3286" s="106" t="s">
        <v>507</v>
      </c>
      <c r="F3286" s="84">
        <f t="shared" si="253"/>
        <v>21.2768</v>
      </c>
      <c r="G3286" s="95" t="s">
        <v>274</v>
      </c>
      <c r="H3286" s="69"/>
      <c r="I3286" s="87" t="s">
        <v>375</v>
      </c>
      <c r="J3286" s="100"/>
      <c r="K3286" s="88"/>
      <c r="N3286" s="18"/>
      <c r="P3286" s="4">
        <v>41.0</v>
      </c>
      <c r="Q3286" s="4"/>
      <c r="R3286" s="4"/>
      <c r="S3286" s="21"/>
      <c r="T3286" s="21"/>
      <c r="V3286" s="89"/>
      <c r="Z3286" s="73"/>
      <c r="AA3286" s="73">
        <v>15.0</v>
      </c>
      <c r="AB3286" s="4"/>
      <c r="AC3286" s="74"/>
      <c r="AD3286" s="75"/>
      <c r="AE3286" s="75"/>
      <c r="AF3286" s="76"/>
      <c r="AJ3286" s="90"/>
      <c r="AK3286" s="18"/>
      <c r="AL3286" s="18"/>
      <c r="AT3286" s="18"/>
      <c r="AU3286" s="91"/>
    </row>
    <row r="3287" ht="12.0" customHeight="1">
      <c r="A3287" s="97">
        <v>3703019.0</v>
      </c>
      <c r="B3287" s="92" t="s">
        <v>2589</v>
      </c>
      <c r="C3287" s="93"/>
      <c r="D3287" s="82">
        <v>19.84</v>
      </c>
      <c r="E3287" s="106" t="s">
        <v>372</v>
      </c>
      <c r="F3287" s="84">
        <f t="shared" si="253"/>
        <v>24.2048</v>
      </c>
      <c r="G3287" s="95" t="s">
        <v>252</v>
      </c>
      <c r="H3287" s="69"/>
      <c r="I3287" s="187" t="s">
        <v>3632</v>
      </c>
      <c r="J3287" s="76"/>
      <c r="K3287" s="88"/>
      <c r="N3287" s="18"/>
      <c r="P3287" s="4">
        <v>41.0</v>
      </c>
      <c r="Q3287" s="4"/>
      <c r="R3287" s="4"/>
      <c r="S3287" s="21"/>
      <c r="T3287" s="21"/>
      <c r="V3287" s="89"/>
      <c r="Z3287" s="73"/>
      <c r="AA3287" s="73">
        <v>15.03469545104086</v>
      </c>
      <c r="AB3287" s="4"/>
      <c r="AC3287" s="74"/>
      <c r="AD3287" s="75"/>
      <c r="AE3287" s="75"/>
      <c r="AF3287" s="76"/>
      <c r="AJ3287" s="90"/>
      <c r="AK3287" s="18"/>
      <c r="AL3287" s="18"/>
      <c r="AT3287" s="18"/>
      <c r="AU3287" s="91"/>
    </row>
    <row r="3288" ht="12.0" customHeight="1">
      <c r="A3288" s="97">
        <v>3703020.0</v>
      </c>
      <c r="B3288" s="92" t="s">
        <v>2591</v>
      </c>
      <c r="C3288" s="93"/>
      <c r="D3288" s="82">
        <v>22.9</v>
      </c>
      <c r="E3288" s="106" t="s">
        <v>507</v>
      </c>
      <c r="F3288" s="84">
        <f t="shared" si="253"/>
        <v>27.938</v>
      </c>
      <c r="G3288" s="95" t="s">
        <v>246</v>
      </c>
      <c r="H3288" s="69"/>
      <c r="I3288" s="188"/>
      <c r="J3288" s="76"/>
      <c r="K3288" s="88"/>
      <c r="N3288" s="18"/>
      <c r="P3288" s="4">
        <v>41.0</v>
      </c>
      <c r="Q3288" s="4"/>
      <c r="R3288" s="4"/>
      <c r="S3288" s="21"/>
      <c r="T3288" s="21"/>
      <c r="V3288" s="89"/>
      <c r="Z3288" s="73"/>
      <c r="AA3288" s="73">
        <v>14.973262032085572</v>
      </c>
      <c r="AB3288" s="4"/>
      <c r="AC3288" s="74"/>
      <c r="AD3288" s="75"/>
      <c r="AE3288" s="75"/>
      <c r="AF3288" s="76"/>
      <c r="AJ3288" s="90"/>
      <c r="AK3288" s="18"/>
      <c r="AL3288" s="18"/>
      <c r="AT3288" s="18"/>
      <c r="AU3288" s="91"/>
    </row>
    <row r="3289" ht="12.0" customHeight="1">
      <c r="A3289" s="97">
        <v>3703021.0</v>
      </c>
      <c r="B3289" s="92" t="s">
        <v>2592</v>
      </c>
      <c r="C3289" s="93"/>
      <c r="D3289" s="82">
        <v>25.75</v>
      </c>
      <c r="E3289" s="106" t="s">
        <v>372</v>
      </c>
      <c r="F3289" s="84">
        <f t="shared" si="253"/>
        <v>31.415</v>
      </c>
      <c r="G3289" s="95" t="s">
        <v>274</v>
      </c>
      <c r="H3289" s="69"/>
      <c r="I3289" s="19" t="s">
        <v>381</v>
      </c>
      <c r="J3289" s="100"/>
      <c r="K3289" s="88"/>
      <c r="N3289" s="18"/>
      <c r="P3289" s="4">
        <v>41.0</v>
      </c>
      <c r="Q3289" s="4"/>
      <c r="R3289" s="4"/>
      <c r="S3289" s="21"/>
      <c r="T3289" s="21"/>
      <c r="V3289" s="89"/>
      <c r="Z3289" s="73"/>
      <c r="AA3289" s="73">
        <v>14.973262032085557</v>
      </c>
      <c r="AB3289" s="4"/>
      <c r="AC3289" s="74"/>
      <c r="AD3289" s="75"/>
      <c r="AE3289" s="75"/>
      <c r="AF3289" s="76"/>
      <c r="AJ3289" s="90"/>
      <c r="AK3289" s="18"/>
      <c r="AL3289" s="18"/>
      <c r="AT3289" s="18"/>
      <c r="AU3289" s="91"/>
    </row>
    <row r="3290" ht="12.0" customHeight="1">
      <c r="A3290" s="97">
        <v>3703022.0</v>
      </c>
      <c r="B3290" s="92" t="s">
        <v>2593</v>
      </c>
      <c r="C3290" s="93"/>
      <c r="D3290" s="82">
        <v>29.93</v>
      </c>
      <c r="E3290" s="106" t="s">
        <v>507</v>
      </c>
      <c r="F3290" s="84">
        <f t="shared" si="253"/>
        <v>36.5146</v>
      </c>
      <c r="G3290" s="95" t="s">
        <v>246</v>
      </c>
      <c r="H3290" s="69"/>
      <c r="J3290" s="76"/>
      <c r="K3290" s="88"/>
      <c r="N3290" s="18"/>
      <c r="P3290" s="4">
        <v>41.0</v>
      </c>
      <c r="Q3290" s="4"/>
      <c r="R3290" s="4"/>
      <c r="S3290" s="21"/>
      <c r="T3290" s="21"/>
      <c r="V3290" s="89"/>
      <c r="Z3290" s="73"/>
      <c r="AA3290" s="73">
        <v>14.979550102249476</v>
      </c>
      <c r="AB3290" s="4"/>
      <c r="AC3290" s="74"/>
      <c r="AD3290" s="75"/>
      <c r="AE3290" s="75"/>
      <c r="AF3290" s="76"/>
      <c r="AJ3290" s="90"/>
      <c r="AK3290" s="18"/>
      <c r="AL3290" s="18"/>
      <c r="AT3290" s="18"/>
      <c r="AU3290" s="91"/>
    </row>
    <row r="3291" ht="12.0" customHeight="1">
      <c r="A3291" s="97">
        <v>3703023.0</v>
      </c>
      <c r="B3291" s="92" t="s">
        <v>2595</v>
      </c>
      <c r="C3291" s="93"/>
      <c r="D3291" s="82">
        <v>34.89</v>
      </c>
      <c r="E3291" s="106" t="s">
        <v>372</v>
      </c>
      <c r="F3291" s="84">
        <f t="shared" si="253"/>
        <v>42.5658</v>
      </c>
      <c r="G3291" s="95" t="s">
        <v>252</v>
      </c>
      <c r="H3291" s="69"/>
      <c r="J3291" s="76"/>
      <c r="K3291" s="88"/>
      <c r="N3291" s="18"/>
      <c r="P3291" s="4">
        <v>41.0</v>
      </c>
      <c r="Q3291" s="4"/>
      <c r="R3291" s="4"/>
      <c r="S3291" s="21"/>
      <c r="T3291" s="21"/>
      <c r="V3291" s="89"/>
      <c r="Z3291" s="73"/>
      <c r="AA3291" s="73">
        <v>15.0</v>
      </c>
      <c r="AB3291" s="4"/>
      <c r="AC3291" s="74"/>
      <c r="AD3291" s="75"/>
      <c r="AE3291" s="75"/>
      <c r="AF3291" s="76"/>
      <c r="AJ3291" s="90"/>
      <c r="AK3291" s="18"/>
      <c r="AL3291" s="18"/>
      <c r="AT3291" s="18"/>
      <c r="AU3291" s="91"/>
    </row>
    <row r="3292" ht="12.0" customHeight="1">
      <c r="A3292" s="109">
        <v>3703024.0</v>
      </c>
      <c r="B3292" s="110" t="s">
        <v>2596</v>
      </c>
      <c r="C3292" s="111"/>
      <c r="D3292" s="82">
        <v>46.33</v>
      </c>
      <c r="E3292" s="106" t="s">
        <v>458</v>
      </c>
      <c r="F3292" s="128">
        <f t="shared" si="253"/>
        <v>56.5226</v>
      </c>
      <c r="G3292" s="112" t="s">
        <v>252</v>
      </c>
      <c r="H3292" s="69"/>
      <c r="I3292" s="76"/>
      <c r="J3292" s="76"/>
      <c r="K3292" s="88"/>
      <c r="N3292" s="18"/>
      <c r="P3292" s="4">
        <v>41.0</v>
      </c>
      <c r="Q3292" s="4"/>
      <c r="R3292" s="4"/>
      <c r="S3292" s="21"/>
      <c r="T3292" s="21"/>
      <c r="V3292" s="89"/>
      <c r="Z3292" s="73"/>
      <c r="AA3292" s="73">
        <v>14.993394980184945</v>
      </c>
      <c r="AB3292" s="4"/>
      <c r="AC3292" s="74"/>
      <c r="AD3292" s="75"/>
      <c r="AE3292" s="75"/>
      <c r="AF3292" s="76"/>
      <c r="AJ3292" s="90"/>
      <c r="AK3292" s="18"/>
      <c r="AL3292" s="18"/>
      <c r="AT3292" s="18"/>
      <c r="AU3292" s="91"/>
    </row>
    <row r="3293" ht="60.0" customHeight="1">
      <c r="A3293" s="62">
        <v>95.0</v>
      </c>
      <c r="B3293" s="113" t="s">
        <v>3633</v>
      </c>
      <c r="C3293" s="66"/>
      <c r="D3293" s="82"/>
      <c r="E3293" s="66"/>
      <c r="F3293" s="114"/>
      <c r="G3293" s="68"/>
      <c r="H3293" s="69"/>
      <c r="I3293" s="70">
        <v>0.0</v>
      </c>
      <c r="J3293" s="71"/>
      <c r="K3293" s="71"/>
      <c r="N3293" s="18"/>
      <c r="P3293" s="4">
        <v>42.0</v>
      </c>
      <c r="Q3293" s="4"/>
      <c r="R3293" s="5"/>
      <c r="S3293" s="21"/>
      <c r="T3293" s="21"/>
      <c r="V3293" s="72"/>
      <c r="Z3293" s="73"/>
      <c r="AA3293" s="73"/>
      <c r="AB3293" s="4"/>
      <c r="AC3293" s="74"/>
      <c r="AD3293" s="75"/>
      <c r="AE3293" s="75"/>
      <c r="AF3293" s="76"/>
      <c r="AJ3293" s="90"/>
      <c r="AK3293" s="18"/>
      <c r="AL3293" s="18"/>
      <c r="AT3293" s="18"/>
      <c r="AU3293" s="91"/>
    </row>
    <row r="3294" ht="12.0" customHeight="1">
      <c r="A3294" s="79">
        <v>5012001.0</v>
      </c>
      <c r="B3294" s="80" t="s">
        <v>3634</v>
      </c>
      <c r="C3294" s="81" t="str">
        <f t="shared" ref="C3294:C3310" si="255">IF(MROUND(AL3294/(AO3294*F3294),1)=0,"",MROUND(AL3294/(AO3294*F3294),1))</f>
        <v/>
      </c>
      <c r="D3294" s="82">
        <v>39.66</v>
      </c>
      <c r="E3294" s="83" t="s">
        <v>245</v>
      </c>
      <c r="F3294" s="84">
        <f t="shared" ref="F3294:F3319" si="256">D3294*1.22</f>
        <v>48.3852</v>
      </c>
      <c r="G3294" s="85" t="s">
        <v>274</v>
      </c>
      <c r="H3294" s="69"/>
      <c r="I3294" s="87" t="s">
        <v>3562</v>
      </c>
      <c r="J3294" s="100"/>
      <c r="K3294" s="88"/>
      <c r="N3294" s="18"/>
      <c r="P3294" s="4">
        <v>42.0</v>
      </c>
      <c r="Q3294" s="4"/>
      <c r="R3294" s="4"/>
      <c r="S3294" s="21"/>
      <c r="T3294" s="21"/>
      <c r="V3294" s="89"/>
      <c r="Z3294" s="73"/>
      <c r="AA3294" s="73">
        <v>20.0154261473197</v>
      </c>
      <c r="AB3294" s="4"/>
      <c r="AC3294" s="74"/>
      <c r="AD3294" s="75"/>
      <c r="AE3294" s="75"/>
      <c r="AF3294" s="76"/>
      <c r="AJ3294" s="90">
        <v>1012001.0</v>
      </c>
      <c r="AK3294" s="18"/>
      <c r="AL3294" s="8">
        <f t="shared" ref="AL3294:AL3310" si="257">$I$3293/17</f>
        <v>0</v>
      </c>
      <c r="AO3294" s="8">
        <v>1.212130723955439</v>
      </c>
      <c r="AT3294" s="18"/>
      <c r="AU3294" s="91"/>
    </row>
    <row r="3295" ht="12.0" customHeight="1">
      <c r="A3295" s="97">
        <v>5012002.0</v>
      </c>
      <c r="B3295" s="92" t="s">
        <v>3635</v>
      </c>
      <c r="C3295" s="81" t="str">
        <f t="shared" si="255"/>
        <v/>
      </c>
      <c r="D3295" s="82">
        <v>39.88</v>
      </c>
      <c r="E3295" s="94" t="s">
        <v>245</v>
      </c>
      <c r="F3295" s="84">
        <f t="shared" si="256"/>
        <v>48.6536</v>
      </c>
      <c r="G3295" s="95" t="s">
        <v>274</v>
      </c>
      <c r="H3295" s="69"/>
      <c r="I3295" s="187" t="s">
        <v>3636</v>
      </c>
      <c r="J3295" s="100"/>
      <c r="K3295" s="88"/>
      <c r="N3295" s="18"/>
      <c r="P3295" s="4">
        <v>42.0</v>
      </c>
      <c r="Q3295" s="4"/>
      <c r="R3295" s="4"/>
      <c r="S3295" s="21"/>
      <c r="T3295" s="21"/>
      <c r="V3295" s="89"/>
      <c r="Z3295" s="73"/>
      <c r="AA3295" s="73">
        <v>19.992325402916336</v>
      </c>
      <c r="AB3295" s="4"/>
      <c r="AC3295" s="74"/>
      <c r="AD3295" s="75"/>
      <c r="AE3295" s="75"/>
      <c r="AF3295" s="76"/>
      <c r="AJ3295" s="90">
        <v>1012002.0</v>
      </c>
      <c r="AK3295" s="18"/>
      <c r="AL3295" s="8">
        <f t="shared" si="257"/>
        <v>0</v>
      </c>
      <c r="AO3295" s="8">
        <v>0.9614619701230629</v>
      </c>
      <c r="AT3295" s="18"/>
      <c r="AU3295" s="91"/>
    </row>
    <row r="3296" ht="12.0" customHeight="1">
      <c r="A3296" s="97">
        <v>5012003.0</v>
      </c>
      <c r="B3296" s="92" t="s">
        <v>3637</v>
      </c>
      <c r="C3296" s="81" t="str">
        <f t="shared" si="255"/>
        <v/>
      </c>
      <c r="D3296" s="82">
        <v>40.01</v>
      </c>
      <c r="E3296" s="94" t="s">
        <v>245</v>
      </c>
      <c r="F3296" s="84">
        <f t="shared" si="256"/>
        <v>48.8122</v>
      </c>
      <c r="G3296" s="95" t="s">
        <v>246</v>
      </c>
      <c r="H3296" s="69"/>
      <c r="I3296" s="188"/>
      <c r="J3296" s="76"/>
      <c r="K3296" s="88"/>
      <c r="N3296" s="18"/>
      <c r="P3296" s="4">
        <v>42.0</v>
      </c>
      <c r="Q3296" s="4"/>
      <c r="R3296" s="4"/>
      <c r="S3296" s="21"/>
      <c r="T3296" s="21"/>
      <c r="V3296" s="89"/>
      <c r="Z3296" s="73"/>
      <c r="AA3296" s="73">
        <v>20.0</v>
      </c>
      <c r="AB3296" s="4"/>
      <c r="AC3296" s="74"/>
      <c r="AD3296" s="75"/>
      <c r="AE3296" s="75"/>
      <c r="AF3296" s="76"/>
      <c r="AJ3296" s="90">
        <v>1012003.0</v>
      </c>
      <c r="AK3296" s="18"/>
      <c r="AL3296" s="8">
        <f t="shared" si="257"/>
        <v>0</v>
      </c>
      <c r="AO3296" s="8">
        <v>3.5419932145447577</v>
      </c>
      <c r="AT3296" s="18"/>
      <c r="AU3296" s="91"/>
    </row>
    <row r="3297" ht="12.0" customHeight="1">
      <c r="A3297" s="97">
        <v>5012004.0</v>
      </c>
      <c r="B3297" s="92" t="s">
        <v>3638</v>
      </c>
      <c r="C3297" s="81" t="str">
        <f t="shared" si="255"/>
        <v/>
      </c>
      <c r="D3297" s="82">
        <v>43.88</v>
      </c>
      <c r="E3297" s="94" t="s">
        <v>245</v>
      </c>
      <c r="F3297" s="84">
        <f t="shared" si="256"/>
        <v>53.5336</v>
      </c>
      <c r="G3297" s="95" t="s">
        <v>274</v>
      </c>
      <c r="H3297" s="69"/>
      <c r="I3297" s="76"/>
      <c r="J3297" s="100"/>
      <c r="K3297" s="88"/>
      <c r="N3297" s="18"/>
      <c r="P3297" s="4">
        <v>42.0</v>
      </c>
      <c r="Q3297" s="4"/>
      <c r="R3297" s="4"/>
      <c r="S3297" s="21"/>
      <c r="T3297" s="21"/>
      <c r="V3297" s="89"/>
      <c r="Z3297" s="73"/>
      <c r="AA3297" s="73">
        <v>20.013947001394698</v>
      </c>
      <c r="AB3297" s="4"/>
      <c r="AC3297" s="74"/>
      <c r="AD3297" s="75"/>
      <c r="AE3297" s="75"/>
      <c r="AF3297" s="76"/>
      <c r="AJ3297" s="90">
        <v>1012004.0</v>
      </c>
      <c r="AK3297" s="18"/>
      <c r="AL3297" s="8">
        <f t="shared" si="257"/>
        <v>0</v>
      </c>
      <c r="AO3297" s="8">
        <v>1.0182105830797827</v>
      </c>
      <c r="AT3297" s="18"/>
      <c r="AU3297" s="91"/>
    </row>
    <row r="3298" ht="12.0" customHeight="1">
      <c r="A3298" s="97">
        <v>5012005.0</v>
      </c>
      <c r="B3298" s="92" t="s">
        <v>3639</v>
      </c>
      <c r="C3298" s="81" t="str">
        <f t="shared" si="255"/>
        <v/>
      </c>
      <c r="D3298" s="82">
        <v>44.1</v>
      </c>
      <c r="E3298" s="94" t="s">
        <v>245</v>
      </c>
      <c r="F3298" s="84">
        <f t="shared" si="256"/>
        <v>53.802</v>
      </c>
      <c r="G3298" s="95" t="s">
        <v>246</v>
      </c>
      <c r="H3298" s="69"/>
      <c r="I3298" s="187" t="s">
        <v>3640</v>
      </c>
      <c r="J3298" s="76"/>
      <c r="K3298" s="88"/>
      <c r="N3298" s="18"/>
      <c r="P3298" s="4">
        <v>42.0</v>
      </c>
      <c r="Q3298" s="4"/>
      <c r="R3298" s="4"/>
      <c r="S3298" s="21"/>
      <c r="T3298" s="21"/>
      <c r="V3298" s="89"/>
      <c r="Z3298" s="73"/>
      <c r="AA3298" s="73">
        <v>19.986120749479525</v>
      </c>
      <c r="AB3298" s="4"/>
      <c r="AC3298" s="74"/>
      <c r="AD3298" s="75"/>
      <c r="AE3298" s="75"/>
      <c r="AF3298" s="76"/>
      <c r="AJ3298" s="90">
        <v>1012005.0</v>
      </c>
      <c r="AK3298" s="18"/>
      <c r="AL3298" s="8">
        <f t="shared" si="257"/>
        <v>0</v>
      </c>
      <c r="AO3298" s="8">
        <v>2.567615822709782</v>
      </c>
      <c r="AT3298" s="18"/>
      <c r="AU3298" s="91"/>
    </row>
    <row r="3299" ht="12.0" customHeight="1">
      <c r="A3299" s="97">
        <v>5012006.0</v>
      </c>
      <c r="B3299" s="92" t="s">
        <v>3641</v>
      </c>
      <c r="C3299" s="81" t="str">
        <f t="shared" si="255"/>
        <v/>
      </c>
      <c r="D3299" s="82">
        <v>44.54</v>
      </c>
      <c r="E3299" s="94" t="s">
        <v>245</v>
      </c>
      <c r="F3299" s="84">
        <f t="shared" si="256"/>
        <v>54.3388</v>
      </c>
      <c r="G3299" s="95" t="s">
        <v>274</v>
      </c>
      <c r="H3299" s="69"/>
      <c r="I3299" s="188"/>
      <c r="J3299" s="100"/>
      <c r="K3299" s="88"/>
      <c r="N3299" s="18"/>
      <c r="P3299" s="4">
        <v>42.0</v>
      </c>
      <c r="Q3299" s="4"/>
      <c r="R3299" s="4"/>
      <c r="S3299" s="21"/>
      <c r="T3299" s="21"/>
      <c r="V3299" s="89"/>
      <c r="Z3299" s="73"/>
      <c r="AA3299" s="73">
        <v>19.99312950875988</v>
      </c>
      <c r="AB3299" s="4"/>
      <c r="AC3299" s="74"/>
      <c r="AD3299" s="75"/>
      <c r="AE3299" s="75"/>
      <c r="AF3299" s="76"/>
      <c r="AJ3299" s="90">
        <v>1012006.0</v>
      </c>
      <c r="AK3299" s="18"/>
      <c r="AL3299" s="8">
        <f t="shared" si="257"/>
        <v>0</v>
      </c>
      <c r="AO3299" s="8">
        <v>0.7814032446328327</v>
      </c>
      <c r="AT3299" s="18"/>
      <c r="AU3299" s="91"/>
    </row>
    <row r="3300" ht="12.0" customHeight="1">
      <c r="A3300" s="97">
        <v>5012007.0</v>
      </c>
      <c r="B3300" s="92" t="s">
        <v>3642</v>
      </c>
      <c r="C3300" s="81" t="str">
        <f t="shared" si="255"/>
        <v/>
      </c>
      <c r="D3300" s="82">
        <v>48.69</v>
      </c>
      <c r="E3300" s="94" t="s">
        <v>245</v>
      </c>
      <c r="F3300" s="84">
        <f t="shared" si="256"/>
        <v>59.4018</v>
      </c>
      <c r="G3300" s="95" t="s">
        <v>246</v>
      </c>
      <c r="H3300" s="69"/>
      <c r="I3300" s="76"/>
      <c r="J3300" s="76"/>
      <c r="K3300" s="88"/>
      <c r="N3300" s="18"/>
      <c r="P3300" s="4">
        <v>42.0</v>
      </c>
      <c r="Q3300" s="4"/>
      <c r="R3300" s="4"/>
      <c r="S3300" s="21"/>
      <c r="T3300" s="21"/>
      <c r="V3300" s="89"/>
      <c r="Z3300" s="73"/>
      <c r="AA3300" s="73">
        <v>20.012566760917366</v>
      </c>
      <c r="AB3300" s="4"/>
      <c r="AC3300" s="74"/>
      <c r="AD3300" s="75"/>
      <c r="AE3300" s="75"/>
      <c r="AF3300" s="76"/>
      <c r="AJ3300" s="90">
        <v>1012007.0</v>
      </c>
      <c r="AK3300" s="18"/>
      <c r="AL3300" s="8">
        <f t="shared" si="257"/>
        <v>0</v>
      </c>
      <c r="AO3300" s="8">
        <v>2.5365661493505076</v>
      </c>
      <c r="AT3300" s="18"/>
      <c r="AU3300" s="91"/>
    </row>
    <row r="3301" ht="12.0" customHeight="1">
      <c r="A3301" s="97">
        <v>5012008.0</v>
      </c>
      <c r="B3301" s="92" t="s">
        <v>3643</v>
      </c>
      <c r="C3301" s="81" t="str">
        <f t="shared" si="255"/>
        <v/>
      </c>
      <c r="D3301" s="82">
        <v>49.89</v>
      </c>
      <c r="E3301" s="94" t="s">
        <v>245</v>
      </c>
      <c r="F3301" s="84">
        <f t="shared" si="256"/>
        <v>60.8658</v>
      </c>
      <c r="G3301" s="95" t="s">
        <v>252</v>
      </c>
      <c r="H3301" s="69"/>
      <c r="I3301" s="187" t="s">
        <v>3644</v>
      </c>
      <c r="J3301" s="76"/>
      <c r="K3301" s="88"/>
      <c r="N3301" s="18"/>
      <c r="P3301" s="4">
        <v>42.0</v>
      </c>
      <c r="Q3301" s="4"/>
      <c r="R3301" s="4"/>
      <c r="S3301" s="21"/>
      <c r="T3301" s="21"/>
      <c r="V3301" s="89"/>
      <c r="Z3301" s="73"/>
      <c r="AA3301" s="73">
        <v>19.99386691199018</v>
      </c>
      <c r="AB3301" s="4"/>
      <c r="AC3301" s="74"/>
      <c r="AD3301" s="75"/>
      <c r="AE3301" s="75"/>
      <c r="AF3301" s="76"/>
      <c r="AJ3301" s="90">
        <v>1012008.0</v>
      </c>
      <c r="AK3301" s="18"/>
      <c r="AL3301" s="8">
        <f t="shared" si="257"/>
        <v>0</v>
      </c>
      <c r="AO3301" s="8">
        <v>0.6715037571067917</v>
      </c>
      <c r="AT3301" s="18"/>
      <c r="AU3301" s="91"/>
    </row>
    <row r="3302" ht="12.0" customHeight="1">
      <c r="A3302" s="97">
        <v>5012009.0</v>
      </c>
      <c r="B3302" s="92" t="s">
        <v>3645</v>
      </c>
      <c r="C3302" s="81" t="str">
        <f t="shared" si="255"/>
        <v/>
      </c>
      <c r="D3302" s="82">
        <v>50.69</v>
      </c>
      <c r="E3302" s="94" t="s">
        <v>245</v>
      </c>
      <c r="F3302" s="84">
        <f t="shared" si="256"/>
        <v>61.8418</v>
      </c>
      <c r="G3302" s="95" t="s">
        <v>246</v>
      </c>
      <c r="H3302" s="69"/>
      <c r="I3302" s="188"/>
      <c r="J3302" s="76"/>
      <c r="K3302" s="88"/>
      <c r="N3302" s="18"/>
      <c r="P3302" s="4">
        <v>42.0</v>
      </c>
      <c r="Q3302" s="4"/>
      <c r="R3302" s="4"/>
      <c r="S3302" s="21"/>
      <c r="T3302" s="21"/>
      <c r="V3302" s="89"/>
      <c r="Z3302" s="73"/>
      <c r="AA3302" s="73">
        <v>20.0120736492605</v>
      </c>
      <c r="AB3302" s="4"/>
      <c r="AC3302" s="74"/>
      <c r="AD3302" s="75"/>
      <c r="AE3302" s="75"/>
      <c r="AF3302" s="76"/>
      <c r="AJ3302" s="90">
        <v>1012009.0</v>
      </c>
      <c r="AK3302" s="18"/>
      <c r="AL3302" s="8">
        <f t="shared" si="257"/>
        <v>0</v>
      </c>
      <c r="AO3302" s="8">
        <v>2.9105524995132157</v>
      </c>
      <c r="AT3302" s="18"/>
      <c r="AU3302" s="91"/>
    </row>
    <row r="3303" ht="12.0" customHeight="1">
      <c r="A3303" s="97">
        <v>5012010.0</v>
      </c>
      <c r="B3303" s="92" t="s">
        <v>3646</v>
      </c>
      <c r="C3303" s="81" t="str">
        <f t="shared" si="255"/>
        <v/>
      </c>
      <c r="D3303" s="82">
        <v>51.45</v>
      </c>
      <c r="E3303" s="94" t="s">
        <v>245</v>
      </c>
      <c r="F3303" s="84">
        <f t="shared" si="256"/>
        <v>62.769</v>
      </c>
      <c r="G3303" s="95" t="s">
        <v>274</v>
      </c>
      <c r="H3303" s="69"/>
      <c r="I3303" s="76"/>
      <c r="J3303" s="100"/>
      <c r="K3303" s="88"/>
      <c r="N3303" s="18"/>
      <c r="P3303" s="4">
        <v>42.0</v>
      </c>
      <c r="Q3303" s="4"/>
      <c r="R3303" s="4"/>
      <c r="S3303" s="21"/>
      <c r="T3303" s="21"/>
      <c r="V3303" s="89"/>
      <c r="Z3303" s="73"/>
      <c r="AA3303" s="73">
        <v>20.011894142135006</v>
      </c>
      <c r="AB3303" s="4"/>
      <c r="AC3303" s="74"/>
      <c r="AD3303" s="75"/>
      <c r="AE3303" s="75"/>
      <c r="AF3303" s="76"/>
      <c r="AJ3303" s="90">
        <v>1012010.0</v>
      </c>
      <c r="AK3303" s="18"/>
      <c r="AL3303" s="8">
        <f t="shared" si="257"/>
        <v>0</v>
      </c>
      <c r="AO3303" s="8">
        <v>0.5411412170887507</v>
      </c>
      <c r="AT3303" s="18"/>
      <c r="AU3303" s="91"/>
    </row>
    <row r="3304" ht="12.0" customHeight="1">
      <c r="A3304" s="97">
        <v>5012011.0</v>
      </c>
      <c r="B3304" s="92" t="s">
        <v>3647</v>
      </c>
      <c r="C3304" s="81" t="str">
        <f t="shared" si="255"/>
        <v/>
      </c>
      <c r="D3304" s="82">
        <v>54.77</v>
      </c>
      <c r="E3304" s="94" t="s">
        <v>245</v>
      </c>
      <c r="F3304" s="84">
        <f t="shared" si="256"/>
        <v>66.8194</v>
      </c>
      <c r="G3304" s="95" t="s">
        <v>274</v>
      </c>
      <c r="H3304" s="69"/>
      <c r="I3304" s="87" t="s">
        <v>520</v>
      </c>
      <c r="J3304" s="100"/>
      <c r="K3304" s="88"/>
      <c r="N3304" s="18"/>
      <c r="P3304" s="4">
        <v>42.0</v>
      </c>
      <c r="Q3304" s="4"/>
      <c r="R3304" s="4"/>
      <c r="S3304" s="21"/>
      <c r="T3304" s="21"/>
      <c r="V3304" s="89"/>
      <c r="Z3304" s="73"/>
      <c r="AA3304" s="73">
        <v>20.0</v>
      </c>
      <c r="AB3304" s="4"/>
      <c r="AC3304" s="74"/>
      <c r="AD3304" s="75"/>
      <c r="AE3304" s="75"/>
      <c r="AF3304" s="76"/>
      <c r="AJ3304" s="90">
        <v>1012011.0</v>
      </c>
      <c r="AK3304" s="18"/>
      <c r="AL3304" s="8">
        <f t="shared" si="257"/>
        <v>0</v>
      </c>
      <c r="AO3304" s="8">
        <v>0.6234756059788472</v>
      </c>
      <c r="AT3304" s="18"/>
      <c r="AU3304" s="91"/>
    </row>
    <row r="3305" ht="12.0" customHeight="1">
      <c r="A3305" s="97">
        <v>5012012.0</v>
      </c>
      <c r="B3305" s="92" t="s">
        <v>3648</v>
      </c>
      <c r="C3305" s="81" t="str">
        <f t="shared" si="255"/>
        <v/>
      </c>
      <c r="D3305" s="82">
        <v>55.8</v>
      </c>
      <c r="E3305" s="94" t="s">
        <v>245</v>
      </c>
      <c r="F3305" s="84">
        <f t="shared" si="256"/>
        <v>68.076</v>
      </c>
      <c r="G3305" s="95" t="s">
        <v>252</v>
      </c>
      <c r="H3305" s="69"/>
      <c r="I3305" s="187" t="s">
        <v>3649</v>
      </c>
      <c r="J3305" s="76"/>
      <c r="K3305" s="88"/>
      <c r="N3305" s="18"/>
      <c r="P3305" s="4">
        <v>42.0</v>
      </c>
      <c r="Q3305" s="4"/>
      <c r="R3305" s="4"/>
      <c r="S3305" s="21"/>
      <c r="T3305" s="21"/>
      <c r="V3305" s="89"/>
      <c r="Z3305" s="73"/>
      <c r="AA3305" s="73">
        <v>19.994514536478334</v>
      </c>
      <c r="AB3305" s="4"/>
      <c r="AC3305" s="74"/>
      <c r="AD3305" s="75"/>
      <c r="AE3305" s="75"/>
      <c r="AF3305" s="76"/>
      <c r="AJ3305" s="90">
        <v>1012012.0</v>
      </c>
      <c r="AK3305" s="18"/>
      <c r="AL3305" s="8">
        <f t="shared" si="257"/>
        <v>0</v>
      </c>
      <c r="AO3305" s="8">
        <v>0.8659188851281479</v>
      </c>
      <c r="AT3305" s="18"/>
      <c r="AU3305" s="91"/>
    </row>
    <row r="3306" ht="12.0" customHeight="1">
      <c r="A3306" s="97">
        <v>5012013.0</v>
      </c>
      <c r="B3306" s="92" t="s">
        <v>3650</v>
      </c>
      <c r="C3306" s="81" t="str">
        <f t="shared" si="255"/>
        <v/>
      </c>
      <c r="D3306" s="82">
        <v>57.13</v>
      </c>
      <c r="E3306" s="94" t="s">
        <v>245</v>
      </c>
      <c r="F3306" s="84">
        <f t="shared" si="256"/>
        <v>69.6986</v>
      </c>
      <c r="G3306" s="95" t="s">
        <v>274</v>
      </c>
      <c r="H3306" s="69"/>
      <c r="I3306" s="188"/>
      <c r="J3306" s="100"/>
      <c r="K3306" s="88"/>
      <c r="N3306" s="18"/>
      <c r="P3306" s="4">
        <v>42.0</v>
      </c>
      <c r="Q3306" s="4"/>
      <c r="R3306" s="4"/>
      <c r="S3306" s="21"/>
      <c r="T3306" s="21"/>
      <c r="V3306" s="89"/>
      <c r="Z3306" s="73"/>
      <c r="AA3306" s="73">
        <v>20.00535618639529</v>
      </c>
      <c r="AB3306" s="4"/>
      <c r="AC3306" s="74"/>
      <c r="AD3306" s="75"/>
      <c r="AE3306" s="75"/>
      <c r="AF3306" s="76"/>
      <c r="AJ3306" s="90">
        <v>1012013.0</v>
      </c>
      <c r="AK3306" s="18"/>
      <c r="AL3306" s="8">
        <f t="shared" si="257"/>
        <v>0</v>
      </c>
      <c r="AO3306" s="8">
        <v>0.6975645892228012</v>
      </c>
      <c r="AT3306" s="18"/>
      <c r="AU3306" s="91"/>
    </row>
    <row r="3307" ht="12.0" customHeight="1">
      <c r="A3307" s="97">
        <v>5012014.0</v>
      </c>
      <c r="B3307" s="92" t="s">
        <v>3651</v>
      </c>
      <c r="C3307" s="81" t="str">
        <f t="shared" si="255"/>
        <v/>
      </c>
      <c r="D3307" s="82">
        <v>58.25</v>
      </c>
      <c r="E3307" s="94" t="s">
        <v>245</v>
      </c>
      <c r="F3307" s="84">
        <f t="shared" si="256"/>
        <v>71.065</v>
      </c>
      <c r="G3307" s="95" t="s">
        <v>252</v>
      </c>
      <c r="H3307" s="69"/>
      <c r="I3307" s="76"/>
      <c r="J3307" s="76"/>
      <c r="K3307" s="88"/>
      <c r="N3307" s="18"/>
      <c r="P3307" s="4">
        <v>42.0</v>
      </c>
      <c r="Q3307" s="4"/>
      <c r="R3307" s="4"/>
      <c r="S3307" s="21"/>
      <c r="T3307" s="21"/>
      <c r="V3307" s="89"/>
      <c r="Z3307" s="73"/>
      <c r="AA3307" s="73">
        <v>19.99474513925381</v>
      </c>
      <c r="AB3307" s="4"/>
      <c r="AC3307" s="74"/>
      <c r="AD3307" s="75"/>
      <c r="AE3307" s="75"/>
      <c r="AF3307" s="76"/>
      <c r="AJ3307" s="90">
        <v>1012014.0</v>
      </c>
      <c r="AK3307" s="18"/>
      <c r="AL3307" s="8">
        <f t="shared" si="257"/>
        <v>0</v>
      </c>
      <c r="AO3307" s="8">
        <v>1.422662774200066</v>
      </c>
      <c r="AT3307" s="18"/>
      <c r="AU3307" s="91"/>
    </row>
    <row r="3308" ht="12.0" customHeight="1">
      <c r="A3308" s="97">
        <v>5012015.0</v>
      </c>
      <c r="B3308" s="92" t="s">
        <v>3652</v>
      </c>
      <c r="C3308" s="81" t="str">
        <f t="shared" si="255"/>
        <v/>
      </c>
      <c r="D3308" s="82">
        <v>70.02</v>
      </c>
      <c r="E3308" s="94" t="s">
        <v>245</v>
      </c>
      <c r="F3308" s="84">
        <f t="shared" si="256"/>
        <v>85.4244</v>
      </c>
      <c r="G3308" s="95" t="s">
        <v>252</v>
      </c>
      <c r="H3308" s="69"/>
      <c r="I3308" s="76"/>
      <c r="J3308" s="76"/>
      <c r="K3308" s="88"/>
      <c r="N3308" s="18"/>
      <c r="P3308" s="4">
        <v>42.0</v>
      </c>
      <c r="Q3308" s="4"/>
      <c r="R3308" s="4"/>
      <c r="S3308" s="21"/>
      <c r="T3308" s="21"/>
      <c r="V3308" s="89"/>
      <c r="Z3308" s="73"/>
      <c r="AA3308" s="73">
        <v>19.995629370629374</v>
      </c>
      <c r="AB3308" s="4"/>
      <c r="AC3308" s="74"/>
      <c r="AD3308" s="75"/>
      <c r="AE3308" s="75"/>
      <c r="AF3308" s="76"/>
      <c r="AJ3308" s="90">
        <v>1012015.0</v>
      </c>
      <c r="AK3308" s="18"/>
      <c r="AL3308" s="8">
        <f t="shared" si="257"/>
        <v>0</v>
      </c>
      <c r="AO3308" s="8">
        <v>1.292027749630749</v>
      </c>
      <c r="AT3308" s="18"/>
      <c r="AU3308" s="91"/>
    </row>
    <row r="3309" ht="12.0" customHeight="1">
      <c r="A3309" s="97">
        <v>5012016.0</v>
      </c>
      <c r="B3309" s="92" t="s">
        <v>3653</v>
      </c>
      <c r="C3309" s="81" t="str">
        <f t="shared" si="255"/>
        <v/>
      </c>
      <c r="D3309" s="82">
        <v>77.54</v>
      </c>
      <c r="E3309" s="94" t="s">
        <v>245</v>
      </c>
      <c r="F3309" s="84">
        <f t="shared" si="256"/>
        <v>94.5988</v>
      </c>
      <c r="G3309" s="95" t="s">
        <v>252</v>
      </c>
      <c r="H3309" s="69"/>
      <c r="I3309" s="87" t="s">
        <v>375</v>
      </c>
      <c r="J3309" s="76"/>
      <c r="K3309" s="88"/>
      <c r="N3309" s="18"/>
      <c r="P3309" s="4">
        <v>42.0</v>
      </c>
      <c r="Q3309" s="4"/>
      <c r="R3309" s="4"/>
      <c r="S3309" s="21"/>
      <c r="T3309" s="21"/>
      <c r="V3309" s="89"/>
      <c r="Z3309" s="73"/>
      <c r="AA3309" s="73">
        <v>19.992105782514315</v>
      </c>
      <c r="AB3309" s="4"/>
      <c r="AC3309" s="74"/>
      <c r="AD3309" s="75"/>
      <c r="AE3309" s="75"/>
      <c r="AF3309" s="76"/>
      <c r="AJ3309" s="90">
        <v>1012016.0</v>
      </c>
      <c r="AK3309" s="18"/>
      <c r="AL3309" s="8">
        <f t="shared" si="257"/>
        <v>0</v>
      </c>
      <c r="AO3309" s="8">
        <v>0.7837961159039534</v>
      </c>
      <c r="AT3309" s="18"/>
      <c r="AU3309" s="91"/>
    </row>
    <row r="3310" ht="12.0" customHeight="1">
      <c r="A3310" s="97">
        <v>5012017.0</v>
      </c>
      <c r="B3310" s="92" t="s">
        <v>3654</v>
      </c>
      <c r="C3310" s="81" t="str">
        <f t="shared" si="255"/>
        <v/>
      </c>
      <c r="D3310" s="82">
        <v>82.95</v>
      </c>
      <c r="E3310" s="94" t="s">
        <v>245</v>
      </c>
      <c r="F3310" s="84">
        <f t="shared" si="256"/>
        <v>101.199</v>
      </c>
      <c r="G3310" s="95" t="s">
        <v>252</v>
      </c>
      <c r="H3310" s="69"/>
      <c r="I3310" s="187" t="s">
        <v>3655</v>
      </c>
      <c r="J3310" s="76"/>
      <c r="K3310" s="88"/>
      <c r="N3310" s="18"/>
      <c r="P3310" s="4">
        <v>42.0</v>
      </c>
      <c r="Q3310" s="4"/>
      <c r="R3310" s="4"/>
      <c r="S3310" s="21"/>
      <c r="T3310" s="21"/>
      <c r="V3310" s="89"/>
      <c r="Z3310" s="73"/>
      <c r="AA3310" s="73">
        <v>19.992622648469194</v>
      </c>
      <c r="AB3310" s="4"/>
      <c r="AC3310" s="74"/>
      <c r="AD3310" s="75"/>
      <c r="AE3310" s="75"/>
      <c r="AF3310" s="76"/>
      <c r="AJ3310" s="90">
        <v>1012017.0</v>
      </c>
      <c r="AK3310" s="18"/>
      <c r="AL3310" s="8">
        <f t="shared" si="257"/>
        <v>0</v>
      </c>
      <c r="AO3310" s="8">
        <v>0.8465344900649874</v>
      </c>
      <c r="AT3310" s="18"/>
      <c r="AU3310" s="91"/>
    </row>
    <row r="3311" ht="12.0" customHeight="1">
      <c r="A3311" s="97">
        <v>3703001.0</v>
      </c>
      <c r="B3311" s="92" t="s">
        <v>2598</v>
      </c>
      <c r="C3311" s="93"/>
      <c r="D3311" s="82">
        <v>48.09</v>
      </c>
      <c r="E3311" s="106" t="s">
        <v>245</v>
      </c>
      <c r="F3311" s="84">
        <f t="shared" si="256"/>
        <v>58.6698</v>
      </c>
      <c r="G3311" s="95" t="s">
        <v>274</v>
      </c>
      <c r="H3311" s="69"/>
      <c r="I3311" s="188"/>
      <c r="J3311" s="100"/>
      <c r="K3311" s="88"/>
      <c r="N3311" s="18"/>
      <c r="P3311" s="4">
        <v>42.0</v>
      </c>
      <c r="Q3311" s="4"/>
      <c r="R3311" s="4"/>
      <c r="S3311" s="21"/>
      <c r="T3311" s="21"/>
      <c r="V3311" s="89"/>
      <c r="Z3311" s="73"/>
      <c r="AA3311" s="73">
        <v>14.98568246897868</v>
      </c>
      <c r="AB3311" s="4"/>
      <c r="AC3311" s="74"/>
      <c r="AD3311" s="75"/>
      <c r="AE3311" s="75"/>
      <c r="AF3311" s="76"/>
      <c r="AJ3311" s="90"/>
      <c r="AK3311" s="18"/>
      <c r="AL3311" s="18"/>
      <c r="AT3311" s="18"/>
      <c r="AU3311" s="91"/>
    </row>
    <row r="3312" ht="12.0" customHeight="1">
      <c r="A3312" s="97">
        <v>3703002.0</v>
      </c>
      <c r="B3312" s="92" t="s">
        <v>2599</v>
      </c>
      <c r="C3312" s="93"/>
      <c r="D3312" s="82">
        <v>48.29</v>
      </c>
      <c r="E3312" s="106" t="s">
        <v>379</v>
      </c>
      <c r="F3312" s="84">
        <f t="shared" si="256"/>
        <v>58.9138</v>
      </c>
      <c r="G3312" s="95" t="s">
        <v>274</v>
      </c>
      <c r="H3312" s="69"/>
      <c r="I3312" s="19" t="s">
        <v>381</v>
      </c>
      <c r="J3312" s="100"/>
      <c r="K3312" s="88"/>
      <c r="N3312" s="18"/>
      <c r="P3312" s="4">
        <v>42.0</v>
      </c>
      <c r="Q3312" s="4"/>
      <c r="R3312" s="4"/>
      <c r="S3312" s="21"/>
      <c r="T3312" s="21"/>
      <c r="V3312" s="89"/>
      <c r="Z3312" s="73"/>
      <c r="AA3312" s="73">
        <v>14.987325728770585</v>
      </c>
      <c r="AB3312" s="4"/>
      <c r="AC3312" s="74"/>
      <c r="AD3312" s="75"/>
      <c r="AE3312" s="75"/>
      <c r="AF3312" s="76"/>
      <c r="AJ3312" s="90"/>
      <c r="AK3312" s="18"/>
      <c r="AL3312" s="18"/>
      <c r="AT3312" s="18"/>
      <c r="AU3312" s="91"/>
    </row>
    <row r="3313" ht="12.0" customHeight="1">
      <c r="A3313" s="97">
        <v>3703003.0</v>
      </c>
      <c r="B3313" s="92" t="s">
        <v>2601</v>
      </c>
      <c r="C3313" s="93"/>
      <c r="D3313" s="82">
        <v>48.44</v>
      </c>
      <c r="E3313" s="106" t="s">
        <v>458</v>
      </c>
      <c r="F3313" s="84">
        <f t="shared" si="256"/>
        <v>59.0968</v>
      </c>
      <c r="G3313" s="95" t="s">
        <v>246</v>
      </c>
      <c r="H3313" s="69"/>
      <c r="J3313" s="76"/>
      <c r="K3313" s="88"/>
      <c r="N3313" s="18"/>
      <c r="P3313" s="4">
        <v>42.0</v>
      </c>
      <c r="Q3313" s="4"/>
      <c r="R3313" s="4"/>
      <c r="S3313" s="21"/>
      <c r="T3313" s="21"/>
      <c r="V3313" s="89"/>
      <c r="Z3313" s="73"/>
      <c r="AA3313" s="73">
        <v>15.00789889415482</v>
      </c>
      <c r="AB3313" s="4"/>
      <c r="AC3313" s="74"/>
      <c r="AD3313" s="75"/>
      <c r="AE3313" s="75"/>
      <c r="AF3313" s="76"/>
      <c r="AJ3313" s="90"/>
      <c r="AK3313" s="18"/>
      <c r="AL3313" s="18"/>
      <c r="AT3313" s="18"/>
      <c r="AU3313" s="91"/>
    </row>
    <row r="3314" ht="12.0" customHeight="1">
      <c r="A3314" s="97">
        <v>3703004.0</v>
      </c>
      <c r="B3314" s="92" t="s">
        <v>2602</v>
      </c>
      <c r="C3314" s="93"/>
      <c r="D3314" s="82">
        <v>52.29</v>
      </c>
      <c r="E3314" s="106" t="s">
        <v>372</v>
      </c>
      <c r="F3314" s="84">
        <f t="shared" si="256"/>
        <v>63.7938</v>
      </c>
      <c r="G3314" s="95" t="s">
        <v>274</v>
      </c>
      <c r="H3314" s="69"/>
      <c r="J3314" s="100"/>
      <c r="K3314" s="88"/>
      <c r="N3314" s="18"/>
      <c r="P3314" s="4">
        <v>42.0</v>
      </c>
      <c r="Q3314" s="4"/>
      <c r="R3314" s="4"/>
      <c r="S3314" s="21"/>
      <c r="T3314" s="21"/>
      <c r="V3314" s="89"/>
      <c r="Z3314" s="73"/>
      <c r="AA3314" s="73">
        <v>15.00877706260971</v>
      </c>
      <c r="AB3314" s="4"/>
      <c r="AC3314" s="74"/>
      <c r="AD3314" s="75"/>
      <c r="AE3314" s="75"/>
      <c r="AF3314" s="76"/>
      <c r="AJ3314" s="90"/>
      <c r="AK3314" s="18"/>
      <c r="AL3314" s="18"/>
      <c r="AT3314" s="18"/>
      <c r="AU3314" s="91"/>
    </row>
    <row r="3315" ht="12.0" customHeight="1">
      <c r="A3315" s="97">
        <v>3703005.0</v>
      </c>
      <c r="B3315" s="92" t="s">
        <v>2604</v>
      </c>
      <c r="C3315" s="93"/>
      <c r="D3315" s="82">
        <v>52.51</v>
      </c>
      <c r="E3315" s="106" t="s">
        <v>372</v>
      </c>
      <c r="F3315" s="84">
        <f t="shared" si="256"/>
        <v>64.0622</v>
      </c>
      <c r="G3315" s="95" t="s">
        <v>246</v>
      </c>
      <c r="H3315" s="69"/>
      <c r="I3315" s="194" t="s">
        <v>3656</v>
      </c>
      <c r="J3315" s="76"/>
      <c r="K3315" s="88"/>
      <c r="N3315" s="18"/>
      <c r="P3315" s="4">
        <v>42.0</v>
      </c>
      <c r="Q3315" s="4"/>
      <c r="R3315" s="4"/>
      <c r="S3315" s="21"/>
      <c r="T3315" s="21"/>
      <c r="V3315" s="89"/>
      <c r="Z3315" s="73"/>
      <c r="AA3315" s="73">
        <v>15.005827505827511</v>
      </c>
      <c r="AB3315" s="4"/>
      <c r="AC3315" s="74"/>
      <c r="AD3315" s="75"/>
      <c r="AE3315" s="75"/>
      <c r="AF3315" s="76"/>
      <c r="AJ3315" s="90"/>
      <c r="AK3315" s="18"/>
      <c r="AL3315" s="18"/>
      <c r="AT3315" s="18"/>
      <c r="AU3315" s="91"/>
    </row>
    <row r="3316" ht="12.0" customHeight="1">
      <c r="A3316" s="97">
        <v>3703006.0</v>
      </c>
      <c r="B3316" s="92" t="s">
        <v>2605</v>
      </c>
      <c r="C3316" s="93"/>
      <c r="D3316" s="82">
        <v>52.96</v>
      </c>
      <c r="E3316" s="106" t="s">
        <v>507</v>
      </c>
      <c r="F3316" s="84">
        <f t="shared" si="256"/>
        <v>64.6112</v>
      </c>
      <c r="G3316" s="95" t="s">
        <v>274</v>
      </c>
      <c r="H3316" s="69"/>
      <c r="I3316" s="188"/>
      <c r="J3316" s="100"/>
      <c r="K3316" s="88"/>
      <c r="N3316" s="18"/>
      <c r="P3316" s="4">
        <v>42.0</v>
      </c>
      <c r="Q3316" s="4"/>
      <c r="R3316" s="4"/>
      <c r="S3316" s="21"/>
      <c r="T3316" s="21"/>
      <c r="V3316" s="89"/>
      <c r="Z3316" s="73"/>
      <c r="AA3316" s="73">
        <v>14.995665992487716</v>
      </c>
      <c r="AB3316" s="4"/>
      <c r="AC3316" s="74"/>
      <c r="AD3316" s="75"/>
      <c r="AE3316" s="75"/>
      <c r="AF3316" s="76"/>
      <c r="AJ3316" s="90"/>
      <c r="AK3316" s="18"/>
      <c r="AL3316" s="18"/>
      <c r="AT3316" s="18"/>
      <c r="AU3316" s="91"/>
    </row>
    <row r="3317" ht="12.0" customHeight="1">
      <c r="A3317" s="97">
        <v>3703007.0</v>
      </c>
      <c r="B3317" s="92" t="s">
        <v>2606</v>
      </c>
      <c r="C3317" s="93"/>
      <c r="D3317" s="82">
        <v>57.11</v>
      </c>
      <c r="E3317" s="106" t="s">
        <v>372</v>
      </c>
      <c r="F3317" s="84">
        <f t="shared" si="256"/>
        <v>69.6742</v>
      </c>
      <c r="G3317" s="95" t="s">
        <v>246</v>
      </c>
      <c r="H3317" s="69"/>
      <c r="I3317" s="76"/>
      <c r="J3317" s="76"/>
      <c r="K3317" s="88"/>
      <c r="N3317" s="18"/>
      <c r="P3317" s="4">
        <v>42.0</v>
      </c>
      <c r="Q3317" s="4"/>
      <c r="R3317" s="4"/>
      <c r="S3317" s="21"/>
      <c r="T3317" s="21"/>
      <c r="V3317" s="89"/>
      <c r="Z3317" s="73"/>
      <c r="AA3317" s="73">
        <v>15.001339405304037</v>
      </c>
      <c r="AB3317" s="4"/>
      <c r="AC3317" s="74"/>
      <c r="AD3317" s="75"/>
      <c r="AE3317" s="75"/>
      <c r="AF3317" s="76"/>
      <c r="AJ3317" s="90"/>
      <c r="AK3317" s="18"/>
      <c r="AL3317" s="18"/>
      <c r="AT3317" s="18"/>
      <c r="AU3317" s="91"/>
    </row>
    <row r="3318" ht="12.0" customHeight="1">
      <c r="A3318" s="97">
        <v>3703008.0</v>
      </c>
      <c r="B3318" s="92" t="s">
        <v>2608</v>
      </c>
      <c r="C3318" s="93"/>
      <c r="D3318" s="82">
        <v>58.31</v>
      </c>
      <c r="E3318" s="106" t="s">
        <v>507</v>
      </c>
      <c r="F3318" s="84">
        <f t="shared" si="256"/>
        <v>71.1382</v>
      </c>
      <c r="G3318" s="95" t="s">
        <v>252</v>
      </c>
      <c r="H3318" s="69"/>
      <c r="I3318" s="76"/>
      <c r="J3318" s="76"/>
      <c r="K3318" s="88"/>
      <c r="N3318" s="18"/>
      <c r="P3318" s="4">
        <v>42.0</v>
      </c>
      <c r="Q3318" s="4"/>
      <c r="R3318" s="4"/>
      <c r="S3318" s="21"/>
      <c r="T3318" s="21"/>
      <c r="V3318" s="89"/>
      <c r="Z3318" s="73"/>
      <c r="AA3318" s="73">
        <v>15.009183941222773</v>
      </c>
      <c r="AB3318" s="4"/>
      <c r="AC3318" s="74"/>
      <c r="AD3318" s="75"/>
      <c r="AE3318" s="75"/>
      <c r="AF3318" s="76"/>
      <c r="AJ3318" s="90"/>
      <c r="AK3318" s="18"/>
      <c r="AL3318" s="18"/>
      <c r="AT3318" s="18"/>
      <c r="AU3318" s="91"/>
    </row>
    <row r="3319" ht="12.0" customHeight="1">
      <c r="A3319" s="109">
        <v>1011008.0</v>
      </c>
      <c r="B3319" s="110" t="s">
        <v>2610</v>
      </c>
      <c r="C3319" s="111"/>
      <c r="D3319" s="82">
        <v>33.4</v>
      </c>
      <c r="E3319" s="83"/>
      <c r="F3319" s="183">
        <f t="shared" si="256"/>
        <v>40.748</v>
      </c>
      <c r="G3319" s="112" t="s">
        <v>252</v>
      </c>
      <c r="H3319" s="69"/>
      <c r="I3319" s="76"/>
      <c r="J3319" s="76"/>
      <c r="K3319" s="88"/>
      <c r="N3319" s="18"/>
      <c r="P3319" s="4">
        <v>42.0</v>
      </c>
      <c r="Q3319" s="4"/>
      <c r="R3319" s="4"/>
      <c r="S3319" s="21"/>
      <c r="T3319" s="21"/>
      <c r="V3319" s="89"/>
      <c r="Z3319" s="73"/>
      <c r="AA3319" s="73">
        <v>0.0</v>
      </c>
      <c r="AB3319" s="4"/>
      <c r="AC3319" s="74"/>
      <c r="AD3319" s="75"/>
      <c r="AE3319" s="75"/>
      <c r="AF3319" s="76"/>
      <c r="AJ3319" s="90"/>
      <c r="AK3319" s="18"/>
      <c r="AL3319" s="18"/>
      <c r="AT3319" s="18"/>
      <c r="AU3319" s="91"/>
    </row>
    <row r="3320" ht="60.0" customHeight="1">
      <c r="A3320" s="62">
        <v>96.0</v>
      </c>
      <c r="B3320" s="113" t="s">
        <v>3657</v>
      </c>
      <c r="C3320" s="66"/>
      <c r="D3320" s="82"/>
      <c r="E3320" s="66"/>
      <c r="F3320" s="114"/>
      <c r="G3320" s="68"/>
      <c r="H3320" s="69"/>
      <c r="I3320" s="70">
        <v>0.0</v>
      </c>
      <c r="J3320" s="71"/>
      <c r="K3320" s="71"/>
      <c r="N3320" s="18"/>
      <c r="P3320" s="4">
        <v>43.0</v>
      </c>
      <c r="Q3320" s="4"/>
      <c r="R3320" s="5"/>
      <c r="S3320" s="21"/>
      <c r="T3320" s="21"/>
      <c r="V3320" s="72"/>
      <c r="Z3320" s="73"/>
      <c r="AA3320" s="73"/>
      <c r="AB3320" s="4"/>
      <c r="AC3320" s="74"/>
      <c r="AD3320" s="75"/>
      <c r="AE3320" s="75"/>
      <c r="AF3320" s="76"/>
      <c r="AJ3320" s="90"/>
      <c r="AK3320" s="18"/>
      <c r="AL3320" s="18"/>
      <c r="AT3320" s="18"/>
      <c r="AU3320" s="91"/>
    </row>
    <row r="3321" ht="12.0" customHeight="1">
      <c r="A3321" s="97">
        <v>5504005.0</v>
      </c>
      <c r="B3321" s="92" t="s">
        <v>3658</v>
      </c>
      <c r="C3321" s="81" t="str">
        <f t="shared" ref="C3321:C3326" si="258">IF(MROUND(AL3321/(AO3321*F3321),1)=0,"",MROUND(AL3321/(AO3321*F3321),1))</f>
        <v/>
      </c>
      <c r="D3321" s="82">
        <v>477.12</v>
      </c>
      <c r="E3321" s="94" t="s">
        <v>245</v>
      </c>
      <c r="F3321" s="84">
        <f t="shared" ref="F3321:F3326" si="259">D3321*1.22</f>
        <v>582.0864</v>
      </c>
      <c r="G3321" s="95" t="s">
        <v>252</v>
      </c>
      <c r="H3321" s="69"/>
      <c r="I3321" s="187" t="s">
        <v>3659</v>
      </c>
      <c r="J3321" s="76"/>
      <c r="K3321" s="88"/>
      <c r="N3321" s="18"/>
      <c r="P3321" s="4">
        <v>43.0</v>
      </c>
      <c r="Q3321" s="4"/>
      <c r="R3321" s="4"/>
      <c r="S3321" s="21"/>
      <c r="T3321" s="21"/>
      <c r="V3321" s="89"/>
      <c r="Z3321" s="73"/>
      <c r="AA3321" s="73">
        <v>15.001282709081579</v>
      </c>
      <c r="AB3321" s="4"/>
      <c r="AC3321" s="74"/>
      <c r="AD3321" s="75"/>
      <c r="AE3321" s="75"/>
      <c r="AF3321" s="76"/>
      <c r="AJ3321" s="90">
        <v>2002005.0</v>
      </c>
      <c r="AK3321" s="18"/>
      <c r="AL3321" s="8">
        <f t="shared" ref="AL3321:AL3326" si="260">$I$3320/6</f>
        <v>0</v>
      </c>
      <c r="AO3321" s="8">
        <v>1.2822016910105514</v>
      </c>
      <c r="AT3321" s="18"/>
      <c r="AU3321" s="91"/>
    </row>
    <row r="3322" ht="12.0" customHeight="1">
      <c r="A3322" s="97">
        <v>5504006.0</v>
      </c>
      <c r="B3322" s="92" t="s">
        <v>3660</v>
      </c>
      <c r="C3322" s="81" t="str">
        <f t="shared" si="258"/>
        <v/>
      </c>
      <c r="D3322" s="82">
        <v>524.36</v>
      </c>
      <c r="E3322" s="94" t="s">
        <v>245</v>
      </c>
      <c r="F3322" s="84">
        <f t="shared" si="259"/>
        <v>639.7192</v>
      </c>
      <c r="G3322" s="95" t="s">
        <v>274</v>
      </c>
      <c r="H3322" s="69"/>
      <c r="I3322" s="188"/>
      <c r="J3322" s="100"/>
      <c r="K3322" s="88"/>
      <c r="N3322" s="18"/>
      <c r="P3322" s="4">
        <v>43.0</v>
      </c>
      <c r="Q3322" s="4"/>
      <c r="R3322" s="4"/>
      <c r="S3322" s="21"/>
      <c r="T3322" s="21"/>
      <c r="V3322" s="89"/>
      <c r="Z3322" s="73"/>
      <c r="AA3322" s="73">
        <v>15.001021271629071</v>
      </c>
      <c r="AB3322" s="4"/>
      <c r="AC3322" s="74"/>
      <c r="AD3322" s="75"/>
      <c r="AE3322" s="75"/>
      <c r="AF3322" s="76"/>
      <c r="AJ3322" s="90">
        <v>2002006.0</v>
      </c>
      <c r="AK3322" s="18"/>
      <c r="AL3322" s="8">
        <f t="shared" si="260"/>
        <v>0</v>
      </c>
      <c r="AO3322" s="8">
        <v>0.7329959378207496</v>
      </c>
      <c r="AT3322" s="18"/>
      <c r="AU3322" s="91"/>
    </row>
    <row r="3323" ht="12.0" customHeight="1">
      <c r="A3323" s="97">
        <v>5504007.0</v>
      </c>
      <c r="B3323" s="92" t="s">
        <v>3661</v>
      </c>
      <c r="C3323" s="81" t="str">
        <f t="shared" si="258"/>
        <v/>
      </c>
      <c r="D3323" s="82">
        <v>738.22</v>
      </c>
      <c r="E3323" s="94" t="s">
        <v>245</v>
      </c>
      <c r="F3323" s="84">
        <f t="shared" si="259"/>
        <v>900.6284</v>
      </c>
      <c r="G3323" s="95" t="s">
        <v>274</v>
      </c>
      <c r="H3323" s="69"/>
      <c r="I3323" s="76"/>
      <c r="J3323" s="100"/>
      <c r="K3323" s="88"/>
      <c r="N3323" s="18"/>
      <c r="P3323" s="4">
        <v>43.0</v>
      </c>
      <c r="Q3323" s="4"/>
      <c r="R3323" s="4"/>
      <c r="S3323" s="21"/>
      <c r="T3323" s="21"/>
      <c r="V3323" s="89"/>
      <c r="Z3323" s="73"/>
      <c r="AA3323" s="73">
        <v>14.999585475045606</v>
      </c>
      <c r="AB3323" s="4"/>
      <c r="AC3323" s="74"/>
      <c r="AD3323" s="75"/>
      <c r="AE3323" s="75"/>
      <c r="AF3323" s="76"/>
      <c r="AJ3323" s="90">
        <v>2002007.0</v>
      </c>
      <c r="AK3323" s="18"/>
      <c r="AL3323" s="8">
        <f t="shared" si="260"/>
        <v>0</v>
      </c>
      <c r="AO3323" s="8">
        <v>0.5419252025944562</v>
      </c>
      <c r="AT3323" s="18"/>
      <c r="AU3323" s="91"/>
    </row>
    <row r="3324" ht="12.0" customHeight="1">
      <c r="A3324" s="97">
        <v>5504008.0</v>
      </c>
      <c r="B3324" s="92" t="s">
        <v>3662</v>
      </c>
      <c r="C3324" s="81" t="str">
        <f t="shared" si="258"/>
        <v/>
      </c>
      <c r="D3324" s="82">
        <v>1146.86</v>
      </c>
      <c r="E3324" s="94" t="s">
        <v>245</v>
      </c>
      <c r="F3324" s="84">
        <f t="shared" si="259"/>
        <v>1399.1692</v>
      </c>
      <c r="G3324" s="95" t="s">
        <v>252</v>
      </c>
      <c r="H3324" s="69"/>
      <c r="I3324" s="187" t="s">
        <v>3663</v>
      </c>
      <c r="J3324" s="76"/>
      <c r="K3324" s="88"/>
      <c r="N3324" s="18"/>
      <c r="P3324" s="4">
        <v>43.0</v>
      </c>
      <c r="Q3324" s="4"/>
      <c r="R3324" s="4"/>
      <c r="S3324" s="21"/>
      <c r="T3324" s="21"/>
      <c r="V3324" s="89"/>
      <c r="Z3324" s="73"/>
      <c r="AA3324" s="73">
        <v>15.000600344197352</v>
      </c>
      <c r="AB3324" s="4"/>
      <c r="AC3324" s="74"/>
      <c r="AD3324" s="75"/>
      <c r="AE3324" s="75"/>
      <c r="AF3324" s="76"/>
      <c r="AJ3324" s="90">
        <v>2002008.0</v>
      </c>
      <c r="AK3324" s="18"/>
      <c r="AL3324" s="8">
        <f t="shared" si="260"/>
        <v>0</v>
      </c>
      <c r="AO3324" s="8">
        <v>0.6650389249081428</v>
      </c>
      <c r="AT3324" s="18"/>
      <c r="AU3324" s="91"/>
    </row>
    <row r="3325" ht="12.0" customHeight="1">
      <c r="A3325" s="97">
        <v>5504009.0</v>
      </c>
      <c r="B3325" s="92" t="s">
        <v>3664</v>
      </c>
      <c r="C3325" s="81" t="str">
        <f t="shared" si="258"/>
        <v/>
      </c>
      <c r="D3325" s="82">
        <v>1636.07</v>
      </c>
      <c r="E3325" s="94" t="s">
        <v>245</v>
      </c>
      <c r="F3325" s="84">
        <f t="shared" si="259"/>
        <v>1996.0054</v>
      </c>
      <c r="G3325" s="95" t="s">
        <v>246</v>
      </c>
      <c r="H3325" s="69"/>
      <c r="I3325" s="188"/>
      <c r="J3325" s="76"/>
      <c r="K3325" s="88"/>
      <c r="N3325" s="18"/>
      <c r="P3325" s="4">
        <v>43.0</v>
      </c>
      <c r="Q3325" s="4"/>
      <c r="R3325" s="4"/>
      <c r="S3325" s="21"/>
      <c r="T3325" s="21"/>
      <c r="V3325" s="89"/>
      <c r="Z3325" s="73"/>
      <c r="AA3325" s="73">
        <v>15.000327313875303</v>
      </c>
      <c r="AB3325" s="4"/>
      <c r="AC3325" s="74"/>
      <c r="AD3325" s="75"/>
      <c r="AE3325" s="75"/>
      <c r="AF3325" s="76"/>
      <c r="AJ3325" s="90">
        <v>2002009.0</v>
      </c>
      <c r="AK3325" s="18"/>
      <c r="AL3325" s="8">
        <f t="shared" si="260"/>
        <v>0</v>
      </c>
      <c r="AO3325" s="8">
        <v>14.956717329682524</v>
      </c>
      <c r="AT3325" s="18"/>
      <c r="AU3325" s="91"/>
    </row>
    <row r="3326" ht="12.0" customHeight="1">
      <c r="A3326" s="109">
        <v>5504010.0</v>
      </c>
      <c r="B3326" s="110" t="s">
        <v>3665</v>
      </c>
      <c r="C3326" s="81" t="str">
        <f t="shared" si="258"/>
        <v/>
      </c>
      <c r="D3326" s="82">
        <v>2636.93</v>
      </c>
      <c r="E3326" s="121" t="s">
        <v>245</v>
      </c>
      <c r="F3326" s="128">
        <f t="shared" si="259"/>
        <v>3217.0546</v>
      </c>
      <c r="G3326" s="112" t="s">
        <v>246</v>
      </c>
      <c r="H3326" s="69"/>
      <c r="I3326" s="76"/>
      <c r="J3326" s="76"/>
      <c r="K3326" s="88"/>
      <c r="N3326" s="18"/>
      <c r="P3326" s="4">
        <v>43.0</v>
      </c>
      <c r="Q3326" s="4"/>
      <c r="R3326" s="4"/>
      <c r="S3326" s="21"/>
      <c r="T3326" s="21"/>
      <c r="V3326" s="89"/>
      <c r="Z3326" s="73"/>
      <c r="AA3326" s="73">
        <v>15.00005802281457</v>
      </c>
      <c r="AB3326" s="4"/>
      <c r="AC3326" s="74"/>
      <c r="AD3326" s="75"/>
      <c r="AE3326" s="75"/>
      <c r="AF3326" s="76"/>
      <c r="AJ3326" s="90">
        <v>2002010.0</v>
      </c>
      <c r="AK3326" s="18"/>
      <c r="AL3326" s="8">
        <f t="shared" si="260"/>
        <v>0</v>
      </c>
      <c r="AO3326" s="8">
        <v>2.2726102684119582</v>
      </c>
      <c r="AT3326" s="18"/>
      <c r="AU3326" s="91"/>
    </row>
    <row r="3327" ht="75.0" customHeight="1">
      <c r="A3327" s="62">
        <v>97.0</v>
      </c>
      <c r="B3327" s="113" t="s">
        <v>3666</v>
      </c>
      <c r="C3327" s="66"/>
      <c r="D3327" s="82"/>
      <c r="E3327" s="66"/>
      <c r="F3327" s="114"/>
      <c r="G3327" s="68"/>
      <c r="H3327" s="69"/>
      <c r="I3327" s="70">
        <v>0.0</v>
      </c>
      <c r="J3327" s="71"/>
      <c r="K3327" s="71"/>
      <c r="N3327" s="18"/>
      <c r="P3327" s="4">
        <v>44.0</v>
      </c>
      <c r="Q3327" s="4"/>
      <c r="R3327" s="5"/>
      <c r="S3327" s="21"/>
      <c r="T3327" s="21"/>
      <c r="V3327" s="72"/>
      <c r="Z3327" s="73"/>
      <c r="AA3327" s="73"/>
      <c r="AB3327" s="4"/>
      <c r="AC3327" s="74"/>
      <c r="AD3327" s="75"/>
      <c r="AE3327" s="75"/>
      <c r="AF3327" s="76"/>
      <c r="AJ3327" s="90"/>
      <c r="AK3327" s="18"/>
      <c r="AL3327" s="18"/>
      <c r="AT3327" s="18"/>
      <c r="AU3327" s="91"/>
    </row>
    <row r="3328" ht="12.0" customHeight="1">
      <c r="A3328" s="79">
        <v>5505005.0</v>
      </c>
      <c r="B3328" s="80" t="s">
        <v>3667</v>
      </c>
      <c r="C3328" s="81" t="str">
        <f t="shared" ref="C3328:C3331" si="261">IF(MROUND(AL3328/(AO3328*F3328),1)=0,"",MROUND(AL3328/(AO3328*F3328),1))</f>
        <v/>
      </c>
      <c r="D3328" s="82">
        <v>211.54</v>
      </c>
      <c r="E3328" s="83" t="s">
        <v>245</v>
      </c>
      <c r="F3328" s="84">
        <f t="shared" ref="F3328:F3331" si="262">D3328*1.22</f>
        <v>258.0788</v>
      </c>
      <c r="G3328" s="85" t="s">
        <v>252</v>
      </c>
      <c r="H3328" s="69"/>
      <c r="I3328" s="87" t="s">
        <v>2176</v>
      </c>
      <c r="J3328" s="76"/>
      <c r="K3328" s="88"/>
      <c r="N3328" s="18"/>
      <c r="P3328" s="4">
        <v>44.0</v>
      </c>
      <c r="Q3328" s="4"/>
      <c r="R3328" s="4"/>
      <c r="S3328" s="21"/>
      <c r="T3328" s="21"/>
      <c r="V3328" s="89"/>
      <c r="Z3328" s="73"/>
      <c r="AA3328" s="73">
        <v>15.001808318264011</v>
      </c>
      <c r="AB3328" s="4"/>
      <c r="AC3328" s="74"/>
      <c r="AD3328" s="75"/>
      <c r="AE3328" s="75"/>
      <c r="AF3328" s="76"/>
      <c r="AJ3328" s="90">
        <v>2001005.0</v>
      </c>
      <c r="AK3328" s="18"/>
      <c r="AL3328" s="8">
        <f t="shared" ref="AL3328:AL3331" si="263">$I$3327/4</f>
        <v>0</v>
      </c>
      <c r="AO3328" s="8">
        <v>2.274791356836343</v>
      </c>
      <c r="AT3328" s="18"/>
      <c r="AU3328" s="91"/>
    </row>
    <row r="3329" ht="12.0" customHeight="1">
      <c r="A3329" s="97">
        <v>5505006.0</v>
      </c>
      <c r="B3329" s="92" t="s">
        <v>3668</v>
      </c>
      <c r="C3329" s="81" t="str">
        <f t="shared" si="261"/>
        <v/>
      </c>
      <c r="D3329" s="82">
        <v>301.67</v>
      </c>
      <c r="E3329" s="94" t="s">
        <v>245</v>
      </c>
      <c r="F3329" s="84">
        <f t="shared" si="262"/>
        <v>368.0374</v>
      </c>
      <c r="G3329" s="95" t="s">
        <v>274</v>
      </c>
      <c r="H3329" s="69"/>
      <c r="I3329" s="187" t="s">
        <v>3669</v>
      </c>
      <c r="J3329" s="100"/>
      <c r="K3329" s="88"/>
      <c r="N3329" s="18"/>
      <c r="P3329" s="4">
        <v>44.0</v>
      </c>
      <c r="Q3329" s="4"/>
      <c r="R3329" s="4"/>
      <c r="S3329" s="21"/>
      <c r="T3329" s="21"/>
      <c r="V3329" s="89"/>
      <c r="Z3329" s="73"/>
      <c r="AA3329" s="73">
        <v>14.997971190910931</v>
      </c>
      <c r="AB3329" s="4"/>
      <c r="AC3329" s="74"/>
      <c r="AD3329" s="75"/>
      <c r="AE3329" s="75"/>
      <c r="AF3329" s="76"/>
      <c r="AJ3329" s="90">
        <v>2001006.0</v>
      </c>
      <c r="AK3329" s="18"/>
      <c r="AL3329" s="8">
        <f t="shared" si="263"/>
        <v>0</v>
      </c>
      <c r="AO3329" s="8">
        <v>1.0989551081688862</v>
      </c>
      <c r="AT3329" s="18"/>
      <c r="AU3329" s="91"/>
    </row>
    <row r="3330" ht="12.0" customHeight="1">
      <c r="A3330" s="97">
        <v>5505007.0</v>
      </c>
      <c r="B3330" s="92" t="s">
        <v>3670</v>
      </c>
      <c r="C3330" s="81" t="str">
        <f t="shared" si="261"/>
        <v/>
      </c>
      <c r="D3330" s="82">
        <v>394.52</v>
      </c>
      <c r="E3330" s="94" t="s">
        <v>245</v>
      </c>
      <c r="F3330" s="84">
        <f t="shared" si="262"/>
        <v>481.3144</v>
      </c>
      <c r="G3330" s="95" t="s">
        <v>274</v>
      </c>
      <c r="H3330" s="69"/>
      <c r="I3330" s="188"/>
      <c r="J3330" s="100"/>
      <c r="K3330" s="88"/>
      <c r="N3330" s="18"/>
      <c r="P3330" s="4">
        <v>44.0</v>
      </c>
      <c r="Q3330" s="4"/>
      <c r="R3330" s="4"/>
      <c r="S3330" s="21"/>
      <c r="T3330" s="21"/>
      <c r="V3330" s="89"/>
      <c r="Z3330" s="73"/>
      <c r="AA3330" s="73">
        <v>15.000969555943385</v>
      </c>
      <c r="AB3330" s="4"/>
      <c r="AC3330" s="74"/>
      <c r="AD3330" s="75"/>
      <c r="AE3330" s="75"/>
      <c r="AF3330" s="76"/>
      <c r="AJ3330" s="90">
        <v>2001007.0</v>
      </c>
      <c r="AK3330" s="18"/>
      <c r="AL3330" s="8">
        <f t="shared" si="263"/>
        <v>0</v>
      </c>
      <c r="AO3330" s="8">
        <v>0.7429019582502523</v>
      </c>
      <c r="AT3330" s="18"/>
      <c r="AU3330" s="91"/>
    </row>
    <row r="3331" ht="12.0" customHeight="1">
      <c r="A3331" s="109">
        <v>5505008.0</v>
      </c>
      <c r="B3331" s="110" t="s">
        <v>3671</v>
      </c>
      <c r="C3331" s="81" t="str">
        <f t="shared" si="261"/>
        <v/>
      </c>
      <c r="D3331" s="82">
        <v>576.07</v>
      </c>
      <c r="E3331" s="121" t="s">
        <v>245</v>
      </c>
      <c r="F3331" s="128">
        <f t="shared" si="262"/>
        <v>702.8054</v>
      </c>
      <c r="G3331" s="112" t="s">
        <v>252</v>
      </c>
      <c r="H3331" s="69"/>
      <c r="I3331" s="76"/>
      <c r="J3331" s="76"/>
      <c r="K3331" s="88"/>
      <c r="N3331" s="18"/>
      <c r="P3331" s="4">
        <v>44.0</v>
      </c>
      <c r="Q3331" s="4"/>
      <c r="R3331" s="4"/>
      <c r="S3331" s="21"/>
      <c r="T3331" s="21"/>
      <c r="V3331" s="89"/>
      <c r="Z3331" s="73"/>
      <c r="AA3331" s="73">
        <v>15.000929590183532</v>
      </c>
      <c r="AB3331" s="4"/>
      <c r="AC3331" s="74"/>
      <c r="AD3331" s="75"/>
      <c r="AE3331" s="75"/>
      <c r="AF3331" s="76"/>
      <c r="AJ3331" s="90">
        <v>2001008.0</v>
      </c>
      <c r="AK3331" s="18"/>
      <c r="AL3331" s="8">
        <f t="shared" si="263"/>
        <v>0</v>
      </c>
      <c r="AO3331" s="8">
        <v>0.7666524639446893</v>
      </c>
      <c r="AT3331" s="18"/>
      <c r="AU3331" s="91"/>
    </row>
    <row r="3332" ht="75.0" customHeight="1">
      <c r="A3332" s="62">
        <v>98.0</v>
      </c>
      <c r="B3332" s="113" t="s">
        <v>3672</v>
      </c>
      <c r="C3332" s="66"/>
      <c r="D3332" s="82"/>
      <c r="E3332" s="66"/>
      <c r="F3332" s="114"/>
      <c r="G3332" s="68"/>
      <c r="H3332" s="69"/>
      <c r="I3332" s="70">
        <v>0.0</v>
      </c>
      <c r="J3332" s="71"/>
      <c r="K3332" s="71"/>
      <c r="N3332" s="18"/>
      <c r="P3332" s="4">
        <v>45.0</v>
      </c>
      <c r="Q3332" s="4"/>
      <c r="R3332" s="5"/>
      <c r="S3332" s="21"/>
      <c r="T3332" s="21"/>
      <c r="V3332" s="72"/>
      <c r="Z3332" s="73"/>
      <c r="AA3332" s="73"/>
      <c r="AB3332" s="4"/>
      <c r="AC3332" s="74"/>
      <c r="AD3332" s="75"/>
      <c r="AE3332" s="75"/>
      <c r="AF3332" s="76"/>
      <c r="AJ3332" s="90"/>
      <c r="AK3332" s="18"/>
      <c r="AL3332" s="18"/>
      <c r="AT3332" s="18"/>
      <c r="AU3332" s="91"/>
    </row>
    <row r="3333" ht="12.0" customHeight="1">
      <c r="A3333" s="79">
        <v>2001001.0</v>
      </c>
      <c r="B3333" s="80" t="s">
        <v>3673</v>
      </c>
      <c r="C3333" s="81" t="str">
        <f t="shared" ref="C3333:C3336" si="264">IF(MROUND(AL3333/(AO3333*F3333),1)=0,"",MROUND(AL3333/(AO3333*F3333),1))</f>
        <v/>
      </c>
      <c r="D3333" s="82">
        <v>172.81</v>
      </c>
      <c r="E3333" s="83" t="s">
        <v>245</v>
      </c>
      <c r="F3333" s="127">
        <f t="shared" ref="F3333:F3336" si="265">D3333*1.22</f>
        <v>210.8282</v>
      </c>
      <c r="G3333" s="85" t="s">
        <v>252</v>
      </c>
      <c r="H3333" s="69"/>
      <c r="I3333" s="87" t="s">
        <v>3674</v>
      </c>
      <c r="J3333" s="76"/>
      <c r="K3333" s="88"/>
      <c r="N3333" s="18"/>
      <c r="P3333" s="4">
        <v>45.0</v>
      </c>
      <c r="Q3333" s="4"/>
      <c r="R3333" s="4"/>
      <c r="S3333" s="21"/>
      <c r="T3333" s="21"/>
      <c r="V3333" s="89"/>
      <c r="Z3333" s="73"/>
      <c r="AA3333" s="73">
        <v>0.0</v>
      </c>
      <c r="AB3333" s="4"/>
      <c r="AC3333" s="74"/>
      <c r="AD3333" s="75"/>
      <c r="AE3333" s="75"/>
      <c r="AF3333" s="76"/>
      <c r="AJ3333" s="90"/>
      <c r="AK3333" s="18"/>
      <c r="AL3333" s="8">
        <f t="shared" ref="AL3333:AL3336" si="266">$I$3332/4</f>
        <v>0</v>
      </c>
      <c r="AO3333" s="8">
        <v>3.0453599717401647</v>
      </c>
      <c r="AT3333" s="18"/>
      <c r="AU3333" s="91"/>
    </row>
    <row r="3334" ht="12.0" customHeight="1">
      <c r="A3334" s="97">
        <v>5505002.0</v>
      </c>
      <c r="B3334" s="92" t="s">
        <v>3675</v>
      </c>
      <c r="C3334" s="81" t="str">
        <f t="shared" si="264"/>
        <v/>
      </c>
      <c r="D3334" s="82">
        <v>361.11</v>
      </c>
      <c r="E3334" s="94" t="s">
        <v>245</v>
      </c>
      <c r="F3334" s="84">
        <f t="shared" si="265"/>
        <v>440.5542</v>
      </c>
      <c r="G3334" s="95" t="s">
        <v>274</v>
      </c>
      <c r="H3334" s="69"/>
      <c r="I3334" s="187" t="s">
        <v>3676</v>
      </c>
      <c r="J3334" s="100"/>
      <c r="K3334" s="88"/>
      <c r="N3334" s="18"/>
      <c r="P3334" s="4">
        <v>45.0</v>
      </c>
      <c r="Q3334" s="4"/>
      <c r="R3334" s="4"/>
      <c r="S3334" s="21"/>
      <c r="T3334" s="21"/>
      <c r="V3334" s="89"/>
      <c r="Z3334" s="73"/>
      <c r="AA3334" s="73">
        <v>14.999364433710426</v>
      </c>
      <c r="AB3334" s="4"/>
      <c r="AC3334" s="74"/>
      <c r="AD3334" s="75"/>
      <c r="AE3334" s="75"/>
      <c r="AF3334" s="76"/>
      <c r="AJ3334" s="90">
        <v>2001002.0</v>
      </c>
      <c r="AK3334" s="18"/>
      <c r="AL3334" s="8">
        <f t="shared" si="266"/>
        <v>0</v>
      </c>
      <c r="AO3334" s="8">
        <v>1.0726308919217904</v>
      </c>
      <c r="AT3334" s="18"/>
      <c r="AU3334" s="91"/>
    </row>
    <row r="3335" ht="12.0" customHeight="1">
      <c r="A3335" s="97">
        <v>5505003.0</v>
      </c>
      <c r="B3335" s="92" t="s">
        <v>3677</v>
      </c>
      <c r="C3335" s="81" t="str">
        <f t="shared" si="264"/>
        <v/>
      </c>
      <c r="D3335" s="82">
        <v>514.85</v>
      </c>
      <c r="E3335" s="94" t="s">
        <v>245</v>
      </c>
      <c r="F3335" s="84">
        <f t="shared" si="265"/>
        <v>628.117</v>
      </c>
      <c r="G3335" s="95" t="s">
        <v>274</v>
      </c>
      <c r="H3335" s="69"/>
      <c r="I3335" s="188"/>
      <c r="J3335" s="100"/>
      <c r="K3335" s="88"/>
      <c r="N3335" s="18"/>
      <c r="P3335" s="4">
        <v>45.0</v>
      </c>
      <c r="Q3335" s="4"/>
      <c r="R3335" s="4"/>
      <c r="S3335" s="21"/>
      <c r="T3335" s="21"/>
      <c r="V3335" s="89"/>
      <c r="Z3335" s="73"/>
      <c r="AA3335" s="73">
        <v>14.99851411589897</v>
      </c>
      <c r="AB3335" s="4"/>
      <c r="AC3335" s="74"/>
      <c r="AD3335" s="75"/>
      <c r="AE3335" s="75"/>
      <c r="AF3335" s="76"/>
      <c r="AJ3335" s="90">
        <v>2001003.0</v>
      </c>
      <c r="AK3335" s="18"/>
      <c r="AL3335" s="8">
        <f t="shared" si="266"/>
        <v>0</v>
      </c>
      <c r="AO3335" s="8">
        <v>0.6651148577529455</v>
      </c>
      <c r="AT3335" s="18"/>
      <c r="AU3335" s="91"/>
    </row>
    <row r="3336" ht="12.0" customHeight="1">
      <c r="A3336" s="109">
        <v>5505004.0</v>
      </c>
      <c r="B3336" s="110" t="s">
        <v>3678</v>
      </c>
      <c r="C3336" s="81" t="str">
        <f t="shared" si="264"/>
        <v/>
      </c>
      <c r="D3336" s="82">
        <v>637.7</v>
      </c>
      <c r="E3336" s="121" t="s">
        <v>245</v>
      </c>
      <c r="F3336" s="128">
        <f t="shared" si="265"/>
        <v>777.994</v>
      </c>
      <c r="G3336" s="112" t="s">
        <v>252</v>
      </c>
      <c r="H3336" s="69"/>
      <c r="I3336" s="76"/>
      <c r="J3336" s="76"/>
      <c r="K3336" s="88"/>
      <c r="N3336" s="18"/>
      <c r="P3336" s="4">
        <v>45.0</v>
      </c>
      <c r="Q3336" s="4"/>
      <c r="R3336" s="4"/>
      <c r="S3336" s="21"/>
      <c r="T3336" s="21"/>
      <c r="V3336" s="89"/>
      <c r="Z3336" s="73"/>
      <c r="AA3336" s="73">
        <v>15.00035989347154</v>
      </c>
      <c r="AB3336" s="4"/>
      <c r="AC3336" s="74"/>
      <c r="AD3336" s="75"/>
      <c r="AE3336" s="75"/>
      <c r="AF3336" s="76"/>
      <c r="AJ3336" s="90">
        <v>2001004.0</v>
      </c>
      <c r="AK3336" s="18"/>
      <c r="AL3336" s="8">
        <f t="shared" si="266"/>
        <v>0</v>
      </c>
      <c r="AO3336" s="8">
        <v>0.8091630486491499</v>
      </c>
      <c r="AT3336" s="18"/>
      <c r="AU3336" s="91"/>
    </row>
    <row r="3337" ht="75.0" customHeight="1">
      <c r="A3337" s="62">
        <v>99.0</v>
      </c>
      <c r="B3337" s="113" t="s">
        <v>3679</v>
      </c>
      <c r="C3337" s="66"/>
      <c r="D3337" s="82"/>
      <c r="E3337" s="66"/>
      <c r="F3337" s="114"/>
      <c r="G3337" s="68"/>
      <c r="H3337" s="69"/>
      <c r="I3337" s="70">
        <v>0.0</v>
      </c>
      <c r="J3337" s="71"/>
      <c r="K3337" s="71"/>
      <c r="N3337" s="18"/>
      <c r="P3337" s="4">
        <v>68.0</v>
      </c>
      <c r="Q3337" s="4"/>
      <c r="R3337" s="5"/>
      <c r="S3337" s="21"/>
      <c r="T3337" s="21"/>
      <c r="V3337" s="72"/>
      <c r="Z3337" s="73"/>
      <c r="AA3337" s="73"/>
      <c r="AB3337" s="4"/>
      <c r="AC3337" s="74"/>
      <c r="AD3337" s="75"/>
      <c r="AE3337" s="75"/>
      <c r="AF3337" s="76"/>
      <c r="AJ3337" s="90"/>
      <c r="AK3337" s="18"/>
      <c r="AL3337" s="18"/>
      <c r="AT3337" s="18"/>
      <c r="AU3337" s="91"/>
    </row>
    <row r="3338" ht="12.0" customHeight="1">
      <c r="A3338" s="79">
        <v>2807001.0</v>
      </c>
      <c r="B3338" s="80" t="s">
        <v>3680</v>
      </c>
      <c r="C3338" s="81" t="str">
        <f t="shared" ref="C3338:C3364" si="267">IF(MROUND(AL3338/(AO3338*F3338),1)=0,"",MROUND(AL3338/(AO3338*F3338),1))</f>
        <v/>
      </c>
      <c r="D3338" s="82">
        <v>43.89</v>
      </c>
      <c r="E3338" s="83"/>
      <c r="F3338" s="84">
        <f t="shared" ref="F3338:F3364" si="268">D3338*1.22</f>
        <v>53.5458</v>
      </c>
      <c r="G3338" s="85"/>
      <c r="H3338" s="69"/>
      <c r="I3338" s="76"/>
      <c r="J3338" s="100"/>
      <c r="K3338" s="88"/>
      <c r="N3338" s="18"/>
      <c r="P3338" s="4">
        <v>68.0</v>
      </c>
      <c r="Q3338" s="4"/>
      <c r="R3338" s="4"/>
      <c r="S3338" s="21"/>
      <c r="T3338" s="21"/>
      <c r="V3338" s="89"/>
      <c r="Z3338" s="73"/>
      <c r="AA3338" s="73">
        <v>5.0006658676255284</v>
      </c>
      <c r="AB3338" s="4"/>
      <c r="AC3338" s="74"/>
      <c r="AD3338" s="75"/>
      <c r="AE3338" s="75"/>
      <c r="AF3338" s="76"/>
      <c r="AJ3338" s="90"/>
      <c r="AK3338" s="18"/>
      <c r="AL3338" s="8">
        <f t="shared" ref="AL3338:AL3364" si="269">$I$3337/27</f>
        <v>0</v>
      </c>
      <c r="AO3338" s="8">
        <v>1.2637891947484337</v>
      </c>
      <c r="AT3338" s="18"/>
      <c r="AU3338" s="91"/>
    </row>
    <row r="3339" ht="12.0" customHeight="1">
      <c r="A3339" s="97">
        <v>2807002.0</v>
      </c>
      <c r="B3339" s="92" t="s">
        <v>3681</v>
      </c>
      <c r="C3339" s="81" t="str">
        <f t="shared" si="267"/>
        <v/>
      </c>
      <c r="D3339" s="82">
        <v>43.89</v>
      </c>
      <c r="E3339" s="94" t="s">
        <v>245</v>
      </c>
      <c r="F3339" s="84">
        <f t="shared" si="268"/>
        <v>53.5458</v>
      </c>
      <c r="G3339" s="95"/>
      <c r="H3339" s="69"/>
      <c r="I3339" s="76"/>
      <c r="J3339" s="100"/>
      <c r="K3339" s="88"/>
      <c r="N3339" s="18"/>
      <c r="P3339" s="4">
        <v>68.0</v>
      </c>
      <c r="Q3339" s="4"/>
      <c r="R3339" s="4"/>
      <c r="S3339" s="21"/>
      <c r="T3339" s="21"/>
      <c r="V3339" s="89"/>
      <c r="Z3339" s="73"/>
      <c r="AA3339" s="73">
        <v>5.0006658676255284</v>
      </c>
      <c r="AB3339" s="4"/>
      <c r="AC3339" s="74"/>
      <c r="AD3339" s="75"/>
      <c r="AE3339" s="75"/>
      <c r="AF3339" s="76"/>
      <c r="AJ3339" s="90"/>
      <c r="AK3339" s="18"/>
      <c r="AL3339" s="8">
        <f t="shared" si="269"/>
        <v>0</v>
      </c>
      <c r="AO3339" s="8">
        <v>2.8224625349381687</v>
      </c>
      <c r="AT3339" s="18"/>
      <c r="AU3339" s="91"/>
    </row>
    <row r="3340" ht="12.0" customHeight="1">
      <c r="A3340" s="97">
        <v>2807003.0</v>
      </c>
      <c r="B3340" s="92" t="s">
        <v>3682</v>
      </c>
      <c r="C3340" s="81" t="str">
        <f t="shared" si="267"/>
        <v/>
      </c>
      <c r="D3340" s="82">
        <v>48.28</v>
      </c>
      <c r="E3340" s="94" t="s">
        <v>245</v>
      </c>
      <c r="F3340" s="84">
        <f t="shared" si="268"/>
        <v>58.9016</v>
      </c>
      <c r="G3340" s="95"/>
      <c r="H3340" s="69"/>
      <c r="I3340" s="76"/>
      <c r="J3340" s="100"/>
      <c r="K3340" s="88"/>
      <c r="N3340" s="18"/>
      <c r="P3340" s="4">
        <v>68.0</v>
      </c>
      <c r="Q3340" s="4"/>
      <c r="R3340" s="4"/>
      <c r="S3340" s="21"/>
      <c r="T3340" s="21"/>
      <c r="V3340" s="89"/>
      <c r="Z3340" s="73"/>
      <c r="AA3340" s="73">
        <v>5.0006658676255284</v>
      </c>
      <c r="AB3340" s="4"/>
      <c r="AC3340" s="74"/>
      <c r="AD3340" s="75"/>
      <c r="AE3340" s="75"/>
      <c r="AF3340" s="76"/>
      <c r="AJ3340" s="90"/>
      <c r="AK3340" s="18"/>
      <c r="AL3340" s="8">
        <f t="shared" si="269"/>
        <v>0</v>
      </c>
      <c r="AO3340" s="8">
        <v>0.6997840995714467</v>
      </c>
      <c r="AT3340" s="18"/>
      <c r="AU3340" s="91"/>
    </row>
    <row r="3341" ht="12.0" customHeight="1">
      <c r="A3341" s="97">
        <v>2807004.0</v>
      </c>
      <c r="B3341" s="92" t="s">
        <v>3683</v>
      </c>
      <c r="C3341" s="81" t="str">
        <f t="shared" si="267"/>
        <v/>
      </c>
      <c r="D3341" s="82">
        <v>48.28</v>
      </c>
      <c r="E3341" s="94" t="s">
        <v>372</v>
      </c>
      <c r="F3341" s="84">
        <f t="shared" si="268"/>
        <v>58.9016</v>
      </c>
      <c r="G3341" s="95"/>
      <c r="H3341" s="69"/>
      <c r="I3341" s="76"/>
      <c r="J3341" s="100"/>
      <c r="K3341" s="88"/>
      <c r="N3341" s="18"/>
      <c r="P3341" s="4">
        <v>68.0</v>
      </c>
      <c r="Q3341" s="4"/>
      <c r="R3341" s="4"/>
      <c r="S3341" s="21"/>
      <c r="T3341" s="21"/>
      <c r="V3341" s="89"/>
      <c r="Z3341" s="73"/>
      <c r="AA3341" s="73">
        <v>5.0006658676255284</v>
      </c>
      <c r="AB3341" s="4"/>
      <c r="AC3341" s="74"/>
      <c r="AD3341" s="75"/>
      <c r="AE3341" s="75"/>
      <c r="AF3341" s="76"/>
      <c r="AJ3341" s="90"/>
      <c r="AK3341" s="18"/>
      <c r="AL3341" s="8">
        <f t="shared" si="269"/>
        <v>0</v>
      </c>
      <c r="AO3341" s="8">
        <v>2.9606250366484286</v>
      </c>
      <c r="AT3341" s="18"/>
      <c r="AU3341" s="91"/>
    </row>
    <row r="3342" ht="12.0" customHeight="1">
      <c r="A3342" s="97">
        <v>2807005.0</v>
      </c>
      <c r="B3342" s="92" t="s">
        <v>3684</v>
      </c>
      <c r="C3342" s="81" t="str">
        <f t="shared" si="267"/>
        <v/>
      </c>
      <c r="D3342" s="82">
        <v>51.21</v>
      </c>
      <c r="E3342" s="94" t="s">
        <v>245</v>
      </c>
      <c r="F3342" s="84">
        <f t="shared" si="268"/>
        <v>62.4762</v>
      </c>
      <c r="G3342" s="95"/>
      <c r="H3342" s="69"/>
      <c r="I3342" s="76"/>
      <c r="J3342" s="100"/>
      <c r="K3342" s="88"/>
      <c r="N3342" s="18"/>
      <c r="P3342" s="4">
        <v>68.0</v>
      </c>
      <c r="Q3342" s="4"/>
      <c r="R3342" s="4"/>
      <c r="S3342" s="21"/>
      <c r="T3342" s="21"/>
      <c r="V3342" s="89"/>
      <c r="Z3342" s="73"/>
      <c r="AA3342" s="73">
        <v>5.0006658676255284</v>
      </c>
      <c r="AB3342" s="4"/>
      <c r="AC3342" s="74"/>
      <c r="AD3342" s="75"/>
      <c r="AE3342" s="75"/>
      <c r="AF3342" s="76"/>
      <c r="AJ3342" s="90"/>
      <c r="AK3342" s="18"/>
      <c r="AL3342" s="8">
        <f t="shared" si="269"/>
        <v>0</v>
      </c>
      <c r="AO3342" s="8">
        <v>0.90722010051584</v>
      </c>
      <c r="AT3342" s="18"/>
      <c r="AU3342" s="91"/>
    </row>
    <row r="3343" ht="12.0" customHeight="1">
      <c r="A3343" s="97">
        <v>2807006.0</v>
      </c>
      <c r="B3343" s="92" t="s">
        <v>3685</v>
      </c>
      <c r="C3343" s="81" t="str">
        <f t="shared" si="267"/>
        <v/>
      </c>
      <c r="D3343" s="82">
        <v>52.67</v>
      </c>
      <c r="E3343" s="94" t="s">
        <v>245</v>
      </c>
      <c r="F3343" s="84">
        <f t="shared" si="268"/>
        <v>64.2574</v>
      </c>
      <c r="G3343" s="95"/>
      <c r="H3343" s="69"/>
      <c r="I3343" s="76"/>
      <c r="J3343" s="100"/>
      <c r="K3343" s="88"/>
      <c r="N3343" s="18"/>
      <c r="P3343" s="4">
        <v>68.0</v>
      </c>
      <c r="Q3343" s="4"/>
      <c r="R3343" s="4"/>
      <c r="S3343" s="21"/>
      <c r="T3343" s="21"/>
      <c r="V3343" s="89"/>
      <c r="Z3343" s="73"/>
      <c r="AA3343" s="73">
        <v>5.0006658676255284</v>
      </c>
      <c r="AB3343" s="4"/>
      <c r="AC3343" s="74"/>
      <c r="AD3343" s="75"/>
      <c r="AE3343" s="75"/>
      <c r="AF3343" s="76"/>
      <c r="AJ3343" s="90"/>
      <c r="AK3343" s="18"/>
      <c r="AL3343" s="8">
        <f t="shared" si="269"/>
        <v>0</v>
      </c>
      <c r="AO3343" s="8">
        <v>0.480010635193566</v>
      </c>
      <c r="AT3343" s="18"/>
      <c r="AU3343" s="91"/>
    </row>
    <row r="3344" ht="12.0" customHeight="1">
      <c r="A3344" s="97">
        <v>2807007.0</v>
      </c>
      <c r="B3344" s="92" t="s">
        <v>3686</v>
      </c>
      <c r="C3344" s="81" t="str">
        <f t="shared" si="267"/>
        <v/>
      </c>
      <c r="D3344" s="82">
        <v>55.59</v>
      </c>
      <c r="E3344" s="94" t="s">
        <v>245</v>
      </c>
      <c r="F3344" s="84">
        <f t="shared" si="268"/>
        <v>67.8198</v>
      </c>
      <c r="G3344" s="95"/>
      <c r="H3344" s="69"/>
      <c r="I3344" s="76"/>
      <c r="J3344" s="100"/>
      <c r="K3344" s="88"/>
      <c r="N3344" s="18"/>
      <c r="P3344" s="4">
        <v>68.0</v>
      </c>
      <c r="Q3344" s="4"/>
      <c r="R3344" s="4"/>
      <c r="S3344" s="21"/>
      <c r="T3344" s="21"/>
      <c r="V3344" s="89"/>
      <c r="Z3344" s="73"/>
      <c r="AA3344" s="73">
        <v>5.0006658676255284</v>
      </c>
      <c r="AB3344" s="4"/>
      <c r="AC3344" s="74"/>
      <c r="AD3344" s="75"/>
      <c r="AE3344" s="75"/>
      <c r="AF3344" s="76"/>
      <c r="AJ3344" s="90"/>
      <c r="AK3344" s="18"/>
      <c r="AL3344" s="8">
        <f t="shared" si="269"/>
        <v>0</v>
      </c>
      <c r="AO3344" s="8">
        <v>0.9830558364722723</v>
      </c>
      <c r="AT3344" s="18"/>
      <c r="AU3344" s="91"/>
    </row>
    <row r="3345" ht="12.0" customHeight="1">
      <c r="A3345" s="97">
        <v>2807008.0</v>
      </c>
      <c r="B3345" s="92" t="s">
        <v>3687</v>
      </c>
      <c r="C3345" s="81" t="str">
        <f t="shared" si="267"/>
        <v/>
      </c>
      <c r="D3345" s="82">
        <v>56.1</v>
      </c>
      <c r="E3345" s="94"/>
      <c r="F3345" s="84">
        <f t="shared" si="268"/>
        <v>68.442</v>
      </c>
      <c r="G3345" s="95"/>
      <c r="H3345" s="69"/>
      <c r="I3345" s="76"/>
      <c r="J3345" s="100"/>
      <c r="K3345" s="88"/>
      <c r="N3345" s="18"/>
      <c r="P3345" s="4">
        <v>68.0</v>
      </c>
      <c r="Q3345" s="4"/>
      <c r="R3345" s="4"/>
      <c r="S3345" s="21"/>
      <c r="T3345" s="21"/>
      <c r="V3345" s="89"/>
      <c r="Z3345" s="73"/>
      <c r="AA3345" s="73">
        <v>5.0006658676255284</v>
      </c>
      <c r="AB3345" s="4"/>
      <c r="AC3345" s="74"/>
      <c r="AD3345" s="75"/>
      <c r="AE3345" s="75"/>
      <c r="AF3345" s="76"/>
      <c r="AJ3345" s="90"/>
      <c r="AK3345" s="18"/>
      <c r="AL3345" s="8">
        <f t="shared" si="269"/>
        <v>0</v>
      </c>
      <c r="AO3345" s="8">
        <v>1.9070692803636273</v>
      </c>
      <c r="AT3345" s="18"/>
      <c r="AU3345" s="91"/>
    </row>
    <row r="3346" ht="12.0" customHeight="1">
      <c r="A3346" s="97">
        <v>2807009.0</v>
      </c>
      <c r="B3346" s="92" t="s">
        <v>3688</v>
      </c>
      <c r="C3346" s="81" t="str">
        <f t="shared" si="267"/>
        <v/>
      </c>
      <c r="D3346" s="82">
        <v>57.06</v>
      </c>
      <c r="E3346" s="94" t="s">
        <v>245</v>
      </c>
      <c r="F3346" s="84">
        <f t="shared" si="268"/>
        <v>69.6132</v>
      </c>
      <c r="G3346" s="95"/>
      <c r="H3346" s="69"/>
      <c r="I3346" s="76"/>
      <c r="J3346" s="100"/>
      <c r="K3346" s="88"/>
      <c r="N3346" s="18"/>
      <c r="P3346" s="4">
        <v>68.0</v>
      </c>
      <c r="Q3346" s="4"/>
      <c r="R3346" s="4"/>
      <c r="S3346" s="21"/>
      <c r="T3346" s="21"/>
      <c r="V3346" s="89"/>
      <c r="Z3346" s="73"/>
      <c r="AA3346" s="73">
        <v>5.0006658676255284</v>
      </c>
      <c r="AB3346" s="4"/>
      <c r="AC3346" s="74"/>
      <c r="AD3346" s="75"/>
      <c r="AE3346" s="75"/>
      <c r="AF3346" s="76"/>
      <c r="AJ3346" s="90"/>
      <c r="AK3346" s="18"/>
      <c r="AL3346" s="8">
        <f t="shared" si="269"/>
        <v>0</v>
      </c>
      <c r="AO3346" s="8">
        <v>1.7140460738490904</v>
      </c>
      <c r="AT3346" s="18"/>
      <c r="AU3346" s="91"/>
    </row>
    <row r="3347" ht="12.0" customHeight="1">
      <c r="A3347" s="97">
        <v>2807010.0</v>
      </c>
      <c r="B3347" s="92" t="s">
        <v>3689</v>
      </c>
      <c r="C3347" s="81" t="str">
        <f t="shared" si="267"/>
        <v/>
      </c>
      <c r="D3347" s="82">
        <v>57.06</v>
      </c>
      <c r="E3347" s="94" t="s">
        <v>245</v>
      </c>
      <c r="F3347" s="84">
        <f t="shared" si="268"/>
        <v>69.6132</v>
      </c>
      <c r="G3347" s="95"/>
      <c r="H3347" s="69"/>
      <c r="I3347" s="76"/>
      <c r="J3347" s="100"/>
      <c r="K3347" s="88"/>
      <c r="N3347" s="18"/>
      <c r="P3347" s="4">
        <v>68.0</v>
      </c>
      <c r="Q3347" s="4"/>
      <c r="R3347" s="4"/>
      <c r="S3347" s="21"/>
      <c r="T3347" s="21"/>
      <c r="V3347" s="89"/>
      <c r="Z3347" s="73"/>
      <c r="AA3347" s="73">
        <v>5.0006658676255284</v>
      </c>
      <c r="AB3347" s="4"/>
      <c r="AC3347" s="74"/>
      <c r="AD3347" s="75"/>
      <c r="AE3347" s="75"/>
      <c r="AF3347" s="76"/>
      <c r="AJ3347" s="90"/>
      <c r="AK3347" s="18"/>
      <c r="AL3347" s="8">
        <f t="shared" si="269"/>
        <v>0</v>
      </c>
      <c r="AO3347" s="8">
        <v>0.4523177139323989</v>
      </c>
      <c r="AT3347" s="18"/>
      <c r="AU3347" s="91"/>
    </row>
    <row r="3348" ht="12.0" customHeight="1">
      <c r="A3348" s="97">
        <v>2807011.0</v>
      </c>
      <c r="B3348" s="92" t="s">
        <v>3690</v>
      </c>
      <c r="C3348" s="81" t="str">
        <f t="shared" si="267"/>
        <v/>
      </c>
      <c r="D3348" s="82">
        <v>58.52</v>
      </c>
      <c r="E3348" s="94" t="s">
        <v>245</v>
      </c>
      <c r="F3348" s="84">
        <f t="shared" si="268"/>
        <v>71.3944</v>
      </c>
      <c r="G3348" s="95"/>
      <c r="H3348" s="69"/>
      <c r="I3348" s="76"/>
      <c r="J3348" s="100"/>
      <c r="K3348" s="88"/>
      <c r="N3348" s="18"/>
      <c r="P3348" s="4">
        <v>68.0</v>
      </c>
      <c r="Q3348" s="4"/>
      <c r="R3348" s="4"/>
      <c r="S3348" s="21"/>
      <c r="T3348" s="21"/>
      <c r="V3348" s="89"/>
      <c r="Z3348" s="73"/>
      <c r="AA3348" s="73">
        <v>5.0006658676255284</v>
      </c>
      <c r="AB3348" s="4"/>
      <c r="AC3348" s="74"/>
      <c r="AD3348" s="75"/>
      <c r="AE3348" s="75"/>
      <c r="AF3348" s="76"/>
      <c r="AJ3348" s="90"/>
      <c r="AK3348" s="18"/>
      <c r="AL3348" s="8">
        <f t="shared" si="269"/>
        <v>0</v>
      </c>
      <c r="AO3348" s="8">
        <v>1.3805523268719302</v>
      </c>
      <c r="AT3348" s="18"/>
      <c r="AU3348" s="91"/>
    </row>
    <row r="3349" ht="12.0" customHeight="1">
      <c r="A3349" s="97">
        <v>2807012.0</v>
      </c>
      <c r="B3349" s="92" t="s">
        <v>3691</v>
      </c>
      <c r="C3349" s="81" t="str">
        <f t="shared" si="267"/>
        <v/>
      </c>
      <c r="D3349" s="82">
        <v>59.98</v>
      </c>
      <c r="E3349" s="94" t="s">
        <v>245</v>
      </c>
      <c r="F3349" s="84">
        <f t="shared" si="268"/>
        <v>73.1756</v>
      </c>
      <c r="G3349" s="95"/>
      <c r="H3349" s="69"/>
      <c r="I3349" s="76"/>
      <c r="J3349" s="100"/>
      <c r="K3349" s="88"/>
      <c r="N3349" s="18"/>
      <c r="P3349" s="4">
        <v>68.0</v>
      </c>
      <c r="Q3349" s="4"/>
      <c r="R3349" s="4"/>
      <c r="S3349" s="21"/>
      <c r="T3349" s="21"/>
      <c r="V3349" s="89"/>
      <c r="Z3349" s="73"/>
      <c r="AA3349" s="73">
        <v>5.0006658676255284</v>
      </c>
      <c r="AB3349" s="4"/>
      <c r="AC3349" s="74"/>
      <c r="AD3349" s="75"/>
      <c r="AE3349" s="75"/>
      <c r="AF3349" s="76"/>
      <c r="AJ3349" s="90"/>
      <c r="AK3349" s="18"/>
      <c r="AL3349" s="8">
        <f t="shared" si="269"/>
        <v>0</v>
      </c>
      <c r="AO3349" s="8">
        <v>0.720424356620633</v>
      </c>
      <c r="AT3349" s="18"/>
      <c r="AU3349" s="91"/>
    </row>
    <row r="3350" ht="12.0" customHeight="1">
      <c r="A3350" s="97">
        <v>2807013.0</v>
      </c>
      <c r="B3350" s="92" t="s">
        <v>3692</v>
      </c>
      <c r="C3350" s="81" t="str">
        <f t="shared" si="267"/>
        <v/>
      </c>
      <c r="D3350" s="82">
        <v>59.98</v>
      </c>
      <c r="E3350" s="94" t="s">
        <v>245</v>
      </c>
      <c r="F3350" s="84">
        <f t="shared" si="268"/>
        <v>73.1756</v>
      </c>
      <c r="G3350" s="95"/>
      <c r="H3350" s="69"/>
      <c r="I3350" s="76"/>
      <c r="J3350" s="100"/>
      <c r="K3350" s="88"/>
      <c r="N3350" s="18"/>
      <c r="P3350" s="4">
        <v>68.0</v>
      </c>
      <c r="Q3350" s="4"/>
      <c r="R3350" s="4"/>
      <c r="S3350" s="21"/>
      <c r="T3350" s="21"/>
      <c r="V3350" s="89"/>
      <c r="Z3350" s="73"/>
      <c r="AA3350" s="73">
        <v>5.0006658676255284</v>
      </c>
      <c r="AB3350" s="4"/>
      <c r="AC3350" s="74"/>
      <c r="AD3350" s="75"/>
      <c r="AE3350" s="75"/>
      <c r="AF3350" s="76"/>
      <c r="AJ3350" s="90"/>
      <c r="AK3350" s="18"/>
      <c r="AL3350" s="8">
        <f t="shared" si="269"/>
        <v>0</v>
      </c>
      <c r="AO3350" s="8">
        <v>2.3829421026682476</v>
      </c>
      <c r="AT3350" s="18"/>
      <c r="AU3350" s="91"/>
    </row>
    <row r="3351" ht="12.0" customHeight="1">
      <c r="A3351" s="97">
        <v>2807014.0</v>
      </c>
      <c r="B3351" s="92" t="s">
        <v>3693</v>
      </c>
      <c r="C3351" s="81" t="str">
        <f t="shared" si="267"/>
        <v/>
      </c>
      <c r="D3351" s="82">
        <v>62.91</v>
      </c>
      <c r="E3351" s="94" t="s">
        <v>245</v>
      </c>
      <c r="F3351" s="84">
        <f t="shared" si="268"/>
        <v>76.7502</v>
      </c>
      <c r="G3351" s="95"/>
      <c r="H3351" s="69"/>
      <c r="I3351" s="76"/>
      <c r="J3351" s="100"/>
      <c r="K3351" s="88"/>
      <c r="N3351" s="18"/>
      <c r="P3351" s="4">
        <v>68.0</v>
      </c>
      <c r="Q3351" s="4"/>
      <c r="R3351" s="4"/>
      <c r="S3351" s="21"/>
      <c r="T3351" s="21"/>
      <c r="V3351" s="89"/>
      <c r="Z3351" s="73"/>
      <c r="AA3351" s="73">
        <v>5.0006658676255284</v>
      </c>
      <c r="AB3351" s="4"/>
      <c r="AC3351" s="74"/>
      <c r="AD3351" s="75"/>
      <c r="AE3351" s="75"/>
      <c r="AF3351" s="76"/>
      <c r="AJ3351" s="90"/>
      <c r="AK3351" s="18"/>
      <c r="AL3351" s="8">
        <f t="shared" si="269"/>
        <v>0</v>
      </c>
      <c r="AO3351" s="8">
        <v>1.7374940365556442</v>
      </c>
      <c r="AT3351" s="18"/>
      <c r="AU3351" s="91"/>
    </row>
    <row r="3352" ht="12.0" customHeight="1">
      <c r="A3352" s="97">
        <v>2807015.0</v>
      </c>
      <c r="B3352" s="92" t="s">
        <v>3694</v>
      </c>
      <c r="C3352" s="81" t="str">
        <f t="shared" si="267"/>
        <v/>
      </c>
      <c r="D3352" s="82">
        <v>70.22</v>
      </c>
      <c r="E3352" s="94" t="s">
        <v>245</v>
      </c>
      <c r="F3352" s="84">
        <f t="shared" si="268"/>
        <v>85.6684</v>
      </c>
      <c r="G3352" s="95"/>
      <c r="H3352" s="69"/>
      <c r="I3352" s="76"/>
      <c r="J3352" s="100"/>
      <c r="K3352" s="88"/>
      <c r="N3352" s="18"/>
      <c r="P3352" s="4">
        <v>68.0</v>
      </c>
      <c r="Q3352" s="4"/>
      <c r="R3352" s="4"/>
      <c r="S3352" s="21"/>
      <c r="T3352" s="21"/>
      <c r="V3352" s="89"/>
      <c r="Z3352" s="73"/>
      <c r="AA3352" s="73">
        <v>5.0006658676255284</v>
      </c>
      <c r="AB3352" s="4"/>
      <c r="AC3352" s="74"/>
      <c r="AD3352" s="75"/>
      <c r="AE3352" s="75"/>
      <c r="AF3352" s="76"/>
      <c r="AJ3352" s="90"/>
      <c r="AK3352" s="18"/>
      <c r="AL3352" s="8">
        <f t="shared" si="269"/>
        <v>0</v>
      </c>
      <c r="AO3352" s="8">
        <v>0.9800217135201973</v>
      </c>
      <c r="AT3352" s="18"/>
      <c r="AU3352" s="91"/>
    </row>
    <row r="3353" ht="12.0" customHeight="1">
      <c r="A3353" s="97">
        <v>2807016.0</v>
      </c>
      <c r="B3353" s="92" t="s">
        <v>3695</v>
      </c>
      <c r="C3353" s="81" t="str">
        <f t="shared" si="267"/>
        <v/>
      </c>
      <c r="D3353" s="82">
        <v>70.22</v>
      </c>
      <c r="E3353" s="94" t="s">
        <v>245</v>
      </c>
      <c r="F3353" s="84">
        <f t="shared" si="268"/>
        <v>85.6684</v>
      </c>
      <c r="G3353" s="95"/>
      <c r="H3353" s="69"/>
      <c r="I3353" s="76"/>
      <c r="J3353" s="100"/>
      <c r="K3353" s="88"/>
      <c r="N3353" s="18"/>
      <c r="P3353" s="4">
        <v>68.0</v>
      </c>
      <c r="Q3353" s="4"/>
      <c r="R3353" s="4"/>
      <c r="S3353" s="21"/>
      <c r="T3353" s="21"/>
      <c r="V3353" s="89"/>
      <c r="Z3353" s="73"/>
      <c r="AA3353" s="73">
        <v>5.0006658676255284</v>
      </c>
      <c r="AB3353" s="4"/>
      <c r="AC3353" s="74"/>
      <c r="AD3353" s="75"/>
      <c r="AE3353" s="75"/>
      <c r="AF3353" s="76"/>
      <c r="AJ3353" s="90"/>
      <c r="AK3353" s="18"/>
      <c r="AL3353" s="8">
        <f t="shared" si="269"/>
        <v>0</v>
      </c>
      <c r="AO3353" s="8">
        <v>1.9600434270403946</v>
      </c>
      <c r="AT3353" s="18"/>
      <c r="AU3353" s="91"/>
    </row>
    <row r="3354" ht="12.0" customHeight="1">
      <c r="A3354" s="97">
        <v>2807017.0</v>
      </c>
      <c r="B3354" s="92" t="s">
        <v>3696</v>
      </c>
      <c r="C3354" s="81" t="str">
        <f t="shared" si="267"/>
        <v/>
      </c>
      <c r="D3354" s="82">
        <v>71.69</v>
      </c>
      <c r="E3354" s="94" t="s">
        <v>245</v>
      </c>
      <c r="F3354" s="84">
        <f t="shared" si="268"/>
        <v>87.4618</v>
      </c>
      <c r="G3354" s="95"/>
      <c r="H3354" s="69"/>
      <c r="I3354" s="76"/>
      <c r="J3354" s="100"/>
      <c r="K3354" s="88"/>
      <c r="N3354" s="18"/>
      <c r="P3354" s="4">
        <v>68.0</v>
      </c>
      <c r="Q3354" s="4"/>
      <c r="R3354" s="4"/>
      <c r="S3354" s="21"/>
      <c r="T3354" s="21"/>
      <c r="V3354" s="89"/>
      <c r="Z3354" s="73"/>
      <c r="AA3354" s="73">
        <v>5.0006658676255284</v>
      </c>
      <c r="AB3354" s="4"/>
      <c r="AC3354" s="74"/>
      <c r="AD3354" s="75"/>
      <c r="AE3354" s="75"/>
      <c r="AF3354" s="76"/>
      <c r="AJ3354" s="90"/>
      <c r="AK3354" s="18"/>
      <c r="AL3354" s="8">
        <f t="shared" si="269"/>
        <v>0</v>
      </c>
      <c r="AO3354" s="8">
        <v>0.9781348792623612</v>
      </c>
      <c r="AT3354" s="18"/>
      <c r="AU3354" s="91"/>
    </row>
    <row r="3355" ht="12.0" customHeight="1">
      <c r="A3355" s="97">
        <v>2807018.0</v>
      </c>
      <c r="B3355" s="92" t="s">
        <v>3697</v>
      </c>
      <c r="C3355" s="81" t="str">
        <f t="shared" si="267"/>
        <v/>
      </c>
      <c r="D3355" s="82">
        <v>76.08</v>
      </c>
      <c r="E3355" s="94" t="s">
        <v>245</v>
      </c>
      <c r="F3355" s="84">
        <f t="shared" si="268"/>
        <v>92.8176</v>
      </c>
      <c r="G3355" s="95"/>
      <c r="H3355" s="69"/>
      <c r="I3355" s="76"/>
      <c r="J3355" s="100"/>
      <c r="K3355" s="88"/>
      <c r="N3355" s="18"/>
      <c r="P3355" s="4">
        <v>68.0</v>
      </c>
      <c r="Q3355" s="4"/>
      <c r="R3355" s="4"/>
      <c r="S3355" s="21"/>
      <c r="T3355" s="21"/>
      <c r="V3355" s="89"/>
      <c r="Z3355" s="73"/>
      <c r="AA3355" s="73">
        <v>5.0006658676255284</v>
      </c>
      <c r="AB3355" s="4"/>
      <c r="AC3355" s="74"/>
      <c r="AD3355" s="75"/>
      <c r="AE3355" s="75"/>
      <c r="AF3355" s="76"/>
      <c r="AJ3355" s="90"/>
      <c r="AK3355" s="18"/>
      <c r="AL3355" s="8">
        <f t="shared" si="269"/>
        <v>0</v>
      </c>
      <c r="AO3355" s="8">
        <v>1.684493555334451</v>
      </c>
      <c r="AT3355" s="18"/>
      <c r="AU3355" s="91"/>
    </row>
    <row r="3356" ht="12.0" customHeight="1">
      <c r="A3356" s="97">
        <v>2807019.0</v>
      </c>
      <c r="B3356" s="92" t="s">
        <v>3698</v>
      </c>
      <c r="C3356" s="81" t="str">
        <f t="shared" si="267"/>
        <v/>
      </c>
      <c r="D3356" s="82">
        <v>76.08</v>
      </c>
      <c r="E3356" s="94" t="s">
        <v>245</v>
      </c>
      <c r="F3356" s="84">
        <f t="shared" si="268"/>
        <v>92.8176</v>
      </c>
      <c r="G3356" s="95"/>
      <c r="H3356" s="69"/>
      <c r="I3356" s="76"/>
      <c r="J3356" s="100"/>
      <c r="K3356" s="88"/>
      <c r="N3356" s="18"/>
      <c r="P3356" s="4">
        <v>68.0</v>
      </c>
      <c r="Q3356" s="4"/>
      <c r="R3356" s="4"/>
      <c r="S3356" s="21"/>
      <c r="T3356" s="21"/>
      <c r="V3356" s="89"/>
      <c r="Z3356" s="73"/>
      <c r="AA3356" s="73">
        <v>5.0006658676255284</v>
      </c>
      <c r="AB3356" s="4"/>
      <c r="AC3356" s="74"/>
      <c r="AD3356" s="75"/>
      <c r="AE3356" s="75"/>
      <c r="AF3356" s="76"/>
      <c r="AJ3356" s="90"/>
      <c r="AK3356" s="18"/>
      <c r="AL3356" s="8">
        <f t="shared" si="269"/>
        <v>0</v>
      </c>
      <c r="AO3356" s="8">
        <v>1.8092708557295951</v>
      </c>
      <c r="AT3356" s="18"/>
      <c r="AU3356" s="91"/>
    </row>
    <row r="3357" ht="12.0" customHeight="1">
      <c r="A3357" s="97">
        <v>2807020.0</v>
      </c>
      <c r="B3357" s="92" t="s">
        <v>3699</v>
      </c>
      <c r="C3357" s="81" t="str">
        <f t="shared" si="267"/>
        <v/>
      </c>
      <c r="D3357" s="82">
        <v>83.39</v>
      </c>
      <c r="E3357" s="94"/>
      <c r="F3357" s="84">
        <f t="shared" si="268"/>
        <v>101.7358</v>
      </c>
      <c r="G3357" s="95"/>
      <c r="H3357" s="69"/>
      <c r="I3357" s="76"/>
      <c r="J3357" s="100"/>
      <c r="K3357" s="88"/>
      <c r="N3357" s="18"/>
      <c r="P3357" s="4">
        <v>68.0</v>
      </c>
      <c r="Q3357" s="4"/>
      <c r="R3357" s="4"/>
      <c r="S3357" s="21"/>
      <c r="T3357" s="21"/>
      <c r="V3357" s="89"/>
      <c r="Z3357" s="73"/>
      <c r="AA3357" s="73">
        <v>5.0006658676255284</v>
      </c>
      <c r="AB3357" s="4"/>
      <c r="AC3357" s="74"/>
      <c r="AD3357" s="75"/>
      <c r="AE3357" s="75"/>
      <c r="AF3357" s="76"/>
      <c r="AJ3357" s="90"/>
      <c r="AK3357" s="18"/>
      <c r="AL3357" s="8">
        <f t="shared" si="269"/>
        <v>0</v>
      </c>
      <c r="AO3357" s="8">
        <v>1.776375021989057</v>
      </c>
      <c r="AT3357" s="18"/>
      <c r="AU3357" s="91"/>
    </row>
    <row r="3358" ht="12.0" customHeight="1">
      <c r="A3358" s="97">
        <v>2807021.0</v>
      </c>
      <c r="B3358" s="92" t="s">
        <v>3700</v>
      </c>
      <c r="C3358" s="81" t="str">
        <f t="shared" si="267"/>
        <v/>
      </c>
      <c r="D3358" s="82">
        <v>83.39</v>
      </c>
      <c r="E3358" s="94"/>
      <c r="F3358" s="84">
        <f t="shared" si="268"/>
        <v>101.7358</v>
      </c>
      <c r="G3358" s="95"/>
      <c r="H3358" s="69"/>
      <c r="I3358" s="76"/>
      <c r="J3358" s="100"/>
      <c r="K3358" s="88"/>
      <c r="N3358" s="18"/>
      <c r="P3358" s="4">
        <v>68.0</v>
      </c>
      <c r="Q3358" s="4"/>
      <c r="R3358" s="4"/>
      <c r="S3358" s="21"/>
      <c r="T3358" s="21"/>
      <c r="V3358" s="89"/>
      <c r="Z3358" s="73"/>
      <c r="AA3358" s="73">
        <v>5.0006658676255284</v>
      </c>
      <c r="AB3358" s="4"/>
      <c r="AC3358" s="74"/>
      <c r="AD3358" s="75"/>
      <c r="AE3358" s="75"/>
      <c r="AF3358" s="76"/>
      <c r="AJ3358" s="90"/>
      <c r="AK3358" s="18"/>
      <c r="AL3358" s="8">
        <f t="shared" si="269"/>
        <v>0</v>
      </c>
      <c r="AO3358" s="8">
        <v>8.467387604814506</v>
      </c>
      <c r="AT3358" s="18"/>
      <c r="AU3358" s="91"/>
    </row>
    <row r="3359" ht="12.0" customHeight="1">
      <c r="A3359" s="97">
        <v>2807022.0</v>
      </c>
      <c r="B3359" s="92" t="s">
        <v>3701</v>
      </c>
      <c r="C3359" s="81" t="str">
        <f t="shared" si="267"/>
        <v/>
      </c>
      <c r="D3359" s="82">
        <v>84.85</v>
      </c>
      <c r="E3359" s="94" t="s">
        <v>245</v>
      </c>
      <c r="F3359" s="84">
        <f t="shared" si="268"/>
        <v>103.517</v>
      </c>
      <c r="G3359" s="95"/>
      <c r="H3359" s="69"/>
      <c r="I3359" s="76"/>
      <c r="J3359" s="100"/>
      <c r="K3359" s="88"/>
      <c r="N3359" s="18"/>
      <c r="P3359" s="4">
        <v>68.0</v>
      </c>
      <c r="Q3359" s="4"/>
      <c r="R3359" s="4"/>
      <c r="S3359" s="21"/>
      <c r="T3359" s="21"/>
      <c r="V3359" s="89"/>
      <c r="Z3359" s="73"/>
      <c r="AA3359" s="73">
        <v>5.0006658676255284</v>
      </c>
      <c r="AB3359" s="4"/>
      <c r="AC3359" s="74"/>
      <c r="AD3359" s="75"/>
      <c r="AE3359" s="75"/>
      <c r="AF3359" s="76"/>
      <c r="AJ3359" s="90"/>
      <c r="AK3359" s="18"/>
      <c r="AL3359" s="8">
        <f t="shared" si="269"/>
        <v>0</v>
      </c>
      <c r="AO3359" s="8">
        <v>1.8248680182789883</v>
      </c>
      <c r="AT3359" s="18"/>
      <c r="AU3359" s="91"/>
    </row>
    <row r="3360" ht="12.0" customHeight="1">
      <c r="A3360" s="97">
        <v>2807023.0</v>
      </c>
      <c r="B3360" s="92" t="s">
        <v>3702</v>
      </c>
      <c r="C3360" s="81" t="str">
        <f t="shared" si="267"/>
        <v/>
      </c>
      <c r="D3360" s="82">
        <v>96.56</v>
      </c>
      <c r="E3360" s="94" t="s">
        <v>245</v>
      </c>
      <c r="F3360" s="84">
        <f t="shared" si="268"/>
        <v>117.8032</v>
      </c>
      <c r="G3360" s="95"/>
      <c r="H3360" s="69"/>
      <c r="I3360" s="76"/>
      <c r="J3360" s="100"/>
      <c r="K3360" s="88"/>
      <c r="N3360" s="18"/>
      <c r="P3360" s="4">
        <v>68.0</v>
      </c>
      <c r="Q3360" s="4"/>
      <c r="R3360" s="4"/>
      <c r="S3360" s="21"/>
      <c r="T3360" s="21"/>
      <c r="V3360" s="89"/>
      <c r="Z3360" s="73"/>
      <c r="AA3360" s="73">
        <v>5.0006658676255284</v>
      </c>
      <c r="AB3360" s="4"/>
      <c r="AC3360" s="74"/>
      <c r="AD3360" s="75"/>
      <c r="AE3360" s="75"/>
      <c r="AF3360" s="76"/>
      <c r="AJ3360" s="90"/>
      <c r="AK3360" s="18"/>
      <c r="AL3360" s="8">
        <f t="shared" si="269"/>
        <v>0</v>
      </c>
      <c r="AO3360" s="8">
        <v>1.5395250190571828</v>
      </c>
      <c r="AT3360" s="18"/>
      <c r="AU3360" s="91"/>
    </row>
    <row r="3361" ht="12.0" customHeight="1">
      <c r="A3361" s="97">
        <v>2807024.0</v>
      </c>
      <c r="B3361" s="92" t="s">
        <v>3703</v>
      </c>
      <c r="C3361" s="81" t="str">
        <f t="shared" si="267"/>
        <v/>
      </c>
      <c r="D3361" s="82">
        <v>103.87</v>
      </c>
      <c r="E3361" s="94" t="s">
        <v>245</v>
      </c>
      <c r="F3361" s="84">
        <f t="shared" si="268"/>
        <v>126.7214</v>
      </c>
      <c r="G3361" s="95"/>
      <c r="H3361" s="69"/>
      <c r="I3361" s="76"/>
      <c r="J3361" s="100"/>
      <c r="K3361" s="88"/>
      <c r="N3361" s="18"/>
      <c r="P3361" s="4">
        <v>68.0</v>
      </c>
      <c r="Q3361" s="4"/>
      <c r="R3361" s="4"/>
      <c r="S3361" s="21"/>
      <c r="T3361" s="21"/>
      <c r="V3361" s="89"/>
      <c r="Z3361" s="73"/>
      <c r="AA3361" s="73">
        <v>5.0006658676255284</v>
      </c>
      <c r="AB3361" s="4"/>
      <c r="AC3361" s="74"/>
      <c r="AD3361" s="75"/>
      <c r="AE3361" s="75"/>
      <c r="AF3361" s="76"/>
      <c r="AJ3361" s="90"/>
      <c r="AK3361" s="18"/>
      <c r="AL3361" s="8">
        <f t="shared" si="269"/>
        <v>0</v>
      </c>
      <c r="AO3361" s="8">
        <v>1.7036997192785726</v>
      </c>
      <c r="AT3361" s="18"/>
      <c r="AU3361" s="91"/>
    </row>
    <row r="3362" ht="48.0" customHeight="1">
      <c r="A3362" s="97">
        <v>2807025.0</v>
      </c>
      <c r="B3362" s="92" t="s">
        <v>3704</v>
      </c>
      <c r="C3362" s="81" t="str">
        <f t="shared" si="267"/>
        <v/>
      </c>
      <c r="D3362" s="82">
        <v>607.15</v>
      </c>
      <c r="E3362" s="94" t="s">
        <v>245</v>
      </c>
      <c r="F3362" s="150">
        <f t="shared" si="268"/>
        <v>740.723</v>
      </c>
      <c r="G3362" s="95"/>
      <c r="H3362" s="69"/>
      <c r="I3362" s="76"/>
      <c r="J3362" s="100"/>
      <c r="K3362" s="88"/>
      <c r="N3362" s="18"/>
      <c r="P3362" s="4">
        <v>68.0</v>
      </c>
      <c r="Q3362" s="4"/>
      <c r="R3362" s="4"/>
      <c r="S3362" s="21"/>
      <c r="T3362" s="21"/>
      <c r="V3362" s="89"/>
      <c r="Z3362" s="73"/>
      <c r="AA3362" s="73">
        <v>5.0006658676255284</v>
      </c>
      <c r="AB3362" s="4"/>
      <c r="AC3362" s="74"/>
      <c r="AD3362" s="75"/>
      <c r="AE3362" s="75"/>
      <c r="AF3362" s="76"/>
      <c r="AJ3362" s="90"/>
      <c r="AK3362" s="18"/>
      <c r="AL3362" s="8">
        <f t="shared" si="269"/>
        <v>0</v>
      </c>
      <c r="AO3362" s="8">
        <v>0.7651253859772144</v>
      </c>
      <c r="AT3362" s="18"/>
      <c r="AU3362" s="91"/>
    </row>
    <row r="3363" ht="72.0" customHeight="1">
      <c r="A3363" s="97">
        <v>2807026.0</v>
      </c>
      <c r="B3363" s="92" t="s">
        <v>3705</v>
      </c>
      <c r="C3363" s="81" t="str">
        <f t="shared" si="267"/>
        <v/>
      </c>
      <c r="D3363" s="82">
        <v>1663.43</v>
      </c>
      <c r="E3363" s="94" t="s">
        <v>245</v>
      </c>
      <c r="F3363" s="150">
        <f t="shared" si="268"/>
        <v>2029.3846</v>
      </c>
      <c r="G3363" s="95"/>
      <c r="H3363" s="69"/>
      <c r="I3363" s="76"/>
      <c r="J3363" s="100"/>
      <c r="K3363" s="88"/>
      <c r="N3363" s="18"/>
      <c r="P3363" s="4">
        <v>68.0</v>
      </c>
      <c r="Q3363" s="4"/>
      <c r="R3363" s="4"/>
      <c r="S3363" s="21"/>
      <c r="T3363" s="21"/>
      <c r="V3363" s="89"/>
      <c r="Z3363" s="73"/>
      <c r="AA3363" s="73">
        <v>5.0006658676255284</v>
      </c>
      <c r="AB3363" s="4"/>
      <c r="AC3363" s="74"/>
      <c r="AD3363" s="75"/>
      <c r="AE3363" s="75"/>
      <c r="AF3363" s="76"/>
      <c r="AJ3363" s="90"/>
      <c r="AK3363" s="18"/>
      <c r="AL3363" s="8">
        <f t="shared" si="269"/>
        <v>0</v>
      </c>
      <c r="AO3363" s="8">
        <v>0.22341392097135898</v>
      </c>
      <c r="AT3363" s="18"/>
      <c r="AU3363" s="91"/>
    </row>
    <row r="3364" ht="96.0" customHeight="1">
      <c r="A3364" s="109">
        <v>2807027.0</v>
      </c>
      <c r="B3364" s="110" t="s">
        <v>3706</v>
      </c>
      <c r="C3364" s="81" t="str">
        <f t="shared" si="267"/>
        <v/>
      </c>
      <c r="D3364" s="82">
        <v>2807.5</v>
      </c>
      <c r="E3364" s="121" t="s">
        <v>245</v>
      </c>
      <c r="F3364" s="163">
        <f t="shared" si="268"/>
        <v>3425.15</v>
      </c>
      <c r="G3364" s="112"/>
      <c r="H3364" s="69"/>
      <c r="I3364" s="76"/>
      <c r="J3364" s="100"/>
      <c r="K3364" s="88"/>
      <c r="N3364" s="18"/>
      <c r="P3364" s="4">
        <v>68.0</v>
      </c>
      <c r="Q3364" s="4"/>
      <c r="R3364" s="4"/>
      <c r="S3364" s="21"/>
      <c r="T3364" s="21"/>
      <c r="V3364" s="89"/>
      <c r="Z3364" s="73"/>
      <c r="AA3364" s="73">
        <v>5.0006658676255284</v>
      </c>
      <c r="AB3364" s="4"/>
      <c r="AC3364" s="74"/>
      <c r="AD3364" s="75"/>
      <c r="AE3364" s="75"/>
      <c r="AF3364" s="76"/>
      <c r="AJ3364" s="90"/>
      <c r="AK3364" s="18"/>
      <c r="AL3364" s="8">
        <f t="shared" si="269"/>
        <v>0</v>
      </c>
      <c r="AO3364" s="8">
        <v>0.6618593750506389</v>
      </c>
      <c r="AT3364" s="18"/>
      <c r="AU3364" s="91"/>
    </row>
    <row r="3365" ht="75.0" customHeight="1">
      <c r="A3365" s="62">
        <v>100.0</v>
      </c>
      <c r="B3365" s="113" t="s">
        <v>3707</v>
      </c>
      <c r="C3365" s="66"/>
      <c r="D3365" s="82"/>
      <c r="E3365" s="66"/>
      <c r="F3365" s="114"/>
      <c r="G3365" s="68"/>
      <c r="H3365" s="69"/>
      <c r="I3365" s="70">
        <v>0.0</v>
      </c>
      <c r="J3365" s="71"/>
      <c r="K3365" s="71"/>
      <c r="N3365" s="18"/>
      <c r="P3365" s="4">
        <v>46.0</v>
      </c>
      <c r="Q3365" s="4"/>
      <c r="R3365" s="5"/>
      <c r="S3365" s="21"/>
      <c r="T3365" s="21"/>
      <c r="V3365" s="72"/>
      <c r="Z3365" s="73"/>
      <c r="AA3365" s="73"/>
      <c r="AB3365" s="4"/>
      <c r="AC3365" s="74"/>
      <c r="AD3365" s="75"/>
      <c r="AE3365" s="75"/>
      <c r="AF3365" s="76"/>
      <c r="AJ3365" s="90"/>
      <c r="AK3365" s="18"/>
      <c r="AL3365" s="18"/>
      <c r="AT3365" s="18"/>
      <c r="AU3365" s="91"/>
    </row>
    <row r="3366" ht="12.0" customHeight="1">
      <c r="A3366" s="79">
        <v>5515001.0</v>
      </c>
      <c r="B3366" s="80" t="s">
        <v>3708</v>
      </c>
      <c r="C3366" s="81" t="str">
        <f t="shared" ref="C3366:C3434" si="270">IF(MROUND(AL3366/(AO3366*F3366),1)=0,"",MROUND(AL3366/(AO3366*F3366),1))</f>
        <v/>
      </c>
      <c r="D3366" s="82">
        <v>36.7</v>
      </c>
      <c r="E3366" s="83" t="s">
        <v>245</v>
      </c>
      <c r="F3366" s="84">
        <f t="shared" ref="F3366:F3434" si="271">D3366*1.22</f>
        <v>44.774</v>
      </c>
      <c r="G3366" s="85" t="s">
        <v>252</v>
      </c>
      <c r="H3366" s="69"/>
      <c r="I3366" s="87" t="s">
        <v>1735</v>
      </c>
      <c r="J3366" s="76"/>
      <c r="K3366" s="88"/>
      <c r="N3366" s="18"/>
      <c r="P3366" s="4">
        <v>46.0</v>
      </c>
      <c r="Q3366" s="4"/>
      <c r="R3366" s="4"/>
      <c r="S3366" s="21"/>
      <c r="T3366" s="21"/>
      <c r="V3366" s="89"/>
      <c r="W3366" s="171"/>
      <c r="Z3366" s="73"/>
      <c r="AA3366" s="73">
        <v>15.0</v>
      </c>
      <c r="AB3366" s="4"/>
      <c r="AC3366" s="74"/>
      <c r="AD3366" s="75"/>
      <c r="AE3366" s="75"/>
      <c r="AF3366" s="76"/>
      <c r="AJ3366" s="90"/>
      <c r="AK3366" s="18"/>
      <c r="AL3366" s="8">
        <f t="shared" ref="AL3366:AL3434" si="272">$I$3365/28</f>
        <v>0</v>
      </c>
      <c r="AO3366" s="8">
        <v>3.4853397748375112</v>
      </c>
      <c r="AT3366" s="18"/>
      <c r="AU3366" s="91"/>
    </row>
    <row r="3367" ht="12.0" customHeight="1">
      <c r="A3367" s="79">
        <v>5515002.0</v>
      </c>
      <c r="B3367" s="80" t="s">
        <v>3709</v>
      </c>
      <c r="C3367" s="81" t="str">
        <f t="shared" si="270"/>
        <v/>
      </c>
      <c r="D3367" s="82">
        <v>44.34</v>
      </c>
      <c r="E3367" s="94" t="s">
        <v>245</v>
      </c>
      <c r="F3367" s="84">
        <f t="shared" si="271"/>
        <v>54.0948</v>
      </c>
      <c r="G3367" s="95" t="s">
        <v>252</v>
      </c>
      <c r="H3367" s="69"/>
      <c r="I3367" s="187" t="s">
        <v>3710</v>
      </c>
      <c r="J3367" s="76"/>
      <c r="K3367" s="88"/>
      <c r="N3367" s="18"/>
      <c r="P3367" s="4">
        <v>46.0</v>
      </c>
      <c r="Q3367" s="4"/>
      <c r="R3367" s="4"/>
      <c r="S3367" s="21"/>
      <c r="T3367" s="21"/>
      <c r="V3367" s="89"/>
      <c r="W3367" s="171"/>
      <c r="Z3367" s="73"/>
      <c r="AA3367" s="73">
        <v>15.0</v>
      </c>
      <c r="AB3367" s="4"/>
      <c r="AC3367" s="74"/>
      <c r="AD3367" s="75"/>
      <c r="AE3367" s="75"/>
      <c r="AF3367" s="76"/>
      <c r="AJ3367" s="90"/>
      <c r="AK3367" s="18"/>
      <c r="AL3367" s="8">
        <f t="shared" si="272"/>
        <v>0</v>
      </c>
      <c r="AO3367" s="8">
        <v>9.363599395085851</v>
      </c>
      <c r="AT3367" s="18"/>
      <c r="AU3367" s="91"/>
    </row>
    <row r="3368" ht="12.0" customHeight="1">
      <c r="A3368" s="79">
        <v>5515003.0</v>
      </c>
      <c r="B3368" s="80" t="s">
        <v>3711</v>
      </c>
      <c r="C3368" s="81" t="str">
        <f t="shared" si="270"/>
        <v/>
      </c>
      <c r="D3368" s="82">
        <v>45.64</v>
      </c>
      <c r="E3368" s="94" t="s">
        <v>245</v>
      </c>
      <c r="F3368" s="84">
        <f t="shared" si="271"/>
        <v>55.6808</v>
      </c>
      <c r="G3368" s="95" t="s">
        <v>274</v>
      </c>
      <c r="H3368" s="69"/>
      <c r="I3368" s="188"/>
      <c r="J3368" s="100"/>
      <c r="K3368" s="88"/>
      <c r="N3368" s="18"/>
      <c r="P3368" s="4">
        <v>46.0</v>
      </c>
      <c r="Q3368" s="4"/>
      <c r="R3368" s="4"/>
      <c r="S3368" s="21"/>
      <c r="T3368" s="21"/>
      <c r="V3368" s="89"/>
      <c r="W3368" s="171"/>
      <c r="Z3368" s="73"/>
      <c r="AA3368" s="73">
        <v>15.0</v>
      </c>
      <c r="AB3368" s="4"/>
      <c r="AC3368" s="74"/>
      <c r="AD3368" s="75"/>
      <c r="AE3368" s="75"/>
      <c r="AF3368" s="76"/>
      <c r="AJ3368" s="90"/>
      <c r="AK3368" s="18"/>
      <c r="AL3368" s="8">
        <f t="shared" si="272"/>
        <v>0</v>
      </c>
      <c r="AO3368" s="8">
        <v>1.1512581993975926</v>
      </c>
      <c r="AT3368" s="18"/>
      <c r="AU3368" s="91"/>
    </row>
    <row r="3369" ht="12.0" customHeight="1">
      <c r="A3369" s="79">
        <v>5515004.0</v>
      </c>
      <c r="B3369" s="80" t="s">
        <v>3712</v>
      </c>
      <c r="C3369" s="81" t="str">
        <f t="shared" si="270"/>
        <v/>
      </c>
      <c r="D3369" s="82">
        <v>52.0</v>
      </c>
      <c r="E3369" s="94" t="s">
        <v>245</v>
      </c>
      <c r="F3369" s="84">
        <f t="shared" si="271"/>
        <v>63.44</v>
      </c>
      <c r="G3369" s="95" t="s">
        <v>274</v>
      </c>
      <c r="H3369" s="69"/>
      <c r="I3369" s="133" t="s">
        <v>2400</v>
      </c>
      <c r="J3369" s="100"/>
      <c r="K3369" s="88"/>
      <c r="N3369" s="18"/>
      <c r="P3369" s="4">
        <v>46.0</v>
      </c>
      <c r="Q3369" s="4"/>
      <c r="R3369" s="4"/>
      <c r="S3369" s="21"/>
      <c r="T3369" s="21"/>
      <c r="V3369" s="89"/>
      <c r="W3369" s="171"/>
      <c r="Z3369" s="73"/>
      <c r="AA3369" s="73">
        <v>15.0</v>
      </c>
      <c r="AB3369" s="4"/>
      <c r="AC3369" s="74"/>
      <c r="AD3369" s="75"/>
      <c r="AE3369" s="75"/>
      <c r="AF3369" s="76"/>
      <c r="AJ3369" s="90"/>
      <c r="AK3369" s="18"/>
      <c r="AL3369" s="8">
        <f t="shared" si="272"/>
        <v>0</v>
      </c>
      <c r="AO3369" s="8">
        <v>1.1512581993975926</v>
      </c>
      <c r="AT3369" s="18"/>
      <c r="AU3369" s="91"/>
    </row>
    <row r="3370" ht="12.0" customHeight="1">
      <c r="A3370" s="79">
        <v>5515005.0</v>
      </c>
      <c r="B3370" s="80" t="s">
        <v>3713</v>
      </c>
      <c r="C3370" s="81" t="str">
        <f t="shared" si="270"/>
        <v/>
      </c>
      <c r="D3370" s="82">
        <v>57.59</v>
      </c>
      <c r="E3370" s="94" t="s">
        <v>245</v>
      </c>
      <c r="F3370" s="84">
        <f t="shared" si="271"/>
        <v>70.2598</v>
      </c>
      <c r="G3370" s="95" t="s">
        <v>252</v>
      </c>
      <c r="H3370" s="69"/>
      <c r="I3370" s="76"/>
      <c r="J3370" s="76"/>
      <c r="K3370" s="88"/>
      <c r="N3370" s="18"/>
      <c r="P3370" s="4">
        <v>46.0</v>
      </c>
      <c r="Q3370" s="4"/>
      <c r="R3370" s="4"/>
      <c r="S3370" s="21"/>
      <c r="T3370" s="21"/>
      <c r="V3370" s="89"/>
      <c r="W3370" s="171"/>
      <c r="Z3370" s="73"/>
      <c r="AA3370" s="73">
        <v>15.0</v>
      </c>
      <c r="AB3370" s="4"/>
      <c r="AC3370" s="74"/>
      <c r="AD3370" s="75"/>
      <c r="AE3370" s="75"/>
      <c r="AF3370" s="76"/>
      <c r="AJ3370" s="90"/>
      <c r="AK3370" s="18"/>
      <c r="AL3370" s="8">
        <f t="shared" si="272"/>
        <v>0</v>
      </c>
      <c r="AO3370" s="8">
        <v>5.696287321218558</v>
      </c>
      <c r="AT3370" s="18"/>
      <c r="AU3370" s="91"/>
    </row>
    <row r="3371" ht="12.0" customHeight="1">
      <c r="A3371" s="79">
        <v>5515006.0</v>
      </c>
      <c r="B3371" s="80" t="s">
        <v>3714</v>
      </c>
      <c r="C3371" s="81" t="str">
        <f t="shared" si="270"/>
        <v/>
      </c>
      <c r="D3371" s="82">
        <v>59.63</v>
      </c>
      <c r="E3371" s="94" t="s">
        <v>245</v>
      </c>
      <c r="F3371" s="84">
        <f t="shared" si="271"/>
        <v>72.7486</v>
      </c>
      <c r="G3371" s="95" t="s">
        <v>252</v>
      </c>
      <c r="H3371" s="69"/>
      <c r="I3371" s="187" t="s">
        <v>3715</v>
      </c>
      <c r="J3371" s="76"/>
      <c r="K3371" s="88"/>
      <c r="N3371" s="18"/>
      <c r="P3371" s="4">
        <v>46.0</v>
      </c>
      <c r="Q3371" s="4"/>
      <c r="R3371" s="4"/>
      <c r="S3371" s="21"/>
      <c r="T3371" s="21"/>
      <c r="V3371" s="89"/>
      <c r="W3371" s="171"/>
      <c r="Z3371" s="73"/>
      <c r="AA3371" s="73">
        <v>15.0</v>
      </c>
      <c r="AB3371" s="4"/>
      <c r="AC3371" s="74"/>
      <c r="AD3371" s="75"/>
      <c r="AE3371" s="75"/>
      <c r="AF3371" s="76"/>
      <c r="AJ3371" s="90"/>
      <c r="AK3371" s="18"/>
      <c r="AL3371" s="8">
        <f t="shared" si="272"/>
        <v>0</v>
      </c>
      <c r="AO3371" s="8">
        <v>7.7727143310102935</v>
      </c>
      <c r="AT3371" s="18"/>
      <c r="AU3371" s="91"/>
    </row>
    <row r="3372" ht="12.0" customHeight="1">
      <c r="A3372" s="79">
        <v>5515007.0</v>
      </c>
      <c r="B3372" s="80" t="s">
        <v>3716</v>
      </c>
      <c r="C3372" s="81" t="str">
        <f t="shared" si="270"/>
        <v/>
      </c>
      <c r="D3372" s="82">
        <v>61.89</v>
      </c>
      <c r="E3372" s="94" t="s">
        <v>245</v>
      </c>
      <c r="F3372" s="84">
        <f t="shared" si="271"/>
        <v>75.5058</v>
      </c>
      <c r="G3372" s="95" t="s">
        <v>252</v>
      </c>
      <c r="H3372" s="69"/>
      <c r="I3372" s="189"/>
      <c r="J3372" s="76"/>
      <c r="K3372" s="88"/>
      <c r="N3372" s="18"/>
      <c r="P3372" s="4">
        <v>46.0</v>
      </c>
      <c r="Q3372" s="4"/>
      <c r="R3372" s="4"/>
      <c r="S3372" s="21"/>
      <c r="T3372" s="21"/>
      <c r="V3372" s="89"/>
      <c r="W3372" s="171"/>
      <c r="Z3372" s="73"/>
      <c r="AA3372" s="73">
        <v>15.0</v>
      </c>
      <c r="AB3372" s="4"/>
      <c r="AC3372" s="74"/>
      <c r="AD3372" s="75"/>
      <c r="AE3372" s="75"/>
      <c r="AF3372" s="76"/>
      <c r="AJ3372" s="90"/>
      <c r="AK3372" s="18"/>
      <c r="AL3372" s="8">
        <f t="shared" si="272"/>
        <v>0</v>
      </c>
      <c r="AO3372" s="8">
        <v>7.7727143310102935</v>
      </c>
      <c r="AT3372" s="18"/>
      <c r="AU3372" s="91"/>
    </row>
    <row r="3373" ht="12.0" customHeight="1">
      <c r="A3373" s="79">
        <v>5515008.0</v>
      </c>
      <c r="B3373" s="80" t="s">
        <v>3717</v>
      </c>
      <c r="C3373" s="81" t="str">
        <f t="shared" si="270"/>
        <v/>
      </c>
      <c r="D3373" s="82">
        <v>63.21</v>
      </c>
      <c r="E3373" s="94" t="s">
        <v>245</v>
      </c>
      <c r="F3373" s="84">
        <f t="shared" si="271"/>
        <v>77.1162</v>
      </c>
      <c r="G3373" s="95" t="s">
        <v>274</v>
      </c>
      <c r="H3373" s="69"/>
      <c r="I3373" s="188"/>
      <c r="J3373" s="100"/>
      <c r="K3373" s="88"/>
      <c r="N3373" s="18"/>
      <c r="P3373" s="4">
        <v>46.0</v>
      </c>
      <c r="Q3373" s="4"/>
      <c r="R3373" s="4"/>
      <c r="S3373" s="21"/>
      <c r="T3373" s="21"/>
      <c r="V3373" s="89"/>
      <c r="W3373" s="171"/>
      <c r="Z3373" s="73"/>
      <c r="AA3373" s="73">
        <v>15.0</v>
      </c>
      <c r="AB3373" s="4"/>
      <c r="AC3373" s="74"/>
      <c r="AD3373" s="75"/>
      <c r="AE3373" s="75"/>
      <c r="AF3373" s="76"/>
      <c r="AJ3373" s="90"/>
      <c r="AK3373" s="18"/>
      <c r="AL3373" s="8">
        <f t="shared" si="272"/>
        <v>0</v>
      </c>
      <c r="AO3373" s="8">
        <v>1.9962565645150563</v>
      </c>
      <c r="AT3373" s="18"/>
      <c r="AU3373" s="91"/>
    </row>
    <row r="3374" ht="12.0" customHeight="1">
      <c r="A3374" s="79">
        <v>5515009.0</v>
      </c>
      <c r="B3374" s="80" t="s">
        <v>3718</v>
      </c>
      <c r="C3374" s="81" t="str">
        <f t="shared" si="270"/>
        <v/>
      </c>
      <c r="D3374" s="82">
        <v>65.87</v>
      </c>
      <c r="E3374" s="94" t="s">
        <v>245</v>
      </c>
      <c r="F3374" s="84">
        <f t="shared" si="271"/>
        <v>80.3614</v>
      </c>
      <c r="G3374" s="95" t="s">
        <v>274</v>
      </c>
      <c r="H3374" s="69"/>
      <c r="I3374" s="133" t="s">
        <v>2400</v>
      </c>
      <c r="J3374" s="100"/>
      <c r="K3374" s="88"/>
      <c r="N3374" s="18"/>
      <c r="P3374" s="4">
        <v>46.0</v>
      </c>
      <c r="Q3374" s="4"/>
      <c r="R3374" s="4"/>
      <c r="S3374" s="21"/>
      <c r="T3374" s="21"/>
      <c r="V3374" s="89"/>
      <c r="W3374" s="171"/>
      <c r="Z3374" s="73"/>
      <c r="AA3374" s="73">
        <v>15.0</v>
      </c>
      <c r="AB3374" s="4"/>
      <c r="AC3374" s="74"/>
      <c r="AD3374" s="75"/>
      <c r="AE3374" s="75"/>
      <c r="AF3374" s="76"/>
      <c r="AJ3374" s="90"/>
      <c r="AK3374" s="18"/>
      <c r="AL3374" s="8">
        <f t="shared" si="272"/>
        <v>0</v>
      </c>
      <c r="AO3374" s="8">
        <v>1.9962565645150563</v>
      </c>
      <c r="AT3374" s="18"/>
      <c r="AU3374" s="91"/>
    </row>
    <row r="3375" ht="12.0" customHeight="1">
      <c r="A3375" s="79">
        <v>5515010.0</v>
      </c>
      <c r="B3375" s="80" t="s">
        <v>3719</v>
      </c>
      <c r="C3375" s="81" t="str">
        <f t="shared" si="270"/>
        <v/>
      </c>
      <c r="D3375" s="82">
        <v>81.31</v>
      </c>
      <c r="E3375" s="94" t="s">
        <v>245</v>
      </c>
      <c r="F3375" s="84">
        <f t="shared" si="271"/>
        <v>99.1982</v>
      </c>
      <c r="G3375" s="95" t="s">
        <v>252</v>
      </c>
      <c r="H3375" s="69"/>
      <c r="I3375" s="76"/>
      <c r="J3375" s="76"/>
      <c r="K3375" s="88"/>
      <c r="N3375" s="18"/>
      <c r="P3375" s="4">
        <v>46.0</v>
      </c>
      <c r="Q3375" s="4"/>
      <c r="R3375" s="4"/>
      <c r="S3375" s="21"/>
      <c r="T3375" s="21"/>
      <c r="V3375" s="89"/>
      <c r="W3375" s="171"/>
      <c r="Z3375" s="73"/>
      <c r="AA3375" s="73">
        <v>15.0</v>
      </c>
      <c r="AB3375" s="4"/>
      <c r="AC3375" s="74"/>
      <c r="AD3375" s="75"/>
      <c r="AE3375" s="75"/>
      <c r="AF3375" s="76"/>
      <c r="AJ3375" s="90"/>
      <c r="AK3375" s="18"/>
      <c r="AL3375" s="8">
        <f t="shared" si="272"/>
        <v>0</v>
      </c>
      <c r="AO3375" s="8">
        <v>2.6572769485683687</v>
      </c>
      <c r="AT3375" s="18"/>
      <c r="AU3375" s="91"/>
    </row>
    <row r="3376" ht="12.0" customHeight="1">
      <c r="A3376" s="79">
        <v>5515011.0</v>
      </c>
      <c r="B3376" s="80" t="s">
        <v>3720</v>
      </c>
      <c r="C3376" s="81" t="str">
        <f t="shared" si="270"/>
        <v/>
      </c>
      <c r="D3376" s="82">
        <v>91.79</v>
      </c>
      <c r="E3376" s="94" t="s">
        <v>245</v>
      </c>
      <c r="F3376" s="84">
        <f t="shared" si="271"/>
        <v>111.9838</v>
      </c>
      <c r="G3376" s="95" t="s">
        <v>274</v>
      </c>
      <c r="H3376" s="69"/>
      <c r="I3376" s="187" t="s">
        <v>3721</v>
      </c>
      <c r="J3376" s="100"/>
      <c r="K3376" s="88"/>
      <c r="N3376" s="18"/>
      <c r="P3376" s="4">
        <v>46.0</v>
      </c>
      <c r="Q3376" s="4"/>
      <c r="R3376" s="4"/>
      <c r="S3376" s="21"/>
      <c r="T3376" s="21"/>
      <c r="V3376" s="89"/>
      <c r="W3376" s="171"/>
      <c r="Z3376" s="73"/>
      <c r="AA3376" s="73">
        <v>15.0</v>
      </c>
      <c r="AB3376" s="4"/>
      <c r="AC3376" s="74"/>
      <c r="AD3376" s="75"/>
      <c r="AE3376" s="75"/>
      <c r="AF3376" s="76"/>
      <c r="AJ3376" s="90"/>
      <c r="AK3376" s="18"/>
      <c r="AL3376" s="8">
        <f t="shared" si="272"/>
        <v>0</v>
      </c>
      <c r="AO3376" s="8">
        <v>1.81795376670864</v>
      </c>
      <c r="AT3376" s="18"/>
      <c r="AU3376" s="91"/>
    </row>
    <row r="3377" ht="12.0" customHeight="1">
      <c r="A3377" s="79">
        <v>5515012.0</v>
      </c>
      <c r="B3377" s="80" t="s">
        <v>3722</v>
      </c>
      <c r="C3377" s="81" t="str">
        <f t="shared" si="270"/>
        <v/>
      </c>
      <c r="D3377" s="82">
        <v>119.99</v>
      </c>
      <c r="E3377" s="94" t="s">
        <v>245</v>
      </c>
      <c r="F3377" s="84">
        <f t="shared" si="271"/>
        <v>146.3878</v>
      </c>
      <c r="G3377" s="95" t="s">
        <v>274</v>
      </c>
      <c r="H3377" s="69"/>
      <c r="I3377" s="189"/>
      <c r="J3377" s="100"/>
      <c r="K3377" s="88"/>
      <c r="N3377" s="18"/>
      <c r="P3377" s="4">
        <v>46.0</v>
      </c>
      <c r="Q3377" s="4"/>
      <c r="R3377" s="4"/>
      <c r="S3377" s="21"/>
      <c r="T3377" s="21"/>
      <c r="V3377" s="89"/>
      <c r="W3377" s="171"/>
      <c r="Z3377" s="73"/>
      <c r="AA3377" s="73">
        <v>15.0</v>
      </c>
      <c r="AB3377" s="4"/>
      <c r="AC3377" s="74"/>
      <c r="AD3377" s="75"/>
      <c r="AE3377" s="75"/>
      <c r="AF3377" s="76"/>
      <c r="AJ3377" s="90"/>
      <c r="AK3377" s="18"/>
      <c r="AL3377" s="8">
        <f t="shared" si="272"/>
        <v>0</v>
      </c>
      <c r="AO3377" s="8">
        <v>1.81795376670864</v>
      </c>
      <c r="AT3377" s="18"/>
      <c r="AU3377" s="91"/>
    </row>
    <row r="3378" ht="12.0" customHeight="1">
      <c r="A3378" s="79">
        <v>5515013.0</v>
      </c>
      <c r="B3378" s="80" t="s">
        <v>3723</v>
      </c>
      <c r="C3378" s="81" t="str">
        <f t="shared" si="270"/>
        <v/>
      </c>
      <c r="D3378" s="82">
        <v>124.46</v>
      </c>
      <c r="E3378" s="94" t="s">
        <v>245</v>
      </c>
      <c r="F3378" s="84">
        <f t="shared" si="271"/>
        <v>151.8412</v>
      </c>
      <c r="G3378" s="95" t="s">
        <v>252</v>
      </c>
      <c r="H3378" s="69"/>
      <c r="I3378" s="188"/>
      <c r="J3378" s="76"/>
      <c r="K3378" s="88"/>
      <c r="N3378" s="18"/>
      <c r="P3378" s="4">
        <v>46.0</v>
      </c>
      <c r="Q3378" s="4"/>
      <c r="R3378" s="4"/>
      <c r="S3378" s="21"/>
      <c r="T3378" s="21"/>
      <c r="V3378" s="89"/>
      <c r="W3378" s="171"/>
      <c r="Z3378" s="73"/>
      <c r="AA3378" s="73">
        <v>15.0</v>
      </c>
      <c r="AB3378" s="4"/>
      <c r="AC3378" s="74"/>
      <c r="AD3378" s="75"/>
      <c r="AE3378" s="75"/>
      <c r="AF3378" s="76"/>
      <c r="AJ3378" s="90"/>
      <c r="AK3378" s="18"/>
      <c r="AL3378" s="8">
        <f t="shared" si="272"/>
        <v>0</v>
      </c>
      <c r="AO3378" s="8">
        <v>3.1682009924249344</v>
      </c>
      <c r="AT3378" s="18"/>
      <c r="AU3378" s="91"/>
    </row>
    <row r="3379" ht="12.0" customHeight="1">
      <c r="A3379" s="79">
        <v>5515014.0</v>
      </c>
      <c r="B3379" s="80" t="s">
        <v>3724</v>
      </c>
      <c r="C3379" s="81" t="str">
        <f t="shared" si="270"/>
        <v/>
      </c>
      <c r="D3379" s="82">
        <v>198.01</v>
      </c>
      <c r="E3379" s="94" t="s">
        <v>245</v>
      </c>
      <c r="F3379" s="84">
        <f t="shared" si="271"/>
        <v>241.5722</v>
      </c>
      <c r="G3379" s="95" t="s">
        <v>252</v>
      </c>
      <c r="H3379" s="69"/>
      <c r="I3379" s="133" t="s">
        <v>2400</v>
      </c>
      <c r="J3379" s="76"/>
      <c r="K3379" s="88"/>
      <c r="N3379" s="18"/>
      <c r="P3379" s="4">
        <v>46.0</v>
      </c>
      <c r="Q3379" s="4"/>
      <c r="R3379" s="4"/>
      <c r="S3379" s="21"/>
      <c r="T3379" s="21"/>
      <c r="V3379" s="89"/>
      <c r="W3379" s="171"/>
      <c r="Z3379" s="73"/>
      <c r="AA3379" s="73">
        <v>15.0</v>
      </c>
      <c r="AB3379" s="4"/>
      <c r="AC3379" s="74"/>
      <c r="AD3379" s="75"/>
      <c r="AE3379" s="75"/>
      <c r="AF3379" s="76"/>
      <c r="AJ3379" s="90"/>
      <c r="AK3379" s="18"/>
      <c r="AL3379" s="8">
        <f t="shared" si="272"/>
        <v>0</v>
      </c>
      <c r="AO3379" s="8">
        <v>3.1682009924249344</v>
      </c>
      <c r="AT3379" s="18"/>
      <c r="AU3379" s="91"/>
    </row>
    <row r="3380" ht="12.0" customHeight="1">
      <c r="A3380" s="79">
        <v>5515015.0</v>
      </c>
      <c r="B3380" s="80" t="s">
        <v>3725</v>
      </c>
      <c r="C3380" s="81" t="str">
        <f t="shared" si="270"/>
        <v/>
      </c>
      <c r="D3380" s="82">
        <v>204.64</v>
      </c>
      <c r="E3380" s="94" t="s">
        <v>245</v>
      </c>
      <c r="F3380" s="84">
        <f t="shared" si="271"/>
        <v>249.6608</v>
      </c>
      <c r="G3380" s="95" t="s">
        <v>274</v>
      </c>
      <c r="H3380" s="69"/>
      <c r="I3380" s="76"/>
      <c r="J3380" s="100"/>
      <c r="K3380" s="88"/>
      <c r="N3380" s="18"/>
      <c r="P3380" s="4">
        <v>46.0</v>
      </c>
      <c r="Q3380" s="4"/>
      <c r="R3380" s="4"/>
      <c r="S3380" s="21"/>
      <c r="T3380" s="21"/>
      <c r="V3380" s="89"/>
      <c r="W3380" s="171"/>
      <c r="Z3380" s="73"/>
      <c r="AA3380" s="73">
        <v>15.0</v>
      </c>
      <c r="AB3380" s="4"/>
      <c r="AC3380" s="74"/>
      <c r="AD3380" s="75"/>
      <c r="AE3380" s="75"/>
      <c r="AF3380" s="76"/>
      <c r="AJ3380" s="90"/>
      <c r="AK3380" s="18"/>
      <c r="AL3380" s="8">
        <f t="shared" si="272"/>
        <v>0</v>
      </c>
      <c r="AO3380" s="8">
        <v>2.126642978039332</v>
      </c>
      <c r="AT3380" s="18"/>
      <c r="AU3380" s="91"/>
    </row>
    <row r="3381" ht="12.0" customHeight="1">
      <c r="A3381" s="79">
        <v>5515016.0</v>
      </c>
      <c r="B3381" s="80" t="s">
        <v>3726</v>
      </c>
      <c r="C3381" s="81" t="str">
        <f t="shared" si="270"/>
        <v/>
      </c>
      <c r="D3381" s="82">
        <v>55.66</v>
      </c>
      <c r="E3381" s="94" t="s">
        <v>245</v>
      </c>
      <c r="F3381" s="84">
        <f t="shared" si="271"/>
        <v>67.9052</v>
      </c>
      <c r="G3381" s="95" t="s">
        <v>274</v>
      </c>
      <c r="H3381" s="69"/>
      <c r="I3381" s="76"/>
      <c r="J3381" s="100"/>
      <c r="K3381" s="88"/>
      <c r="N3381" s="18"/>
      <c r="P3381" s="4">
        <v>46.0</v>
      </c>
      <c r="Q3381" s="4"/>
      <c r="R3381" s="4"/>
      <c r="S3381" s="21"/>
      <c r="T3381" s="21"/>
      <c r="V3381" s="89"/>
      <c r="W3381" s="171"/>
      <c r="Z3381" s="73"/>
      <c r="AA3381" s="73">
        <v>15.0</v>
      </c>
      <c r="AB3381" s="4"/>
      <c r="AC3381" s="74"/>
      <c r="AD3381" s="75"/>
      <c r="AE3381" s="75"/>
      <c r="AF3381" s="76"/>
      <c r="AJ3381" s="90"/>
      <c r="AK3381" s="18"/>
      <c r="AL3381" s="8">
        <f t="shared" si="272"/>
        <v>0</v>
      </c>
      <c r="AO3381" s="8">
        <v>2.126642978039332</v>
      </c>
      <c r="AT3381" s="18"/>
      <c r="AU3381" s="91"/>
    </row>
    <row r="3382" ht="12.0" customHeight="1">
      <c r="A3382" s="79">
        <v>5515017.0</v>
      </c>
      <c r="B3382" s="80" t="s">
        <v>3727</v>
      </c>
      <c r="C3382" s="81" t="str">
        <f t="shared" si="270"/>
        <v/>
      </c>
      <c r="D3382" s="82">
        <v>77.37</v>
      </c>
      <c r="E3382" s="94" t="s">
        <v>245</v>
      </c>
      <c r="F3382" s="84">
        <f t="shared" si="271"/>
        <v>94.3914</v>
      </c>
      <c r="G3382" s="95" t="s">
        <v>252</v>
      </c>
      <c r="H3382" s="69"/>
      <c r="I3382" s="187" t="s">
        <v>3728</v>
      </c>
      <c r="J3382" s="76"/>
      <c r="K3382" s="88"/>
      <c r="N3382" s="18"/>
      <c r="P3382" s="4">
        <v>46.0</v>
      </c>
      <c r="Q3382" s="4"/>
      <c r="R3382" s="4"/>
      <c r="S3382" s="21"/>
      <c r="T3382" s="21"/>
      <c r="V3382" s="89"/>
      <c r="W3382" s="171"/>
      <c r="Z3382" s="73"/>
      <c r="AA3382" s="73">
        <v>15.0</v>
      </c>
      <c r="AB3382" s="4"/>
      <c r="AC3382" s="74"/>
      <c r="AD3382" s="75"/>
      <c r="AE3382" s="75"/>
      <c r="AF3382" s="76"/>
      <c r="AJ3382" s="90"/>
      <c r="AK3382" s="18"/>
      <c r="AL3382" s="8">
        <f t="shared" si="272"/>
        <v>0</v>
      </c>
      <c r="AO3382" s="8">
        <v>3.5439532070572954</v>
      </c>
      <c r="AT3382" s="18"/>
      <c r="AU3382" s="91"/>
    </row>
    <row r="3383" ht="12.0" customHeight="1">
      <c r="A3383" s="79">
        <v>5515018.0</v>
      </c>
      <c r="B3383" s="80" t="s">
        <v>3729</v>
      </c>
      <c r="C3383" s="81" t="str">
        <f t="shared" si="270"/>
        <v/>
      </c>
      <c r="D3383" s="82">
        <v>82.33</v>
      </c>
      <c r="E3383" s="94" t="s">
        <v>245</v>
      </c>
      <c r="F3383" s="84">
        <f t="shared" si="271"/>
        <v>100.4426</v>
      </c>
      <c r="G3383" s="95" t="s">
        <v>252</v>
      </c>
      <c r="H3383" s="69"/>
      <c r="I3383" s="189"/>
      <c r="J3383" s="76"/>
      <c r="K3383" s="88"/>
      <c r="N3383" s="18"/>
      <c r="P3383" s="4">
        <v>46.0</v>
      </c>
      <c r="Q3383" s="4"/>
      <c r="R3383" s="4"/>
      <c r="S3383" s="21"/>
      <c r="T3383" s="21"/>
      <c r="V3383" s="89"/>
      <c r="W3383" s="171"/>
      <c r="Z3383" s="73"/>
      <c r="AA3383" s="73">
        <v>15.0</v>
      </c>
      <c r="AB3383" s="4"/>
      <c r="AC3383" s="74"/>
      <c r="AD3383" s="75"/>
      <c r="AE3383" s="75"/>
      <c r="AF3383" s="76"/>
      <c r="AJ3383" s="90"/>
      <c r="AK3383" s="18"/>
      <c r="AL3383" s="8">
        <f t="shared" si="272"/>
        <v>0</v>
      </c>
      <c r="AO3383" s="8">
        <v>3.5439532070572954</v>
      </c>
      <c r="AT3383" s="18"/>
      <c r="AU3383" s="91"/>
    </row>
    <row r="3384" ht="12.0" customHeight="1">
      <c r="A3384" s="79">
        <v>5515019.0</v>
      </c>
      <c r="B3384" s="80" t="s">
        <v>3730</v>
      </c>
      <c r="C3384" s="81" t="str">
        <f t="shared" si="270"/>
        <v/>
      </c>
      <c r="D3384" s="82">
        <v>126.67</v>
      </c>
      <c r="E3384" s="94" t="s">
        <v>245</v>
      </c>
      <c r="F3384" s="84">
        <f t="shared" si="271"/>
        <v>154.5374</v>
      </c>
      <c r="G3384" s="95" t="s">
        <v>252</v>
      </c>
      <c r="H3384" s="69"/>
      <c r="I3384" s="188"/>
      <c r="J3384" s="76"/>
      <c r="K3384" s="88"/>
      <c r="N3384" s="18"/>
      <c r="P3384" s="4">
        <v>46.0</v>
      </c>
      <c r="Q3384" s="4"/>
      <c r="R3384" s="4"/>
      <c r="S3384" s="21"/>
      <c r="T3384" s="21"/>
      <c r="V3384" s="89"/>
      <c r="W3384" s="171"/>
      <c r="Z3384" s="73"/>
      <c r="AA3384" s="73">
        <v>15.0</v>
      </c>
      <c r="AB3384" s="4"/>
      <c r="AC3384" s="74"/>
      <c r="AD3384" s="75"/>
      <c r="AE3384" s="75"/>
      <c r="AF3384" s="76"/>
      <c r="AJ3384" s="90"/>
      <c r="AK3384" s="18"/>
      <c r="AL3384" s="8">
        <f t="shared" si="272"/>
        <v>0</v>
      </c>
      <c r="AO3384" s="8">
        <v>11.844862439601616</v>
      </c>
      <c r="AT3384" s="18"/>
      <c r="AU3384" s="91"/>
    </row>
    <row r="3385" ht="12.0" customHeight="1">
      <c r="A3385" s="79">
        <v>5515020.0</v>
      </c>
      <c r="B3385" s="80" t="s">
        <v>3731</v>
      </c>
      <c r="C3385" s="81" t="str">
        <f t="shared" si="270"/>
        <v/>
      </c>
      <c r="D3385" s="82">
        <v>155.57</v>
      </c>
      <c r="E3385" s="94" t="s">
        <v>245</v>
      </c>
      <c r="F3385" s="84">
        <f t="shared" si="271"/>
        <v>189.7954</v>
      </c>
      <c r="G3385" s="95" t="s">
        <v>252</v>
      </c>
      <c r="H3385" s="69"/>
      <c r="I3385" s="133" t="s">
        <v>2400</v>
      </c>
      <c r="J3385" s="76"/>
      <c r="K3385" s="88"/>
      <c r="N3385" s="18"/>
      <c r="P3385" s="4">
        <v>46.0</v>
      </c>
      <c r="Q3385" s="4"/>
      <c r="R3385" s="4"/>
      <c r="S3385" s="21"/>
      <c r="T3385" s="21"/>
      <c r="V3385" s="89"/>
      <c r="W3385" s="171"/>
      <c r="Z3385" s="73"/>
      <c r="AA3385" s="73">
        <v>15.0</v>
      </c>
      <c r="AB3385" s="4"/>
      <c r="AC3385" s="74"/>
      <c r="AD3385" s="75"/>
      <c r="AE3385" s="75"/>
      <c r="AF3385" s="76"/>
      <c r="AJ3385" s="90"/>
      <c r="AK3385" s="18"/>
      <c r="AL3385" s="8">
        <f t="shared" si="272"/>
        <v>0</v>
      </c>
      <c r="AO3385" s="8">
        <v>11.844862439601616</v>
      </c>
      <c r="AT3385" s="18"/>
      <c r="AU3385" s="91"/>
    </row>
    <row r="3386" ht="12.0" customHeight="1">
      <c r="A3386" s="79">
        <v>5515021.0</v>
      </c>
      <c r="B3386" s="80" t="s">
        <v>3732</v>
      </c>
      <c r="C3386" s="81" t="str">
        <f t="shared" si="270"/>
        <v/>
      </c>
      <c r="D3386" s="82">
        <v>255.8</v>
      </c>
      <c r="E3386" s="94" t="s">
        <v>245</v>
      </c>
      <c r="F3386" s="84">
        <f t="shared" si="271"/>
        <v>312.076</v>
      </c>
      <c r="G3386" s="95" t="s">
        <v>274</v>
      </c>
      <c r="H3386" s="69"/>
      <c r="I3386" s="76"/>
      <c r="J3386" s="100"/>
      <c r="K3386" s="88"/>
      <c r="N3386" s="18"/>
      <c r="P3386" s="4">
        <v>46.0</v>
      </c>
      <c r="Q3386" s="4"/>
      <c r="R3386" s="4"/>
      <c r="S3386" s="21"/>
      <c r="T3386" s="21"/>
      <c r="V3386" s="89"/>
      <c r="W3386" s="171"/>
      <c r="Z3386" s="73"/>
      <c r="AA3386" s="73">
        <v>15.0</v>
      </c>
      <c r="AB3386" s="4"/>
      <c r="AC3386" s="74"/>
      <c r="AD3386" s="75"/>
      <c r="AE3386" s="75"/>
      <c r="AF3386" s="76"/>
      <c r="AJ3386" s="90"/>
      <c r="AK3386" s="18"/>
      <c r="AL3386" s="8">
        <f t="shared" si="272"/>
        <v>0</v>
      </c>
      <c r="AO3386" s="8">
        <v>1.7490924631852398</v>
      </c>
      <c r="AT3386" s="18"/>
      <c r="AU3386" s="91"/>
    </row>
    <row r="3387" ht="12.0" customHeight="1">
      <c r="A3387" s="79">
        <v>5515022.0</v>
      </c>
      <c r="B3387" s="80" t="s">
        <v>3733</v>
      </c>
      <c r="C3387" s="81" t="str">
        <f t="shared" si="270"/>
        <v/>
      </c>
      <c r="D3387" s="82">
        <v>269.37</v>
      </c>
      <c r="E3387" s="94" t="s">
        <v>245</v>
      </c>
      <c r="F3387" s="84">
        <f t="shared" si="271"/>
        <v>328.6314</v>
      </c>
      <c r="G3387" s="95" t="s">
        <v>274</v>
      </c>
      <c r="H3387" s="69"/>
      <c r="I3387" s="76"/>
      <c r="J3387" s="100"/>
      <c r="K3387" s="88"/>
      <c r="N3387" s="18"/>
      <c r="P3387" s="4">
        <v>46.0</v>
      </c>
      <c r="Q3387" s="4"/>
      <c r="R3387" s="4"/>
      <c r="S3387" s="21"/>
      <c r="T3387" s="21"/>
      <c r="V3387" s="89"/>
      <c r="W3387" s="171"/>
      <c r="Z3387" s="73"/>
      <c r="AA3387" s="73">
        <v>15.0</v>
      </c>
      <c r="AB3387" s="4"/>
      <c r="AC3387" s="74"/>
      <c r="AD3387" s="75"/>
      <c r="AE3387" s="75"/>
      <c r="AF3387" s="76"/>
      <c r="AJ3387" s="90"/>
      <c r="AK3387" s="18"/>
      <c r="AL3387" s="8">
        <f t="shared" si="272"/>
        <v>0</v>
      </c>
      <c r="AO3387" s="8">
        <v>1.7490924631852398</v>
      </c>
      <c r="AT3387" s="18"/>
      <c r="AU3387" s="91"/>
    </row>
    <row r="3388" ht="12.0" customHeight="1">
      <c r="A3388" s="79">
        <v>5515023.0</v>
      </c>
      <c r="B3388" s="80" t="s">
        <v>3734</v>
      </c>
      <c r="C3388" s="81" t="str">
        <f t="shared" si="270"/>
        <v/>
      </c>
      <c r="D3388" s="82">
        <v>358.16</v>
      </c>
      <c r="E3388" s="94" t="s">
        <v>245</v>
      </c>
      <c r="F3388" s="84">
        <f t="shared" si="271"/>
        <v>436.9552</v>
      </c>
      <c r="G3388" s="95" t="s">
        <v>252</v>
      </c>
      <c r="H3388" s="69"/>
      <c r="I3388" s="187" t="s">
        <v>3735</v>
      </c>
      <c r="J3388" s="76"/>
      <c r="K3388" s="88"/>
      <c r="N3388" s="18"/>
      <c r="P3388" s="4">
        <v>46.0</v>
      </c>
      <c r="Q3388" s="4"/>
      <c r="R3388" s="4"/>
      <c r="S3388" s="21"/>
      <c r="T3388" s="21"/>
      <c r="V3388" s="89"/>
      <c r="W3388" s="171"/>
      <c r="Z3388" s="73"/>
      <c r="AA3388" s="73">
        <v>15.0</v>
      </c>
      <c r="AB3388" s="4"/>
      <c r="AC3388" s="74"/>
      <c r="AD3388" s="75"/>
      <c r="AE3388" s="75"/>
      <c r="AF3388" s="76"/>
      <c r="AJ3388" s="90"/>
      <c r="AK3388" s="18"/>
      <c r="AL3388" s="8">
        <f t="shared" si="272"/>
        <v>0</v>
      </c>
      <c r="AO3388" s="8">
        <v>7.005806154348637</v>
      </c>
      <c r="AT3388" s="18"/>
      <c r="AU3388" s="91"/>
    </row>
    <row r="3389" ht="12.0" customHeight="1">
      <c r="A3389" s="79">
        <v>5515024.0</v>
      </c>
      <c r="B3389" s="80" t="s">
        <v>3736</v>
      </c>
      <c r="C3389" s="81" t="str">
        <f t="shared" si="270"/>
        <v/>
      </c>
      <c r="D3389" s="82">
        <v>518.52</v>
      </c>
      <c r="E3389" s="94" t="s">
        <v>245</v>
      </c>
      <c r="F3389" s="84">
        <f t="shared" si="271"/>
        <v>632.5944</v>
      </c>
      <c r="G3389" s="95" t="s">
        <v>274</v>
      </c>
      <c r="H3389" s="69"/>
      <c r="I3389" s="188"/>
      <c r="J3389" s="100"/>
      <c r="K3389" s="88"/>
      <c r="N3389" s="18"/>
      <c r="P3389" s="4">
        <v>46.0</v>
      </c>
      <c r="Q3389" s="4"/>
      <c r="R3389" s="4"/>
      <c r="S3389" s="21"/>
      <c r="T3389" s="21"/>
      <c r="V3389" s="89"/>
      <c r="W3389" s="171"/>
      <c r="Z3389" s="73"/>
      <c r="AA3389" s="73">
        <v>15.0</v>
      </c>
      <c r="AB3389" s="4"/>
      <c r="AC3389" s="74"/>
      <c r="AD3389" s="75"/>
      <c r="AE3389" s="75"/>
      <c r="AF3389" s="76"/>
      <c r="AJ3389" s="90"/>
      <c r="AK3389" s="18"/>
      <c r="AL3389" s="8">
        <f t="shared" si="272"/>
        <v>0</v>
      </c>
      <c r="AO3389" s="8">
        <v>0.6182964003368442</v>
      </c>
      <c r="AT3389" s="18"/>
      <c r="AU3389" s="91"/>
    </row>
    <row r="3390" ht="12.0" customHeight="1">
      <c r="A3390" s="79">
        <v>5515025.0</v>
      </c>
      <c r="B3390" s="80" t="s">
        <v>3737</v>
      </c>
      <c r="C3390" s="81" t="str">
        <f t="shared" si="270"/>
        <v/>
      </c>
      <c r="D3390" s="82">
        <v>766.79</v>
      </c>
      <c r="E3390" s="94" t="s">
        <v>245</v>
      </c>
      <c r="F3390" s="84">
        <f t="shared" si="271"/>
        <v>935.4838</v>
      </c>
      <c r="G3390" s="95" t="s">
        <v>274</v>
      </c>
      <c r="H3390" s="69"/>
      <c r="I3390" s="133"/>
      <c r="J3390" s="100"/>
      <c r="K3390" s="88"/>
      <c r="N3390" s="18"/>
      <c r="P3390" s="4">
        <v>46.0</v>
      </c>
      <c r="Q3390" s="4"/>
      <c r="R3390" s="4"/>
      <c r="S3390" s="21"/>
      <c r="T3390" s="21"/>
      <c r="V3390" s="89"/>
      <c r="W3390" s="171"/>
      <c r="Z3390" s="73"/>
      <c r="AA3390" s="73">
        <v>15.0</v>
      </c>
      <c r="AB3390" s="4"/>
      <c r="AC3390" s="74"/>
      <c r="AD3390" s="75"/>
      <c r="AE3390" s="75"/>
      <c r="AF3390" s="76"/>
      <c r="AJ3390" s="90"/>
      <c r="AK3390" s="18"/>
      <c r="AL3390" s="8">
        <f t="shared" si="272"/>
        <v>0</v>
      </c>
      <c r="AO3390" s="8">
        <v>0.6182964003368442</v>
      </c>
      <c r="AT3390" s="18"/>
      <c r="AU3390" s="91"/>
    </row>
    <row r="3391" ht="12.0" customHeight="1">
      <c r="A3391" s="79">
        <v>5515026.0</v>
      </c>
      <c r="B3391" s="80" t="s">
        <v>3738</v>
      </c>
      <c r="C3391" s="81" t="str">
        <f t="shared" si="270"/>
        <v/>
      </c>
      <c r="D3391" s="82">
        <v>1151.63</v>
      </c>
      <c r="E3391" s="94" t="s">
        <v>245</v>
      </c>
      <c r="F3391" s="84">
        <f t="shared" si="271"/>
        <v>1404.9886</v>
      </c>
      <c r="G3391" s="95" t="s">
        <v>252</v>
      </c>
      <c r="H3391" s="69"/>
      <c r="I3391" s="76"/>
      <c r="J3391" s="76"/>
      <c r="K3391" s="88"/>
      <c r="N3391" s="18"/>
      <c r="P3391" s="4">
        <v>46.0</v>
      </c>
      <c r="Q3391" s="4"/>
      <c r="R3391" s="4"/>
      <c r="S3391" s="21"/>
      <c r="T3391" s="21"/>
      <c r="V3391" s="89"/>
      <c r="W3391" s="171"/>
      <c r="Z3391" s="73"/>
      <c r="AA3391" s="73">
        <v>15.0</v>
      </c>
      <c r="AB3391" s="4"/>
      <c r="AC3391" s="74"/>
      <c r="AD3391" s="75"/>
      <c r="AE3391" s="75"/>
      <c r="AF3391" s="76"/>
      <c r="AJ3391" s="90"/>
      <c r="AK3391" s="18"/>
      <c r="AL3391" s="8">
        <f t="shared" si="272"/>
        <v>0</v>
      </c>
      <c r="AO3391" s="8">
        <v>4.679440814248835</v>
      </c>
      <c r="AT3391" s="18"/>
      <c r="AU3391" s="91"/>
    </row>
    <row r="3392" ht="12.0" customHeight="1">
      <c r="A3392" s="79">
        <v>2802040.0</v>
      </c>
      <c r="B3392" s="80" t="s">
        <v>3739</v>
      </c>
      <c r="C3392" s="81" t="str">
        <f t="shared" si="270"/>
        <v/>
      </c>
      <c r="D3392" s="82">
        <v>64.61</v>
      </c>
      <c r="E3392" s="83"/>
      <c r="F3392" s="84">
        <f t="shared" si="271"/>
        <v>78.8242</v>
      </c>
      <c r="G3392" s="85" t="s">
        <v>252</v>
      </c>
      <c r="H3392" s="69"/>
      <c r="I3392" s="87"/>
      <c r="J3392" s="76"/>
      <c r="K3392" s="88"/>
      <c r="N3392" s="18"/>
      <c r="P3392" s="4">
        <v>46.0</v>
      </c>
      <c r="Q3392" s="4"/>
      <c r="R3392" s="4"/>
      <c r="S3392" s="21"/>
      <c r="T3392" s="21"/>
      <c r="V3392" s="89"/>
      <c r="W3392" s="171"/>
      <c r="Z3392" s="73"/>
      <c r="AA3392" s="73">
        <v>5.00614250614251</v>
      </c>
      <c r="AB3392" s="4"/>
      <c r="AC3392" s="74"/>
      <c r="AD3392" s="75"/>
      <c r="AE3392" s="75"/>
      <c r="AF3392" s="76"/>
      <c r="AJ3392" s="90"/>
      <c r="AK3392" s="18"/>
      <c r="AL3392" s="8">
        <f t="shared" si="272"/>
        <v>0</v>
      </c>
      <c r="AO3392" s="8">
        <v>3.4853397748375112</v>
      </c>
      <c r="AT3392" s="18"/>
      <c r="AU3392" s="91"/>
    </row>
    <row r="3393" ht="12.0" customHeight="1">
      <c r="A3393" s="97">
        <v>2802041.0</v>
      </c>
      <c r="B3393" s="92" t="s">
        <v>3740</v>
      </c>
      <c r="C3393" s="81" t="str">
        <f t="shared" si="270"/>
        <v/>
      </c>
      <c r="D3393" s="82">
        <v>68.35</v>
      </c>
      <c r="E3393" s="94" t="s">
        <v>245</v>
      </c>
      <c r="F3393" s="84">
        <f t="shared" si="271"/>
        <v>83.387</v>
      </c>
      <c r="G3393" s="95" t="s">
        <v>252</v>
      </c>
      <c r="H3393" s="69"/>
      <c r="I3393" s="87" t="s">
        <v>2176</v>
      </c>
      <c r="J3393" s="76"/>
      <c r="K3393" s="88"/>
      <c r="N3393" s="18"/>
      <c r="P3393" s="4">
        <v>46.0</v>
      </c>
      <c r="Q3393" s="4"/>
      <c r="R3393" s="4"/>
      <c r="S3393" s="21"/>
      <c r="T3393" s="21"/>
      <c r="V3393" s="89"/>
      <c r="W3393" s="171"/>
      <c r="Z3393" s="73"/>
      <c r="AA3393" s="73">
        <v>5.00614250614251</v>
      </c>
      <c r="AB3393" s="4"/>
      <c r="AC3393" s="74"/>
      <c r="AD3393" s="75"/>
      <c r="AE3393" s="75"/>
      <c r="AF3393" s="76"/>
      <c r="AJ3393" s="90"/>
      <c r="AK3393" s="18"/>
      <c r="AL3393" s="8">
        <f t="shared" si="272"/>
        <v>0</v>
      </c>
      <c r="AO3393" s="8">
        <v>9.363599395085851</v>
      </c>
      <c r="AT3393" s="18"/>
      <c r="AU3393" s="91"/>
    </row>
    <row r="3394" ht="12.0" customHeight="1">
      <c r="A3394" s="97">
        <v>2802042.0</v>
      </c>
      <c r="B3394" s="92" t="s">
        <v>3741</v>
      </c>
      <c r="C3394" s="81" t="str">
        <f t="shared" si="270"/>
        <v/>
      </c>
      <c r="D3394" s="82">
        <v>64.94</v>
      </c>
      <c r="E3394" s="94"/>
      <c r="F3394" s="84">
        <f t="shared" si="271"/>
        <v>79.2268</v>
      </c>
      <c r="G3394" s="95" t="s">
        <v>274</v>
      </c>
      <c r="H3394" s="69"/>
      <c r="I3394" s="187" t="s">
        <v>3742</v>
      </c>
      <c r="J3394" s="100"/>
      <c r="K3394" s="88"/>
      <c r="N3394" s="18"/>
      <c r="P3394" s="4">
        <v>46.0</v>
      </c>
      <c r="Q3394" s="4"/>
      <c r="R3394" s="4"/>
      <c r="S3394" s="21"/>
      <c r="T3394" s="21"/>
      <c r="V3394" s="89"/>
      <c r="W3394" s="171"/>
      <c r="Z3394" s="73"/>
      <c r="AA3394" s="73">
        <v>5.002779321845466</v>
      </c>
      <c r="AB3394" s="4"/>
      <c r="AC3394" s="74"/>
      <c r="AD3394" s="75"/>
      <c r="AE3394" s="75"/>
      <c r="AF3394" s="76"/>
      <c r="AJ3394" s="90"/>
      <c r="AK3394" s="18"/>
      <c r="AL3394" s="8">
        <f t="shared" si="272"/>
        <v>0</v>
      </c>
      <c r="AO3394" s="8">
        <v>1.1512581993975926</v>
      </c>
      <c r="AT3394" s="18"/>
      <c r="AU3394" s="91"/>
    </row>
    <row r="3395" ht="12.0" customHeight="1">
      <c r="A3395" s="97">
        <v>2802043.0</v>
      </c>
      <c r="B3395" s="92" t="s">
        <v>3743</v>
      </c>
      <c r="C3395" s="81" t="str">
        <f t="shared" si="270"/>
        <v/>
      </c>
      <c r="D3395" s="82">
        <v>82.75</v>
      </c>
      <c r="E3395" s="94" t="s">
        <v>245</v>
      </c>
      <c r="F3395" s="84">
        <f t="shared" si="271"/>
        <v>100.955</v>
      </c>
      <c r="G3395" s="95" t="s">
        <v>252</v>
      </c>
      <c r="H3395" s="69"/>
      <c r="I3395" s="188"/>
      <c r="J3395" s="76"/>
      <c r="K3395" s="88"/>
      <c r="N3395" s="18"/>
      <c r="P3395" s="4">
        <v>46.0</v>
      </c>
      <c r="Q3395" s="4"/>
      <c r="R3395" s="4"/>
      <c r="S3395" s="21"/>
      <c r="T3395" s="21"/>
      <c r="V3395" s="89"/>
      <c r="W3395" s="171"/>
      <c r="Z3395" s="73"/>
      <c r="AA3395" s="73">
        <v>4.990403071017269</v>
      </c>
      <c r="AB3395" s="4"/>
      <c r="AC3395" s="74"/>
      <c r="AD3395" s="75"/>
      <c r="AE3395" s="75"/>
      <c r="AF3395" s="76"/>
      <c r="AJ3395" s="90"/>
      <c r="AK3395" s="18"/>
      <c r="AL3395" s="8">
        <f t="shared" si="272"/>
        <v>0</v>
      </c>
      <c r="AO3395" s="8">
        <v>5.696287321218558</v>
      </c>
      <c r="AT3395" s="18"/>
      <c r="AU3395" s="91"/>
    </row>
    <row r="3396" ht="12.0" customHeight="1">
      <c r="A3396" s="97">
        <v>2802044.0</v>
      </c>
      <c r="B3396" s="92" t="s">
        <v>3744</v>
      </c>
      <c r="C3396" s="81" t="str">
        <f t="shared" si="270"/>
        <v/>
      </c>
      <c r="D3396" s="82">
        <v>73.59</v>
      </c>
      <c r="E3396" s="94" t="s">
        <v>372</v>
      </c>
      <c r="F3396" s="84">
        <f t="shared" si="271"/>
        <v>89.7798</v>
      </c>
      <c r="G3396" s="95" t="s">
        <v>252</v>
      </c>
      <c r="H3396" s="69"/>
      <c r="I3396" s="133" t="s">
        <v>2400</v>
      </c>
      <c r="J3396" s="76"/>
      <c r="K3396" s="88"/>
      <c r="N3396" s="18"/>
      <c r="P3396" s="4">
        <v>46.0</v>
      </c>
      <c r="Q3396" s="4"/>
      <c r="R3396" s="4"/>
      <c r="S3396" s="21"/>
      <c r="T3396" s="21"/>
      <c r="V3396" s="89"/>
      <c r="W3396" s="171"/>
      <c r="Z3396" s="73"/>
      <c r="AA3396" s="73">
        <v>4.993788819875775</v>
      </c>
      <c r="AB3396" s="4"/>
      <c r="AC3396" s="74"/>
      <c r="AD3396" s="75"/>
      <c r="AE3396" s="75"/>
      <c r="AF3396" s="76"/>
      <c r="AJ3396" s="90"/>
      <c r="AK3396" s="18"/>
      <c r="AL3396" s="8">
        <f t="shared" si="272"/>
        <v>0</v>
      </c>
      <c r="AO3396" s="8">
        <v>7.7727143310102935</v>
      </c>
      <c r="AT3396" s="18"/>
      <c r="AU3396" s="91"/>
    </row>
    <row r="3397" ht="12.0" customHeight="1">
      <c r="A3397" s="97">
        <v>2802045.0</v>
      </c>
      <c r="B3397" s="92" t="s">
        <v>3745</v>
      </c>
      <c r="C3397" s="81" t="str">
        <f t="shared" si="270"/>
        <v/>
      </c>
      <c r="D3397" s="82">
        <v>73.68</v>
      </c>
      <c r="E3397" s="94"/>
      <c r="F3397" s="84">
        <f t="shared" si="271"/>
        <v>89.8896</v>
      </c>
      <c r="G3397" s="95" t="s">
        <v>274</v>
      </c>
      <c r="H3397" s="69"/>
      <c r="I3397" s="76"/>
      <c r="J3397" s="100"/>
      <c r="K3397" s="88"/>
      <c r="N3397" s="18"/>
      <c r="P3397" s="4">
        <v>46.0</v>
      </c>
      <c r="Q3397" s="4"/>
      <c r="R3397" s="4"/>
      <c r="S3397" s="21"/>
      <c r="T3397" s="21"/>
      <c r="V3397" s="89"/>
      <c r="W3397" s="171"/>
      <c r="Z3397" s="73"/>
      <c r="AA3397" s="73">
        <v>4.999999999999986</v>
      </c>
      <c r="AB3397" s="4"/>
      <c r="AC3397" s="74"/>
      <c r="AD3397" s="75"/>
      <c r="AE3397" s="75"/>
      <c r="AF3397" s="76"/>
      <c r="AJ3397" s="90"/>
      <c r="AK3397" s="18"/>
      <c r="AL3397" s="8">
        <f t="shared" si="272"/>
        <v>0</v>
      </c>
      <c r="AO3397" s="8">
        <v>1.9962565645150563</v>
      </c>
      <c r="AT3397" s="18"/>
      <c r="AU3397" s="91"/>
    </row>
    <row r="3398" ht="12.0" customHeight="1">
      <c r="A3398" s="97">
        <v>2802046.0</v>
      </c>
      <c r="B3398" s="92" t="s">
        <v>3746</v>
      </c>
      <c r="C3398" s="81" t="str">
        <f t="shared" si="270"/>
        <v/>
      </c>
      <c r="D3398" s="82">
        <v>101.5</v>
      </c>
      <c r="E3398" s="94" t="s">
        <v>372</v>
      </c>
      <c r="F3398" s="84">
        <f t="shared" si="271"/>
        <v>123.83</v>
      </c>
      <c r="G3398" s="95" t="s">
        <v>252</v>
      </c>
      <c r="H3398" s="69"/>
      <c r="I3398" s="76"/>
      <c r="J3398" s="76"/>
      <c r="K3398" s="88"/>
      <c r="N3398" s="18"/>
      <c r="P3398" s="4">
        <v>46.0</v>
      </c>
      <c r="Q3398" s="4"/>
      <c r="R3398" s="4"/>
      <c r="S3398" s="21"/>
      <c r="T3398" s="21"/>
      <c r="V3398" s="89"/>
      <c r="W3398" s="171"/>
      <c r="Z3398" s="73"/>
      <c r="AA3398" s="73">
        <v>4.998858708057526</v>
      </c>
      <c r="AB3398" s="4"/>
      <c r="AC3398" s="74"/>
      <c r="AD3398" s="75"/>
      <c r="AE3398" s="75"/>
      <c r="AF3398" s="76"/>
      <c r="AJ3398" s="90"/>
      <c r="AK3398" s="18"/>
      <c r="AL3398" s="8">
        <f t="shared" si="272"/>
        <v>0</v>
      </c>
      <c r="AO3398" s="8">
        <v>2.6572769485683687</v>
      </c>
      <c r="AT3398" s="18"/>
      <c r="AU3398" s="91"/>
    </row>
    <row r="3399" ht="12.0" customHeight="1">
      <c r="A3399" s="97">
        <v>2802047.0</v>
      </c>
      <c r="B3399" s="92" t="s">
        <v>3747</v>
      </c>
      <c r="C3399" s="81" t="str">
        <f t="shared" si="270"/>
        <v/>
      </c>
      <c r="D3399" s="82">
        <v>85.44</v>
      </c>
      <c r="E3399" s="94" t="s">
        <v>372</v>
      </c>
      <c r="F3399" s="84">
        <f t="shared" si="271"/>
        <v>104.2368</v>
      </c>
      <c r="G3399" s="95" t="s">
        <v>274</v>
      </c>
      <c r="H3399" s="69"/>
      <c r="I3399" s="187" t="s">
        <v>3748</v>
      </c>
      <c r="J3399" s="100"/>
      <c r="K3399" s="88"/>
      <c r="N3399" s="18"/>
      <c r="P3399" s="4">
        <v>46.0</v>
      </c>
      <c r="Q3399" s="4"/>
      <c r="R3399" s="4"/>
      <c r="S3399" s="21"/>
      <c r="T3399" s="21"/>
      <c r="V3399" s="89"/>
      <c r="W3399" s="171"/>
      <c r="Z3399" s="73"/>
      <c r="AA3399" s="73">
        <v>5.0</v>
      </c>
      <c r="AB3399" s="4"/>
      <c r="AC3399" s="74"/>
      <c r="AD3399" s="75"/>
      <c r="AE3399" s="75"/>
      <c r="AF3399" s="76"/>
      <c r="AJ3399" s="90"/>
      <c r="AK3399" s="18"/>
      <c r="AL3399" s="8">
        <f t="shared" si="272"/>
        <v>0</v>
      </c>
      <c r="AO3399" s="8">
        <v>1.81795376670864</v>
      </c>
      <c r="AT3399" s="18"/>
      <c r="AU3399" s="91"/>
    </row>
    <row r="3400" ht="12.0" customHeight="1">
      <c r="A3400" s="97">
        <v>2802048.0</v>
      </c>
      <c r="B3400" s="92" t="s">
        <v>3749</v>
      </c>
      <c r="C3400" s="81" t="str">
        <f t="shared" si="270"/>
        <v/>
      </c>
      <c r="D3400" s="82">
        <v>85.52</v>
      </c>
      <c r="E3400" s="94"/>
      <c r="F3400" s="84">
        <f t="shared" si="271"/>
        <v>104.3344</v>
      </c>
      <c r="G3400" s="95" t="s">
        <v>252</v>
      </c>
      <c r="H3400" s="69"/>
      <c r="I3400" s="189"/>
      <c r="J3400" s="76"/>
      <c r="K3400" s="88"/>
      <c r="N3400" s="18"/>
      <c r="P3400" s="4">
        <v>46.0</v>
      </c>
      <c r="Q3400" s="4"/>
      <c r="R3400" s="4"/>
      <c r="S3400" s="21"/>
      <c r="T3400" s="21"/>
      <c r="V3400" s="89"/>
      <c r="W3400" s="171"/>
      <c r="Z3400" s="73"/>
      <c r="AA3400" s="73">
        <v>4.993625159371021</v>
      </c>
      <c r="AB3400" s="4"/>
      <c r="AC3400" s="74"/>
      <c r="AD3400" s="75"/>
      <c r="AE3400" s="75"/>
      <c r="AF3400" s="76"/>
      <c r="AJ3400" s="90"/>
      <c r="AK3400" s="18"/>
      <c r="AL3400" s="8">
        <f t="shared" si="272"/>
        <v>0</v>
      </c>
      <c r="AO3400" s="8">
        <v>3.1682009924249344</v>
      </c>
      <c r="AT3400" s="18"/>
      <c r="AU3400" s="91"/>
    </row>
    <row r="3401" ht="12.0" customHeight="1">
      <c r="A3401" s="97">
        <v>2802049.0</v>
      </c>
      <c r="B3401" s="92" t="s">
        <v>3750</v>
      </c>
      <c r="C3401" s="81" t="str">
        <f t="shared" si="270"/>
        <v/>
      </c>
      <c r="D3401" s="82">
        <v>96.27</v>
      </c>
      <c r="E3401" s="94" t="s">
        <v>372</v>
      </c>
      <c r="F3401" s="84">
        <f t="shared" si="271"/>
        <v>117.4494</v>
      </c>
      <c r="G3401" s="95" t="s">
        <v>274</v>
      </c>
      <c r="H3401" s="69"/>
      <c r="I3401" s="188"/>
      <c r="J3401" s="100"/>
      <c r="K3401" s="88"/>
      <c r="N3401" s="18"/>
      <c r="P3401" s="4">
        <v>46.0</v>
      </c>
      <c r="Q3401" s="4"/>
      <c r="R3401" s="4"/>
      <c r="S3401" s="21"/>
      <c r="T3401" s="21"/>
      <c r="V3401" s="89"/>
      <c r="W3401" s="171"/>
      <c r="Z3401" s="73"/>
      <c r="AA3401" s="73">
        <v>5.001077818495361</v>
      </c>
      <c r="AB3401" s="4"/>
      <c r="AC3401" s="74"/>
      <c r="AD3401" s="75"/>
      <c r="AE3401" s="75"/>
      <c r="AF3401" s="76"/>
      <c r="AJ3401" s="90"/>
      <c r="AK3401" s="18"/>
      <c r="AL3401" s="8">
        <f t="shared" si="272"/>
        <v>0</v>
      </c>
      <c r="AO3401" s="8">
        <v>2.126642978039332</v>
      </c>
      <c r="AT3401" s="18"/>
      <c r="AU3401" s="91"/>
    </row>
    <row r="3402" ht="12.0" customHeight="1">
      <c r="A3402" s="97">
        <v>2802051.0</v>
      </c>
      <c r="B3402" s="92" t="s">
        <v>3751</v>
      </c>
      <c r="C3402" s="81" t="str">
        <f t="shared" si="270"/>
        <v/>
      </c>
      <c r="D3402" s="82">
        <v>105.91</v>
      </c>
      <c r="E3402" s="94" t="s">
        <v>245</v>
      </c>
      <c r="F3402" s="84">
        <f t="shared" si="271"/>
        <v>129.2102</v>
      </c>
      <c r="G3402" s="95" t="s">
        <v>252</v>
      </c>
      <c r="H3402" s="69"/>
      <c r="I3402" s="76"/>
      <c r="J3402" s="76"/>
      <c r="K3402" s="88"/>
      <c r="N3402" s="18"/>
      <c r="P3402" s="4">
        <v>46.0</v>
      </c>
      <c r="Q3402" s="4"/>
      <c r="R3402" s="4"/>
      <c r="S3402" s="21"/>
      <c r="T3402" s="21"/>
      <c r="V3402" s="89"/>
      <c r="W3402" s="171"/>
      <c r="Z3402" s="73"/>
      <c r="AA3402" s="73">
        <v>4.998169168802633</v>
      </c>
      <c r="AB3402" s="4"/>
      <c r="AC3402" s="74"/>
      <c r="AD3402" s="75"/>
      <c r="AE3402" s="75"/>
      <c r="AF3402" s="76"/>
      <c r="AJ3402" s="90"/>
      <c r="AK3402" s="18"/>
      <c r="AL3402" s="8">
        <f t="shared" si="272"/>
        <v>0</v>
      </c>
      <c r="AO3402" s="8">
        <v>3.5439532070572954</v>
      </c>
      <c r="AT3402" s="18"/>
      <c r="AU3402" s="91"/>
    </row>
    <row r="3403" ht="12.0" customHeight="1">
      <c r="A3403" s="97">
        <v>2802050.0</v>
      </c>
      <c r="B3403" s="92" t="s">
        <v>3752</v>
      </c>
      <c r="C3403" s="81" t="str">
        <f t="shared" si="270"/>
        <v/>
      </c>
      <c r="D3403" s="82">
        <v>101.41</v>
      </c>
      <c r="E3403" s="94" t="s">
        <v>372</v>
      </c>
      <c r="F3403" s="84">
        <f t="shared" si="271"/>
        <v>123.7202</v>
      </c>
      <c r="G3403" s="95" t="s">
        <v>252</v>
      </c>
      <c r="H3403" s="69"/>
      <c r="I3403" s="76"/>
      <c r="J3403" s="76"/>
      <c r="K3403" s="88"/>
      <c r="N3403" s="18"/>
      <c r="P3403" s="4">
        <v>46.0</v>
      </c>
      <c r="Q3403" s="4"/>
      <c r="R3403" s="4"/>
      <c r="S3403" s="21"/>
      <c r="T3403" s="21"/>
      <c r="V3403" s="89"/>
      <c r="W3403" s="171"/>
      <c r="Z3403" s="73"/>
      <c r="AA3403" s="73">
        <v>5.0062133854074204</v>
      </c>
      <c r="AB3403" s="4"/>
      <c r="AC3403" s="74"/>
      <c r="AD3403" s="75"/>
      <c r="AE3403" s="75"/>
      <c r="AF3403" s="76"/>
      <c r="AJ3403" s="90"/>
      <c r="AK3403" s="18"/>
      <c r="AL3403" s="8">
        <f t="shared" si="272"/>
        <v>0</v>
      </c>
      <c r="AO3403" s="8">
        <v>11.844862439601616</v>
      </c>
      <c r="AT3403" s="18"/>
      <c r="AU3403" s="91"/>
    </row>
    <row r="3404" ht="12.0" customHeight="1">
      <c r="A3404" s="97">
        <v>2802052.0</v>
      </c>
      <c r="B3404" s="92" t="s">
        <v>3753</v>
      </c>
      <c r="C3404" s="81" t="str">
        <f t="shared" si="270"/>
        <v/>
      </c>
      <c r="D3404" s="82">
        <v>101.49</v>
      </c>
      <c r="E3404" s="94" t="s">
        <v>245</v>
      </c>
      <c r="F3404" s="84">
        <f t="shared" si="271"/>
        <v>123.8178</v>
      </c>
      <c r="G3404" s="95" t="s">
        <v>274</v>
      </c>
      <c r="H3404" s="69"/>
      <c r="I3404" s="187" t="s">
        <v>3754</v>
      </c>
      <c r="J3404" s="100"/>
      <c r="K3404" s="88"/>
      <c r="N3404" s="18"/>
      <c r="P3404" s="4">
        <v>46.0</v>
      </c>
      <c r="Q3404" s="4"/>
      <c r="R3404" s="4"/>
      <c r="S3404" s="21"/>
      <c r="T3404" s="21"/>
      <c r="V3404" s="89"/>
      <c r="W3404" s="171"/>
      <c r="Z3404" s="73"/>
      <c r="AA3404" s="73">
        <v>4.993802018771021</v>
      </c>
      <c r="AB3404" s="4"/>
      <c r="AC3404" s="74"/>
      <c r="AD3404" s="75"/>
      <c r="AE3404" s="75"/>
      <c r="AF3404" s="76"/>
      <c r="AJ3404" s="90"/>
      <c r="AK3404" s="18"/>
      <c r="AL3404" s="8">
        <f t="shared" si="272"/>
        <v>0</v>
      </c>
      <c r="AO3404" s="8">
        <v>1.7490924631852398</v>
      </c>
      <c r="AT3404" s="18"/>
      <c r="AU3404" s="91"/>
    </row>
    <row r="3405" ht="12.0" customHeight="1">
      <c r="A3405" s="97">
        <v>2802053.0</v>
      </c>
      <c r="B3405" s="92" t="s">
        <v>3755</v>
      </c>
      <c r="C3405" s="81" t="str">
        <f t="shared" si="270"/>
        <v/>
      </c>
      <c r="D3405" s="82">
        <v>109.44</v>
      </c>
      <c r="E3405" s="94"/>
      <c r="F3405" s="84">
        <f t="shared" si="271"/>
        <v>133.5168</v>
      </c>
      <c r="G3405" s="95" t="s">
        <v>252</v>
      </c>
      <c r="H3405" s="69"/>
      <c r="I3405" s="188"/>
      <c r="J3405" s="76"/>
      <c r="K3405" s="88"/>
      <c r="N3405" s="18"/>
      <c r="P3405" s="4">
        <v>46.0</v>
      </c>
      <c r="Q3405" s="4"/>
      <c r="R3405" s="4"/>
      <c r="S3405" s="21"/>
      <c r="T3405" s="21"/>
      <c r="V3405" s="89"/>
      <c r="W3405" s="171"/>
      <c r="Z3405" s="73"/>
      <c r="AA3405" s="73">
        <v>4.997581815250683</v>
      </c>
      <c r="AB3405" s="4"/>
      <c r="AC3405" s="74"/>
      <c r="AD3405" s="75"/>
      <c r="AE3405" s="75"/>
      <c r="AF3405" s="76"/>
      <c r="AJ3405" s="90"/>
      <c r="AK3405" s="18"/>
      <c r="AL3405" s="8">
        <f t="shared" si="272"/>
        <v>0</v>
      </c>
      <c r="AO3405" s="8">
        <v>7.005806154348637</v>
      </c>
      <c r="AT3405" s="18"/>
      <c r="AU3405" s="91"/>
    </row>
    <row r="3406" ht="12.0" customHeight="1">
      <c r="A3406" s="97">
        <v>2802054.0</v>
      </c>
      <c r="B3406" s="92" t="s">
        <v>3756</v>
      </c>
      <c r="C3406" s="81" t="str">
        <f t="shared" si="270"/>
        <v/>
      </c>
      <c r="D3406" s="82">
        <v>131.86</v>
      </c>
      <c r="E3406" s="94" t="s">
        <v>372</v>
      </c>
      <c r="F3406" s="84">
        <f t="shared" si="271"/>
        <v>160.8692</v>
      </c>
      <c r="G3406" s="95" t="s">
        <v>274</v>
      </c>
      <c r="H3406" s="69"/>
      <c r="I3406" s="76"/>
      <c r="J3406" s="100"/>
      <c r="K3406" s="88"/>
      <c r="N3406" s="18"/>
      <c r="P3406" s="4">
        <v>46.0</v>
      </c>
      <c r="Q3406" s="4"/>
      <c r="R3406" s="4"/>
      <c r="S3406" s="21"/>
      <c r="T3406" s="21"/>
      <c r="V3406" s="89"/>
      <c r="W3406" s="171"/>
      <c r="Z3406" s="73"/>
      <c r="AA3406" s="73">
        <v>4.9934104554107535</v>
      </c>
      <c r="AB3406" s="4"/>
      <c r="AC3406" s="74"/>
      <c r="AD3406" s="75"/>
      <c r="AE3406" s="75"/>
      <c r="AF3406" s="76"/>
      <c r="AJ3406" s="90"/>
      <c r="AK3406" s="18"/>
      <c r="AL3406" s="8">
        <f t="shared" si="272"/>
        <v>0</v>
      </c>
      <c r="AO3406" s="8">
        <v>0.6182964003368442</v>
      </c>
      <c r="AT3406" s="18"/>
      <c r="AU3406" s="91"/>
    </row>
    <row r="3407" ht="12.0" customHeight="1">
      <c r="A3407" s="97">
        <v>2802055.0</v>
      </c>
      <c r="B3407" s="92" t="s">
        <v>3757</v>
      </c>
      <c r="C3407" s="81" t="str">
        <f t="shared" si="270"/>
        <v/>
      </c>
      <c r="D3407" s="82">
        <v>157.16</v>
      </c>
      <c r="E3407" s="94" t="s">
        <v>372</v>
      </c>
      <c r="F3407" s="84">
        <f t="shared" si="271"/>
        <v>191.7352</v>
      </c>
      <c r="G3407" s="95" t="s">
        <v>252</v>
      </c>
      <c r="H3407" s="69"/>
      <c r="I3407" s="76"/>
      <c r="J3407" s="76"/>
      <c r="K3407" s="88"/>
      <c r="N3407" s="18"/>
      <c r="P3407" s="4">
        <v>46.0</v>
      </c>
      <c r="Q3407" s="4"/>
      <c r="R3407" s="4"/>
      <c r="S3407" s="21"/>
      <c r="T3407" s="21"/>
      <c r="V3407" s="89"/>
      <c r="W3407" s="171"/>
      <c r="Z3407" s="73"/>
      <c r="AA3407" s="73">
        <v>4.996631484392552</v>
      </c>
      <c r="AB3407" s="4"/>
      <c r="AC3407" s="74"/>
      <c r="AD3407" s="75"/>
      <c r="AE3407" s="75"/>
      <c r="AF3407" s="76"/>
      <c r="AJ3407" s="90"/>
      <c r="AK3407" s="18"/>
      <c r="AL3407" s="8">
        <f t="shared" si="272"/>
        <v>0</v>
      </c>
      <c r="AO3407" s="8">
        <v>4.679440814248835</v>
      </c>
      <c r="AT3407" s="18"/>
      <c r="AU3407" s="91"/>
    </row>
    <row r="3408" ht="12.0" customHeight="1">
      <c r="A3408" s="97">
        <v>2802056.0</v>
      </c>
      <c r="B3408" s="92" t="s">
        <v>3758</v>
      </c>
      <c r="C3408" s="81" t="str">
        <f t="shared" si="270"/>
        <v/>
      </c>
      <c r="D3408" s="82">
        <v>157.23</v>
      </c>
      <c r="E3408" s="94" t="s">
        <v>245</v>
      </c>
      <c r="F3408" s="84">
        <f t="shared" si="271"/>
        <v>191.8206</v>
      </c>
      <c r="G3408" s="95" t="s">
        <v>274</v>
      </c>
      <c r="H3408" s="69"/>
      <c r="I3408" s="87"/>
      <c r="J3408" s="100"/>
      <c r="K3408" s="88"/>
      <c r="N3408" s="18"/>
      <c r="P3408" s="4">
        <v>46.0</v>
      </c>
      <c r="Q3408" s="4"/>
      <c r="R3408" s="4"/>
      <c r="S3408" s="21"/>
      <c r="T3408" s="21"/>
      <c r="V3408" s="89"/>
      <c r="W3408" s="171"/>
      <c r="Z3408" s="73"/>
      <c r="AA3408" s="73">
        <v>5.00060834651417</v>
      </c>
      <c r="AB3408" s="4"/>
      <c r="AC3408" s="74"/>
      <c r="AD3408" s="75"/>
      <c r="AE3408" s="75"/>
      <c r="AF3408" s="76"/>
      <c r="AJ3408" s="90"/>
      <c r="AK3408" s="18"/>
      <c r="AL3408" s="8">
        <f t="shared" si="272"/>
        <v>0</v>
      </c>
      <c r="AO3408" s="8">
        <v>1.33250300626101</v>
      </c>
      <c r="AT3408" s="18"/>
      <c r="AU3408" s="91"/>
    </row>
    <row r="3409" ht="12.0" customHeight="1">
      <c r="A3409" s="97">
        <v>2802057.0</v>
      </c>
      <c r="B3409" s="92" t="s">
        <v>3759</v>
      </c>
      <c r="C3409" s="81" t="str">
        <f t="shared" si="270"/>
        <v/>
      </c>
      <c r="D3409" s="82">
        <v>166.02</v>
      </c>
      <c r="E3409" s="94" t="s">
        <v>245</v>
      </c>
      <c r="F3409" s="84">
        <f t="shared" si="271"/>
        <v>202.5444</v>
      </c>
      <c r="G3409" s="95" t="s">
        <v>246</v>
      </c>
      <c r="H3409" s="69"/>
      <c r="I3409" s="195"/>
      <c r="J3409" s="76"/>
      <c r="K3409" s="88"/>
      <c r="N3409" s="18"/>
      <c r="P3409" s="4">
        <v>46.0</v>
      </c>
      <c r="Q3409" s="4"/>
      <c r="R3409" s="4"/>
      <c r="S3409" s="21"/>
      <c r="T3409" s="21"/>
      <c r="V3409" s="89"/>
      <c r="W3409" s="171"/>
      <c r="Z3409" s="73"/>
      <c r="AA3409" s="73">
        <v>4.994686503719436</v>
      </c>
      <c r="AB3409" s="4"/>
      <c r="AC3409" s="74"/>
      <c r="AD3409" s="75"/>
      <c r="AE3409" s="75"/>
      <c r="AF3409" s="76"/>
      <c r="AJ3409" s="90"/>
      <c r="AK3409" s="18"/>
      <c r="AL3409" s="8">
        <f t="shared" si="272"/>
        <v>0</v>
      </c>
      <c r="AO3409" s="8">
        <v>8.348304884490283</v>
      </c>
      <c r="AT3409" s="18"/>
      <c r="AU3409" s="91"/>
    </row>
    <row r="3410" ht="12.0" customHeight="1">
      <c r="A3410" s="97">
        <v>2802058.0</v>
      </c>
      <c r="B3410" s="92" t="s">
        <v>3760</v>
      </c>
      <c r="C3410" s="81" t="str">
        <f t="shared" si="270"/>
        <v/>
      </c>
      <c r="D3410" s="82">
        <v>201.93</v>
      </c>
      <c r="E3410" s="94" t="s">
        <v>245</v>
      </c>
      <c r="F3410" s="84">
        <f t="shared" si="271"/>
        <v>246.3546</v>
      </c>
      <c r="G3410" s="95" t="s">
        <v>274</v>
      </c>
      <c r="H3410" s="69"/>
      <c r="I3410" s="195"/>
      <c r="J3410" s="100"/>
      <c r="K3410" s="88"/>
      <c r="N3410" s="18"/>
      <c r="P3410" s="4">
        <v>46.0</v>
      </c>
      <c r="Q3410" s="4"/>
      <c r="R3410" s="4"/>
      <c r="S3410" s="21"/>
      <c r="T3410" s="21"/>
      <c r="V3410" s="89"/>
      <c r="W3410" s="171"/>
      <c r="Z3410" s="73"/>
      <c r="AA3410" s="73">
        <v>4.9991260269183755</v>
      </c>
      <c r="AB3410" s="4"/>
      <c r="AC3410" s="74"/>
      <c r="AD3410" s="75"/>
      <c r="AE3410" s="75"/>
      <c r="AF3410" s="76"/>
      <c r="AJ3410" s="90"/>
      <c r="AK3410" s="18"/>
      <c r="AL3410" s="8">
        <f t="shared" si="272"/>
        <v>0</v>
      </c>
      <c r="AO3410" s="8">
        <v>0.3796936688614444</v>
      </c>
      <c r="AT3410" s="18"/>
      <c r="AU3410" s="91"/>
    </row>
    <row r="3411" ht="12.0" customHeight="1">
      <c r="A3411" s="97">
        <v>2802059.0</v>
      </c>
      <c r="B3411" s="92" t="s">
        <v>3761</v>
      </c>
      <c r="C3411" s="81" t="str">
        <f t="shared" si="270"/>
        <v/>
      </c>
      <c r="D3411" s="82">
        <v>285.98</v>
      </c>
      <c r="E3411" s="94" t="s">
        <v>372</v>
      </c>
      <c r="F3411" s="84">
        <f t="shared" si="271"/>
        <v>348.8956</v>
      </c>
      <c r="G3411" s="95" t="s">
        <v>252</v>
      </c>
      <c r="H3411" s="69"/>
      <c r="I3411" s="76"/>
      <c r="J3411" s="76"/>
      <c r="K3411" s="88"/>
      <c r="N3411" s="18"/>
      <c r="P3411" s="4">
        <v>46.0</v>
      </c>
      <c r="Q3411" s="4"/>
      <c r="R3411" s="4"/>
      <c r="S3411" s="21"/>
      <c r="T3411" s="21"/>
      <c r="V3411" s="89"/>
      <c r="W3411" s="171"/>
      <c r="Z3411" s="73"/>
      <c r="AA3411" s="73">
        <v>5.001019229462514</v>
      </c>
      <c r="AB3411" s="4"/>
      <c r="AC3411" s="74"/>
      <c r="AD3411" s="75"/>
      <c r="AE3411" s="75"/>
      <c r="AF3411" s="76"/>
      <c r="AJ3411" s="90"/>
      <c r="AK3411" s="18"/>
      <c r="AL3411" s="8">
        <f t="shared" si="272"/>
        <v>0</v>
      </c>
      <c r="AO3411" s="8">
        <v>0.591584509504752</v>
      </c>
      <c r="AT3411" s="18"/>
      <c r="AU3411" s="91"/>
    </row>
    <row r="3412" ht="12.0" customHeight="1">
      <c r="A3412" s="97">
        <v>2802060.0</v>
      </c>
      <c r="B3412" s="92" t="s">
        <v>3762</v>
      </c>
      <c r="C3412" s="81" t="str">
        <f t="shared" si="270"/>
        <v/>
      </c>
      <c r="D3412" s="82">
        <v>319.55</v>
      </c>
      <c r="E3412" s="94"/>
      <c r="F3412" s="84">
        <f t="shared" si="271"/>
        <v>389.851</v>
      </c>
      <c r="G3412" s="95" t="s">
        <v>246</v>
      </c>
      <c r="H3412" s="69"/>
      <c r="I3412" s="195"/>
      <c r="J3412" s="76"/>
      <c r="K3412" s="88"/>
      <c r="N3412" s="18"/>
      <c r="P3412" s="4">
        <v>46.0</v>
      </c>
      <c r="Q3412" s="4"/>
      <c r="R3412" s="4"/>
      <c r="S3412" s="21"/>
      <c r="T3412" s="21"/>
      <c r="V3412" s="89"/>
      <c r="W3412" s="171"/>
      <c r="Z3412" s="73"/>
      <c r="AA3412" s="73">
        <v>4.997515047766299</v>
      </c>
      <c r="AB3412" s="4"/>
      <c r="AC3412" s="74"/>
      <c r="AD3412" s="75"/>
      <c r="AE3412" s="75"/>
      <c r="AF3412" s="76"/>
      <c r="AJ3412" s="90"/>
      <c r="AK3412" s="18"/>
      <c r="AL3412" s="8">
        <f t="shared" si="272"/>
        <v>0</v>
      </c>
      <c r="AO3412" s="8">
        <v>0.6095670854706999</v>
      </c>
      <c r="AT3412" s="18"/>
      <c r="AU3412" s="91"/>
    </row>
    <row r="3413" ht="12.0" customHeight="1">
      <c r="A3413" s="97">
        <v>2802061.0</v>
      </c>
      <c r="B3413" s="92" t="s">
        <v>3763</v>
      </c>
      <c r="C3413" s="81" t="str">
        <f t="shared" si="270"/>
        <v/>
      </c>
      <c r="D3413" s="82">
        <v>436.72</v>
      </c>
      <c r="E3413" s="94" t="s">
        <v>245</v>
      </c>
      <c r="F3413" s="84">
        <f t="shared" si="271"/>
        <v>532.7984</v>
      </c>
      <c r="G3413" s="95" t="s">
        <v>246</v>
      </c>
      <c r="H3413" s="69"/>
      <c r="I3413" s="195"/>
      <c r="J3413" s="76"/>
      <c r="K3413" s="88"/>
      <c r="N3413" s="18"/>
      <c r="P3413" s="4">
        <v>46.0</v>
      </c>
      <c r="Q3413" s="4"/>
      <c r="R3413" s="4"/>
      <c r="S3413" s="21"/>
      <c r="T3413" s="21"/>
      <c r="V3413" s="89"/>
      <c r="W3413" s="171"/>
      <c r="Z3413" s="73"/>
      <c r="AA3413" s="73">
        <v>4.999545495864012</v>
      </c>
      <c r="AB3413" s="4"/>
      <c r="AC3413" s="74"/>
      <c r="AD3413" s="75"/>
      <c r="AE3413" s="75"/>
      <c r="AF3413" s="76"/>
      <c r="AJ3413" s="90"/>
      <c r="AK3413" s="18"/>
      <c r="AL3413" s="8">
        <f t="shared" si="272"/>
        <v>0</v>
      </c>
      <c r="AO3413" s="8">
        <v>1.7511910905841153</v>
      </c>
      <c r="AT3413" s="18"/>
      <c r="AU3413" s="91"/>
    </row>
    <row r="3414" ht="12.0" customHeight="1">
      <c r="A3414" s="97">
        <v>2802062.0</v>
      </c>
      <c r="B3414" s="92" t="s">
        <v>3764</v>
      </c>
      <c r="C3414" s="81" t="str">
        <f t="shared" si="270"/>
        <v/>
      </c>
      <c r="D3414" s="82">
        <v>389.43</v>
      </c>
      <c r="E3414" s="94" t="s">
        <v>372</v>
      </c>
      <c r="F3414" s="84">
        <f t="shared" si="271"/>
        <v>475.1046</v>
      </c>
      <c r="G3414" s="95" t="s">
        <v>252</v>
      </c>
      <c r="H3414" s="69"/>
      <c r="I3414" s="76"/>
      <c r="J3414" s="76"/>
      <c r="K3414" s="88"/>
      <c r="N3414" s="18"/>
      <c r="P3414" s="4">
        <v>46.0</v>
      </c>
      <c r="Q3414" s="4"/>
      <c r="R3414" s="4"/>
      <c r="S3414" s="21"/>
      <c r="T3414" s="21"/>
      <c r="V3414" s="89"/>
      <c r="W3414" s="171"/>
      <c r="Z3414" s="73"/>
      <c r="AA3414" s="73">
        <v>5.000245110054422</v>
      </c>
      <c r="AB3414" s="4"/>
      <c r="AC3414" s="74"/>
      <c r="AD3414" s="75"/>
      <c r="AE3414" s="75"/>
      <c r="AF3414" s="76"/>
      <c r="AJ3414" s="90"/>
      <c r="AK3414" s="18"/>
      <c r="AL3414" s="8">
        <f t="shared" si="272"/>
        <v>0</v>
      </c>
      <c r="AO3414" s="8">
        <v>0.6087781636318668</v>
      </c>
      <c r="AT3414" s="18"/>
      <c r="AU3414" s="91"/>
    </row>
    <row r="3415" ht="12.0" customHeight="1">
      <c r="A3415" s="97">
        <v>2802063.0</v>
      </c>
      <c r="B3415" s="92" t="s">
        <v>3765</v>
      </c>
      <c r="C3415" s="81" t="str">
        <f t="shared" si="270"/>
        <v/>
      </c>
      <c r="D3415" s="82">
        <v>522.85</v>
      </c>
      <c r="E3415" s="94" t="s">
        <v>245</v>
      </c>
      <c r="F3415" s="84">
        <f t="shared" si="271"/>
        <v>637.877</v>
      </c>
      <c r="G3415" s="95" t="s">
        <v>252</v>
      </c>
      <c r="H3415" s="69"/>
      <c r="I3415" s="195"/>
      <c r="J3415" s="76"/>
      <c r="K3415" s="88"/>
      <c r="N3415" s="18"/>
      <c r="P3415" s="4">
        <v>46.0</v>
      </c>
      <c r="Q3415" s="4"/>
      <c r="R3415" s="4"/>
      <c r="S3415" s="21"/>
      <c r="T3415" s="21"/>
      <c r="V3415" s="89"/>
      <c r="W3415" s="171"/>
      <c r="Z3415" s="73"/>
      <c r="AA3415" s="73">
        <v>4.998373631139543</v>
      </c>
      <c r="AB3415" s="4"/>
      <c r="AC3415" s="74"/>
      <c r="AD3415" s="75"/>
      <c r="AE3415" s="75"/>
      <c r="AF3415" s="76"/>
      <c r="AJ3415" s="90"/>
      <c r="AK3415" s="18"/>
      <c r="AL3415" s="8">
        <f t="shared" si="272"/>
        <v>0</v>
      </c>
      <c r="AO3415" s="8">
        <v>0.33857205028386567</v>
      </c>
      <c r="AT3415" s="18"/>
      <c r="AU3415" s="91"/>
    </row>
    <row r="3416" ht="12.0" customHeight="1">
      <c r="A3416" s="97">
        <v>2802064.0</v>
      </c>
      <c r="B3416" s="92" t="s">
        <v>3766</v>
      </c>
      <c r="C3416" s="81" t="str">
        <f t="shared" si="270"/>
        <v/>
      </c>
      <c r="D3416" s="82">
        <v>872.08</v>
      </c>
      <c r="E3416" s="94"/>
      <c r="F3416" s="84">
        <f t="shared" si="271"/>
        <v>1063.9376</v>
      </c>
      <c r="G3416" s="95" t="s">
        <v>246</v>
      </c>
      <c r="H3416" s="69"/>
      <c r="I3416" s="195"/>
      <c r="J3416" s="76"/>
      <c r="K3416" s="88"/>
      <c r="N3416" s="18"/>
      <c r="P3416" s="4">
        <v>46.0</v>
      </c>
      <c r="Q3416" s="4"/>
      <c r="R3416" s="4"/>
      <c r="S3416" s="21"/>
      <c r="T3416" s="21"/>
      <c r="V3416" s="89"/>
      <c r="W3416" s="171"/>
      <c r="Z3416" s="73"/>
      <c r="AA3416" s="73">
        <v>4.999515316013955</v>
      </c>
      <c r="AB3416" s="4"/>
      <c r="AC3416" s="74"/>
      <c r="AD3416" s="75"/>
      <c r="AE3416" s="75"/>
      <c r="AF3416" s="76"/>
      <c r="AJ3416" s="90"/>
      <c r="AK3416" s="18"/>
      <c r="AL3416" s="8">
        <f t="shared" si="272"/>
        <v>0</v>
      </c>
      <c r="AO3416" s="8">
        <v>0.4260766066185156</v>
      </c>
      <c r="AT3416" s="18"/>
      <c r="AU3416" s="91"/>
    </row>
    <row r="3417" ht="12.0" customHeight="1">
      <c r="A3417" s="97">
        <v>2802065.0</v>
      </c>
      <c r="B3417" s="92" t="s">
        <v>3767</v>
      </c>
      <c r="C3417" s="81" t="str">
        <f t="shared" si="270"/>
        <v/>
      </c>
      <c r="D3417" s="82">
        <v>1702.51</v>
      </c>
      <c r="E3417" s="94" t="s">
        <v>372</v>
      </c>
      <c r="F3417" s="84">
        <f t="shared" si="271"/>
        <v>2077.0622</v>
      </c>
      <c r="G3417" s="95" t="s">
        <v>246</v>
      </c>
      <c r="H3417" s="69"/>
      <c r="I3417" s="76"/>
      <c r="J3417" s="76"/>
      <c r="K3417" s="88"/>
      <c r="N3417" s="18"/>
      <c r="P3417" s="4">
        <v>46.0</v>
      </c>
      <c r="Q3417" s="4"/>
      <c r="R3417" s="4"/>
      <c r="S3417" s="21"/>
      <c r="T3417" s="21"/>
      <c r="V3417" s="89"/>
      <c r="W3417" s="171"/>
      <c r="Z3417" s="73"/>
      <c r="AA3417" s="73">
        <v>5.000126778062324</v>
      </c>
      <c r="AB3417" s="4"/>
      <c r="AC3417" s="74"/>
      <c r="AD3417" s="75"/>
      <c r="AE3417" s="75"/>
      <c r="AF3417" s="76"/>
      <c r="AJ3417" s="90"/>
      <c r="AK3417" s="18"/>
      <c r="AL3417" s="8">
        <f t="shared" si="272"/>
        <v>0</v>
      </c>
      <c r="AO3417" s="8">
        <v>0.3023735767249469</v>
      </c>
      <c r="AT3417" s="18"/>
      <c r="AU3417" s="91"/>
    </row>
    <row r="3418" ht="12.0" customHeight="1">
      <c r="A3418" s="97">
        <v>2802066.0</v>
      </c>
      <c r="B3418" s="92" t="s">
        <v>3768</v>
      </c>
      <c r="C3418" s="81" t="str">
        <f t="shared" si="270"/>
        <v/>
      </c>
      <c r="D3418" s="82">
        <v>1744.39</v>
      </c>
      <c r="E3418" s="94" t="s">
        <v>372</v>
      </c>
      <c r="F3418" s="84">
        <f t="shared" si="271"/>
        <v>2128.1558</v>
      </c>
      <c r="G3418" s="95" t="s">
        <v>246</v>
      </c>
      <c r="H3418" s="69"/>
      <c r="I3418" s="76"/>
      <c r="J3418" s="76"/>
      <c r="K3418" s="88"/>
      <c r="N3418" s="18"/>
      <c r="P3418" s="4">
        <v>46.0</v>
      </c>
      <c r="Q3418" s="4"/>
      <c r="R3418" s="4"/>
      <c r="S3418" s="21"/>
      <c r="T3418" s="21"/>
      <c r="V3418" s="89"/>
      <c r="W3418" s="171"/>
      <c r="Z3418" s="73"/>
      <c r="AA3418" s="73">
        <v>4.9999484435095525</v>
      </c>
      <c r="AB3418" s="4"/>
      <c r="AC3418" s="74"/>
      <c r="AD3418" s="75"/>
      <c r="AE3418" s="75"/>
      <c r="AF3418" s="76"/>
      <c r="AJ3418" s="90"/>
      <c r="AK3418" s="18"/>
      <c r="AL3418" s="8">
        <f t="shared" si="272"/>
        <v>0</v>
      </c>
      <c r="AO3418" s="8">
        <v>0.7123451513828271</v>
      </c>
      <c r="AT3418" s="18"/>
      <c r="AU3418" s="91"/>
    </row>
    <row r="3419" ht="12.0" customHeight="1">
      <c r="A3419" s="109">
        <v>2802067.0</v>
      </c>
      <c r="B3419" s="110" t="s">
        <v>3769</v>
      </c>
      <c r="C3419" s="81" t="str">
        <f t="shared" si="270"/>
        <v/>
      </c>
      <c r="D3419" s="82">
        <v>2492.66</v>
      </c>
      <c r="E3419" s="121" t="s">
        <v>372</v>
      </c>
      <c r="F3419" s="128">
        <f t="shared" si="271"/>
        <v>3041.0452</v>
      </c>
      <c r="G3419" s="112" t="s">
        <v>246</v>
      </c>
      <c r="H3419" s="69"/>
      <c r="I3419" s="76"/>
      <c r="J3419" s="76"/>
      <c r="K3419" s="88"/>
      <c r="N3419" s="18"/>
      <c r="P3419" s="4">
        <v>46.0</v>
      </c>
      <c r="Q3419" s="4"/>
      <c r="R3419" s="4"/>
      <c r="S3419" s="21"/>
      <c r="T3419" s="21"/>
      <c r="V3419" s="89"/>
      <c r="W3419" s="171"/>
      <c r="Z3419" s="73"/>
      <c r="AA3419" s="73">
        <v>4.999826815835959</v>
      </c>
      <c r="AB3419" s="4"/>
      <c r="AC3419" s="74"/>
      <c r="AD3419" s="75"/>
      <c r="AE3419" s="75"/>
      <c r="AF3419" s="76"/>
      <c r="AJ3419" s="90"/>
      <c r="AK3419" s="18"/>
      <c r="AL3419" s="8">
        <f t="shared" si="272"/>
        <v>0</v>
      </c>
      <c r="AO3419" s="8">
        <v>0.4448206663788066</v>
      </c>
      <c r="AT3419" s="18"/>
      <c r="AU3419" s="91"/>
    </row>
    <row r="3420" ht="12.0" customHeight="1">
      <c r="A3420" s="97">
        <v>5711017.0</v>
      </c>
      <c r="B3420" s="92" t="s">
        <v>3770</v>
      </c>
      <c r="C3420" s="81" t="str">
        <f t="shared" si="270"/>
        <v/>
      </c>
      <c r="D3420" s="82">
        <v>60.38</v>
      </c>
      <c r="E3420" s="94" t="s">
        <v>372</v>
      </c>
      <c r="F3420" s="84">
        <f t="shared" si="271"/>
        <v>73.6636</v>
      </c>
      <c r="G3420" s="95" t="s">
        <v>274</v>
      </c>
      <c r="H3420" s="69"/>
      <c r="I3420" s="76"/>
      <c r="J3420" s="100"/>
      <c r="K3420" s="88"/>
      <c r="N3420" s="18"/>
      <c r="P3420" s="4">
        <v>46.0</v>
      </c>
      <c r="Q3420" s="4"/>
      <c r="R3420" s="4"/>
      <c r="S3420" s="21"/>
      <c r="T3420" s="21"/>
      <c r="V3420" s="89"/>
      <c r="W3420" s="171"/>
      <c r="Z3420" s="73"/>
      <c r="AA3420" s="73">
        <v>5.002779321845466</v>
      </c>
      <c r="AB3420" s="4"/>
      <c r="AC3420" s="74"/>
      <c r="AD3420" s="75"/>
      <c r="AE3420" s="75"/>
      <c r="AF3420" s="76"/>
      <c r="AJ3420" s="90"/>
      <c r="AK3420" s="18"/>
      <c r="AL3420" s="8">
        <f t="shared" si="272"/>
        <v>0</v>
      </c>
      <c r="AO3420" s="8">
        <v>1.1512581993975926</v>
      </c>
      <c r="AT3420" s="18"/>
      <c r="AU3420" s="91"/>
    </row>
    <row r="3421" ht="12.0" customHeight="1">
      <c r="A3421" s="97">
        <v>5711018.0</v>
      </c>
      <c r="B3421" s="92" t="s">
        <v>3771</v>
      </c>
      <c r="C3421" s="81" t="str">
        <f t="shared" si="270"/>
        <v/>
      </c>
      <c r="D3421" s="82">
        <v>62.89</v>
      </c>
      <c r="E3421" s="94" t="s">
        <v>245</v>
      </c>
      <c r="F3421" s="84">
        <f t="shared" si="271"/>
        <v>76.7258</v>
      </c>
      <c r="G3421" s="95" t="s">
        <v>252</v>
      </c>
      <c r="H3421" s="69"/>
      <c r="I3421" s="195"/>
      <c r="J3421" s="76"/>
      <c r="K3421" s="88"/>
      <c r="N3421" s="18"/>
      <c r="P3421" s="4">
        <v>46.0</v>
      </c>
      <c r="Q3421" s="4"/>
      <c r="R3421" s="4"/>
      <c r="S3421" s="21"/>
      <c r="T3421" s="21"/>
      <c r="V3421" s="89"/>
      <c r="W3421" s="171"/>
      <c r="Z3421" s="73"/>
      <c r="AA3421" s="73">
        <v>4.993788819875775</v>
      </c>
      <c r="AB3421" s="4"/>
      <c r="AC3421" s="74"/>
      <c r="AD3421" s="75"/>
      <c r="AE3421" s="75"/>
      <c r="AF3421" s="76"/>
      <c r="AJ3421" s="90"/>
      <c r="AK3421" s="18"/>
      <c r="AL3421" s="8">
        <f t="shared" si="272"/>
        <v>0</v>
      </c>
      <c r="AO3421" s="8">
        <v>7.7727143310102935</v>
      </c>
      <c r="AT3421" s="18"/>
      <c r="AU3421" s="91"/>
    </row>
    <row r="3422" ht="12.0" customHeight="1">
      <c r="A3422" s="97">
        <v>5711019.0</v>
      </c>
      <c r="B3422" s="92" t="s">
        <v>3772</v>
      </c>
      <c r="C3422" s="81" t="str">
        <f t="shared" si="270"/>
        <v/>
      </c>
      <c r="D3422" s="82">
        <v>72.95</v>
      </c>
      <c r="E3422" s="94" t="s">
        <v>245</v>
      </c>
      <c r="F3422" s="84">
        <f t="shared" si="271"/>
        <v>88.999</v>
      </c>
      <c r="G3422" s="95" t="s">
        <v>274</v>
      </c>
      <c r="H3422" s="69"/>
      <c r="I3422" s="76"/>
      <c r="J3422" s="100"/>
      <c r="K3422" s="88"/>
      <c r="N3422" s="18"/>
      <c r="P3422" s="4">
        <v>46.0</v>
      </c>
      <c r="Q3422" s="4"/>
      <c r="R3422" s="4"/>
      <c r="S3422" s="21"/>
      <c r="T3422" s="21"/>
      <c r="V3422" s="89"/>
      <c r="W3422" s="171"/>
      <c r="Z3422" s="73"/>
      <c r="AA3422" s="73">
        <v>4.999999999999986</v>
      </c>
      <c r="AB3422" s="4"/>
      <c r="AC3422" s="74"/>
      <c r="AD3422" s="75"/>
      <c r="AE3422" s="75"/>
      <c r="AF3422" s="76"/>
      <c r="AJ3422" s="90"/>
      <c r="AK3422" s="18"/>
      <c r="AL3422" s="8">
        <f t="shared" si="272"/>
        <v>0</v>
      </c>
      <c r="AO3422" s="8">
        <v>1.9962565645150563</v>
      </c>
      <c r="AT3422" s="18"/>
      <c r="AU3422" s="91"/>
    </row>
    <row r="3423" ht="12.0" customHeight="1">
      <c r="A3423" s="97">
        <v>5711020.0</v>
      </c>
      <c r="B3423" s="92" t="s">
        <v>3773</v>
      </c>
      <c r="C3423" s="81" t="str">
        <f t="shared" si="270"/>
        <v/>
      </c>
      <c r="D3423" s="82">
        <v>72.5</v>
      </c>
      <c r="E3423" s="94" t="s">
        <v>245</v>
      </c>
      <c r="F3423" s="84">
        <f t="shared" si="271"/>
        <v>88.45</v>
      </c>
      <c r="G3423" s="95" t="s">
        <v>274</v>
      </c>
      <c r="H3423" s="69"/>
      <c r="I3423" s="195"/>
      <c r="J3423" s="100"/>
      <c r="K3423" s="88"/>
      <c r="N3423" s="18"/>
      <c r="P3423" s="4">
        <v>46.0</v>
      </c>
      <c r="Q3423" s="4"/>
      <c r="R3423" s="4"/>
      <c r="S3423" s="21"/>
      <c r="T3423" s="21"/>
      <c r="V3423" s="89"/>
      <c r="W3423" s="171"/>
      <c r="Z3423" s="73"/>
      <c r="AA3423" s="73">
        <v>5.0</v>
      </c>
      <c r="AB3423" s="4"/>
      <c r="AC3423" s="74"/>
      <c r="AD3423" s="75"/>
      <c r="AE3423" s="75"/>
      <c r="AF3423" s="76"/>
      <c r="AJ3423" s="90"/>
      <c r="AK3423" s="18"/>
      <c r="AL3423" s="8">
        <f t="shared" si="272"/>
        <v>0</v>
      </c>
      <c r="AO3423" s="8">
        <v>1.81795376670864</v>
      </c>
      <c r="AT3423" s="18"/>
      <c r="AU3423" s="91"/>
    </row>
    <row r="3424" ht="12.0" customHeight="1">
      <c r="A3424" s="97">
        <v>5711021.0</v>
      </c>
      <c r="B3424" s="92" t="s">
        <v>3774</v>
      </c>
      <c r="C3424" s="81" t="str">
        <f t="shared" si="270"/>
        <v/>
      </c>
      <c r="D3424" s="82">
        <v>85.56</v>
      </c>
      <c r="E3424" s="94" t="s">
        <v>245</v>
      </c>
      <c r="F3424" s="84">
        <f t="shared" si="271"/>
        <v>104.3832</v>
      </c>
      <c r="G3424" s="95" t="s">
        <v>252</v>
      </c>
      <c r="H3424" s="69"/>
      <c r="I3424" s="76"/>
      <c r="J3424" s="76"/>
      <c r="K3424" s="88"/>
      <c r="N3424" s="18"/>
      <c r="P3424" s="4">
        <v>46.0</v>
      </c>
      <c r="Q3424" s="4"/>
      <c r="R3424" s="4"/>
      <c r="S3424" s="21"/>
      <c r="T3424" s="21"/>
      <c r="V3424" s="89"/>
      <c r="W3424" s="171"/>
      <c r="Z3424" s="73"/>
      <c r="AA3424" s="73">
        <v>4.993625159371021</v>
      </c>
      <c r="AB3424" s="4"/>
      <c r="AC3424" s="74"/>
      <c r="AD3424" s="75"/>
      <c r="AE3424" s="75"/>
      <c r="AF3424" s="76"/>
      <c r="AJ3424" s="90"/>
      <c r="AK3424" s="18"/>
      <c r="AL3424" s="8">
        <f t="shared" si="272"/>
        <v>0</v>
      </c>
      <c r="AO3424" s="8">
        <v>3.1682009924249344</v>
      </c>
      <c r="AT3424" s="18"/>
      <c r="AU3424" s="91"/>
    </row>
    <row r="3425" ht="12.0" customHeight="1">
      <c r="A3425" s="97">
        <v>5711035.0</v>
      </c>
      <c r="B3425" s="92" t="s">
        <v>3775</v>
      </c>
      <c r="C3425" s="81" t="str">
        <f t="shared" si="270"/>
        <v/>
      </c>
      <c r="D3425" s="82">
        <v>90.23</v>
      </c>
      <c r="E3425" s="94" t="s">
        <v>245</v>
      </c>
      <c r="F3425" s="84">
        <f t="shared" si="271"/>
        <v>110.0806</v>
      </c>
      <c r="G3425" s="95" t="s">
        <v>274</v>
      </c>
      <c r="H3425" s="69"/>
      <c r="I3425" s="76"/>
      <c r="J3425" s="100"/>
      <c r="K3425" s="88"/>
      <c r="N3425" s="18"/>
      <c r="P3425" s="4">
        <v>46.0</v>
      </c>
      <c r="Q3425" s="4"/>
      <c r="R3425" s="4"/>
      <c r="S3425" s="21"/>
      <c r="T3425" s="21"/>
      <c r="V3425" s="89"/>
      <c r="W3425" s="171"/>
      <c r="Z3425" s="73"/>
      <c r="AA3425" s="73">
        <v>5.001077818495361</v>
      </c>
      <c r="AB3425" s="4"/>
      <c r="AC3425" s="74"/>
      <c r="AD3425" s="75"/>
      <c r="AE3425" s="75"/>
      <c r="AF3425" s="76"/>
      <c r="AJ3425" s="90"/>
      <c r="AK3425" s="18"/>
      <c r="AL3425" s="8">
        <f t="shared" si="272"/>
        <v>0</v>
      </c>
      <c r="AO3425" s="8">
        <v>2.126642978039332</v>
      </c>
      <c r="AT3425" s="18"/>
      <c r="AU3425" s="91"/>
    </row>
    <row r="3426" ht="12.0" customHeight="1">
      <c r="A3426" s="97">
        <v>5711041.0</v>
      </c>
      <c r="B3426" s="92" t="s">
        <v>3776</v>
      </c>
      <c r="C3426" s="81" t="str">
        <f t="shared" si="270"/>
        <v/>
      </c>
      <c r="D3426" s="82">
        <v>90.83</v>
      </c>
      <c r="E3426" s="94"/>
      <c r="F3426" s="84">
        <f t="shared" si="271"/>
        <v>110.8126</v>
      </c>
      <c r="G3426" s="95" t="s">
        <v>252</v>
      </c>
      <c r="H3426" s="69"/>
      <c r="I3426" s="195"/>
      <c r="J3426" s="76"/>
      <c r="K3426" s="88"/>
      <c r="N3426" s="18"/>
      <c r="P3426" s="4">
        <v>46.0</v>
      </c>
      <c r="Q3426" s="4"/>
      <c r="R3426" s="4"/>
      <c r="S3426" s="21"/>
      <c r="T3426" s="21"/>
      <c r="V3426" s="89"/>
      <c r="W3426" s="171"/>
      <c r="Z3426" s="73"/>
      <c r="AA3426" s="73">
        <v>4.998169168802633</v>
      </c>
      <c r="AB3426" s="4"/>
      <c r="AC3426" s="74"/>
      <c r="AD3426" s="75"/>
      <c r="AE3426" s="75"/>
      <c r="AF3426" s="76"/>
      <c r="AJ3426" s="90"/>
      <c r="AK3426" s="18"/>
      <c r="AL3426" s="8">
        <f t="shared" si="272"/>
        <v>0</v>
      </c>
      <c r="AO3426" s="8">
        <v>3.5439532070572954</v>
      </c>
      <c r="AT3426" s="18"/>
      <c r="AU3426" s="91"/>
    </row>
    <row r="3427" ht="12.0" customHeight="1">
      <c r="A3427" s="97">
        <v>5711022.0</v>
      </c>
      <c r="B3427" s="92" t="s">
        <v>3777</v>
      </c>
      <c r="C3427" s="81" t="str">
        <f t="shared" si="270"/>
        <v/>
      </c>
      <c r="D3427" s="82">
        <v>98.11</v>
      </c>
      <c r="E3427" s="94" t="s">
        <v>372</v>
      </c>
      <c r="F3427" s="84">
        <f t="shared" si="271"/>
        <v>119.6942</v>
      </c>
      <c r="G3427" s="95" t="s">
        <v>252</v>
      </c>
      <c r="H3427" s="69"/>
      <c r="I3427" s="76"/>
      <c r="J3427" s="76"/>
      <c r="K3427" s="88"/>
      <c r="N3427" s="18"/>
      <c r="P3427" s="4">
        <v>46.0</v>
      </c>
      <c r="Q3427" s="4"/>
      <c r="R3427" s="4"/>
      <c r="S3427" s="21"/>
      <c r="T3427" s="21"/>
      <c r="V3427" s="89"/>
      <c r="W3427" s="171"/>
      <c r="Z3427" s="73"/>
      <c r="AA3427" s="73">
        <v>5.0062133854074204</v>
      </c>
      <c r="AB3427" s="4"/>
      <c r="AC3427" s="74"/>
      <c r="AD3427" s="75"/>
      <c r="AE3427" s="75"/>
      <c r="AF3427" s="76"/>
      <c r="AJ3427" s="90"/>
      <c r="AK3427" s="18"/>
      <c r="AL3427" s="8">
        <f t="shared" si="272"/>
        <v>0</v>
      </c>
      <c r="AO3427" s="8">
        <v>11.844862439601616</v>
      </c>
      <c r="AT3427" s="18"/>
      <c r="AU3427" s="91"/>
    </row>
    <row r="3428" ht="12.0" customHeight="1">
      <c r="A3428" s="97">
        <v>5711036.0</v>
      </c>
      <c r="B3428" s="92" t="s">
        <v>3778</v>
      </c>
      <c r="C3428" s="81" t="str">
        <f t="shared" si="270"/>
        <v/>
      </c>
      <c r="D3428" s="82">
        <v>102.93</v>
      </c>
      <c r="E3428" s="94" t="s">
        <v>245</v>
      </c>
      <c r="F3428" s="84">
        <f t="shared" si="271"/>
        <v>125.5746</v>
      </c>
      <c r="G3428" s="95" t="s">
        <v>274</v>
      </c>
      <c r="H3428" s="69"/>
      <c r="I3428" s="76"/>
      <c r="J3428" s="100"/>
      <c r="K3428" s="88"/>
      <c r="N3428" s="18"/>
      <c r="P3428" s="4">
        <v>46.0</v>
      </c>
      <c r="Q3428" s="4"/>
      <c r="R3428" s="4"/>
      <c r="S3428" s="21"/>
      <c r="T3428" s="21"/>
      <c r="V3428" s="89"/>
      <c r="W3428" s="171"/>
      <c r="Z3428" s="73"/>
      <c r="AA3428" s="73">
        <v>4.993802018771021</v>
      </c>
      <c r="AB3428" s="4"/>
      <c r="AC3428" s="74"/>
      <c r="AD3428" s="75"/>
      <c r="AE3428" s="75"/>
      <c r="AF3428" s="76"/>
      <c r="AJ3428" s="90"/>
      <c r="AK3428" s="18"/>
      <c r="AL3428" s="8">
        <f t="shared" si="272"/>
        <v>0</v>
      </c>
      <c r="AO3428" s="8">
        <v>1.7490924631852398</v>
      </c>
      <c r="AT3428" s="18"/>
      <c r="AU3428" s="91"/>
    </row>
    <row r="3429" ht="12.0" customHeight="1">
      <c r="A3429" s="97">
        <v>5711023.0</v>
      </c>
      <c r="B3429" s="92" t="s">
        <v>3779</v>
      </c>
      <c r="C3429" s="81" t="str">
        <f t="shared" si="270"/>
        <v/>
      </c>
      <c r="D3429" s="82">
        <v>133.79</v>
      </c>
      <c r="E3429" s="94" t="s">
        <v>372</v>
      </c>
      <c r="F3429" s="84">
        <f t="shared" si="271"/>
        <v>163.2238</v>
      </c>
      <c r="G3429" s="95" t="s">
        <v>274</v>
      </c>
      <c r="H3429" s="69"/>
      <c r="I3429" s="76"/>
      <c r="J3429" s="100"/>
      <c r="K3429" s="88"/>
      <c r="N3429" s="18"/>
      <c r="P3429" s="4">
        <v>46.0</v>
      </c>
      <c r="Q3429" s="4"/>
      <c r="R3429" s="4"/>
      <c r="S3429" s="21"/>
      <c r="T3429" s="21"/>
      <c r="V3429" s="89"/>
      <c r="W3429" s="171"/>
      <c r="Z3429" s="73"/>
      <c r="AA3429" s="73">
        <v>4.9934104554107535</v>
      </c>
      <c r="AB3429" s="4"/>
      <c r="AC3429" s="74"/>
      <c r="AD3429" s="75"/>
      <c r="AE3429" s="75"/>
      <c r="AF3429" s="76"/>
      <c r="AJ3429" s="90"/>
      <c r="AK3429" s="18"/>
      <c r="AL3429" s="8">
        <f t="shared" si="272"/>
        <v>0</v>
      </c>
      <c r="AO3429" s="8">
        <v>0.6182964003368442</v>
      </c>
      <c r="AT3429" s="18"/>
      <c r="AU3429" s="91"/>
    </row>
    <row r="3430" ht="12.0" customHeight="1">
      <c r="A3430" s="97">
        <v>5711042.0</v>
      </c>
      <c r="B3430" s="92" t="s">
        <v>3780</v>
      </c>
      <c r="C3430" s="81" t="str">
        <f t="shared" si="270"/>
        <v/>
      </c>
      <c r="D3430" s="82">
        <v>151.02</v>
      </c>
      <c r="E3430" s="94" t="s">
        <v>245</v>
      </c>
      <c r="F3430" s="84">
        <f t="shared" si="271"/>
        <v>184.2444</v>
      </c>
      <c r="G3430" s="95" t="s">
        <v>274</v>
      </c>
      <c r="H3430" s="69"/>
      <c r="I3430" s="87"/>
      <c r="J3430" s="100"/>
      <c r="K3430" s="88"/>
      <c r="N3430" s="18"/>
      <c r="P3430" s="4">
        <v>46.0</v>
      </c>
      <c r="Q3430" s="4"/>
      <c r="R3430" s="4"/>
      <c r="S3430" s="21"/>
      <c r="T3430" s="21"/>
      <c r="V3430" s="89"/>
      <c r="W3430" s="171"/>
      <c r="Z3430" s="73"/>
      <c r="AA3430" s="73">
        <v>5.00060834651417</v>
      </c>
      <c r="AB3430" s="4"/>
      <c r="AC3430" s="74"/>
      <c r="AD3430" s="75"/>
      <c r="AE3430" s="75"/>
      <c r="AF3430" s="76"/>
      <c r="AJ3430" s="90"/>
      <c r="AK3430" s="18"/>
      <c r="AL3430" s="8">
        <f t="shared" si="272"/>
        <v>0</v>
      </c>
      <c r="AO3430" s="8">
        <v>1.33250300626101</v>
      </c>
      <c r="AT3430" s="18"/>
      <c r="AU3430" s="91"/>
    </row>
    <row r="3431" ht="12.0" customHeight="1">
      <c r="A3431" s="97">
        <v>5711047.0</v>
      </c>
      <c r="B3431" s="92" t="s">
        <v>3781</v>
      </c>
      <c r="C3431" s="81" t="str">
        <f t="shared" si="270"/>
        <v/>
      </c>
      <c r="D3431" s="82">
        <v>197.43</v>
      </c>
      <c r="E3431" s="94" t="s">
        <v>245</v>
      </c>
      <c r="F3431" s="84">
        <f t="shared" si="271"/>
        <v>240.8646</v>
      </c>
      <c r="G3431" s="95" t="s">
        <v>274</v>
      </c>
      <c r="H3431" s="69"/>
      <c r="I3431" s="195"/>
      <c r="J3431" s="100"/>
      <c r="K3431" s="88"/>
      <c r="N3431" s="18"/>
      <c r="P3431" s="4">
        <v>46.0</v>
      </c>
      <c r="Q3431" s="4"/>
      <c r="R3431" s="4"/>
      <c r="S3431" s="21"/>
      <c r="T3431" s="21"/>
      <c r="V3431" s="89"/>
      <c r="W3431" s="171"/>
      <c r="Z3431" s="73"/>
      <c r="AA3431" s="73">
        <v>4.9991260269183755</v>
      </c>
      <c r="AB3431" s="4"/>
      <c r="AC3431" s="74"/>
      <c r="AD3431" s="75"/>
      <c r="AE3431" s="75"/>
      <c r="AF3431" s="76"/>
      <c r="AJ3431" s="90"/>
      <c r="AK3431" s="18"/>
      <c r="AL3431" s="8">
        <f t="shared" si="272"/>
        <v>0</v>
      </c>
      <c r="AO3431" s="8">
        <v>0.3796936688614444</v>
      </c>
      <c r="AT3431" s="18"/>
      <c r="AU3431" s="91"/>
    </row>
    <row r="3432" ht="12.0" customHeight="1">
      <c r="A3432" s="97">
        <v>5711048.0</v>
      </c>
      <c r="B3432" s="92" t="s">
        <v>3782</v>
      </c>
      <c r="C3432" s="81" t="str">
        <f t="shared" si="270"/>
        <v/>
      </c>
      <c r="D3432" s="82">
        <v>204.77</v>
      </c>
      <c r="E3432" s="94" t="s">
        <v>372</v>
      </c>
      <c r="F3432" s="84">
        <f t="shared" si="271"/>
        <v>249.8194</v>
      </c>
      <c r="G3432" s="95" t="s">
        <v>252</v>
      </c>
      <c r="H3432" s="69"/>
      <c r="I3432" s="76"/>
      <c r="J3432" s="76"/>
      <c r="K3432" s="88"/>
      <c r="N3432" s="18"/>
      <c r="P3432" s="4">
        <v>46.0</v>
      </c>
      <c r="Q3432" s="4"/>
      <c r="R3432" s="4"/>
      <c r="S3432" s="21"/>
      <c r="T3432" s="21"/>
      <c r="V3432" s="89"/>
      <c r="W3432" s="171"/>
      <c r="Z3432" s="73"/>
      <c r="AA3432" s="73">
        <v>5.001019229462514</v>
      </c>
      <c r="AB3432" s="4"/>
      <c r="AC3432" s="74"/>
      <c r="AD3432" s="75"/>
      <c r="AE3432" s="75"/>
      <c r="AF3432" s="76"/>
      <c r="AJ3432" s="90"/>
      <c r="AK3432" s="18"/>
      <c r="AL3432" s="8">
        <f t="shared" si="272"/>
        <v>0</v>
      </c>
      <c r="AO3432" s="8">
        <v>0.591584509504752</v>
      </c>
      <c r="AT3432" s="18"/>
      <c r="AU3432" s="91"/>
    </row>
    <row r="3433" ht="12.0" customHeight="1">
      <c r="A3433" s="97">
        <v>5711043.0</v>
      </c>
      <c r="B3433" s="92" t="s">
        <v>3783</v>
      </c>
      <c r="C3433" s="81" t="str">
        <f t="shared" si="270"/>
        <v/>
      </c>
      <c r="D3433" s="82">
        <v>322.78</v>
      </c>
      <c r="E3433" s="94" t="s">
        <v>245</v>
      </c>
      <c r="F3433" s="84">
        <f t="shared" si="271"/>
        <v>393.7916</v>
      </c>
      <c r="G3433" s="95" t="s">
        <v>246</v>
      </c>
      <c r="H3433" s="69"/>
      <c r="I3433" s="195"/>
      <c r="J3433" s="76"/>
      <c r="K3433" s="88"/>
      <c r="N3433" s="18"/>
      <c r="P3433" s="4">
        <v>46.0</v>
      </c>
      <c r="Q3433" s="4"/>
      <c r="R3433" s="4"/>
      <c r="S3433" s="21"/>
      <c r="T3433" s="21"/>
      <c r="V3433" s="89"/>
      <c r="W3433" s="171"/>
      <c r="Z3433" s="73"/>
      <c r="AA3433" s="73">
        <v>4.997515047766299</v>
      </c>
      <c r="AB3433" s="4"/>
      <c r="AC3433" s="74"/>
      <c r="AD3433" s="75"/>
      <c r="AE3433" s="75"/>
      <c r="AF3433" s="76"/>
      <c r="AJ3433" s="90"/>
      <c r="AK3433" s="18"/>
      <c r="AL3433" s="8">
        <f t="shared" si="272"/>
        <v>0</v>
      </c>
      <c r="AO3433" s="8">
        <v>0.6095670854706999</v>
      </c>
      <c r="AT3433" s="18"/>
      <c r="AU3433" s="91"/>
    </row>
    <row r="3434" ht="12.0" customHeight="1">
      <c r="A3434" s="97">
        <v>5711037.0</v>
      </c>
      <c r="B3434" s="92" t="s">
        <v>3784</v>
      </c>
      <c r="C3434" s="81" t="str">
        <f t="shared" si="270"/>
        <v/>
      </c>
      <c r="D3434" s="82">
        <v>336.7</v>
      </c>
      <c r="E3434" s="94" t="s">
        <v>245</v>
      </c>
      <c r="F3434" s="84">
        <f t="shared" si="271"/>
        <v>410.774</v>
      </c>
      <c r="G3434" s="95" t="s">
        <v>252</v>
      </c>
      <c r="H3434" s="69"/>
      <c r="I3434" s="76"/>
      <c r="J3434" s="76"/>
      <c r="K3434" s="88"/>
      <c r="N3434" s="18"/>
      <c r="P3434" s="4">
        <v>46.0</v>
      </c>
      <c r="Q3434" s="4"/>
      <c r="R3434" s="4"/>
      <c r="S3434" s="21"/>
      <c r="T3434" s="21"/>
      <c r="V3434" s="89"/>
      <c r="W3434" s="171"/>
      <c r="Z3434" s="73"/>
      <c r="AA3434" s="73">
        <v>5.000245110054422</v>
      </c>
      <c r="AB3434" s="4"/>
      <c r="AC3434" s="74"/>
      <c r="AD3434" s="75"/>
      <c r="AE3434" s="75"/>
      <c r="AF3434" s="76"/>
      <c r="AJ3434" s="90"/>
      <c r="AK3434" s="18"/>
      <c r="AL3434" s="8">
        <f t="shared" si="272"/>
        <v>0</v>
      </c>
      <c r="AO3434" s="8">
        <v>0.6087781636318668</v>
      </c>
      <c r="AT3434" s="18"/>
      <c r="AU3434" s="91"/>
    </row>
    <row r="3435" ht="75.0" customHeight="1">
      <c r="A3435" s="62">
        <v>101.0</v>
      </c>
      <c r="B3435" s="113" t="s">
        <v>3785</v>
      </c>
      <c r="C3435" s="66"/>
      <c r="D3435" s="82"/>
      <c r="E3435" s="66"/>
      <c r="F3435" s="114"/>
      <c r="G3435" s="68"/>
      <c r="H3435" s="69"/>
      <c r="I3435" s="70">
        <v>0.0</v>
      </c>
      <c r="J3435" s="71"/>
      <c r="K3435" s="71"/>
      <c r="N3435" s="18"/>
      <c r="P3435" s="4">
        <v>47.0</v>
      </c>
      <c r="Q3435" s="4"/>
      <c r="R3435" s="5"/>
      <c r="S3435" s="21"/>
      <c r="T3435" s="21"/>
      <c r="V3435" s="72"/>
      <c r="W3435" s="171"/>
      <c r="Z3435" s="73"/>
      <c r="AA3435" s="73"/>
      <c r="AB3435" s="4"/>
      <c r="AC3435" s="74"/>
      <c r="AD3435" s="75"/>
      <c r="AE3435" s="75"/>
      <c r="AF3435" s="76"/>
      <c r="AJ3435" s="90"/>
      <c r="AK3435" s="18"/>
      <c r="AL3435" s="18"/>
      <c r="AT3435" s="18"/>
      <c r="AU3435" s="91"/>
    </row>
    <row r="3436" ht="12.0" customHeight="1">
      <c r="A3436" s="79">
        <v>5515027.0</v>
      </c>
      <c r="B3436" s="80" t="s">
        <v>3786</v>
      </c>
      <c r="C3436" s="81"/>
      <c r="D3436" s="82">
        <v>32.88</v>
      </c>
      <c r="E3436" s="83" t="s">
        <v>245</v>
      </c>
      <c r="F3436" s="84">
        <f t="shared" ref="F3436:F3515" si="273">D3436*1.22</f>
        <v>40.1136</v>
      </c>
      <c r="G3436" s="85" t="s">
        <v>252</v>
      </c>
      <c r="H3436" s="69"/>
      <c r="I3436" s="87" t="s">
        <v>1735</v>
      </c>
      <c r="J3436" s="76"/>
      <c r="K3436" s="88"/>
      <c r="N3436" s="18"/>
      <c r="P3436" s="4">
        <v>47.0</v>
      </c>
      <c r="Q3436" s="4"/>
      <c r="R3436" s="4"/>
      <c r="S3436" s="21"/>
      <c r="T3436" s="21"/>
      <c r="V3436" s="89"/>
      <c r="W3436" s="171"/>
      <c r="Z3436" s="73"/>
      <c r="AA3436" s="73">
        <v>15.0</v>
      </c>
      <c r="AB3436" s="4"/>
      <c r="AC3436" s="74"/>
      <c r="AD3436" s="75"/>
      <c r="AE3436" s="75"/>
      <c r="AF3436" s="76"/>
      <c r="AJ3436" s="90"/>
      <c r="AK3436" s="18"/>
      <c r="AL3436" s="8">
        <f t="shared" ref="AL3436:AL3515" si="274">$I$3435/21</f>
        <v>0</v>
      </c>
      <c r="AO3436" s="8">
        <v>6.825036624286333</v>
      </c>
      <c r="AT3436" s="18"/>
      <c r="AU3436" s="91"/>
    </row>
    <row r="3437" ht="12.0" customHeight="1">
      <c r="A3437" s="79">
        <v>5515028.0</v>
      </c>
      <c r="B3437" s="80" t="s">
        <v>3787</v>
      </c>
      <c r="C3437" s="81"/>
      <c r="D3437" s="82">
        <v>38.19</v>
      </c>
      <c r="E3437" s="83" t="s">
        <v>245</v>
      </c>
      <c r="F3437" s="84">
        <f t="shared" si="273"/>
        <v>46.5918</v>
      </c>
      <c r="G3437" s="85" t="s">
        <v>252</v>
      </c>
      <c r="H3437" s="69"/>
      <c r="I3437" s="187" t="s">
        <v>3788</v>
      </c>
      <c r="J3437" s="76"/>
      <c r="K3437" s="88"/>
      <c r="N3437" s="18"/>
      <c r="P3437" s="4">
        <v>47.0</v>
      </c>
      <c r="Q3437" s="4"/>
      <c r="R3437" s="4"/>
      <c r="S3437" s="21"/>
      <c r="T3437" s="21"/>
      <c r="V3437" s="89"/>
      <c r="W3437" s="171"/>
      <c r="Z3437" s="73"/>
      <c r="AA3437" s="73">
        <v>15.0</v>
      </c>
      <c r="AB3437" s="4"/>
      <c r="AC3437" s="74"/>
      <c r="AD3437" s="75"/>
      <c r="AE3437" s="75"/>
      <c r="AF3437" s="76"/>
      <c r="AJ3437" s="90"/>
      <c r="AK3437" s="18"/>
      <c r="AL3437" s="8">
        <f t="shared" si="274"/>
        <v>0</v>
      </c>
      <c r="AO3437" s="8">
        <v>6.825036624286333</v>
      </c>
      <c r="AT3437" s="18"/>
      <c r="AU3437" s="91"/>
    </row>
    <row r="3438" ht="12.0" customHeight="1">
      <c r="A3438" s="79">
        <v>5515029.0</v>
      </c>
      <c r="B3438" s="80" t="s">
        <v>3789</v>
      </c>
      <c r="C3438" s="81"/>
      <c r="D3438" s="82">
        <v>39.06</v>
      </c>
      <c r="E3438" s="94" t="s">
        <v>245</v>
      </c>
      <c r="F3438" s="84">
        <f t="shared" si="273"/>
        <v>47.6532</v>
      </c>
      <c r="G3438" s="95" t="s">
        <v>252</v>
      </c>
      <c r="H3438" s="69"/>
      <c r="I3438" s="189"/>
      <c r="J3438" s="76"/>
      <c r="K3438" s="88"/>
      <c r="N3438" s="18"/>
      <c r="P3438" s="4">
        <v>47.0</v>
      </c>
      <c r="Q3438" s="4"/>
      <c r="R3438" s="4"/>
      <c r="S3438" s="21"/>
      <c r="T3438" s="21"/>
      <c r="V3438" s="89"/>
      <c r="W3438" s="171"/>
      <c r="Z3438" s="73"/>
      <c r="AA3438" s="73">
        <v>15.0</v>
      </c>
      <c r="AB3438" s="4"/>
      <c r="AC3438" s="74"/>
      <c r="AD3438" s="75"/>
      <c r="AE3438" s="75"/>
      <c r="AF3438" s="76"/>
      <c r="AJ3438" s="90"/>
      <c r="AK3438" s="18"/>
      <c r="AL3438" s="8">
        <f t="shared" si="274"/>
        <v>0</v>
      </c>
      <c r="AO3438" s="8">
        <v>3.8767612609719992</v>
      </c>
      <c r="AT3438" s="18"/>
      <c r="AU3438" s="91"/>
    </row>
    <row r="3439" ht="12.0" customHeight="1">
      <c r="A3439" s="79">
        <v>5515030.0</v>
      </c>
      <c r="B3439" s="80" t="s">
        <v>3790</v>
      </c>
      <c r="C3439" s="81"/>
      <c r="D3439" s="82">
        <v>40.02</v>
      </c>
      <c r="E3439" s="94" t="s">
        <v>245</v>
      </c>
      <c r="F3439" s="84">
        <f t="shared" si="273"/>
        <v>48.8244</v>
      </c>
      <c r="G3439" s="95" t="s">
        <v>252</v>
      </c>
      <c r="H3439" s="69"/>
      <c r="I3439" s="188"/>
      <c r="J3439" s="76"/>
      <c r="K3439" s="88"/>
      <c r="N3439" s="18"/>
      <c r="P3439" s="4">
        <v>47.0</v>
      </c>
      <c r="Q3439" s="4"/>
      <c r="R3439" s="4"/>
      <c r="S3439" s="21"/>
      <c r="T3439" s="21"/>
      <c r="V3439" s="89"/>
      <c r="W3439" s="171"/>
      <c r="Z3439" s="73"/>
      <c r="AA3439" s="73">
        <v>15.0</v>
      </c>
      <c r="AB3439" s="4"/>
      <c r="AC3439" s="74"/>
      <c r="AD3439" s="75"/>
      <c r="AE3439" s="75"/>
      <c r="AF3439" s="76"/>
      <c r="AJ3439" s="90"/>
      <c r="AK3439" s="18"/>
      <c r="AL3439" s="8">
        <f t="shared" si="274"/>
        <v>0</v>
      </c>
      <c r="AO3439" s="8">
        <v>3.8767612609719992</v>
      </c>
      <c r="AT3439" s="18"/>
      <c r="AU3439" s="91"/>
    </row>
    <row r="3440" ht="12.0" customHeight="1">
      <c r="A3440" s="79">
        <v>5515031.0</v>
      </c>
      <c r="B3440" s="80" t="s">
        <v>3791</v>
      </c>
      <c r="C3440" s="81"/>
      <c r="D3440" s="82">
        <v>43.84</v>
      </c>
      <c r="E3440" s="94" t="s">
        <v>245</v>
      </c>
      <c r="F3440" s="84">
        <f t="shared" si="273"/>
        <v>53.4848</v>
      </c>
      <c r="G3440" s="95" t="s">
        <v>274</v>
      </c>
      <c r="H3440" s="69"/>
      <c r="I3440" s="133" t="s">
        <v>2400</v>
      </c>
      <c r="J3440" s="100"/>
      <c r="K3440" s="88"/>
      <c r="N3440" s="18"/>
      <c r="P3440" s="4">
        <v>47.0</v>
      </c>
      <c r="Q3440" s="4"/>
      <c r="R3440" s="4"/>
      <c r="S3440" s="21"/>
      <c r="T3440" s="21"/>
      <c r="V3440" s="89"/>
      <c r="W3440" s="171"/>
      <c r="Z3440" s="73"/>
      <c r="AA3440" s="73">
        <v>15.0</v>
      </c>
      <c r="AB3440" s="4"/>
      <c r="AC3440" s="74"/>
      <c r="AD3440" s="75"/>
      <c r="AE3440" s="75"/>
      <c r="AF3440" s="76"/>
      <c r="AJ3440" s="90"/>
      <c r="AK3440" s="18"/>
      <c r="AL3440" s="8">
        <f t="shared" si="274"/>
        <v>0</v>
      </c>
      <c r="AO3440" s="8">
        <v>1.0838591903024577</v>
      </c>
      <c r="AT3440" s="18"/>
      <c r="AU3440" s="91"/>
    </row>
    <row r="3441" ht="12.0" customHeight="1">
      <c r="A3441" s="79">
        <v>5515032.0</v>
      </c>
      <c r="B3441" s="80" t="s">
        <v>3792</v>
      </c>
      <c r="C3441" s="81"/>
      <c r="D3441" s="82">
        <v>47.11</v>
      </c>
      <c r="E3441" s="94" t="s">
        <v>245</v>
      </c>
      <c r="F3441" s="84">
        <f t="shared" si="273"/>
        <v>57.4742</v>
      </c>
      <c r="G3441" s="95" t="s">
        <v>274</v>
      </c>
      <c r="H3441" s="69"/>
      <c r="I3441" s="76"/>
      <c r="J3441" s="100"/>
      <c r="K3441" s="88"/>
      <c r="N3441" s="18"/>
      <c r="P3441" s="4">
        <v>47.0</v>
      </c>
      <c r="Q3441" s="4"/>
      <c r="R3441" s="4"/>
      <c r="S3441" s="21"/>
      <c r="T3441" s="21"/>
      <c r="V3441" s="89"/>
      <c r="W3441" s="171"/>
      <c r="Z3441" s="73"/>
      <c r="AA3441" s="73">
        <v>15.0</v>
      </c>
      <c r="AB3441" s="4"/>
      <c r="AC3441" s="74"/>
      <c r="AD3441" s="75"/>
      <c r="AE3441" s="75"/>
      <c r="AF3441" s="76"/>
      <c r="AJ3441" s="90"/>
      <c r="AK3441" s="18"/>
      <c r="AL3441" s="8">
        <f t="shared" si="274"/>
        <v>0</v>
      </c>
      <c r="AO3441" s="8">
        <v>1.0838591903024577</v>
      </c>
      <c r="AT3441" s="18"/>
      <c r="AU3441" s="91"/>
    </row>
    <row r="3442" ht="12.0" customHeight="1">
      <c r="A3442" s="79">
        <v>5515033.0</v>
      </c>
      <c r="B3442" s="80" t="s">
        <v>3793</v>
      </c>
      <c r="C3442" s="81"/>
      <c r="D3442" s="82">
        <v>50.67</v>
      </c>
      <c r="E3442" s="94" t="s">
        <v>245</v>
      </c>
      <c r="F3442" s="84">
        <f t="shared" si="273"/>
        <v>61.8174</v>
      </c>
      <c r="G3442" s="95" t="s">
        <v>252</v>
      </c>
      <c r="H3442" s="69"/>
      <c r="I3442" s="187" t="s">
        <v>3794</v>
      </c>
      <c r="J3442" s="76"/>
      <c r="K3442" s="88"/>
      <c r="N3442" s="18"/>
      <c r="P3442" s="4">
        <v>47.0</v>
      </c>
      <c r="Q3442" s="4"/>
      <c r="R3442" s="4"/>
      <c r="S3442" s="21"/>
      <c r="T3442" s="21"/>
      <c r="V3442" s="89"/>
      <c r="W3442" s="171"/>
      <c r="Z3442" s="73"/>
      <c r="AA3442" s="73">
        <v>15.0</v>
      </c>
      <c r="AB3442" s="4"/>
      <c r="AC3442" s="74"/>
      <c r="AD3442" s="75"/>
      <c r="AE3442" s="75"/>
      <c r="AF3442" s="76"/>
      <c r="AJ3442" s="90"/>
      <c r="AK3442" s="18"/>
      <c r="AL3442" s="8">
        <f t="shared" si="274"/>
        <v>0</v>
      </c>
      <c r="AO3442" s="8">
        <v>4.533358874221584</v>
      </c>
      <c r="AT3442" s="18"/>
      <c r="AU3442" s="91"/>
    </row>
    <row r="3443" ht="12.0" customHeight="1">
      <c r="A3443" s="79">
        <v>5515034.0</v>
      </c>
      <c r="B3443" s="80" t="s">
        <v>3795</v>
      </c>
      <c r="C3443" s="81"/>
      <c r="D3443" s="82">
        <v>51.75</v>
      </c>
      <c r="E3443" s="94" t="s">
        <v>245</v>
      </c>
      <c r="F3443" s="84">
        <f t="shared" si="273"/>
        <v>63.135</v>
      </c>
      <c r="G3443" s="95" t="s">
        <v>274</v>
      </c>
      <c r="H3443" s="69"/>
      <c r="I3443" s="189"/>
      <c r="J3443" s="100"/>
      <c r="K3443" s="88"/>
      <c r="N3443" s="18"/>
      <c r="P3443" s="4">
        <v>47.0</v>
      </c>
      <c r="Q3443" s="4"/>
      <c r="R3443" s="4"/>
      <c r="S3443" s="21"/>
      <c r="T3443" s="21"/>
      <c r="V3443" s="89"/>
      <c r="W3443" s="171"/>
      <c r="Z3443" s="73"/>
      <c r="AA3443" s="73">
        <v>15.0</v>
      </c>
      <c r="AB3443" s="4"/>
      <c r="AC3443" s="74"/>
      <c r="AD3443" s="75"/>
      <c r="AE3443" s="75"/>
      <c r="AF3443" s="76"/>
      <c r="AJ3443" s="90"/>
      <c r="AK3443" s="18"/>
      <c r="AL3443" s="8">
        <f t="shared" si="274"/>
        <v>0</v>
      </c>
      <c r="AO3443" s="8">
        <v>0.5273182172453442</v>
      </c>
      <c r="AT3443" s="18"/>
      <c r="AU3443" s="91"/>
    </row>
    <row r="3444" ht="12.0" customHeight="1">
      <c r="A3444" s="79">
        <v>5515035.0</v>
      </c>
      <c r="B3444" s="80" t="s">
        <v>3796</v>
      </c>
      <c r="C3444" s="81"/>
      <c r="D3444" s="82">
        <v>57.41</v>
      </c>
      <c r="E3444" s="94" t="s">
        <v>245</v>
      </c>
      <c r="F3444" s="84">
        <f t="shared" si="273"/>
        <v>70.0402</v>
      </c>
      <c r="G3444" s="95" t="s">
        <v>274</v>
      </c>
      <c r="H3444" s="69"/>
      <c r="I3444" s="188"/>
      <c r="J3444" s="100"/>
      <c r="K3444" s="88"/>
      <c r="N3444" s="18"/>
      <c r="P3444" s="4">
        <v>47.0</v>
      </c>
      <c r="Q3444" s="4"/>
      <c r="R3444" s="4"/>
      <c r="S3444" s="21"/>
      <c r="T3444" s="21"/>
      <c r="V3444" s="89"/>
      <c r="W3444" s="171"/>
      <c r="Z3444" s="73"/>
      <c r="AA3444" s="73">
        <v>15.0</v>
      </c>
      <c r="AB3444" s="4"/>
      <c r="AC3444" s="74"/>
      <c r="AD3444" s="75"/>
      <c r="AE3444" s="75"/>
      <c r="AF3444" s="76"/>
      <c r="AJ3444" s="90"/>
      <c r="AK3444" s="18"/>
      <c r="AL3444" s="8">
        <f t="shared" si="274"/>
        <v>0</v>
      </c>
      <c r="AO3444" s="8">
        <v>0.5273182172453442</v>
      </c>
      <c r="AT3444" s="18"/>
      <c r="AU3444" s="91"/>
    </row>
    <row r="3445" ht="12.0" customHeight="1">
      <c r="A3445" s="79">
        <v>5515036.0</v>
      </c>
      <c r="B3445" s="80" t="s">
        <v>3797</v>
      </c>
      <c r="C3445" s="81"/>
      <c r="D3445" s="82">
        <v>67.7</v>
      </c>
      <c r="E3445" s="94" t="s">
        <v>245</v>
      </c>
      <c r="F3445" s="84">
        <f t="shared" si="273"/>
        <v>82.594</v>
      </c>
      <c r="G3445" s="95" t="s">
        <v>252</v>
      </c>
      <c r="H3445" s="69"/>
      <c r="I3445" s="133" t="s">
        <v>2400</v>
      </c>
      <c r="J3445" s="76"/>
      <c r="K3445" s="88"/>
      <c r="N3445" s="18"/>
      <c r="P3445" s="4">
        <v>47.0</v>
      </c>
      <c r="Q3445" s="4"/>
      <c r="R3445" s="4"/>
      <c r="S3445" s="21"/>
      <c r="T3445" s="21"/>
      <c r="V3445" s="89"/>
      <c r="W3445" s="171"/>
      <c r="Z3445" s="73"/>
      <c r="AA3445" s="73">
        <v>15.0</v>
      </c>
      <c r="AB3445" s="4"/>
      <c r="AC3445" s="74"/>
      <c r="AD3445" s="75"/>
      <c r="AE3445" s="75"/>
      <c r="AF3445" s="76"/>
      <c r="AJ3445" s="90"/>
      <c r="AK3445" s="18"/>
      <c r="AL3445" s="8">
        <f t="shared" si="274"/>
        <v>0</v>
      </c>
      <c r="AO3445" s="8">
        <v>2.6145730663802955</v>
      </c>
      <c r="AT3445" s="18"/>
      <c r="AU3445" s="91"/>
    </row>
    <row r="3446" ht="12.0" customHeight="1">
      <c r="A3446" s="79">
        <v>5515037.0</v>
      </c>
      <c r="B3446" s="80" t="s">
        <v>3798</v>
      </c>
      <c r="C3446" s="81"/>
      <c r="D3446" s="82">
        <v>79.74</v>
      </c>
      <c r="E3446" s="94" t="s">
        <v>245</v>
      </c>
      <c r="F3446" s="84">
        <f t="shared" si="273"/>
        <v>97.2828</v>
      </c>
      <c r="G3446" s="95" t="s">
        <v>252</v>
      </c>
      <c r="H3446" s="69"/>
      <c r="I3446" s="76"/>
      <c r="J3446" s="76"/>
      <c r="K3446" s="88"/>
      <c r="N3446" s="18"/>
      <c r="P3446" s="4">
        <v>47.0</v>
      </c>
      <c r="Q3446" s="4"/>
      <c r="R3446" s="4"/>
      <c r="S3446" s="21"/>
      <c r="T3446" s="21"/>
      <c r="V3446" s="89"/>
      <c r="W3446" s="171"/>
      <c r="Z3446" s="73"/>
      <c r="AA3446" s="73">
        <v>15.0</v>
      </c>
      <c r="AB3446" s="4"/>
      <c r="AC3446" s="74"/>
      <c r="AD3446" s="75"/>
      <c r="AE3446" s="75"/>
      <c r="AF3446" s="76"/>
      <c r="AJ3446" s="90"/>
      <c r="AK3446" s="18"/>
      <c r="AL3446" s="8">
        <f t="shared" si="274"/>
        <v>0</v>
      </c>
      <c r="AO3446" s="8">
        <v>2.6145730663802955</v>
      </c>
      <c r="AT3446" s="18"/>
      <c r="AU3446" s="91"/>
    </row>
    <row r="3447" ht="12.0" customHeight="1">
      <c r="A3447" s="79">
        <v>5515038.0</v>
      </c>
      <c r="B3447" s="80" t="s">
        <v>3799</v>
      </c>
      <c r="C3447" s="81"/>
      <c r="D3447" s="82">
        <v>82.02</v>
      </c>
      <c r="E3447" s="94" t="s">
        <v>245</v>
      </c>
      <c r="F3447" s="84">
        <f t="shared" si="273"/>
        <v>100.0644</v>
      </c>
      <c r="G3447" s="95" t="s">
        <v>252</v>
      </c>
      <c r="H3447" s="69"/>
      <c r="I3447" s="76"/>
      <c r="J3447" s="76"/>
      <c r="K3447" s="88"/>
      <c r="N3447" s="18"/>
      <c r="P3447" s="4">
        <v>47.0</v>
      </c>
      <c r="Q3447" s="4"/>
      <c r="R3447" s="4"/>
      <c r="S3447" s="21"/>
      <c r="T3447" s="21"/>
      <c r="V3447" s="89"/>
      <c r="W3447" s="171"/>
      <c r="Z3447" s="73"/>
      <c r="AA3447" s="73">
        <v>15.0</v>
      </c>
      <c r="AB3447" s="4"/>
      <c r="AC3447" s="74"/>
      <c r="AD3447" s="75"/>
      <c r="AE3447" s="75"/>
      <c r="AF3447" s="76"/>
      <c r="AJ3447" s="90"/>
      <c r="AK3447" s="18"/>
      <c r="AL3447" s="8">
        <f t="shared" si="274"/>
        <v>0</v>
      </c>
      <c r="AO3447" s="8">
        <v>2.695805334634943</v>
      </c>
      <c r="AT3447" s="18"/>
      <c r="AU3447" s="91"/>
    </row>
    <row r="3448" ht="12.0" customHeight="1">
      <c r="A3448" s="79">
        <v>5515039.0</v>
      </c>
      <c r="B3448" s="80" t="s">
        <v>3800</v>
      </c>
      <c r="C3448" s="81"/>
      <c r="D3448" s="82">
        <v>94.61</v>
      </c>
      <c r="E3448" s="94" t="s">
        <v>245</v>
      </c>
      <c r="F3448" s="84">
        <f t="shared" si="273"/>
        <v>115.4242</v>
      </c>
      <c r="G3448" s="95" t="s">
        <v>252</v>
      </c>
      <c r="H3448" s="69"/>
      <c r="I3448" s="187" t="s">
        <v>3801</v>
      </c>
      <c r="J3448" s="76"/>
      <c r="K3448" s="88"/>
      <c r="N3448" s="18"/>
      <c r="P3448" s="4">
        <v>47.0</v>
      </c>
      <c r="Q3448" s="4"/>
      <c r="R3448" s="4"/>
      <c r="S3448" s="21"/>
      <c r="T3448" s="21"/>
      <c r="V3448" s="89"/>
      <c r="W3448" s="171"/>
      <c r="Z3448" s="73"/>
      <c r="AA3448" s="73">
        <v>15.0</v>
      </c>
      <c r="AB3448" s="4"/>
      <c r="AC3448" s="74"/>
      <c r="AD3448" s="75"/>
      <c r="AE3448" s="75"/>
      <c r="AF3448" s="76"/>
      <c r="AJ3448" s="90"/>
      <c r="AK3448" s="18"/>
      <c r="AL3448" s="8">
        <f t="shared" si="274"/>
        <v>0</v>
      </c>
      <c r="AO3448" s="8">
        <v>2.695805334634943</v>
      </c>
      <c r="AT3448" s="18"/>
      <c r="AU3448" s="91"/>
    </row>
    <row r="3449" ht="12.0" customHeight="1">
      <c r="A3449" s="79">
        <v>5515040.0</v>
      </c>
      <c r="B3449" s="80" t="s">
        <v>3802</v>
      </c>
      <c r="C3449" s="81"/>
      <c r="D3449" s="82">
        <v>123.92</v>
      </c>
      <c r="E3449" s="94" t="s">
        <v>245</v>
      </c>
      <c r="F3449" s="84">
        <f t="shared" si="273"/>
        <v>151.1824</v>
      </c>
      <c r="G3449" s="95" t="s">
        <v>274</v>
      </c>
      <c r="H3449" s="69"/>
      <c r="I3449" s="189"/>
      <c r="J3449" s="100"/>
      <c r="K3449" s="88"/>
      <c r="N3449" s="18"/>
      <c r="P3449" s="4">
        <v>47.0</v>
      </c>
      <c r="Q3449" s="4"/>
      <c r="R3449" s="4"/>
      <c r="S3449" s="21"/>
      <c r="T3449" s="21"/>
      <c r="V3449" s="89"/>
      <c r="W3449" s="171"/>
      <c r="Z3449" s="73"/>
      <c r="AA3449" s="73">
        <v>15.0</v>
      </c>
      <c r="AB3449" s="4"/>
      <c r="AC3449" s="74"/>
      <c r="AD3449" s="75"/>
      <c r="AE3449" s="75"/>
      <c r="AF3449" s="76"/>
      <c r="AJ3449" s="90"/>
      <c r="AK3449" s="18"/>
      <c r="AL3449" s="8">
        <f t="shared" si="274"/>
        <v>0</v>
      </c>
      <c r="AO3449" s="8">
        <v>0.5253695840292336</v>
      </c>
      <c r="AT3449" s="18"/>
      <c r="AU3449" s="91"/>
    </row>
    <row r="3450" ht="12.0" customHeight="1">
      <c r="A3450" s="79">
        <v>5515041.0</v>
      </c>
      <c r="B3450" s="80" t="s">
        <v>3803</v>
      </c>
      <c r="C3450" s="81"/>
      <c r="D3450" s="82">
        <v>137.8</v>
      </c>
      <c r="E3450" s="94" t="s">
        <v>245</v>
      </c>
      <c r="F3450" s="84">
        <f t="shared" si="273"/>
        <v>168.116</v>
      </c>
      <c r="G3450" s="95" t="s">
        <v>274</v>
      </c>
      <c r="H3450" s="69"/>
      <c r="I3450" s="188"/>
      <c r="J3450" s="100"/>
      <c r="K3450" s="88"/>
      <c r="N3450" s="18"/>
      <c r="P3450" s="4">
        <v>47.0</v>
      </c>
      <c r="Q3450" s="4"/>
      <c r="R3450" s="4"/>
      <c r="S3450" s="21"/>
      <c r="T3450" s="21"/>
      <c r="V3450" s="89"/>
      <c r="W3450" s="171"/>
      <c r="Z3450" s="73"/>
      <c r="AA3450" s="73">
        <v>15.0</v>
      </c>
      <c r="AB3450" s="4"/>
      <c r="AC3450" s="74"/>
      <c r="AD3450" s="75"/>
      <c r="AE3450" s="75"/>
      <c r="AF3450" s="76"/>
      <c r="AJ3450" s="90"/>
      <c r="AK3450" s="18"/>
      <c r="AL3450" s="8">
        <f t="shared" si="274"/>
        <v>0</v>
      </c>
      <c r="AO3450" s="8">
        <v>0.5253695840292336</v>
      </c>
      <c r="AT3450" s="18"/>
      <c r="AU3450" s="91"/>
    </row>
    <row r="3451" ht="12.0" customHeight="1">
      <c r="A3451" s="79">
        <v>5515042.0</v>
      </c>
      <c r="B3451" s="80" t="s">
        <v>3804</v>
      </c>
      <c r="C3451" s="81"/>
      <c r="D3451" s="82">
        <v>190.36</v>
      </c>
      <c r="E3451" s="94" t="s">
        <v>245</v>
      </c>
      <c r="F3451" s="84">
        <f t="shared" si="273"/>
        <v>232.2392</v>
      </c>
      <c r="G3451" s="95" t="s">
        <v>252</v>
      </c>
      <c r="H3451" s="69"/>
      <c r="I3451" s="133" t="s">
        <v>2400</v>
      </c>
      <c r="J3451" s="76"/>
      <c r="K3451" s="88"/>
      <c r="N3451" s="18"/>
      <c r="P3451" s="4">
        <v>47.0</v>
      </c>
      <c r="Q3451" s="4"/>
      <c r="R3451" s="4"/>
      <c r="S3451" s="21"/>
      <c r="T3451" s="21"/>
      <c r="V3451" s="89"/>
      <c r="W3451" s="171"/>
      <c r="Z3451" s="73"/>
      <c r="AA3451" s="73">
        <v>15.0</v>
      </c>
      <c r="AB3451" s="4"/>
      <c r="AC3451" s="74"/>
      <c r="AD3451" s="75"/>
      <c r="AE3451" s="75"/>
      <c r="AF3451" s="76"/>
      <c r="AJ3451" s="90"/>
      <c r="AK3451" s="18"/>
      <c r="AL3451" s="8">
        <f t="shared" si="274"/>
        <v>0</v>
      </c>
      <c r="AO3451" s="8">
        <v>2.082852946154119</v>
      </c>
      <c r="AT3451" s="18"/>
      <c r="AU3451" s="91"/>
    </row>
    <row r="3452" ht="12.0" customHeight="1">
      <c r="A3452" s="79">
        <v>5515043.0</v>
      </c>
      <c r="B3452" s="80" t="s">
        <v>3805</v>
      </c>
      <c r="C3452" s="81"/>
      <c r="D3452" s="82">
        <v>238.43</v>
      </c>
      <c r="E3452" s="94" t="s">
        <v>245</v>
      </c>
      <c r="F3452" s="84">
        <f t="shared" si="273"/>
        <v>290.8846</v>
      </c>
      <c r="G3452" s="95" t="s">
        <v>252</v>
      </c>
      <c r="H3452" s="69"/>
      <c r="I3452" s="76"/>
      <c r="J3452" s="76"/>
      <c r="K3452" s="88"/>
      <c r="N3452" s="18"/>
      <c r="P3452" s="4">
        <v>47.0</v>
      </c>
      <c r="Q3452" s="4"/>
      <c r="R3452" s="4"/>
      <c r="S3452" s="21"/>
      <c r="T3452" s="21"/>
      <c r="V3452" s="89"/>
      <c r="W3452" s="171"/>
      <c r="Z3452" s="73"/>
      <c r="AA3452" s="73">
        <v>15.0</v>
      </c>
      <c r="AB3452" s="4"/>
      <c r="AC3452" s="74"/>
      <c r="AD3452" s="75"/>
      <c r="AE3452" s="75"/>
      <c r="AF3452" s="76"/>
      <c r="AJ3452" s="90"/>
      <c r="AK3452" s="18"/>
      <c r="AL3452" s="8">
        <f t="shared" si="274"/>
        <v>0</v>
      </c>
      <c r="AO3452" s="8">
        <v>2.082852946154119</v>
      </c>
      <c r="AT3452" s="18"/>
      <c r="AU3452" s="91"/>
    </row>
    <row r="3453" ht="12.0" customHeight="1">
      <c r="A3453" s="79">
        <v>5515044.0</v>
      </c>
      <c r="B3453" s="80" t="s">
        <v>3806</v>
      </c>
      <c r="C3453" s="81"/>
      <c r="D3453" s="82">
        <v>260.57</v>
      </c>
      <c r="E3453" s="94" t="s">
        <v>245</v>
      </c>
      <c r="F3453" s="84">
        <f t="shared" si="273"/>
        <v>317.8954</v>
      </c>
      <c r="G3453" s="95" t="s">
        <v>252</v>
      </c>
      <c r="H3453" s="69"/>
      <c r="I3453" s="76"/>
      <c r="J3453" s="76"/>
      <c r="K3453" s="88"/>
      <c r="N3453" s="18"/>
      <c r="P3453" s="4">
        <v>47.0</v>
      </c>
      <c r="Q3453" s="4"/>
      <c r="R3453" s="4"/>
      <c r="S3453" s="21"/>
      <c r="T3453" s="21"/>
      <c r="V3453" s="89"/>
      <c r="W3453" s="171"/>
      <c r="Z3453" s="73"/>
      <c r="AA3453" s="73">
        <v>15.0</v>
      </c>
      <c r="AB3453" s="4"/>
      <c r="AC3453" s="74"/>
      <c r="AD3453" s="75"/>
      <c r="AE3453" s="75"/>
      <c r="AF3453" s="76"/>
      <c r="AJ3453" s="90"/>
      <c r="AK3453" s="18"/>
      <c r="AL3453" s="8">
        <f t="shared" si="274"/>
        <v>0</v>
      </c>
      <c r="AO3453" s="8">
        <v>1.2033870540814986</v>
      </c>
      <c r="AT3453" s="18"/>
      <c r="AU3453" s="91"/>
    </row>
    <row r="3454" ht="12.0" customHeight="1">
      <c r="A3454" s="79">
        <v>5515045.0</v>
      </c>
      <c r="B3454" s="80" t="s">
        <v>3807</v>
      </c>
      <c r="C3454" s="81"/>
      <c r="D3454" s="82">
        <v>41.1</v>
      </c>
      <c r="E3454" s="94" t="s">
        <v>245</v>
      </c>
      <c r="F3454" s="84">
        <f t="shared" si="273"/>
        <v>50.142</v>
      </c>
      <c r="G3454" s="95" t="s">
        <v>252</v>
      </c>
      <c r="H3454" s="69"/>
      <c r="I3454" s="187" t="s">
        <v>3808</v>
      </c>
      <c r="J3454" s="76"/>
      <c r="K3454" s="88"/>
      <c r="N3454" s="18"/>
      <c r="P3454" s="4">
        <v>47.0</v>
      </c>
      <c r="Q3454" s="4"/>
      <c r="R3454" s="4"/>
      <c r="S3454" s="21"/>
      <c r="T3454" s="21"/>
      <c r="V3454" s="89"/>
      <c r="W3454" s="171"/>
      <c r="Z3454" s="73"/>
      <c r="AA3454" s="73">
        <v>15.0</v>
      </c>
      <c r="AB3454" s="4"/>
      <c r="AC3454" s="74"/>
      <c r="AD3454" s="75"/>
      <c r="AE3454" s="75"/>
      <c r="AF3454" s="76"/>
      <c r="AJ3454" s="90"/>
      <c r="AK3454" s="18"/>
      <c r="AL3454" s="8">
        <f t="shared" si="274"/>
        <v>0</v>
      </c>
      <c r="AO3454" s="8">
        <v>1.2033870540814986</v>
      </c>
      <c r="AT3454" s="18"/>
      <c r="AU3454" s="91"/>
    </row>
    <row r="3455" ht="12.0" customHeight="1">
      <c r="A3455" s="79">
        <v>5515046.0</v>
      </c>
      <c r="B3455" s="80" t="s">
        <v>3809</v>
      </c>
      <c r="C3455" s="81"/>
      <c r="D3455" s="82">
        <v>47.74</v>
      </c>
      <c r="E3455" s="94" t="s">
        <v>245</v>
      </c>
      <c r="F3455" s="84">
        <f t="shared" si="273"/>
        <v>58.2428</v>
      </c>
      <c r="G3455" s="95" t="s">
        <v>274</v>
      </c>
      <c r="H3455" s="69"/>
      <c r="I3455" s="189"/>
      <c r="J3455" s="100"/>
      <c r="K3455" s="88"/>
      <c r="N3455" s="18"/>
      <c r="P3455" s="4">
        <v>47.0</v>
      </c>
      <c r="Q3455" s="4"/>
      <c r="R3455" s="4"/>
      <c r="S3455" s="21"/>
      <c r="T3455" s="21"/>
      <c r="V3455" s="89"/>
      <c r="W3455" s="171"/>
      <c r="Z3455" s="73"/>
      <c r="AA3455" s="73">
        <v>15.0</v>
      </c>
      <c r="AB3455" s="4"/>
      <c r="AC3455" s="74"/>
      <c r="AD3455" s="75"/>
      <c r="AE3455" s="75"/>
      <c r="AF3455" s="76"/>
      <c r="AJ3455" s="90"/>
      <c r="AK3455" s="18"/>
      <c r="AL3455" s="8">
        <f t="shared" si="274"/>
        <v>0</v>
      </c>
      <c r="AO3455" s="8">
        <v>0.8313480954267574</v>
      </c>
      <c r="AT3455" s="18"/>
      <c r="AU3455" s="91"/>
    </row>
    <row r="3456" ht="12.0" customHeight="1">
      <c r="A3456" s="79">
        <v>5515047.0</v>
      </c>
      <c r="B3456" s="80" t="s">
        <v>3810</v>
      </c>
      <c r="C3456" s="81"/>
      <c r="D3456" s="82">
        <v>48.83</v>
      </c>
      <c r="E3456" s="94" t="s">
        <v>245</v>
      </c>
      <c r="F3456" s="84">
        <f t="shared" si="273"/>
        <v>59.5726</v>
      </c>
      <c r="G3456" s="95" t="s">
        <v>274</v>
      </c>
      <c r="H3456" s="69"/>
      <c r="I3456" s="188"/>
      <c r="J3456" s="100"/>
      <c r="K3456" s="88"/>
      <c r="N3456" s="18"/>
      <c r="P3456" s="4">
        <v>47.0</v>
      </c>
      <c r="Q3456" s="4"/>
      <c r="R3456" s="4"/>
      <c r="S3456" s="21"/>
      <c r="T3456" s="21"/>
      <c r="V3456" s="89"/>
      <c r="W3456" s="171"/>
      <c r="Z3456" s="73"/>
      <c r="AA3456" s="73">
        <v>15.0</v>
      </c>
      <c r="AB3456" s="4"/>
      <c r="AC3456" s="74"/>
      <c r="AD3456" s="75"/>
      <c r="AE3456" s="75"/>
      <c r="AF3456" s="76"/>
      <c r="AJ3456" s="90"/>
      <c r="AK3456" s="18"/>
      <c r="AL3456" s="8">
        <f t="shared" si="274"/>
        <v>0</v>
      </c>
      <c r="AO3456" s="8">
        <v>0.8313480954267574</v>
      </c>
      <c r="AT3456" s="18"/>
      <c r="AU3456" s="91"/>
    </row>
    <row r="3457" ht="12.0" customHeight="1">
      <c r="A3457" s="79">
        <v>5515048.0</v>
      </c>
      <c r="B3457" s="80" t="s">
        <v>3811</v>
      </c>
      <c r="C3457" s="81"/>
      <c r="D3457" s="82">
        <v>50.03</v>
      </c>
      <c r="E3457" s="94" t="s">
        <v>245</v>
      </c>
      <c r="F3457" s="84">
        <f t="shared" si="273"/>
        <v>61.0366</v>
      </c>
      <c r="G3457" s="95" t="s">
        <v>252</v>
      </c>
      <c r="H3457" s="69"/>
      <c r="I3457" s="133" t="s">
        <v>2400</v>
      </c>
      <c r="J3457" s="76"/>
      <c r="K3457" s="88"/>
      <c r="N3457" s="18"/>
      <c r="P3457" s="4">
        <v>47.0</v>
      </c>
      <c r="Q3457" s="4"/>
      <c r="R3457" s="4"/>
      <c r="S3457" s="21"/>
      <c r="T3457" s="21"/>
      <c r="V3457" s="89"/>
      <c r="W3457" s="171"/>
      <c r="Z3457" s="73"/>
      <c r="AA3457" s="73">
        <v>15.0</v>
      </c>
      <c r="AB3457" s="4"/>
      <c r="AC3457" s="74"/>
      <c r="AD3457" s="75"/>
      <c r="AE3457" s="75"/>
      <c r="AF3457" s="76"/>
      <c r="AJ3457" s="90"/>
      <c r="AK3457" s="18"/>
      <c r="AL3457" s="8">
        <f t="shared" si="274"/>
        <v>0</v>
      </c>
      <c r="AO3457" s="8">
        <v>2.612576305867254</v>
      </c>
      <c r="AT3457" s="18"/>
      <c r="AU3457" s="91"/>
    </row>
    <row r="3458" ht="12.0" customHeight="1">
      <c r="A3458" s="79">
        <v>5515049.0</v>
      </c>
      <c r="B3458" s="80" t="s">
        <v>3812</v>
      </c>
      <c r="C3458" s="81"/>
      <c r="D3458" s="82">
        <v>54.81</v>
      </c>
      <c r="E3458" s="94" t="s">
        <v>245</v>
      </c>
      <c r="F3458" s="84">
        <f t="shared" si="273"/>
        <v>66.8682</v>
      </c>
      <c r="G3458" s="95" t="s">
        <v>252</v>
      </c>
      <c r="H3458" s="69"/>
      <c r="I3458" s="76"/>
      <c r="J3458" s="76"/>
      <c r="K3458" s="88"/>
      <c r="N3458" s="18"/>
      <c r="P3458" s="4">
        <v>47.0</v>
      </c>
      <c r="Q3458" s="4"/>
      <c r="R3458" s="4"/>
      <c r="S3458" s="21"/>
      <c r="T3458" s="21"/>
      <c r="V3458" s="89"/>
      <c r="W3458" s="171"/>
      <c r="Z3458" s="73"/>
      <c r="AA3458" s="73">
        <v>15.0</v>
      </c>
      <c r="AB3458" s="4"/>
      <c r="AC3458" s="74"/>
      <c r="AD3458" s="75"/>
      <c r="AE3458" s="75"/>
      <c r="AF3458" s="76"/>
      <c r="AJ3458" s="90"/>
      <c r="AK3458" s="18"/>
      <c r="AL3458" s="8">
        <f t="shared" si="274"/>
        <v>0</v>
      </c>
      <c r="AO3458" s="8">
        <v>2.612576305867254</v>
      </c>
      <c r="AT3458" s="18"/>
      <c r="AU3458" s="91"/>
    </row>
    <row r="3459" ht="12.0" customHeight="1">
      <c r="A3459" s="79">
        <v>5515050.0</v>
      </c>
      <c r="B3459" s="80" t="s">
        <v>3813</v>
      </c>
      <c r="C3459" s="81"/>
      <c r="D3459" s="82">
        <v>58.89</v>
      </c>
      <c r="E3459" s="94" t="s">
        <v>245</v>
      </c>
      <c r="F3459" s="84">
        <f t="shared" si="273"/>
        <v>71.8458</v>
      </c>
      <c r="G3459" s="95" t="s">
        <v>274</v>
      </c>
      <c r="H3459" s="69"/>
      <c r="I3459" s="76"/>
      <c r="J3459" s="100"/>
      <c r="K3459" s="88"/>
      <c r="N3459" s="18"/>
      <c r="P3459" s="4">
        <v>47.0</v>
      </c>
      <c r="Q3459" s="4"/>
      <c r="R3459" s="4"/>
      <c r="S3459" s="21"/>
      <c r="T3459" s="21"/>
      <c r="V3459" s="89"/>
      <c r="W3459" s="171"/>
      <c r="Z3459" s="73"/>
      <c r="AA3459" s="73">
        <v>15.0</v>
      </c>
      <c r="AB3459" s="4"/>
      <c r="AC3459" s="74"/>
      <c r="AD3459" s="75"/>
      <c r="AE3459" s="75"/>
      <c r="AF3459" s="76"/>
      <c r="AJ3459" s="90"/>
      <c r="AK3459" s="18"/>
      <c r="AL3459" s="8">
        <f t="shared" si="274"/>
        <v>0</v>
      </c>
      <c r="AO3459" s="8">
        <v>0.9865703899564983</v>
      </c>
      <c r="AT3459" s="18"/>
      <c r="AU3459" s="91"/>
    </row>
    <row r="3460" ht="12.0" customHeight="1">
      <c r="A3460" s="79">
        <v>5515051.0</v>
      </c>
      <c r="B3460" s="80" t="s">
        <v>3814</v>
      </c>
      <c r="C3460" s="81"/>
      <c r="D3460" s="82">
        <v>63.34</v>
      </c>
      <c r="E3460" s="94" t="s">
        <v>245</v>
      </c>
      <c r="F3460" s="84">
        <f t="shared" si="273"/>
        <v>77.2748</v>
      </c>
      <c r="G3460" s="95" t="s">
        <v>274</v>
      </c>
      <c r="H3460" s="69"/>
      <c r="I3460" s="87"/>
      <c r="J3460" s="100"/>
      <c r="K3460" s="88"/>
      <c r="N3460" s="18"/>
      <c r="P3460" s="4">
        <v>47.0</v>
      </c>
      <c r="Q3460" s="4"/>
      <c r="R3460" s="4"/>
      <c r="S3460" s="21"/>
      <c r="T3460" s="21"/>
      <c r="V3460" s="89"/>
      <c r="W3460" s="171"/>
      <c r="Z3460" s="73"/>
      <c r="AA3460" s="73">
        <v>15.0</v>
      </c>
      <c r="AB3460" s="4"/>
      <c r="AC3460" s="74"/>
      <c r="AD3460" s="75"/>
      <c r="AE3460" s="75"/>
      <c r="AF3460" s="76"/>
      <c r="AJ3460" s="90"/>
      <c r="AK3460" s="18"/>
      <c r="AL3460" s="8">
        <f t="shared" si="274"/>
        <v>0</v>
      </c>
      <c r="AO3460" s="8">
        <v>0.9865703899564983</v>
      </c>
      <c r="AT3460" s="18"/>
      <c r="AU3460" s="91"/>
    </row>
    <row r="3461" ht="12.0" customHeight="1">
      <c r="A3461" s="79">
        <v>5515052.0</v>
      </c>
      <c r="B3461" s="80" t="s">
        <v>3815</v>
      </c>
      <c r="C3461" s="81"/>
      <c r="D3461" s="82">
        <v>64.68</v>
      </c>
      <c r="E3461" s="94" t="s">
        <v>245</v>
      </c>
      <c r="F3461" s="84">
        <f t="shared" si="273"/>
        <v>78.9096</v>
      </c>
      <c r="G3461" s="95" t="s">
        <v>252</v>
      </c>
      <c r="H3461" s="69"/>
      <c r="I3461" s="87" t="s">
        <v>2176</v>
      </c>
      <c r="J3461" s="76"/>
      <c r="K3461" s="88"/>
      <c r="N3461" s="18"/>
      <c r="P3461" s="4">
        <v>47.0</v>
      </c>
      <c r="Q3461" s="4"/>
      <c r="R3461" s="4"/>
      <c r="S3461" s="21"/>
      <c r="T3461" s="21"/>
      <c r="V3461" s="89"/>
      <c r="W3461" s="171"/>
      <c r="Z3461" s="73"/>
      <c r="AA3461" s="73">
        <v>15.0</v>
      </c>
      <c r="AB3461" s="4"/>
      <c r="AC3461" s="74"/>
      <c r="AD3461" s="75"/>
      <c r="AE3461" s="75"/>
      <c r="AF3461" s="76"/>
      <c r="AJ3461" s="90"/>
      <c r="AK3461" s="18"/>
      <c r="AL3461" s="8">
        <f t="shared" si="274"/>
        <v>0</v>
      </c>
      <c r="AO3461" s="8">
        <v>1.4558918472743385</v>
      </c>
      <c r="AT3461" s="18"/>
      <c r="AU3461" s="91"/>
    </row>
    <row r="3462" ht="12.0" customHeight="1">
      <c r="A3462" s="79">
        <v>5515053.0</v>
      </c>
      <c r="B3462" s="80" t="s">
        <v>3816</v>
      </c>
      <c r="C3462" s="81"/>
      <c r="D3462" s="82">
        <v>71.76</v>
      </c>
      <c r="E3462" s="94" t="s">
        <v>245</v>
      </c>
      <c r="F3462" s="84">
        <f t="shared" si="273"/>
        <v>87.5472</v>
      </c>
      <c r="G3462" s="95" t="s">
        <v>252</v>
      </c>
      <c r="H3462" s="69"/>
      <c r="I3462" s="187" t="s">
        <v>3817</v>
      </c>
      <c r="J3462" s="76"/>
      <c r="K3462" s="88"/>
      <c r="N3462" s="18"/>
      <c r="P3462" s="4">
        <v>47.0</v>
      </c>
      <c r="Q3462" s="4"/>
      <c r="R3462" s="4"/>
      <c r="S3462" s="21"/>
      <c r="T3462" s="21"/>
      <c r="V3462" s="89"/>
      <c r="W3462" s="171"/>
      <c r="Z3462" s="73"/>
      <c r="AA3462" s="73">
        <v>15.0</v>
      </c>
      <c r="AB3462" s="4"/>
      <c r="AC3462" s="74"/>
      <c r="AD3462" s="75"/>
      <c r="AE3462" s="75"/>
      <c r="AF3462" s="76"/>
      <c r="AJ3462" s="90"/>
      <c r="AK3462" s="18"/>
      <c r="AL3462" s="8">
        <f t="shared" si="274"/>
        <v>0</v>
      </c>
      <c r="AO3462" s="8">
        <v>1.4558918472743385</v>
      </c>
      <c r="AT3462" s="18"/>
      <c r="AU3462" s="91"/>
    </row>
    <row r="3463" ht="12.0" customHeight="1">
      <c r="A3463" s="79">
        <v>5515054.0</v>
      </c>
      <c r="B3463" s="80" t="s">
        <v>3818</v>
      </c>
      <c r="C3463" s="81"/>
      <c r="D3463" s="82">
        <v>84.63</v>
      </c>
      <c r="E3463" s="94" t="s">
        <v>245</v>
      </c>
      <c r="F3463" s="84">
        <f t="shared" si="273"/>
        <v>103.2486</v>
      </c>
      <c r="G3463" s="95" t="s">
        <v>274</v>
      </c>
      <c r="H3463" s="69"/>
      <c r="I3463" s="189"/>
      <c r="J3463" s="100"/>
      <c r="K3463" s="88"/>
      <c r="N3463" s="18"/>
      <c r="P3463" s="4">
        <v>47.0</v>
      </c>
      <c r="Q3463" s="4"/>
      <c r="R3463" s="4"/>
      <c r="S3463" s="21"/>
      <c r="T3463" s="21"/>
      <c r="V3463" s="89"/>
      <c r="W3463" s="171"/>
      <c r="Z3463" s="73"/>
      <c r="AA3463" s="73">
        <v>15.0</v>
      </c>
      <c r="AB3463" s="4"/>
      <c r="AC3463" s="74"/>
      <c r="AD3463" s="75"/>
      <c r="AE3463" s="75"/>
      <c r="AF3463" s="76"/>
      <c r="AJ3463" s="90"/>
      <c r="AK3463" s="18"/>
      <c r="AL3463" s="8">
        <f t="shared" si="274"/>
        <v>0</v>
      </c>
      <c r="AO3463" s="8">
        <v>0.6207782642177128</v>
      </c>
      <c r="AT3463" s="18"/>
      <c r="AU3463" s="91"/>
    </row>
    <row r="3464" ht="12.0" customHeight="1">
      <c r="A3464" s="79">
        <v>5515055.0</v>
      </c>
      <c r="B3464" s="80" t="s">
        <v>3819</v>
      </c>
      <c r="C3464" s="81"/>
      <c r="D3464" s="82">
        <v>99.67</v>
      </c>
      <c r="E3464" s="94" t="s">
        <v>245</v>
      </c>
      <c r="F3464" s="84">
        <f t="shared" si="273"/>
        <v>121.5974</v>
      </c>
      <c r="G3464" s="95" t="s">
        <v>274</v>
      </c>
      <c r="H3464" s="69"/>
      <c r="I3464" s="188"/>
      <c r="J3464" s="100"/>
      <c r="K3464" s="88"/>
      <c r="N3464" s="18"/>
      <c r="P3464" s="4">
        <v>47.0</v>
      </c>
      <c r="Q3464" s="4"/>
      <c r="R3464" s="4"/>
      <c r="S3464" s="21"/>
      <c r="T3464" s="21"/>
      <c r="V3464" s="89"/>
      <c r="W3464" s="171"/>
      <c r="Z3464" s="73"/>
      <c r="AA3464" s="73">
        <v>15.0</v>
      </c>
      <c r="AB3464" s="4"/>
      <c r="AC3464" s="74"/>
      <c r="AD3464" s="75"/>
      <c r="AE3464" s="75"/>
      <c r="AF3464" s="76"/>
      <c r="AJ3464" s="90"/>
      <c r="AK3464" s="18"/>
      <c r="AL3464" s="8">
        <f t="shared" si="274"/>
        <v>0</v>
      </c>
      <c r="AO3464" s="8">
        <v>0.6207782642177128</v>
      </c>
      <c r="AT3464" s="18"/>
      <c r="AU3464" s="91"/>
    </row>
    <row r="3465" ht="12.0" customHeight="1">
      <c r="A3465" s="79">
        <v>5515056.0</v>
      </c>
      <c r="B3465" s="80" t="s">
        <v>3820</v>
      </c>
      <c r="C3465" s="81"/>
      <c r="D3465" s="82">
        <v>102.52</v>
      </c>
      <c r="E3465" s="94" t="s">
        <v>245</v>
      </c>
      <c r="F3465" s="84">
        <f t="shared" si="273"/>
        <v>125.0744</v>
      </c>
      <c r="G3465" s="95" t="s">
        <v>252</v>
      </c>
      <c r="H3465" s="69"/>
      <c r="I3465" s="133" t="s">
        <v>2400</v>
      </c>
      <c r="J3465" s="76"/>
      <c r="K3465" s="88"/>
      <c r="N3465" s="18"/>
      <c r="P3465" s="4">
        <v>47.0</v>
      </c>
      <c r="Q3465" s="4"/>
      <c r="R3465" s="4"/>
      <c r="S3465" s="21"/>
      <c r="T3465" s="21"/>
      <c r="V3465" s="89"/>
      <c r="W3465" s="171"/>
      <c r="Z3465" s="73"/>
      <c r="AA3465" s="73">
        <v>15.0</v>
      </c>
      <c r="AB3465" s="4"/>
      <c r="AC3465" s="74"/>
      <c r="AD3465" s="75"/>
      <c r="AE3465" s="75"/>
      <c r="AF3465" s="76"/>
      <c r="AJ3465" s="90"/>
      <c r="AK3465" s="18"/>
      <c r="AL3465" s="8">
        <f t="shared" si="274"/>
        <v>0</v>
      </c>
      <c r="AO3465" s="8">
        <v>1.1060630199264248</v>
      </c>
      <c r="AT3465" s="18"/>
      <c r="AU3465" s="91"/>
    </row>
    <row r="3466" ht="12.0" customHeight="1">
      <c r="A3466" s="79">
        <v>5515057.0</v>
      </c>
      <c r="B3466" s="80" t="s">
        <v>3821</v>
      </c>
      <c r="C3466" s="81"/>
      <c r="D3466" s="82">
        <v>118.26</v>
      </c>
      <c r="E3466" s="94" t="s">
        <v>245</v>
      </c>
      <c r="F3466" s="84">
        <f t="shared" si="273"/>
        <v>144.2772</v>
      </c>
      <c r="G3466" s="95" t="s">
        <v>252</v>
      </c>
      <c r="H3466" s="69"/>
      <c r="I3466" s="76"/>
      <c r="J3466" s="76"/>
      <c r="K3466" s="88"/>
      <c r="N3466" s="18"/>
      <c r="P3466" s="4">
        <v>47.0</v>
      </c>
      <c r="Q3466" s="4"/>
      <c r="R3466" s="4"/>
      <c r="S3466" s="21"/>
      <c r="T3466" s="21"/>
      <c r="V3466" s="89"/>
      <c r="W3466" s="171"/>
      <c r="Z3466" s="73"/>
      <c r="AA3466" s="73">
        <v>15.0</v>
      </c>
      <c r="AB3466" s="4"/>
      <c r="AC3466" s="74"/>
      <c r="AD3466" s="75"/>
      <c r="AE3466" s="75"/>
      <c r="AF3466" s="76"/>
      <c r="AJ3466" s="90"/>
      <c r="AK3466" s="18"/>
      <c r="AL3466" s="8">
        <f t="shared" si="274"/>
        <v>0</v>
      </c>
      <c r="AO3466" s="8">
        <v>1.1060630199264248</v>
      </c>
      <c r="AT3466" s="18"/>
      <c r="AU3466" s="91"/>
    </row>
    <row r="3467" ht="12.0" customHeight="1">
      <c r="A3467" s="79">
        <v>5515058.0</v>
      </c>
      <c r="B3467" s="80" t="s">
        <v>3822</v>
      </c>
      <c r="C3467" s="81"/>
      <c r="D3467" s="82">
        <v>154.9</v>
      </c>
      <c r="E3467" s="94" t="s">
        <v>245</v>
      </c>
      <c r="F3467" s="84">
        <f t="shared" si="273"/>
        <v>188.978</v>
      </c>
      <c r="G3467" s="95" t="s">
        <v>252</v>
      </c>
      <c r="H3467" s="69"/>
      <c r="I3467" s="76"/>
      <c r="J3467" s="76"/>
      <c r="K3467" s="88"/>
      <c r="N3467" s="18"/>
      <c r="P3467" s="4">
        <v>47.0</v>
      </c>
      <c r="Q3467" s="4"/>
      <c r="R3467" s="4"/>
      <c r="S3467" s="21"/>
      <c r="T3467" s="21"/>
      <c r="V3467" s="89"/>
      <c r="W3467" s="171"/>
      <c r="Z3467" s="73"/>
      <c r="AA3467" s="73">
        <v>15.0</v>
      </c>
      <c r="AB3467" s="4"/>
      <c r="AC3467" s="74"/>
      <c r="AD3467" s="75"/>
      <c r="AE3467" s="75"/>
      <c r="AF3467" s="76"/>
      <c r="AJ3467" s="90"/>
      <c r="AK3467" s="18"/>
      <c r="AL3467" s="8">
        <f t="shared" si="274"/>
        <v>0</v>
      </c>
      <c r="AO3467" s="8">
        <v>1.1868923129388442</v>
      </c>
      <c r="AT3467" s="18"/>
      <c r="AU3467" s="91"/>
    </row>
    <row r="3468" ht="12.0" customHeight="1">
      <c r="A3468" s="79">
        <v>5515059.0</v>
      </c>
      <c r="B3468" s="80" t="s">
        <v>3823</v>
      </c>
      <c r="C3468" s="81"/>
      <c r="D3468" s="82">
        <v>172.25</v>
      </c>
      <c r="E3468" s="94" t="s">
        <v>245</v>
      </c>
      <c r="F3468" s="84">
        <f t="shared" si="273"/>
        <v>210.145</v>
      </c>
      <c r="G3468" s="95" t="s">
        <v>252</v>
      </c>
      <c r="H3468" s="69"/>
      <c r="I3468" s="76"/>
      <c r="J3468" s="76"/>
      <c r="K3468" s="88"/>
      <c r="N3468" s="18"/>
      <c r="P3468" s="4">
        <v>47.0</v>
      </c>
      <c r="Q3468" s="4"/>
      <c r="R3468" s="4"/>
      <c r="S3468" s="21"/>
      <c r="T3468" s="21"/>
      <c r="V3468" s="89"/>
      <c r="W3468" s="171"/>
      <c r="Z3468" s="73"/>
      <c r="AA3468" s="73">
        <v>15.0</v>
      </c>
      <c r="AB3468" s="4"/>
      <c r="AC3468" s="74"/>
      <c r="AD3468" s="75"/>
      <c r="AE3468" s="75"/>
      <c r="AF3468" s="76"/>
      <c r="AJ3468" s="90"/>
      <c r="AK3468" s="18"/>
      <c r="AL3468" s="8">
        <f t="shared" si="274"/>
        <v>0</v>
      </c>
      <c r="AO3468" s="8">
        <v>1.1868923129388442</v>
      </c>
      <c r="AT3468" s="18"/>
      <c r="AU3468" s="91"/>
    </row>
    <row r="3469" ht="12.0" customHeight="1">
      <c r="A3469" s="79">
        <v>5515060.0</v>
      </c>
      <c r="B3469" s="80" t="s">
        <v>3824</v>
      </c>
      <c r="C3469" s="81"/>
      <c r="D3469" s="82">
        <v>237.96</v>
      </c>
      <c r="E3469" s="94" t="s">
        <v>245</v>
      </c>
      <c r="F3469" s="84">
        <f t="shared" si="273"/>
        <v>290.3112</v>
      </c>
      <c r="G3469" s="95" t="s">
        <v>246</v>
      </c>
      <c r="H3469" s="69"/>
      <c r="I3469" s="76"/>
      <c r="J3469" s="76"/>
      <c r="K3469" s="88"/>
      <c r="N3469" s="18"/>
      <c r="P3469" s="4">
        <v>47.0</v>
      </c>
      <c r="Q3469" s="4"/>
      <c r="R3469" s="4"/>
      <c r="S3469" s="21"/>
      <c r="T3469" s="21"/>
      <c r="V3469" s="89"/>
      <c r="W3469" s="171"/>
      <c r="Z3469" s="73"/>
      <c r="AA3469" s="73">
        <v>15.0</v>
      </c>
      <c r="AB3469" s="4"/>
      <c r="AC3469" s="74"/>
      <c r="AD3469" s="75"/>
      <c r="AE3469" s="75"/>
      <c r="AF3469" s="76"/>
      <c r="AJ3469" s="90"/>
      <c r="AK3469" s="18"/>
      <c r="AL3469" s="8">
        <f t="shared" si="274"/>
        <v>0</v>
      </c>
      <c r="AO3469" s="8">
        <v>76.83358464551726</v>
      </c>
      <c r="AT3469" s="18"/>
      <c r="AU3469" s="91"/>
    </row>
    <row r="3470" ht="12.0" customHeight="1">
      <c r="A3470" s="79">
        <v>5515061.0</v>
      </c>
      <c r="B3470" s="80" t="s">
        <v>3825</v>
      </c>
      <c r="C3470" s="81"/>
      <c r="D3470" s="82">
        <v>280.5</v>
      </c>
      <c r="E3470" s="94" t="s">
        <v>245</v>
      </c>
      <c r="F3470" s="84">
        <f t="shared" si="273"/>
        <v>342.21</v>
      </c>
      <c r="G3470" s="95" t="s">
        <v>246</v>
      </c>
      <c r="H3470" s="69"/>
      <c r="I3470" s="187" t="s">
        <v>3826</v>
      </c>
      <c r="J3470" s="76"/>
      <c r="K3470" s="88"/>
      <c r="N3470" s="18"/>
      <c r="P3470" s="4">
        <v>47.0</v>
      </c>
      <c r="Q3470" s="4"/>
      <c r="R3470" s="4"/>
      <c r="S3470" s="21"/>
      <c r="T3470" s="21"/>
      <c r="V3470" s="89"/>
      <c r="W3470" s="171"/>
      <c r="Z3470" s="73"/>
      <c r="AA3470" s="73">
        <v>15.0</v>
      </c>
      <c r="AB3470" s="4"/>
      <c r="AC3470" s="74"/>
      <c r="AD3470" s="75"/>
      <c r="AE3470" s="75"/>
      <c r="AF3470" s="76"/>
      <c r="AJ3470" s="90"/>
      <c r="AK3470" s="18"/>
      <c r="AL3470" s="8">
        <f t="shared" si="274"/>
        <v>0</v>
      </c>
      <c r="AO3470" s="8">
        <v>76.83358464551726</v>
      </c>
      <c r="AT3470" s="18"/>
      <c r="AU3470" s="91"/>
    </row>
    <row r="3471" ht="12.0" customHeight="1">
      <c r="A3471" s="79">
        <v>5515062.0</v>
      </c>
      <c r="B3471" s="80" t="s">
        <v>3827</v>
      </c>
      <c r="C3471" s="81"/>
      <c r="D3471" s="82">
        <v>325.72</v>
      </c>
      <c r="E3471" s="94" t="s">
        <v>245</v>
      </c>
      <c r="F3471" s="84">
        <f t="shared" si="273"/>
        <v>397.3784</v>
      </c>
      <c r="G3471" s="95" t="s">
        <v>246</v>
      </c>
      <c r="H3471" s="69"/>
      <c r="I3471" s="189"/>
      <c r="J3471" s="76"/>
      <c r="K3471" s="88"/>
      <c r="N3471" s="18"/>
      <c r="P3471" s="4">
        <v>47.0</v>
      </c>
      <c r="Q3471" s="4"/>
      <c r="R3471" s="4"/>
      <c r="S3471" s="21"/>
      <c r="T3471" s="21"/>
      <c r="V3471" s="89"/>
      <c r="W3471" s="171"/>
      <c r="Z3471" s="73"/>
      <c r="AA3471" s="73">
        <v>15.0</v>
      </c>
      <c r="AB3471" s="4"/>
      <c r="AC3471" s="74"/>
      <c r="AD3471" s="75"/>
      <c r="AE3471" s="75"/>
      <c r="AF3471" s="76"/>
      <c r="AJ3471" s="90"/>
      <c r="AK3471" s="18"/>
      <c r="AL3471" s="8">
        <f t="shared" si="274"/>
        <v>0</v>
      </c>
      <c r="AO3471" s="8">
        <v>0.4400787196022388</v>
      </c>
      <c r="AT3471" s="18"/>
      <c r="AU3471" s="91"/>
    </row>
    <row r="3472" ht="12.0" customHeight="1">
      <c r="A3472" s="79">
        <v>5515063.0</v>
      </c>
      <c r="B3472" s="80" t="s">
        <v>3828</v>
      </c>
      <c r="C3472" s="81"/>
      <c r="D3472" s="82">
        <v>658.03</v>
      </c>
      <c r="E3472" s="94" t="s">
        <v>245</v>
      </c>
      <c r="F3472" s="84">
        <f t="shared" si="273"/>
        <v>802.7966</v>
      </c>
      <c r="G3472" s="95" t="s">
        <v>246</v>
      </c>
      <c r="H3472" s="69"/>
      <c r="I3472" s="188"/>
      <c r="J3472" s="76"/>
      <c r="K3472" s="88"/>
      <c r="N3472" s="18"/>
      <c r="P3472" s="4">
        <v>47.0</v>
      </c>
      <c r="Q3472" s="4"/>
      <c r="R3472" s="4"/>
      <c r="S3472" s="21"/>
      <c r="T3472" s="21"/>
      <c r="V3472" s="89"/>
      <c r="W3472" s="171"/>
      <c r="Z3472" s="73"/>
      <c r="AA3472" s="73">
        <v>15.0</v>
      </c>
      <c r="AB3472" s="4"/>
      <c r="AC3472" s="74"/>
      <c r="AD3472" s="75"/>
      <c r="AE3472" s="75"/>
      <c r="AF3472" s="76"/>
      <c r="AJ3472" s="90"/>
      <c r="AK3472" s="18"/>
      <c r="AL3472" s="8">
        <f t="shared" si="274"/>
        <v>0</v>
      </c>
      <c r="AO3472" s="8">
        <v>0.4400787196022388</v>
      </c>
      <c r="AT3472" s="18"/>
      <c r="AU3472" s="91"/>
    </row>
    <row r="3473" ht="12.0" customHeight="1">
      <c r="A3473" s="79">
        <v>5515064.0</v>
      </c>
      <c r="B3473" s="80" t="s">
        <v>3829</v>
      </c>
      <c r="C3473" s="81"/>
      <c r="D3473" s="82">
        <v>962.77</v>
      </c>
      <c r="E3473" s="94" t="s">
        <v>245</v>
      </c>
      <c r="F3473" s="84">
        <f t="shared" si="273"/>
        <v>1174.5794</v>
      </c>
      <c r="G3473" s="95" t="s">
        <v>246</v>
      </c>
      <c r="H3473" s="69"/>
      <c r="I3473" s="133"/>
      <c r="J3473" s="76"/>
      <c r="K3473" s="88"/>
      <c r="N3473" s="18"/>
      <c r="P3473" s="4">
        <v>47.0</v>
      </c>
      <c r="Q3473" s="4"/>
      <c r="R3473" s="4"/>
      <c r="S3473" s="21"/>
      <c r="T3473" s="21"/>
      <c r="V3473" s="89"/>
      <c r="W3473" s="171"/>
      <c r="Z3473" s="73"/>
      <c r="AA3473" s="73">
        <v>15.0</v>
      </c>
      <c r="AB3473" s="4"/>
      <c r="AC3473" s="74"/>
      <c r="AD3473" s="75"/>
      <c r="AE3473" s="75"/>
      <c r="AF3473" s="76"/>
      <c r="AJ3473" s="90"/>
      <c r="AK3473" s="18"/>
      <c r="AL3473" s="8">
        <f t="shared" si="274"/>
        <v>0</v>
      </c>
      <c r="AO3473" s="8">
        <v>0.44343007971083825</v>
      </c>
      <c r="AT3473" s="18"/>
      <c r="AU3473" s="91"/>
    </row>
    <row r="3474" ht="12.0" customHeight="1">
      <c r="A3474" s="79">
        <v>5515065.0</v>
      </c>
      <c r="B3474" s="80" t="s">
        <v>3830</v>
      </c>
      <c r="C3474" s="81"/>
      <c r="D3474" s="82">
        <v>1385.62</v>
      </c>
      <c r="E3474" s="94" t="s">
        <v>245</v>
      </c>
      <c r="F3474" s="84">
        <f t="shared" si="273"/>
        <v>1690.4564</v>
      </c>
      <c r="G3474" s="95" t="s">
        <v>246</v>
      </c>
      <c r="H3474" s="69"/>
      <c r="I3474" s="76"/>
      <c r="J3474" s="76"/>
      <c r="K3474" s="88"/>
      <c r="N3474" s="18"/>
      <c r="P3474" s="4">
        <v>47.0</v>
      </c>
      <c r="Q3474" s="4"/>
      <c r="R3474" s="4"/>
      <c r="S3474" s="21"/>
      <c r="T3474" s="21"/>
      <c r="V3474" s="89"/>
      <c r="W3474" s="171"/>
      <c r="Z3474" s="73"/>
      <c r="AA3474" s="73">
        <v>15.0</v>
      </c>
      <c r="AB3474" s="4"/>
      <c r="AC3474" s="74"/>
      <c r="AD3474" s="75"/>
      <c r="AE3474" s="75"/>
      <c r="AF3474" s="76"/>
      <c r="AJ3474" s="90"/>
      <c r="AK3474" s="18"/>
      <c r="AL3474" s="8">
        <f t="shared" si="274"/>
        <v>0</v>
      </c>
      <c r="AO3474" s="8">
        <v>0.44343007971083825</v>
      </c>
      <c r="AT3474" s="18"/>
      <c r="AU3474" s="91"/>
    </row>
    <row r="3475" ht="12.0" customHeight="1">
      <c r="A3475" s="79">
        <v>2802003.0</v>
      </c>
      <c r="B3475" s="80" t="s">
        <v>3831</v>
      </c>
      <c r="C3475" s="81" t="str">
        <f t="shared" ref="C3475:C3515" si="275">IF(MROUND(AL3475/(AO3475*F3475),1)=0,"",MROUND(AL3475/(AO3475*F3475),1))</f>
        <v/>
      </c>
      <c r="D3475" s="82">
        <v>65.96</v>
      </c>
      <c r="E3475" s="83"/>
      <c r="F3475" s="84">
        <f t="shared" si="273"/>
        <v>80.4712</v>
      </c>
      <c r="G3475" s="85" t="s">
        <v>252</v>
      </c>
      <c r="H3475" s="69"/>
      <c r="I3475" s="87"/>
      <c r="J3475" s="76"/>
      <c r="K3475" s="88"/>
      <c r="N3475" s="18"/>
      <c r="P3475" s="4">
        <v>47.0</v>
      </c>
      <c r="Q3475" s="4"/>
      <c r="R3475" s="4"/>
      <c r="S3475" s="21"/>
      <c r="T3475" s="21"/>
      <c r="V3475" s="89"/>
      <c r="W3475" s="171"/>
      <c r="Z3475" s="73"/>
      <c r="AA3475" s="73">
        <v>4.989094874591061</v>
      </c>
      <c r="AB3475" s="4"/>
      <c r="AC3475" s="74"/>
      <c r="AD3475" s="75"/>
      <c r="AE3475" s="75"/>
      <c r="AF3475" s="76"/>
      <c r="AJ3475" s="90"/>
      <c r="AK3475" s="18"/>
      <c r="AL3475" s="8">
        <f t="shared" si="274"/>
        <v>0</v>
      </c>
      <c r="AO3475" s="8">
        <v>6.825036624286333</v>
      </c>
      <c r="AT3475" s="18"/>
      <c r="AU3475" s="91"/>
    </row>
    <row r="3476" ht="12.0" customHeight="1">
      <c r="A3476" s="97">
        <v>2802004.0</v>
      </c>
      <c r="B3476" s="92" t="s">
        <v>3832</v>
      </c>
      <c r="C3476" s="81" t="str">
        <f t="shared" si="275"/>
        <v/>
      </c>
      <c r="D3476" s="82">
        <v>70.88</v>
      </c>
      <c r="E3476" s="94"/>
      <c r="F3476" s="84">
        <f t="shared" si="273"/>
        <v>86.4736</v>
      </c>
      <c r="G3476" s="95" t="s">
        <v>252</v>
      </c>
      <c r="H3476" s="69"/>
      <c r="I3476" s="195"/>
      <c r="J3476" s="76"/>
      <c r="K3476" s="88"/>
      <c r="N3476" s="18"/>
      <c r="P3476" s="4">
        <v>47.0</v>
      </c>
      <c r="Q3476" s="4"/>
      <c r="R3476" s="4"/>
      <c r="S3476" s="21"/>
      <c r="T3476" s="21"/>
      <c r="V3476" s="89"/>
      <c r="W3476" s="171"/>
      <c r="Z3476" s="73"/>
      <c r="AA3476" s="73">
        <v>4.997463216641293</v>
      </c>
      <c r="AB3476" s="4"/>
      <c r="AC3476" s="74"/>
      <c r="AD3476" s="75"/>
      <c r="AE3476" s="75"/>
      <c r="AF3476" s="76"/>
      <c r="AJ3476" s="90"/>
      <c r="AK3476" s="18"/>
      <c r="AL3476" s="8">
        <f t="shared" si="274"/>
        <v>0</v>
      </c>
      <c r="AO3476" s="8">
        <v>3.8767612609719992</v>
      </c>
      <c r="AT3476" s="18"/>
      <c r="AU3476" s="91"/>
    </row>
    <row r="3477" ht="12.0" customHeight="1">
      <c r="A3477" s="97">
        <v>2802005.0</v>
      </c>
      <c r="B3477" s="92" t="s">
        <v>3833</v>
      </c>
      <c r="C3477" s="81" t="str">
        <f t="shared" si="275"/>
        <v/>
      </c>
      <c r="D3477" s="82">
        <v>81.17</v>
      </c>
      <c r="E3477" s="94"/>
      <c r="F3477" s="84">
        <f t="shared" si="273"/>
        <v>99.0274</v>
      </c>
      <c r="G3477" s="95" t="s">
        <v>274</v>
      </c>
      <c r="H3477" s="69"/>
      <c r="I3477" s="195"/>
      <c r="J3477" s="100"/>
      <c r="K3477" s="88"/>
      <c r="N3477" s="18"/>
      <c r="P3477" s="4">
        <v>47.0</v>
      </c>
      <c r="Q3477" s="4"/>
      <c r="R3477" s="4"/>
      <c r="S3477" s="21"/>
      <c r="T3477" s="21"/>
      <c r="V3477" s="89"/>
      <c r="W3477" s="171"/>
      <c r="Z3477" s="73"/>
      <c r="AA3477" s="73">
        <v>5.004428697962794</v>
      </c>
      <c r="AB3477" s="4"/>
      <c r="AC3477" s="74"/>
      <c r="AD3477" s="75"/>
      <c r="AE3477" s="75"/>
      <c r="AF3477" s="76"/>
      <c r="AJ3477" s="90"/>
      <c r="AK3477" s="18"/>
      <c r="AL3477" s="8">
        <f t="shared" si="274"/>
        <v>0</v>
      </c>
      <c r="AO3477" s="8">
        <v>1.0838591903024577</v>
      </c>
      <c r="AT3477" s="18"/>
      <c r="AU3477" s="91"/>
    </row>
    <row r="3478" ht="12.0" customHeight="1">
      <c r="A3478" s="97">
        <v>2802006.0</v>
      </c>
      <c r="B3478" s="92" t="s">
        <v>3834</v>
      </c>
      <c r="C3478" s="81" t="str">
        <f t="shared" si="275"/>
        <v/>
      </c>
      <c r="D3478" s="82">
        <v>81.17</v>
      </c>
      <c r="E3478" s="94" t="s">
        <v>245</v>
      </c>
      <c r="F3478" s="84">
        <f t="shared" si="273"/>
        <v>99.0274</v>
      </c>
      <c r="G3478" s="95" t="s">
        <v>252</v>
      </c>
      <c r="H3478" s="69"/>
      <c r="I3478" s="76"/>
      <c r="J3478" s="76"/>
      <c r="K3478" s="88"/>
      <c r="N3478" s="18"/>
      <c r="P3478" s="4">
        <v>47.0</v>
      </c>
      <c r="Q3478" s="4"/>
      <c r="R3478" s="4"/>
      <c r="S3478" s="21"/>
      <c r="T3478" s="21"/>
      <c r="V3478" s="89"/>
      <c r="W3478" s="171"/>
      <c r="Z3478" s="73"/>
      <c r="AA3478" s="73">
        <v>5.004428697962794</v>
      </c>
      <c r="AB3478" s="4"/>
      <c r="AC3478" s="74"/>
      <c r="AD3478" s="75"/>
      <c r="AE3478" s="75"/>
      <c r="AF3478" s="76"/>
      <c r="AJ3478" s="90"/>
      <c r="AK3478" s="18"/>
      <c r="AL3478" s="8">
        <f t="shared" si="274"/>
        <v>0</v>
      </c>
      <c r="AO3478" s="8">
        <v>4.533358874221584</v>
      </c>
      <c r="AT3478" s="18"/>
      <c r="AU3478" s="91"/>
    </row>
    <row r="3479" ht="12.0" customHeight="1">
      <c r="A3479" s="97">
        <v>2802007.0</v>
      </c>
      <c r="B3479" s="92" t="s">
        <v>3835</v>
      </c>
      <c r="C3479" s="81" t="str">
        <f t="shared" si="275"/>
        <v/>
      </c>
      <c r="D3479" s="82">
        <v>87.8</v>
      </c>
      <c r="E3479" s="94"/>
      <c r="F3479" s="84">
        <f t="shared" si="273"/>
        <v>107.116</v>
      </c>
      <c r="G3479" s="95" t="s">
        <v>274</v>
      </c>
      <c r="H3479" s="69"/>
      <c r="I3479" s="195"/>
      <c r="J3479" s="100"/>
      <c r="K3479" s="88"/>
      <c r="N3479" s="18"/>
      <c r="P3479" s="4">
        <v>47.0</v>
      </c>
      <c r="Q3479" s="4"/>
      <c r="R3479" s="4"/>
      <c r="S3479" s="21"/>
      <c r="T3479" s="21"/>
      <c r="V3479" s="89"/>
      <c r="W3479" s="171"/>
      <c r="Z3479" s="73"/>
      <c r="AA3479" s="73">
        <v>4.994882292732854</v>
      </c>
      <c r="AB3479" s="4"/>
      <c r="AC3479" s="74"/>
      <c r="AD3479" s="75"/>
      <c r="AE3479" s="75"/>
      <c r="AF3479" s="76"/>
      <c r="AJ3479" s="90"/>
      <c r="AK3479" s="18"/>
      <c r="AL3479" s="8">
        <f t="shared" si="274"/>
        <v>0</v>
      </c>
      <c r="AO3479" s="8">
        <v>0.5273182172453442</v>
      </c>
      <c r="AT3479" s="18"/>
      <c r="AU3479" s="91"/>
    </row>
    <row r="3480" ht="12.0" customHeight="1">
      <c r="A3480" s="97">
        <v>2802008.0</v>
      </c>
      <c r="B3480" s="92" t="s">
        <v>3836</v>
      </c>
      <c r="C3480" s="81" t="str">
        <f t="shared" si="275"/>
        <v/>
      </c>
      <c r="D3480" s="82">
        <v>97.5</v>
      </c>
      <c r="E3480" s="94"/>
      <c r="F3480" s="84">
        <f t="shared" si="273"/>
        <v>118.95</v>
      </c>
      <c r="G3480" s="95" t="s">
        <v>252</v>
      </c>
      <c r="H3480" s="69"/>
      <c r="I3480" s="195"/>
      <c r="J3480" s="76"/>
      <c r="K3480" s="88"/>
      <c r="N3480" s="18"/>
      <c r="P3480" s="4">
        <v>47.0</v>
      </c>
      <c r="Q3480" s="4"/>
      <c r="R3480" s="4"/>
      <c r="S3480" s="21"/>
      <c r="T3480" s="21"/>
      <c r="V3480" s="89"/>
      <c r="W3480" s="171"/>
      <c r="Z3480" s="73"/>
      <c r="AA3480" s="73">
        <v>4.99907766094816</v>
      </c>
      <c r="AB3480" s="4"/>
      <c r="AC3480" s="74"/>
      <c r="AD3480" s="75"/>
      <c r="AE3480" s="75"/>
      <c r="AF3480" s="76"/>
      <c r="AJ3480" s="90"/>
      <c r="AK3480" s="18"/>
      <c r="AL3480" s="8">
        <f t="shared" si="274"/>
        <v>0</v>
      </c>
      <c r="AO3480" s="8">
        <v>2.6145730663802955</v>
      </c>
      <c r="AT3480" s="18"/>
      <c r="AU3480" s="91"/>
    </row>
    <row r="3481" ht="12.0" customHeight="1">
      <c r="A3481" s="97">
        <v>2802009.0</v>
      </c>
      <c r="B3481" s="92" t="s">
        <v>3837</v>
      </c>
      <c r="C3481" s="81" t="str">
        <f t="shared" si="275"/>
        <v/>
      </c>
      <c r="D3481" s="82">
        <v>99.35</v>
      </c>
      <c r="E3481" s="94" t="s">
        <v>372</v>
      </c>
      <c r="F3481" s="84">
        <f t="shared" si="273"/>
        <v>121.207</v>
      </c>
      <c r="G3481" s="95" t="s">
        <v>252</v>
      </c>
      <c r="H3481" s="69"/>
      <c r="I3481" s="76"/>
      <c r="J3481" s="76"/>
      <c r="K3481" s="88"/>
      <c r="N3481" s="18"/>
      <c r="P3481" s="4">
        <v>47.0</v>
      </c>
      <c r="Q3481" s="4"/>
      <c r="R3481" s="4"/>
      <c r="S3481" s="21"/>
      <c r="T3481" s="21"/>
      <c r="V3481" s="89"/>
      <c r="W3481" s="171"/>
      <c r="Z3481" s="73"/>
      <c r="AA3481" s="73">
        <v>4.995475113122168</v>
      </c>
      <c r="AB3481" s="4"/>
      <c r="AC3481" s="74"/>
      <c r="AD3481" s="75"/>
      <c r="AE3481" s="75"/>
      <c r="AF3481" s="76"/>
      <c r="AJ3481" s="90"/>
      <c r="AK3481" s="18"/>
      <c r="AL3481" s="8">
        <f t="shared" si="274"/>
        <v>0</v>
      </c>
      <c r="AO3481" s="8">
        <v>2.695805334634943</v>
      </c>
      <c r="AT3481" s="18"/>
      <c r="AU3481" s="91"/>
    </row>
    <row r="3482" ht="12.0" customHeight="1">
      <c r="A3482" s="97">
        <v>2802010.0</v>
      </c>
      <c r="B3482" s="92" t="s">
        <v>3838</v>
      </c>
      <c r="C3482" s="81" t="str">
        <f t="shared" si="275"/>
        <v/>
      </c>
      <c r="D3482" s="82">
        <v>105.29</v>
      </c>
      <c r="E3482" s="94"/>
      <c r="F3482" s="84">
        <f t="shared" si="273"/>
        <v>128.4538</v>
      </c>
      <c r="G3482" s="95" t="s">
        <v>274</v>
      </c>
      <c r="H3482" s="69"/>
      <c r="I3482" s="195"/>
      <c r="J3482" s="100"/>
      <c r="K3482" s="88"/>
      <c r="N3482" s="18"/>
      <c r="P3482" s="4">
        <v>47.0</v>
      </c>
      <c r="Q3482" s="4"/>
      <c r="R3482" s="4"/>
      <c r="S3482" s="21"/>
      <c r="T3482" s="21"/>
      <c r="V3482" s="89"/>
      <c r="W3482" s="171"/>
      <c r="Z3482" s="73"/>
      <c r="AA3482" s="73">
        <v>5.00341530054645</v>
      </c>
      <c r="AB3482" s="4"/>
      <c r="AC3482" s="74"/>
      <c r="AD3482" s="75"/>
      <c r="AE3482" s="75"/>
      <c r="AF3482" s="76"/>
      <c r="AJ3482" s="90"/>
      <c r="AK3482" s="18"/>
      <c r="AL3482" s="8">
        <f t="shared" si="274"/>
        <v>0</v>
      </c>
      <c r="AO3482" s="8">
        <v>0.5253695840292336</v>
      </c>
      <c r="AT3482" s="18"/>
      <c r="AU3482" s="91"/>
    </row>
    <row r="3483" ht="12.0" customHeight="1">
      <c r="A3483" s="97">
        <v>2802011.0</v>
      </c>
      <c r="B3483" s="92" t="s">
        <v>3839</v>
      </c>
      <c r="C3483" s="81" t="str">
        <f t="shared" si="275"/>
        <v/>
      </c>
      <c r="D3483" s="82">
        <v>109.23</v>
      </c>
      <c r="E3483" s="94" t="s">
        <v>372</v>
      </c>
      <c r="F3483" s="84">
        <f t="shared" si="273"/>
        <v>133.2606</v>
      </c>
      <c r="G3483" s="95" t="s">
        <v>252</v>
      </c>
      <c r="H3483" s="69"/>
      <c r="I3483" s="195"/>
      <c r="J3483" s="76"/>
      <c r="K3483" s="88"/>
      <c r="N3483" s="18"/>
      <c r="P3483" s="4">
        <v>47.0</v>
      </c>
      <c r="Q3483" s="4"/>
      <c r="R3483" s="4"/>
      <c r="S3483" s="21"/>
      <c r="T3483" s="21"/>
      <c r="V3483" s="89"/>
      <c r="W3483" s="171"/>
      <c r="Z3483" s="73"/>
      <c r="AA3483" s="73">
        <v>5.004115226337447</v>
      </c>
      <c r="AB3483" s="4"/>
      <c r="AC3483" s="74"/>
      <c r="AD3483" s="75"/>
      <c r="AE3483" s="75"/>
      <c r="AF3483" s="76"/>
      <c r="AJ3483" s="90"/>
      <c r="AK3483" s="18"/>
      <c r="AL3483" s="8">
        <f t="shared" si="274"/>
        <v>0</v>
      </c>
      <c r="AO3483" s="8">
        <v>2.082852946154119</v>
      </c>
      <c r="AT3483" s="18"/>
      <c r="AU3483" s="91"/>
    </row>
    <row r="3484" ht="12.0" customHeight="1">
      <c r="A3484" s="97">
        <v>2802012.0</v>
      </c>
      <c r="B3484" s="92" t="s">
        <v>3840</v>
      </c>
      <c r="C3484" s="81" t="str">
        <f t="shared" si="275"/>
        <v/>
      </c>
      <c r="D3484" s="82">
        <v>118.8</v>
      </c>
      <c r="E3484" s="94" t="s">
        <v>372</v>
      </c>
      <c r="F3484" s="84">
        <f t="shared" si="273"/>
        <v>144.936</v>
      </c>
      <c r="G3484" s="95" t="s">
        <v>252</v>
      </c>
      <c r="H3484" s="69"/>
      <c r="I3484" s="76"/>
      <c r="J3484" s="76"/>
      <c r="K3484" s="88"/>
      <c r="N3484" s="18"/>
      <c r="P3484" s="4">
        <v>47.0</v>
      </c>
      <c r="Q3484" s="4"/>
      <c r="R3484" s="4"/>
      <c r="S3484" s="21"/>
      <c r="T3484" s="21"/>
      <c r="V3484" s="89"/>
      <c r="W3484" s="171"/>
      <c r="Z3484" s="73"/>
      <c r="AA3484" s="73">
        <v>4.995458673932788</v>
      </c>
      <c r="AB3484" s="4"/>
      <c r="AC3484" s="74"/>
      <c r="AD3484" s="75"/>
      <c r="AE3484" s="75"/>
      <c r="AF3484" s="76"/>
      <c r="AJ3484" s="90"/>
      <c r="AK3484" s="18"/>
      <c r="AL3484" s="8">
        <f t="shared" si="274"/>
        <v>0</v>
      </c>
      <c r="AO3484" s="8">
        <v>1.2033870540814986</v>
      </c>
      <c r="AT3484" s="18"/>
      <c r="AU3484" s="91"/>
    </row>
    <row r="3485" ht="12.0" customHeight="1">
      <c r="A3485" s="97">
        <v>2802013.0</v>
      </c>
      <c r="B3485" s="92" t="s">
        <v>3841</v>
      </c>
      <c r="C3485" s="81" t="str">
        <f t="shared" si="275"/>
        <v/>
      </c>
      <c r="D3485" s="82">
        <v>124.15</v>
      </c>
      <c r="E3485" s="94"/>
      <c r="F3485" s="84">
        <f t="shared" si="273"/>
        <v>151.463</v>
      </c>
      <c r="G3485" s="95" t="s">
        <v>274</v>
      </c>
      <c r="H3485" s="69"/>
      <c r="I3485" s="195"/>
      <c r="J3485" s="100"/>
      <c r="K3485" s="88"/>
      <c r="N3485" s="18"/>
      <c r="P3485" s="4">
        <v>47.0</v>
      </c>
      <c r="Q3485" s="4"/>
      <c r="R3485" s="4"/>
      <c r="S3485" s="21"/>
      <c r="T3485" s="21"/>
      <c r="V3485" s="89"/>
      <c r="W3485" s="171"/>
      <c r="Z3485" s="73"/>
      <c r="AA3485" s="73">
        <v>4.996379435191898</v>
      </c>
      <c r="AB3485" s="4"/>
      <c r="AC3485" s="74"/>
      <c r="AD3485" s="75"/>
      <c r="AE3485" s="75"/>
      <c r="AF3485" s="76"/>
      <c r="AJ3485" s="90"/>
      <c r="AK3485" s="18"/>
      <c r="AL3485" s="8">
        <f t="shared" si="274"/>
        <v>0</v>
      </c>
      <c r="AO3485" s="8">
        <v>0.8313480954267574</v>
      </c>
      <c r="AT3485" s="18"/>
      <c r="AU3485" s="91"/>
    </row>
    <row r="3486" ht="12.0" customHeight="1">
      <c r="A3486" s="97">
        <v>2802014.0</v>
      </c>
      <c r="B3486" s="92" t="s">
        <v>3842</v>
      </c>
      <c r="C3486" s="81" t="str">
        <f t="shared" si="275"/>
        <v/>
      </c>
      <c r="D3486" s="82">
        <v>160.37</v>
      </c>
      <c r="E3486" s="94" t="s">
        <v>372</v>
      </c>
      <c r="F3486" s="84">
        <f t="shared" si="273"/>
        <v>195.6514</v>
      </c>
      <c r="G3486" s="95" t="s">
        <v>252</v>
      </c>
      <c r="H3486" s="69"/>
      <c r="I3486" s="195"/>
      <c r="J3486" s="76"/>
      <c r="K3486" s="88"/>
      <c r="N3486" s="18"/>
      <c r="P3486" s="4">
        <v>47.0</v>
      </c>
      <c r="Q3486" s="4"/>
      <c r="R3486" s="4"/>
      <c r="S3486" s="21"/>
      <c r="T3486" s="21"/>
      <c r="V3486" s="89"/>
      <c r="W3486" s="171"/>
      <c r="Z3486" s="73"/>
      <c r="AA3486" s="73">
        <v>5.0</v>
      </c>
      <c r="AB3486" s="4"/>
      <c r="AC3486" s="74"/>
      <c r="AD3486" s="75"/>
      <c r="AE3486" s="75"/>
      <c r="AF3486" s="76"/>
      <c r="AJ3486" s="90"/>
      <c r="AK3486" s="18"/>
      <c r="AL3486" s="8">
        <f t="shared" si="274"/>
        <v>0</v>
      </c>
      <c r="AO3486" s="8">
        <v>2.612576305867254</v>
      </c>
      <c r="AT3486" s="18"/>
      <c r="AU3486" s="91"/>
    </row>
    <row r="3487" ht="12.0" customHeight="1">
      <c r="A3487" s="97">
        <v>2802015.0</v>
      </c>
      <c r="B3487" s="92" t="s">
        <v>3843</v>
      </c>
      <c r="C3487" s="81" t="str">
        <f t="shared" si="275"/>
        <v/>
      </c>
      <c r="D3487" s="82">
        <v>161.86</v>
      </c>
      <c r="E3487" s="94"/>
      <c r="F3487" s="84">
        <f t="shared" si="273"/>
        <v>197.4692</v>
      </c>
      <c r="G3487" s="95" t="s">
        <v>274</v>
      </c>
      <c r="H3487" s="69"/>
      <c r="I3487" s="76"/>
      <c r="J3487" s="100"/>
      <c r="K3487" s="88"/>
      <c r="N3487" s="18"/>
      <c r="P3487" s="4">
        <v>47.0</v>
      </c>
      <c r="Q3487" s="4"/>
      <c r="R3487" s="4"/>
      <c r="S3487" s="21"/>
      <c r="T3487" s="21"/>
      <c r="V3487" s="89"/>
      <c r="W3487" s="171"/>
      <c r="Z3487" s="73"/>
      <c r="AA3487" s="73">
        <v>4.998333888703769</v>
      </c>
      <c r="AB3487" s="4"/>
      <c r="AC3487" s="74"/>
      <c r="AD3487" s="75"/>
      <c r="AE3487" s="75"/>
      <c r="AF3487" s="76"/>
      <c r="AJ3487" s="90"/>
      <c r="AK3487" s="18"/>
      <c r="AL3487" s="8">
        <f t="shared" si="274"/>
        <v>0</v>
      </c>
      <c r="AO3487" s="8">
        <v>0.9865703899564983</v>
      </c>
      <c r="AT3487" s="18"/>
      <c r="AU3487" s="91"/>
    </row>
    <row r="3488" ht="12.0" customHeight="1">
      <c r="A3488" s="97">
        <v>2802016.0</v>
      </c>
      <c r="B3488" s="92" t="s">
        <v>3844</v>
      </c>
      <c r="C3488" s="81" t="str">
        <f t="shared" si="275"/>
        <v/>
      </c>
      <c r="D3488" s="82">
        <v>216.91</v>
      </c>
      <c r="E3488" s="94"/>
      <c r="F3488" s="84">
        <f t="shared" si="273"/>
        <v>264.6302</v>
      </c>
      <c r="G3488" s="95" t="s">
        <v>252</v>
      </c>
      <c r="H3488" s="69"/>
      <c r="I3488" s="87"/>
      <c r="J3488" s="76"/>
      <c r="K3488" s="88"/>
      <c r="N3488" s="18"/>
      <c r="P3488" s="4">
        <v>47.0</v>
      </c>
      <c r="Q3488" s="4"/>
      <c r="R3488" s="4"/>
      <c r="S3488" s="21"/>
      <c r="T3488" s="21"/>
      <c r="V3488" s="89"/>
      <c r="W3488" s="171"/>
      <c r="Z3488" s="73"/>
      <c r="AA3488" s="73">
        <v>4.997513674788664</v>
      </c>
      <c r="AB3488" s="4"/>
      <c r="AC3488" s="74"/>
      <c r="AD3488" s="75"/>
      <c r="AE3488" s="75"/>
      <c r="AF3488" s="76"/>
      <c r="AJ3488" s="90"/>
      <c r="AK3488" s="18"/>
      <c r="AL3488" s="8">
        <f t="shared" si="274"/>
        <v>0</v>
      </c>
      <c r="AO3488" s="8">
        <v>1.4558918472743385</v>
      </c>
      <c r="AT3488" s="18"/>
      <c r="AU3488" s="91"/>
    </row>
    <row r="3489" ht="12.0" customHeight="1">
      <c r="A3489" s="97">
        <v>2802017.0</v>
      </c>
      <c r="B3489" s="92" t="s">
        <v>3845</v>
      </c>
      <c r="C3489" s="81" t="str">
        <f t="shared" si="275"/>
        <v/>
      </c>
      <c r="D3489" s="82">
        <v>229.52</v>
      </c>
      <c r="E3489" s="94"/>
      <c r="F3489" s="84">
        <f t="shared" si="273"/>
        <v>280.0144</v>
      </c>
      <c r="G3489" s="95" t="s">
        <v>274</v>
      </c>
      <c r="H3489" s="69"/>
      <c r="I3489" s="195"/>
      <c r="J3489" s="100"/>
      <c r="K3489" s="88"/>
      <c r="N3489" s="18"/>
      <c r="P3489" s="4">
        <v>47.0</v>
      </c>
      <c r="Q3489" s="4"/>
      <c r="R3489" s="4"/>
      <c r="S3489" s="21"/>
      <c r="T3489" s="21"/>
      <c r="V3489" s="89"/>
      <c r="W3489" s="171"/>
      <c r="Z3489" s="73"/>
      <c r="AA3489" s="73">
        <v>4.9976500078333</v>
      </c>
      <c r="AB3489" s="4"/>
      <c r="AC3489" s="74"/>
      <c r="AD3489" s="75"/>
      <c r="AE3489" s="75"/>
      <c r="AF3489" s="76"/>
      <c r="AJ3489" s="90"/>
      <c r="AK3489" s="18"/>
      <c r="AL3489" s="8">
        <f t="shared" si="274"/>
        <v>0</v>
      </c>
      <c r="AO3489" s="8">
        <v>0.6207782642177128</v>
      </c>
      <c r="AT3489" s="18"/>
      <c r="AU3489" s="91"/>
    </row>
    <row r="3490" ht="12.0" customHeight="1">
      <c r="A3490" s="97">
        <v>2802018.0</v>
      </c>
      <c r="B3490" s="92" t="s">
        <v>3846</v>
      </c>
      <c r="C3490" s="81" t="str">
        <f t="shared" si="275"/>
        <v/>
      </c>
      <c r="D3490" s="82">
        <v>382.59</v>
      </c>
      <c r="E3490" s="94" t="s">
        <v>372</v>
      </c>
      <c r="F3490" s="84">
        <f t="shared" si="273"/>
        <v>466.7598</v>
      </c>
      <c r="G3490" s="95" t="s">
        <v>252</v>
      </c>
      <c r="H3490" s="69"/>
      <c r="I3490" s="195"/>
      <c r="J3490" s="76"/>
      <c r="K3490" s="88"/>
      <c r="N3490" s="18"/>
      <c r="P3490" s="4">
        <v>47.0</v>
      </c>
      <c r="Q3490" s="4"/>
      <c r="R3490" s="4"/>
      <c r="S3490" s="21"/>
      <c r="T3490" s="21"/>
      <c r="V3490" s="89"/>
      <c r="W3490" s="171"/>
      <c r="Z3490" s="73"/>
      <c r="AA3490" s="73">
        <v>5.0</v>
      </c>
      <c r="AB3490" s="4"/>
      <c r="AC3490" s="74"/>
      <c r="AD3490" s="75"/>
      <c r="AE3490" s="75"/>
      <c r="AF3490" s="76"/>
      <c r="AJ3490" s="90"/>
      <c r="AK3490" s="18"/>
      <c r="AL3490" s="8">
        <f t="shared" si="274"/>
        <v>0</v>
      </c>
      <c r="AO3490" s="8">
        <v>1.1060630199264248</v>
      </c>
      <c r="AT3490" s="18"/>
      <c r="AU3490" s="91"/>
    </row>
    <row r="3491" ht="12.0" customHeight="1">
      <c r="A3491" s="97">
        <v>2802019.0</v>
      </c>
      <c r="B3491" s="92" t="s">
        <v>3847</v>
      </c>
      <c r="C3491" s="81" t="str">
        <f t="shared" si="275"/>
        <v/>
      </c>
      <c r="D3491" s="82">
        <v>475.38</v>
      </c>
      <c r="E3491" s="94"/>
      <c r="F3491" s="84">
        <f t="shared" si="273"/>
        <v>579.9636</v>
      </c>
      <c r="G3491" s="95" t="s">
        <v>252</v>
      </c>
      <c r="H3491" s="69"/>
      <c r="I3491" s="76"/>
      <c r="J3491" s="76"/>
      <c r="K3491" s="88"/>
      <c r="N3491" s="18"/>
      <c r="P3491" s="4">
        <v>47.0</v>
      </c>
      <c r="Q3491" s="4"/>
      <c r="R3491" s="4"/>
      <c r="S3491" s="21"/>
      <c r="T3491" s="21"/>
      <c r="V3491" s="89"/>
      <c r="W3491" s="171"/>
      <c r="Z3491" s="73"/>
      <c r="AA3491" s="73">
        <v>4.999999999999986</v>
      </c>
      <c r="AB3491" s="4"/>
      <c r="AC3491" s="74"/>
      <c r="AD3491" s="75"/>
      <c r="AE3491" s="75"/>
      <c r="AF3491" s="76"/>
      <c r="AJ3491" s="90"/>
      <c r="AK3491" s="18"/>
      <c r="AL3491" s="8">
        <f t="shared" si="274"/>
        <v>0</v>
      </c>
      <c r="AO3491" s="8">
        <v>1.1868923129388442</v>
      </c>
      <c r="AT3491" s="18"/>
      <c r="AU3491" s="91"/>
    </row>
    <row r="3492" ht="12.0" customHeight="1">
      <c r="A3492" s="97">
        <v>2802020.0</v>
      </c>
      <c r="B3492" s="92" t="s">
        <v>3848</v>
      </c>
      <c r="C3492" s="81" t="str">
        <f t="shared" si="275"/>
        <v/>
      </c>
      <c r="D3492" s="82">
        <v>550.76</v>
      </c>
      <c r="E3492" s="94" t="s">
        <v>372</v>
      </c>
      <c r="F3492" s="84">
        <f t="shared" si="273"/>
        <v>671.9272</v>
      </c>
      <c r="G3492" s="95" t="s">
        <v>246</v>
      </c>
      <c r="H3492" s="69"/>
      <c r="I3492" s="76"/>
      <c r="J3492" s="76"/>
      <c r="K3492" s="88"/>
      <c r="N3492" s="18"/>
      <c r="P3492" s="4">
        <v>47.0</v>
      </c>
      <c r="Q3492" s="4"/>
      <c r="R3492" s="4"/>
      <c r="S3492" s="21"/>
      <c r="T3492" s="21"/>
      <c r="V3492" s="89"/>
      <c r="W3492" s="171"/>
      <c r="Z3492" s="73"/>
      <c r="AA3492" s="73">
        <v>5.001142558678538</v>
      </c>
      <c r="AB3492" s="4"/>
      <c r="AC3492" s="74"/>
      <c r="AD3492" s="75"/>
      <c r="AE3492" s="75"/>
      <c r="AF3492" s="76"/>
      <c r="AJ3492" s="90"/>
      <c r="AK3492" s="18"/>
      <c r="AL3492" s="8">
        <f t="shared" si="274"/>
        <v>0</v>
      </c>
      <c r="AO3492" s="8">
        <v>76.83358464551726</v>
      </c>
      <c r="AT3492" s="18"/>
      <c r="AU3492" s="91"/>
    </row>
    <row r="3493" ht="12.0" customHeight="1">
      <c r="A3493" s="97">
        <v>2802021.0</v>
      </c>
      <c r="B3493" s="92" t="s">
        <v>3849</v>
      </c>
      <c r="C3493" s="81" t="str">
        <f t="shared" si="275"/>
        <v/>
      </c>
      <c r="D3493" s="82">
        <v>794.69</v>
      </c>
      <c r="E3493" s="94" t="s">
        <v>372</v>
      </c>
      <c r="F3493" s="84">
        <f t="shared" si="273"/>
        <v>969.5218</v>
      </c>
      <c r="G3493" s="95" t="s">
        <v>246</v>
      </c>
      <c r="H3493" s="69"/>
      <c r="I3493" s="195"/>
      <c r="J3493" s="76"/>
      <c r="K3493" s="88"/>
      <c r="N3493" s="18"/>
      <c r="P3493" s="4">
        <v>47.0</v>
      </c>
      <c r="Q3493" s="4"/>
      <c r="R3493" s="4"/>
      <c r="S3493" s="21"/>
      <c r="T3493" s="21"/>
      <c r="V3493" s="89"/>
      <c r="W3493" s="171"/>
      <c r="Z3493" s="73"/>
      <c r="AA3493" s="73">
        <v>5.0</v>
      </c>
      <c r="AB3493" s="4"/>
      <c r="AC3493" s="74"/>
      <c r="AD3493" s="75"/>
      <c r="AE3493" s="75"/>
      <c r="AF3493" s="76"/>
      <c r="AJ3493" s="90"/>
      <c r="AK3493" s="18"/>
      <c r="AL3493" s="8">
        <f t="shared" si="274"/>
        <v>0</v>
      </c>
      <c r="AO3493" s="8">
        <v>0.4400787196022388</v>
      </c>
      <c r="AT3493" s="18"/>
      <c r="AU3493" s="91"/>
    </row>
    <row r="3494" ht="12.0" customHeight="1">
      <c r="A3494" s="97">
        <v>2802022.0</v>
      </c>
      <c r="B3494" s="92" t="s">
        <v>3850</v>
      </c>
      <c r="C3494" s="81" t="str">
        <f t="shared" si="275"/>
        <v/>
      </c>
      <c r="D3494" s="82">
        <v>1272.41</v>
      </c>
      <c r="E3494" s="94"/>
      <c r="F3494" s="84">
        <f t="shared" si="273"/>
        <v>1552.3402</v>
      </c>
      <c r="G3494" s="95" t="s">
        <v>246</v>
      </c>
      <c r="H3494" s="69"/>
      <c r="I3494" s="195"/>
      <c r="J3494" s="76"/>
      <c r="K3494" s="88"/>
      <c r="N3494" s="18"/>
      <c r="P3494" s="4">
        <v>47.0</v>
      </c>
      <c r="Q3494" s="4"/>
      <c r="R3494" s="4"/>
      <c r="S3494" s="21"/>
      <c r="T3494" s="21"/>
      <c r="V3494" s="89"/>
      <c r="W3494" s="171"/>
      <c r="Z3494" s="73"/>
      <c r="AA3494" s="73">
        <v>5.000423884477357</v>
      </c>
      <c r="AB3494" s="4"/>
      <c r="AC3494" s="74"/>
      <c r="AD3494" s="75"/>
      <c r="AE3494" s="75"/>
      <c r="AF3494" s="76"/>
      <c r="AJ3494" s="90"/>
      <c r="AK3494" s="18"/>
      <c r="AL3494" s="8">
        <f t="shared" si="274"/>
        <v>0</v>
      </c>
      <c r="AO3494" s="8">
        <v>0.44343007971083825</v>
      </c>
      <c r="AT3494" s="18"/>
      <c r="AU3494" s="91"/>
    </row>
    <row r="3495" ht="12.0" customHeight="1">
      <c r="A3495" s="109">
        <v>2802023.0</v>
      </c>
      <c r="B3495" s="92" t="s">
        <v>3851</v>
      </c>
      <c r="C3495" s="81" t="str">
        <f t="shared" si="275"/>
        <v/>
      </c>
      <c r="D3495" s="82">
        <v>1572.11</v>
      </c>
      <c r="E3495" s="94" t="s">
        <v>372</v>
      </c>
      <c r="F3495" s="84">
        <f t="shared" si="273"/>
        <v>1917.9742</v>
      </c>
      <c r="G3495" s="112" t="s">
        <v>246</v>
      </c>
      <c r="H3495" s="69"/>
      <c r="I3495" s="76"/>
      <c r="J3495" s="76"/>
      <c r="K3495" s="88"/>
      <c r="N3495" s="18"/>
      <c r="P3495" s="4">
        <v>47.0</v>
      </c>
      <c r="Q3495" s="4"/>
      <c r="R3495" s="4"/>
      <c r="S3495" s="21"/>
      <c r="T3495" s="21"/>
      <c r="V3495" s="89"/>
      <c r="W3495" s="171"/>
      <c r="Z3495" s="73"/>
      <c r="AA3495" s="73">
        <v>5.0</v>
      </c>
      <c r="AB3495" s="4"/>
      <c r="AC3495" s="74"/>
      <c r="AD3495" s="75"/>
      <c r="AE3495" s="75"/>
      <c r="AF3495" s="76"/>
      <c r="AJ3495" s="90"/>
      <c r="AK3495" s="18"/>
      <c r="AL3495" s="8">
        <f t="shared" si="274"/>
        <v>0</v>
      </c>
      <c r="AO3495" s="8">
        <v>0.4159940022370681</v>
      </c>
      <c r="AT3495" s="18"/>
      <c r="AU3495" s="91"/>
    </row>
    <row r="3496" ht="12.0" customHeight="1">
      <c r="A3496" s="79">
        <v>5711001.0</v>
      </c>
      <c r="B3496" s="92" t="s">
        <v>3852</v>
      </c>
      <c r="C3496" s="81" t="str">
        <f t="shared" si="275"/>
        <v/>
      </c>
      <c r="D3496" s="82">
        <v>54.09</v>
      </c>
      <c r="E3496" s="94"/>
      <c r="F3496" s="84">
        <f t="shared" si="273"/>
        <v>65.9898</v>
      </c>
      <c r="G3496" s="85" t="s">
        <v>252</v>
      </c>
      <c r="H3496" s="69"/>
      <c r="I3496" s="87"/>
      <c r="J3496" s="76"/>
      <c r="K3496" s="88"/>
      <c r="N3496" s="18"/>
      <c r="P3496" s="4">
        <v>47.0</v>
      </c>
      <c r="Q3496" s="4"/>
      <c r="R3496" s="4"/>
      <c r="S3496" s="21"/>
      <c r="T3496" s="21"/>
      <c r="V3496" s="89"/>
      <c r="W3496" s="171"/>
      <c r="Z3496" s="73"/>
      <c r="AA3496" s="73">
        <v>4.989094874591061</v>
      </c>
      <c r="AB3496" s="4"/>
      <c r="AC3496" s="74"/>
      <c r="AD3496" s="75"/>
      <c r="AE3496" s="75"/>
      <c r="AF3496" s="76"/>
      <c r="AJ3496" s="90"/>
      <c r="AK3496" s="18"/>
      <c r="AL3496" s="8">
        <f t="shared" si="274"/>
        <v>0</v>
      </c>
      <c r="AO3496" s="8">
        <v>6.825036624286333</v>
      </c>
      <c r="AT3496" s="18"/>
      <c r="AU3496" s="91"/>
    </row>
    <row r="3497" ht="12.0" customHeight="1">
      <c r="A3497" s="79">
        <v>5711002.0</v>
      </c>
      <c r="B3497" s="92" t="s">
        <v>3853</v>
      </c>
      <c r="C3497" s="81" t="str">
        <f t="shared" si="275"/>
        <v/>
      </c>
      <c r="D3497" s="82">
        <v>62.84</v>
      </c>
      <c r="E3497" s="94" t="s">
        <v>372</v>
      </c>
      <c r="F3497" s="84">
        <f t="shared" si="273"/>
        <v>76.6648</v>
      </c>
      <c r="G3497" s="95" t="s">
        <v>252</v>
      </c>
      <c r="H3497" s="69"/>
      <c r="I3497" s="195"/>
      <c r="J3497" s="76"/>
      <c r="K3497" s="88"/>
      <c r="N3497" s="18"/>
      <c r="P3497" s="4">
        <v>47.0</v>
      </c>
      <c r="Q3497" s="4"/>
      <c r="R3497" s="4"/>
      <c r="S3497" s="21"/>
      <c r="T3497" s="21"/>
      <c r="V3497" s="89"/>
      <c r="W3497" s="171"/>
      <c r="Z3497" s="73"/>
      <c r="AA3497" s="73">
        <v>4.997463216641293</v>
      </c>
      <c r="AB3497" s="4"/>
      <c r="AC3497" s="74"/>
      <c r="AD3497" s="75"/>
      <c r="AE3497" s="75"/>
      <c r="AF3497" s="76"/>
      <c r="AJ3497" s="90"/>
      <c r="AK3497" s="18"/>
      <c r="AL3497" s="8">
        <f t="shared" si="274"/>
        <v>0</v>
      </c>
      <c r="AO3497" s="8">
        <v>3.8767612609719992</v>
      </c>
      <c r="AT3497" s="18"/>
      <c r="AU3497" s="91"/>
    </row>
    <row r="3498" ht="12.0" customHeight="1">
      <c r="A3498" s="79">
        <v>5711003.0</v>
      </c>
      <c r="B3498" s="92" t="s">
        <v>3854</v>
      </c>
      <c r="C3498" s="81" t="str">
        <f t="shared" si="275"/>
        <v/>
      </c>
      <c r="D3498" s="82">
        <v>56.04</v>
      </c>
      <c r="E3498" s="94" t="s">
        <v>245</v>
      </c>
      <c r="F3498" s="84">
        <f t="shared" si="273"/>
        <v>68.3688</v>
      </c>
      <c r="G3498" s="95" t="s">
        <v>274</v>
      </c>
      <c r="H3498" s="69"/>
      <c r="I3498" s="76"/>
      <c r="J3498" s="100"/>
      <c r="K3498" s="88"/>
      <c r="N3498" s="18"/>
      <c r="P3498" s="4">
        <v>47.0</v>
      </c>
      <c r="Q3498" s="4"/>
      <c r="R3498" s="4"/>
      <c r="S3498" s="21"/>
      <c r="T3498" s="21"/>
      <c r="V3498" s="89"/>
      <c r="W3498" s="171"/>
      <c r="Z3498" s="73"/>
      <c r="AA3498" s="73">
        <v>5.004428697962794</v>
      </c>
      <c r="AB3498" s="4"/>
      <c r="AC3498" s="74"/>
      <c r="AD3498" s="75"/>
      <c r="AE3498" s="75"/>
      <c r="AF3498" s="76"/>
      <c r="AJ3498" s="90"/>
      <c r="AK3498" s="18"/>
      <c r="AL3498" s="8">
        <f t="shared" si="274"/>
        <v>0</v>
      </c>
      <c r="AO3498" s="8">
        <v>1.0838591903024577</v>
      </c>
      <c r="AT3498" s="18"/>
      <c r="AU3498" s="91"/>
    </row>
    <row r="3499" ht="12.0" customHeight="1">
      <c r="A3499" s="79">
        <v>5711004.0</v>
      </c>
      <c r="B3499" s="92" t="s">
        <v>3855</v>
      </c>
      <c r="C3499" s="81" t="str">
        <f t="shared" si="275"/>
        <v/>
      </c>
      <c r="D3499" s="82">
        <v>72.14</v>
      </c>
      <c r="E3499" s="94"/>
      <c r="F3499" s="84">
        <f t="shared" si="273"/>
        <v>88.0108</v>
      </c>
      <c r="G3499" s="95" t="s">
        <v>274</v>
      </c>
      <c r="H3499" s="69"/>
      <c r="I3499" s="195"/>
      <c r="J3499" s="100"/>
      <c r="K3499" s="88"/>
      <c r="N3499" s="18"/>
      <c r="P3499" s="4">
        <v>47.0</v>
      </c>
      <c r="Q3499" s="4"/>
      <c r="R3499" s="4"/>
      <c r="S3499" s="21"/>
      <c r="T3499" s="21"/>
      <c r="V3499" s="89"/>
      <c r="W3499" s="171"/>
      <c r="Z3499" s="73"/>
      <c r="AA3499" s="73">
        <v>4.994882292732854</v>
      </c>
      <c r="AB3499" s="4"/>
      <c r="AC3499" s="74"/>
      <c r="AD3499" s="75"/>
      <c r="AE3499" s="75"/>
      <c r="AF3499" s="76"/>
      <c r="AJ3499" s="90"/>
      <c r="AK3499" s="18"/>
      <c r="AL3499" s="8">
        <f t="shared" si="274"/>
        <v>0</v>
      </c>
      <c r="AO3499" s="8">
        <v>0.5273182172453442</v>
      </c>
      <c r="AT3499" s="18"/>
      <c r="AU3499" s="91"/>
    </row>
    <row r="3500" ht="12.0" customHeight="1">
      <c r="A3500" s="79">
        <v>5711005.0</v>
      </c>
      <c r="B3500" s="92" t="s">
        <v>3856</v>
      </c>
      <c r="C3500" s="81" t="str">
        <f t="shared" si="275"/>
        <v/>
      </c>
      <c r="D3500" s="82">
        <v>67.3</v>
      </c>
      <c r="E3500" s="94" t="s">
        <v>245</v>
      </c>
      <c r="F3500" s="84">
        <f t="shared" si="273"/>
        <v>82.106</v>
      </c>
      <c r="G3500" s="95" t="s">
        <v>252</v>
      </c>
      <c r="H3500" s="69"/>
      <c r="I3500" s="76"/>
      <c r="J3500" s="76"/>
      <c r="K3500" s="88"/>
      <c r="N3500" s="18"/>
      <c r="P3500" s="4">
        <v>47.0</v>
      </c>
      <c r="Q3500" s="4"/>
      <c r="R3500" s="4"/>
      <c r="S3500" s="21"/>
      <c r="T3500" s="21"/>
      <c r="V3500" s="89"/>
      <c r="W3500" s="171"/>
      <c r="Z3500" s="73"/>
      <c r="AA3500" s="73">
        <v>4.99907766094816</v>
      </c>
      <c r="AB3500" s="4"/>
      <c r="AC3500" s="74"/>
      <c r="AD3500" s="75"/>
      <c r="AE3500" s="75"/>
      <c r="AF3500" s="76"/>
      <c r="AJ3500" s="90"/>
      <c r="AK3500" s="18"/>
      <c r="AL3500" s="8">
        <f t="shared" si="274"/>
        <v>0</v>
      </c>
      <c r="AO3500" s="8">
        <v>2.6145730663802955</v>
      </c>
      <c r="AT3500" s="18"/>
      <c r="AU3500" s="91"/>
    </row>
    <row r="3501" ht="12.0" customHeight="1">
      <c r="A3501" s="97">
        <v>5711045.0</v>
      </c>
      <c r="B3501" s="92" t="s">
        <v>3857</v>
      </c>
      <c r="C3501" s="81" t="str">
        <f t="shared" si="275"/>
        <v/>
      </c>
      <c r="D3501" s="82">
        <v>77.52</v>
      </c>
      <c r="E3501" s="94"/>
      <c r="F3501" s="84">
        <f t="shared" si="273"/>
        <v>94.5744</v>
      </c>
      <c r="G3501" s="95" t="s">
        <v>252</v>
      </c>
      <c r="H3501" s="69"/>
      <c r="I3501" s="76"/>
      <c r="J3501" s="76"/>
      <c r="K3501" s="88"/>
      <c r="N3501" s="18"/>
      <c r="P3501" s="4">
        <v>47.0</v>
      </c>
      <c r="Q3501" s="4"/>
      <c r="R3501" s="4"/>
      <c r="S3501" s="21"/>
      <c r="T3501" s="21"/>
      <c r="V3501" s="89"/>
      <c r="W3501" s="171"/>
      <c r="Z3501" s="73"/>
      <c r="AA3501" s="73">
        <v>4.995475113122168</v>
      </c>
      <c r="AB3501" s="4"/>
      <c r="AC3501" s="74"/>
      <c r="AD3501" s="75"/>
      <c r="AE3501" s="75"/>
      <c r="AF3501" s="76"/>
      <c r="AJ3501" s="90"/>
      <c r="AK3501" s="18"/>
      <c r="AL3501" s="8">
        <f t="shared" si="274"/>
        <v>0</v>
      </c>
      <c r="AO3501" s="8">
        <v>2.695805334634943</v>
      </c>
      <c r="AT3501" s="18"/>
      <c r="AU3501" s="91"/>
    </row>
    <row r="3502" ht="12.0" customHeight="1">
      <c r="A3502" s="79">
        <v>5711006.0</v>
      </c>
      <c r="B3502" s="92" t="s">
        <v>3858</v>
      </c>
      <c r="C3502" s="81" t="str">
        <f t="shared" si="275"/>
        <v/>
      </c>
      <c r="D3502" s="82">
        <v>84.26</v>
      </c>
      <c r="E3502" s="94"/>
      <c r="F3502" s="84">
        <f t="shared" si="273"/>
        <v>102.7972</v>
      </c>
      <c r="G3502" s="95" t="s">
        <v>274</v>
      </c>
      <c r="H3502" s="69"/>
      <c r="I3502" s="195"/>
      <c r="J3502" s="100"/>
      <c r="K3502" s="88"/>
      <c r="N3502" s="18"/>
      <c r="P3502" s="4">
        <v>47.0</v>
      </c>
      <c r="Q3502" s="4"/>
      <c r="R3502" s="4"/>
      <c r="S3502" s="21"/>
      <c r="T3502" s="21"/>
      <c r="V3502" s="89"/>
      <c r="W3502" s="171"/>
      <c r="Z3502" s="73"/>
      <c r="AA3502" s="73">
        <v>5.00341530054645</v>
      </c>
      <c r="AB3502" s="4"/>
      <c r="AC3502" s="74"/>
      <c r="AD3502" s="75"/>
      <c r="AE3502" s="75"/>
      <c r="AF3502" s="76"/>
      <c r="AJ3502" s="90"/>
      <c r="AK3502" s="18"/>
      <c r="AL3502" s="8">
        <f t="shared" si="274"/>
        <v>0</v>
      </c>
      <c r="AO3502" s="8">
        <v>0.5253695840292336</v>
      </c>
      <c r="AT3502" s="18"/>
      <c r="AU3502" s="91"/>
    </row>
    <row r="3503" ht="12.0" customHeight="1">
      <c r="A3503" s="79">
        <v>5711007.0</v>
      </c>
      <c r="B3503" s="92" t="s">
        <v>3859</v>
      </c>
      <c r="C3503" s="81" t="str">
        <f t="shared" si="275"/>
        <v/>
      </c>
      <c r="D3503" s="82">
        <v>84.89</v>
      </c>
      <c r="E3503" s="94" t="s">
        <v>245</v>
      </c>
      <c r="F3503" s="84">
        <f t="shared" si="273"/>
        <v>103.5658</v>
      </c>
      <c r="G3503" s="95" t="s">
        <v>252</v>
      </c>
      <c r="H3503" s="69"/>
      <c r="I3503" s="76"/>
      <c r="J3503" s="76"/>
      <c r="K3503" s="88"/>
      <c r="N3503" s="18"/>
      <c r="P3503" s="4">
        <v>47.0</v>
      </c>
      <c r="Q3503" s="4"/>
      <c r="R3503" s="4"/>
      <c r="S3503" s="21"/>
      <c r="T3503" s="21"/>
      <c r="V3503" s="89"/>
      <c r="W3503" s="171"/>
      <c r="Z3503" s="73"/>
      <c r="AA3503" s="73">
        <v>5.004115226337447</v>
      </c>
      <c r="AB3503" s="4"/>
      <c r="AC3503" s="74"/>
      <c r="AD3503" s="75"/>
      <c r="AE3503" s="75"/>
      <c r="AF3503" s="76"/>
      <c r="AJ3503" s="90"/>
      <c r="AK3503" s="18"/>
      <c r="AL3503" s="8">
        <f t="shared" si="274"/>
        <v>0</v>
      </c>
      <c r="AO3503" s="8">
        <v>2.082852946154119</v>
      </c>
      <c r="AT3503" s="18"/>
      <c r="AU3503" s="91"/>
    </row>
    <row r="3504" ht="12.0" customHeight="1">
      <c r="A3504" s="97">
        <v>5711031.0</v>
      </c>
      <c r="B3504" s="92" t="s">
        <v>3860</v>
      </c>
      <c r="C3504" s="81" t="str">
        <f t="shared" si="275"/>
        <v/>
      </c>
      <c r="D3504" s="82">
        <v>111.39</v>
      </c>
      <c r="E3504" s="94" t="s">
        <v>372</v>
      </c>
      <c r="F3504" s="84">
        <f t="shared" si="273"/>
        <v>135.8958</v>
      </c>
      <c r="G3504" s="95" t="s">
        <v>252</v>
      </c>
      <c r="H3504" s="69"/>
      <c r="I3504" s="76"/>
      <c r="J3504" s="76"/>
      <c r="K3504" s="88"/>
      <c r="N3504" s="18"/>
      <c r="P3504" s="4">
        <v>47.0</v>
      </c>
      <c r="Q3504" s="4"/>
      <c r="R3504" s="4"/>
      <c r="S3504" s="21"/>
      <c r="T3504" s="21"/>
      <c r="V3504" s="89"/>
      <c r="W3504" s="171"/>
      <c r="Z3504" s="73"/>
      <c r="AA3504" s="73">
        <v>4.995458673932788</v>
      </c>
      <c r="AB3504" s="4"/>
      <c r="AC3504" s="74"/>
      <c r="AD3504" s="75"/>
      <c r="AE3504" s="75"/>
      <c r="AF3504" s="76"/>
      <c r="AJ3504" s="90"/>
      <c r="AK3504" s="18"/>
      <c r="AL3504" s="8">
        <f t="shared" si="274"/>
        <v>0</v>
      </c>
      <c r="AO3504" s="8">
        <v>1.2033870540814986</v>
      </c>
      <c r="AT3504" s="18"/>
      <c r="AU3504" s="91"/>
    </row>
    <row r="3505" ht="12.0" customHeight="1">
      <c r="A3505" s="79">
        <v>5711008.0</v>
      </c>
      <c r="B3505" s="92" t="s">
        <v>3861</v>
      </c>
      <c r="C3505" s="81" t="str">
        <f t="shared" si="275"/>
        <v/>
      </c>
      <c r="D3505" s="82">
        <v>131.2</v>
      </c>
      <c r="E3505" s="94"/>
      <c r="F3505" s="84">
        <f t="shared" si="273"/>
        <v>160.064</v>
      </c>
      <c r="G3505" s="95" t="s">
        <v>274</v>
      </c>
      <c r="H3505" s="69"/>
      <c r="I3505" s="195"/>
      <c r="J3505" s="100"/>
      <c r="K3505" s="88"/>
      <c r="N3505" s="18"/>
      <c r="P3505" s="4">
        <v>47.0</v>
      </c>
      <c r="Q3505" s="4"/>
      <c r="R3505" s="4"/>
      <c r="S3505" s="21"/>
      <c r="T3505" s="21"/>
      <c r="V3505" s="89"/>
      <c r="W3505" s="171"/>
      <c r="Z3505" s="73"/>
      <c r="AA3505" s="73">
        <v>4.996379435191898</v>
      </c>
      <c r="AB3505" s="4"/>
      <c r="AC3505" s="74"/>
      <c r="AD3505" s="75"/>
      <c r="AE3505" s="75"/>
      <c r="AF3505" s="76"/>
      <c r="AJ3505" s="90"/>
      <c r="AK3505" s="18"/>
      <c r="AL3505" s="8">
        <f t="shared" si="274"/>
        <v>0</v>
      </c>
      <c r="AO3505" s="8">
        <v>0.8313480954267574</v>
      </c>
      <c r="AT3505" s="18"/>
      <c r="AU3505" s="91"/>
    </row>
    <row r="3506" ht="12.0" customHeight="1">
      <c r="A3506" s="97">
        <v>5711032.0</v>
      </c>
      <c r="B3506" s="92" t="s">
        <v>3862</v>
      </c>
      <c r="C3506" s="81" t="str">
        <f t="shared" si="275"/>
        <v/>
      </c>
      <c r="D3506" s="82">
        <v>134.95</v>
      </c>
      <c r="E3506" s="94"/>
      <c r="F3506" s="84">
        <f t="shared" si="273"/>
        <v>164.639</v>
      </c>
      <c r="G3506" s="95" t="s">
        <v>252</v>
      </c>
      <c r="H3506" s="69"/>
      <c r="I3506" s="76"/>
      <c r="J3506" s="76"/>
      <c r="K3506" s="88"/>
      <c r="N3506" s="18"/>
      <c r="P3506" s="4">
        <v>47.0</v>
      </c>
      <c r="Q3506" s="4"/>
      <c r="R3506" s="4"/>
      <c r="S3506" s="21"/>
      <c r="T3506" s="21"/>
      <c r="V3506" s="89"/>
      <c r="W3506" s="171"/>
      <c r="Z3506" s="73"/>
      <c r="AA3506" s="73">
        <v>5.0</v>
      </c>
      <c r="AB3506" s="4"/>
      <c r="AC3506" s="74"/>
      <c r="AD3506" s="75"/>
      <c r="AE3506" s="75"/>
      <c r="AF3506" s="76"/>
      <c r="AJ3506" s="90"/>
      <c r="AK3506" s="18"/>
      <c r="AL3506" s="8">
        <f t="shared" si="274"/>
        <v>0</v>
      </c>
      <c r="AO3506" s="8">
        <v>2.612576305867254</v>
      </c>
      <c r="AT3506" s="18"/>
      <c r="AU3506" s="91"/>
    </row>
    <row r="3507" ht="12.0" customHeight="1">
      <c r="A3507" s="79">
        <v>5711009.0</v>
      </c>
      <c r="B3507" s="92" t="s">
        <v>3863</v>
      </c>
      <c r="C3507" s="81" t="str">
        <f t="shared" si="275"/>
        <v/>
      </c>
      <c r="D3507" s="82">
        <v>151.08</v>
      </c>
      <c r="E3507" s="94"/>
      <c r="F3507" s="84">
        <f t="shared" si="273"/>
        <v>184.3176</v>
      </c>
      <c r="G3507" s="95" t="s">
        <v>274</v>
      </c>
      <c r="H3507" s="69"/>
      <c r="I3507" s="76"/>
      <c r="J3507" s="100"/>
      <c r="K3507" s="88"/>
      <c r="N3507" s="18"/>
      <c r="P3507" s="4">
        <v>47.0</v>
      </c>
      <c r="Q3507" s="4"/>
      <c r="R3507" s="4"/>
      <c r="S3507" s="21"/>
      <c r="T3507" s="21"/>
      <c r="V3507" s="89"/>
      <c r="W3507" s="171"/>
      <c r="Z3507" s="73"/>
      <c r="AA3507" s="73">
        <v>4.998333888703769</v>
      </c>
      <c r="AB3507" s="4"/>
      <c r="AC3507" s="74"/>
      <c r="AD3507" s="75"/>
      <c r="AE3507" s="75"/>
      <c r="AF3507" s="76"/>
      <c r="AJ3507" s="90"/>
      <c r="AK3507" s="18"/>
      <c r="AL3507" s="8">
        <f t="shared" si="274"/>
        <v>0</v>
      </c>
      <c r="AO3507" s="8">
        <v>0.9865703899564983</v>
      </c>
      <c r="AT3507" s="18"/>
      <c r="AU3507" s="91"/>
    </row>
    <row r="3508" ht="12.0" customHeight="1">
      <c r="A3508" s="97">
        <v>5711039.0</v>
      </c>
      <c r="B3508" s="92" t="s">
        <v>3864</v>
      </c>
      <c r="C3508" s="81" t="str">
        <f t="shared" si="275"/>
        <v/>
      </c>
      <c r="D3508" s="82">
        <v>203.89</v>
      </c>
      <c r="E3508" s="94" t="s">
        <v>245</v>
      </c>
      <c r="F3508" s="84">
        <f t="shared" si="273"/>
        <v>248.7458</v>
      </c>
      <c r="G3508" s="95" t="s">
        <v>252</v>
      </c>
      <c r="H3508" s="69"/>
      <c r="I3508" s="87"/>
      <c r="J3508" s="76"/>
      <c r="K3508" s="88"/>
      <c r="N3508" s="18"/>
      <c r="P3508" s="4">
        <v>47.0</v>
      </c>
      <c r="Q3508" s="4"/>
      <c r="R3508" s="4"/>
      <c r="S3508" s="21"/>
      <c r="T3508" s="21"/>
      <c r="V3508" s="89"/>
      <c r="W3508" s="171"/>
      <c r="Z3508" s="73"/>
      <c r="AA3508" s="73">
        <v>4.997513674788664</v>
      </c>
      <c r="AB3508" s="4"/>
      <c r="AC3508" s="74"/>
      <c r="AD3508" s="75"/>
      <c r="AE3508" s="75"/>
      <c r="AF3508" s="76"/>
      <c r="AJ3508" s="90"/>
      <c r="AK3508" s="18"/>
      <c r="AL3508" s="8">
        <f t="shared" si="274"/>
        <v>0</v>
      </c>
      <c r="AO3508" s="8">
        <v>1.4558918472743385</v>
      </c>
      <c r="AT3508" s="18"/>
      <c r="AU3508" s="91"/>
    </row>
    <row r="3509" ht="12.0" customHeight="1">
      <c r="A3509" s="79">
        <v>5711010.0</v>
      </c>
      <c r="B3509" s="92" t="s">
        <v>3865</v>
      </c>
      <c r="C3509" s="81" t="str">
        <f t="shared" si="275"/>
        <v/>
      </c>
      <c r="D3509" s="82">
        <v>226.73</v>
      </c>
      <c r="E3509" s="94"/>
      <c r="F3509" s="84">
        <f t="shared" si="273"/>
        <v>276.6106</v>
      </c>
      <c r="G3509" s="95" t="s">
        <v>274</v>
      </c>
      <c r="H3509" s="69"/>
      <c r="I3509" s="195"/>
      <c r="J3509" s="100"/>
      <c r="K3509" s="88"/>
      <c r="N3509" s="18"/>
      <c r="P3509" s="4">
        <v>47.0</v>
      </c>
      <c r="Q3509" s="4"/>
      <c r="R3509" s="4"/>
      <c r="S3509" s="21"/>
      <c r="T3509" s="21"/>
      <c r="V3509" s="89"/>
      <c r="W3509" s="171"/>
      <c r="Z3509" s="73"/>
      <c r="AA3509" s="73">
        <v>4.9976500078333</v>
      </c>
      <c r="AB3509" s="4"/>
      <c r="AC3509" s="74"/>
      <c r="AD3509" s="75"/>
      <c r="AE3509" s="75"/>
      <c r="AF3509" s="76"/>
      <c r="AJ3509" s="90"/>
      <c r="AK3509" s="18"/>
      <c r="AL3509" s="8">
        <f t="shared" si="274"/>
        <v>0</v>
      </c>
      <c r="AO3509" s="8">
        <v>0.6207782642177128</v>
      </c>
      <c r="AT3509" s="18"/>
      <c r="AU3509" s="91"/>
    </row>
    <row r="3510" ht="12.0" customHeight="1">
      <c r="A3510" s="79">
        <v>5711011.0</v>
      </c>
      <c r="B3510" s="92" t="s">
        <v>3866</v>
      </c>
      <c r="C3510" s="81" t="str">
        <f t="shared" si="275"/>
        <v/>
      </c>
      <c r="D3510" s="82">
        <v>313.21</v>
      </c>
      <c r="E3510" s="94"/>
      <c r="F3510" s="84">
        <f t="shared" si="273"/>
        <v>382.1162</v>
      </c>
      <c r="G3510" s="95" t="s">
        <v>252</v>
      </c>
      <c r="H3510" s="69"/>
      <c r="I3510" s="76"/>
      <c r="J3510" s="76"/>
      <c r="K3510" s="88"/>
      <c r="N3510" s="18"/>
      <c r="P3510" s="4">
        <v>47.0</v>
      </c>
      <c r="Q3510" s="4"/>
      <c r="R3510" s="4"/>
      <c r="S3510" s="21"/>
      <c r="T3510" s="21"/>
      <c r="V3510" s="89"/>
      <c r="W3510" s="171"/>
      <c r="Z3510" s="73"/>
      <c r="AA3510" s="73">
        <v>5.0</v>
      </c>
      <c r="AB3510" s="4"/>
      <c r="AC3510" s="74"/>
      <c r="AD3510" s="75"/>
      <c r="AE3510" s="75"/>
      <c r="AF3510" s="76"/>
      <c r="AJ3510" s="90"/>
      <c r="AK3510" s="18"/>
      <c r="AL3510" s="8">
        <f t="shared" si="274"/>
        <v>0</v>
      </c>
      <c r="AO3510" s="8">
        <v>1.1060630199264248</v>
      </c>
      <c r="AT3510" s="18"/>
      <c r="AU3510" s="91"/>
    </row>
    <row r="3511" ht="12.0" customHeight="1">
      <c r="A3511" s="79">
        <v>5711012.0</v>
      </c>
      <c r="B3511" s="92" t="s">
        <v>3867</v>
      </c>
      <c r="C3511" s="81" t="str">
        <f t="shared" si="275"/>
        <v/>
      </c>
      <c r="D3511" s="82">
        <v>329.76</v>
      </c>
      <c r="E3511" s="94"/>
      <c r="F3511" s="84">
        <f t="shared" si="273"/>
        <v>402.3072</v>
      </c>
      <c r="G3511" s="95" t="s">
        <v>252</v>
      </c>
      <c r="H3511" s="69"/>
      <c r="I3511" s="76"/>
      <c r="J3511" s="76"/>
      <c r="K3511" s="88"/>
      <c r="N3511" s="18"/>
      <c r="P3511" s="4">
        <v>47.0</v>
      </c>
      <c r="Q3511" s="4"/>
      <c r="R3511" s="4"/>
      <c r="S3511" s="21"/>
      <c r="T3511" s="21"/>
      <c r="V3511" s="89"/>
      <c r="W3511" s="171"/>
      <c r="Z3511" s="73"/>
      <c r="AA3511" s="73">
        <v>4.999999999999986</v>
      </c>
      <c r="AB3511" s="4"/>
      <c r="AC3511" s="74"/>
      <c r="AD3511" s="75"/>
      <c r="AE3511" s="75"/>
      <c r="AF3511" s="76"/>
      <c r="AJ3511" s="90"/>
      <c r="AK3511" s="18"/>
      <c r="AL3511" s="8">
        <f t="shared" si="274"/>
        <v>0</v>
      </c>
      <c r="AO3511" s="8">
        <v>1.1868923129388442</v>
      </c>
      <c r="AT3511" s="18"/>
      <c r="AU3511" s="91"/>
    </row>
    <row r="3512" ht="12.0" customHeight="1">
      <c r="A3512" s="79">
        <v>5711013.0</v>
      </c>
      <c r="B3512" s="92" t="s">
        <v>3868</v>
      </c>
      <c r="C3512" s="81" t="str">
        <f t="shared" si="275"/>
        <v/>
      </c>
      <c r="D3512" s="82">
        <v>428.73</v>
      </c>
      <c r="E3512" s="94" t="s">
        <v>372</v>
      </c>
      <c r="F3512" s="84">
        <f t="shared" si="273"/>
        <v>523.0506</v>
      </c>
      <c r="G3512" s="95" t="s">
        <v>246</v>
      </c>
      <c r="H3512" s="69"/>
      <c r="I3512" s="76"/>
      <c r="J3512" s="76"/>
      <c r="K3512" s="88"/>
      <c r="N3512" s="18"/>
      <c r="P3512" s="4">
        <v>47.0</v>
      </c>
      <c r="Q3512" s="4"/>
      <c r="R3512" s="4"/>
      <c r="S3512" s="21"/>
      <c r="T3512" s="21"/>
      <c r="V3512" s="89"/>
      <c r="W3512" s="171"/>
      <c r="Z3512" s="73"/>
      <c r="AA3512" s="73">
        <v>5.001142558678538</v>
      </c>
      <c r="AB3512" s="4"/>
      <c r="AC3512" s="74"/>
      <c r="AD3512" s="75"/>
      <c r="AE3512" s="75"/>
      <c r="AF3512" s="76"/>
      <c r="AJ3512" s="90"/>
      <c r="AK3512" s="18"/>
      <c r="AL3512" s="8">
        <f t="shared" si="274"/>
        <v>0</v>
      </c>
      <c r="AO3512" s="8">
        <v>76.83358464551726</v>
      </c>
      <c r="AT3512" s="18"/>
      <c r="AU3512" s="91"/>
    </row>
    <row r="3513" ht="12.0" customHeight="1">
      <c r="A3513" s="79">
        <v>5711014.0</v>
      </c>
      <c r="B3513" s="92" t="s">
        <v>3869</v>
      </c>
      <c r="C3513" s="81" t="str">
        <f t="shared" si="275"/>
        <v/>
      </c>
      <c r="D3513" s="82">
        <v>783.55</v>
      </c>
      <c r="E3513" s="94"/>
      <c r="F3513" s="84">
        <f t="shared" si="273"/>
        <v>955.931</v>
      </c>
      <c r="G3513" s="95" t="s">
        <v>246</v>
      </c>
      <c r="H3513" s="69"/>
      <c r="I3513" s="195"/>
      <c r="J3513" s="76"/>
      <c r="K3513" s="88"/>
      <c r="N3513" s="18"/>
      <c r="P3513" s="4">
        <v>47.0</v>
      </c>
      <c r="Q3513" s="4"/>
      <c r="R3513" s="4"/>
      <c r="S3513" s="21"/>
      <c r="T3513" s="21"/>
      <c r="V3513" s="89"/>
      <c r="W3513" s="171"/>
      <c r="Z3513" s="73"/>
      <c r="AA3513" s="73">
        <v>5.0</v>
      </c>
      <c r="AB3513" s="4"/>
      <c r="AC3513" s="74"/>
      <c r="AD3513" s="75"/>
      <c r="AE3513" s="75"/>
      <c r="AF3513" s="76"/>
      <c r="AJ3513" s="90"/>
      <c r="AK3513" s="18"/>
      <c r="AL3513" s="8">
        <f t="shared" si="274"/>
        <v>0</v>
      </c>
      <c r="AO3513" s="8">
        <v>0.4400787196022388</v>
      </c>
      <c r="AT3513" s="18"/>
      <c r="AU3513" s="91"/>
    </row>
    <row r="3514" ht="12.0" customHeight="1">
      <c r="A3514" s="79">
        <v>5711015.0</v>
      </c>
      <c r="B3514" s="92" t="s">
        <v>3870</v>
      </c>
      <c r="C3514" s="81" t="str">
        <f t="shared" si="275"/>
        <v/>
      </c>
      <c r="D3514" s="82">
        <v>1097.91</v>
      </c>
      <c r="E3514" s="94"/>
      <c r="F3514" s="84">
        <f t="shared" si="273"/>
        <v>1339.4502</v>
      </c>
      <c r="G3514" s="95" t="s">
        <v>246</v>
      </c>
      <c r="H3514" s="69"/>
      <c r="I3514" s="133"/>
      <c r="J3514" s="76"/>
      <c r="K3514" s="88"/>
      <c r="N3514" s="18"/>
      <c r="P3514" s="4">
        <v>47.0</v>
      </c>
      <c r="Q3514" s="4"/>
      <c r="R3514" s="4"/>
      <c r="S3514" s="21"/>
      <c r="T3514" s="21"/>
      <c r="V3514" s="89"/>
      <c r="W3514" s="171"/>
      <c r="Z3514" s="73"/>
      <c r="AA3514" s="73">
        <v>5.000423884477357</v>
      </c>
      <c r="AB3514" s="4"/>
      <c r="AC3514" s="74"/>
      <c r="AD3514" s="75"/>
      <c r="AE3514" s="75"/>
      <c r="AF3514" s="76"/>
      <c r="AJ3514" s="90"/>
      <c r="AK3514" s="18"/>
      <c r="AL3514" s="8">
        <f t="shared" si="274"/>
        <v>0</v>
      </c>
      <c r="AO3514" s="8">
        <v>0.44343007971083825</v>
      </c>
      <c r="AT3514" s="18"/>
      <c r="AU3514" s="91"/>
    </row>
    <row r="3515" ht="12.0" customHeight="1">
      <c r="A3515" s="109">
        <v>5711033.0</v>
      </c>
      <c r="B3515" s="110" t="s">
        <v>3871</v>
      </c>
      <c r="C3515" s="81" t="str">
        <f t="shared" si="275"/>
        <v/>
      </c>
      <c r="D3515" s="82">
        <v>1412.05</v>
      </c>
      <c r="E3515" s="121" t="s">
        <v>245</v>
      </c>
      <c r="F3515" s="128">
        <f t="shared" si="273"/>
        <v>1722.701</v>
      </c>
      <c r="G3515" s="112" t="s">
        <v>246</v>
      </c>
      <c r="H3515" s="69"/>
      <c r="I3515" s="76"/>
      <c r="J3515" s="76"/>
      <c r="K3515" s="88"/>
      <c r="N3515" s="18"/>
      <c r="P3515" s="4">
        <v>47.0</v>
      </c>
      <c r="Q3515" s="4"/>
      <c r="R3515" s="4"/>
      <c r="S3515" s="21"/>
      <c r="T3515" s="21"/>
      <c r="V3515" s="89"/>
      <c r="W3515" s="171"/>
      <c r="Z3515" s="73"/>
      <c r="AA3515" s="73">
        <v>5.0</v>
      </c>
      <c r="AB3515" s="4"/>
      <c r="AC3515" s="74"/>
      <c r="AD3515" s="75"/>
      <c r="AE3515" s="75"/>
      <c r="AF3515" s="76"/>
      <c r="AJ3515" s="90"/>
      <c r="AK3515" s="18"/>
      <c r="AL3515" s="8">
        <f t="shared" si="274"/>
        <v>0</v>
      </c>
      <c r="AO3515" s="8">
        <v>0.4159940022370681</v>
      </c>
      <c r="AT3515" s="18"/>
      <c r="AU3515" s="91"/>
    </row>
    <row r="3516" ht="75.0" customHeight="1">
      <c r="A3516" s="62">
        <v>102.0</v>
      </c>
      <c r="B3516" s="113" t="s">
        <v>3872</v>
      </c>
      <c r="C3516" s="66"/>
      <c r="D3516" s="82"/>
      <c r="E3516" s="66"/>
      <c r="F3516" s="114"/>
      <c r="G3516" s="68"/>
      <c r="H3516" s="69"/>
      <c r="I3516" s="70">
        <v>0.0</v>
      </c>
      <c r="J3516" s="71"/>
      <c r="K3516" s="71"/>
      <c r="N3516" s="18"/>
      <c r="P3516" s="4">
        <v>48.0</v>
      </c>
      <c r="Q3516" s="4"/>
      <c r="R3516" s="5"/>
      <c r="S3516" s="21"/>
      <c r="T3516" s="21"/>
      <c r="V3516" s="72"/>
      <c r="W3516" s="171"/>
      <c r="Z3516" s="73"/>
      <c r="AA3516" s="73"/>
      <c r="AB3516" s="4"/>
      <c r="AC3516" s="74"/>
      <c r="AD3516" s="75"/>
      <c r="AE3516" s="75"/>
      <c r="AF3516" s="76"/>
      <c r="AJ3516" s="90"/>
      <c r="AK3516" s="18"/>
      <c r="AL3516" s="18"/>
      <c r="AT3516" s="18"/>
      <c r="AU3516" s="91"/>
    </row>
    <row r="3517" ht="12.0" customHeight="1">
      <c r="A3517" s="79">
        <v>5515066.0</v>
      </c>
      <c r="B3517" s="80" t="s">
        <v>3873</v>
      </c>
      <c r="C3517" s="81" t="str">
        <f t="shared" ref="C3517:C3563" si="276">IF(MROUND(AL3517/(AO3517*F3517),1)=0,"",MROUND(AL3517/(AO3517*F3517),1))</f>
        <v/>
      </c>
      <c r="D3517" s="82">
        <v>55.78</v>
      </c>
      <c r="E3517" s="83" t="s">
        <v>245</v>
      </c>
      <c r="F3517" s="84">
        <f t="shared" ref="F3517:F3563" si="277">D3517*1.22</f>
        <v>68.0516</v>
      </c>
      <c r="G3517" s="85" t="s">
        <v>252</v>
      </c>
      <c r="H3517" s="69"/>
      <c r="I3517" s="87" t="s">
        <v>1735</v>
      </c>
      <c r="J3517" s="76"/>
      <c r="K3517" s="88"/>
      <c r="N3517" s="18"/>
      <c r="P3517" s="4">
        <v>48.0</v>
      </c>
      <c r="Q3517" s="4"/>
      <c r="R3517" s="4"/>
      <c r="S3517" s="21"/>
      <c r="T3517" s="21"/>
      <c r="V3517" s="89"/>
      <c r="W3517" s="171"/>
      <c r="Z3517" s="73"/>
      <c r="AA3517" s="73">
        <v>15.0</v>
      </c>
      <c r="AB3517" s="4"/>
      <c r="AC3517" s="74"/>
      <c r="AD3517" s="75"/>
      <c r="AE3517" s="75"/>
      <c r="AF3517" s="76"/>
      <c r="AJ3517" s="90"/>
      <c r="AK3517" s="18"/>
      <c r="AL3517" s="8">
        <f t="shared" ref="AL3517:AL3563" si="278">$I$3516/16</f>
        <v>0</v>
      </c>
      <c r="AO3517" s="8">
        <v>10.79894776415653</v>
      </c>
      <c r="AT3517" s="18"/>
      <c r="AU3517" s="91"/>
    </row>
    <row r="3518" ht="12.0" customHeight="1">
      <c r="A3518" s="79">
        <v>5515067.0</v>
      </c>
      <c r="B3518" s="80" t="s">
        <v>3874</v>
      </c>
      <c r="C3518" s="81" t="str">
        <f t="shared" si="276"/>
        <v/>
      </c>
      <c r="D3518" s="82">
        <v>63.26</v>
      </c>
      <c r="E3518" s="94" t="s">
        <v>245</v>
      </c>
      <c r="F3518" s="84">
        <f t="shared" si="277"/>
        <v>77.1772</v>
      </c>
      <c r="G3518" s="95" t="s">
        <v>274</v>
      </c>
      <c r="H3518" s="69"/>
      <c r="I3518" s="187" t="s">
        <v>3875</v>
      </c>
      <c r="J3518" s="100"/>
      <c r="K3518" s="88"/>
      <c r="N3518" s="18"/>
      <c r="P3518" s="4">
        <v>48.0</v>
      </c>
      <c r="Q3518" s="4"/>
      <c r="R3518" s="4"/>
      <c r="S3518" s="21"/>
      <c r="T3518" s="21"/>
      <c r="V3518" s="89"/>
      <c r="W3518" s="171"/>
      <c r="Z3518" s="73"/>
      <c r="AA3518" s="73">
        <v>15.0</v>
      </c>
      <c r="AB3518" s="4"/>
      <c r="AC3518" s="74"/>
      <c r="AD3518" s="75"/>
      <c r="AE3518" s="75"/>
      <c r="AF3518" s="76"/>
      <c r="AJ3518" s="90"/>
      <c r="AK3518" s="18"/>
      <c r="AL3518" s="8">
        <f t="shared" si="278"/>
        <v>0</v>
      </c>
      <c r="AO3518" s="8">
        <v>1.718014417024902</v>
      </c>
      <c r="AT3518" s="18"/>
      <c r="AU3518" s="91"/>
    </row>
    <row r="3519" ht="12.0" customHeight="1">
      <c r="A3519" s="79">
        <v>5515068.0</v>
      </c>
      <c r="B3519" s="80" t="s">
        <v>3876</v>
      </c>
      <c r="C3519" s="81" t="str">
        <f t="shared" si="276"/>
        <v/>
      </c>
      <c r="D3519" s="82">
        <v>67.36</v>
      </c>
      <c r="E3519" s="94" t="s">
        <v>245</v>
      </c>
      <c r="F3519" s="84">
        <f t="shared" si="277"/>
        <v>82.1792</v>
      </c>
      <c r="G3519" s="95" t="s">
        <v>274</v>
      </c>
      <c r="H3519" s="69"/>
      <c r="I3519" s="188"/>
      <c r="J3519" s="100"/>
      <c r="K3519" s="88"/>
      <c r="N3519" s="18"/>
      <c r="P3519" s="4">
        <v>48.0</v>
      </c>
      <c r="Q3519" s="4"/>
      <c r="R3519" s="4"/>
      <c r="S3519" s="21"/>
      <c r="T3519" s="21"/>
      <c r="V3519" s="89"/>
      <c r="W3519" s="171"/>
      <c r="Z3519" s="73"/>
      <c r="AA3519" s="73">
        <v>15.0</v>
      </c>
      <c r="AB3519" s="4"/>
      <c r="AC3519" s="74"/>
      <c r="AD3519" s="75"/>
      <c r="AE3519" s="75"/>
      <c r="AF3519" s="76"/>
      <c r="AJ3519" s="90"/>
      <c r="AK3519" s="18"/>
      <c r="AL3519" s="8">
        <f t="shared" si="278"/>
        <v>0</v>
      </c>
      <c r="AO3519" s="8">
        <v>2.0415057347209786</v>
      </c>
      <c r="AT3519" s="18"/>
      <c r="AU3519" s="91"/>
    </row>
    <row r="3520" ht="12.0" customHeight="1">
      <c r="A3520" s="79">
        <v>5515069.0</v>
      </c>
      <c r="B3520" s="80" t="s">
        <v>3877</v>
      </c>
      <c r="C3520" s="81" t="str">
        <f t="shared" si="276"/>
        <v/>
      </c>
      <c r="D3520" s="82">
        <v>68.9</v>
      </c>
      <c r="E3520" s="94" t="s">
        <v>245</v>
      </c>
      <c r="F3520" s="84">
        <f t="shared" si="277"/>
        <v>84.058</v>
      </c>
      <c r="G3520" s="95" t="s">
        <v>274</v>
      </c>
      <c r="H3520" s="69"/>
      <c r="I3520" s="133" t="s">
        <v>2400</v>
      </c>
      <c r="J3520" s="100"/>
      <c r="K3520" s="88"/>
      <c r="N3520" s="18"/>
      <c r="P3520" s="4">
        <v>48.0</v>
      </c>
      <c r="Q3520" s="4"/>
      <c r="R3520" s="4"/>
      <c r="S3520" s="21"/>
      <c r="T3520" s="21"/>
      <c r="V3520" s="89"/>
      <c r="W3520" s="171"/>
      <c r="Z3520" s="73"/>
      <c r="AA3520" s="73">
        <v>15.0</v>
      </c>
      <c r="AB3520" s="4"/>
      <c r="AC3520" s="74"/>
      <c r="AD3520" s="75"/>
      <c r="AE3520" s="75"/>
      <c r="AF3520" s="76"/>
      <c r="AJ3520" s="90"/>
      <c r="AK3520" s="18"/>
      <c r="AL3520" s="8">
        <f t="shared" si="278"/>
        <v>0</v>
      </c>
      <c r="AO3520" s="8">
        <v>2.0415057347209786</v>
      </c>
      <c r="AT3520" s="18"/>
      <c r="AU3520" s="91"/>
    </row>
    <row r="3521" ht="12.0" customHeight="1">
      <c r="A3521" s="79">
        <v>5515070.0</v>
      </c>
      <c r="B3521" s="80" t="s">
        <v>3878</v>
      </c>
      <c r="C3521" s="81" t="str">
        <f t="shared" si="276"/>
        <v/>
      </c>
      <c r="D3521" s="82">
        <v>76.84</v>
      </c>
      <c r="E3521" s="94" t="s">
        <v>245</v>
      </c>
      <c r="F3521" s="84">
        <f t="shared" si="277"/>
        <v>93.7448</v>
      </c>
      <c r="G3521" s="95" t="s">
        <v>274</v>
      </c>
      <c r="H3521" s="69"/>
      <c r="I3521" s="76"/>
      <c r="J3521" s="100"/>
      <c r="K3521" s="88"/>
      <c r="N3521" s="18"/>
      <c r="P3521" s="4">
        <v>48.0</v>
      </c>
      <c r="Q3521" s="4"/>
      <c r="R3521" s="4"/>
      <c r="S3521" s="21"/>
      <c r="T3521" s="21"/>
      <c r="V3521" s="89"/>
      <c r="W3521" s="171"/>
      <c r="Z3521" s="73"/>
      <c r="AA3521" s="73">
        <v>15.0</v>
      </c>
      <c r="AB3521" s="4"/>
      <c r="AC3521" s="74"/>
      <c r="AD3521" s="75"/>
      <c r="AE3521" s="75"/>
      <c r="AF3521" s="76"/>
      <c r="AJ3521" s="90"/>
      <c r="AK3521" s="18"/>
      <c r="AL3521" s="8">
        <f t="shared" si="278"/>
        <v>0</v>
      </c>
      <c r="AO3521" s="8">
        <v>1.318044520407325</v>
      </c>
      <c r="AT3521" s="18"/>
      <c r="AU3521" s="91"/>
    </row>
    <row r="3522" ht="12.0" customHeight="1">
      <c r="A3522" s="79">
        <v>5515071.0</v>
      </c>
      <c r="B3522" s="80" t="s">
        <v>3879</v>
      </c>
      <c r="C3522" s="81" t="str">
        <f t="shared" si="276"/>
        <v/>
      </c>
      <c r="D3522" s="82">
        <v>78.35</v>
      </c>
      <c r="E3522" s="94" t="s">
        <v>245</v>
      </c>
      <c r="F3522" s="84">
        <f t="shared" si="277"/>
        <v>95.587</v>
      </c>
      <c r="G3522" s="95" t="s">
        <v>274</v>
      </c>
      <c r="H3522" s="69"/>
      <c r="I3522" s="76"/>
      <c r="J3522" s="100"/>
      <c r="K3522" s="88"/>
      <c r="N3522" s="18"/>
      <c r="P3522" s="4">
        <v>48.0</v>
      </c>
      <c r="Q3522" s="4"/>
      <c r="R3522" s="4"/>
      <c r="S3522" s="21"/>
      <c r="T3522" s="21"/>
      <c r="V3522" s="89"/>
      <c r="W3522" s="171"/>
      <c r="Z3522" s="73"/>
      <c r="AA3522" s="73">
        <v>15.0</v>
      </c>
      <c r="AB3522" s="4"/>
      <c r="AC3522" s="74"/>
      <c r="AD3522" s="75"/>
      <c r="AE3522" s="75"/>
      <c r="AF3522" s="76"/>
      <c r="AJ3522" s="90"/>
      <c r="AK3522" s="18"/>
      <c r="AL3522" s="8">
        <f t="shared" si="278"/>
        <v>0</v>
      </c>
      <c r="AO3522" s="8">
        <v>1.318044520407325</v>
      </c>
      <c r="AT3522" s="18"/>
      <c r="AU3522" s="91"/>
    </row>
    <row r="3523" ht="12.0" customHeight="1">
      <c r="A3523" s="79">
        <v>5515072.0</v>
      </c>
      <c r="B3523" s="80" t="s">
        <v>3880</v>
      </c>
      <c r="C3523" s="81" t="str">
        <f t="shared" si="276"/>
        <v/>
      </c>
      <c r="D3523" s="82">
        <v>93.25</v>
      </c>
      <c r="E3523" s="94" t="s">
        <v>245</v>
      </c>
      <c r="F3523" s="84">
        <f t="shared" si="277"/>
        <v>113.765</v>
      </c>
      <c r="G3523" s="95" t="s">
        <v>274</v>
      </c>
      <c r="H3523" s="69"/>
      <c r="I3523" s="187" t="s">
        <v>3881</v>
      </c>
      <c r="J3523" s="100"/>
      <c r="K3523" s="88"/>
      <c r="N3523" s="18"/>
      <c r="P3523" s="4">
        <v>48.0</v>
      </c>
      <c r="Q3523" s="4"/>
      <c r="R3523" s="4"/>
      <c r="S3523" s="21"/>
      <c r="T3523" s="21"/>
      <c r="V3523" s="89"/>
      <c r="W3523" s="171"/>
      <c r="Z3523" s="73"/>
      <c r="AA3523" s="73">
        <v>15.0</v>
      </c>
      <c r="AB3523" s="4"/>
      <c r="AC3523" s="74"/>
      <c r="AD3523" s="75"/>
      <c r="AE3523" s="75"/>
      <c r="AF3523" s="76"/>
      <c r="AJ3523" s="90"/>
      <c r="AK3523" s="18"/>
      <c r="AL3523" s="8">
        <f t="shared" si="278"/>
        <v>0</v>
      </c>
      <c r="AO3523" s="8">
        <v>1.3469050329470766</v>
      </c>
      <c r="AT3523" s="18"/>
      <c r="AU3523" s="91"/>
    </row>
    <row r="3524" ht="12.0" customHeight="1">
      <c r="A3524" s="79">
        <v>5515073.0</v>
      </c>
      <c r="B3524" s="80" t="s">
        <v>3882</v>
      </c>
      <c r="C3524" s="81" t="str">
        <f t="shared" si="276"/>
        <v/>
      </c>
      <c r="D3524" s="82">
        <v>97.3</v>
      </c>
      <c r="E3524" s="94" t="s">
        <v>245</v>
      </c>
      <c r="F3524" s="84">
        <f t="shared" si="277"/>
        <v>118.706</v>
      </c>
      <c r="G3524" s="95" t="s">
        <v>274</v>
      </c>
      <c r="H3524" s="69"/>
      <c r="I3524" s="188"/>
      <c r="J3524" s="100"/>
      <c r="K3524" s="88"/>
      <c r="N3524" s="18"/>
      <c r="P3524" s="4">
        <v>48.0</v>
      </c>
      <c r="Q3524" s="4"/>
      <c r="R3524" s="4"/>
      <c r="S3524" s="21"/>
      <c r="T3524" s="21"/>
      <c r="V3524" s="89"/>
      <c r="W3524" s="171"/>
      <c r="Z3524" s="73"/>
      <c r="AA3524" s="73">
        <v>15.0</v>
      </c>
      <c r="AB3524" s="4"/>
      <c r="AC3524" s="74"/>
      <c r="AD3524" s="75"/>
      <c r="AE3524" s="75"/>
      <c r="AF3524" s="76"/>
      <c r="AJ3524" s="90"/>
      <c r="AK3524" s="18"/>
      <c r="AL3524" s="8">
        <f t="shared" si="278"/>
        <v>0</v>
      </c>
      <c r="AO3524" s="8">
        <v>2.5715603409877463</v>
      </c>
      <c r="AT3524" s="18"/>
      <c r="AU3524" s="91"/>
    </row>
    <row r="3525" ht="12.0" customHeight="1">
      <c r="A3525" s="79">
        <v>5515074.0</v>
      </c>
      <c r="B3525" s="80" t="s">
        <v>3883</v>
      </c>
      <c r="C3525" s="81" t="str">
        <f t="shared" si="276"/>
        <v/>
      </c>
      <c r="D3525" s="82">
        <v>111.68</v>
      </c>
      <c r="E3525" s="94" t="s">
        <v>245</v>
      </c>
      <c r="F3525" s="84">
        <f t="shared" si="277"/>
        <v>136.2496</v>
      </c>
      <c r="G3525" s="95" t="s">
        <v>274</v>
      </c>
      <c r="H3525" s="69"/>
      <c r="I3525" s="76"/>
      <c r="J3525" s="100"/>
      <c r="K3525" s="88"/>
      <c r="N3525" s="18"/>
      <c r="P3525" s="4">
        <v>48.0</v>
      </c>
      <c r="Q3525" s="4"/>
      <c r="R3525" s="4"/>
      <c r="S3525" s="21"/>
      <c r="T3525" s="21"/>
      <c r="V3525" s="89"/>
      <c r="W3525" s="171"/>
      <c r="Z3525" s="73"/>
      <c r="AA3525" s="73">
        <v>15.0</v>
      </c>
      <c r="AB3525" s="4"/>
      <c r="AC3525" s="74"/>
      <c r="AD3525" s="75"/>
      <c r="AE3525" s="75"/>
      <c r="AF3525" s="76"/>
      <c r="AJ3525" s="90"/>
      <c r="AK3525" s="18"/>
      <c r="AL3525" s="8">
        <f t="shared" si="278"/>
        <v>0</v>
      </c>
      <c r="AO3525" s="8">
        <v>1.8567400530304519</v>
      </c>
      <c r="AT3525" s="18"/>
      <c r="AU3525" s="91"/>
    </row>
    <row r="3526" ht="12.0" customHeight="1">
      <c r="A3526" s="79">
        <v>5515075.0</v>
      </c>
      <c r="B3526" s="80" t="s">
        <v>3884</v>
      </c>
      <c r="C3526" s="81" t="str">
        <f t="shared" si="276"/>
        <v/>
      </c>
      <c r="D3526" s="82">
        <v>146.36</v>
      </c>
      <c r="E3526" s="94" t="s">
        <v>245</v>
      </c>
      <c r="F3526" s="84">
        <f t="shared" si="277"/>
        <v>178.5592</v>
      </c>
      <c r="G3526" s="95" t="s">
        <v>274</v>
      </c>
      <c r="H3526" s="69"/>
      <c r="I3526" s="187" t="s">
        <v>3885</v>
      </c>
      <c r="J3526" s="100"/>
      <c r="K3526" s="88"/>
      <c r="N3526" s="18"/>
      <c r="P3526" s="4">
        <v>48.0</v>
      </c>
      <c r="Q3526" s="4"/>
      <c r="R3526" s="4"/>
      <c r="S3526" s="21"/>
      <c r="T3526" s="21"/>
      <c r="V3526" s="89"/>
      <c r="W3526" s="171"/>
      <c r="Z3526" s="73"/>
      <c r="AA3526" s="73">
        <v>15.0</v>
      </c>
      <c r="AB3526" s="4"/>
      <c r="AC3526" s="74"/>
      <c r="AD3526" s="75"/>
      <c r="AE3526" s="75"/>
      <c r="AF3526" s="76"/>
      <c r="AJ3526" s="90"/>
      <c r="AK3526" s="18"/>
      <c r="AL3526" s="8">
        <f t="shared" si="278"/>
        <v>0</v>
      </c>
      <c r="AO3526" s="8">
        <v>1.4835402108405893</v>
      </c>
      <c r="AT3526" s="18"/>
      <c r="AU3526" s="91"/>
    </row>
    <row r="3527" ht="12.0" customHeight="1">
      <c r="A3527" s="79">
        <v>5515076.0</v>
      </c>
      <c r="B3527" s="80" t="s">
        <v>3886</v>
      </c>
      <c r="C3527" s="81" t="str">
        <f t="shared" si="276"/>
        <v/>
      </c>
      <c r="D3527" s="82">
        <v>176.74</v>
      </c>
      <c r="E3527" s="94" t="s">
        <v>245</v>
      </c>
      <c r="F3527" s="84">
        <f t="shared" si="277"/>
        <v>215.6228</v>
      </c>
      <c r="G3527" s="95" t="s">
        <v>274</v>
      </c>
      <c r="H3527" s="69"/>
      <c r="I3527" s="188"/>
      <c r="J3527" s="100"/>
      <c r="K3527" s="88"/>
      <c r="N3527" s="18"/>
      <c r="P3527" s="4">
        <v>48.0</v>
      </c>
      <c r="Q3527" s="4"/>
      <c r="R3527" s="4"/>
      <c r="S3527" s="21"/>
      <c r="T3527" s="21"/>
      <c r="V3527" s="89"/>
      <c r="W3527" s="171"/>
      <c r="Z3527" s="73"/>
      <c r="AA3527" s="73">
        <v>15.0</v>
      </c>
      <c r="AB3527" s="4"/>
      <c r="AC3527" s="74"/>
      <c r="AD3527" s="75"/>
      <c r="AE3527" s="75"/>
      <c r="AF3527" s="76"/>
      <c r="AJ3527" s="90"/>
      <c r="AK3527" s="18"/>
      <c r="AL3527" s="8">
        <f t="shared" si="278"/>
        <v>0</v>
      </c>
      <c r="AO3527" s="8">
        <v>0.46026713918397916</v>
      </c>
      <c r="AT3527" s="18"/>
      <c r="AU3527" s="91"/>
    </row>
    <row r="3528" ht="12.0" customHeight="1">
      <c r="A3528" s="79">
        <v>5515077.0</v>
      </c>
      <c r="B3528" s="80" t="s">
        <v>3887</v>
      </c>
      <c r="C3528" s="81" t="str">
        <f t="shared" si="276"/>
        <v/>
      </c>
      <c r="D3528" s="82">
        <v>211.34</v>
      </c>
      <c r="E3528" s="94" t="s">
        <v>245</v>
      </c>
      <c r="F3528" s="84">
        <f t="shared" si="277"/>
        <v>257.8348</v>
      </c>
      <c r="G3528" s="95" t="s">
        <v>274</v>
      </c>
      <c r="H3528" s="69"/>
      <c r="I3528" s="133" t="s">
        <v>2400</v>
      </c>
      <c r="J3528" s="100"/>
      <c r="K3528" s="88"/>
      <c r="N3528" s="18"/>
      <c r="P3528" s="4">
        <v>48.0</v>
      </c>
      <c r="Q3528" s="4"/>
      <c r="R3528" s="4"/>
      <c r="S3528" s="21"/>
      <c r="T3528" s="21"/>
      <c r="V3528" s="89"/>
      <c r="W3528" s="171"/>
      <c r="Z3528" s="73"/>
      <c r="AA3528" s="73">
        <v>15.0</v>
      </c>
      <c r="AB3528" s="4"/>
      <c r="AC3528" s="74"/>
      <c r="AD3528" s="75"/>
      <c r="AE3528" s="75"/>
      <c r="AF3528" s="76"/>
      <c r="AJ3528" s="90"/>
      <c r="AK3528" s="18"/>
      <c r="AL3528" s="8">
        <f t="shared" si="278"/>
        <v>0</v>
      </c>
      <c r="AO3528" s="8">
        <v>0.46026713918397916</v>
      </c>
      <c r="AT3528" s="18"/>
      <c r="AU3528" s="91"/>
    </row>
    <row r="3529" ht="12.0" customHeight="1">
      <c r="A3529" s="79">
        <v>5515078.0</v>
      </c>
      <c r="B3529" s="80" t="s">
        <v>3888</v>
      </c>
      <c r="C3529" s="81" t="str">
        <f t="shared" si="276"/>
        <v/>
      </c>
      <c r="D3529" s="82">
        <v>321.82</v>
      </c>
      <c r="E3529" s="94" t="s">
        <v>245</v>
      </c>
      <c r="F3529" s="84">
        <f t="shared" si="277"/>
        <v>392.6204</v>
      </c>
      <c r="G3529" s="95" t="s">
        <v>252</v>
      </c>
      <c r="H3529" s="69"/>
      <c r="I3529" s="76"/>
      <c r="J3529" s="76"/>
      <c r="K3529" s="88"/>
      <c r="N3529" s="18"/>
      <c r="P3529" s="4">
        <v>48.0</v>
      </c>
      <c r="Q3529" s="4"/>
      <c r="R3529" s="4"/>
      <c r="S3529" s="21"/>
      <c r="T3529" s="21"/>
      <c r="V3529" s="89"/>
      <c r="W3529" s="171"/>
      <c r="Z3529" s="73"/>
      <c r="AA3529" s="73">
        <v>15.0</v>
      </c>
      <c r="AB3529" s="4"/>
      <c r="AC3529" s="74"/>
      <c r="AD3529" s="75"/>
      <c r="AE3529" s="75"/>
      <c r="AF3529" s="76"/>
      <c r="AJ3529" s="90"/>
      <c r="AK3529" s="18"/>
      <c r="AL3529" s="8">
        <f t="shared" si="278"/>
        <v>0</v>
      </c>
      <c r="AO3529" s="8">
        <v>0.7386322191142577</v>
      </c>
      <c r="AT3529" s="18"/>
      <c r="AU3529" s="91"/>
    </row>
    <row r="3530" ht="12.0" customHeight="1">
      <c r="A3530" s="79">
        <v>5515079.0</v>
      </c>
      <c r="B3530" s="80" t="s">
        <v>3889</v>
      </c>
      <c r="C3530" s="81" t="str">
        <f t="shared" si="276"/>
        <v/>
      </c>
      <c r="D3530" s="82">
        <v>333.62</v>
      </c>
      <c r="E3530" s="94" t="s">
        <v>245</v>
      </c>
      <c r="F3530" s="84">
        <f t="shared" si="277"/>
        <v>407.0164</v>
      </c>
      <c r="G3530" s="95" t="s">
        <v>252</v>
      </c>
      <c r="H3530" s="69"/>
      <c r="I3530" s="187" t="s">
        <v>3890</v>
      </c>
      <c r="J3530" s="76"/>
      <c r="K3530" s="88"/>
      <c r="N3530" s="18"/>
      <c r="P3530" s="4">
        <v>48.0</v>
      </c>
      <c r="Q3530" s="4"/>
      <c r="R3530" s="4"/>
      <c r="S3530" s="21"/>
      <c r="T3530" s="21"/>
      <c r="V3530" s="89"/>
      <c r="W3530" s="171"/>
      <c r="Z3530" s="73"/>
      <c r="AA3530" s="73">
        <v>15.0</v>
      </c>
      <c r="AB3530" s="4"/>
      <c r="AC3530" s="74"/>
      <c r="AD3530" s="75"/>
      <c r="AE3530" s="75"/>
      <c r="AF3530" s="76"/>
      <c r="AJ3530" s="90"/>
      <c r="AK3530" s="18"/>
      <c r="AL3530" s="8">
        <f t="shared" si="278"/>
        <v>0</v>
      </c>
      <c r="AO3530" s="8">
        <v>0.8045397644903926</v>
      </c>
      <c r="AT3530" s="18"/>
      <c r="AU3530" s="91"/>
    </row>
    <row r="3531" ht="12.0" customHeight="1">
      <c r="A3531" s="79">
        <v>5515080.0</v>
      </c>
      <c r="B3531" s="80" t="s">
        <v>3891</v>
      </c>
      <c r="C3531" s="81" t="str">
        <f t="shared" si="276"/>
        <v/>
      </c>
      <c r="D3531" s="82">
        <v>68.03</v>
      </c>
      <c r="E3531" s="94" t="s">
        <v>245</v>
      </c>
      <c r="F3531" s="84">
        <f t="shared" si="277"/>
        <v>82.9966</v>
      </c>
      <c r="G3531" s="95" t="s">
        <v>252</v>
      </c>
      <c r="H3531" s="69"/>
      <c r="I3531" s="188"/>
      <c r="J3531" s="76"/>
      <c r="K3531" s="88"/>
      <c r="N3531" s="18"/>
      <c r="P3531" s="4">
        <v>48.0</v>
      </c>
      <c r="Q3531" s="4"/>
      <c r="R3531" s="4"/>
      <c r="S3531" s="21"/>
      <c r="T3531" s="21"/>
      <c r="V3531" s="89"/>
      <c r="W3531" s="171"/>
      <c r="Z3531" s="73"/>
      <c r="AA3531" s="73">
        <v>15.0</v>
      </c>
      <c r="AB3531" s="4"/>
      <c r="AC3531" s="74"/>
      <c r="AD3531" s="75"/>
      <c r="AE3531" s="75"/>
      <c r="AF3531" s="76"/>
      <c r="AJ3531" s="90"/>
      <c r="AK3531" s="18"/>
      <c r="AL3531" s="8">
        <f t="shared" si="278"/>
        <v>0</v>
      </c>
      <c r="AO3531" s="8">
        <v>1.1577957730984534</v>
      </c>
      <c r="AT3531" s="18"/>
      <c r="AU3531" s="91"/>
    </row>
    <row r="3532" ht="12.0" customHeight="1">
      <c r="A3532" s="79">
        <v>5515081.0</v>
      </c>
      <c r="B3532" s="80" t="s">
        <v>3892</v>
      </c>
      <c r="C3532" s="81" t="str">
        <f t="shared" si="276"/>
        <v/>
      </c>
      <c r="D3532" s="82">
        <v>76.54</v>
      </c>
      <c r="E3532" s="94" t="s">
        <v>245</v>
      </c>
      <c r="F3532" s="84">
        <f t="shared" si="277"/>
        <v>93.3788</v>
      </c>
      <c r="G3532" s="95" t="s">
        <v>252</v>
      </c>
      <c r="H3532" s="69"/>
      <c r="I3532" s="76"/>
      <c r="J3532" s="76"/>
      <c r="K3532" s="88"/>
      <c r="N3532" s="18"/>
      <c r="P3532" s="4">
        <v>48.0</v>
      </c>
      <c r="Q3532" s="4"/>
      <c r="R3532" s="4"/>
      <c r="S3532" s="21"/>
      <c r="T3532" s="21"/>
      <c r="V3532" s="89"/>
      <c r="W3532" s="171"/>
      <c r="Z3532" s="73"/>
      <c r="AA3532" s="73">
        <v>15.0</v>
      </c>
      <c r="AB3532" s="4"/>
      <c r="AC3532" s="74"/>
      <c r="AD3532" s="75"/>
      <c r="AE3532" s="75"/>
      <c r="AF3532" s="76"/>
      <c r="AJ3532" s="90"/>
      <c r="AK3532" s="18"/>
      <c r="AL3532" s="8">
        <f t="shared" si="278"/>
        <v>0</v>
      </c>
      <c r="AO3532" s="8">
        <v>1.4366684800511298</v>
      </c>
      <c r="AT3532" s="18"/>
      <c r="AU3532" s="91"/>
    </row>
    <row r="3533" ht="12.0" customHeight="1">
      <c r="A3533" s="79">
        <v>5515082.0</v>
      </c>
      <c r="B3533" s="80" t="s">
        <v>3893</v>
      </c>
      <c r="C3533" s="81" t="str">
        <f t="shared" si="276"/>
        <v/>
      </c>
      <c r="D3533" s="82">
        <v>85.06</v>
      </c>
      <c r="E3533" s="94" t="s">
        <v>245</v>
      </c>
      <c r="F3533" s="84">
        <f t="shared" si="277"/>
        <v>103.7732</v>
      </c>
      <c r="G3533" s="95" t="s">
        <v>252</v>
      </c>
      <c r="H3533" s="69"/>
      <c r="I3533" s="87"/>
      <c r="J3533" s="76"/>
      <c r="K3533" s="88"/>
      <c r="N3533" s="18"/>
      <c r="P3533" s="4">
        <v>48.0</v>
      </c>
      <c r="Q3533" s="4"/>
      <c r="R3533" s="4"/>
      <c r="S3533" s="21"/>
      <c r="T3533" s="21"/>
      <c r="V3533" s="89"/>
      <c r="W3533" s="171"/>
      <c r="Z3533" s="73"/>
      <c r="AA3533" s="73">
        <v>15.0</v>
      </c>
      <c r="AB3533" s="4"/>
      <c r="AC3533" s="74"/>
      <c r="AD3533" s="75"/>
      <c r="AE3533" s="75"/>
      <c r="AF3533" s="76"/>
      <c r="AJ3533" s="90"/>
      <c r="AK3533" s="18"/>
      <c r="AL3533" s="8">
        <f t="shared" si="278"/>
        <v>0</v>
      </c>
      <c r="AO3533" s="8">
        <v>2.712494190468142</v>
      </c>
      <c r="AT3533" s="18"/>
      <c r="AU3533" s="91"/>
    </row>
    <row r="3534" ht="12.0" customHeight="1">
      <c r="A3534" s="79">
        <v>5515083.0</v>
      </c>
      <c r="B3534" s="80" t="s">
        <v>3894</v>
      </c>
      <c r="C3534" s="81" t="str">
        <f t="shared" si="276"/>
        <v/>
      </c>
      <c r="D3534" s="82">
        <v>88.32</v>
      </c>
      <c r="E3534" s="94" t="s">
        <v>245</v>
      </c>
      <c r="F3534" s="84">
        <f t="shared" si="277"/>
        <v>107.7504</v>
      </c>
      <c r="G3534" s="95" t="s">
        <v>252</v>
      </c>
      <c r="H3534" s="69"/>
      <c r="I3534" s="87" t="s">
        <v>2176</v>
      </c>
      <c r="J3534" s="76"/>
      <c r="K3534" s="88"/>
      <c r="N3534" s="18"/>
      <c r="P3534" s="4">
        <v>48.0</v>
      </c>
      <c r="Q3534" s="4"/>
      <c r="R3534" s="4"/>
      <c r="S3534" s="21"/>
      <c r="T3534" s="21"/>
      <c r="V3534" s="89"/>
      <c r="W3534" s="171"/>
      <c r="Z3534" s="73"/>
      <c r="AA3534" s="73">
        <v>15.0</v>
      </c>
      <c r="AB3534" s="4"/>
      <c r="AC3534" s="74"/>
      <c r="AD3534" s="75"/>
      <c r="AE3534" s="75"/>
      <c r="AF3534" s="76"/>
      <c r="AJ3534" s="90"/>
      <c r="AK3534" s="18"/>
      <c r="AL3534" s="8">
        <f t="shared" si="278"/>
        <v>0</v>
      </c>
      <c r="AO3534" s="8">
        <v>2.712494190468142</v>
      </c>
      <c r="AT3534" s="18"/>
      <c r="AU3534" s="91"/>
    </row>
    <row r="3535" ht="12.0" customHeight="1">
      <c r="A3535" s="79">
        <v>5515084.0</v>
      </c>
      <c r="B3535" s="80" t="s">
        <v>3895</v>
      </c>
      <c r="C3535" s="81" t="str">
        <f t="shared" si="276"/>
        <v/>
      </c>
      <c r="D3535" s="82">
        <v>115.13</v>
      </c>
      <c r="E3535" s="94" t="s">
        <v>245</v>
      </c>
      <c r="F3535" s="84">
        <f t="shared" si="277"/>
        <v>140.4586</v>
      </c>
      <c r="G3535" s="95" t="s">
        <v>252</v>
      </c>
      <c r="H3535" s="69"/>
      <c r="I3535" s="187" t="s">
        <v>3896</v>
      </c>
      <c r="J3535" s="76"/>
      <c r="K3535" s="88"/>
      <c r="N3535" s="18"/>
      <c r="P3535" s="4">
        <v>48.0</v>
      </c>
      <c r="Q3535" s="4"/>
      <c r="R3535" s="4"/>
      <c r="S3535" s="21"/>
      <c r="T3535" s="21"/>
      <c r="V3535" s="89"/>
      <c r="W3535" s="171"/>
      <c r="Z3535" s="73"/>
      <c r="AA3535" s="73">
        <v>15.0</v>
      </c>
      <c r="AB3535" s="4"/>
      <c r="AC3535" s="74"/>
      <c r="AD3535" s="75"/>
      <c r="AE3535" s="75"/>
      <c r="AF3535" s="76"/>
      <c r="AJ3535" s="90"/>
      <c r="AK3535" s="18"/>
      <c r="AL3535" s="8">
        <f t="shared" si="278"/>
        <v>0</v>
      </c>
      <c r="AO3535" s="8">
        <v>1.6117311307444269</v>
      </c>
      <c r="AT3535" s="18"/>
      <c r="AU3535" s="91"/>
    </row>
    <row r="3536" ht="12.0" customHeight="1">
      <c r="A3536" s="79">
        <v>5515085.0</v>
      </c>
      <c r="B3536" s="80" t="s">
        <v>3897</v>
      </c>
      <c r="C3536" s="81" t="str">
        <f t="shared" si="276"/>
        <v/>
      </c>
      <c r="D3536" s="82">
        <v>117.22</v>
      </c>
      <c r="E3536" s="121" t="s">
        <v>245</v>
      </c>
      <c r="F3536" s="128">
        <f t="shared" si="277"/>
        <v>143.0084</v>
      </c>
      <c r="G3536" s="112" t="s">
        <v>246</v>
      </c>
      <c r="H3536" s="69"/>
      <c r="I3536" s="193"/>
      <c r="J3536" s="76"/>
      <c r="K3536" s="88"/>
      <c r="N3536" s="18"/>
      <c r="P3536" s="4">
        <v>48.0</v>
      </c>
      <c r="Q3536" s="4"/>
      <c r="R3536" s="4"/>
      <c r="S3536" s="21"/>
      <c r="T3536" s="21"/>
      <c r="V3536" s="89"/>
      <c r="W3536" s="171"/>
      <c r="Z3536" s="73"/>
      <c r="AA3536" s="73">
        <v>15.0</v>
      </c>
      <c r="AB3536" s="4"/>
      <c r="AC3536" s="74"/>
      <c r="AD3536" s="75"/>
      <c r="AE3536" s="75"/>
      <c r="AF3536" s="76"/>
      <c r="AJ3536" s="90"/>
      <c r="AK3536" s="18"/>
      <c r="AL3536" s="8">
        <f t="shared" si="278"/>
        <v>0</v>
      </c>
      <c r="AO3536" s="8">
        <v>0.2265256649269874</v>
      </c>
      <c r="AT3536" s="18"/>
      <c r="AU3536" s="91"/>
    </row>
    <row r="3537" ht="12.0" customHeight="1">
      <c r="A3537" s="79">
        <v>5515086.0</v>
      </c>
      <c r="B3537" s="80" t="s">
        <v>3898</v>
      </c>
      <c r="C3537" s="81" t="str">
        <f t="shared" si="276"/>
        <v/>
      </c>
      <c r="D3537" s="82">
        <v>139.6</v>
      </c>
      <c r="E3537" s="94" t="s">
        <v>245</v>
      </c>
      <c r="F3537" s="84">
        <f t="shared" si="277"/>
        <v>170.312</v>
      </c>
      <c r="G3537" s="95" t="s">
        <v>252</v>
      </c>
      <c r="H3537" s="69"/>
      <c r="I3537" s="195"/>
      <c r="J3537" s="76"/>
      <c r="K3537" s="88"/>
      <c r="N3537" s="18"/>
      <c r="P3537" s="4">
        <v>48.0</v>
      </c>
      <c r="Q3537" s="4"/>
      <c r="R3537" s="4"/>
      <c r="S3537" s="21"/>
      <c r="T3537" s="21"/>
      <c r="V3537" s="89"/>
      <c r="W3537" s="171"/>
      <c r="Z3537" s="73"/>
      <c r="AA3537" s="73">
        <v>15.0</v>
      </c>
      <c r="AB3537" s="4"/>
      <c r="AC3537" s="74"/>
      <c r="AD3537" s="75"/>
      <c r="AE3537" s="75"/>
      <c r="AF3537" s="76"/>
      <c r="AJ3537" s="90"/>
      <c r="AK3537" s="18"/>
      <c r="AL3537" s="8">
        <f t="shared" si="278"/>
        <v>0</v>
      </c>
      <c r="AO3537" s="8">
        <v>0.8045397644903926</v>
      </c>
      <c r="AT3537" s="18"/>
      <c r="AU3537" s="91"/>
    </row>
    <row r="3538" ht="12.0" customHeight="1">
      <c r="A3538" s="79">
        <v>5515087.0</v>
      </c>
      <c r="B3538" s="80" t="s">
        <v>3899</v>
      </c>
      <c r="C3538" s="81" t="str">
        <f t="shared" si="276"/>
        <v/>
      </c>
      <c r="D3538" s="82">
        <v>182.95</v>
      </c>
      <c r="E3538" s="94" t="s">
        <v>245</v>
      </c>
      <c r="F3538" s="84">
        <f t="shared" si="277"/>
        <v>223.199</v>
      </c>
      <c r="G3538" s="95" t="s">
        <v>252</v>
      </c>
      <c r="H3538" s="69"/>
      <c r="I3538" s="195"/>
      <c r="J3538" s="76"/>
      <c r="K3538" s="88"/>
      <c r="N3538" s="18"/>
      <c r="P3538" s="4">
        <v>48.0</v>
      </c>
      <c r="Q3538" s="4"/>
      <c r="R3538" s="4"/>
      <c r="S3538" s="21"/>
      <c r="T3538" s="21"/>
      <c r="V3538" s="89"/>
      <c r="W3538" s="171"/>
      <c r="Z3538" s="73"/>
      <c r="AA3538" s="73">
        <v>15.0</v>
      </c>
      <c r="AB3538" s="4"/>
      <c r="AC3538" s="74"/>
      <c r="AD3538" s="75"/>
      <c r="AE3538" s="75"/>
      <c r="AF3538" s="76"/>
      <c r="AJ3538" s="90"/>
      <c r="AK3538" s="18"/>
      <c r="AL3538" s="8">
        <f t="shared" si="278"/>
        <v>0</v>
      </c>
      <c r="AO3538" s="8">
        <v>1.1577957730984534</v>
      </c>
      <c r="AT3538" s="18"/>
      <c r="AU3538" s="91"/>
    </row>
    <row r="3539" ht="12.0" customHeight="1">
      <c r="A3539" s="79">
        <v>5515088.0</v>
      </c>
      <c r="B3539" s="80" t="s">
        <v>3900</v>
      </c>
      <c r="C3539" s="81" t="str">
        <f t="shared" si="276"/>
        <v/>
      </c>
      <c r="D3539" s="82">
        <v>207.92</v>
      </c>
      <c r="E3539" s="94" t="s">
        <v>245</v>
      </c>
      <c r="F3539" s="84">
        <f t="shared" si="277"/>
        <v>253.6624</v>
      </c>
      <c r="G3539" s="95" t="s">
        <v>252</v>
      </c>
      <c r="H3539" s="69"/>
      <c r="I3539" s="76"/>
      <c r="J3539" s="76"/>
      <c r="K3539" s="88"/>
      <c r="N3539" s="18"/>
      <c r="P3539" s="4">
        <v>48.0</v>
      </c>
      <c r="Q3539" s="4"/>
      <c r="R3539" s="4"/>
      <c r="S3539" s="21"/>
      <c r="T3539" s="21"/>
      <c r="V3539" s="89"/>
      <c r="W3539" s="171"/>
      <c r="Z3539" s="73"/>
      <c r="AA3539" s="73">
        <v>15.0</v>
      </c>
      <c r="AB3539" s="4"/>
      <c r="AC3539" s="74"/>
      <c r="AD3539" s="75"/>
      <c r="AE3539" s="75"/>
      <c r="AF3539" s="76"/>
      <c r="AJ3539" s="90"/>
      <c r="AK3539" s="18"/>
      <c r="AL3539" s="8">
        <f t="shared" si="278"/>
        <v>0</v>
      </c>
      <c r="AO3539" s="8">
        <v>1.4366684800511298</v>
      </c>
      <c r="AT3539" s="18"/>
      <c r="AU3539" s="91"/>
    </row>
    <row r="3540" ht="12.0" customHeight="1">
      <c r="A3540" s="79">
        <v>5515089.0</v>
      </c>
      <c r="B3540" s="80" t="s">
        <v>3901</v>
      </c>
      <c r="C3540" s="81" t="str">
        <f t="shared" si="276"/>
        <v/>
      </c>
      <c r="D3540" s="82">
        <v>264.17</v>
      </c>
      <c r="E3540" s="94" t="s">
        <v>245</v>
      </c>
      <c r="F3540" s="84">
        <f t="shared" si="277"/>
        <v>322.2874</v>
      </c>
      <c r="G3540" s="95" t="s">
        <v>252</v>
      </c>
      <c r="H3540" s="69"/>
      <c r="I3540" s="87"/>
      <c r="J3540" s="76"/>
      <c r="K3540" s="88"/>
      <c r="N3540" s="18"/>
      <c r="P3540" s="4">
        <v>48.0</v>
      </c>
      <c r="Q3540" s="4"/>
      <c r="R3540" s="4"/>
      <c r="S3540" s="21"/>
      <c r="T3540" s="21"/>
      <c r="V3540" s="89"/>
      <c r="W3540" s="171"/>
      <c r="Z3540" s="73"/>
      <c r="AA3540" s="73">
        <v>15.0</v>
      </c>
      <c r="AB3540" s="4"/>
      <c r="AC3540" s="74"/>
      <c r="AD3540" s="75"/>
      <c r="AE3540" s="75"/>
      <c r="AF3540" s="76"/>
      <c r="AJ3540" s="90"/>
      <c r="AK3540" s="18"/>
      <c r="AL3540" s="8">
        <f t="shared" si="278"/>
        <v>0</v>
      </c>
      <c r="AO3540" s="8">
        <v>2.712494190468142</v>
      </c>
      <c r="AT3540" s="18"/>
      <c r="AU3540" s="91"/>
    </row>
    <row r="3541" ht="12.0" customHeight="1">
      <c r="A3541" s="79">
        <v>5515090.0</v>
      </c>
      <c r="B3541" s="80" t="s">
        <v>3902</v>
      </c>
      <c r="C3541" s="81" t="str">
        <f t="shared" si="276"/>
        <v/>
      </c>
      <c r="D3541" s="82">
        <v>373.36</v>
      </c>
      <c r="E3541" s="94" t="s">
        <v>245</v>
      </c>
      <c r="F3541" s="84">
        <f t="shared" si="277"/>
        <v>455.4992</v>
      </c>
      <c r="G3541" s="95" t="s">
        <v>252</v>
      </c>
      <c r="H3541" s="69"/>
      <c r="I3541" s="87"/>
      <c r="J3541" s="76"/>
      <c r="K3541" s="88"/>
      <c r="N3541" s="18"/>
      <c r="P3541" s="4">
        <v>48.0</v>
      </c>
      <c r="Q3541" s="4"/>
      <c r="R3541" s="4"/>
      <c r="S3541" s="21"/>
      <c r="T3541" s="21"/>
      <c r="V3541" s="89"/>
      <c r="W3541" s="171"/>
      <c r="Z3541" s="73"/>
      <c r="AA3541" s="73">
        <v>15.0</v>
      </c>
      <c r="AB3541" s="4"/>
      <c r="AC3541" s="74"/>
      <c r="AD3541" s="75"/>
      <c r="AE3541" s="75"/>
      <c r="AF3541" s="76"/>
      <c r="AJ3541" s="90"/>
      <c r="AK3541" s="18"/>
      <c r="AL3541" s="8">
        <f t="shared" si="278"/>
        <v>0</v>
      </c>
      <c r="AO3541" s="8">
        <v>2.712494190468142</v>
      </c>
      <c r="AT3541" s="18"/>
      <c r="AU3541" s="91"/>
    </row>
    <row r="3542" ht="12.0" customHeight="1">
      <c r="A3542" s="79">
        <v>5515091.0</v>
      </c>
      <c r="B3542" s="80" t="s">
        <v>3903</v>
      </c>
      <c r="C3542" s="81" t="str">
        <f t="shared" si="276"/>
        <v/>
      </c>
      <c r="D3542" s="82">
        <v>497.36</v>
      </c>
      <c r="E3542" s="94" t="s">
        <v>245</v>
      </c>
      <c r="F3542" s="84">
        <f t="shared" si="277"/>
        <v>606.7792</v>
      </c>
      <c r="G3542" s="95" t="s">
        <v>252</v>
      </c>
      <c r="H3542" s="69"/>
      <c r="I3542" s="195"/>
      <c r="J3542" s="76"/>
      <c r="K3542" s="88"/>
      <c r="N3542" s="18"/>
      <c r="P3542" s="4">
        <v>48.0</v>
      </c>
      <c r="Q3542" s="4"/>
      <c r="R3542" s="4"/>
      <c r="S3542" s="21"/>
      <c r="T3542" s="21"/>
      <c r="V3542" s="89"/>
      <c r="W3542" s="171"/>
      <c r="Z3542" s="73"/>
      <c r="AA3542" s="73">
        <v>15.0</v>
      </c>
      <c r="AB3542" s="4"/>
      <c r="AC3542" s="74"/>
      <c r="AD3542" s="75"/>
      <c r="AE3542" s="75"/>
      <c r="AF3542" s="76"/>
      <c r="AJ3542" s="90"/>
      <c r="AK3542" s="18"/>
      <c r="AL3542" s="8">
        <f t="shared" si="278"/>
        <v>0</v>
      </c>
      <c r="AO3542" s="8">
        <v>1.6117311307444269</v>
      </c>
      <c r="AT3542" s="18"/>
      <c r="AU3542" s="91"/>
    </row>
    <row r="3543" ht="12.0" customHeight="1">
      <c r="A3543" s="79">
        <v>5515092.0</v>
      </c>
      <c r="B3543" s="80" t="s">
        <v>3904</v>
      </c>
      <c r="C3543" s="81" t="str">
        <f t="shared" si="276"/>
        <v/>
      </c>
      <c r="D3543" s="82">
        <v>651.41</v>
      </c>
      <c r="E3543" s="94" t="s">
        <v>245</v>
      </c>
      <c r="F3543" s="84">
        <f t="shared" si="277"/>
        <v>794.7202</v>
      </c>
      <c r="G3543" s="112" t="s">
        <v>246</v>
      </c>
      <c r="H3543" s="69"/>
      <c r="I3543" s="195"/>
      <c r="J3543" s="76"/>
      <c r="K3543" s="88"/>
      <c r="N3543" s="18"/>
      <c r="P3543" s="4">
        <v>48.0</v>
      </c>
      <c r="Q3543" s="4"/>
      <c r="R3543" s="4"/>
      <c r="S3543" s="21"/>
      <c r="T3543" s="21"/>
      <c r="V3543" s="89"/>
      <c r="W3543" s="171"/>
      <c r="Z3543" s="73"/>
      <c r="AA3543" s="73">
        <v>15.0</v>
      </c>
      <c r="AB3543" s="4"/>
      <c r="AC3543" s="74"/>
      <c r="AD3543" s="75"/>
      <c r="AE3543" s="75"/>
      <c r="AF3543" s="76"/>
      <c r="AJ3543" s="90"/>
      <c r="AK3543" s="18"/>
      <c r="AL3543" s="8">
        <f t="shared" si="278"/>
        <v>0</v>
      </c>
      <c r="AO3543" s="8">
        <v>0.2265256649269874</v>
      </c>
      <c r="AT3543" s="18"/>
      <c r="AU3543" s="91"/>
    </row>
    <row r="3544" ht="12.0" customHeight="1">
      <c r="A3544" s="79">
        <v>2802024.0</v>
      </c>
      <c r="B3544" s="80" t="s">
        <v>3905</v>
      </c>
      <c r="C3544" s="81" t="str">
        <f t="shared" si="276"/>
        <v/>
      </c>
      <c r="D3544" s="82">
        <v>106.16</v>
      </c>
      <c r="E3544" s="94" t="s">
        <v>245</v>
      </c>
      <c r="F3544" s="84">
        <f t="shared" si="277"/>
        <v>129.5152</v>
      </c>
      <c r="G3544" s="85" t="s">
        <v>252</v>
      </c>
      <c r="H3544" s="69"/>
      <c r="I3544" s="87"/>
      <c r="J3544" s="76"/>
      <c r="K3544" s="88"/>
      <c r="N3544" s="18"/>
      <c r="P3544" s="4">
        <v>48.0</v>
      </c>
      <c r="Q3544" s="4"/>
      <c r="R3544" s="4"/>
      <c r="S3544" s="21"/>
      <c r="T3544" s="21"/>
      <c r="V3544" s="89"/>
      <c r="W3544" s="171"/>
      <c r="Z3544" s="73"/>
      <c r="AA3544" s="73">
        <v>4.995766299745966</v>
      </c>
      <c r="AB3544" s="4"/>
      <c r="AC3544" s="74"/>
      <c r="AD3544" s="75"/>
      <c r="AE3544" s="75"/>
      <c r="AF3544" s="76"/>
      <c r="AJ3544" s="90"/>
      <c r="AK3544" s="18"/>
      <c r="AL3544" s="8">
        <f t="shared" si="278"/>
        <v>0</v>
      </c>
      <c r="AO3544" s="8">
        <v>10.79894776415653</v>
      </c>
      <c r="AT3544" s="18"/>
      <c r="AU3544" s="91"/>
    </row>
    <row r="3545" ht="12.0" customHeight="1">
      <c r="A3545" s="97">
        <v>2802025.0</v>
      </c>
      <c r="B3545" s="92" t="s">
        <v>3906</v>
      </c>
      <c r="C3545" s="81" t="str">
        <f t="shared" si="276"/>
        <v/>
      </c>
      <c r="D3545" s="82">
        <v>106.16</v>
      </c>
      <c r="E3545" s="94" t="s">
        <v>245</v>
      </c>
      <c r="F3545" s="84">
        <f t="shared" si="277"/>
        <v>129.5152</v>
      </c>
      <c r="G3545" s="95" t="s">
        <v>274</v>
      </c>
      <c r="H3545" s="69"/>
      <c r="I3545" s="195"/>
      <c r="J3545" s="100"/>
      <c r="K3545" s="88"/>
      <c r="N3545" s="18"/>
      <c r="P3545" s="4">
        <v>48.0</v>
      </c>
      <c r="Q3545" s="4"/>
      <c r="R3545" s="4"/>
      <c r="S3545" s="21"/>
      <c r="T3545" s="21"/>
      <c r="V3545" s="89"/>
      <c r="W3545" s="171"/>
      <c r="Z3545" s="73"/>
      <c r="AA3545" s="73">
        <v>4.995766299745966</v>
      </c>
      <c r="AB3545" s="4"/>
      <c r="AC3545" s="74"/>
      <c r="AD3545" s="75"/>
      <c r="AE3545" s="75"/>
      <c r="AF3545" s="76"/>
      <c r="AJ3545" s="90"/>
      <c r="AK3545" s="18"/>
      <c r="AL3545" s="8">
        <f t="shared" si="278"/>
        <v>0</v>
      </c>
      <c r="AO3545" s="8">
        <v>1.718014417024902</v>
      </c>
      <c r="AT3545" s="18"/>
      <c r="AU3545" s="91"/>
    </row>
    <row r="3546" ht="12.0" customHeight="1">
      <c r="A3546" s="97">
        <v>2802026.0</v>
      </c>
      <c r="B3546" s="92" t="s">
        <v>3907</v>
      </c>
      <c r="C3546" s="81" t="str">
        <f t="shared" si="276"/>
        <v/>
      </c>
      <c r="D3546" s="82">
        <v>126.43</v>
      </c>
      <c r="E3546" s="94" t="s">
        <v>245</v>
      </c>
      <c r="F3546" s="84">
        <f t="shared" si="277"/>
        <v>154.2446</v>
      </c>
      <c r="G3546" s="95" t="s">
        <v>274</v>
      </c>
      <c r="H3546" s="69"/>
      <c r="I3546" s="195"/>
      <c r="J3546" s="100"/>
      <c r="K3546" s="88"/>
      <c r="N3546" s="18"/>
      <c r="P3546" s="4">
        <v>48.0</v>
      </c>
      <c r="Q3546" s="4"/>
      <c r="R3546" s="4"/>
      <c r="S3546" s="21"/>
      <c r="T3546" s="21"/>
      <c r="V3546" s="89"/>
      <c r="W3546" s="171"/>
      <c r="Z3546" s="73"/>
      <c r="AA3546" s="73">
        <v>4.9923844982230605</v>
      </c>
      <c r="AB3546" s="4"/>
      <c r="AC3546" s="74"/>
      <c r="AD3546" s="75"/>
      <c r="AE3546" s="75"/>
      <c r="AF3546" s="76"/>
      <c r="AJ3546" s="90"/>
      <c r="AK3546" s="18"/>
      <c r="AL3546" s="8">
        <f t="shared" si="278"/>
        <v>0</v>
      </c>
      <c r="AO3546" s="8">
        <v>2.0415057347209786</v>
      </c>
      <c r="AT3546" s="18"/>
      <c r="AU3546" s="91"/>
    </row>
    <row r="3547" ht="12.0" customHeight="1">
      <c r="A3547" s="97">
        <v>2802027.0</v>
      </c>
      <c r="B3547" s="92" t="s">
        <v>3908</v>
      </c>
      <c r="C3547" s="81" t="str">
        <f t="shared" si="276"/>
        <v/>
      </c>
      <c r="D3547" s="82">
        <v>135.3</v>
      </c>
      <c r="E3547" s="94" t="s">
        <v>245</v>
      </c>
      <c r="F3547" s="84">
        <f t="shared" si="277"/>
        <v>165.066</v>
      </c>
      <c r="G3547" s="95" t="s">
        <v>274</v>
      </c>
      <c r="H3547" s="69"/>
      <c r="I3547" s="76"/>
      <c r="J3547" s="100"/>
      <c r="K3547" s="88"/>
      <c r="N3547" s="18"/>
      <c r="P3547" s="4">
        <v>48.0</v>
      </c>
      <c r="Q3547" s="4"/>
      <c r="R3547" s="4"/>
      <c r="S3547" s="21"/>
      <c r="T3547" s="21"/>
      <c r="V3547" s="89"/>
      <c r="W3547" s="171"/>
      <c r="Z3547" s="73"/>
      <c r="AA3547" s="73">
        <v>4.996013818761639</v>
      </c>
      <c r="AB3547" s="4"/>
      <c r="AC3547" s="74"/>
      <c r="AD3547" s="75"/>
      <c r="AE3547" s="75"/>
      <c r="AF3547" s="76"/>
      <c r="AJ3547" s="90"/>
      <c r="AK3547" s="18"/>
      <c r="AL3547" s="8">
        <f t="shared" si="278"/>
        <v>0</v>
      </c>
      <c r="AO3547" s="8">
        <v>1.318044520407325</v>
      </c>
      <c r="AT3547" s="18"/>
      <c r="AU3547" s="91"/>
    </row>
    <row r="3548" ht="12.0" customHeight="1">
      <c r="A3548" s="97">
        <v>2802028.0</v>
      </c>
      <c r="B3548" s="92" t="s">
        <v>3909</v>
      </c>
      <c r="C3548" s="81" t="str">
        <f t="shared" si="276"/>
        <v/>
      </c>
      <c r="D3548" s="82">
        <v>135.41</v>
      </c>
      <c r="E3548" s="94" t="s">
        <v>245</v>
      </c>
      <c r="F3548" s="84">
        <f t="shared" si="277"/>
        <v>165.2002</v>
      </c>
      <c r="G3548" s="95" t="s">
        <v>274</v>
      </c>
      <c r="H3548" s="69"/>
      <c r="I3548" s="195"/>
      <c r="J3548" s="100"/>
      <c r="K3548" s="88"/>
      <c r="N3548" s="18"/>
      <c r="P3548" s="4">
        <v>48.0</v>
      </c>
      <c r="Q3548" s="4"/>
      <c r="R3548" s="4"/>
      <c r="S3548" s="21"/>
      <c r="T3548" s="21"/>
      <c r="V3548" s="89"/>
      <c r="W3548" s="171"/>
      <c r="Z3548" s="73"/>
      <c r="AA3548" s="73">
        <v>4.996623902768405</v>
      </c>
      <c r="AB3548" s="4"/>
      <c r="AC3548" s="74"/>
      <c r="AD3548" s="75"/>
      <c r="AE3548" s="75"/>
      <c r="AF3548" s="76"/>
      <c r="AJ3548" s="90"/>
      <c r="AK3548" s="18"/>
      <c r="AL3548" s="8">
        <f t="shared" si="278"/>
        <v>0</v>
      </c>
      <c r="AO3548" s="8">
        <v>1.3469050329470766</v>
      </c>
      <c r="AT3548" s="18"/>
      <c r="AU3548" s="91"/>
    </row>
    <row r="3549" ht="12.0" customHeight="1">
      <c r="A3549" s="97">
        <v>2802029.0</v>
      </c>
      <c r="B3549" s="92" t="s">
        <v>3910</v>
      </c>
      <c r="C3549" s="81" t="str">
        <f t="shared" si="276"/>
        <v/>
      </c>
      <c r="D3549" s="82">
        <v>161.46</v>
      </c>
      <c r="E3549" s="94" t="s">
        <v>245</v>
      </c>
      <c r="F3549" s="84">
        <f t="shared" si="277"/>
        <v>196.9812</v>
      </c>
      <c r="G3549" s="95" t="s">
        <v>274</v>
      </c>
      <c r="H3549" s="69"/>
      <c r="I3549" s="195"/>
      <c r="J3549" s="100"/>
      <c r="K3549" s="88"/>
      <c r="N3549" s="18"/>
      <c r="P3549" s="4">
        <v>48.0</v>
      </c>
      <c r="Q3549" s="4"/>
      <c r="R3549" s="4"/>
      <c r="S3549" s="21"/>
      <c r="T3549" s="21"/>
      <c r="V3549" s="89"/>
      <c r="W3549" s="171"/>
      <c r="Z3549" s="73"/>
      <c r="AA3549" s="73">
        <v>4.998637973304284</v>
      </c>
      <c r="AB3549" s="4"/>
      <c r="AC3549" s="74"/>
      <c r="AD3549" s="75"/>
      <c r="AE3549" s="75"/>
      <c r="AF3549" s="76"/>
      <c r="AJ3549" s="90"/>
      <c r="AK3549" s="18"/>
      <c r="AL3549" s="8">
        <f t="shared" si="278"/>
        <v>0</v>
      </c>
      <c r="AO3549" s="8">
        <v>2.5715603409877463</v>
      </c>
      <c r="AT3549" s="18"/>
      <c r="AU3549" s="91"/>
    </row>
    <row r="3550" ht="12.0" customHeight="1">
      <c r="A3550" s="97">
        <v>2802030.0</v>
      </c>
      <c r="B3550" s="92" t="s">
        <v>3911</v>
      </c>
      <c r="C3550" s="81" t="str">
        <f t="shared" si="276"/>
        <v/>
      </c>
      <c r="D3550" s="82">
        <v>176.41</v>
      </c>
      <c r="E3550" s="94" t="s">
        <v>245</v>
      </c>
      <c r="F3550" s="84">
        <f t="shared" si="277"/>
        <v>215.2202</v>
      </c>
      <c r="G3550" s="95" t="s">
        <v>274</v>
      </c>
      <c r="H3550" s="69"/>
      <c r="I3550" s="76"/>
      <c r="J3550" s="100"/>
      <c r="K3550" s="88"/>
      <c r="N3550" s="18"/>
      <c r="P3550" s="4">
        <v>48.0</v>
      </c>
      <c r="Q3550" s="4"/>
      <c r="R3550" s="4"/>
      <c r="S3550" s="21"/>
      <c r="T3550" s="21"/>
      <c r="V3550" s="89"/>
      <c r="W3550" s="171"/>
      <c r="Z3550" s="73"/>
      <c r="AA3550" s="73">
        <v>5.004076640847941</v>
      </c>
      <c r="AB3550" s="4"/>
      <c r="AC3550" s="74"/>
      <c r="AD3550" s="75"/>
      <c r="AE3550" s="75"/>
      <c r="AF3550" s="76"/>
      <c r="AJ3550" s="90"/>
      <c r="AK3550" s="18"/>
      <c r="AL3550" s="8">
        <f t="shared" si="278"/>
        <v>0</v>
      </c>
      <c r="AO3550" s="8">
        <v>1.8567400530304519</v>
      </c>
      <c r="AT3550" s="18"/>
      <c r="AU3550" s="91"/>
    </row>
    <row r="3551" ht="12.0" customHeight="1">
      <c r="A3551" s="97">
        <v>2802031.0</v>
      </c>
      <c r="B3551" s="92" t="s">
        <v>3912</v>
      </c>
      <c r="C3551" s="81" t="str">
        <f t="shared" si="276"/>
        <v/>
      </c>
      <c r="D3551" s="82">
        <v>180.31</v>
      </c>
      <c r="E3551" s="94" t="s">
        <v>245</v>
      </c>
      <c r="F3551" s="84">
        <f t="shared" si="277"/>
        <v>219.9782</v>
      </c>
      <c r="G3551" s="95" t="s">
        <v>274</v>
      </c>
      <c r="H3551" s="69"/>
      <c r="I3551" s="195"/>
      <c r="J3551" s="100"/>
      <c r="K3551" s="88"/>
      <c r="N3551" s="18"/>
      <c r="P3551" s="4">
        <v>48.0</v>
      </c>
      <c r="Q3551" s="4"/>
      <c r="R3551" s="4"/>
      <c r="S3551" s="21"/>
      <c r="T3551" s="21"/>
      <c r="V3551" s="89"/>
      <c r="W3551" s="171"/>
      <c r="Z3551" s="73"/>
      <c r="AA3551" s="73">
        <v>5.000565674850094</v>
      </c>
      <c r="AB3551" s="4"/>
      <c r="AC3551" s="74"/>
      <c r="AD3551" s="75"/>
      <c r="AE3551" s="75"/>
      <c r="AF3551" s="76"/>
      <c r="AJ3551" s="90"/>
      <c r="AK3551" s="18"/>
      <c r="AL3551" s="8">
        <f t="shared" si="278"/>
        <v>0</v>
      </c>
      <c r="AO3551" s="8">
        <v>1.4835402108405893</v>
      </c>
      <c r="AT3551" s="18"/>
      <c r="AU3551" s="91"/>
    </row>
    <row r="3552" ht="12.0" customHeight="1">
      <c r="A3552" s="97">
        <v>2802032.0</v>
      </c>
      <c r="B3552" s="92" t="s">
        <v>3913</v>
      </c>
      <c r="C3552" s="81" t="str">
        <f t="shared" si="276"/>
        <v/>
      </c>
      <c r="D3552" s="82">
        <v>223.53</v>
      </c>
      <c r="E3552" s="94" t="s">
        <v>245</v>
      </c>
      <c r="F3552" s="84">
        <f t="shared" si="277"/>
        <v>272.7066</v>
      </c>
      <c r="G3552" s="95" t="s">
        <v>274</v>
      </c>
      <c r="H3552" s="69"/>
      <c r="I3552" s="195"/>
      <c r="J3552" s="100"/>
      <c r="K3552" s="88"/>
      <c r="N3552" s="18"/>
      <c r="P3552" s="4">
        <v>48.0</v>
      </c>
      <c r="Q3552" s="4"/>
      <c r="R3552" s="4"/>
      <c r="S3552" s="21"/>
      <c r="T3552" s="21"/>
      <c r="V3552" s="89"/>
      <c r="W3552" s="171"/>
      <c r="Z3552" s="73"/>
      <c r="AA3552" s="73">
        <v>5.002815088876375</v>
      </c>
      <c r="AB3552" s="4"/>
      <c r="AC3552" s="74"/>
      <c r="AD3552" s="75"/>
      <c r="AE3552" s="75"/>
      <c r="AF3552" s="76"/>
      <c r="AJ3552" s="90"/>
      <c r="AK3552" s="18"/>
      <c r="AL3552" s="8">
        <f t="shared" si="278"/>
        <v>0</v>
      </c>
      <c r="AO3552" s="8">
        <v>0.46026713918397916</v>
      </c>
      <c r="AT3552" s="18"/>
      <c r="AU3552" s="91"/>
    </row>
    <row r="3553" ht="12.0" customHeight="1">
      <c r="A3553" s="97">
        <v>2802033.0</v>
      </c>
      <c r="B3553" s="92" t="s">
        <v>3914</v>
      </c>
      <c r="C3553" s="81" t="str">
        <f t="shared" si="276"/>
        <v/>
      </c>
      <c r="D3553" s="82">
        <v>258.68</v>
      </c>
      <c r="E3553" s="94" t="s">
        <v>245</v>
      </c>
      <c r="F3553" s="84">
        <f t="shared" si="277"/>
        <v>315.5896</v>
      </c>
      <c r="G3553" s="95" t="s">
        <v>252</v>
      </c>
      <c r="H3553" s="69"/>
      <c r="I3553" s="76"/>
      <c r="J3553" s="76"/>
      <c r="K3553" s="88"/>
      <c r="N3553" s="18"/>
      <c r="P3553" s="4">
        <v>48.0</v>
      </c>
      <c r="Q3553" s="4"/>
      <c r="R3553" s="4"/>
      <c r="S3553" s="21"/>
      <c r="T3553" s="21"/>
      <c r="V3553" s="89"/>
      <c r="W3553" s="171"/>
      <c r="Z3553" s="73"/>
      <c r="AA3553" s="73">
        <v>4.9975672482101885</v>
      </c>
      <c r="AB3553" s="4"/>
      <c r="AC3553" s="74"/>
      <c r="AD3553" s="75"/>
      <c r="AE3553" s="75"/>
      <c r="AF3553" s="76"/>
      <c r="AJ3553" s="90"/>
      <c r="AK3553" s="18"/>
      <c r="AL3553" s="8">
        <f t="shared" si="278"/>
        <v>0</v>
      </c>
      <c r="AO3553" s="8">
        <v>0.7386322191142577</v>
      </c>
      <c r="AT3553" s="18"/>
      <c r="AU3553" s="91"/>
    </row>
    <row r="3554" ht="12.0" customHeight="1">
      <c r="A3554" s="97">
        <v>2802034.0</v>
      </c>
      <c r="B3554" s="92" t="s">
        <v>3915</v>
      </c>
      <c r="C3554" s="81" t="str">
        <f t="shared" si="276"/>
        <v/>
      </c>
      <c r="D3554" s="82">
        <v>338.12</v>
      </c>
      <c r="E3554" s="94" t="s">
        <v>245</v>
      </c>
      <c r="F3554" s="84">
        <f t="shared" si="277"/>
        <v>412.5064</v>
      </c>
      <c r="G3554" s="95" t="s">
        <v>252</v>
      </c>
      <c r="H3554" s="69"/>
      <c r="I3554" s="195"/>
      <c r="J3554" s="76"/>
      <c r="K3554" s="88"/>
      <c r="N3554" s="18"/>
      <c r="P3554" s="4">
        <v>48.0</v>
      </c>
      <c r="Q3554" s="4"/>
      <c r="R3554" s="4"/>
      <c r="S3554" s="21"/>
      <c r="T3554" s="21"/>
      <c r="V3554" s="89"/>
      <c r="W3554" s="171"/>
      <c r="Z3554" s="73"/>
      <c r="AA3554" s="73">
        <v>4.997873245427485</v>
      </c>
      <c r="AB3554" s="4"/>
      <c r="AC3554" s="74"/>
      <c r="AD3554" s="75"/>
      <c r="AE3554" s="75"/>
      <c r="AF3554" s="76"/>
      <c r="AJ3554" s="90"/>
      <c r="AK3554" s="18"/>
      <c r="AL3554" s="8">
        <f t="shared" si="278"/>
        <v>0</v>
      </c>
      <c r="AO3554" s="8">
        <v>0.8045397644903926</v>
      </c>
      <c r="AT3554" s="18"/>
      <c r="AU3554" s="91"/>
    </row>
    <row r="3555" ht="12.0" customHeight="1">
      <c r="A3555" s="97">
        <v>2802035.0</v>
      </c>
      <c r="B3555" s="92" t="s">
        <v>3916</v>
      </c>
      <c r="C3555" s="81" t="str">
        <f t="shared" si="276"/>
        <v/>
      </c>
      <c r="D3555" s="82">
        <v>364.8</v>
      </c>
      <c r="E3555" s="94" t="s">
        <v>245</v>
      </c>
      <c r="F3555" s="84">
        <f t="shared" si="277"/>
        <v>445.056</v>
      </c>
      <c r="G3555" s="95" t="s">
        <v>252</v>
      </c>
      <c r="H3555" s="69"/>
      <c r="I3555" s="195"/>
      <c r="J3555" s="76"/>
      <c r="K3555" s="88"/>
      <c r="N3555" s="18"/>
      <c r="P3555" s="4">
        <v>48.0</v>
      </c>
      <c r="Q3555" s="4"/>
      <c r="R3555" s="4"/>
      <c r="S3555" s="21"/>
      <c r="T3555" s="21"/>
      <c r="V3555" s="89"/>
      <c r="W3555" s="171"/>
      <c r="Z3555" s="73"/>
      <c r="AA3555" s="73">
        <v>4.997535731887638</v>
      </c>
      <c r="AB3555" s="4"/>
      <c r="AC3555" s="74"/>
      <c r="AD3555" s="75"/>
      <c r="AE3555" s="75"/>
      <c r="AF3555" s="76"/>
      <c r="AJ3555" s="90"/>
      <c r="AK3555" s="18"/>
      <c r="AL3555" s="8">
        <f t="shared" si="278"/>
        <v>0</v>
      </c>
      <c r="AO3555" s="8">
        <v>1.1577957730984534</v>
      </c>
      <c r="AT3555" s="18"/>
      <c r="AU3555" s="91"/>
    </row>
    <row r="3556" ht="12.0" customHeight="1">
      <c r="A3556" s="97">
        <v>2802036.0</v>
      </c>
      <c r="B3556" s="92" t="s">
        <v>3917</v>
      </c>
      <c r="C3556" s="81" t="str">
        <f t="shared" si="276"/>
        <v/>
      </c>
      <c r="D3556" s="82">
        <v>485.72</v>
      </c>
      <c r="E3556" s="94" t="s">
        <v>245</v>
      </c>
      <c r="F3556" s="84">
        <f t="shared" si="277"/>
        <v>592.5784</v>
      </c>
      <c r="G3556" s="95" t="s">
        <v>252</v>
      </c>
      <c r="H3556" s="69"/>
      <c r="I3556" s="76"/>
      <c r="J3556" s="76"/>
      <c r="K3556" s="88"/>
      <c r="N3556" s="18"/>
      <c r="P3556" s="4">
        <v>48.0</v>
      </c>
      <c r="Q3556" s="4"/>
      <c r="R3556" s="4"/>
      <c r="S3556" s="21"/>
      <c r="T3556" s="21"/>
      <c r="V3556" s="89"/>
      <c r="W3556" s="171"/>
      <c r="Z3556" s="73"/>
      <c r="AA3556" s="73">
        <v>5.000555205981414</v>
      </c>
      <c r="AB3556" s="4"/>
      <c r="AC3556" s="74"/>
      <c r="AD3556" s="75"/>
      <c r="AE3556" s="75"/>
      <c r="AF3556" s="76"/>
      <c r="AJ3556" s="90"/>
      <c r="AK3556" s="18"/>
      <c r="AL3556" s="8">
        <f t="shared" si="278"/>
        <v>0</v>
      </c>
      <c r="AO3556" s="8">
        <v>1.4366684800511298</v>
      </c>
      <c r="AT3556" s="18"/>
      <c r="AU3556" s="91"/>
    </row>
    <row r="3557" ht="12.0" customHeight="1">
      <c r="A3557" s="97">
        <v>2802037.0</v>
      </c>
      <c r="B3557" s="92" t="s">
        <v>3918</v>
      </c>
      <c r="C3557" s="81" t="str">
        <f t="shared" si="276"/>
        <v/>
      </c>
      <c r="D3557" s="82">
        <v>591.7</v>
      </c>
      <c r="E3557" s="94" t="s">
        <v>245</v>
      </c>
      <c r="F3557" s="84">
        <f t="shared" si="277"/>
        <v>721.874</v>
      </c>
      <c r="G3557" s="95" t="s">
        <v>252</v>
      </c>
      <c r="H3557" s="69"/>
      <c r="I3557" s="87"/>
      <c r="J3557" s="76"/>
      <c r="K3557" s="88"/>
      <c r="N3557" s="18"/>
      <c r="P3557" s="4">
        <v>48.0</v>
      </c>
      <c r="Q3557" s="4"/>
      <c r="R3557" s="4"/>
      <c r="S3557" s="21"/>
      <c r="T3557" s="21"/>
      <c r="V3557" s="89"/>
      <c r="W3557" s="171"/>
      <c r="Z3557" s="73"/>
      <c r="AA3557" s="73">
        <v>4.998480704952925</v>
      </c>
      <c r="AB3557" s="4"/>
      <c r="AC3557" s="74"/>
      <c r="AD3557" s="75"/>
      <c r="AE3557" s="75"/>
      <c r="AF3557" s="76"/>
      <c r="AJ3557" s="90"/>
      <c r="AK3557" s="18"/>
      <c r="AL3557" s="8">
        <f t="shared" si="278"/>
        <v>0</v>
      </c>
      <c r="AO3557" s="8">
        <v>2.712494190468142</v>
      </c>
      <c r="AT3557" s="18"/>
      <c r="AU3557" s="91"/>
    </row>
    <row r="3558" ht="12.0" customHeight="1">
      <c r="A3558" s="97">
        <v>2802038.0</v>
      </c>
      <c r="B3558" s="92" t="s">
        <v>3919</v>
      </c>
      <c r="C3558" s="81" t="str">
        <f t="shared" si="276"/>
        <v/>
      </c>
      <c r="D3558" s="82">
        <v>1422.59</v>
      </c>
      <c r="E3558" s="94" t="s">
        <v>245</v>
      </c>
      <c r="F3558" s="84">
        <f t="shared" si="277"/>
        <v>1735.5598</v>
      </c>
      <c r="G3558" s="95" t="s">
        <v>252</v>
      </c>
      <c r="H3558" s="69"/>
      <c r="I3558" s="195"/>
      <c r="J3558" s="76"/>
      <c r="K3558" s="88"/>
      <c r="N3558" s="18"/>
      <c r="P3558" s="4">
        <v>48.0</v>
      </c>
      <c r="Q3558" s="4"/>
      <c r="R3558" s="4"/>
      <c r="S3558" s="21"/>
      <c r="T3558" s="21"/>
      <c r="V3558" s="89"/>
      <c r="W3558" s="171"/>
      <c r="Z3558" s="73"/>
      <c r="AA3558" s="73">
        <v>5.00004862914443</v>
      </c>
      <c r="AB3558" s="4"/>
      <c r="AC3558" s="74"/>
      <c r="AD3558" s="75"/>
      <c r="AE3558" s="75"/>
      <c r="AF3558" s="76"/>
      <c r="AJ3558" s="90"/>
      <c r="AK3558" s="18"/>
      <c r="AL3558" s="8">
        <f t="shared" si="278"/>
        <v>0</v>
      </c>
      <c r="AO3558" s="8">
        <v>1.6117311307444269</v>
      </c>
      <c r="AT3558" s="18"/>
      <c r="AU3558" s="91"/>
    </row>
    <row r="3559" ht="12.0" customHeight="1">
      <c r="A3559" s="109">
        <v>2802039.0</v>
      </c>
      <c r="B3559" s="110" t="s">
        <v>3920</v>
      </c>
      <c r="C3559" s="81" t="str">
        <f t="shared" si="276"/>
        <v/>
      </c>
      <c r="D3559" s="82">
        <v>1864.53</v>
      </c>
      <c r="E3559" s="121" t="s">
        <v>245</v>
      </c>
      <c r="F3559" s="128">
        <f t="shared" si="277"/>
        <v>2274.7266</v>
      </c>
      <c r="G3559" s="112" t="s">
        <v>246</v>
      </c>
      <c r="H3559" s="69"/>
      <c r="I3559" s="195"/>
      <c r="J3559" s="76"/>
      <c r="K3559" s="88"/>
      <c r="N3559" s="18"/>
      <c r="P3559" s="4">
        <v>48.0</v>
      </c>
      <c r="Q3559" s="4"/>
      <c r="R3559" s="4"/>
      <c r="S3559" s="21"/>
      <c r="T3559" s="21"/>
      <c r="V3559" s="89"/>
      <c r="W3559" s="171"/>
      <c r="Z3559" s="73"/>
      <c r="AA3559" s="73">
        <v>4.9997107206911835</v>
      </c>
      <c r="AB3559" s="4"/>
      <c r="AC3559" s="74"/>
      <c r="AD3559" s="75"/>
      <c r="AE3559" s="75"/>
      <c r="AF3559" s="76"/>
      <c r="AJ3559" s="90"/>
      <c r="AK3559" s="18"/>
      <c r="AL3559" s="8">
        <f t="shared" si="278"/>
        <v>0</v>
      </c>
      <c r="AO3559" s="8">
        <v>0.2265256649269874</v>
      </c>
      <c r="AT3559" s="18"/>
      <c r="AU3559" s="91"/>
    </row>
    <row r="3560" ht="12.0" customHeight="1">
      <c r="A3560" s="97">
        <v>5711034.0</v>
      </c>
      <c r="B3560" s="92" t="s">
        <v>3921</v>
      </c>
      <c r="C3560" s="81" t="str">
        <f t="shared" si="276"/>
        <v/>
      </c>
      <c r="D3560" s="82">
        <v>110.2</v>
      </c>
      <c r="E3560" s="94" t="s">
        <v>245</v>
      </c>
      <c r="F3560" s="84">
        <f t="shared" si="277"/>
        <v>134.444</v>
      </c>
      <c r="G3560" s="95" t="s">
        <v>274</v>
      </c>
      <c r="H3560" s="69"/>
      <c r="I3560" s="76"/>
      <c r="J3560" s="100"/>
      <c r="K3560" s="88"/>
      <c r="N3560" s="18"/>
      <c r="P3560" s="4">
        <v>48.0</v>
      </c>
      <c r="Q3560" s="4"/>
      <c r="R3560" s="4"/>
      <c r="S3560" s="21"/>
      <c r="T3560" s="21"/>
      <c r="V3560" s="89"/>
      <c r="W3560" s="171"/>
      <c r="Z3560" s="73"/>
      <c r="AA3560" s="73">
        <v>4.9923844982230605</v>
      </c>
      <c r="AB3560" s="4"/>
      <c r="AC3560" s="74"/>
      <c r="AD3560" s="75"/>
      <c r="AE3560" s="75"/>
      <c r="AF3560" s="76"/>
      <c r="AJ3560" s="90"/>
      <c r="AK3560" s="18"/>
      <c r="AL3560" s="8">
        <f t="shared" si="278"/>
        <v>0</v>
      </c>
      <c r="AO3560" s="8">
        <v>2.0415057347209786</v>
      </c>
      <c r="AT3560" s="18"/>
      <c r="AU3560" s="91"/>
    </row>
    <row r="3561" ht="12.0" customHeight="1">
      <c r="A3561" s="97">
        <v>5711040.0</v>
      </c>
      <c r="B3561" s="92" t="s">
        <v>3922</v>
      </c>
      <c r="C3561" s="81" t="str">
        <f t="shared" si="276"/>
        <v/>
      </c>
      <c r="D3561" s="82">
        <v>136.85</v>
      </c>
      <c r="E3561" s="94" t="s">
        <v>245</v>
      </c>
      <c r="F3561" s="84">
        <f t="shared" si="277"/>
        <v>166.957</v>
      </c>
      <c r="G3561" s="95" t="s">
        <v>274</v>
      </c>
      <c r="H3561" s="69"/>
      <c r="I3561" s="76"/>
      <c r="J3561" s="100"/>
      <c r="K3561" s="88"/>
      <c r="N3561" s="18"/>
      <c r="P3561" s="4">
        <v>48.0</v>
      </c>
      <c r="Q3561" s="4"/>
      <c r="R3561" s="4"/>
      <c r="S3561" s="21"/>
      <c r="T3561" s="21"/>
      <c r="V3561" s="89"/>
      <c r="W3561" s="171"/>
      <c r="Z3561" s="73"/>
      <c r="AA3561" s="73">
        <v>4.996013818761639</v>
      </c>
      <c r="AB3561" s="4"/>
      <c r="AC3561" s="74"/>
      <c r="AD3561" s="75"/>
      <c r="AE3561" s="75"/>
      <c r="AF3561" s="76"/>
      <c r="AJ3561" s="90"/>
      <c r="AK3561" s="18"/>
      <c r="AL3561" s="8">
        <f t="shared" si="278"/>
        <v>0</v>
      </c>
      <c r="AO3561" s="8">
        <v>1.318044520407325</v>
      </c>
      <c r="AT3561" s="18"/>
      <c r="AU3561" s="91"/>
    </row>
    <row r="3562" ht="12.0" customHeight="1">
      <c r="A3562" s="97">
        <v>5711016.0</v>
      </c>
      <c r="B3562" s="92" t="s">
        <v>3923</v>
      </c>
      <c r="C3562" s="81" t="str">
        <f t="shared" si="276"/>
        <v/>
      </c>
      <c r="D3562" s="82">
        <v>197.55</v>
      </c>
      <c r="E3562" s="94" t="s">
        <v>245</v>
      </c>
      <c r="F3562" s="84">
        <f t="shared" si="277"/>
        <v>241.011</v>
      </c>
      <c r="G3562" s="95" t="s">
        <v>274</v>
      </c>
      <c r="H3562" s="69"/>
      <c r="I3562" s="76"/>
      <c r="J3562" s="100"/>
      <c r="K3562" s="88"/>
      <c r="N3562" s="18"/>
      <c r="P3562" s="4">
        <v>48.0</v>
      </c>
      <c r="Q3562" s="4"/>
      <c r="R3562" s="4"/>
      <c r="S3562" s="21"/>
      <c r="T3562" s="21"/>
      <c r="V3562" s="89"/>
      <c r="W3562" s="171"/>
      <c r="Z3562" s="73"/>
      <c r="AA3562" s="73">
        <v>5.002815088876375</v>
      </c>
      <c r="AB3562" s="4"/>
      <c r="AC3562" s="74"/>
      <c r="AD3562" s="75"/>
      <c r="AE3562" s="75"/>
      <c r="AF3562" s="76"/>
      <c r="AJ3562" s="90"/>
      <c r="AK3562" s="18"/>
      <c r="AL3562" s="8">
        <f t="shared" si="278"/>
        <v>0</v>
      </c>
      <c r="AO3562" s="8">
        <v>0.46026713918397916</v>
      </c>
      <c r="AT3562" s="18"/>
      <c r="AU3562" s="91"/>
    </row>
    <row r="3563" ht="12.0" customHeight="1">
      <c r="A3563" s="97">
        <v>5711046.0</v>
      </c>
      <c r="B3563" s="92" t="s">
        <v>3924</v>
      </c>
      <c r="C3563" s="81" t="str">
        <f t="shared" si="276"/>
        <v/>
      </c>
      <c r="D3563" s="82">
        <v>488.78</v>
      </c>
      <c r="E3563" s="94" t="s">
        <v>372</v>
      </c>
      <c r="F3563" s="84">
        <f t="shared" si="277"/>
        <v>596.3116</v>
      </c>
      <c r="G3563" s="95" t="s">
        <v>252</v>
      </c>
      <c r="H3563" s="69"/>
      <c r="I3563" s="87"/>
      <c r="J3563" s="76"/>
      <c r="K3563" s="88"/>
      <c r="N3563" s="18"/>
      <c r="P3563" s="4">
        <v>48.0</v>
      </c>
      <c r="Q3563" s="4"/>
      <c r="R3563" s="4"/>
      <c r="S3563" s="21"/>
      <c r="T3563" s="21"/>
      <c r="V3563" s="89"/>
      <c r="W3563" s="171"/>
      <c r="Z3563" s="73"/>
      <c r="AA3563" s="73">
        <v>4.998480704952925</v>
      </c>
      <c r="AB3563" s="4"/>
      <c r="AC3563" s="74"/>
      <c r="AD3563" s="75"/>
      <c r="AE3563" s="75"/>
      <c r="AF3563" s="76"/>
      <c r="AJ3563" s="90"/>
      <c r="AK3563" s="18"/>
      <c r="AL3563" s="8">
        <f t="shared" si="278"/>
        <v>0</v>
      </c>
      <c r="AO3563" s="8">
        <v>2.712494190468142</v>
      </c>
      <c r="AT3563" s="18"/>
      <c r="AU3563" s="91"/>
    </row>
    <row r="3564" ht="75.0" customHeight="1">
      <c r="A3564" s="62">
        <v>103.0</v>
      </c>
      <c r="B3564" s="113" t="s">
        <v>3925</v>
      </c>
      <c r="C3564" s="66"/>
      <c r="D3564" s="82"/>
      <c r="E3564" s="66"/>
      <c r="F3564" s="114"/>
      <c r="G3564" s="68"/>
      <c r="H3564" s="69"/>
      <c r="I3564" s="70">
        <v>0.0</v>
      </c>
      <c r="J3564" s="71"/>
      <c r="K3564" s="71"/>
      <c r="N3564" s="18"/>
      <c r="P3564" s="4">
        <v>64.0</v>
      </c>
      <c r="Q3564" s="4"/>
      <c r="R3564" s="5"/>
      <c r="S3564" s="21"/>
      <c r="T3564" s="21"/>
      <c r="V3564" s="72"/>
      <c r="Z3564" s="73"/>
      <c r="AA3564" s="73"/>
      <c r="AB3564" s="4"/>
      <c r="AC3564" s="74"/>
      <c r="AD3564" s="75"/>
      <c r="AE3564" s="75"/>
      <c r="AF3564" s="76"/>
      <c r="AJ3564" s="90"/>
      <c r="AK3564" s="18"/>
      <c r="AL3564" s="18"/>
      <c r="AT3564" s="18"/>
      <c r="AU3564" s="91"/>
    </row>
    <row r="3565" ht="12.0" customHeight="1">
      <c r="A3565" s="79">
        <v>2802100.0</v>
      </c>
      <c r="B3565" s="80" t="s">
        <v>3926</v>
      </c>
      <c r="C3565" s="81" t="str">
        <f t="shared" ref="C3565:C3580" si="279">IF(MROUND(AL3565/(AO3565*F3565),1)=0,"",MROUND(AL3565/(AO3565*F3565),1))</f>
        <v/>
      </c>
      <c r="D3565" s="82">
        <v>29.67</v>
      </c>
      <c r="E3565" s="83"/>
      <c r="F3565" s="84">
        <f t="shared" ref="F3565:F3580" si="280">D3565*1.22</f>
        <v>36.1974</v>
      </c>
      <c r="G3565" s="85"/>
      <c r="H3565" s="69"/>
      <c r="I3565" s="76"/>
      <c r="J3565" s="100"/>
      <c r="K3565" s="88"/>
      <c r="N3565" s="18"/>
      <c r="P3565" s="4">
        <v>64.0</v>
      </c>
      <c r="Q3565" s="4"/>
      <c r="R3565" s="4"/>
      <c r="S3565" s="21"/>
      <c r="T3565" s="21"/>
      <c r="V3565" s="89"/>
      <c r="Z3565" s="73"/>
      <c r="AA3565" s="73">
        <v>4.998473748473742</v>
      </c>
      <c r="AB3565" s="4"/>
      <c r="AC3565" s="74"/>
      <c r="AD3565" s="75"/>
      <c r="AE3565" s="75"/>
      <c r="AF3565" s="76"/>
      <c r="AJ3565" s="90"/>
      <c r="AK3565" s="18"/>
      <c r="AL3565" s="8">
        <f t="shared" ref="AL3565:AL3580" si="281">$I$3564/8</f>
        <v>0</v>
      </c>
      <c r="AO3565" s="8">
        <v>1.5998100049619892</v>
      </c>
      <c r="AT3565" s="18"/>
      <c r="AU3565" s="91"/>
    </row>
    <row r="3566" ht="12.0" customHeight="1">
      <c r="A3566" s="97">
        <v>2802101.0</v>
      </c>
      <c r="B3566" s="92" t="s">
        <v>3927</v>
      </c>
      <c r="C3566" s="81" t="str">
        <f t="shared" si="279"/>
        <v/>
      </c>
      <c r="D3566" s="82">
        <v>34.02</v>
      </c>
      <c r="E3566" s="94"/>
      <c r="F3566" s="84">
        <f t="shared" si="280"/>
        <v>41.5044</v>
      </c>
      <c r="G3566" s="95"/>
      <c r="H3566" s="69"/>
      <c r="I3566" s="76"/>
      <c r="J3566" s="100"/>
      <c r="K3566" s="88"/>
      <c r="N3566" s="18"/>
      <c r="P3566" s="4">
        <v>64.0</v>
      </c>
      <c r="Q3566" s="4"/>
      <c r="R3566" s="4"/>
      <c r="S3566" s="21"/>
      <c r="T3566" s="21"/>
      <c r="V3566" s="89"/>
      <c r="Z3566" s="73"/>
      <c r="AA3566" s="73">
        <v>5.0</v>
      </c>
      <c r="AB3566" s="4"/>
      <c r="AC3566" s="74"/>
      <c r="AD3566" s="75"/>
      <c r="AE3566" s="75"/>
      <c r="AF3566" s="76"/>
      <c r="AJ3566" s="90"/>
      <c r="AK3566" s="18"/>
      <c r="AL3566" s="8">
        <f t="shared" si="281"/>
        <v>0</v>
      </c>
      <c r="AO3566" s="8">
        <v>2.2702352720400425</v>
      </c>
      <c r="AT3566" s="18"/>
      <c r="AU3566" s="91"/>
    </row>
    <row r="3567" ht="12.0" customHeight="1">
      <c r="A3567" s="97">
        <v>2802102.0</v>
      </c>
      <c r="B3567" s="92" t="s">
        <v>3928</v>
      </c>
      <c r="C3567" s="81" t="str">
        <f t="shared" si="279"/>
        <v/>
      </c>
      <c r="D3567" s="82">
        <v>44.59</v>
      </c>
      <c r="E3567" s="94"/>
      <c r="F3567" s="84">
        <f t="shared" si="280"/>
        <v>54.3998</v>
      </c>
      <c r="G3567" s="95"/>
      <c r="H3567" s="69"/>
      <c r="I3567" s="76"/>
      <c r="J3567" s="100"/>
      <c r="K3567" s="88"/>
      <c r="N3567" s="18"/>
      <c r="P3567" s="4">
        <v>64.0</v>
      </c>
      <c r="Q3567" s="4"/>
      <c r="R3567" s="4"/>
      <c r="S3567" s="21"/>
      <c r="T3567" s="21"/>
      <c r="V3567" s="89"/>
      <c r="Z3567" s="73"/>
      <c r="AA3567" s="73">
        <v>5.0</v>
      </c>
      <c r="AB3567" s="4"/>
      <c r="AC3567" s="74"/>
      <c r="AD3567" s="75"/>
      <c r="AE3567" s="75"/>
      <c r="AF3567" s="76"/>
      <c r="AJ3567" s="90"/>
      <c r="AK3567" s="18"/>
      <c r="AL3567" s="8">
        <f t="shared" si="281"/>
        <v>0</v>
      </c>
      <c r="AO3567" s="8">
        <v>1.452976248048305</v>
      </c>
      <c r="AT3567" s="18"/>
      <c r="AU3567" s="91"/>
    </row>
    <row r="3568" ht="12.0" customHeight="1">
      <c r="A3568" s="97">
        <v>2802103.0</v>
      </c>
      <c r="B3568" s="92" t="s">
        <v>3929</v>
      </c>
      <c r="C3568" s="81" t="str">
        <f t="shared" si="279"/>
        <v/>
      </c>
      <c r="D3568" s="82">
        <v>59.43</v>
      </c>
      <c r="E3568" s="94"/>
      <c r="F3568" s="84">
        <f t="shared" si="280"/>
        <v>72.5046</v>
      </c>
      <c r="G3568" s="95"/>
      <c r="H3568" s="69"/>
      <c r="I3568" s="76"/>
      <c r="J3568" s="100"/>
      <c r="K3568" s="88"/>
      <c r="N3568" s="18"/>
      <c r="P3568" s="4">
        <v>64.0</v>
      </c>
      <c r="Q3568" s="4"/>
      <c r="R3568" s="4"/>
      <c r="S3568" s="21"/>
      <c r="T3568" s="21"/>
      <c r="V3568" s="89"/>
      <c r="Z3568" s="73"/>
      <c r="AA3568" s="73">
        <v>5.0</v>
      </c>
      <c r="AB3568" s="4"/>
      <c r="AC3568" s="74"/>
      <c r="AD3568" s="75"/>
      <c r="AE3568" s="75"/>
      <c r="AF3568" s="76"/>
      <c r="AJ3568" s="90"/>
      <c r="AK3568" s="18"/>
      <c r="AL3568" s="8">
        <f t="shared" si="281"/>
        <v>0</v>
      </c>
      <c r="AO3568" s="8">
        <v>1.4558466294779304</v>
      </c>
      <c r="AT3568" s="18"/>
      <c r="AU3568" s="91"/>
    </row>
    <row r="3569" ht="12.0" customHeight="1">
      <c r="A3569" s="97">
        <v>2802104.0</v>
      </c>
      <c r="B3569" s="92" t="s">
        <v>3930</v>
      </c>
      <c r="C3569" s="81" t="str">
        <f t="shared" si="279"/>
        <v/>
      </c>
      <c r="D3569" s="82">
        <v>97.87</v>
      </c>
      <c r="E3569" s="94"/>
      <c r="F3569" s="84">
        <f t="shared" si="280"/>
        <v>119.4014</v>
      </c>
      <c r="G3569" s="95"/>
      <c r="H3569" s="69"/>
      <c r="I3569" s="76"/>
      <c r="J3569" s="100"/>
      <c r="K3569" s="88"/>
      <c r="N3569" s="18"/>
      <c r="P3569" s="4">
        <v>64.0</v>
      </c>
      <c r="Q3569" s="4"/>
      <c r="R3569" s="4"/>
      <c r="S3569" s="21"/>
      <c r="T3569" s="21"/>
      <c r="V3569" s="89"/>
      <c r="Z3569" s="73"/>
      <c r="AA3569" s="73">
        <v>5.0</v>
      </c>
      <c r="AB3569" s="4"/>
      <c r="AC3569" s="74"/>
      <c r="AD3569" s="75"/>
      <c r="AE3569" s="75"/>
      <c r="AF3569" s="76"/>
      <c r="AJ3569" s="90"/>
      <c r="AK3569" s="18"/>
      <c r="AL3569" s="8">
        <f t="shared" si="281"/>
        <v>0</v>
      </c>
      <c r="AO3569" s="8">
        <v>1.4702976020822465</v>
      </c>
      <c r="AT3569" s="18"/>
      <c r="AU3569" s="91"/>
    </row>
    <row r="3570" ht="12.0" customHeight="1">
      <c r="A3570" s="97">
        <v>2802105.0</v>
      </c>
      <c r="B3570" s="92" t="s">
        <v>3931</v>
      </c>
      <c r="C3570" s="81" t="str">
        <f t="shared" si="279"/>
        <v/>
      </c>
      <c r="D3570" s="82">
        <v>145.61</v>
      </c>
      <c r="E3570" s="94" t="s">
        <v>245</v>
      </c>
      <c r="F3570" s="84">
        <f t="shared" si="280"/>
        <v>177.6442</v>
      </c>
      <c r="G3570" s="95"/>
      <c r="H3570" s="69"/>
      <c r="I3570" s="76"/>
      <c r="J3570" s="100"/>
      <c r="K3570" s="88"/>
      <c r="N3570" s="18"/>
      <c r="P3570" s="4">
        <v>64.0</v>
      </c>
      <c r="Q3570" s="4"/>
      <c r="R3570" s="4"/>
      <c r="S3570" s="21"/>
      <c r="T3570" s="21"/>
      <c r="V3570" s="89"/>
      <c r="Z3570" s="73"/>
      <c r="AA3570" s="73">
        <v>5.0</v>
      </c>
      <c r="AB3570" s="4"/>
      <c r="AC3570" s="74"/>
      <c r="AD3570" s="75"/>
      <c r="AE3570" s="75"/>
      <c r="AF3570" s="76"/>
      <c r="AJ3570" s="90"/>
      <c r="AK3570" s="18"/>
      <c r="AL3570" s="8">
        <f t="shared" si="281"/>
        <v>0</v>
      </c>
      <c r="AO3570" s="8">
        <v>1.1045065990134808</v>
      </c>
      <c r="AT3570" s="18"/>
      <c r="AU3570" s="91"/>
    </row>
    <row r="3571" ht="12.0" customHeight="1">
      <c r="A3571" s="97">
        <v>2802106.0</v>
      </c>
      <c r="B3571" s="92" t="s">
        <v>3932</v>
      </c>
      <c r="C3571" s="81" t="str">
        <f t="shared" si="279"/>
        <v/>
      </c>
      <c r="D3571" s="82">
        <v>200.78</v>
      </c>
      <c r="E3571" s="94"/>
      <c r="F3571" s="84">
        <f t="shared" si="280"/>
        <v>244.9516</v>
      </c>
      <c r="G3571" s="95"/>
      <c r="H3571" s="69"/>
      <c r="I3571" s="76"/>
      <c r="J3571" s="100"/>
      <c r="K3571" s="88"/>
      <c r="N3571" s="18"/>
      <c r="P3571" s="4">
        <v>64.0</v>
      </c>
      <c r="Q3571" s="4"/>
      <c r="R3571" s="4"/>
      <c r="S3571" s="21"/>
      <c r="T3571" s="21"/>
      <c r="V3571" s="89"/>
      <c r="Z3571" s="73"/>
      <c r="AA3571" s="73">
        <v>5.0</v>
      </c>
      <c r="AB3571" s="4"/>
      <c r="AC3571" s="74"/>
      <c r="AD3571" s="75"/>
      <c r="AE3571" s="75"/>
      <c r="AF3571" s="76"/>
      <c r="AJ3571" s="90"/>
      <c r="AK3571" s="18"/>
      <c r="AL3571" s="8">
        <f t="shared" si="281"/>
        <v>0</v>
      </c>
      <c r="AO3571" s="8">
        <v>0.7916979883107046</v>
      </c>
      <c r="AT3571" s="18"/>
      <c r="AU3571" s="91"/>
    </row>
    <row r="3572" ht="12.0" customHeight="1">
      <c r="A3572" s="79">
        <v>5711024.0</v>
      </c>
      <c r="B3572" s="80" t="s">
        <v>3933</v>
      </c>
      <c r="C3572" s="81" t="str">
        <f t="shared" si="279"/>
        <v/>
      </c>
      <c r="D3572" s="82">
        <v>14.54</v>
      </c>
      <c r="E3572" s="83" t="s">
        <v>245</v>
      </c>
      <c r="F3572" s="84">
        <f t="shared" si="280"/>
        <v>17.7388</v>
      </c>
      <c r="G3572" s="85"/>
      <c r="H3572" s="69"/>
      <c r="I3572" s="76"/>
      <c r="J3572" s="100"/>
      <c r="K3572" s="88"/>
      <c r="N3572" s="18"/>
      <c r="P3572" s="4">
        <v>64.0</v>
      </c>
      <c r="Q3572" s="4"/>
      <c r="R3572" s="4"/>
      <c r="S3572" s="21"/>
      <c r="T3572" s="21"/>
      <c r="V3572" s="89"/>
      <c r="Z3572" s="73"/>
      <c r="AA3572" s="73">
        <v>4.998473748473742</v>
      </c>
      <c r="AB3572" s="4"/>
      <c r="AC3572" s="74"/>
      <c r="AD3572" s="75"/>
      <c r="AE3572" s="75"/>
      <c r="AF3572" s="76"/>
      <c r="AJ3572" s="90"/>
      <c r="AK3572" s="18"/>
      <c r="AL3572" s="8">
        <f t="shared" si="281"/>
        <v>0</v>
      </c>
      <c r="AO3572" s="8">
        <v>1.5998100049619892</v>
      </c>
      <c r="AT3572" s="18"/>
      <c r="AU3572" s="91"/>
    </row>
    <row r="3573" ht="12.0" customHeight="1">
      <c r="A3573" s="79">
        <v>5711025.0</v>
      </c>
      <c r="B3573" s="92" t="s">
        <v>3934</v>
      </c>
      <c r="C3573" s="81" t="str">
        <f t="shared" si="279"/>
        <v/>
      </c>
      <c r="D3573" s="82">
        <v>14.03</v>
      </c>
      <c r="E3573" s="94" t="s">
        <v>245</v>
      </c>
      <c r="F3573" s="84">
        <f t="shared" si="280"/>
        <v>17.1166</v>
      </c>
      <c r="G3573" s="95"/>
      <c r="H3573" s="69"/>
      <c r="I3573" s="76"/>
      <c r="J3573" s="100"/>
      <c r="K3573" s="88"/>
      <c r="N3573" s="18"/>
      <c r="P3573" s="4">
        <v>64.0</v>
      </c>
      <c r="Q3573" s="4"/>
      <c r="R3573" s="4"/>
      <c r="S3573" s="21"/>
      <c r="T3573" s="21"/>
      <c r="V3573" s="89"/>
      <c r="Z3573" s="73"/>
      <c r="AA3573" s="73">
        <v>5.0</v>
      </c>
      <c r="AB3573" s="4"/>
      <c r="AC3573" s="74"/>
      <c r="AD3573" s="75"/>
      <c r="AE3573" s="75"/>
      <c r="AF3573" s="76"/>
      <c r="AJ3573" s="90"/>
      <c r="AK3573" s="18"/>
      <c r="AL3573" s="8">
        <f t="shared" si="281"/>
        <v>0</v>
      </c>
      <c r="AO3573" s="8">
        <v>2.2702352720400425</v>
      </c>
      <c r="AT3573" s="18"/>
      <c r="AU3573" s="91"/>
    </row>
    <row r="3574" ht="12.0" customHeight="1">
      <c r="A3574" s="79">
        <v>5711026.0</v>
      </c>
      <c r="B3574" s="92" t="s">
        <v>3935</v>
      </c>
      <c r="C3574" s="81" t="str">
        <f t="shared" si="279"/>
        <v/>
      </c>
      <c r="D3574" s="82">
        <v>21.73</v>
      </c>
      <c r="E3574" s="94" t="s">
        <v>245</v>
      </c>
      <c r="F3574" s="84">
        <f t="shared" si="280"/>
        <v>26.5106</v>
      </c>
      <c r="G3574" s="95"/>
      <c r="H3574" s="69"/>
      <c r="I3574" s="76"/>
      <c r="J3574" s="100"/>
      <c r="K3574" s="88"/>
      <c r="N3574" s="18"/>
      <c r="P3574" s="4">
        <v>64.0</v>
      </c>
      <c r="Q3574" s="4"/>
      <c r="R3574" s="4"/>
      <c r="S3574" s="21"/>
      <c r="T3574" s="21"/>
      <c r="V3574" s="89"/>
      <c r="Z3574" s="73"/>
      <c r="AA3574" s="73">
        <v>5.0</v>
      </c>
      <c r="AB3574" s="4"/>
      <c r="AC3574" s="74"/>
      <c r="AD3574" s="75"/>
      <c r="AE3574" s="75"/>
      <c r="AF3574" s="76"/>
      <c r="AJ3574" s="90"/>
      <c r="AK3574" s="18"/>
      <c r="AL3574" s="8">
        <f t="shared" si="281"/>
        <v>0</v>
      </c>
      <c r="AO3574" s="8">
        <v>1.452976248048305</v>
      </c>
      <c r="AT3574" s="18"/>
      <c r="AU3574" s="91"/>
    </row>
    <row r="3575" ht="12.0" customHeight="1">
      <c r="A3575" s="79">
        <v>5711027.0</v>
      </c>
      <c r="B3575" s="92" t="s">
        <v>3936</v>
      </c>
      <c r="C3575" s="81" t="str">
        <f t="shared" si="279"/>
        <v/>
      </c>
      <c r="D3575" s="82">
        <v>42.94</v>
      </c>
      <c r="E3575" s="94" t="s">
        <v>245</v>
      </c>
      <c r="F3575" s="84">
        <f t="shared" si="280"/>
        <v>52.3868</v>
      </c>
      <c r="G3575" s="95"/>
      <c r="H3575" s="69"/>
      <c r="I3575" s="76"/>
      <c r="J3575" s="100"/>
      <c r="K3575" s="88"/>
      <c r="N3575" s="18"/>
      <c r="P3575" s="4">
        <v>64.0</v>
      </c>
      <c r="Q3575" s="4"/>
      <c r="R3575" s="4"/>
      <c r="S3575" s="21"/>
      <c r="T3575" s="21"/>
      <c r="V3575" s="89"/>
      <c r="Z3575" s="73"/>
      <c r="AA3575" s="73">
        <v>5.0</v>
      </c>
      <c r="AB3575" s="4"/>
      <c r="AC3575" s="74"/>
      <c r="AD3575" s="75"/>
      <c r="AE3575" s="75"/>
      <c r="AF3575" s="76"/>
      <c r="AJ3575" s="90"/>
      <c r="AK3575" s="18"/>
      <c r="AL3575" s="8">
        <f t="shared" si="281"/>
        <v>0</v>
      </c>
      <c r="AO3575" s="8">
        <v>1.4558466294779304</v>
      </c>
      <c r="AT3575" s="18"/>
      <c r="AU3575" s="91"/>
    </row>
    <row r="3576" ht="12.0" customHeight="1">
      <c r="A3576" s="79">
        <v>5711028.0</v>
      </c>
      <c r="B3576" s="92" t="s">
        <v>3937</v>
      </c>
      <c r="C3576" s="81" t="str">
        <f t="shared" si="279"/>
        <v/>
      </c>
      <c r="D3576" s="82">
        <v>65.5</v>
      </c>
      <c r="E3576" s="94" t="s">
        <v>245</v>
      </c>
      <c r="F3576" s="84">
        <f t="shared" si="280"/>
        <v>79.91</v>
      </c>
      <c r="G3576" s="95"/>
      <c r="H3576" s="69"/>
      <c r="I3576" s="76"/>
      <c r="J3576" s="100"/>
      <c r="K3576" s="88"/>
      <c r="N3576" s="18"/>
      <c r="P3576" s="4">
        <v>64.0</v>
      </c>
      <c r="Q3576" s="4"/>
      <c r="R3576" s="4"/>
      <c r="S3576" s="21"/>
      <c r="T3576" s="21"/>
      <c r="V3576" s="89"/>
      <c r="Z3576" s="73"/>
      <c r="AA3576" s="73">
        <v>5.0</v>
      </c>
      <c r="AB3576" s="4"/>
      <c r="AC3576" s="74"/>
      <c r="AD3576" s="75"/>
      <c r="AE3576" s="75"/>
      <c r="AF3576" s="76"/>
      <c r="AJ3576" s="90"/>
      <c r="AK3576" s="18"/>
      <c r="AL3576" s="8">
        <f t="shared" si="281"/>
        <v>0</v>
      </c>
      <c r="AO3576" s="8">
        <v>1.4702976020822465</v>
      </c>
      <c r="AT3576" s="18"/>
      <c r="AU3576" s="91"/>
    </row>
    <row r="3577" ht="12.0" customHeight="1">
      <c r="A3577" s="79">
        <v>5711029.0</v>
      </c>
      <c r="B3577" s="92" t="s">
        <v>3938</v>
      </c>
      <c r="C3577" s="81" t="str">
        <f t="shared" si="279"/>
        <v/>
      </c>
      <c r="D3577" s="82">
        <v>100.89</v>
      </c>
      <c r="E3577" s="94" t="s">
        <v>245</v>
      </c>
      <c r="F3577" s="84">
        <f t="shared" si="280"/>
        <v>123.0858</v>
      </c>
      <c r="G3577" s="95"/>
      <c r="H3577" s="69"/>
      <c r="I3577" s="76"/>
      <c r="J3577" s="100"/>
      <c r="K3577" s="88"/>
      <c r="N3577" s="18"/>
      <c r="P3577" s="4">
        <v>64.0</v>
      </c>
      <c r="Q3577" s="4"/>
      <c r="R3577" s="4"/>
      <c r="S3577" s="21"/>
      <c r="T3577" s="21"/>
      <c r="V3577" s="89"/>
      <c r="Z3577" s="73"/>
      <c r="AA3577" s="73">
        <v>5.0</v>
      </c>
      <c r="AB3577" s="4"/>
      <c r="AC3577" s="74"/>
      <c r="AD3577" s="75"/>
      <c r="AE3577" s="75"/>
      <c r="AF3577" s="76"/>
      <c r="AJ3577" s="90"/>
      <c r="AK3577" s="18"/>
      <c r="AL3577" s="8">
        <f t="shared" si="281"/>
        <v>0</v>
      </c>
      <c r="AO3577" s="8">
        <v>1.1045065990134808</v>
      </c>
      <c r="AT3577" s="18"/>
      <c r="AU3577" s="91"/>
    </row>
    <row r="3578" ht="12.0" customHeight="1">
      <c r="A3578" s="97">
        <v>5711030.0</v>
      </c>
      <c r="B3578" s="92" t="s">
        <v>3939</v>
      </c>
      <c r="C3578" s="81" t="str">
        <f t="shared" si="279"/>
        <v/>
      </c>
      <c r="D3578" s="82">
        <v>188.43</v>
      </c>
      <c r="E3578" s="94" t="s">
        <v>245</v>
      </c>
      <c r="F3578" s="84">
        <f t="shared" si="280"/>
        <v>229.8846</v>
      </c>
      <c r="G3578" s="95"/>
      <c r="H3578" s="69"/>
      <c r="I3578" s="76"/>
      <c r="J3578" s="100"/>
      <c r="K3578" s="88"/>
      <c r="N3578" s="18"/>
      <c r="P3578" s="4">
        <v>64.0</v>
      </c>
      <c r="Q3578" s="4"/>
      <c r="R3578" s="4"/>
      <c r="S3578" s="21"/>
      <c r="T3578" s="21"/>
      <c r="V3578" s="89"/>
      <c r="Z3578" s="73"/>
      <c r="AA3578" s="73">
        <v>5.0</v>
      </c>
      <c r="AB3578" s="4"/>
      <c r="AC3578" s="74"/>
      <c r="AD3578" s="75"/>
      <c r="AE3578" s="75"/>
      <c r="AF3578" s="76"/>
      <c r="AJ3578" s="90"/>
      <c r="AK3578" s="18"/>
      <c r="AL3578" s="8">
        <f t="shared" si="281"/>
        <v>0</v>
      </c>
      <c r="AO3578" s="8">
        <v>0.7916979883107046</v>
      </c>
      <c r="AT3578" s="18"/>
      <c r="AU3578" s="91"/>
    </row>
    <row r="3579" ht="24.0" customHeight="1">
      <c r="A3579" s="109">
        <v>2802107.0</v>
      </c>
      <c r="B3579" s="110" t="s">
        <v>3940</v>
      </c>
      <c r="C3579" s="81" t="str">
        <f t="shared" si="279"/>
        <v/>
      </c>
      <c r="D3579" s="82">
        <v>787.43</v>
      </c>
      <c r="E3579" s="121"/>
      <c r="F3579" s="84">
        <f t="shared" si="280"/>
        <v>960.6646</v>
      </c>
      <c r="G3579" s="112"/>
      <c r="H3579" s="69"/>
      <c r="I3579" s="76"/>
      <c r="J3579" s="100"/>
      <c r="K3579" s="88"/>
      <c r="N3579" s="18"/>
      <c r="P3579" s="4">
        <v>64.0</v>
      </c>
      <c r="Q3579" s="4"/>
      <c r="R3579" s="4"/>
      <c r="S3579" s="21"/>
      <c r="T3579" s="21"/>
      <c r="V3579" s="89"/>
      <c r="Z3579" s="73"/>
      <c r="AA3579" s="73">
        <v>5.0</v>
      </c>
      <c r="AB3579" s="4"/>
      <c r="AC3579" s="74"/>
      <c r="AD3579" s="75"/>
      <c r="AE3579" s="75"/>
      <c r="AF3579" s="76"/>
      <c r="AJ3579" s="90"/>
      <c r="AK3579" s="18"/>
      <c r="AL3579" s="8">
        <f t="shared" si="281"/>
        <v>0</v>
      </c>
      <c r="AO3579" s="8">
        <v>0.368911945133496</v>
      </c>
      <c r="AT3579" s="18"/>
      <c r="AU3579" s="91"/>
    </row>
    <row r="3580" ht="24.0" customHeight="1">
      <c r="A3580" s="109">
        <v>5711038.0</v>
      </c>
      <c r="B3580" s="110" t="s">
        <v>3941</v>
      </c>
      <c r="C3580" s="81" t="str">
        <f t="shared" si="279"/>
        <v/>
      </c>
      <c r="D3580" s="82">
        <v>158.98</v>
      </c>
      <c r="E3580" s="121"/>
      <c r="F3580" s="128">
        <f t="shared" si="280"/>
        <v>193.9556</v>
      </c>
      <c r="G3580" s="112"/>
      <c r="H3580" s="69"/>
      <c r="I3580" s="76"/>
      <c r="J3580" s="100"/>
      <c r="K3580" s="88"/>
      <c r="N3580" s="18"/>
      <c r="P3580" s="4">
        <v>64.0</v>
      </c>
      <c r="Q3580" s="4"/>
      <c r="R3580" s="4"/>
      <c r="S3580" s="21"/>
      <c r="T3580" s="21"/>
      <c r="V3580" s="89"/>
      <c r="Z3580" s="73"/>
      <c r="AA3580" s="73">
        <v>5.0</v>
      </c>
      <c r="AB3580" s="4"/>
      <c r="AC3580" s="74"/>
      <c r="AD3580" s="75"/>
      <c r="AE3580" s="75"/>
      <c r="AF3580" s="76"/>
      <c r="AJ3580" s="90"/>
      <c r="AK3580" s="18"/>
      <c r="AL3580" s="8">
        <f t="shared" si="281"/>
        <v>0</v>
      </c>
      <c r="AO3580" s="8">
        <v>0.368911945133496</v>
      </c>
      <c r="AT3580" s="18"/>
      <c r="AU3580" s="91"/>
    </row>
    <row r="3581" ht="90.0" customHeight="1">
      <c r="A3581" s="62">
        <v>104.0</v>
      </c>
      <c r="B3581" s="113" t="s">
        <v>3942</v>
      </c>
      <c r="C3581" s="66"/>
      <c r="D3581" s="82"/>
      <c r="E3581" s="66"/>
      <c r="F3581" s="114"/>
      <c r="G3581" s="68"/>
      <c r="H3581" s="69"/>
      <c r="I3581" s="78"/>
      <c r="J3581" s="71"/>
      <c r="K3581" s="71"/>
      <c r="N3581" s="18"/>
      <c r="P3581" s="4">
        <v>73.0</v>
      </c>
      <c r="Q3581" s="4"/>
      <c r="R3581" s="5"/>
      <c r="S3581" s="21"/>
      <c r="T3581" s="21"/>
      <c r="V3581" s="72"/>
      <c r="W3581" s="171"/>
      <c r="Z3581" s="73"/>
      <c r="AA3581" s="73"/>
      <c r="AB3581" s="4"/>
      <c r="AC3581" s="74"/>
      <c r="AD3581" s="75"/>
      <c r="AE3581" s="75"/>
      <c r="AF3581" s="76"/>
      <c r="AJ3581" s="90"/>
      <c r="AK3581" s="18"/>
      <c r="AL3581" s="18"/>
      <c r="AT3581" s="18"/>
      <c r="AU3581" s="91"/>
    </row>
    <row r="3582" ht="12.0" customHeight="1">
      <c r="A3582" s="152">
        <v>2806001.0</v>
      </c>
      <c r="B3582" s="92" t="s">
        <v>3943</v>
      </c>
      <c r="C3582" s="81"/>
      <c r="D3582" s="82">
        <v>175.01</v>
      </c>
      <c r="E3582" s="94" t="s">
        <v>379</v>
      </c>
      <c r="F3582" s="84">
        <f t="shared" ref="F3582:F3584" si="282">D3582*1.22</f>
        <v>213.5122</v>
      </c>
      <c r="G3582" s="95" t="s">
        <v>252</v>
      </c>
      <c r="H3582" s="69"/>
      <c r="I3582" s="76"/>
      <c r="J3582" s="76"/>
      <c r="K3582" s="88"/>
      <c r="N3582" s="18"/>
      <c r="P3582" s="4">
        <v>73.0</v>
      </c>
      <c r="Q3582" s="4"/>
      <c r="R3582" s="4"/>
      <c r="S3582" s="21"/>
      <c r="T3582" s="21"/>
      <c r="V3582" s="89"/>
      <c r="W3582" s="171"/>
      <c r="Z3582" s="73"/>
      <c r="AA3582" s="73">
        <v>5.0</v>
      </c>
      <c r="AB3582" s="4"/>
      <c r="AC3582" s="74"/>
      <c r="AD3582" s="75"/>
      <c r="AE3582" s="75"/>
      <c r="AF3582" s="76"/>
      <c r="AJ3582" s="90"/>
      <c r="AK3582" s="18"/>
      <c r="AL3582" s="18"/>
      <c r="AT3582" s="18"/>
      <c r="AU3582" s="91"/>
    </row>
    <row r="3583" ht="12.0" customHeight="1">
      <c r="A3583" s="152">
        <v>2806004.0</v>
      </c>
      <c r="B3583" s="92" t="s">
        <v>3944</v>
      </c>
      <c r="C3583" s="81"/>
      <c r="D3583" s="82">
        <v>93.34</v>
      </c>
      <c r="E3583" s="94" t="s">
        <v>245</v>
      </c>
      <c r="F3583" s="84">
        <f t="shared" si="282"/>
        <v>113.8748</v>
      </c>
      <c r="G3583" s="95" t="s">
        <v>252</v>
      </c>
      <c r="H3583" s="69"/>
      <c r="I3583" s="76"/>
      <c r="J3583" s="76"/>
      <c r="K3583" s="88"/>
      <c r="N3583" s="18"/>
      <c r="P3583" s="4">
        <v>73.0</v>
      </c>
      <c r="Q3583" s="4"/>
      <c r="R3583" s="4"/>
      <c r="S3583" s="21"/>
      <c r="T3583" s="21"/>
      <c r="V3583" s="89"/>
      <c r="W3583" s="171"/>
      <c r="Z3583" s="73"/>
      <c r="AA3583" s="73">
        <v>5.0</v>
      </c>
      <c r="AB3583" s="4"/>
      <c r="AC3583" s="74"/>
      <c r="AD3583" s="75"/>
      <c r="AE3583" s="75"/>
      <c r="AF3583" s="76"/>
      <c r="AJ3583" s="90"/>
      <c r="AK3583" s="18"/>
      <c r="AL3583" s="18"/>
      <c r="AT3583" s="18"/>
      <c r="AU3583" s="91"/>
    </row>
    <row r="3584" ht="12.0" customHeight="1">
      <c r="A3584" s="152">
        <v>2806005.0</v>
      </c>
      <c r="B3584" s="92" t="s">
        <v>3945</v>
      </c>
      <c r="C3584" s="81"/>
      <c r="D3584" s="82">
        <v>93.34</v>
      </c>
      <c r="E3584" s="94" t="s">
        <v>245</v>
      </c>
      <c r="F3584" s="84">
        <f t="shared" si="282"/>
        <v>113.8748</v>
      </c>
      <c r="G3584" s="95" t="s">
        <v>252</v>
      </c>
      <c r="H3584" s="69"/>
      <c r="I3584" s="76"/>
      <c r="J3584" s="76"/>
      <c r="K3584" s="88"/>
      <c r="N3584" s="18"/>
      <c r="P3584" s="4">
        <v>73.0</v>
      </c>
      <c r="Q3584" s="4"/>
      <c r="R3584" s="4"/>
      <c r="S3584" s="21"/>
      <c r="T3584" s="21"/>
      <c r="V3584" s="89"/>
      <c r="W3584" s="171"/>
      <c r="Z3584" s="73"/>
      <c r="AA3584" s="73">
        <v>5.0</v>
      </c>
      <c r="AB3584" s="4"/>
      <c r="AC3584" s="74"/>
      <c r="AD3584" s="75"/>
      <c r="AE3584" s="75"/>
      <c r="AF3584" s="76"/>
      <c r="AJ3584" s="90"/>
      <c r="AK3584" s="18"/>
      <c r="AL3584" s="18"/>
      <c r="AT3584" s="18"/>
      <c r="AU3584" s="91"/>
    </row>
    <row r="3585" ht="60.0" customHeight="1">
      <c r="A3585" s="62">
        <v>105.0</v>
      </c>
      <c r="B3585" s="113" t="s">
        <v>3946</v>
      </c>
      <c r="C3585" s="66"/>
      <c r="D3585" s="82"/>
      <c r="E3585" s="66"/>
      <c r="F3585" s="114"/>
      <c r="G3585" s="68"/>
      <c r="H3585" s="69"/>
      <c r="I3585" s="78"/>
      <c r="J3585" s="71"/>
      <c r="K3585" s="71"/>
      <c r="N3585" s="18"/>
      <c r="P3585" s="4">
        <v>52.0</v>
      </c>
      <c r="Q3585" s="4"/>
      <c r="R3585" s="5"/>
      <c r="S3585" s="21"/>
      <c r="T3585" s="21"/>
      <c r="V3585" s="72"/>
      <c r="Z3585" s="73"/>
      <c r="AA3585" s="73"/>
      <c r="AB3585" s="4"/>
      <c r="AC3585" s="74"/>
      <c r="AD3585" s="76"/>
      <c r="AE3585" s="75"/>
      <c r="AF3585" s="75"/>
      <c r="AJ3585" s="90"/>
      <c r="AK3585" s="18"/>
      <c r="AL3585" s="18"/>
      <c r="AT3585" s="18"/>
      <c r="AU3585" s="91"/>
    </row>
    <row r="3586" ht="12.0" customHeight="1">
      <c r="A3586" s="79">
        <v>3301105.0</v>
      </c>
      <c r="B3586" s="80" t="s">
        <v>3947</v>
      </c>
      <c r="C3586" s="81"/>
      <c r="D3586" s="82">
        <v>645.98</v>
      </c>
      <c r="E3586" s="83"/>
      <c r="F3586" s="84">
        <f t="shared" ref="F3586:F3612" si="283">D3586*1.22</f>
        <v>788.0956</v>
      </c>
      <c r="G3586" s="85" t="s">
        <v>246</v>
      </c>
      <c r="H3586" s="69"/>
      <c r="I3586" s="76"/>
      <c r="J3586" s="76"/>
      <c r="K3586" s="88"/>
      <c r="N3586" s="18"/>
      <c r="P3586" s="4">
        <v>52.0</v>
      </c>
      <c r="Q3586" s="4"/>
      <c r="R3586" s="4"/>
      <c r="S3586" s="21"/>
      <c r="T3586" s="21"/>
      <c r="V3586" s="89"/>
      <c r="Z3586" s="73"/>
      <c r="AA3586" s="73">
        <v>0.0</v>
      </c>
      <c r="AB3586" s="4"/>
      <c r="AC3586" s="74"/>
      <c r="AD3586" s="76"/>
      <c r="AE3586" s="75"/>
      <c r="AF3586" s="75"/>
      <c r="AJ3586" s="90"/>
      <c r="AK3586" s="18"/>
      <c r="AL3586" s="18"/>
      <c r="AT3586" s="18"/>
      <c r="AU3586" s="91"/>
    </row>
    <row r="3587" ht="12.0" customHeight="1">
      <c r="A3587" s="97">
        <v>3302021.0</v>
      </c>
      <c r="B3587" s="92" t="s">
        <v>3948</v>
      </c>
      <c r="C3587" s="93"/>
      <c r="D3587" s="82">
        <v>1236.62</v>
      </c>
      <c r="E3587" s="94" t="s">
        <v>372</v>
      </c>
      <c r="F3587" s="84">
        <f t="shared" si="283"/>
        <v>1508.6764</v>
      </c>
      <c r="G3587" s="95" t="s">
        <v>246</v>
      </c>
      <c r="H3587" s="69"/>
      <c r="I3587" s="76"/>
      <c r="J3587" s="76"/>
      <c r="K3587" s="88"/>
      <c r="N3587" s="18"/>
      <c r="P3587" s="4">
        <v>52.0</v>
      </c>
      <c r="Q3587" s="4"/>
      <c r="R3587" s="4"/>
      <c r="S3587" s="21"/>
      <c r="T3587" s="21"/>
      <c r="V3587" s="89"/>
      <c r="Z3587" s="73"/>
      <c r="AA3587" s="73">
        <v>0.0</v>
      </c>
      <c r="AB3587" s="4"/>
      <c r="AC3587" s="74"/>
      <c r="AD3587" s="76"/>
      <c r="AE3587" s="75"/>
      <c r="AF3587" s="75"/>
      <c r="AJ3587" s="90"/>
      <c r="AK3587" s="18"/>
      <c r="AL3587" s="18"/>
      <c r="AT3587" s="18"/>
      <c r="AU3587" s="91"/>
    </row>
    <row r="3588" ht="12.0" customHeight="1">
      <c r="A3588" s="97">
        <v>3302004.0</v>
      </c>
      <c r="B3588" s="92" t="s">
        <v>3949</v>
      </c>
      <c r="C3588" s="93"/>
      <c r="D3588" s="82">
        <v>1525.6</v>
      </c>
      <c r="E3588" s="94" t="s">
        <v>372</v>
      </c>
      <c r="F3588" s="84">
        <f t="shared" si="283"/>
        <v>1861.232</v>
      </c>
      <c r="G3588" s="95" t="s">
        <v>246</v>
      </c>
      <c r="H3588" s="69"/>
      <c r="I3588" s="76"/>
      <c r="J3588" s="76"/>
      <c r="K3588" s="88"/>
      <c r="N3588" s="18"/>
      <c r="P3588" s="4">
        <v>52.0</v>
      </c>
      <c r="Q3588" s="4"/>
      <c r="R3588" s="4"/>
      <c r="S3588" s="21"/>
      <c r="T3588" s="21"/>
      <c r="V3588" s="89"/>
      <c r="Z3588" s="73"/>
      <c r="AA3588" s="73">
        <v>5.0001658246459755</v>
      </c>
      <c r="AB3588" s="4"/>
      <c r="AC3588" s="74"/>
      <c r="AD3588" s="76"/>
      <c r="AE3588" s="75"/>
      <c r="AF3588" s="75"/>
      <c r="AJ3588" s="90"/>
      <c r="AK3588" s="18"/>
      <c r="AL3588" s="18"/>
      <c r="AT3588" s="18"/>
      <c r="AU3588" s="91"/>
    </row>
    <row r="3589" ht="12.0" customHeight="1">
      <c r="A3589" s="97">
        <v>3301108.0</v>
      </c>
      <c r="B3589" s="92" t="s">
        <v>3950</v>
      </c>
      <c r="C3589" s="93"/>
      <c r="D3589" s="82">
        <v>1696.94</v>
      </c>
      <c r="E3589" s="94"/>
      <c r="F3589" s="84">
        <f t="shared" si="283"/>
        <v>2070.2668</v>
      </c>
      <c r="G3589" s="95" t="s">
        <v>246</v>
      </c>
      <c r="H3589" s="69"/>
      <c r="I3589" s="76"/>
      <c r="J3589" s="76"/>
      <c r="K3589" s="88"/>
      <c r="N3589" s="18"/>
      <c r="P3589" s="4">
        <v>52.0</v>
      </c>
      <c r="Q3589" s="4"/>
      <c r="R3589" s="4"/>
      <c r="S3589" s="21"/>
      <c r="T3589" s="21"/>
      <c r="V3589" s="89"/>
      <c r="Z3589" s="73"/>
      <c r="AA3589" s="73">
        <v>0.0</v>
      </c>
      <c r="AB3589" s="4"/>
      <c r="AC3589" s="74"/>
      <c r="AD3589" s="76"/>
      <c r="AE3589" s="75"/>
      <c r="AF3589" s="75"/>
      <c r="AJ3589" s="90"/>
      <c r="AK3589" s="18"/>
      <c r="AL3589" s="18"/>
      <c r="AT3589" s="18"/>
      <c r="AU3589" s="91"/>
    </row>
    <row r="3590" ht="12.0" customHeight="1">
      <c r="A3590" s="97">
        <v>3302005.0</v>
      </c>
      <c r="B3590" s="92" t="s">
        <v>3950</v>
      </c>
      <c r="C3590" s="93"/>
      <c r="D3590" s="82">
        <v>1808.29</v>
      </c>
      <c r="E3590" s="94" t="s">
        <v>372</v>
      </c>
      <c r="F3590" s="84">
        <f t="shared" si="283"/>
        <v>2206.1138</v>
      </c>
      <c r="G3590" s="95" t="s">
        <v>246</v>
      </c>
      <c r="H3590" s="69"/>
      <c r="I3590" s="76"/>
      <c r="J3590" s="76"/>
      <c r="K3590" s="88"/>
      <c r="N3590" s="18"/>
      <c r="P3590" s="4">
        <v>52.0</v>
      </c>
      <c r="Q3590" s="4"/>
      <c r="R3590" s="4"/>
      <c r="S3590" s="21"/>
      <c r="T3590" s="21"/>
      <c r="V3590" s="89"/>
      <c r="Z3590" s="73"/>
      <c r="AA3590" s="73">
        <v>5.000139903187005</v>
      </c>
      <c r="AB3590" s="4"/>
      <c r="AC3590" s="74"/>
      <c r="AD3590" s="76"/>
      <c r="AE3590" s="75"/>
      <c r="AF3590" s="75"/>
      <c r="AJ3590" s="90"/>
      <c r="AK3590" s="18"/>
      <c r="AL3590" s="18"/>
      <c r="AT3590" s="18"/>
      <c r="AU3590" s="91"/>
    </row>
    <row r="3591" ht="12.0" customHeight="1">
      <c r="A3591" s="97">
        <v>3302006.0</v>
      </c>
      <c r="B3591" s="92" t="s">
        <v>3951</v>
      </c>
      <c r="C3591" s="93"/>
      <c r="D3591" s="82">
        <v>2619.85</v>
      </c>
      <c r="E3591" s="94" t="s">
        <v>372</v>
      </c>
      <c r="F3591" s="84">
        <f t="shared" si="283"/>
        <v>3196.217</v>
      </c>
      <c r="G3591" s="95" t="s">
        <v>246</v>
      </c>
      <c r="H3591" s="69"/>
      <c r="I3591" s="76"/>
      <c r="J3591" s="76"/>
      <c r="K3591" s="88"/>
      <c r="N3591" s="18"/>
      <c r="P3591" s="4">
        <v>52.0</v>
      </c>
      <c r="Q3591" s="4"/>
      <c r="R3591" s="4"/>
      <c r="S3591" s="21"/>
      <c r="T3591" s="21"/>
      <c r="V3591" s="89"/>
      <c r="Z3591" s="73"/>
      <c r="AA3591" s="73">
        <v>4.999745541523993</v>
      </c>
      <c r="AB3591" s="4"/>
      <c r="AC3591" s="74"/>
      <c r="AD3591" s="76"/>
      <c r="AE3591" s="75"/>
      <c r="AF3591" s="75"/>
      <c r="AJ3591" s="90"/>
      <c r="AK3591" s="18"/>
      <c r="AL3591" s="18"/>
      <c r="AT3591" s="18"/>
      <c r="AU3591" s="91"/>
    </row>
    <row r="3592" ht="12.0" customHeight="1">
      <c r="A3592" s="97">
        <v>3302007.0</v>
      </c>
      <c r="B3592" s="92" t="s">
        <v>3952</v>
      </c>
      <c r="C3592" s="93"/>
      <c r="D3592" s="82">
        <v>3866.17</v>
      </c>
      <c r="E3592" s="94"/>
      <c r="F3592" s="84">
        <f t="shared" si="283"/>
        <v>4716.7274</v>
      </c>
      <c r="G3592" s="95" t="s">
        <v>246</v>
      </c>
      <c r="H3592" s="69"/>
      <c r="I3592" s="76"/>
      <c r="J3592" s="76"/>
      <c r="K3592" s="88"/>
      <c r="N3592" s="18"/>
      <c r="P3592" s="4">
        <v>52.0</v>
      </c>
      <c r="Q3592" s="4"/>
      <c r="R3592" s="4"/>
      <c r="S3592" s="21"/>
      <c r="T3592" s="21"/>
      <c r="V3592" s="89"/>
      <c r="Z3592" s="73"/>
      <c r="AA3592" s="73">
        <v>5.000075249451925</v>
      </c>
      <c r="AB3592" s="4"/>
      <c r="AC3592" s="74"/>
      <c r="AD3592" s="76"/>
      <c r="AE3592" s="75"/>
      <c r="AF3592" s="75"/>
      <c r="AJ3592" s="90"/>
      <c r="AK3592" s="18"/>
      <c r="AL3592" s="18"/>
      <c r="AT3592" s="18"/>
      <c r="AU3592" s="91"/>
    </row>
    <row r="3593" ht="12.0" customHeight="1">
      <c r="A3593" s="97">
        <v>3302008.0</v>
      </c>
      <c r="B3593" s="92" t="s">
        <v>3953</v>
      </c>
      <c r="C3593" s="93"/>
      <c r="D3593" s="82">
        <v>6645.72</v>
      </c>
      <c r="E3593" s="94" t="s">
        <v>372</v>
      </c>
      <c r="F3593" s="84">
        <f t="shared" si="283"/>
        <v>8107.7784</v>
      </c>
      <c r="G3593" s="95" t="s">
        <v>246</v>
      </c>
      <c r="H3593" s="69"/>
      <c r="I3593" s="76"/>
      <c r="J3593" s="76"/>
      <c r="K3593" s="88"/>
      <c r="N3593" s="18"/>
      <c r="P3593" s="4">
        <v>52.0</v>
      </c>
      <c r="Q3593" s="4"/>
      <c r="R3593" s="4"/>
      <c r="S3593" s="21"/>
      <c r="T3593" s="21"/>
      <c r="V3593" s="89"/>
      <c r="Z3593" s="73"/>
      <c r="AA3593" s="73">
        <v>4.999961571273758</v>
      </c>
      <c r="AB3593" s="4"/>
      <c r="AC3593" s="74"/>
      <c r="AD3593" s="76"/>
      <c r="AE3593" s="75"/>
      <c r="AF3593" s="75"/>
      <c r="AJ3593" s="90"/>
      <c r="AK3593" s="18"/>
      <c r="AL3593" s="18"/>
      <c r="AT3593" s="18"/>
      <c r="AU3593" s="91"/>
    </row>
    <row r="3594" ht="12.0" customHeight="1">
      <c r="A3594" s="97">
        <v>3301104.0</v>
      </c>
      <c r="B3594" s="92" t="s">
        <v>3954</v>
      </c>
      <c r="C3594" s="93"/>
      <c r="D3594" s="82">
        <v>3493.7</v>
      </c>
      <c r="E3594" s="94"/>
      <c r="F3594" s="84">
        <f t="shared" si="283"/>
        <v>4262.314</v>
      </c>
      <c r="G3594" s="95" t="s">
        <v>246</v>
      </c>
      <c r="H3594" s="69"/>
      <c r="I3594" s="76"/>
      <c r="J3594" s="76"/>
      <c r="K3594" s="88"/>
      <c r="N3594" s="18"/>
      <c r="P3594" s="4">
        <v>52.0</v>
      </c>
      <c r="Q3594" s="4"/>
      <c r="R3594" s="4"/>
      <c r="S3594" s="21"/>
      <c r="T3594" s="21"/>
      <c r="V3594" s="89"/>
      <c r="Z3594" s="73"/>
      <c r="AA3594" s="73">
        <v>0.0</v>
      </c>
      <c r="AB3594" s="4"/>
      <c r="AC3594" s="74"/>
      <c r="AD3594" s="76"/>
      <c r="AE3594" s="75"/>
      <c r="AF3594" s="75"/>
      <c r="AJ3594" s="90"/>
      <c r="AK3594" s="18"/>
      <c r="AL3594" s="18"/>
      <c r="AT3594" s="18"/>
      <c r="AU3594" s="91"/>
    </row>
    <row r="3595" ht="12.0" customHeight="1">
      <c r="A3595" s="97">
        <v>3302009.0</v>
      </c>
      <c r="B3595" s="92" t="s">
        <v>3954</v>
      </c>
      <c r="C3595" s="93"/>
      <c r="D3595" s="82">
        <v>6163.78</v>
      </c>
      <c r="E3595" s="94" t="s">
        <v>372</v>
      </c>
      <c r="F3595" s="84">
        <f t="shared" si="283"/>
        <v>7519.8116</v>
      </c>
      <c r="G3595" s="95" t="s">
        <v>246</v>
      </c>
      <c r="H3595" s="69"/>
      <c r="I3595" s="76"/>
      <c r="J3595" s="76"/>
      <c r="K3595" s="88"/>
      <c r="N3595" s="18"/>
      <c r="P3595" s="4">
        <v>52.0</v>
      </c>
      <c r="Q3595" s="4"/>
      <c r="R3595" s="4"/>
      <c r="S3595" s="21"/>
      <c r="T3595" s="21"/>
      <c r="V3595" s="89"/>
      <c r="Z3595" s="73"/>
      <c r="AA3595" s="73">
        <v>5.000134500599273</v>
      </c>
      <c r="AB3595" s="4"/>
      <c r="AC3595" s="74"/>
      <c r="AD3595" s="76"/>
      <c r="AE3595" s="75"/>
      <c r="AF3595" s="75"/>
      <c r="AJ3595" s="90"/>
      <c r="AK3595" s="18"/>
      <c r="AL3595" s="18"/>
      <c r="AT3595" s="18"/>
      <c r="AU3595" s="91"/>
    </row>
    <row r="3596" ht="12.0" customHeight="1">
      <c r="A3596" s="97">
        <v>3301093.0</v>
      </c>
      <c r="B3596" s="92" t="s">
        <v>3955</v>
      </c>
      <c r="C3596" s="93"/>
      <c r="D3596" s="82">
        <v>307.31</v>
      </c>
      <c r="E3596" s="94"/>
      <c r="F3596" s="84">
        <f t="shared" si="283"/>
        <v>374.9182</v>
      </c>
      <c r="G3596" s="95" t="s">
        <v>246</v>
      </c>
      <c r="H3596" s="69"/>
      <c r="I3596" s="76"/>
      <c r="J3596" s="76"/>
      <c r="K3596" s="88"/>
      <c r="N3596" s="18"/>
      <c r="P3596" s="4">
        <v>52.0</v>
      </c>
      <c r="Q3596" s="4"/>
      <c r="R3596" s="4"/>
      <c r="S3596" s="21"/>
      <c r="T3596" s="21"/>
      <c r="V3596" s="89"/>
      <c r="Z3596" s="73"/>
      <c r="AA3596" s="73">
        <v>0.0</v>
      </c>
      <c r="AB3596" s="4"/>
      <c r="AC3596" s="74"/>
      <c r="AD3596" s="76"/>
      <c r="AE3596" s="75"/>
      <c r="AF3596" s="75"/>
      <c r="AJ3596" s="90"/>
      <c r="AK3596" s="18"/>
      <c r="AL3596" s="18"/>
      <c r="AT3596" s="18"/>
      <c r="AU3596" s="91"/>
    </row>
    <row r="3597" ht="12.0" customHeight="1">
      <c r="A3597" s="97">
        <v>3301095.0</v>
      </c>
      <c r="B3597" s="92" t="s">
        <v>3956</v>
      </c>
      <c r="C3597" s="93"/>
      <c r="D3597" s="82">
        <v>718.7</v>
      </c>
      <c r="E3597" s="94"/>
      <c r="F3597" s="84">
        <f t="shared" si="283"/>
        <v>876.814</v>
      </c>
      <c r="G3597" s="95" t="s">
        <v>246</v>
      </c>
      <c r="H3597" s="69"/>
      <c r="I3597" s="76"/>
      <c r="J3597" s="76"/>
      <c r="K3597" s="88"/>
      <c r="N3597" s="18"/>
      <c r="P3597" s="4">
        <v>52.0</v>
      </c>
      <c r="Q3597" s="4"/>
      <c r="R3597" s="4"/>
      <c r="S3597" s="21"/>
      <c r="T3597" s="21"/>
      <c r="V3597" s="89"/>
      <c r="Z3597" s="73"/>
      <c r="AA3597" s="73">
        <v>0.0</v>
      </c>
      <c r="AB3597" s="4"/>
      <c r="AC3597" s="74"/>
      <c r="AD3597" s="76"/>
      <c r="AE3597" s="75"/>
      <c r="AF3597" s="75"/>
      <c r="AJ3597" s="90"/>
      <c r="AK3597" s="18"/>
      <c r="AL3597" s="18"/>
      <c r="AT3597" s="18"/>
      <c r="AU3597" s="91"/>
    </row>
    <row r="3598" ht="12.0" customHeight="1">
      <c r="A3598" s="97">
        <v>3301096.0</v>
      </c>
      <c r="B3598" s="92" t="s">
        <v>3957</v>
      </c>
      <c r="C3598" s="93"/>
      <c r="D3598" s="82">
        <v>812.82</v>
      </c>
      <c r="E3598" s="94"/>
      <c r="F3598" s="84">
        <f t="shared" si="283"/>
        <v>991.6404</v>
      </c>
      <c r="G3598" s="95" t="s">
        <v>246</v>
      </c>
      <c r="H3598" s="69"/>
      <c r="I3598" s="76"/>
      <c r="J3598" s="76"/>
      <c r="K3598" s="88"/>
      <c r="N3598" s="18"/>
      <c r="P3598" s="4">
        <v>52.0</v>
      </c>
      <c r="Q3598" s="4"/>
      <c r="R3598" s="4"/>
      <c r="S3598" s="21"/>
      <c r="T3598" s="21"/>
      <c r="V3598" s="89"/>
      <c r="Z3598" s="73"/>
      <c r="AA3598" s="73">
        <v>0.0</v>
      </c>
      <c r="AB3598" s="4"/>
      <c r="AC3598" s="74"/>
      <c r="AD3598" s="76"/>
      <c r="AE3598" s="75"/>
      <c r="AF3598" s="75"/>
      <c r="AJ3598" s="90"/>
      <c r="AK3598" s="18"/>
      <c r="AL3598" s="18"/>
      <c r="AT3598" s="18"/>
      <c r="AU3598" s="91"/>
    </row>
    <row r="3599" ht="12.0" customHeight="1">
      <c r="A3599" s="97">
        <v>3302001.0</v>
      </c>
      <c r="B3599" s="92" t="s">
        <v>3957</v>
      </c>
      <c r="C3599" s="93"/>
      <c r="D3599" s="82">
        <v>1059.45</v>
      </c>
      <c r="E3599" s="94" t="s">
        <v>372</v>
      </c>
      <c r="F3599" s="84">
        <f t="shared" si="283"/>
        <v>1292.529</v>
      </c>
      <c r="G3599" s="95" t="s">
        <v>246</v>
      </c>
      <c r="H3599" s="69"/>
      <c r="I3599" s="76"/>
      <c r="J3599" s="76"/>
      <c r="K3599" s="88"/>
      <c r="N3599" s="18"/>
      <c r="P3599" s="4">
        <v>52.0</v>
      </c>
      <c r="Q3599" s="4"/>
      <c r="R3599" s="4"/>
      <c r="S3599" s="21"/>
      <c r="T3599" s="21"/>
      <c r="V3599" s="89"/>
      <c r="Z3599" s="73"/>
      <c r="AA3599" s="73">
        <v>5.000371940787019</v>
      </c>
      <c r="AB3599" s="4"/>
      <c r="AC3599" s="74"/>
      <c r="AD3599" s="76"/>
      <c r="AE3599" s="75"/>
      <c r="AF3599" s="75"/>
      <c r="AJ3599" s="90"/>
      <c r="AK3599" s="18"/>
      <c r="AL3599" s="18"/>
      <c r="AT3599" s="18"/>
      <c r="AU3599" s="91"/>
    </row>
    <row r="3600" ht="12.0" customHeight="1">
      <c r="A3600" s="97">
        <v>3302002.0</v>
      </c>
      <c r="B3600" s="92" t="s">
        <v>3958</v>
      </c>
      <c r="C3600" s="93"/>
      <c r="D3600" s="82">
        <v>1150.05</v>
      </c>
      <c r="E3600" s="94" t="s">
        <v>372</v>
      </c>
      <c r="F3600" s="84">
        <f t="shared" si="283"/>
        <v>1403.061</v>
      </c>
      <c r="G3600" s="95" t="s">
        <v>246</v>
      </c>
      <c r="H3600" s="69"/>
      <c r="I3600" s="76"/>
      <c r="J3600" s="76"/>
      <c r="K3600" s="88"/>
      <c r="N3600" s="18"/>
      <c r="P3600" s="4">
        <v>52.0</v>
      </c>
      <c r="Q3600" s="4"/>
      <c r="R3600" s="4"/>
      <c r="S3600" s="21"/>
      <c r="T3600" s="21"/>
      <c r="V3600" s="89"/>
      <c r="Z3600" s="73"/>
      <c r="AA3600" s="73">
        <v>4.99979441634801</v>
      </c>
      <c r="AB3600" s="4"/>
      <c r="AC3600" s="74"/>
      <c r="AD3600" s="76"/>
      <c r="AE3600" s="75"/>
      <c r="AF3600" s="75"/>
      <c r="AJ3600" s="90"/>
      <c r="AK3600" s="18"/>
      <c r="AL3600" s="18"/>
      <c r="AT3600" s="18"/>
      <c r="AU3600" s="91"/>
    </row>
    <row r="3601" ht="12.0" customHeight="1">
      <c r="A3601" s="97">
        <v>3302019.0</v>
      </c>
      <c r="B3601" s="92" t="s">
        <v>3959</v>
      </c>
      <c r="C3601" s="93"/>
      <c r="D3601" s="82">
        <v>1635.89</v>
      </c>
      <c r="E3601" s="94" t="s">
        <v>372</v>
      </c>
      <c r="F3601" s="84">
        <f t="shared" si="283"/>
        <v>1995.7858</v>
      </c>
      <c r="G3601" s="95" t="s">
        <v>246</v>
      </c>
      <c r="H3601" s="69"/>
      <c r="I3601" s="76"/>
      <c r="J3601" s="76"/>
      <c r="K3601" s="88"/>
      <c r="N3601" s="18"/>
      <c r="P3601" s="4">
        <v>52.0</v>
      </c>
      <c r="Q3601" s="4"/>
      <c r="R3601" s="4"/>
      <c r="S3601" s="21"/>
      <c r="T3601" s="21"/>
      <c r="V3601" s="89"/>
      <c r="Z3601" s="73"/>
      <c r="AA3601" s="73">
        <v>0.0</v>
      </c>
      <c r="AB3601" s="4"/>
      <c r="AC3601" s="74"/>
      <c r="AD3601" s="76"/>
      <c r="AE3601" s="75"/>
      <c r="AF3601" s="75"/>
      <c r="AJ3601" s="90"/>
      <c r="AK3601" s="18"/>
      <c r="AL3601" s="18"/>
      <c r="AT3601" s="18"/>
      <c r="AU3601" s="91"/>
    </row>
    <row r="3602" ht="12.0" customHeight="1">
      <c r="A3602" s="97">
        <v>3302015.0</v>
      </c>
      <c r="B3602" s="92" t="s">
        <v>3960</v>
      </c>
      <c r="C3602" s="93"/>
      <c r="D3602" s="82">
        <v>2585.91</v>
      </c>
      <c r="E3602" s="94" t="s">
        <v>372</v>
      </c>
      <c r="F3602" s="84">
        <f t="shared" si="283"/>
        <v>3154.8102</v>
      </c>
      <c r="G3602" s="95" t="s">
        <v>246</v>
      </c>
      <c r="H3602" s="69"/>
      <c r="I3602" s="76"/>
      <c r="J3602" s="76"/>
      <c r="K3602" s="88"/>
      <c r="N3602" s="18"/>
      <c r="P3602" s="4">
        <v>52.0</v>
      </c>
      <c r="Q3602" s="4"/>
      <c r="R3602" s="4"/>
      <c r="S3602" s="21"/>
      <c r="T3602" s="21"/>
      <c r="V3602" s="89"/>
      <c r="Z3602" s="73"/>
      <c r="AA3602" s="73">
        <v>5.0</v>
      </c>
      <c r="AB3602" s="4"/>
      <c r="AC3602" s="74"/>
      <c r="AD3602" s="76"/>
      <c r="AE3602" s="75"/>
      <c r="AF3602" s="75"/>
      <c r="AJ3602" s="90"/>
      <c r="AK3602" s="18"/>
      <c r="AL3602" s="18"/>
      <c r="AT3602" s="18"/>
      <c r="AU3602" s="91"/>
    </row>
    <row r="3603" ht="12.0" customHeight="1">
      <c r="A3603" s="97">
        <v>3302003.0</v>
      </c>
      <c r="B3603" s="92" t="s">
        <v>3961</v>
      </c>
      <c r="C3603" s="93"/>
      <c r="D3603" s="82">
        <v>2986.73</v>
      </c>
      <c r="E3603" s="94" t="s">
        <v>372</v>
      </c>
      <c r="F3603" s="84">
        <f t="shared" si="283"/>
        <v>3643.8106</v>
      </c>
      <c r="G3603" s="95" t="s">
        <v>246</v>
      </c>
      <c r="H3603" s="69"/>
      <c r="I3603" s="76"/>
      <c r="J3603" s="76"/>
      <c r="K3603" s="88"/>
      <c r="N3603" s="18"/>
      <c r="P3603" s="4">
        <v>52.0</v>
      </c>
      <c r="Q3603" s="4"/>
      <c r="R3603" s="4"/>
      <c r="S3603" s="21"/>
      <c r="T3603" s="21"/>
      <c r="V3603" s="89"/>
      <c r="Z3603" s="73"/>
      <c r="AA3603" s="73">
        <v>4.999971178399932</v>
      </c>
      <c r="AB3603" s="4"/>
      <c r="AC3603" s="74"/>
      <c r="AD3603" s="76"/>
      <c r="AE3603" s="75"/>
      <c r="AF3603" s="75"/>
      <c r="AJ3603" s="90"/>
      <c r="AK3603" s="18"/>
      <c r="AL3603" s="18"/>
      <c r="AT3603" s="18"/>
      <c r="AU3603" s="91"/>
    </row>
    <row r="3604" ht="12.0" customHeight="1">
      <c r="A3604" s="97">
        <v>3302020.0</v>
      </c>
      <c r="B3604" s="92" t="s">
        <v>3962</v>
      </c>
      <c r="C3604" s="93"/>
      <c r="D3604" s="82">
        <v>4778.72</v>
      </c>
      <c r="E3604" s="94" t="s">
        <v>372</v>
      </c>
      <c r="F3604" s="84">
        <f t="shared" si="283"/>
        <v>5830.0384</v>
      </c>
      <c r="G3604" s="95" t="s">
        <v>246</v>
      </c>
      <c r="H3604" s="69"/>
      <c r="I3604" s="76"/>
      <c r="J3604" s="76"/>
      <c r="K3604" s="88"/>
      <c r="N3604" s="18"/>
      <c r="P3604" s="4">
        <v>52.0</v>
      </c>
      <c r="Q3604" s="4"/>
      <c r="R3604" s="4"/>
      <c r="S3604" s="21"/>
      <c r="T3604" s="21"/>
      <c r="V3604" s="89"/>
      <c r="Z3604" s="73"/>
      <c r="AA3604" s="73">
        <v>0.0</v>
      </c>
      <c r="AB3604" s="4"/>
      <c r="AC3604" s="74"/>
      <c r="AD3604" s="76"/>
      <c r="AE3604" s="75"/>
      <c r="AF3604" s="75"/>
      <c r="AJ3604" s="90"/>
      <c r="AK3604" s="18"/>
      <c r="AL3604" s="18"/>
      <c r="AT3604" s="18"/>
      <c r="AU3604" s="91"/>
    </row>
    <row r="3605" ht="12.0" customHeight="1">
      <c r="A3605" s="97">
        <v>3302010.0</v>
      </c>
      <c r="B3605" s="92" t="s">
        <v>3963</v>
      </c>
      <c r="C3605" s="93"/>
      <c r="D3605" s="82">
        <v>381.49</v>
      </c>
      <c r="E3605" s="94" t="s">
        <v>245</v>
      </c>
      <c r="F3605" s="84">
        <f t="shared" si="283"/>
        <v>465.4178</v>
      </c>
      <c r="G3605" s="95" t="s">
        <v>246</v>
      </c>
      <c r="H3605" s="69"/>
      <c r="I3605" s="76"/>
      <c r="J3605" s="76"/>
      <c r="K3605" s="88"/>
      <c r="N3605" s="18"/>
      <c r="P3605" s="4">
        <v>52.0</v>
      </c>
      <c r="Q3605" s="4"/>
      <c r="R3605" s="4"/>
      <c r="S3605" s="21"/>
      <c r="T3605" s="21"/>
      <c r="V3605" s="89"/>
      <c r="Z3605" s="73"/>
      <c r="AA3605" s="73">
        <v>4.9982293721859605</v>
      </c>
      <c r="AB3605" s="4"/>
      <c r="AC3605" s="74"/>
      <c r="AD3605" s="76"/>
      <c r="AE3605" s="75"/>
      <c r="AF3605" s="75"/>
      <c r="AJ3605" s="90"/>
      <c r="AK3605" s="18"/>
      <c r="AL3605" s="18"/>
      <c r="AT3605" s="18"/>
      <c r="AU3605" s="91"/>
    </row>
    <row r="3606" ht="12.0" customHeight="1">
      <c r="A3606" s="97">
        <v>3302016.0</v>
      </c>
      <c r="B3606" s="92" t="s">
        <v>3964</v>
      </c>
      <c r="C3606" s="93"/>
      <c r="D3606" s="82">
        <v>393.71</v>
      </c>
      <c r="E3606" s="94"/>
      <c r="F3606" s="84">
        <f t="shared" si="283"/>
        <v>480.3262</v>
      </c>
      <c r="G3606" s="95" t="s">
        <v>246</v>
      </c>
      <c r="H3606" s="69"/>
      <c r="I3606" s="76"/>
      <c r="J3606" s="76"/>
      <c r="K3606" s="88"/>
      <c r="N3606" s="18"/>
      <c r="P3606" s="4">
        <v>52.0</v>
      </c>
      <c r="Q3606" s="4"/>
      <c r="R3606" s="4"/>
      <c r="S3606" s="21"/>
      <c r="T3606" s="21"/>
      <c r="V3606" s="89"/>
      <c r="Z3606" s="73"/>
      <c r="AA3606" s="73">
        <v>4.9982293721859605</v>
      </c>
      <c r="AB3606" s="4"/>
      <c r="AC3606" s="74"/>
      <c r="AD3606" s="76"/>
      <c r="AE3606" s="75"/>
      <c r="AF3606" s="75"/>
      <c r="AJ3606" s="90"/>
      <c r="AK3606" s="18"/>
      <c r="AL3606" s="18"/>
      <c r="AT3606" s="18"/>
      <c r="AU3606" s="91"/>
    </row>
    <row r="3607" ht="12.0" customHeight="1">
      <c r="A3607" s="97">
        <v>3302011.0</v>
      </c>
      <c r="B3607" s="92" t="s">
        <v>3965</v>
      </c>
      <c r="C3607" s="93"/>
      <c r="D3607" s="82">
        <v>466.06</v>
      </c>
      <c r="E3607" s="94" t="s">
        <v>372</v>
      </c>
      <c r="F3607" s="84">
        <f t="shared" si="283"/>
        <v>568.5932</v>
      </c>
      <c r="G3607" s="95" t="s">
        <v>246</v>
      </c>
      <c r="H3607" s="69"/>
      <c r="I3607" s="76"/>
      <c r="J3607" s="76"/>
      <c r="K3607" s="88"/>
      <c r="N3607" s="18"/>
      <c r="P3607" s="4">
        <v>52.0</v>
      </c>
      <c r="Q3607" s="4"/>
      <c r="R3607" s="4"/>
      <c r="S3607" s="21"/>
      <c r="T3607" s="21"/>
      <c r="V3607" s="89"/>
      <c r="Z3607" s="73"/>
      <c r="AA3607" s="73">
        <v>4.999498378089143</v>
      </c>
      <c r="AB3607" s="4"/>
      <c r="AC3607" s="74"/>
      <c r="AD3607" s="76"/>
      <c r="AE3607" s="75"/>
      <c r="AF3607" s="75"/>
      <c r="AJ3607" s="90"/>
      <c r="AK3607" s="18"/>
      <c r="AL3607" s="18"/>
      <c r="AT3607" s="18"/>
      <c r="AU3607" s="91"/>
    </row>
    <row r="3608" ht="12.0" customHeight="1">
      <c r="A3608" s="97">
        <v>3302017.0</v>
      </c>
      <c r="B3608" s="92" t="s">
        <v>3966</v>
      </c>
      <c r="C3608" s="93"/>
      <c r="D3608" s="82">
        <v>529.62</v>
      </c>
      <c r="E3608" s="94"/>
      <c r="F3608" s="84">
        <f t="shared" si="283"/>
        <v>646.1364</v>
      </c>
      <c r="G3608" s="95" t="s">
        <v>246</v>
      </c>
      <c r="H3608" s="69"/>
      <c r="I3608" s="76"/>
      <c r="J3608" s="76"/>
      <c r="K3608" s="88"/>
      <c r="N3608" s="18"/>
      <c r="P3608" s="4">
        <v>52.0</v>
      </c>
      <c r="Q3608" s="4"/>
      <c r="R3608" s="4"/>
      <c r="S3608" s="21"/>
      <c r="T3608" s="21"/>
      <c r="V3608" s="89"/>
      <c r="Z3608" s="73"/>
      <c r="AA3608" s="73">
        <v>4.999498378089143</v>
      </c>
      <c r="AB3608" s="4"/>
      <c r="AC3608" s="74"/>
      <c r="AD3608" s="76"/>
      <c r="AE3608" s="75"/>
      <c r="AF3608" s="75"/>
      <c r="AJ3608" s="90"/>
      <c r="AK3608" s="18"/>
      <c r="AL3608" s="18"/>
      <c r="AT3608" s="18"/>
      <c r="AU3608" s="91"/>
    </row>
    <row r="3609" ht="12.0" customHeight="1">
      <c r="A3609" s="97">
        <v>3302012.0</v>
      </c>
      <c r="B3609" s="92" t="s">
        <v>3967</v>
      </c>
      <c r="C3609" s="93"/>
      <c r="D3609" s="82">
        <v>685.5</v>
      </c>
      <c r="E3609" s="94"/>
      <c r="F3609" s="84">
        <f t="shared" si="283"/>
        <v>836.31</v>
      </c>
      <c r="G3609" s="95" t="s">
        <v>246</v>
      </c>
      <c r="H3609" s="69"/>
      <c r="I3609" s="76"/>
      <c r="J3609" s="76"/>
      <c r="K3609" s="88"/>
      <c r="N3609" s="18"/>
      <c r="P3609" s="4">
        <v>52.0</v>
      </c>
      <c r="Q3609" s="4"/>
      <c r="R3609" s="4"/>
      <c r="S3609" s="21"/>
      <c r="T3609" s="21"/>
      <c r="V3609" s="89"/>
      <c r="Z3609" s="73"/>
      <c r="AA3609" s="73">
        <v>4.999498378089143</v>
      </c>
      <c r="AB3609" s="4"/>
      <c r="AC3609" s="74"/>
      <c r="AD3609" s="76"/>
      <c r="AE3609" s="75"/>
      <c r="AF3609" s="75"/>
      <c r="AJ3609" s="90"/>
      <c r="AK3609" s="18"/>
      <c r="AL3609" s="18"/>
      <c r="AT3609" s="18"/>
      <c r="AU3609" s="91"/>
    </row>
    <row r="3610" ht="12.0" customHeight="1">
      <c r="A3610" s="97">
        <v>3302013.0</v>
      </c>
      <c r="B3610" s="92" t="s">
        <v>3968</v>
      </c>
      <c r="C3610" s="93"/>
      <c r="D3610" s="82">
        <v>736.19</v>
      </c>
      <c r="E3610" s="94" t="s">
        <v>372</v>
      </c>
      <c r="F3610" s="84">
        <f t="shared" si="283"/>
        <v>898.1518</v>
      </c>
      <c r="G3610" s="95" t="s">
        <v>246</v>
      </c>
      <c r="H3610" s="69"/>
      <c r="I3610" s="76"/>
      <c r="J3610" s="76"/>
      <c r="K3610" s="88"/>
      <c r="N3610" s="18"/>
      <c r="P3610" s="4">
        <v>52.0</v>
      </c>
      <c r="Q3610" s="4"/>
      <c r="R3610" s="4"/>
      <c r="S3610" s="21"/>
      <c r="T3610" s="21"/>
      <c r="V3610" s="89"/>
      <c r="Z3610" s="73"/>
      <c r="AA3610" s="73">
        <v>5.000719873302302</v>
      </c>
      <c r="AB3610" s="4"/>
      <c r="AC3610" s="74"/>
      <c r="AD3610" s="76"/>
      <c r="AE3610" s="75"/>
      <c r="AF3610" s="75"/>
      <c r="AJ3610" s="90"/>
      <c r="AK3610" s="18"/>
      <c r="AL3610" s="18"/>
      <c r="AT3610" s="18"/>
      <c r="AU3610" s="91"/>
    </row>
    <row r="3611" ht="12.0" customHeight="1">
      <c r="A3611" s="97">
        <v>3302018.0</v>
      </c>
      <c r="B3611" s="92" t="s">
        <v>3969</v>
      </c>
      <c r="C3611" s="93"/>
      <c r="D3611" s="82">
        <v>950.3</v>
      </c>
      <c r="E3611" s="94"/>
      <c r="F3611" s="84">
        <f t="shared" si="283"/>
        <v>1159.366</v>
      </c>
      <c r="G3611" s="95" t="s">
        <v>246</v>
      </c>
      <c r="H3611" s="69"/>
      <c r="I3611" s="76"/>
      <c r="J3611" s="76"/>
      <c r="K3611" s="88"/>
      <c r="N3611" s="18"/>
      <c r="P3611" s="4">
        <v>52.0</v>
      </c>
      <c r="Q3611" s="4"/>
      <c r="R3611" s="4"/>
      <c r="S3611" s="21"/>
      <c r="T3611" s="21"/>
      <c r="V3611" s="89"/>
      <c r="Z3611" s="73"/>
      <c r="AA3611" s="73">
        <v>5.000719873302302</v>
      </c>
      <c r="AB3611" s="4"/>
      <c r="AC3611" s="74"/>
      <c r="AD3611" s="76"/>
      <c r="AE3611" s="75"/>
      <c r="AF3611" s="75"/>
      <c r="AJ3611" s="90"/>
      <c r="AK3611" s="18"/>
      <c r="AL3611" s="18"/>
      <c r="AT3611" s="18"/>
      <c r="AU3611" s="91"/>
    </row>
    <row r="3612" ht="12.0" customHeight="1">
      <c r="A3612" s="109">
        <v>3302014.0</v>
      </c>
      <c r="B3612" s="110" t="s">
        <v>3970</v>
      </c>
      <c r="C3612" s="111"/>
      <c r="D3612" s="82">
        <v>1999.24</v>
      </c>
      <c r="E3612" s="121" t="s">
        <v>372</v>
      </c>
      <c r="F3612" s="128">
        <f t="shared" si="283"/>
        <v>2439.0728</v>
      </c>
      <c r="G3612" s="112" t="s">
        <v>246</v>
      </c>
      <c r="H3612" s="69"/>
      <c r="I3612" s="76"/>
      <c r="J3612" s="76"/>
      <c r="K3612" s="88"/>
      <c r="N3612" s="18"/>
      <c r="P3612" s="4">
        <v>52.0</v>
      </c>
      <c r="Q3612" s="4"/>
      <c r="R3612" s="4"/>
      <c r="S3612" s="21"/>
      <c r="T3612" s="21"/>
      <c r="V3612" s="89"/>
      <c r="Z3612" s="73"/>
      <c r="AA3612" s="73">
        <v>5.000316743036933</v>
      </c>
      <c r="AB3612" s="4"/>
      <c r="AC3612" s="74"/>
      <c r="AD3612" s="76"/>
      <c r="AE3612" s="75"/>
      <c r="AF3612" s="75"/>
      <c r="AJ3612" s="90"/>
      <c r="AK3612" s="18"/>
      <c r="AL3612" s="18"/>
      <c r="AT3612" s="18"/>
      <c r="AU3612" s="91"/>
    </row>
    <row r="3613" ht="60.0" customHeight="1">
      <c r="A3613" s="62">
        <v>106.0</v>
      </c>
      <c r="B3613" s="113" t="s">
        <v>3971</v>
      </c>
      <c r="C3613" s="66"/>
      <c r="D3613" s="82"/>
      <c r="E3613" s="66"/>
      <c r="F3613" s="114"/>
      <c r="G3613" s="68"/>
      <c r="H3613" s="69"/>
      <c r="I3613" s="78"/>
      <c r="J3613" s="71"/>
      <c r="K3613" s="71"/>
      <c r="N3613" s="18"/>
      <c r="P3613" s="4">
        <v>248.0</v>
      </c>
      <c r="Q3613" s="4"/>
      <c r="R3613" s="5"/>
      <c r="S3613" s="21"/>
      <c r="T3613" s="21"/>
      <c r="V3613" s="72"/>
      <c r="Z3613" s="73"/>
      <c r="AA3613" s="73"/>
      <c r="AB3613" s="4"/>
      <c r="AC3613" s="74"/>
      <c r="AD3613" s="75"/>
      <c r="AE3613" s="75"/>
      <c r="AF3613" s="76"/>
      <c r="AJ3613" s="90"/>
      <c r="AK3613" s="18"/>
      <c r="AL3613" s="18"/>
      <c r="AT3613" s="18"/>
      <c r="AU3613" s="91"/>
    </row>
    <row r="3614" ht="12.0" customHeight="1">
      <c r="A3614" s="152">
        <v>5501012.0</v>
      </c>
      <c r="B3614" s="156" t="s">
        <v>3972</v>
      </c>
      <c r="C3614" s="157"/>
      <c r="D3614" s="82">
        <v>406.88</v>
      </c>
      <c r="E3614" s="172" t="s">
        <v>245</v>
      </c>
      <c r="F3614" s="128">
        <f>D3614*1.22</f>
        <v>496.3936</v>
      </c>
      <c r="G3614" s="141" t="s">
        <v>274</v>
      </c>
      <c r="H3614" s="69"/>
      <c r="I3614" s="76"/>
      <c r="J3614" s="100"/>
      <c r="K3614" s="88"/>
      <c r="N3614" s="18"/>
      <c r="P3614" s="4">
        <v>248.0</v>
      </c>
      <c r="Q3614" s="4"/>
      <c r="R3614" s="4"/>
      <c r="S3614" s="21"/>
      <c r="T3614" s="21"/>
      <c r="V3614" s="89"/>
      <c r="Z3614" s="73"/>
      <c r="AA3614" s="73">
        <v>19.976076555023923</v>
      </c>
      <c r="AB3614" s="4"/>
      <c r="AC3614" s="74"/>
      <c r="AD3614" s="75"/>
      <c r="AE3614" s="75"/>
      <c r="AF3614" s="76"/>
      <c r="AJ3614" s="90"/>
      <c r="AK3614" s="18"/>
      <c r="AL3614" s="18"/>
      <c r="AT3614" s="18"/>
      <c r="AU3614" s="91"/>
    </row>
    <row r="3615" ht="60.0" customHeight="1">
      <c r="A3615" s="62">
        <v>107.0</v>
      </c>
      <c r="B3615" s="113" t="s">
        <v>3973</v>
      </c>
      <c r="C3615" s="66"/>
      <c r="D3615" s="82"/>
      <c r="E3615" s="66"/>
      <c r="F3615" s="114"/>
      <c r="G3615" s="68"/>
      <c r="H3615" s="69"/>
      <c r="I3615" s="78"/>
      <c r="J3615" s="71"/>
      <c r="K3615" s="71"/>
      <c r="N3615" s="18"/>
      <c r="P3615" s="4">
        <v>53.0</v>
      </c>
      <c r="Q3615" s="4"/>
      <c r="R3615" s="5"/>
      <c r="S3615" s="21"/>
      <c r="T3615" s="21"/>
      <c r="V3615" s="72"/>
      <c r="Z3615" s="73"/>
      <c r="AA3615" s="73"/>
      <c r="AB3615" s="4"/>
      <c r="AC3615" s="74"/>
      <c r="AD3615" s="75"/>
      <c r="AE3615" s="75"/>
      <c r="AF3615" s="76"/>
      <c r="AJ3615" s="90"/>
      <c r="AK3615" s="18"/>
      <c r="AL3615" s="18"/>
      <c r="AT3615" s="18"/>
      <c r="AU3615" s="91"/>
    </row>
    <row r="3616" ht="12.0" customHeight="1">
      <c r="A3616" s="79">
        <v>5501010.0</v>
      </c>
      <c r="B3616" s="80" t="s">
        <v>3974</v>
      </c>
      <c r="C3616" s="81"/>
      <c r="D3616" s="82">
        <v>11.86</v>
      </c>
      <c r="E3616" s="83" t="s">
        <v>245</v>
      </c>
      <c r="F3616" s="84">
        <f t="shared" ref="F3616:F3617" si="284">D3616*1.22</f>
        <v>14.4692</v>
      </c>
      <c r="G3616" s="85" t="s">
        <v>274</v>
      </c>
      <c r="H3616" s="69"/>
      <c r="I3616" s="187" t="s">
        <v>3975</v>
      </c>
      <c r="J3616" s="100"/>
      <c r="K3616" s="88"/>
      <c r="N3616" s="18"/>
      <c r="P3616" s="4">
        <v>53.0</v>
      </c>
      <c r="Q3616" s="4"/>
      <c r="R3616" s="4"/>
      <c r="S3616" s="21"/>
      <c r="T3616" s="21"/>
      <c r="V3616" s="89"/>
      <c r="Z3616" s="73"/>
      <c r="AA3616" s="73">
        <v>19.976076555023923</v>
      </c>
      <c r="AB3616" s="4"/>
      <c r="AC3616" s="74"/>
      <c r="AD3616" s="75"/>
      <c r="AE3616" s="75"/>
      <c r="AF3616" s="76"/>
      <c r="AJ3616" s="90">
        <v>5501008.0</v>
      </c>
      <c r="AK3616" s="18"/>
      <c r="AL3616" s="18"/>
      <c r="AT3616" s="18"/>
      <c r="AU3616" s="91"/>
    </row>
    <row r="3617" ht="12.0" customHeight="1">
      <c r="A3617" s="109">
        <v>5501012.0</v>
      </c>
      <c r="B3617" s="110" t="s">
        <v>3976</v>
      </c>
      <c r="C3617" s="111"/>
      <c r="D3617" s="82">
        <v>406.88</v>
      </c>
      <c r="E3617" s="121" t="s">
        <v>245</v>
      </c>
      <c r="F3617" s="128">
        <f t="shared" si="284"/>
        <v>496.3936</v>
      </c>
      <c r="G3617" s="112" t="s">
        <v>274</v>
      </c>
      <c r="H3617" s="69"/>
      <c r="I3617" s="188"/>
      <c r="J3617" s="100"/>
      <c r="K3617" s="88"/>
      <c r="N3617" s="18"/>
      <c r="P3617" s="4">
        <v>53.0</v>
      </c>
      <c r="Q3617" s="4"/>
      <c r="R3617" s="4"/>
      <c r="S3617" s="21"/>
      <c r="T3617" s="21"/>
      <c r="V3617" s="89"/>
      <c r="Z3617" s="73"/>
      <c r="AA3617" s="73">
        <v>19.976076555023923</v>
      </c>
      <c r="AB3617" s="4"/>
      <c r="AC3617" s="74"/>
      <c r="AD3617" s="75"/>
      <c r="AE3617" s="75"/>
      <c r="AF3617" s="76"/>
      <c r="AJ3617" s="90">
        <v>5501008.0</v>
      </c>
      <c r="AK3617" s="18"/>
      <c r="AL3617" s="18"/>
      <c r="AT3617" s="18"/>
      <c r="AU3617" s="91"/>
    </row>
    <row r="3618" ht="60.0" customHeight="1">
      <c r="A3618" s="62">
        <v>108.0</v>
      </c>
      <c r="B3618" s="113" t="s">
        <v>3977</v>
      </c>
      <c r="C3618" s="66"/>
      <c r="D3618" s="82"/>
      <c r="E3618" s="66"/>
      <c r="F3618" s="114"/>
      <c r="G3618" s="68"/>
      <c r="H3618" s="69"/>
      <c r="I3618" s="78"/>
      <c r="J3618" s="71"/>
      <c r="K3618" s="71"/>
      <c r="N3618" s="18"/>
      <c r="P3618" s="4">
        <v>54.0</v>
      </c>
      <c r="Q3618" s="4"/>
      <c r="R3618" s="5"/>
      <c r="S3618" s="21"/>
      <c r="T3618" s="21"/>
      <c r="V3618" s="72"/>
      <c r="Z3618" s="73"/>
      <c r="AA3618" s="73"/>
      <c r="AB3618" s="4"/>
      <c r="AC3618" s="74"/>
      <c r="AD3618" s="75"/>
      <c r="AE3618" s="75"/>
      <c r="AF3618" s="76"/>
      <c r="AJ3618" s="90"/>
      <c r="AK3618" s="18"/>
      <c r="AL3618" s="18"/>
      <c r="AT3618" s="18"/>
      <c r="AU3618" s="91"/>
    </row>
    <row r="3619" ht="12.0" customHeight="1">
      <c r="A3619" s="152">
        <v>5501009.0</v>
      </c>
      <c r="B3619" s="156" t="s">
        <v>3978</v>
      </c>
      <c r="C3619" s="157"/>
      <c r="D3619" s="82">
        <v>14.9</v>
      </c>
      <c r="E3619" s="172" t="s">
        <v>245</v>
      </c>
      <c r="F3619" s="128">
        <f>D3619*1.22</f>
        <v>18.178</v>
      </c>
      <c r="G3619" s="141" t="s">
        <v>246</v>
      </c>
      <c r="H3619" s="69"/>
      <c r="I3619" s="76"/>
      <c r="J3619" s="76"/>
      <c r="K3619" s="88"/>
      <c r="N3619" s="18"/>
      <c r="P3619" s="4">
        <v>54.0</v>
      </c>
      <c r="Q3619" s="4"/>
      <c r="R3619" s="4"/>
      <c r="S3619" s="21"/>
      <c r="T3619" s="21"/>
      <c r="V3619" s="89"/>
      <c r="Z3619" s="73"/>
      <c r="AA3619" s="73">
        <v>19.98097050428163</v>
      </c>
      <c r="AB3619" s="4"/>
      <c r="AC3619" s="74"/>
      <c r="AD3619" s="75"/>
      <c r="AE3619" s="75"/>
      <c r="AF3619" s="76"/>
      <c r="AJ3619" s="90">
        <v>2401009.0</v>
      </c>
      <c r="AK3619" s="18"/>
      <c r="AL3619" s="18"/>
      <c r="AT3619" s="18"/>
      <c r="AU3619" s="91"/>
    </row>
    <row r="3620" ht="60.0" customHeight="1">
      <c r="A3620" s="62">
        <v>109.0</v>
      </c>
      <c r="B3620" s="113" t="s">
        <v>3979</v>
      </c>
      <c r="C3620" s="66"/>
      <c r="D3620" s="82"/>
      <c r="E3620" s="66"/>
      <c r="F3620" s="114"/>
      <c r="G3620" s="68"/>
      <c r="H3620" s="69"/>
      <c r="I3620" s="78"/>
      <c r="J3620" s="71"/>
      <c r="K3620" s="71"/>
      <c r="N3620" s="18"/>
      <c r="P3620" s="4">
        <v>55.0</v>
      </c>
      <c r="Q3620" s="4"/>
      <c r="R3620" s="5"/>
      <c r="S3620" s="21"/>
      <c r="T3620" s="21"/>
      <c r="V3620" s="72"/>
      <c r="Z3620" s="73"/>
      <c r="AA3620" s="73"/>
      <c r="AB3620" s="4"/>
      <c r="AC3620" s="74"/>
      <c r="AD3620" s="75"/>
      <c r="AE3620" s="75"/>
      <c r="AF3620" s="76"/>
      <c r="AJ3620" s="90"/>
      <c r="AK3620" s="18"/>
      <c r="AL3620" s="18"/>
      <c r="AT3620" s="18"/>
      <c r="AU3620" s="91"/>
    </row>
    <row r="3621" ht="12.0" customHeight="1">
      <c r="A3621" s="79">
        <v>5501001.0</v>
      </c>
      <c r="B3621" s="80" t="s">
        <v>3980</v>
      </c>
      <c r="C3621" s="81"/>
      <c r="D3621" s="82">
        <v>78.29</v>
      </c>
      <c r="E3621" s="83" t="s">
        <v>507</v>
      </c>
      <c r="F3621" s="84">
        <f t="shared" ref="F3621:F3622" si="285">D3621*1.22</f>
        <v>95.5138</v>
      </c>
      <c r="G3621" s="85" t="s">
        <v>274</v>
      </c>
      <c r="H3621" s="69"/>
      <c r="I3621" s="187" t="s">
        <v>3981</v>
      </c>
      <c r="J3621" s="100"/>
      <c r="K3621" s="88"/>
      <c r="N3621" s="18"/>
      <c r="P3621" s="4">
        <v>55.0</v>
      </c>
      <c r="Q3621" s="4"/>
      <c r="R3621" s="4"/>
      <c r="S3621" s="21"/>
      <c r="T3621" s="21"/>
      <c r="V3621" s="89"/>
      <c r="Z3621" s="73"/>
      <c r="AA3621" s="73">
        <v>19.996377467850024</v>
      </c>
      <c r="AB3621" s="4"/>
      <c r="AC3621" s="74"/>
      <c r="AD3621" s="75"/>
      <c r="AE3621" s="75"/>
      <c r="AF3621" s="76"/>
      <c r="AJ3621" s="90">
        <v>2401001.0</v>
      </c>
      <c r="AK3621" s="18"/>
      <c r="AL3621" s="18"/>
      <c r="AT3621" s="18"/>
      <c r="AU3621" s="91"/>
    </row>
    <row r="3622" ht="12.0" customHeight="1">
      <c r="A3622" s="109">
        <v>3706006.0</v>
      </c>
      <c r="B3622" s="110" t="s">
        <v>2903</v>
      </c>
      <c r="C3622" s="111"/>
      <c r="D3622" s="82">
        <v>84.95</v>
      </c>
      <c r="E3622" s="106" t="s">
        <v>372</v>
      </c>
      <c r="F3622" s="128">
        <f t="shared" si="285"/>
        <v>103.639</v>
      </c>
      <c r="G3622" s="112" t="s">
        <v>274</v>
      </c>
      <c r="H3622" s="69"/>
      <c r="I3622" s="188"/>
      <c r="J3622" s="100"/>
      <c r="K3622" s="88"/>
      <c r="N3622" s="18"/>
      <c r="P3622" s="4">
        <v>55.0</v>
      </c>
      <c r="Q3622" s="4"/>
      <c r="R3622" s="4"/>
      <c r="S3622" s="21"/>
      <c r="T3622" s="21"/>
      <c r="V3622" s="89"/>
      <c r="Z3622" s="73"/>
      <c r="AA3622" s="73">
        <v>15.005842096478048</v>
      </c>
      <c r="AB3622" s="4"/>
      <c r="AC3622" s="74"/>
      <c r="AD3622" s="75"/>
      <c r="AE3622" s="75"/>
      <c r="AF3622" s="76"/>
      <c r="AJ3622" s="90"/>
      <c r="AK3622" s="18"/>
      <c r="AL3622" s="18"/>
      <c r="AT3622" s="18"/>
      <c r="AU3622" s="91"/>
    </row>
    <row r="3623" ht="60.0" customHeight="1">
      <c r="A3623" s="62">
        <v>110.0</v>
      </c>
      <c r="B3623" s="113" t="s">
        <v>3982</v>
      </c>
      <c r="C3623" s="66"/>
      <c r="D3623" s="82"/>
      <c r="E3623" s="66"/>
      <c r="F3623" s="114"/>
      <c r="G3623" s="68"/>
      <c r="H3623" s="69"/>
      <c r="I3623" s="177"/>
      <c r="J3623" s="71"/>
      <c r="K3623" s="71"/>
      <c r="N3623" s="18"/>
      <c r="P3623" s="4">
        <v>56.0</v>
      </c>
      <c r="Q3623" s="4"/>
      <c r="R3623" s="5"/>
      <c r="S3623" s="21"/>
      <c r="T3623" s="21"/>
      <c r="V3623" s="72"/>
      <c r="Z3623" s="73"/>
      <c r="AA3623" s="73"/>
      <c r="AB3623" s="4"/>
      <c r="AC3623" s="74"/>
      <c r="AD3623" s="75"/>
      <c r="AE3623" s="75"/>
      <c r="AF3623" s="76"/>
      <c r="AJ3623" s="90"/>
      <c r="AK3623" s="18"/>
      <c r="AL3623" s="18"/>
      <c r="AT3623" s="18"/>
      <c r="AU3623" s="91"/>
    </row>
    <row r="3624" ht="12.0" customHeight="1">
      <c r="A3624" s="79">
        <v>5501002.0</v>
      </c>
      <c r="B3624" s="80" t="s">
        <v>3983</v>
      </c>
      <c r="C3624" s="81"/>
      <c r="D3624" s="82">
        <v>797.14</v>
      </c>
      <c r="E3624" s="83" t="s">
        <v>245</v>
      </c>
      <c r="F3624" s="84">
        <f t="shared" ref="F3624:F3629" si="286">D3624*1.22</f>
        <v>972.5108</v>
      </c>
      <c r="G3624" s="85" t="s">
        <v>252</v>
      </c>
      <c r="H3624" s="69"/>
      <c r="I3624" s="76"/>
      <c r="J3624" s="76"/>
      <c r="K3624" s="88"/>
      <c r="N3624" s="18"/>
      <c r="P3624" s="4">
        <v>56.0</v>
      </c>
      <c r="Q3624" s="4"/>
      <c r="R3624" s="4"/>
      <c r="S3624" s="21"/>
      <c r="T3624" s="21"/>
      <c r="V3624" s="89"/>
      <c r="Z3624" s="73"/>
      <c r="AA3624" s="73">
        <v>12.000853773501007</v>
      </c>
      <c r="AB3624" s="4"/>
      <c r="AC3624" s="74"/>
      <c r="AD3624" s="75"/>
      <c r="AE3624" s="75"/>
      <c r="AF3624" s="76"/>
      <c r="AJ3624" s="90">
        <v>2401002.0</v>
      </c>
      <c r="AK3624" s="18"/>
      <c r="AL3624" s="18"/>
      <c r="AT3624" s="18"/>
      <c r="AU3624" s="91"/>
    </row>
    <row r="3625" ht="12.0" customHeight="1">
      <c r="A3625" s="97">
        <v>5501003.0</v>
      </c>
      <c r="B3625" s="92" t="s">
        <v>3984</v>
      </c>
      <c r="C3625" s="93"/>
      <c r="D3625" s="82">
        <v>960.62</v>
      </c>
      <c r="E3625" s="94" t="s">
        <v>245</v>
      </c>
      <c r="F3625" s="84">
        <f t="shared" si="286"/>
        <v>1171.9564</v>
      </c>
      <c r="G3625" s="95" t="s">
        <v>246</v>
      </c>
      <c r="H3625" s="69"/>
      <c r="I3625" s="187" t="s">
        <v>3985</v>
      </c>
      <c r="J3625" s="76"/>
      <c r="K3625" s="88"/>
      <c r="N3625" s="18"/>
      <c r="P3625" s="4">
        <v>56.0</v>
      </c>
      <c r="Q3625" s="4"/>
      <c r="R3625" s="4"/>
      <c r="S3625" s="21"/>
      <c r="T3625" s="21"/>
      <c r="V3625" s="89"/>
      <c r="Z3625" s="73"/>
      <c r="AA3625" s="73">
        <v>11.999822880843084</v>
      </c>
      <c r="AB3625" s="4"/>
      <c r="AC3625" s="74"/>
      <c r="AD3625" s="75"/>
      <c r="AE3625" s="75"/>
      <c r="AF3625" s="76"/>
      <c r="AJ3625" s="90">
        <v>2401003.0</v>
      </c>
      <c r="AK3625" s="18"/>
      <c r="AL3625" s="18"/>
      <c r="AT3625" s="18"/>
      <c r="AU3625" s="91"/>
    </row>
    <row r="3626" ht="12.0" customHeight="1">
      <c r="A3626" s="97">
        <v>5501004.0</v>
      </c>
      <c r="B3626" s="92" t="s">
        <v>3986</v>
      </c>
      <c r="C3626" s="93"/>
      <c r="D3626" s="82">
        <v>752.89</v>
      </c>
      <c r="E3626" s="94" t="s">
        <v>245</v>
      </c>
      <c r="F3626" s="84">
        <f t="shared" si="286"/>
        <v>918.5258</v>
      </c>
      <c r="G3626" s="95" t="s">
        <v>252</v>
      </c>
      <c r="H3626" s="69"/>
      <c r="I3626" s="188"/>
      <c r="J3626" s="76"/>
      <c r="K3626" s="88"/>
      <c r="N3626" s="18"/>
      <c r="P3626" s="4">
        <v>56.0</v>
      </c>
      <c r="Q3626" s="4"/>
      <c r="R3626" s="4"/>
      <c r="S3626" s="21"/>
      <c r="T3626" s="21"/>
      <c r="V3626" s="89"/>
      <c r="Z3626" s="73"/>
      <c r="AA3626" s="73">
        <v>12.0</v>
      </c>
      <c r="AB3626" s="4"/>
      <c r="AC3626" s="74"/>
      <c r="AD3626" s="75"/>
      <c r="AE3626" s="75"/>
      <c r="AF3626" s="76"/>
      <c r="AJ3626" s="90">
        <v>2401004.0</v>
      </c>
      <c r="AK3626" s="18"/>
      <c r="AL3626" s="18"/>
      <c r="AT3626" s="18"/>
      <c r="AU3626" s="91"/>
    </row>
    <row r="3627" ht="12.0" customHeight="1">
      <c r="A3627" s="97">
        <v>5501005.0</v>
      </c>
      <c r="B3627" s="92" t="s">
        <v>3987</v>
      </c>
      <c r="C3627" s="93"/>
      <c r="D3627" s="82">
        <v>862.67</v>
      </c>
      <c r="E3627" s="94" t="s">
        <v>245</v>
      </c>
      <c r="F3627" s="84">
        <f t="shared" si="286"/>
        <v>1052.4574</v>
      </c>
      <c r="G3627" s="95" t="s">
        <v>252</v>
      </c>
      <c r="H3627" s="69"/>
      <c r="I3627" s="76"/>
      <c r="J3627" s="76"/>
      <c r="K3627" s="88"/>
      <c r="N3627" s="18"/>
      <c r="P3627" s="4">
        <v>56.0</v>
      </c>
      <c r="Q3627" s="4"/>
      <c r="R3627" s="4"/>
      <c r="S3627" s="21"/>
      <c r="T3627" s="21"/>
      <c r="V3627" s="89"/>
      <c r="Z3627" s="73"/>
      <c r="AA3627" s="73">
        <v>11.999737028088688</v>
      </c>
      <c r="AB3627" s="4"/>
      <c r="AC3627" s="74"/>
      <c r="AD3627" s="75"/>
      <c r="AE3627" s="75"/>
      <c r="AF3627" s="76"/>
      <c r="AJ3627" s="90">
        <v>2401005.0</v>
      </c>
      <c r="AK3627" s="18"/>
      <c r="AL3627" s="18"/>
      <c r="AT3627" s="18"/>
      <c r="AU3627" s="91"/>
    </row>
    <row r="3628" ht="12.0" customHeight="1">
      <c r="A3628" s="97">
        <v>5501006.0</v>
      </c>
      <c r="B3628" s="92" t="s">
        <v>3988</v>
      </c>
      <c r="C3628" s="93"/>
      <c r="D3628" s="82">
        <v>1009.12</v>
      </c>
      <c r="E3628" s="94" t="s">
        <v>245</v>
      </c>
      <c r="F3628" s="84">
        <f t="shared" si="286"/>
        <v>1231.1264</v>
      </c>
      <c r="G3628" s="95" t="s">
        <v>252</v>
      </c>
      <c r="H3628" s="69"/>
      <c r="I3628" s="76"/>
      <c r="J3628" s="76"/>
      <c r="K3628" s="88"/>
      <c r="N3628" s="18"/>
      <c r="P3628" s="4">
        <v>56.0</v>
      </c>
      <c r="Q3628" s="4"/>
      <c r="R3628" s="4"/>
      <c r="S3628" s="21"/>
      <c r="T3628" s="21"/>
      <c r="V3628" s="89"/>
      <c r="Z3628" s="73"/>
      <c r="AA3628" s="73">
        <v>12.000674432001816</v>
      </c>
      <c r="AB3628" s="4"/>
      <c r="AC3628" s="74"/>
      <c r="AD3628" s="75"/>
      <c r="AE3628" s="75"/>
      <c r="AF3628" s="76"/>
      <c r="AJ3628" s="90">
        <v>2401006.0</v>
      </c>
      <c r="AK3628" s="18"/>
      <c r="AL3628" s="18"/>
      <c r="AT3628" s="18"/>
      <c r="AU3628" s="91"/>
    </row>
    <row r="3629" ht="12.0" customHeight="1">
      <c r="A3629" s="109">
        <v>2401007.0</v>
      </c>
      <c r="B3629" s="110" t="s">
        <v>3989</v>
      </c>
      <c r="C3629" s="111"/>
      <c r="D3629" s="82">
        <v>738.63</v>
      </c>
      <c r="E3629" s="83" t="s">
        <v>245</v>
      </c>
      <c r="F3629" s="183">
        <f t="shared" si="286"/>
        <v>901.1286</v>
      </c>
      <c r="G3629" s="112" t="s">
        <v>252</v>
      </c>
      <c r="H3629" s="69"/>
      <c r="I3629" s="76"/>
      <c r="J3629" s="76"/>
      <c r="K3629" s="88"/>
      <c r="N3629" s="18"/>
      <c r="P3629" s="4">
        <v>56.0</v>
      </c>
      <c r="Q3629" s="4"/>
      <c r="R3629" s="4"/>
      <c r="S3629" s="21"/>
      <c r="T3629" s="21"/>
      <c r="V3629" s="89"/>
      <c r="Z3629" s="73"/>
      <c r="AA3629" s="73">
        <v>0.0</v>
      </c>
      <c r="AB3629" s="4"/>
      <c r="AC3629" s="74"/>
      <c r="AD3629" s="75"/>
      <c r="AE3629" s="75"/>
      <c r="AF3629" s="76"/>
      <c r="AJ3629" s="90"/>
      <c r="AK3629" s="18"/>
      <c r="AL3629" s="18"/>
      <c r="AT3629" s="18"/>
      <c r="AU3629" s="91"/>
    </row>
    <row r="3630" ht="60.0" customHeight="1">
      <c r="A3630" s="62">
        <v>111.0</v>
      </c>
      <c r="B3630" s="113" t="s">
        <v>3990</v>
      </c>
      <c r="C3630" s="66"/>
      <c r="D3630" s="82"/>
      <c r="E3630" s="66"/>
      <c r="F3630" s="114"/>
      <c r="G3630" s="68"/>
      <c r="H3630" s="69"/>
      <c r="I3630" s="70">
        <v>0.0</v>
      </c>
      <c r="J3630" s="71"/>
      <c r="K3630" s="71"/>
      <c r="N3630" s="18"/>
      <c r="P3630" s="4">
        <v>57.0</v>
      </c>
      <c r="Q3630" s="4"/>
      <c r="R3630" s="5"/>
      <c r="S3630" s="21"/>
      <c r="T3630" s="21"/>
      <c r="V3630" s="72"/>
      <c r="Z3630" s="73"/>
      <c r="AA3630" s="73"/>
      <c r="AB3630" s="4"/>
      <c r="AC3630" s="74"/>
      <c r="AD3630" s="75"/>
      <c r="AE3630" s="75"/>
      <c r="AF3630" s="76"/>
      <c r="AJ3630" s="90"/>
      <c r="AK3630" s="18"/>
      <c r="AL3630" s="18"/>
      <c r="AT3630" s="18"/>
      <c r="AU3630" s="91"/>
    </row>
    <row r="3631" ht="12.0" customHeight="1">
      <c r="A3631" s="79">
        <v>1301104.0</v>
      </c>
      <c r="B3631" s="80" t="s">
        <v>3991</v>
      </c>
      <c r="C3631" s="81" t="str">
        <f t="shared" ref="C3631:C3632" si="287">IF(MROUND(AL3631/(AO3631*F3631),1)=0,"",MROUND(AL3631/(AO3631*F3631),1))</f>
        <v/>
      </c>
      <c r="D3631" s="82">
        <v>43.82</v>
      </c>
      <c r="E3631" s="83" t="s">
        <v>458</v>
      </c>
      <c r="F3631" s="84">
        <f t="shared" ref="F3631:F3632" si="288">D3631*1.22</f>
        <v>53.4604</v>
      </c>
      <c r="G3631" s="85" t="s">
        <v>274</v>
      </c>
      <c r="H3631" s="69"/>
      <c r="I3631" s="187" t="s">
        <v>3992</v>
      </c>
      <c r="J3631" s="100"/>
      <c r="K3631" s="88"/>
      <c r="N3631" s="18"/>
      <c r="P3631" s="4">
        <v>57.0</v>
      </c>
      <c r="Q3631" s="4"/>
      <c r="R3631" s="4"/>
      <c r="S3631" s="21"/>
      <c r="T3631" s="21"/>
      <c r="V3631" s="89"/>
      <c r="Z3631" s="73"/>
      <c r="AA3631" s="73">
        <v>5.022250476795932</v>
      </c>
      <c r="AB3631" s="4"/>
      <c r="AC3631" s="74"/>
      <c r="AD3631" s="75"/>
      <c r="AE3631" s="75"/>
      <c r="AF3631" s="76"/>
      <c r="AJ3631" s="90"/>
      <c r="AK3631" s="18"/>
      <c r="AL3631" s="18">
        <f t="shared" ref="AL3631:AL3632" si="289">$I$3630/2</f>
        <v>0</v>
      </c>
      <c r="AO3631" s="8">
        <v>0.6247610856269113</v>
      </c>
      <c r="AT3631" s="18"/>
      <c r="AU3631" s="91"/>
    </row>
    <row r="3632" ht="12.0" customHeight="1">
      <c r="A3632" s="109">
        <v>1301105.0</v>
      </c>
      <c r="B3632" s="110" t="s">
        <v>3993</v>
      </c>
      <c r="C3632" s="81" t="str">
        <f t="shared" si="287"/>
        <v/>
      </c>
      <c r="D3632" s="82">
        <v>43.82</v>
      </c>
      <c r="E3632" s="121" t="s">
        <v>458</v>
      </c>
      <c r="F3632" s="128">
        <f t="shared" si="288"/>
        <v>53.4604</v>
      </c>
      <c r="G3632" s="112" t="s">
        <v>252</v>
      </c>
      <c r="H3632" s="69"/>
      <c r="I3632" s="188"/>
      <c r="J3632" s="76"/>
      <c r="K3632" s="88"/>
      <c r="N3632" s="18"/>
      <c r="P3632" s="4">
        <v>57.0</v>
      </c>
      <c r="Q3632" s="4"/>
      <c r="R3632" s="4"/>
      <c r="S3632" s="21"/>
      <c r="T3632" s="21"/>
      <c r="V3632" s="89"/>
      <c r="Z3632" s="73"/>
      <c r="AA3632" s="73">
        <v>5.022250476795932</v>
      </c>
      <c r="AB3632" s="4"/>
      <c r="AC3632" s="74"/>
      <c r="AD3632" s="75"/>
      <c r="AE3632" s="75"/>
      <c r="AF3632" s="76"/>
      <c r="AJ3632" s="90"/>
      <c r="AK3632" s="18"/>
      <c r="AL3632" s="18">
        <f t="shared" si="289"/>
        <v>0</v>
      </c>
      <c r="AO3632" s="8">
        <v>2.4990443425076454</v>
      </c>
      <c r="AT3632" s="18"/>
      <c r="AU3632" s="91"/>
    </row>
    <row r="3633" ht="60.0" customHeight="1">
      <c r="A3633" s="62">
        <v>112.0</v>
      </c>
      <c r="B3633" s="113" t="s">
        <v>3994</v>
      </c>
      <c r="C3633" s="66"/>
      <c r="D3633" s="82"/>
      <c r="E3633" s="66"/>
      <c r="F3633" s="114"/>
      <c r="G3633" s="68"/>
      <c r="H3633" s="69"/>
      <c r="I3633" s="70">
        <v>0.0</v>
      </c>
      <c r="J3633" s="71"/>
      <c r="K3633" s="71"/>
      <c r="N3633" s="18"/>
      <c r="P3633" s="4">
        <v>58.0</v>
      </c>
      <c r="Q3633" s="4"/>
      <c r="R3633" s="5"/>
      <c r="S3633" s="21"/>
      <c r="T3633" s="21"/>
      <c r="V3633" s="72"/>
      <c r="Z3633" s="73"/>
      <c r="AA3633" s="73"/>
      <c r="AB3633" s="4"/>
      <c r="AC3633" s="74"/>
      <c r="AD3633" s="75"/>
      <c r="AE3633" s="75"/>
      <c r="AF3633" s="76"/>
      <c r="AJ3633" s="90"/>
      <c r="AK3633" s="18"/>
      <c r="AL3633" s="18"/>
      <c r="AT3633" s="18"/>
      <c r="AU3633" s="91"/>
    </row>
    <row r="3634" ht="12.0" customHeight="1">
      <c r="A3634" s="79">
        <v>1301104.0</v>
      </c>
      <c r="B3634" s="80" t="s">
        <v>3991</v>
      </c>
      <c r="C3634" s="81" t="str">
        <f t="shared" ref="C3634:C3738" si="290">IF(MROUND(AL3634/(AO3634*F3634),1)=0,"",MROUND(AL3634/(AO3634*F3634),1))</f>
        <v/>
      </c>
      <c r="D3634" s="82">
        <v>42.13</v>
      </c>
      <c r="E3634" s="83" t="s">
        <v>458</v>
      </c>
      <c r="F3634" s="84">
        <f t="shared" ref="F3634:F3635" si="291">D3631*1.22</f>
        <v>53.4604</v>
      </c>
      <c r="G3634" s="85" t="s">
        <v>274</v>
      </c>
      <c r="H3634" s="69"/>
      <c r="I3634" s="76"/>
      <c r="J3634" s="100"/>
      <c r="K3634" s="88"/>
      <c r="N3634" s="18"/>
      <c r="P3634" s="4">
        <v>58.0</v>
      </c>
      <c r="Q3634" s="4"/>
      <c r="R3634" s="4"/>
      <c r="S3634" s="21"/>
      <c r="T3634" s="21"/>
      <c r="V3634" s="89"/>
      <c r="Z3634" s="73"/>
      <c r="AA3634" s="73">
        <v>5.022250476795932</v>
      </c>
      <c r="AB3634" s="4"/>
      <c r="AC3634" s="74"/>
      <c r="AD3634" s="75"/>
      <c r="AE3634" s="75"/>
      <c r="AF3634" s="76"/>
      <c r="AJ3634" s="90"/>
      <c r="AK3634" s="18"/>
      <c r="AL3634" s="18">
        <f t="shared" ref="AL3634:AL3738" si="292">$I$3633/105</f>
        <v>0</v>
      </c>
      <c r="AO3634" s="8">
        <v>0.271777456901639</v>
      </c>
      <c r="AT3634" s="18"/>
      <c r="AU3634" s="91"/>
    </row>
    <row r="3635" ht="12.0" customHeight="1">
      <c r="A3635" s="97">
        <v>1301105.0</v>
      </c>
      <c r="B3635" s="92" t="s">
        <v>3993</v>
      </c>
      <c r="C3635" s="81" t="str">
        <f t="shared" si="290"/>
        <v/>
      </c>
      <c r="D3635" s="82">
        <v>42.13</v>
      </c>
      <c r="E3635" s="94" t="s">
        <v>458</v>
      </c>
      <c r="F3635" s="84">
        <f t="shared" si="291"/>
        <v>53.4604</v>
      </c>
      <c r="G3635" s="95" t="s">
        <v>252</v>
      </c>
      <c r="H3635" s="69"/>
      <c r="I3635" s="76"/>
      <c r="J3635" s="76"/>
      <c r="K3635" s="88"/>
      <c r="N3635" s="18"/>
      <c r="P3635" s="4">
        <v>58.0</v>
      </c>
      <c r="Q3635" s="4"/>
      <c r="R3635" s="4"/>
      <c r="S3635" s="21"/>
      <c r="T3635" s="21"/>
      <c r="V3635" s="89"/>
      <c r="Z3635" s="73"/>
      <c r="AA3635" s="73">
        <v>5.022250476795932</v>
      </c>
      <c r="AB3635" s="4"/>
      <c r="AC3635" s="74"/>
      <c r="AD3635" s="75"/>
      <c r="AE3635" s="75"/>
      <c r="AF3635" s="76"/>
      <c r="AJ3635" s="90"/>
      <c r="AK3635" s="18"/>
      <c r="AL3635" s="18">
        <f t="shared" si="292"/>
        <v>0</v>
      </c>
      <c r="AO3635" s="8">
        <v>0.3297833987385539</v>
      </c>
      <c r="AT3635" s="18"/>
      <c r="AU3635" s="91"/>
    </row>
    <row r="3636" ht="12.0" customHeight="1">
      <c r="A3636" s="97">
        <v>5301001.0</v>
      </c>
      <c r="B3636" s="92" t="s">
        <v>3995</v>
      </c>
      <c r="C3636" s="81" t="str">
        <f t="shared" si="290"/>
        <v/>
      </c>
      <c r="D3636" s="82">
        <v>80.88</v>
      </c>
      <c r="E3636" s="94" t="s">
        <v>245</v>
      </c>
      <c r="F3636" s="84">
        <f t="shared" ref="F3636:F3738" si="293">D3636*1.22</f>
        <v>98.6736</v>
      </c>
      <c r="G3636" s="95" t="s">
        <v>252</v>
      </c>
      <c r="H3636" s="69"/>
      <c r="I3636" s="87" t="s">
        <v>1735</v>
      </c>
      <c r="J3636" s="76"/>
      <c r="K3636" s="88"/>
      <c r="N3636" s="18"/>
      <c r="P3636" s="4">
        <v>58.0</v>
      </c>
      <c r="Q3636" s="4"/>
      <c r="R3636" s="4"/>
      <c r="S3636" s="21"/>
      <c r="T3636" s="21"/>
      <c r="V3636" s="89"/>
      <c r="Z3636" s="73"/>
      <c r="AA3636" s="73">
        <v>9.994166828699207</v>
      </c>
      <c r="AB3636" s="4"/>
      <c r="AC3636" s="74"/>
      <c r="AD3636" s="75"/>
      <c r="AE3636" s="75"/>
      <c r="AF3636" s="76"/>
      <c r="AJ3636" s="90">
        <v>1301001.0</v>
      </c>
      <c r="AK3636" s="18"/>
      <c r="AL3636" s="18">
        <f t="shared" si="292"/>
        <v>0</v>
      </c>
      <c r="AO3636" s="8">
        <v>3.2258593321514</v>
      </c>
      <c r="AT3636" s="18"/>
      <c r="AU3636" s="91"/>
    </row>
    <row r="3637" ht="12.0" customHeight="1">
      <c r="A3637" s="97">
        <v>5301002.0</v>
      </c>
      <c r="B3637" s="92" t="s">
        <v>3996</v>
      </c>
      <c r="C3637" s="81" t="str">
        <f t="shared" si="290"/>
        <v/>
      </c>
      <c r="D3637" s="82">
        <v>80.88</v>
      </c>
      <c r="E3637" s="94" t="s">
        <v>245</v>
      </c>
      <c r="F3637" s="84">
        <f t="shared" si="293"/>
        <v>98.6736</v>
      </c>
      <c r="G3637" s="95" t="s">
        <v>252</v>
      </c>
      <c r="H3637" s="69"/>
      <c r="I3637" s="187" t="s">
        <v>3997</v>
      </c>
      <c r="J3637" s="76"/>
      <c r="K3637" s="88"/>
      <c r="N3637" s="18"/>
      <c r="P3637" s="4">
        <v>58.0</v>
      </c>
      <c r="Q3637" s="4"/>
      <c r="R3637" s="4"/>
      <c r="S3637" s="21"/>
      <c r="T3637" s="21"/>
      <c r="V3637" s="89"/>
      <c r="Z3637" s="73"/>
      <c r="AA3637" s="73">
        <v>9.994166828699207</v>
      </c>
      <c r="AB3637" s="4"/>
      <c r="AC3637" s="74"/>
      <c r="AD3637" s="75"/>
      <c r="AE3637" s="75"/>
      <c r="AF3637" s="76"/>
      <c r="AJ3637" s="90">
        <v>1301002.0</v>
      </c>
      <c r="AK3637" s="18"/>
      <c r="AL3637" s="18">
        <f t="shared" si="292"/>
        <v>0</v>
      </c>
      <c r="AO3637" s="8">
        <v>3.199948815427292</v>
      </c>
      <c r="AT3637" s="18"/>
      <c r="AU3637" s="91"/>
    </row>
    <row r="3638" ht="12.0" customHeight="1">
      <c r="A3638" s="97">
        <v>5301003.0</v>
      </c>
      <c r="B3638" s="92" t="s">
        <v>3998</v>
      </c>
      <c r="C3638" s="81" t="str">
        <f t="shared" si="290"/>
        <v/>
      </c>
      <c r="D3638" s="82">
        <v>88.89</v>
      </c>
      <c r="E3638" s="94" t="s">
        <v>245</v>
      </c>
      <c r="F3638" s="84">
        <f t="shared" si="293"/>
        <v>108.4458</v>
      </c>
      <c r="G3638" s="95" t="s">
        <v>252</v>
      </c>
      <c r="H3638" s="69"/>
      <c r="I3638" s="188"/>
      <c r="J3638" s="76"/>
      <c r="K3638" s="88"/>
      <c r="N3638" s="18"/>
      <c r="P3638" s="4">
        <v>58.0</v>
      </c>
      <c r="Q3638" s="4"/>
      <c r="R3638" s="4"/>
      <c r="S3638" s="21"/>
      <c r="T3638" s="21"/>
      <c r="V3638" s="89"/>
      <c r="Z3638" s="73"/>
      <c r="AA3638" s="73">
        <v>9.994693083318595</v>
      </c>
      <c r="AB3638" s="4"/>
      <c r="AC3638" s="74"/>
      <c r="AD3638" s="75"/>
      <c r="AE3638" s="75"/>
      <c r="AF3638" s="76"/>
      <c r="AJ3638" s="90">
        <v>1301003.0</v>
      </c>
      <c r="AK3638" s="18"/>
      <c r="AL3638" s="18">
        <f t="shared" si="292"/>
        <v>0</v>
      </c>
      <c r="AO3638" s="8">
        <v>3.231541847368128</v>
      </c>
      <c r="AT3638" s="18"/>
      <c r="AU3638" s="91"/>
    </row>
    <row r="3639" ht="12.0" customHeight="1">
      <c r="A3639" s="97">
        <v>5301004.0</v>
      </c>
      <c r="B3639" s="92" t="s">
        <v>3999</v>
      </c>
      <c r="C3639" s="81" t="str">
        <f t="shared" si="290"/>
        <v/>
      </c>
      <c r="D3639" s="82">
        <v>100.57</v>
      </c>
      <c r="E3639" s="94" t="s">
        <v>245</v>
      </c>
      <c r="F3639" s="84">
        <f t="shared" si="293"/>
        <v>122.6954</v>
      </c>
      <c r="G3639" s="95" t="s">
        <v>252</v>
      </c>
      <c r="H3639" s="69"/>
      <c r="I3639" s="76"/>
      <c r="J3639" s="76"/>
      <c r="K3639" s="88"/>
      <c r="N3639" s="18"/>
      <c r="P3639" s="4">
        <v>58.0</v>
      </c>
      <c r="Q3639" s="4"/>
      <c r="R3639" s="4"/>
      <c r="S3639" s="21"/>
      <c r="T3639" s="21"/>
      <c r="V3639" s="89"/>
      <c r="Z3639" s="73"/>
      <c r="AA3639" s="73">
        <v>9.992181391712279</v>
      </c>
      <c r="AB3639" s="4"/>
      <c r="AC3639" s="74"/>
      <c r="AD3639" s="75"/>
      <c r="AE3639" s="75"/>
      <c r="AF3639" s="76"/>
      <c r="AJ3639" s="90">
        <v>1301004.0</v>
      </c>
      <c r="AK3639" s="18"/>
      <c r="AL3639" s="18">
        <f t="shared" si="292"/>
        <v>0</v>
      </c>
      <c r="AO3639" s="8">
        <v>3.263863549635512</v>
      </c>
      <c r="AT3639" s="18"/>
      <c r="AU3639" s="91"/>
    </row>
    <row r="3640" ht="12.0" customHeight="1">
      <c r="A3640" s="97">
        <v>5301005.0</v>
      </c>
      <c r="B3640" s="92" t="s">
        <v>4000</v>
      </c>
      <c r="C3640" s="81" t="str">
        <f t="shared" si="290"/>
        <v/>
      </c>
      <c r="D3640" s="82">
        <v>100.57</v>
      </c>
      <c r="E3640" s="94" t="s">
        <v>245</v>
      </c>
      <c r="F3640" s="84">
        <f t="shared" si="293"/>
        <v>122.6954</v>
      </c>
      <c r="G3640" s="95" t="s">
        <v>252</v>
      </c>
      <c r="H3640" s="69"/>
      <c r="I3640" s="187" t="s">
        <v>4001</v>
      </c>
      <c r="J3640" s="76"/>
      <c r="K3640" s="88"/>
      <c r="N3640" s="18"/>
      <c r="P3640" s="4">
        <v>58.0</v>
      </c>
      <c r="Q3640" s="4"/>
      <c r="R3640" s="4"/>
      <c r="S3640" s="21"/>
      <c r="T3640" s="21"/>
      <c r="V3640" s="89"/>
      <c r="Z3640" s="73"/>
      <c r="AA3640" s="73">
        <v>9.992181391712279</v>
      </c>
      <c r="AB3640" s="4"/>
      <c r="AC3640" s="74"/>
      <c r="AD3640" s="75"/>
      <c r="AE3640" s="75"/>
      <c r="AF3640" s="76"/>
      <c r="AJ3640" s="90">
        <v>1301005.0</v>
      </c>
      <c r="AK3640" s="18"/>
      <c r="AL3640" s="18">
        <f t="shared" si="292"/>
        <v>0</v>
      </c>
      <c r="AO3640" s="8">
        <v>1.7365994857590934</v>
      </c>
      <c r="AT3640" s="18"/>
      <c r="AU3640" s="91"/>
    </row>
    <row r="3641" ht="12.0" customHeight="1">
      <c r="A3641" s="97">
        <v>5301006.0</v>
      </c>
      <c r="B3641" s="92" t="s">
        <v>4002</v>
      </c>
      <c r="C3641" s="81" t="str">
        <f t="shared" si="290"/>
        <v/>
      </c>
      <c r="D3641" s="82">
        <v>113.35</v>
      </c>
      <c r="E3641" s="94" t="s">
        <v>245</v>
      </c>
      <c r="F3641" s="84">
        <f t="shared" si="293"/>
        <v>138.287</v>
      </c>
      <c r="G3641" s="95" t="s">
        <v>252</v>
      </c>
      <c r="H3641" s="69"/>
      <c r="I3641" s="188"/>
      <c r="J3641" s="76"/>
      <c r="K3641" s="88"/>
      <c r="N3641" s="18"/>
      <c r="P3641" s="4">
        <v>58.0</v>
      </c>
      <c r="Q3641" s="4"/>
      <c r="R3641" s="4"/>
      <c r="S3641" s="21"/>
      <c r="T3641" s="21"/>
      <c r="V3641" s="89"/>
      <c r="Z3641" s="73"/>
      <c r="AA3641" s="73">
        <v>10.004162619675313</v>
      </c>
      <c r="AB3641" s="4"/>
      <c r="AC3641" s="74"/>
      <c r="AD3641" s="75"/>
      <c r="AE3641" s="75"/>
      <c r="AF3641" s="76"/>
      <c r="AJ3641" s="90">
        <v>1301006.0</v>
      </c>
      <c r="AK3641" s="18"/>
      <c r="AL3641" s="18">
        <f t="shared" si="292"/>
        <v>0</v>
      </c>
      <c r="AO3641" s="8">
        <v>4.572782960744562</v>
      </c>
      <c r="AT3641" s="18"/>
      <c r="AU3641" s="91"/>
    </row>
    <row r="3642" ht="12.0" customHeight="1">
      <c r="A3642" s="97">
        <v>5301007.0</v>
      </c>
      <c r="B3642" s="92" t="s">
        <v>4003</v>
      </c>
      <c r="C3642" s="81" t="str">
        <f t="shared" si="290"/>
        <v/>
      </c>
      <c r="D3642" s="82">
        <v>153.84</v>
      </c>
      <c r="E3642" s="94" t="s">
        <v>245</v>
      </c>
      <c r="F3642" s="84">
        <f t="shared" si="293"/>
        <v>187.6848</v>
      </c>
      <c r="G3642" s="95" t="s">
        <v>246</v>
      </c>
      <c r="H3642" s="69"/>
      <c r="I3642" s="76"/>
      <c r="J3642" s="76"/>
      <c r="K3642" s="88"/>
      <c r="N3642" s="18"/>
      <c r="P3642" s="4">
        <v>58.0</v>
      </c>
      <c r="Q3642" s="4"/>
      <c r="R3642" s="4"/>
      <c r="S3642" s="21"/>
      <c r="T3642" s="21"/>
      <c r="V3642" s="89"/>
      <c r="Z3642" s="73"/>
      <c r="AA3642" s="73">
        <v>9.99693345599509</v>
      </c>
      <c r="AB3642" s="4"/>
      <c r="AC3642" s="74"/>
      <c r="AD3642" s="75"/>
      <c r="AE3642" s="75"/>
      <c r="AF3642" s="76"/>
      <c r="AJ3642" s="90">
        <v>1301007.0</v>
      </c>
      <c r="AK3642" s="18"/>
      <c r="AL3642" s="18">
        <f t="shared" si="292"/>
        <v>0</v>
      </c>
      <c r="AO3642" s="8">
        <v>1.9483478664222034</v>
      </c>
      <c r="AT3642" s="18"/>
      <c r="AU3642" s="91"/>
    </row>
    <row r="3643" ht="12.0" customHeight="1">
      <c r="A3643" s="97">
        <v>5301008.0</v>
      </c>
      <c r="B3643" s="92" t="s">
        <v>4004</v>
      </c>
      <c r="C3643" s="81" t="str">
        <f t="shared" si="290"/>
        <v/>
      </c>
      <c r="D3643" s="82">
        <v>153.84</v>
      </c>
      <c r="E3643" s="94" t="s">
        <v>245</v>
      </c>
      <c r="F3643" s="84">
        <f t="shared" si="293"/>
        <v>187.6848</v>
      </c>
      <c r="G3643" s="95" t="s">
        <v>246</v>
      </c>
      <c r="H3643" s="69"/>
      <c r="I3643" s="187" t="s">
        <v>4005</v>
      </c>
      <c r="J3643" s="76"/>
      <c r="K3643" s="88"/>
      <c r="N3643" s="18"/>
      <c r="P3643" s="4">
        <v>58.0</v>
      </c>
      <c r="Q3643" s="4"/>
      <c r="R3643" s="4"/>
      <c r="S3643" s="21"/>
      <c r="T3643" s="21"/>
      <c r="V3643" s="89"/>
      <c r="Z3643" s="73"/>
      <c r="AA3643" s="73">
        <v>9.99693345599509</v>
      </c>
      <c r="AB3643" s="4"/>
      <c r="AC3643" s="74"/>
      <c r="AD3643" s="75"/>
      <c r="AE3643" s="75"/>
      <c r="AF3643" s="76"/>
      <c r="AJ3643" s="90">
        <v>1301008.0</v>
      </c>
      <c r="AK3643" s="18"/>
      <c r="AL3643" s="18">
        <f t="shared" si="292"/>
        <v>0</v>
      </c>
      <c r="AO3643" s="8">
        <v>1.9127616040217978</v>
      </c>
      <c r="AT3643" s="18"/>
      <c r="AU3643" s="91"/>
    </row>
    <row r="3644" ht="12.0" customHeight="1">
      <c r="A3644" s="97">
        <v>5301009.0</v>
      </c>
      <c r="B3644" s="92" t="s">
        <v>4006</v>
      </c>
      <c r="C3644" s="81" t="str">
        <f t="shared" si="290"/>
        <v/>
      </c>
      <c r="D3644" s="82">
        <v>181.73</v>
      </c>
      <c r="E3644" s="94" t="s">
        <v>245</v>
      </c>
      <c r="F3644" s="84">
        <f t="shared" si="293"/>
        <v>221.7106</v>
      </c>
      <c r="G3644" s="95" t="s">
        <v>246</v>
      </c>
      <c r="H3644" s="69"/>
      <c r="I3644" s="188"/>
      <c r="J3644" s="76"/>
      <c r="K3644" s="88"/>
      <c r="N3644" s="18"/>
      <c r="P3644" s="4">
        <v>58.0</v>
      </c>
      <c r="Q3644" s="4"/>
      <c r="R3644" s="4"/>
      <c r="S3644" s="21"/>
      <c r="T3644" s="21"/>
      <c r="V3644" s="89"/>
      <c r="Z3644" s="73"/>
      <c r="AA3644" s="73">
        <v>10.003461405330569</v>
      </c>
      <c r="AB3644" s="4"/>
      <c r="AC3644" s="74"/>
      <c r="AD3644" s="75"/>
      <c r="AE3644" s="75"/>
      <c r="AF3644" s="76"/>
      <c r="AJ3644" s="90">
        <v>1301009.0</v>
      </c>
      <c r="AK3644" s="18"/>
      <c r="AL3644" s="18">
        <f t="shared" si="292"/>
        <v>0</v>
      </c>
      <c r="AO3644" s="8">
        <v>4.546270285500544</v>
      </c>
      <c r="AT3644" s="18"/>
      <c r="AU3644" s="91"/>
    </row>
    <row r="3645" ht="12.0" customHeight="1">
      <c r="A3645" s="97">
        <v>5301010.0</v>
      </c>
      <c r="B3645" s="92" t="s">
        <v>4007</v>
      </c>
      <c r="C3645" s="81" t="str">
        <f t="shared" si="290"/>
        <v/>
      </c>
      <c r="D3645" s="82">
        <v>214.91</v>
      </c>
      <c r="E3645" s="94" t="s">
        <v>245</v>
      </c>
      <c r="F3645" s="84">
        <f t="shared" si="293"/>
        <v>262.1902</v>
      </c>
      <c r="G3645" s="95" t="s">
        <v>246</v>
      </c>
      <c r="H3645" s="69"/>
      <c r="I3645" s="76"/>
      <c r="J3645" s="76"/>
      <c r="K3645" s="88"/>
      <c r="N3645" s="18"/>
      <c r="P3645" s="4">
        <v>58.0</v>
      </c>
      <c r="Q3645" s="4"/>
      <c r="R3645" s="4"/>
      <c r="S3645" s="21"/>
      <c r="T3645" s="21"/>
      <c r="V3645" s="89"/>
      <c r="Z3645" s="73"/>
      <c r="AA3645" s="73">
        <v>10.002926972047419</v>
      </c>
      <c r="AB3645" s="4"/>
      <c r="AC3645" s="74"/>
      <c r="AD3645" s="75"/>
      <c r="AE3645" s="75"/>
      <c r="AF3645" s="76"/>
      <c r="AJ3645" s="90">
        <v>1301010.0</v>
      </c>
      <c r="AK3645" s="18"/>
      <c r="AL3645" s="18">
        <f t="shared" si="292"/>
        <v>0</v>
      </c>
      <c r="AO3645" s="8">
        <v>2.141848070824577</v>
      </c>
      <c r="AT3645" s="18"/>
      <c r="AU3645" s="91"/>
    </row>
    <row r="3646" ht="12.0" customHeight="1">
      <c r="A3646" s="97">
        <v>5301011.0</v>
      </c>
      <c r="B3646" s="92" t="s">
        <v>4008</v>
      </c>
      <c r="C3646" s="81" t="str">
        <f t="shared" si="290"/>
        <v/>
      </c>
      <c r="D3646" s="82">
        <v>214.91</v>
      </c>
      <c r="E3646" s="94" t="s">
        <v>245</v>
      </c>
      <c r="F3646" s="84">
        <f t="shared" si="293"/>
        <v>262.1902</v>
      </c>
      <c r="G3646" s="95" t="s">
        <v>246</v>
      </c>
      <c r="H3646" s="69"/>
      <c r="I3646" s="76"/>
      <c r="J3646" s="76"/>
      <c r="K3646" s="88"/>
      <c r="N3646" s="18"/>
      <c r="P3646" s="4">
        <v>58.0</v>
      </c>
      <c r="Q3646" s="4"/>
      <c r="R3646" s="4"/>
      <c r="S3646" s="21"/>
      <c r="T3646" s="21"/>
      <c r="V3646" s="89"/>
      <c r="Z3646" s="73"/>
      <c r="AA3646" s="73">
        <v>10.002926972047419</v>
      </c>
      <c r="AB3646" s="4"/>
      <c r="AC3646" s="74"/>
      <c r="AD3646" s="75"/>
      <c r="AE3646" s="75"/>
      <c r="AF3646" s="76"/>
      <c r="AJ3646" s="90">
        <v>1301011.0</v>
      </c>
      <c r="AK3646" s="18"/>
      <c r="AL3646" s="18">
        <f t="shared" si="292"/>
        <v>0</v>
      </c>
      <c r="AO3646" s="8">
        <v>2.4511612799627307</v>
      </c>
      <c r="AT3646" s="18"/>
      <c r="AU3646" s="91"/>
    </row>
    <row r="3647" ht="12.0" customHeight="1">
      <c r="A3647" s="97">
        <v>5301012.0</v>
      </c>
      <c r="B3647" s="92" t="s">
        <v>4009</v>
      </c>
      <c r="C3647" s="81" t="str">
        <f t="shared" si="290"/>
        <v/>
      </c>
      <c r="D3647" s="82">
        <v>243.86</v>
      </c>
      <c r="E3647" s="94" t="s">
        <v>245</v>
      </c>
      <c r="F3647" s="84">
        <f t="shared" si="293"/>
        <v>297.5092</v>
      </c>
      <c r="G3647" s="95" t="s">
        <v>246</v>
      </c>
      <c r="H3647" s="69"/>
      <c r="I3647" s="19" t="s">
        <v>4010</v>
      </c>
      <c r="J3647" s="76"/>
      <c r="K3647" s="88"/>
      <c r="N3647" s="18"/>
      <c r="P3647" s="4">
        <v>58.0</v>
      </c>
      <c r="Q3647" s="4"/>
      <c r="R3647" s="4"/>
      <c r="S3647" s="21"/>
      <c r="T3647" s="21"/>
      <c r="V3647" s="89"/>
      <c r="Z3647" s="73"/>
      <c r="AA3647" s="73">
        <v>10.00193461017605</v>
      </c>
      <c r="AB3647" s="4"/>
      <c r="AC3647" s="74"/>
      <c r="AD3647" s="75"/>
      <c r="AE3647" s="75"/>
      <c r="AF3647" s="76"/>
      <c r="AJ3647" s="90">
        <v>1301012.0</v>
      </c>
      <c r="AK3647" s="18"/>
      <c r="AL3647" s="18">
        <f t="shared" si="292"/>
        <v>0</v>
      </c>
      <c r="AO3647" s="8">
        <v>5.114640241072683</v>
      </c>
      <c r="AT3647" s="18"/>
      <c r="AU3647" s="91"/>
    </row>
    <row r="3648" ht="12.0" customHeight="1">
      <c r="A3648" s="97">
        <v>5301013.0</v>
      </c>
      <c r="B3648" s="92" t="s">
        <v>4011</v>
      </c>
      <c r="C3648" s="81" t="str">
        <f t="shared" si="290"/>
        <v/>
      </c>
      <c r="D3648" s="82">
        <v>323.92</v>
      </c>
      <c r="E3648" s="94" t="s">
        <v>245</v>
      </c>
      <c r="F3648" s="84">
        <f t="shared" si="293"/>
        <v>395.1824</v>
      </c>
      <c r="G3648" s="95" t="s">
        <v>246</v>
      </c>
      <c r="H3648" s="69"/>
      <c r="J3648" s="76"/>
      <c r="K3648" s="88"/>
      <c r="N3648" s="18"/>
      <c r="P3648" s="4">
        <v>58.0</v>
      </c>
      <c r="Q3648" s="4"/>
      <c r="R3648" s="4"/>
      <c r="S3648" s="21"/>
      <c r="T3648" s="21"/>
      <c r="V3648" s="89"/>
      <c r="Z3648" s="73"/>
      <c r="AA3648" s="73">
        <v>10.000970968055142</v>
      </c>
      <c r="AB3648" s="4"/>
      <c r="AC3648" s="74"/>
      <c r="AD3648" s="75"/>
      <c r="AE3648" s="75"/>
      <c r="AF3648" s="76"/>
      <c r="AJ3648" s="90">
        <v>1301013.0</v>
      </c>
      <c r="AK3648" s="18"/>
      <c r="AL3648" s="18">
        <f t="shared" si="292"/>
        <v>0</v>
      </c>
      <c r="AO3648" s="8">
        <v>4.06014249301471</v>
      </c>
      <c r="AT3648" s="18"/>
      <c r="AU3648" s="91"/>
    </row>
    <row r="3649" ht="12.0" customHeight="1">
      <c r="A3649" s="97">
        <v>5301014.0</v>
      </c>
      <c r="B3649" s="92" t="s">
        <v>4012</v>
      </c>
      <c r="C3649" s="81" t="str">
        <f t="shared" si="290"/>
        <v/>
      </c>
      <c r="D3649" s="82">
        <v>323.92</v>
      </c>
      <c r="E3649" s="94" t="s">
        <v>245</v>
      </c>
      <c r="F3649" s="84">
        <f t="shared" si="293"/>
        <v>395.1824</v>
      </c>
      <c r="G3649" s="95" t="s">
        <v>246</v>
      </c>
      <c r="H3649" s="69"/>
      <c r="J3649" s="76"/>
      <c r="K3649" s="88"/>
      <c r="N3649" s="18"/>
      <c r="P3649" s="4">
        <v>58.0</v>
      </c>
      <c r="Q3649" s="4"/>
      <c r="R3649" s="4"/>
      <c r="S3649" s="21"/>
      <c r="T3649" s="21"/>
      <c r="V3649" s="89"/>
      <c r="Z3649" s="73"/>
      <c r="AA3649" s="73">
        <v>10.000970968055142</v>
      </c>
      <c r="AB3649" s="4"/>
      <c r="AC3649" s="74"/>
      <c r="AD3649" s="75"/>
      <c r="AE3649" s="75"/>
      <c r="AF3649" s="76"/>
      <c r="AJ3649" s="90">
        <v>1301014.0</v>
      </c>
      <c r="AK3649" s="18"/>
      <c r="AL3649" s="18">
        <f t="shared" si="292"/>
        <v>0</v>
      </c>
      <c r="AO3649" s="8">
        <v>8.17590337634469</v>
      </c>
      <c r="AT3649" s="18"/>
      <c r="AU3649" s="91"/>
    </row>
    <row r="3650" ht="12.0" customHeight="1">
      <c r="A3650" s="97">
        <v>5301015.0</v>
      </c>
      <c r="B3650" s="92" t="s">
        <v>4013</v>
      </c>
      <c r="C3650" s="81" t="str">
        <f t="shared" si="290"/>
        <v/>
      </c>
      <c r="D3650" s="82">
        <v>358.58</v>
      </c>
      <c r="E3650" s="94" t="s">
        <v>379</v>
      </c>
      <c r="F3650" s="84">
        <f t="shared" si="293"/>
        <v>437.4676</v>
      </c>
      <c r="G3650" s="95" t="s">
        <v>246</v>
      </c>
      <c r="H3650" s="69"/>
      <c r="I3650" s="76"/>
      <c r="J3650" s="76"/>
      <c r="K3650" s="88"/>
      <c r="N3650" s="18"/>
      <c r="P3650" s="4">
        <v>58.0</v>
      </c>
      <c r="Q3650" s="4"/>
      <c r="R3650" s="4"/>
      <c r="S3650" s="21"/>
      <c r="T3650" s="21"/>
      <c r="V3650" s="89"/>
      <c r="Z3650" s="73"/>
      <c r="AA3650" s="73">
        <v>9.999122883957554</v>
      </c>
      <c r="AB3650" s="4"/>
      <c r="AC3650" s="74"/>
      <c r="AD3650" s="75"/>
      <c r="AE3650" s="75"/>
      <c r="AF3650" s="76"/>
      <c r="AJ3650" s="90">
        <v>1301015.0</v>
      </c>
      <c r="AK3650" s="18"/>
      <c r="AL3650" s="18">
        <f t="shared" si="292"/>
        <v>0</v>
      </c>
      <c r="AO3650" s="8">
        <v>59.90685938323506</v>
      </c>
      <c r="AT3650" s="18"/>
      <c r="AU3650" s="91"/>
    </row>
    <row r="3651" ht="12.0" customHeight="1">
      <c r="A3651" s="97">
        <v>1301016.0</v>
      </c>
      <c r="B3651" s="92" t="s">
        <v>4014</v>
      </c>
      <c r="C3651" s="81" t="str">
        <f t="shared" si="290"/>
        <v/>
      </c>
      <c r="D3651" s="82">
        <v>242.38</v>
      </c>
      <c r="E3651" s="83" t="s">
        <v>245</v>
      </c>
      <c r="F3651" s="127">
        <f t="shared" si="293"/>
        <v>295.7036</v>
      </c>
      <c r="G3651" s="95" t="s">
        <v>246</v>
      </c>
      <c r="H3651" s="69"/>
      <c r="I3651" s="76"/>
      <c r="J3651" s="76"/>
      <c r="K3651" s="88"/>
      <c r="N3651" s="18"/>
      <c r="P3651" s="4">
        <v>58.0</v>
      </c>
      <c r="Q3651" s="4"/>
      <c r="R3651" s="4"/>
      <c r="S3651" s="21"/>
      <c r="T3651" s="21"/>
      <c r="V3651" s="89"/>
      <c r="Z3651" s="73"/>
      <c r="AA3651" s="73">
        <v>0.0</v>
      </c>
      <c r="AB3651" s="4"/>
      <c r="AC3651" s="74"/>
      <c r="AD3651" s="75"/>
      <c r="AE3651" s="75"/>
      <c r="AF3651" s="76"/>
      <c r="AJ3651" s="90"/>
      <c r="AK3651" s="18"/>
      <c r="AL3651" s="18">
        <f t="shared" si="292"/>
        <v>0</v>
      </c>
      <c r="AO3651" s="8">
        <v>6.789140386611879</v>
      </c>
      <c r="AT3651" s="18"/>
      <c r="AU3651" s="91"/>
    </row>
    <row r="3652" ht="12.0" customHeight="1">
      <c r="A3652" s="97">
        <v>1301017.0</v>
      </c>
      <c r="B3652" s="92" t="s">
        <v>4015</v>
      </c>
      <c r="C3652" s="81" t="str">
        <f t="shared" si="290"/>
        <v/>
      </c>
      <c r="D3652" s="82">
        <v>256.36</v>
      </c>
      <c r="E3652" s="83" t="s">
        <v>245</v>
      </c>
      <c r="F3652" s="127">
        <f t="shared" si="293"/>
        <v>312.7592</v>
      </c>
      <c r="G3652" s="95" t="s">
        <v>246</v>
      </c>
      <c r="H3652" s="69"/>
      <c r="I3652" s="76"/>
      <c r="J3652" s="76"/>
      <c r="K3652" s="88"/>
      <c r="N3652" s="18"/>
      <c r="P3652" s="4">
        <v>58.0</v>
      </c>
      <c r="Q3652" s="4"/>
      <c r="R3652" s="4"/>
      <c r="S3652" s="21"/>
      <c r="T3652" s="21"/>
      <c r="V3652" s="89"/>
      <c r="Z3652" s="73"/>
      <c r="AA3652" s="73">
        <v>0.0</v>
      </c>
      <c r="AB3652" s="4"/>
      <c r="AC3652" s="74"/>
      <c r="AD3652" s="75"/>
      <c r="AE3652" s="75"/>
      <c r="AF3652" s="76"/>
      <c r="AJ3652" s="90"/>
      <c r="AK3652" s="18"/>
      <c r="AL3652" s="18">
        <f t="shared" si="292"/>
        <v>0</v>
      </c>
      <c r="AO3652" s="8">
        <v>14.930943545680297</v>
      </c>
      <c r="AT3652" s="18"/>
      <c r="AU3652" s="91"/>
    </row>
    <row r="3653" ht="12.0" customHeight="1">
      <c r="A3653" s="97">
        <v>1301018.0</v>
      </c>
      <c r="B3653" s="92" t="s">
        <v>4016</v>
      </c>
      <c r="C3653" s="81" t="str">
        <f t="shared" si="290"/>
        <v/>
      </c>
      <c r="D3653" s="82">
        <v>296.4</v>
      </c>
      <c r="E3653" s="83" t="s">
        <v>245</v>
      </c>
      <c r="F3653" s="127">
        <f t="shared" si="293"/>
        <v>361.608</v>
      </c>
      <c r="G3653" s="95" t="s">
        <v>246</v>
      </c>
      <c r="H3653" s="69"/>
      <c r="I3653" s="76"/>
      <c r="J3653" s="76"/>
      <c r="K3653" s="88"/>
      <c r="N3653" s="18"/>
      <c r="P3653" s="4">
        <v>58.0</v>
      </c>
      <c r="Q3653" s="4"/>
      <c r="R3653" s="4"/>
      <c r="S3653" s="21"/>
      <c r="T3653" s="21"/>
      <c r="V3653" s="89"/>
      <c r="Z3653" s="73"/>
      <c r="AA3653" s="73">
        <v>0.0</v>
      </c>
      <c r="AB3653" s="4"/>
      <c r="AC3653" s="74"/>
      <c r="AD3653" s="75"/>
      <c r="AE3653" s="75"/>
      <c r="AF3653" s="76"/>
      <c r="AJ3653" s="90"/>
      <c r="AK3653" s="18"/>
      <c r="AL3653" s="18">
        <f t="shared" si="292"/>
        <v>0</v>
      </c>
      <c r="AO3653" s="8">
        <v>19.162645032763884</v>
      </c>
      <c r="AT3653" s="18"/>
      <c r="AU3653" s="91"/>
    </row>
    <row r="3654" ht="12.0" customHeight="1">
      <c r="A3654" s="97">
        <v>5301019.0</v>
      </c>
      <c r="B3654" s="92" t="s">
        <v>4017</v>
      </c>
      <c r="C3654" s="81" t="str">
        <f t="shared" si="290"/>
        <v/>
      </c>
      <c r="D3654" s="82">
        <v>80.46</v>
      </c>
      <c r="E3654" s="94" t="s">
        <v>245</v>
      </c>
      <c r="F3654" s="84">
        <f t="shared" si="293"/>
        <v>98.1612</v>
      </c>
      <c r="G3654" s="95" t="s">
        <v>274</v>
      </c>
      <c r="H3654" s="69"/>
      <c r="I3654" s="76"/>
      <c r="J3654" s="100"/>
      <c r="K3654" s="88"/>
      <c r="N3654" s="18"/>
      <c r="P3654" s="4">
        <v>58.0</v>
      </c>
      <c r="Q3654" s="4"/>
      <c r="R3654" s="4"/>
      <c r="S3654" s="21"/>
      <c r="T3654" s="21"/>
      <c r="V3654" s="89"/>
      <c r="Z3654" s="73"/>
      <c r="AA3654" s="73">
        <v>10.007818608287721</v>
      </c>
      <c r="AB3654" s="4"/>
      <c r="AC3654" s="74"/>
      <c r="AD3654" s="75"/>
      <c r="AE3654" s="75"/>
      <c r="AF3654" s="76"/>
      <c r="AJ3654" s="90">
        <v>1301019.0</v>
      </c>
      <c r="AK3654" s="18"/>
      <c r="AL3654" s="18">
        <f t="shared" si="292"/>
        <v>0</v>
      </c>
      <c r="AO3654" s="8">
        <v>1.1512971729954906</v>
      </c>
      <c r="AT3654" s="18"/>
      <c r="AU3654" s="91"/>
    </row>
    <row r="3655" ht="12.0" customHeight="1">
      <c r="A3655" s="97">
        <v>5301020.0</v>
      </c>
      <c r="B3655" s="92" t="s">
        <v>4018</v>
      </c>
      <c r="C3655" s="81" t="str">
        <f t="shared" si="290"/>
        <v/>
      </c>
      <c r="D3655" s="82">
        <v>80.46</v>
      </c>
      <c r="E3655" s="94" t="s">
        <v>245</v>
      </c>
      <c r="F3655" s="84">
        <f t="shared" si="293"/>
        <v>98.1612</v>
      </c>
      <c r="G3655" s="95" t="s">
        <v>274</v>
      </c>
      <c r="H3655" s="69"/>
      <c r="I3655" s="187" t="s">
        <v>4019</v>
      </c>
      <c r="J3655" s="100"/>
      <c r="K3655" s="88"/>
      <c r="N3655" s="18"/>
      <c r="P3655" s="4">
        <v>58.0</v>
      </c>
      <c r="Q3655" s="4"/>
      <c r="R3655" s="4"/>
      <c r="S3655" s="21"/>
      <c r="T3655" s="21"/>
      <c r="V3655" s="89"/>
      <c r="Z3655" s="73"/>
      <c r="AA3655" s="73">
        <v>10.007818608287721</v>
      </c>
      <c r="AB3655" s="4"/>
      <c r="AC3655" s="74"/>
      <c r="AD3655" s="75"/>
      <c r="AE3655" s="75"/>
      <c r="AF3655" s="76"/>
      <c r="AJ3655" s="90">
        <v>1301020.0</v>
      </c>
      <c r="AK3655" s="18"/>
      <c r="AL3655" s="18">
        <f t="shared" si="292"/>
        <v>0</v>
      </c>
      <c r="AO3655" s="8">
        <v>1.4786198154102086</v>
      </c>
      <c r="AT3655" s="18"/>
      <c r="AU3655" s="91"/>
    </row>
    <row r="3656" ht="12.0" customHeight="1">
      <c r="A3656" s="97">
        <v>5301021.0</v>
      </c>
      <c r="B3656" s="92" t="s">
        <v>4020</v>
      </c>
      <c r="C3656" s="81" t="str">
        <f t="shared" si="290"/>
        <v/>
      </c>
      <c r="D3656" s="82">
        <v>87.98</v>
      </c>
      <c r="E3656" s="94" t="s">
        <v>245</v>
      </c>
      <c r="F3656" s="84">
        <f t="shared" si="293"/>
        <v>107.3356</v>
      </c>
      <c r="G3656" s="95" t="s">
        <v>274</v>
      </c>
      <c r="H3656" s="69"/>
      <c r="I3656" s="188"/>
      <c r="J3656" s="100"/>
      <c r="K3656" s="88"/>
      <c r="N3656" s="18"/>
      <c r="P3656" s="4">
        <v>58.0</v>
      </c>
      <c r="Q3656" s="4"/>
      <c r="R3656" s="4"/>
      <c r="S3656" s="21"/>
      <c r="T3656" s="21"/>
      <c r="V3656" s="89"/>
      <c r="Z3656" s="73"/>
      <c r="AA3656" s="73">
        <v>9.992849481587413</v>
      </c>
      <c r="AB3656" s="4"/>
      <c r="AC3656" s="74"/>
      <c r="AD3656" s="75"/>
      <c r="AE3656" s="75"/>
      <c r="AF3656" s="76"/>
      <c r="AJ3656" s="90">
        <v>1301021.0</v>
      </c>
      <c r="AK3656" s="18"/>
      <c r="AL3656" s="18">
        <f t="shared" si="292"/>
        <v>0</v>
      </c>
      <c r="AO3656" s="8">
        <v>2.133620535447407</v>
      </c>
      <c r="AT3656" s="18"/>
      <c r="AU3656" s="91"/>
    </row>
    <row r="3657" ht="12.0" customHeight="1">
      <c r="A3657" s="97">
        <v>5301022.0</v>
      </c>
      <c r="B3657" s="92" t="s">
        <v>4021</v>
      </c>
      <c r="C3657" s="81" t="str">
        <f t="shared" si="290"/>
        <v/>
      </c>
      <c r="D3657" s="82">
        <v>103.78</v>
      </c>
      <c r="E3657" s="94" t="s">
        <v>245</v>
      </c>
      <c r="F3657" s="84">
        <f t="shared" si="293"/>
        <v>126.6116</v>
      </c>
      <c r="G3657" s="95" t="s">
        <v>274</v>
      </c>
      <c r="H3657" s="69"/>
      <c r="I3657" s="76"/>
      <c r="J3657" s="100"/>
      <c r="K3657" s="88"/>
      <c r="N3657" s="18"/>
      <c r="P3657" s="4">
        <v>58.0</v>
      </c>
      <c r="Q3657" s="4"/>
      <c r="R3657" s="4"/>
      <c r="S3657" s="21"/>
      <c r="T3657" s="21"/>
      <c r="V3657" s="89"/>
      <c r="Z3657" s="73"/>
      <c r="AA3657" s="73">
        <v>10.0</v>
      </c>
      <c r="AB3657" s="4"/>
      <c r="AC3657" s="74"/>
      <c r="AD3657" s="75"/>
      <c r="AE3657" s="75"/>
      <c r="AF3657" s="76"/>
      <c r="AJ3657" s="90">
        <v>1301022.0</v>
      </c>
      <c r="AK3657" s="18"/>
      <c r="AL3657" s="18">
        <f t="shared" si="292"/>
        <v>0</v>
      </c>
      <c r="AO3657" s="8">
        <v>0.7587874488100564</v>
      </c>
      <c r="AT3657" s="18"/>
      <c r="AU3657" s="91"/>
    </row>
    <row r="3658" ht="12.0" customHeight="1">
      <c r="A3658" s="97">
        <v>5301023.0</v>
      </c>
      <c r="B3658" s="92" t="s">
        <v>4022</v>
      </c>
      <c r="C3658" s="81" t="str">
        <f t="shared" si="290"/>
        <v/>
      </c>
      <c r="D3658" s="82">
        <v>103.78</v>
      </c>
      <c r="E3658" s="94" t="s">
        <v>245</v>
      </c>
      <c r="F3658" s="84">
        <f t="shared" si="293"/>
        <v>126.6116</v>
      </c>
      <c r="G3658" s="95" t="s">
        <v>274</v>
      </c>
      <c r="H3658" s="69"/>
      <c r="I3658" s="187" t="s">
        <v>4023</v>
      </c>
      <c r="J3658" s="100"/>
      <c r="K3658" s="88"/>
      <c r="N3658" s="18"/>
      <c r="P3658" s="4">
        <v>58.0</v>
      </c>
      <c r="Q3658" s="4"/>
      <c r="R3658" s="4"/>
      <c r="S3658" s="21"/>
      <c r="T3658" s="21"/>
      <c r="V3658" s="89"/>
      <c r="Z3658" s="73"/>
      <c r="AA3658" s="73">
        <v>10.0</v>
      </c>
      <c r="AB3658" s="4"/>
      <c r="AC3658" s="74"/>
      <c r="AD3658" s="75"/>
      <c r="AE3658" s="75"/>
      <c r="AF3658" s="76"/>
      <c r="AJ3658" s="90">
        <v>1301023.0</v>
      </c>
      <c r="AK3658" s="18"/>
      <c r="AL3658" s="18">
        <f t="shared" si="292"/>
        <v>0</v>
      </c>
      <c r="AO3658" s="8">
        <v>0.45479081709684777</v>
      </c>
      <c r="AT3658" s="18"/>
      <c r="AU3658" s="91"/>
    </row>
    <row r="3659" ht="12.0" customHeight="1">
      <c r="A3659" s="97">
        <v>5301024.0</v>
      </c>
      <c r="B3659" s="92" t="s">
        <v>4024</v>
      </c>
      <c r="C3659" s="81" t="str">
        <f t="shared" si="290"/>
        <v/>
      </c>
      <c r="D3659" s="82">
        <v>108.54</v>
      </c>
      <c r="E3659" s="94" t="s">
        <v>245</v>
      </c>
      <c r="F3659" s="84">
        <f t="shared" si="293"/>
        <v>132.4188</v>
      </c>
      <c r="G3659" s="95" t="s">
        <v>274</v>
      </c>
      <c r="H3659" s="69"/>
      <c r="I3659" s="188"/>
      <c r="J3659" s="100"/>
      <c r="K3659" s="88"/>
      <c r="N3659" s="18"/>
      <c r="P3659" s="4">
        <v>58.0</v>
      </c>
      <c r="Q3659" s="4"/>
      <c r="R3659" s="4"/>
      <c r="S3659" s="21"/>
      <c r="T3659" s="21"/>
      <c r="V3659" s="89"/>
      <c r="Z3659" s="73"/>
      <c r="AA3659" s="73">
        <v>9.997102289191531</v>
      </c>
      <c r="AB3659" s="4"/>
      <c r="AC3659" s="74"/>
      <c r="AD3659" s="75"/>
      <c r="AE3659" s="75"/>
      <c r="AF3659" s="76"/>
      <c r="AJ3659" s="90">
        <v>1301024.0</v>
      </c>
      <c r="AK3659" s="18"/>
      <c r="AL3659" s="18">
        <f t="shared" si="292"/>
        <v>0</v>
      </c>
      <c r="AO3659" s="8">
        <v>1.7293442316646055</v>
      </c>
      <c r="AT3659" s="18"/>
      <c r="AU3659" s="91"/>
    </row>
    <row r="3660" ht="12.0" customHeight="1">
      <c r="A3660" s="97">
        <v>5301025.0</v>
      </c>
      <c r="B3660" s="92" t="s">
        <v>4025</v>
      </c>
      <c r="C3660" s="81" t="str">
        <f t="shared" si="290"/>
        <v/>
      </c>
      <c r="D3660" s="82">
        <v>147.44</v>
      </c>
      <c r="E3660" s="94" t="s">
        <v>245</v>
      </c>
      <c r="F3660" s="84">
        <f t="shared" si="293"/>
        <v>179.8768</v>
      </c>
      <c r="G3660" s="95" t="s">
        <v>252</v>
      </c>
      <c r="H3660" s="69"/>
      <c r="I3660" s="76"/>
      <c r="J3660" s="76"/>
      <c r="K3660" s="88"/>
      <c r="N3660" s="18"/>
      <c r="P3660" s="4">
        <v>58.0</v>
      </c>
      <c r="Q3660" s="4"/>
      <c r="R3660" s="4"/>
      <c r="S3660" s="21"/>
      <c r="T3660" s="21"/>
      <c r="V3660" s="89"/>
      <c r="Z3660" s="73"/>
      <c r="AA3660" s="73">
        <v>10.004266211604104</v>
      </c>
      <c r="AB3660" s="4"/>
      <c r="AC3660" s="74"/>
      <c r="AD3660" s="75"/>
      <c r="AE3660" s="75"/>
      <c r="AF3660" s="76"/>
      <c r="AJ3660" s="90">
        <v>1301025.0</v>
      </c>
      <c r="AK3660" s="18"/>
      <c r="AL3660" s="18">
        <f t="shared" si="292"/>
        <v>0</v>
      </c>
      <c r="AO3660" s="8">
        <v>0.7735961734474947</v>
      </c>
      <c r="AT3660" s="18"/>
      <c r="AU3660" s="91"/>
    </row>
    <row r="3661" ht="12.0" customHeight="1">
      <c r="A3661" s="97">
        <v>5301026.0</v>
      </c>
      <c r="B3661" s="92" t="s">
        <v>4026</v>
      </c>
      <c r="C3661" s="81" t="str">
        <f t="shared" si="290"/>
        <v/>
      </c>
      <c r="D3661" s="82">
        <v>147.44</v>
      </c>
      <c r="E3661" s="94" t="s">
        <v>245</v>
      </c>
      <c r="F3661" s="84">
        <f t="shared" si="293"/>
        <v>179.8768</v>
      </c>
      <c r="G3661" s="95" t="s">
        <v>252</v>
      </c>
      <c r="H3661" s="69"/>
      <c r="I3661" s="76"/>
      <c r="J3661" s="76"/>
      <c r="K3661" s="88"/>
      <c r="N3661" s="18"/>
      <c r="P3661" s="4">
        <v>58.0</v>
      </c>
      <c r="Q3661" s="4"/>
      <c r="R3661" s="4"/>
      <c r="S3661" s="21"/>
      <c r="T3661" s="21"/>
      <c r="V3661" s="89"/>
      <c r="Z3661" s="73"/>
      <c r="AA3661" s="73">
        <v>10.004266211604104</v>
      </c>
      <c r="AB3661" s="4"/>
      <c r="AC3661" s="74"/>
      <c r="AD3661" s="75"/>
      <c r="AE3661" s="75"/>
      <c r="AF3661" s="76"/>
      <c r="AJ3661" s="90">
        <v>1301026.0</v>
      </c>
      <c r="AK3661" s="18"/>
      <c r="AL3661" s="18">
        <f t="shared" si="292"/>
        <v>0</v>
      </c>
      <c r="AO3661" s="8">
        <v>0.6868755966440562</v>
      </c>
      <c r="AT3661" s="18"/>
      <c r="AU3661" s="91"/>
    </row>
    <row r="3662" ht="12.0" customHeight="1">
      <c r="A3662" s="97">
        <v>5301027.0</v>
      </c>
      <c r="B3662" s="92" t="s">
        <v>4027</v>
      </c>
      <c r="C3662" s="81" t="str">
        <f t="shared" si="290"/>
        <v/>
      </c>
      <c r="D3662" s="82">
        <v>162.29</v>
      </c>
      <c r="E3662" s="94" t="s">
        <v>245</v>
      </c>
      <c r="F3662" s="84">
        <f t="shared" si="293"/>
        <v>197.9938</v>
      </c>
      <c r="G3662" s="95" t="s">
        <v>252</v>
      </c>
      <c r="H3662" s="69"/>
      <c r="I3662" s="76"/>
      <c r="J3662" s="76"/>
      <c r="K3662" s="88"/>
      <c r="N3662" s="18"/>
      <c r="P3662" s="4">
        <v>58.0</v>
      </c>
      <c r="Q3662" s="4"/>
      <c r="R3662" s="4"/>
      <c r="S3662" s="21"/>
      <c r="T3662" s="21"/>
      <c r="V3662" s="89"/>
      <c r="Z3662" s="73"/>
      <c r="AA3662" s="73">
        <v>10.0</v>
      </c>
      <c r="AB3662" s="4"/>
      <c r="AC3662" s="74"/>
      <c r="AD3662" s="75"/>
      <c r="AE3662" s="75"/>
      <c r="AF3662" s="76"/>
      <c r="AJ3662" s="90">
        <v>1301027.0</v>
      </c>
      <c r="AK3662" s="18"/>
      <c r="AL3662" s="18">
        <f t="shared" si="292"/>
        <v>0</v>
      </c>
      <c r="AO3662" s="8">
        <v>1.2513648896635785</v>
      </c>
      <c r="AT3662" s="18"/>
      <c r="AU3662" s="91"/>
    </row>
    <row r="3663" ht="12.0" customHeight="1">
      <c r="A3663" s="97">
        <v>5301028.0</v>
      </c>
      <c r="B3663" s="92" t="s">
        <v>4028</v>
      </c>
      <c r="C3663" s="81" t="str">
        <f t="shared" si="290"/>
        <v/>
      </c>
      <c r="D3663" s="82">
        <v>187.5</v>
      </c>
      <c r="E3663" s="94" t="s">
        <v>245</v>
      </c>
      <c r="F3663" s="84">
        <f t="shared" si="293"/>
        <v>228.75</v>
      </c>
      <c r="G3663" s="95" t="s">
        <v>246</v>
      </c>
      <c r="H3663" s="69"/>
      <c r="I3663" s="76"/>
      <c r="J3663" s="76"/>
      <c r="K3663" s="88"/>
      <c r="N3663" s="18"/>
      <c r="P3663" s="4">
        <v>58.0</v>
      </c>
      <c r="Q3663" s="4"/>
      <c r="R3663" s="4"/>
      <c r="S3663" s="21"/>
      <c r="T3663" s="21"/>
      <c r="V3663" s="89"/>
      <c r="Z3663" s="73"/>
      <c r="AA3663" s="73">
        <v>9.997483854734554</v>
      </c>
      <c r="AB3663" s="4"/>
      <c r="AC3663" s="74"/>
      <c r="AD3663" s="75"/>
      <c r="AE3663" s="75"/>
      <c r="AF3663" s="76"/>
      <c r="AJ3663" s="90">
        <v>1301028.0</v>
      </c>
      <c r="AK3663" s="18"/>
      <c r="AL3663" s="18">
        <f t="shared" si="292"/>
        <v>0</v>
      </c>
      <c r="AO3663" s="8">
        <v>0.47299081606849797</v>
      </c>
      <c r="AT3663" s="18"/>
      <c r="AU3663" s="91"/>
    </row>
    <row r="3664" ht="12.0" customHeight="1">
      <c r="A3664" s="97">
        <v>5301029.0</v>
      </c>
      <c r="B3664" s="92" t="s">
        <v>4029</v>
      </c>
      <c r="C3664" s="81" t="str">
        <f t="shared" si="290"/>
        <v/>
      </c>
      <c r="D3664" s="82">
        <v>187.5</v>
      </c>
      <c r="E3664" s="94" t="s">
        <v>245</v>
      </c>
      <c r="F3664" s="84">
        <f t="shared" si="293"/>
        <v>228.75</v>
      </c>
      <c r="G3664" s="95" t="s">
        <v>246</v>
      </c>
      <c r="H3664" s="69"/>
      <c r="I3664" s="76"/>
      <c r="J3664" s="76"/>
      <c r="K3664" s="88"/>
      <c r="N3664" s="18"/>
      <c r="P3664" s="4">
        <v>58.0</v>
      </c>
      <c r="Q3664" s="4"/>
      <c r="R3664" s="4"/>
      <c r="S3664" s="21"/>
      <c r="T3664" s="21"/>
      <c r="V3664" s="89"/>
      <c r="Z3664" s="73"/>
      <c r="AA3664" s="73">
        <v>9.997483854734554</v>
      </c>
      <c r="AB3664" s="4"/>
      <c r="AC3664" s="74"/>
      <c r="AD3664" s="75"/>
      <c r="AE3664" s="75"/>
      <c r="AF3664" s="76"/>
      <c r="AJ3664" s="90">
        <v>1301029.0</v>
      </c>
      <c r="AK3664" s="18"/>
      <c r="AL3664" s="18">
        <f t="shared" si="292"/>
        <v>0</v>
      </c>
      <c r="AO3664" s="8">
        <v>0.6279658824782739</v>
      </c>
      <c r="AT3664" s="18"/>
      <c r="AU3664" s="91"/>
    </row>
    <row r="3665" ht="12.0" customHeight="1">
      <c r="A3665" s="97">
        <v>5301030.0</v>
      </c>
      <c r="B3665" s="92" t="s">
        <v>4030</v>
      </c>
      <c r="C3665" s="81" t="str">
        <f t="shared" si="290"/>
        <v/>
      </c>
      <c r="D3665" s="82">
        <v>207.16</v>
      </c>
      <c r="E3665" s="94" t="s">
        <v>245</v>
      </c>
      <c r="F3665" s="84">
        <f t="shared" si="293"/>
        <v>252.7352</v>
      </c>
      <c r="G3665" s="95" t="s">
        <v>246</v>
      </c>
      <c r="H3665" s="69"/>
      <c r="I3665" s="76"/>
      <c r="J3665" s="76"/>
      <c r="K3665" s="88"/>
      <c r="N3665" s="18"/>
      <c r="P3665" s="4">
        <v>58.0</v>
      </c>
      <c r="Q3665" s="4"/>
      <c r="R3665" s="4"/>
      <c r="S3665" s="21"/>
      <c r="T3665" s="21"/>
      <c r="V3665" s="89"/>
      <c r="Z3665" s="73"/>
      <c r="AA3665" s="73">
        <v>9.996963716411116</v>
      </c>
      <c r="AB3665" s="4"/>
      <c r="AC3665" s="74"/>
      <c r="AD3665" s="75"/>
      <c r="AE3665" s="75"/>
      <c r="AF3665" s="76"/>
      <c r="AJ3665" s="90">
        <v>1301030.0</v>
      </c>
      <c r="AK3665" s="18"/>
      <c r="AL3665" s="18">
        <f t="shared" si="292"/>
        <v>0</v>
      </c>
      <c r="AO3665" s="8">
        <v>1.640137400794067</v>
      </c>
      <c r="AT3665" s="18"/>
      <c r="AU3665" s="91"/>
    </row>
    <row r="3666" ht="12.0" customHeight="1">
      <c r="A3666" s="97">
        <v>5301031.0</v>
      </c>
      <c r="B3666" s="92" t="s">
        <v>4031</v>
      </c>
      <c r="C3666" s="81" t="str">
        <f t="shared" si="290"/>
        <v/>
      </c>
      <c r="D3666" s="82">
        <v>282.99</v>
      </c>
      <c r="E3666" s="94" t="s">
        <v>245</v>
      </c>
      <c r="F3666" s="84">
        <f t="shared" si="293"/>
        <v>345.2478</v>
      </c>
      <c r="G3666" s="95" t="s">
        <v>246</v>
      </c>
      <c r="H3666" s="69"/>
      <c r="I3666" s="76"/>
      <c r="J3666" s="76"/>
      <c r="K3666" s="88"/>
      <c r="N3666" s="18"/>
      <c r="P3666" s="4">
        <v>58.0</v>
      </c>
      <c r="Q3666" s="4"/>
      <c r="R3666" s="4"/>
      <c r="S3666" s="21"/>
      <c r="T3666" s="21"/>
      <c r="V3666" s="89"/>
      <c r="Z3666" s="73"/>
      <c r="AA3666" s="73">
        <v>9.99722145040289</v>
      </c>
      <c r="AB3666" s="4"/>
      <c r="AC3666" s="74"/>
      <c r="AD3666" s="75"/>
      <c r="AE3666" s="75"/>
      <c r="AF3666" s="76"/>
      <c r="AJ3666" s="90">
        <v>1301031.0</v>
      </c>
      <c r="AK3666" s="18"/>
      <c r="AL3666" s="18">
        <f t="shared" si="292"/>
        <v>0</v>
      </c>
      <c r="AO3666" s="8">
        <v>0.6056493766603556</v>
      </c>
      <c r="AT3666" s="18"/>
      <c r="AU3666" s="91"/>
    </row>
    <row r="3667" ht="12.0" customHeight="1">
      <c r="A3667" s="97">
        <v>5301032.0</v>
      </c>
      <c r="B3667" s="92" t="s">
        <v>4032</v>
      </c>
      <c r="C3667" s="81" t="str">
        <f t="shared" si="290"/>
        <v/>
      </c>
      <c r="D3667" s="82">
        <v>282.99</v>
      </c>
      <c r="E3667" s="94" t="s">
        <v>245</v>
      </c>
      <c r="F3667" s="84">
        <f t="shared" si="293"/>
        <v>345.2478</v>
      </c>
      <c r="G3667" s="95" t="s">
        <v>246</v>
      </c>
      <c r="H3667" s="69"/>
      <c r="I3667" s="76"/>
      <c r="J3667" s="76"/>
      <c r="K3667" s="88"/>
      <c r="N3667" s="18"/>
      <c r="P3667" s="4">
        <v>58.0</v>
      </c>
      <c r="Q3667" s="4"/>
      <c r="R3667" s="4"/>
      <c r="S3667" s="21"/>
      <c r="T3667" s="21"/>
      <c r="V3667" s="89"/>
      <c r="Z3667" s="73"/>
      <c r="AA3667" s="73">
        <v>9.99722145040289</v>
      </c>
      <c r="AB3667" s="4"/>
      <c r="AC3667" s="74"/>
      <c r="AD3667" s="75"/>
      <c r="AE3667" s="75"/>
      <c r="AF3667" s="76"/>
      <c r="AJ3667" s="90">
        <v>1301032.0</v>
      </c>
      <c r="AK3667" s="18"/>
      <c r="AL3667" s="18">
        <f t="shared" si="292"/>
        <v>0</v>
      </c>
      <c r="AO3667" s="8">
        <v>2.121653716996525</v>
      </c>
      <c r="AT3667" s="18"/>
      <c r="AU3667" s="91"/>
    </row>
    <row r="3668" ht="12.0" customHeight="1">
      <c r="A3668" s="97">
        <v>1301033.0</v>
      </c>
      <c r="B3668" s="92" t="s">
        <v>4033</v>
      </c>
      <c r="C3668" s="81" t="str">
        <f t="shared" si="290"/>
        <v/>
      </c>
      <c r="D3668" s="82">
        <v>189.24</v>
      </c>
      <c r="E3668" s="83" t="s">
        <v>245</v>
      </c>
      <c r="F3668" s="127">
        <f t="shared" si="293"/>
        <v>230.8728</v>
      </c>
      <c r="G3668" s="95" t="s">
        <v>246</v>
      </c>
      <c r="H3668" s="69"/>
      <c r="I3668" s="76"/>
      <c r="J3668" s="76"/>
      <c r="K3668" s="88"/>
      <c r="N3668" s="18"/>
      <c r="P3668" s="4">
        <v>58.0</v>
      </c>
      <c r="Q3668" s="4"/>
      <c r="R3668" s="4"/>
      <c r="S3668" s="21"/>
      <c r="T3668" s="21"/>
      <c r="V3668" s="89"/>
      <c r="Z3668" s="73"/>
      <c r="AA3668" s="73">
        <v>0.0</v>
      </c>
      <c r="AB3668" s="4"/>
      <c r="AC3668" s="74"/>
      <c r="AD3668" s="75"/>
      <c r="AE3668" s="75"/>
      <c r="AF3668" s="76"/>
      <c r="AJ3668" s="90"/>
      <c r="AK3668" s="18"/>
      <c r="AL3668" s="18">
        <f t="shared" si="292"/>
        <v>0</v>
      </c>
      <c r="AO3668" s="8">
        <v>8.458429297046926</v>
      </c>
      <c r="AT3668" s="18"/>
      <c r="AU3668" s="91"/>
    </row>
    <row r="3669" ht="12.0" customHeight="1">
      <c r="A3669" s="97">
        <v>5301034.0</v>
      </c>
      <c r="B3669" s="92" t="s">
        <v>4034</v>
      </c>
      <c r="C3669" s="81" t="str">
        <f t="shared" si="290"/>
        <v/>
      </c>
      <c r="D3669" s="82">
        <v>434.73</v>
      </c>
      <c r="E3669" s="94" t="s">
        <v>245</v>
      </c>
      <c r="F3669" s="84">
        <f t="shared" si="293"/>
        <v>530.3706</v>
      </c>
      <c r="G3669" s="95" t="s">
        <v>246</v>
      </c>
      <c r="H3669" s="69"/>
      <c r="I3669" s="76"/>
      <c r="J3669" s="76"/>
      <c r="K3669" s="88"/>
      <c r="N3669" s="18"/>
      <c r="P3669" s="4">
        <v>58.0</v>
      </c>
      <c r="Q3669" s="4"/>
      <c r="R3669" s="4"/>
      <c r="S3669" s="21"/>
      <c r="T3669" s="21"/>
      <c r="V3669" s="89"/>
      <c r="Z3669" s="73"/>
      <c r="AA3669" s="73">
        <v>9.998191354675342</v>
      </c>
      <c r="AB3669" s="4"/>
      <c r="AC3669" s="74"/>
      <c r="AD3669" s="75"/>
      <c r="AE3669" s="75"/>
      <c r="AF3669" s="76"/>
      <c r="AJ3669" s="90">
        <v>1301034.0</v>
      </c>
      <c r="AK3669" s="18"/>
      <c r="AL3669" s="18">
        <f t="shared" si="292"/>
        <v>0</v>
      </c>
      <c r="AO3669" s="8">
        <v>2.526761612174438</v>
      </c>
      <c r="AT3669" s="18"/>
      <c r="AU3669" s="91"/>
    </row>
    <row r="3670" ht="12.0" customHeight="1">
      <c r="A3670" s="97">
        <v>5301035.0</v>
      </c>
      <c r="B3670" s="92" t="s">
        <v>4035</v>
      </c>
      <c r="C3670" s="81" t="str">
        <f t="shared" si="290"/>
        <v/>
      </c>
      <c r="D3670" s="82">
        <v>434.73</v>
      </c>
      <c r="E3670" s="94" t="s">
        <v>245</v>
      </c>
      <c r="F3670" s="84">
        <f t="shared" si="293"/>
        <v>530.3706</v>
      </c>
      <c r="G3670" s="95" t="s">
        <v>246</v>
      </c>
      <c r="H3670" s="69"/>
      <c r="I3670" s="76"/>
      <c r="J3670" s="76"/>
      <c r="K3670" s="88"/>
      <c r="N3670" s="18"/>
      <c r="P3670" s="4">
        <v>58.0</v>
      </c>
      <c r="Q3670" s="4"/>
      <c r="R3670" s="4"/>
      <c r="S3670" s="21"/>
      <c r="T3670" s="21"/>
      <c r="V3670" s="89"/>
      <c r="Z3670" s="73"/>
      <c r="AA3670" s="73">
        <v>9.998191354675342</v>
      </c>
      <c r="AB3670" s="4"/>
      <c r="AC3670" s="74"/>
      <c r="AD3670" s="75"/>
      <c r="AE3670" s="75"/>
      <c r="AF3670" s="76"/>
      <c r="AJ3670" s="90">
        <v>1301035.0</v>
      </c>
      <c r="AK3670" s="18"/>
      <c r="AL3670" s="18">
        <f t="shared" si="292"/>
        <v>0</v>
      </c>
      <c r="AO3670" s="8">
        <v>3.867043858632183</v>
      </c>
      <c r="AT3670" s="18"/>
      <c r="AU3670" s="91"/>
    </row>
    <row r="3671" ht="12.0" customHeight="1">
      <c r="A3671" s="97">
        <v>1301036.0</v>
      </c>
      <c r="B3671" s="92" t="s">
        <v>4036</v>
      </c>
      <c r="C3671" s="81" t="str">
        <f t="shared" si="290"/>
        <v/>
      </c>
      <c r="D3671" s="82">
        <v>309.09</v>
      </c>
      <c r="E3671" s="83" t="s">
        <v>245</v>
      </c>
      <c r="F3671" s="127">
        <f t="shared" si="293"/>
        <v>377.0898</v>
      </c>
      <c r="G3671" s="95" t="s">
        <v>246</v>
      </c>
      <c r="H3671" s="69"/>
      <c r="I3671" s="76"/>
      <c r="J3671" s="76"/>
      <c r="K3671" s="88"/>
      <c r="N3671" s="18"/>
      <c r="P3671" s="4">
        <v>58.0</v>
      </c>
      <c r="Q3671" s="4"/>
      <c r="R3671" s="4"/>
      <c r="S3671" s="21"/>
      <c r="T3671" s="21"/>
      <c r="V3671" s="89"/>
      <c r="Z3671" s="73"/>
      <c r="AA3671" s="73">
        <v>0.0</v>
      </c>
      <c r="AB3671" s="4"/>
      <c r="AC3671" s="74"/>
      <c r="AD3671" s="75"/>
      <c r="AE3671" s="75"/>
      <c r="AF3671" s="76"/>
      <c r="AJ3671" s="90"/>
      <c r="AK3671" s="18"/>
      <c r="AL3671" s="18">
        <f t="shared" si="292"/>
        <v>0</v>
      </c>
      <c r="AO3671" s="8">
        <v>31.647389221235034</v>
      </c>
      <c r="AT3671" s="18"/>
      <c r="AU3671" s="91"/>
    </row>
    <row r="3672" ht="12.0" customHeight="1">
      <c r="A3672" s="97">
        <v>5301037.0</v>
      </c>
      <c r="B3672" s="92" t="s">
        <v>4037</v>
      </c>
      <c r="C3672" s="81" t="str">
        <f t="shared" si="290"/>
        <v/>
      </c>
      <c r="D3672" s="82">
        <v>87.1</v>
      </c>
      <c r="E3672" s="94" t="s">
        <v>245</v>
      </c>
      <c r="F3672" s="84">
        <f t="shared" si="293"/>
        <v>106.262</v>
      </c>
      <c r="G3672" s="95" t="s">
        <v>274</v>
      </c>
      <c r="H3672" s="69"/>
      <c r="I3672" s="76"/>
      <c r="J3672" s="100"/>
      <c r="K3672" s="88"/>
      <c r="N3672" s="18"/>
      <c r="P3672" s="4">
        <v>58.0</v>
      </c>
      <c r="Q3672" s="4"/>
      <c r="R3672" s="4"/>
      <c r="S3672" s="21"/>
      <c r="T3672" s="21"/>
      <c r="V3672" s="89"/>
      <c r="Z3672" s="73"/>
      <c r="AA3672" s="73">
        <v>10.001805380032494</v>
      </c>
      <c r="AB3672" s="4"/>
      <c r="AC3672" s="74"/>
      <c r="AD3672" s="75"/>
      <c r="AE3672" s="75"/>
      <c r="AF3672" s="76"/>
      <c r="AJ3672" s="90">
        <v>1301037.0</v>
      </c>
      <c r="AK3672" s="18"/>
      <c r="AL3672" s="18">
        <f t="shared" si="292"/>
        <v>0</v>
      </c>
      <c r="AO3672" s="8">
        <v>1.9150250433124574</v>
      </c>
      <c r="AT3672" s="18"/>
      <c r="AU3672" s="91"/>
    </row>
    <row r="3673" ht="12.0" customHeight="1">
      <c r="A3673" s="97">
        <v>5301038.0</v>
      </c>
      <c r="B3673" s="92" t="s">
        <v>4038</v>
      </c>
      <c r="C3673" s="81" t="str">
        <f t="shared" si="290"/>
        <v/>
      </c>
      <c r="D3673" s="82">
        <v>121.1</v>
      </c>
      <c r="E3673" s="94" t="s">
        <v>245</v>
      </c>
      <c r="F3673" s="84">
        <f t="shared" si="293"/>
        <v>147.742</v>
      </c>
      <c r="G3673" s="95" t="s">
        <v>274</v>
      </c>
      <c r="H3673" s="69"/>
      <c r="I3673" s="76"/>
      <c r="J3673" s="100"/>
      <c r="K3673" s="88"/>
      <c r="N3673" s="18"/>
      <c r="P3673" s="4">
        <v>58.0</v>
      </c>
      <c r="Q3673" s="4"/>
      <c r="R3673" s="4"/>
      <c r="S3673" s="21"/>
      <c r="T3673" s="21"/>
      <c r="V3673" s="89"/>
      <c r="Z3673" s="73"/>
      <c r="AA3673" s="73">
        <v>9.998701467341903</v>
      </c>
      <c r="AB3673" s="4"/>
      <c r="AC3673" s="74"/>
      <c r="AD3673" s="75"/>
      <c r="AE3673" s="75"/>
      <c r="AF3673" s="76"/>
      <c r="AJ3673" s="90">
        <v>1301038.0</v>
      </c>
      <c r="AK3673" s="18"/>
      <c r="AL3673" s="18">
        <f t="shared" si="292"/>
        <v>0</v>
      </c>
      <c r="AO3673" s="8">
        <v>3.353916596106209</v>
      </c>
      <c r="AT3673" s="18"/>
      <c r="AU3673" s="91"/>
    </row>
    <row r="3674" ht="12.0" customHeight="1">
      <c r="A3674" s="97">
        <v>5301039.0</v>
      </c>
      <c r="B3674" s="92" t="s">
        <v>4039</v>
      </c>
      <c r="C3674" s="81" t="str">
        <f t="shared" si="290"/>
        <v/>
      </c>
      <c r="D3674" s="82">
        <v>89.59</v>
      </c>
      <c r="E3674" s="94" t="s">
        <v>245</v>
      </c>
      <c r="F3674" s="84">
        <f t="shared" si="293"/>
        <v>109.2998</v>
      </c>
      <c r="G3674" s="95" t="s">
        <v>274</v>
      </c>
      <c r="H3674" s="69"/>
      <c r="I3674" s="87" t="s">
        <v>2170</v>
      </c>
      <c r="J3674" s="100"/>
      <c r="K3674" s="88"/>
      <c r="N3674" s="18"/>
      <c r="P3674" s="4">
        <v>58.0</v>
      </c>
      <c r="Q3674" s="4"/>
      <c r="R3674" s="4"/>
      <c r="S3674" s="21"/>
      <c r="T3674" s="21"/>
      <c r="V3674" s="89"/>
      <c r="Z3674" s="73"/>
      <c r="AA3674" s="73">
        <v>10.007022471910119</v>
      </c>
      <c r="AB3674" s="4"/>
      <c r="AC3674" s="74"/>
      <c r="AD3674" s="75"/>
      <c r="AE3674" s="75"/>
      <c r="AF3674" s="76"/>
      <c r="AJ3674" s="90">
        <v>1301039.0</v>
      </c>
      <c r="AK3674" s="18"/>
      <c r="AL3674" s="18">
        <f t="shared" si="292"/>
        <v>0</v>
      </c>
      <c r="AO3674" s="8">
        <v>0.6345294491153556</v>
      </c>
      <c r="AT3674" s="18"/>
      <c r="AU3674" s="91"/>
    </row>
    <row r="3675" ht="12.0" customHeight="1">
      <c r="A3675" s="97">
        <v>5301040.0</v>
      </c>
      <c r="B3675" s="92" t="s">
        <v>4040</v>
      </c>
      <c r="C3675" s="81" t="str">
        <f t="shared" si="290"/>
        <v/>
      </c>
      <c r="D3675" s="82">
        <v>89.59</v>
      </c>
      <c r="E3675" s="94" t="s">
        <v>245</v>
      </c>
      <c r="F3675" s="84">
        <f t="shared" si="293"/>
        <v>109.2998</v>
      </c>
      <c r="G3675" s="95" t="s">
        <v>274</v>
      </c>
      <c r="H3675" s="69"/>
      <c r="I3675" s="187" t="s">
        <v>4041</v>
      </c>
      <c r="J3675" s="100"/>
      <c r="K3675" s="88"/>
      <c r="N3675" s="18"/>
      <c r="P3675" s="4">
        <v>58.0</v>
      </c>
      <c r="Q3675" s="4"/>
      <c r="R3675" s="4"/>
      <c r="S3675" s="21"/>
      <c r="T3675" s="21"/>
      <c r="V3675" s="89"/>
      <c r="Z3675" s="73"/>
      <c r="AA3675" s="73">
        <v>10.007022471910119</v>
      </c>
      <c r="AB3675" s="4"/>
      <c r="AC3675" s="74"/>
      <c r="AD3675" s="75"/>
      <c r="AE3675" s="75"/>
      <c r="AF3675" s="76"/>
      <c r="AJ3675" s="90">
        <v>1301040.0</v>
      </c>
      <c r="AK3675" s="18"/>
      <c r="AL3675" s="18">
        <f t="shared" si="292"/>
        <v>0</v>
      </c>
      <c r="AO3675" s="8">
        <v>0.6233491208669335</v>
      </c>
      <c r="AT3675" s="18"/>
      <c r="AU3675" s="91"/>
    </row>
    <row r="3676" ht="12.0" customHeight="1">
      <c r="A3676" s="97">
        <v>5301041.0</v>
      </c>
      <c r="B3676" s="92" t="s">
        <v>4042</v>
      </c>
      <c r="C3676" s="81" t="str">
        <f t="shared" si="290"/>
        <v/>
      </c>
      <c r="D3676" s="82">
        <v>99.67</v>
      </c>
      <c r="E3676" s="94" t="s">
        <v>245</v>
      </c>
      <c r="F3676" s="84">
        <f t="shared" si="293"/>
        <v>121.5974</v>
      </c>
      <c r="G3676" s="95" t="s">
        <v>274</v>
      </c>
      <c r="H3676" s="69"/>
      <c r="I3676" s="188"/>
      <c r="J3676" s="100"/>
      <c r="K3676" s="88"/>
      <c r="N3676" s="18"/>
      <c r="P3676" s="4">
        <v>58.0</v>
      </c>
      <c r="Q3676" s="4"/>
      <c r="R3676" s="4"/>
      <c r="S3676" s="21"/>
      <c r="T3676" s="21"/>
      <c r="V3676" s="89"/>
      <c r="Z3676" s="73"/>
      <c r="AA3676" s="73">
        <v>10.003155569580315</v>
      </c>
      <c r="AB3676" s="4"/>
      <c r="AC3676" s="74"/>
      <c r="AD3676" s="75"/>
      <c r="AE3676" s="75"/>
      <c r="AF3676" s="76"/>
      <c r="AJ3676" s="90">
        <v>1301041.0</v>
      </c>
      <c r="AK3676" s="18"/>
      <c r="AL3676" s="18">
        <f t="shared" si="292"/>
        <v>0</v>
      </c>
      <c r="AO3676" s="8">
        <v>0.414394870939447</v>
      </c>
      <c r="AT3676" s="18"/>
      <c r="AU3676" s="91"/>
    </row>
    <row r="3677" ht="12.0" customHeight="1">
      <c r="A3677" s="97">
        <v>5301042.0</v>
      </c>
      <c r="B3677" s="92" t="s">
        <v>4043</v>
      </c>
      <c r="C3677" s="81" t="str">
        <f t="shared" si="290"/>
        <v/>
      </c>
      <c r="D3677" s="82">
        <v>117.0</v>
      </c>
      <c r="E3677" s="94" t="s">
        <v>245</v>
      </c>
      <c r="F3677" s="84">
        <f t="shared" si="293"/>
        <v>142.74</v>
      </c>
      <c r="G3677" s="95" t="s">
        <v>274</v>
      </c>
      <c r="H3677" s="69"/>
      <c r="I3677" s="76"/>
      <c r="J3677" s="100"/>
      <c r="K3677" s="88"/>
      <c r="N3677" s="18"/>
      <c r="P3677" s="4">
        <v>58.0</v>
      </c>
      <c r="Q3677" s="4"/>
      <c r="R3677" s="4"/>
      <c r="S3677" s="21"/>
      <c r="T3677" s="21"/>
      <c r="V3677" s="89"/>
      <c r="Z3677" s="73"/>
      <c r="AA3677" s="73">
        <v>9.998656094610936</v>
      </c>
      <c r="AB3677" s="4"/>
      <c r="AC3677" s="74"/>
      <c r="AD3677" s="75"/>
      <c r="AE3677" s="75"/>
      <c r="AF3677" s="76"/>
      <c r="AJ3677" s="90">
        <v>1301042.0</v>
      </c>
      <c r="AK3677" s="18"/>
      <c r="AL3677" s="18">
        <f t="shared" si="292"/>
        <v>0</v>
      </c>
      <c r="AO3677" s="8">
        <v>0.4130866357428858</v>
      </c>
      <c r="AT3677" s="18"/>
      <c r="AU3677" s="91"/>
    </row>
    <row r="3678" ht="12.0" customHeight="1">
      <c r="A3678" s="97">
        <v>5301043.0</v>
      </c>
      <c r="B3678" s="92" t="s">
        <v>4044</v>
      </c>
      <c r="C3678" s="81" t="str">
        <f t="shared" si="290"/>
        <v/>
      </c>
      <c r="D3678" s="82">
        <v>117.0</v>
      </c>
      <c r="E3678" s="94" t="s">
        <v>245</v>
      </c>
      <c r="F3678" s="84">
        <f t="shared" si="293"/>
        <v>142.74</v>
      </c>
      <c r="G3678" s="95" t="s">
        <v>274</v>
      </c>
      <c r="H3678" s="69"/>
      <c r="I3678" s="187" t="s">
        <v>4045</v>
      </c>
      <c r="J3678" s="100"/>
      <c r="K3678" s="88"/>
      <c r="N3678" s="18"/>
      <c r="P3678" s="4">
        <v>58.0</v>
      </c>
      <c r="Q3678" s="4"/>
      <c r="R3678" s="4"/>
      <c r="S3678" s="21"/>
      <c r="T3678" s="21"/>
      <c r="V3678" s="89"/>
      <c r="Z3678" s="73"/>
      <c r="AA3678" s="73">
        <v>9.998656094610936</v>
      </c>
      <c r="AB3678" s="4"/>
      <c r="AC3678" s="74"/>
      <c r="AD3678" s="75"/>
      <c r="AE3678" s="75"/>
      <c r="AF3678" s="76"/>
      <c r="AJ3678" s="90">
        <v>1301043.0</v>
      </c>
      <c r="AK3678" s="18"/>
      <c r="AL3678" s="18">
        <f t="shared" si="292"/>
        <v>0</v>
      </c>
      <c r="AO3678" s="8">
        <v>0.26281955510920046</v>
      </c>
      <c r="AT3678" s="18"/>
      <c r="AU3678" s="91"/>
    </row>
    <row r="3679" ht="12.0" customHeight="1">
      <c r="A3679" s="97">
        <v>5301044.0</v>
      </c>
      <c r="B3679" s="92" t="s">
        <v>4046</v>
      </c>
      <c r="C3679" s="81" t="str">
        <f t="shared" si="290"/>
        <v/>
      </c>
      <c r="D3679" s="82">
        <v>131.47</v>
      </c>
      <c r="E3679" s="94" t="s">
        <v>245</v>
      </c>
      <c r="F3679" s="84">
        <f t="shared" si="293"/>
        <v>160.3934</v>
      </c>
      <c r="G3679" s="95" t="s">
        <v>274</v>
      </c>
      <c r="H3679" s="69"/>
      <c r="I3679" s="188"/>
      <c r="J3679" s="100"/>
      <c r="K3679" s="88"/>
      <c r="N3679" s="18"/>
      <c r="P3679" s="4">
        <v>58.0</v>
      </c>
      <c r="Q3679" s="4"/>
      <c r="R3679" s="4"/>
      <c r="S3679" s="21"/>
      <c r="T3679" s="21"/>
      <c r="V3679" s="89"/>
      <c r="Z3679" s="73"/>
      <c r="AA3679" s="73">
        <v>9.998803970816894</v>
      </c>
      <c r="AB3679" s="4"/>
      <c r="AC3679" s="74"/>
      <c r="AD3679" s="75"/>
      <c r="AE3679" s="75"/>
      <c r="AF3679" s="76"/>
      <c r="AJ3679" s="90">
        <v>1301044.0</v>
      </c>
      <c r="AK3679" s="18"/>
      <c r="AL3679" s="18">
        <f t="shared" si="292"/>
        <v>0</v>
      </c>
      <c r="AO3679" s="8">
        <v>0.46052920386656643</v>
      </c>
      <c r="AT3679" s="18"/>
      <c r="AU3679" s="91"/>
    </row>
    <row r="3680" ht="12.0" customHeight="1">
      <c r="A3680" s="97">
        <v>5301045.0</v>
      </c>
      <c r="B3680" s="92" t="s">
        <v>4047</v>
      </c>
      <c r="C3680" s="81" t="str">
        <f t="shared" si="290"/>
        <v/>
      </c>
      <c r="D3680" s="82">
        <v>176.81</v>
      </c>
      <c r="E3680" s="94" t="s">
        <v>245</v>
      </c>
      <c r="F3680" s="84">
        <f t="shared" si="293"/>
        <v>215.7082</v>
      </c>
      <c r="G3680" s="95" t="s">
        <v>252</v>
      </c>
      <c r="H3680" s="69"/>
      <c r="I3680" s="76"/>
      <c r="J3680" s="76"/>
      <c r="K3680" s="88"/>
      <c r="N3680" s="18"/>
      <c r="P3680" s="4">
        <v>58.0</v>
      </c>
      <c r="Q3680" s="4"/>
      <c r="R3680" s="4"/>
      <c r="S3680" s="21"/>
      <c r="T3680" s="21"/>
      <c r="V3680" s="89"/>
      <c r="Z3680" s="73"/>
      <c r="AA3680" s="73">
        <v>9.996442547136255</v>
      </c>
      <c r="AB3680" s="4"/>
      <c r="AC3680" s="74"/>
      <c r="AD3680" s="75"/>
      <c r="AE3680" s="75"/>
      <c r="AF3680" s="76"/>
      <c r="AJ3680" s="90">
        <v>1301045.0</v>
      </c>
      <c r="AK3680" s="18"/>
      <c r="AL3680" s="18">
        <f t="shared" si="292"/>
        <v>0</v>
      </c>
      <c r="AO3680" s="8">
        <v>0.2895720024848112</v>
      </c>
      <c r="AT3680" s="18"/>
      <c r="AU3680" s="91"/>
    </row>
    <row r="3681" ht="12.0" customHeight="1">
      <c r="A3681" s="97">
        <v>5301046.0</v>
      </c>
      <c r="B3681" s="92" t="s">
        <v>4048</v>
      </c>
      <c r="C3681" s="81" t="str">
        <f t="shared" si="290"/>
        <v/>
      </c>
      <c r="D3681" s="82">
        <v>176.81</v>
      </c>
      <c r="E3681" s="94" t="s">
        <v>245</v>
      </c>
      <c r="F3681" s="84">
        <f t="shared" si="293"/>
        <v>215.7082</v>
      </c>
      <c r="G3681" s="95" t="s">
        <v>252</v>
      </c>
      <c r="H3681" s="69"/>
      <c r="I3681" s="76"/>
      <c r="J3681" s="76"/>
      <c r="K3681" s="88"/>
      <c r="N3681" s="18"/>
      <c r="P3681" s="4">
        <v>58.0</v>
      </c>
      <c r="Q3681" s="4"/>
      <c r="R3681" s="4"/>
      <c r="S3681" s="21"/>
      <c r="T3681" s="21"/>
      <c r="V3681" s="89"/>
      <c r="Z3681" s="73"/>
      <c r="AA3681" s="73">
        <v>9.996442547136255</v>
      </c>
      <c r="AB3681" s="4"/>
      <c r="AC3681" s="74"/>
      <c r="AD3681" s="75"/>
      <c r="AE3681" s="75"/>
      <c r="AF3681" s="76"/>
      <c r="AJ3681" s="90">
        <v>1301046.0</v>
      </c>
      <c r="AK3681" s="18"/>
      <c r="AL3681" s="18">
        <f t="shared" si="292"/>
        <v>0</v>
      </c>
      <c r="AO3681" s="8">
        <v>0.25830944516481147</v>
      </c>
      <c r="AT3681" s="18"/>
      <c r="AU3681" s="91"/>
    </row>
    <row r="3682" ht="12.0" customHeight="1">
      <c r="A3682" s="97">
        <v>5301047.0</v>
      </c>
      <c r="B3682" s="92" t="s">
        <v>4049</v>
      </c>
      <c r="C3682" s="81" t="str">
        <f t="shared" si="290"/>
        <v/>
      </c>
      <c r="D3682" s="82">
        <v>208.22</v>
      </c>
      <c r="E3682" s="94" t="s">
        <v>245</v>
      </c>
      <c r="F3682" s="84">
        <f t="shared" si="293"/>
        <v>254.0284</v>
      </c>
      <c r="G3682" s="95" t="s">
        <v>252</v>
      </c>
      <c r="H3682" s="69"/>
      <c r="I3682" s="76"/>
      <c r="J3682" s="76"/>
      <c r="K3682" s="88"/>
      <c r="N3682" s="18"/>
      <c r="P3682" s="4">
        <v>58.0</v>
      </c>
      <c r="Q3682" s="4"/>
      <c r="R3682" s="4"/>
      <c r="S3682" s="21"/>
      <c r="T3682" s="21"/>
      <c r="V3682" s="89"/>
      <c r="Z3682" s="73"/>
      <c r="AA3682" s="73">
        <v>9.999244770032476</v>
      </c>
      <c r="AB3682" s="4"/>
      <c r="AC3682" s="74"/>
      <c r="AD3682" s="75"/>
      <c r="AE3682" s="75"/>
      <c r="AF3682" s="76"/>
      <c r="AJ3682" s="90">
        <v>1301047.0</v>
      </c>
      <c r="AK3682" s="18"/>
      <c r="AL3682" s="18">
        <f t="shared" si="292"/>
        <v>0</v>
      </c>
      <c r="AO3682" s="8">
        <v>0.6732884046970553</v>
      </c>
      <c r="AT3682" s="18"/>
      <c r="AU3682" s="91"/>
    </row>
    <row r="3683" ht="12.0" customHeight="1">
      <c r="A3683" s="97">
        <v>5301048.0</v>
      </c>
      <c r="B3683" s="92" t="s">
        <v>4050</v>
      </c>
      <c r="C3683" s="81" t="str">
        <f t="shared" si="290"/>
        <v/>
      </c>
      <c r="D3683" s="82">
        <v>249.61</v>
      </c>
      <c r="E3683" s="94" t="s">
        <v>245</v>
      </c>
      <c r="F3683" s="84">
        <f t="shared" si="293"/>
        <v>304.5242</v>
      </c>
      <c r="G3683" s="95" t="s">
        <v>252</v>
      </c>
      <c r="H3683" s="69"/>
      <c r="I3683" s="76"/>
      <c r="J3683" s="76"/>
      <c r="K3683" s="88"/>
      <c r="N3683" s="18"/>
      <c r="P3683" s="4">
        <v>58.0</v>
      </c>
      <c r="Q3683" s="4"/>
      <c r="R3683" s="4"/>
      <c r="S3683" s="21"/>
      <c r="T3683" s="21"/>
      <c r="V3683" s="89"/>
      <c r="Z3683" s="73"/>
      <c r="AA3683" s="73">
        <v>9.998109998109982</v>
      </c>
      <c r="AB3683" s="4"/>
      <c r="AC3683" s="74"/>
      <c r="AD3683" s="75"/>
      <c r="AE3683" s="75"/>
      <c r="AF3683" s="76"/>
      <c r="AJ3683" s="90">
        <v>1301048.0</v>
      </c>
      <c r="AK3683" s="18"/>
      <c r="AL3683" s="18">
        <f t="shared" si="292"/>
        <v>0</v>
      </c>
      <c r="AO3683" s="8">
        <v>0.19219122278054654</v>
      </c>
      <c r="AT3683" s="18"/>
      <c r="AU3683" s="91"/>
    </row>
    <row r="3684" ht="12.0" customHeight="1">
      <c r="A3684" s="97">
        <v>5301049.0</v>
      </c>
      <c r="B3684" s="92" t="s">
        <v>4051</v>
      </c>
      <c r="C3684" s="81" t="str">
        <f t="shared" si="290"/>
        <v/>
      </c>
      <c r="D3684" s="82">
        <v>249.61</v>
      </c>
      <c r="E3684" s="94" t="s">
        <v>245</v>
      </c>
      <c r="F3684" s="84">
        <f t="shared" si="293"/>
        <v>304.5242</v>
      </c>
      <c r="G3684" s="95" t="s">
        <v>252</v>
      </c>
      <c r="H3684" s="69"/>
      <c r="I3684" s="187" t="s">
        <v>4052</v>
      </c>
      <c r="J3684" s="76"/>
      <c r="K3684" s="88"/>
      <c r="N3684" s="18"/>
      <c r="P3684" s="4">
        <v>58.0</v>
      </c>
      <c r="Q3684" s="4"/>
      <c r="R3684" s="4"/>
      <c r="S3684" s="21"/>
      <c r="T3684" s="21"/>
      <c r="V3684" s="89"/>
      <c r="Z3684" s="73"/>
      <c r="AA3684" s="73">
        <v>9.998109998109982</v>
      </c>
      <c r="AB3684" s="4"/>
      <c r="AC3684" s="74"/>
      <c r="AD3684" s="75"/>
      <c r="AE3684" s="75"/>
      <c r="AF3684" s="76"/>
      <c r="AJ3684" s="90">
        <v>1301049.0</v>
      </c>
      <c r="AK3684" s="18"/>
      <c r="AL3684" s="18">
        <f t="shared" si="292"/>
        <v>0</v>
      </c>
      <c r="AO3684" s="8">
        <v>0.2582629635897307</v>
      </c>
      <c r="AT3684" s="18"/>
      <c r="AU3684" s="91"/>
    </row>
    <row r="3685" ht="12.0" customHeight="1">
      <c r="A3685" s="97">
        <v>5301050.0</v>
      </c>
      <c r="B3685" s="92" t="s">
        <v>4053</v>
      </c>
      <c r="C3685" s="81" t="str">
        <f t="shared" si="290"/>
        <v/>
      </c>
      <c r="D3685" s="82">
        <v>279.68</v>
      </c>
      <c r="E3685" s="94" t="s">
        <v>245</v>
      </c>
      <c r="F3685" s="84">
        <f t="shared" si="293"/>
        <v>341.2096</v>
      </c>
      <c r="G3685" s="95" t="s">
        <v>252</v>
      </c>
      <c r="H3685" s="69"/>
      <c r="I3685" s="188"/>
      <c r="J3685" s="76"/>
      <c r="K3685" s="88"/>
      <c r="N3685" s="18"/>
      <c r="P3685" s="4">
        <v>58.0</v>
      </c>
      <c r="Q3685" s="4"/>
      <c r="R3685" s="4"/>
      <c r="S3685" s="21"/>
      <c r="T3685" s="21"/>
      <c r="V3685" s="89"/>
      <c r="Z3685" s="73"/>
      <c r="AA3685" s="73">
        <v>9.99718864211414</v>
      </c>
      <c r="AB3685" s="4"/>
      <c r="AC3685" s="74"/>
      <c r="AD3685" s="75"/>
      <c r="AE3685" s="75"/>
      <c r="AF3685" s="76"/>
      <c r="AJ3685" s="90">
        <v>1301050.0</v>
      </c>
      <c r="AK3685" s="18"/>
      <c r="AL3685" s="18">
        <f t="shared" si="292"/>
        <v>0</v>
      </c>
      <c r="AO3685" s="8">
        <v>0.6182875455200014</v>
      </c>
      <c r="AT3685" s="18"/>
      <c r="AU3685" s="91"/>
    </row>
    <row r="3686" ht="12.0" customHeight="1">
      <c r="A3686" s="97">
        <v>5301051.0</v>
      </c>
      <c r="B3686" s="92" t="s">
        <v>4054</v>
      </c>
      <c r="C3686" s="81" t="str">
        <f t="shared" si="290"/>
        <v/>
      </c>
      <c r="D3686" s="82">
        <v>377.0</v>
      </c>
      <c r="E3686" s="94" t="s">
        <v>245</v>
      </c>
      <c r="F3686" s="84">
        <f t="shared" si="293"/>
        <v>459.94</v>
      </c>
      <c r="G3686" s="95" t="s">
        <v>246</v>
      </c>
      <c r="H3686" s="69"/>
      <c r="I3686" s="76"/>
      <c r="J3686" s="76"/>
      <c r="K3686" s="88"/>
      <c r="N3686" s="18"/>
      <c r="P3686" s="4">
        <v>58.0</v>
      </c>
      <c r="Q3686" s="4"/>
      <c r="R3686" s="4"/>
      <c r="S3686" s="21"/>
      <c r="T3686" s="21"/>
      <c r="V3686" s="89"/>
      <c r="Z3686" s="73"/>
      <c r="AA3686" s="73">
        <v>9.998331525819637</v>
      </c>
      <c r="AB3686" s="4"/>
      <c r="AC3686" s="74"/>
      <c r="AD3686" s="75"/>
      <c r="AE3686" s="75"/>
      <c r="AF3686" s="76"/>
      <c r="AJ3686" s="90">
        <v>1301051.0</v>
      </c>
      <c r="AK3686" s="18"/>
      <c r="AL3686" s="18">
        <f t="shared" si="292"/>
        <v>0</v>
      </c>
      <c r="AO3686" s="8">
        <v>0.46282683944677494</v>
      </c>
      <c r="AT3686" s="18"/>
      <c r="AU3686" s="91"/>
    </row>
    <row r="3687" ht="12.0" customHeight="1">
      <c r="A3687" s="97">
        <v>5301052.0</v>
      </c>
      <c r="B3687" s="92" t="s">
        <v>4055</v>
      </c>
      <c r="C3687" s="81" t="str">
        <f t="shared" si="290"/>
        <v/>
      </c>
      <c r="D3687" s="82">
        <v>377.0</v>
      </c>
      <c r="E3687" s="94" t="s">
        <v>245</v>
      </c>
      <c r="F3687" s="84">
        <f t="shared" si="293"/>
        <v>459.94</v>
      </c>
      <c r="G3687" s="95" t="s">
        <v>246</v>
      </c>
      <c r="H3687" s="69"/>
      <c r="I3687" s="187" t="s">
        <v>4056</v>
      </c>
      <c r="J3687" s="76"/>
      <c r="K3687" s="88"/>
      <c r="N3687" s="18"/>
      <c r="P3687" s="4">
        <v>58.0</v>
      </c>
      <c r="Q3687" s="4"/>
      <c r="R3687" s="4"/>
      <c r="S3687" s="21"/>
      <c r="T3687" s="21"/>
      <c r="V3687" s="89"/>
      <c r="Z3687" s="73"/>
      <c r="AA3687" s="73">
        <v>9.998331525819637</v>
      </c>
      <c r="AB3687" s="4"/>
      <c r="AC3687" s="74"/>
      <c r="AD3687" s="75"/>
      <c r="AE3687" s="75"/>
      <c r="AF3687" s="76"/>
      <c r="AJ3687" s="90">
        <v>1301052.0</v>
      </c>
      <c r="AK3687" s="18"/>
      <c r="AL3687" s="18">
        <f t="shared" si="292"/>
        <v>0</v>
      </c>
      <c r="AO3687" s="8">
        <v>1.1708039682808828</v>
      </c>
      <c r="AT3687" s="18"/>
      <c r="AU3687" s="91"/>
    </row>
    <row r="3688" ht="12.0" customHeight="1">
      <c r="A3688" s="97">
        <v>5301053.0</v>
      </c>
      <c r="B3688" s="92" t="s">
        <v>4057</v>
      </c>
      <c r="C3688" s="81" t="str">
        <f t="shared" si="290"/>
        <v/>
      </c>
      <c r="D3688" s="82">
        <v>430.43</v>
      </c>
      <c r="E3688" s="94" t="s">
        <v>245</v>
      </c>
      <c r="F3688" s="84">
        <f t="shared" si="293"/>
        <v>525.1246</v>
      </c>
      <c r="G3688" s="95" t="s">
        <v>246</v>
      </c>
      <c r="H3688" s="69"/>
      <c r="I3688" s="188"/>
      <c r="J3688" s="76"/>
      <c r="K3688" s="88"/>
      <c r="N3688" s="18"/>
      <c r="P3688" s="4">
        <v>58.0</v>
      </c>
      <c r="Q3688" s="4"/>
      <c r="R3688" s="4"/>
      <c r="S3688" s="21"/>
      <c r="T3688" s="21"/>
      <c r="V3688" s="89"/>
      <c r="Z3688" s="73"/>
      <c r="AA3688" s="73">
        <v>9.999269326318881</v>
      </c>
      <c r="AB3688" s="4"/>
      <c r="AC3688" s="74"/>
      <c r="AD3688" s="75"/>
      <c r="AE3688" s="75"/>
      <c r="AF3688" s="76"/>
      <c r="AJ3688" s="90">
        <v>1301053.0</v>
      </c>
      <c r="AK3688" s="18"/>
      <c r="AL3688" s="18">
        <f t="shared" si="292"/>
        <v>0</v>
      </c>
      <c r="AO3688" s="8">
        <v>6.909931895902</v>
      </c>
      <c r="AT3688" s="18"/>
      <c r="AU3688" s="91"/>
    </row>
    <row r="3689" ht="12.0" customHeight="1">
      <c r="A3689" s="97">
        <v>5301054.0</v>
      </c>
      <c r="B3689" s="92" t="s">
        <v>4058</v>
      </c>
      <c r="C3689" s="81" t="str">
        <f t="shared" si="290"/>
        <v/>
      </c>
      <c r="D3689" s="82">
        <v>554.3</v>
      </c>
      <c r="E3689" s="94" t="s">
        <v>245</v>
      </c>
      <c r="F3689" s="84">
        <f t="shared" si="293"/>
        <v>676.246</v>
      </c>
      <c r="G3689" s="95" t="s">
        <v>246</v>
      </c>
      <c r="H3689" s="69"/>
      <c r="I3689" s="76"/>
      <c r="J3689" s="76"/>
      <c r="K3689" s="88"/>
      <c r="N3689" s="18"/>
      <c r="P3689" s="4">
        <v>58.0</v>
      </c>
      <c r="Q3689" s="4"/>
      <c r="R3689" s="4"/>
      <c r="S3689" s="21"/>
      <c r="T3689" s="21"/>
      <c r="V3689" s="89"/>
      <c r="Z3689" s="73"/>
      <c r="AA3689" s="73">
        <v>10.000567408079903</v>
      </c>
      <c r="AB3689" s="4"/>
      <c r="AC3689" s="74"/>
      <c r="AD3689" s="75"/>
      <c r="AE3689" s="75"/>
      <c r="AF3689" s="76"/>
      <c r="AJ3689" s="90">
        <v>1301054.0</v>
      </c>
      <c r="AK3689" s="18"/>
      <c r="AL3689" s="18">
        <f t="shared" si="292"/>
        <v>0</v>
      </c>
      <c r="AO3689" s="8">
        <v>0.19539433677848192</v>
      </c>
      <c r="AT3689" s="18"/>
      <c r="AU3689" s="91"/>
    </row>
    <row r="3690" ht="12.0" customHeight="1">
      <c r="A3690" s="97">
        <v>5301055.0</v>
      </c>
      <c r="B3690" s="92" t="s">
        <v>4059</v>
      </c>
      <c r="C3690" s="81" t="str">
        <f t="shared" si="290"/>
        <v/>
      </c>
      <c r="D3690" s="82">
        <v>554.3</v>
      </c>
      <c r="E3690" s="94" t="s">
        <v>245</v>
      </c>
      <c r="F3690" s="84">
        <f t="shared" si="293"/>
        <v>676.246</v>
      </c>
      <c r="G3690" s="95" t="s">
        <v>246</v>
      </c>
      <c r="H3690" s="69"/>
      <c r="I3690" s="76"/>
      <c r="J3690" s="76"/>
      <c r="K3690" s="88"/>
      <c r="N3690" s="18"/>
      <c r="P3690" s="4">
        <v>58.0</v>
      </c>
      <c r="Q3690" s="4"/>
      <c r="R3690" s="4"/>
      <c r="S3690" s="21"/>
      <c r="T3690" s="21"/>
      <c r="V3690" s="89"/>
      <c r="Z3690" s="73"/>
      <c r="AA3690" s="73">
        <v>10.000567408079903</v>
      </c>
      <c r="AB3690" s="4"/>
      <c r="AC3690" s="74"/>
      <c r="AD3690" s="75"/>
      <c r="AE3690" s="75"/>
      <c r="AF3690" s="76"/>
      <c r="AJ3690" s="90">
        <v>1301055.0</v>
      </c>
      <c r="AK3690" s="18"/>
      <c r="AL3690" s="18">
        <f t="shared" si="292"/>
        <v>0</v>
      </c>
      <c r="AO3690" s="8">
        <v>0.8486104407532611</v>
      </c>
      <c r="AT3690" s="18"/>
      <c r="AU3690" s="91"/>
    </row>
    <row r="3691" ht="12.0" customHeight="1">
      <c r="A3691" s="97">
        <v>5301056.0</v>
      </c>
      <c r="B3691" s="92" t="s">
        <v>4060</v>
      </c>
      <c r="C3691" s="81" t="str">
        <f t="shared" si="290"/>
        <v/>
      </c>
      <c r="D3691" s="82">
        <v>629.2</v>
      </c>
      <c r="E3691" s="94" t="s">
        <v>245</v>
      </c>
      <c r="F3691" s="84">
        <f t="shared" si="293"/>
        <v>767.624</v>
      </c>
      <c r="G3691" s="95" t="s">
        <v>246</v>
      </c>
      <c r="H3691" s="69"/>
      <c r="I3691" s="76"/>
      <c r="J3691" s="76"/>
      <c r="K3691" s="88"/>
      <c r="N3691" s="18"/>
      <c r="P3691" s="4">
        <v>58.0</v>
      </c>
      <c r="Q3691" s="4"/>
      <c r="R3691" s="4"/>
      <c r="S3691" s="21"/>
      <c r="T3691" s="21"/>
      <c r="V3691" s="89"/>
      <c r="Z3691" s="73"/>
      <c r="AA3691" s="73">
        <v>9.999750068731103</v>
      </c>
      <c r="AB3691" s="4"/>
      <c r="AC3691" s="74"/>
      <c r="AD3691" s="75"/>
      <c r="AE3691" s="75"/>
      <c r="AF3691" s="76"/>
      <c r="AJ3691" s="90">
        <v>1301056.0</v>
      </c>
      <c r="AK3691" s="18"/>
      <c r="AL3691" s="18">
        <f t="shared" si="292"/>
        <v>0</v>
      </c>
      <c r="AO3691" s="8">
        <v>2.1486930166952507</v>
      </c>
      <c r="AT3691" s="18"/>
      <c r="AU3691" s="91"/>
    </row>
    <row r="3692" ht="12.0" customHeight="1">
      <c r="A3692" s="97">
        <v>5301057.0</v>
      </c>
      <c r="B3692" s="92" t="s">
        <v>4061</v>
      </c>
      <c r="C3692" s="81" t="str">
        <f t="shared" si="290"/>
        <v/>
      </c>
      <c r="D3692" s="82">
        <v>122.93</v>
      </c>
      <c r="E3692" s="94" t="s">
        <v>245</v>
      </c>
      <c r="F3692" s="84">
        <f t="shared" si="293"/>
        <v>149.9746</v>
      </c>
      <c r="G3692" s="95" t="s">
        <v>252</v>
      </c>
      <c r="H3692" s="69"/>
      <c r="I3692" s="76"/>
      <c r="J3692" s="76"/>
      <c r="K3692" s="88"/>
      <c r="N3692" s="18"/>
      <c r="P3692" s="4">
        <v>58.0</v>
      </c>
      <c r="Q3692" s="4"/>
      <c r="R3692" s="4"/>
      <c r="S3692" s="21"/>
      <c r="T3692" s="21"/>
      <c r="V3692" s="89"/>
      <c r="Z3692" s="73"/>
      <c r="AA3692" s="73">
        <v>10.003837789433305</v>
      </c>
      <c r="AB3692" s="4"/>
      <c r="AC3692" s="74"/>
      <c r="AD3692" s="75"/>
      <c r="AE3692" s="75"/>
      <c r="AF3692" s="76"/>
      <c r="AJ3692" s="90">
        <v>1301057.0</v>
      </c>
      <c r="AK3692" s="18"/>
      <c r="AL3692" s="18">
        <f t="shared" si="292"/>
        <v>0</v>
      </c>
      <c r="AO3692" s="8">
        <v>1.9343805314743807</v>
      </c>
      <c r="AT3692" s="18"/>
      <c r="AU3692" s="91"/>
    </row>
    <row r="3693" ht="12.0" customHeight="1">
      <c r="A3693" s="97">
        <v>5301058.0</v>
      </c>
      <c r="B3693" s="92" t="s">
        <v>4062</v>
      </c>
      <c r="C3693" s="81" t="str">
        <f t="shared" si="290"/>
        <v/>
      </c>
      <c r="D3693" s="82">
        <v>122.93</v>
      </c>
      <c r="E3693" s="94" t="s">
        <v>245</v>
      </c>
      <c r="F3693" s="84">
        <f t="shared" si="293"/>
        <v>149.9746</v>
      </c>
      <c r="G3693" s="95" t="s">
        <v>252</v>
      </c>
      <c r="H3693" s="69"/>
      <c r="I3693" s="76"/>
      <c r="J3693" s="76"/>
      <c r="K3693" s="88"/>
      <c r="N3693" s="18"/>
      <c r="P3693" s="4">
        <v>58.0</v>
      </c>
      <c r="Q3693" s="4"/>
      <c r="R3693" s="4"/>
      <c r="S3693" s="21"/>
      <c r="T3693" s="21"/>
      <c r="V3693" s="89"/>
      <c r="Z3693" s="73"/>
      <c r="AA3693" s="73">
        <v>10.003837789433305</v>
      </c>
      <c r="AB3693" s="4"/>
      <c r="AC3693" s="74"/>
      <c r="AD3693" s="75"/>
      <c r="AE3693" s="75"/>
      <c r="AF3693" s="76"/>
      <c r="AJ3693" s="90">
        <v>1301058.0</v>
      </c>
      <c r="AK3693" s="18"/>
      <c r="AL3693" s="18">
        <f t="shared" si="292"/>
        <v>0</v>
      </c>
      <c r="AO3693" s="8">
        <v>1.366334815020566</v>
      </c>
      <c r="AT3693" s="18"/>
      <c r="AU3693" s="91"/>
    </row>
    <row r="3694" ht="12.0" customHeight="1">
      <c r="A3694" s="97">
        <v>5301059.0</v>
      </c>
      <c r="B3694" s="92" t="s">
        <v>4063</v>
      </c>
      <c r="C3694" s="81" t="str">
        <f t="shared" si="290"/>
        <v/>
      </c>
      <c r="D3694" s="82">
        <v>129.45</v>
      </c>
      <c r="E3694" s="94" t="s">
        <v>245</v>
      </c>
      <c r="F3694" s="84">
        <f t="shared" si="293"/>
        <v>157.929</v>
      </c>
      <c r="G3694" s="95" t="s">
        <v>252</v>
      </c>
      <c r="H3694" s="69"/>
      <c r="I3694" s="76"/>
      <c r="J3694" s="76"/>
      <c r="K3694" s="88"/>
      <c r="N3694" s="18"/>
      <c r="P3694" s="4">
        <v>58.0</v>
      </c>
      <c r="Q3694" s="4"/>
      <c r="R3694" s="4"/>
      <c r="S3694" s="21"/>
      <c r="T3694" s="21"/>
      <c r="V3694" s="89"/>
      <c r="Z3694" s="73"/>
      <c r="AA3694" s="73">
        <v>9.997570456754119</v>
      </c>
      <c r="AB3694" s="4"/>
      <c r="AC3694" s="74"/>
      <c r="AD3694" s="75"/>
      <c r="AE3694" s="75"/>
      <c r="AF3694" s="76"/>
      <c r="AJ3694" s="90">
        <v>1301059.0</v>
      </c>
      <c r="AK3694" s="18"/>
      <c r="AL3694" s="18">
        <f t="shared" si="292"/>
        <v>0</v>
      </c>
      <c r="AO3694" s="8">
        <v>2.3782567418057265</v>
      </c>
      <c r="AT3694" s="18"/>
      <c r="AU3694" s="91"/>
    </row>
    <row r="3695" ht="12.0" customHeight="1">
      <c r="A3695" s="97">
        <v>5301060.0</v>
      </c>
      <c r="B3695" s="92" t="s">
        <v>4064</v>
      </c>
      <c r="C3695" s="81" t="str">
        <f t="shared" si="290"/>
        <v/>
      </c>
      <c r="D3695" s="82">
        <v>146.04</v>
      </c>
      <c r="E3695" s="94" t="s">
        <v>245</v>
      </c>
      <c r="F3695" s="84">
        <f t="shared" si="293"/>
        <v>178.1688</v>
      </c>
      <c r="G3695" s="95" t="s">
        <v>252</v>
      </c>
      <c r="H3695" s="69"/>
      <c r="I3695" s="76"/>
      <c r="J3695" s="76"/>
      <c r="K3695" s="88"/>
      <c r="N3695" s="18"/>
      <c r="P3695" s="4">
        <v>58.0</v>
      </c>
      <c r="Q3695" s="4"/>
      <c r="R3695" s="4"/>
      <c r="S3695" s="21"/>
      <c r="T3695" s="21"/>
      <c r="V3695" s="89"/>
      <c r="Z3695" s="73"/>
      <c r="AA3695" s="73">
        <v>10.003230321955428</v>
      </c>
      <c r="AB3695" s="4"/>
      <c r="AC3695" s="74"/>
      <c r="AD3695" s="75"/>
      <c r="AE3695" s="75"/>
      <c r="AF3695" s="76"/>
      <c r="AJ3695" s="90">
        <v>1301060.0</v>
      </c>
      <c r="AK3695" s="18"/>
      <c r="AL3695" s="18">
        <f t="shared" si="292"/>
        <v>0</v>
      </c>
      <c r="AO3695" s="8">
        <v>1.129492737587333</v>
      </c>
      <c r="AT3695" s="18"/>
      <c r="AU3695" s="91"/>
    </row>
    <row r="3696" ht="12.0" customHeight="1">
      <c r="A3696" s="97">
        <v>5301061.0</v>
      </c>
      <c r="B3696" s="92" t="s">
        <v>4065</v>
      </c>
      <c r="C3696" s="81" t="str">
        <f t="shared" si="290"/>
        <v/>
      </c>
      <c r="D3696" s="82">
        <v>146.04</v>
      </c>
      <c r="E3696" s="94" t="s">
        <v>245</v>
      </c>
      <c r="F3696" s="84">
        <f t="shared" si="293"/>
        <v>178.1688</v>
      </c>
      <c r="G3696" s="95" t="s">
        <v>252</v>
      </c>
      <c r="H3696" s="69"/>
      <c r="I3696" s="76"/>
      <c r="J3696" s="76"/>
      <c r="K3696" s="88"/>
      <c r="N3696" s="18"/>
      <c r="P3696" s="4">
        <v>58.0</v>
      </c>
      <c r="Q3696" s="4"/>
      <c r="R3696" s="4"/>
      <c r="S3696" s="21"/>
      <c r="T3696" s="21"/>
      <c r="V3696" s="89"/>
      <c r="Z3696" s="73"/>
      <c r="AA3696" s="73">
        <v>10.003230321955428</v>
      </c>
      <c r="AB3696" s="4"/>
      <c r="AC3696" s="74"/>
      <c r="AD3696" s="75"/>
      <c r="AE3696" s="75"/>
      <c r="AF3696" s="76"/>
      <c r="AJ3696" s="90">
        <v>1301061.0</v>
      </c>
      <c r="AK3696" s="18"/>
      <c r="AL3696" s="18">
        <f t="shared" si="292"/>
        <v>0</v>
      </c>
      <c r="AO3696" s="8">
        <v>0.8999085577514304</v>
      </c>
      <c r="AT3696" s="18"/>
      <c r="AU3696" s="91"/>
    </row>
    <row r="3697" ht="12.0" customHeight="1">
      <c r="A3697" s="97">
        <v>5301062.0</v>
      </c>
      <c r="B3697" s="92" t="s">
        <v>4066</v>
      </c>
      <c r="C3697" s="81" t="str">
        <f t="shared" si="290"/>
        <v/>
      </c>
      <c r="D3697" s="82">
        <v>163.67</v>
      </c>
      <c r="E3697" s="94" t="s">
        <v>245</v>
      </c>
      <c r="F3697" s="84">
        <f t="shared" si="293"/>
        <v>199.6774</v>
      </c>
      <c r="G3697" s="95" t="s">
        <v>252</v>
      </c>
      <c r="H3697" s="69"/>
      <c r="I3697" s="76"/>
      <c r="J3697" s="76"/>
      <c r="K3697" s="88"/>
      <c r="N3697" s="18"/>
      <c r="P3697" s="4">
        <v>58.0</v>
      </c>
      <c r="Q3697" s="4"/>
      <c r="R3697" s="4"/>
      <c r="S3697" s="21"/>
      <c r="T3697" s="21"/>
      <c r="V3697" s="89"/>
      <c r="Z3697" s="73"/>
      <c r="AA3697" s="73">
        <v>10.002882675122507</v>
      </c>
      <c r="AB3697" s="4"/>
      <c r="AC3697" s="74"/>
      <c r="AD3697" s="75"/>
      <c r="AE3697" s="75"/>
      <c r="AF3697" s="76"/>
      <c r="AJ3697" s="90">
        <v>1301062.0</v>
      </c>
      <c r="AK3697" s="18"/>
      <c r="AL3697" s="18">
        <f t="shared" si="292"/>
        <v>0</v>
      </c>
      <c r="AO3697" s="8">
        <v>1.4895704347415948</v>
      </c>
      <c r="AT3697" s="18"/>
      <c r="AU3697" s="91"/>
    </row>
    <row r="3698" ht="12.0" customHeight="1">
      <c r="A3698" s="97">
        <v>5301063.0</v>
      </c>
      <c r="B3698" s="92" t="s">
        <v>4067</v>
      </c>
      <c r="C3698" s="81" t="str">
        <f t="shared" si="290"/>
        <v/>
      </c>
      <c r="D3698" s="82">
        <v>213.37</v>
      </c>
      <c r="E3698" s="94" t="s">
        <v>245</v>
      </c>
      <c r="F3698" s="84">
        <f t="shared" si="293"/>
        <v>260.3114</v>
      </c>
      <c r="G3698" s="95" t="s">
        <v>246</v>
      </c>
      <c r="H3698" s="69"/>
      <c r="I3698" s="76"/>
      <c r="J3698" s="76"/>
      <c r="K3698" s="88"/>
      <c r="N3698" s="18"/>
      <c r="P3698" s="4">
        <v>58.0</v>
      </c>
      <c r="Q3698" s="4"/>
      <c r="R3698" s="4"/>
      <c r="S3698" s="21"/>
      <c r="T3698" s="21"/>
      <c r="V3698" s="89"/>
      <c r="Z3698" s="73"/>
      <c r="AA3698" s="73">
        <v>10.000736973984814</v>
      </c>
      <c r="AB3698" s="4"/>
      <c r="AC3698" s="74"/>
      <c r="AD3698" s="75"/>
      <c r="AE3698" s="75"/>
      <c r="AF3698" s="76"/>
      <c r="AJ3698" s="90">
        <v>1301063.0</v>
      </c>
      <c r="AK3698" s="18"/>
      <c r="AL3698" s="18">
        <f t="shared" si="292"/>
        <v>0</v>
      </c>
      <c r="AO3698" s="8">
        <v>0.6389682318084684</v>
      </c>
      <c r="AT3698" s="18"/>
      <c r="AU3698" s="91"/>
    </row>
    <row r="3699" ht="12.0" customHeight="1">
      <c r="A3699" s="97">
        <v>5301064.0</v>
      </c>
      <c r="B3699" s="92" t="s">
        <v>4068</v>
      </c>
      <c r="C3699" s="81" t="str">
        <f t="shared" si="290"/>
        <v/>
      </c>
      <c r="D3699" s="82">
        <v>213.37</v>
      </c>
      <c r="E3699" s="94" t="s">
        <v>245</v>
      </c>
      <c r="F3699" s="84">
        <f t="shared" si="293"/>
        <v>260.3114</v>
      </c>
      <c r="G3699" s="95" t="s">
        <v>246</v>
      </c>
      <c r="H3699" s="69"/>
      <c r="I3699" s="76"/>
      <c r="J3699" s="76"/>
      <c r="K3699" s="88"/>
      <c r="N3699" s="18"/>
      <c r="P3699" s="4">
        <v>58.0</v>
      </c>
      <c r="Q3699" s="4"/>
      <c r="R3699" s="4"/>
      <c r="S3699" s="21"/>
      <c r="T3699" s="21"/>
      <c r="V3699" s="89"/>
      <c r="Z3699" s="73"/>
      <c r="AA3699" s="73">
        <v>10.000736973984814</v>
      </c>
      <c r="AB3699" s="4"/>
      <c r="AC3699" s="74"/>
      <c r="AD3699" s="75"/>
      <c r="AE3699" s="75"/>
      <c r="AF3699" s="76"/>
      <c r="AJ3699" s="90">
        <v>1301064.0</v>
      </c>
      <c r="AK3699" s="18"/>
      <c r="AL3699" s="18">
        <f t="shared" si="292"/>
        <v>0</v>
      </c>
      <c r="AO3699" s="8">
        <v>0.6093187308032334</v>
      </c>
      <c r="AT3699" s="18"/>
      <c r="AU3699" s="91"/>
    </row>
    <row r="3700" ht="12.0" customHeight="1">
      <c r="A3700" s="97">
        <v>5301065.0</v>
      </c>
      <c r="B3700" s="92" t="s">
        <v>4069</v>
      </c>
      <c r="C3700" s="81" t="str">
        <f t="shared" si="290"/>
        <v/>
      </c>
      <c r="D3700" s="82">
        <v>245.49</v>
      </c>
      <c r="E3700" s="94" t="s">
        <v>245</v>
      </c>
      <c r="F3700" s="84">
        <f t="shared" si="293"/>
        <v>299.4978</v>
      </c>
      <c r="G3700" s="95" t="s">
        <v>246</v>
      </c>
      <c r="H3700" s="69"/>
      <c r="I3700" s="76"/>
      <c r="J3700" s="76"/>
      <c r="K3700" s="88"/>
      <c r="N3700" s="18"/>
      <c r="P3700" s="4">
        <v>58.0</v>
      </c>
      <c r="Q3700" s="4"/>
      <c r="R3700" s="4"/>
      <c r="S3700" s="21"/>
      <c r="T3700" s="21"/>
      <c r="V3700" s="89"/>
      <c r="Z3700" s="73"/>
      <c r="AA3700" s="73">
        <v>9.999359426045743</v>
      </c>
      <c r="AB3700" s="4"/>
      <c r="AC3700" s="74"/>
      <c r="AD3700" s="75"/>
      <c r="AE3700" s="75"/>
      <c r="AF3700" s="76"/>
      <c r="AJ3700" s="90">
        <v>1301065.0</v>
      </c>
      <c r="AK3700" s="18"/>
      <c r="AL3700" s="18">
        <f t="shared" si="292"/>
        <v>0</v>
      </c>
      <c r="AO3700" s="8">
        <v>1.8314452515726918</v>
      </c>
      <c r="AT3700" s="18"/>
      <c r="AU3700" s="91"/>
    </row>
    <row r="3701" ht="12.0" customHeight="1">
      <c r="A3701" s="97">
        <v>5301066.0</v>
      </c>
      <c r="B3701" s="92" t="s">
        <v>4070</v>
      </c>
      <c r="C3701" s="81" t="str">
        <f t="shared" si="290"/>
        <v/>
      </c>
      <c r="D3701" s="82">
        <v>261.79</v>
      </c>
      <c r="E3701" s="94" t="s">
        <v>245</v>
      </c>
      <c r="F3701" s="84">
        <f t="shared" si="293"/>
        <v>319.3838</v>
      </c>
      <c r="G3701" s="95" t="s">
        <v>246</v>
      </c>
      <c r="H3701" s="69"/>
      <c r="I3701" s="76"/>
      <c r="J3701" s="76"/>
      <c r="K3701" s="88"/>
      <c r="N3701" s="18"/>
      <c r="P3701" s="4">
        <v>58.0</v>
      </c>
      <c r="Q3701" s="4"/>
      <c r="R3701" s="4"/>
      <c r="S3701" s="21"/>
      <c r="T3701" s="21"/>
      <c r="V3701" s="89"/>
      <c r="Z3701" s="73"/>
      <c r="AA3701" s="73">
        <v>10.001201345506956</v>
      </c>
      <c r="AB3701" s="4"/>
      <c r="AC3701" s="74"/>
      <c r="AD3701" s="75"/>
      <c r="AE3701" s="75"/>
      <c r="AF3701" s="76"/>
      <c r="AJ3701" s="90">
        <v>1301066.0</v>
      </c>
      <c r="AK3701" s="18"/>
      <c r="AL3701" s="18">
        <f t="shared" si="292"/>
        <v>0</v>
      </c>
      <c r="AO3701" s="8">
        <v>1.459432228010737</v>
      </c>
      <c r="AT3701" s="18"/>
      <c r="AU3701" s="91"/>
    </row>
    <row r="3702" ht="12.0" customHeight="1">
      <c r="A3702" s="97">
        <v>5301067.0</v>
      </c>
      <c r="B3702" s="92" t="s">
        <v>4071</v>
      </c>
      <c r="C3702" s="81" t="str">
        <f t="shared" si="290"/>
        <v/>
      </c>
      <c r="D3702" s="82">
        <v>261.79</v>
      </c>
      <c r="E3702" s="94" t="s">
        <v>245</v>
      </c>
      <c r="F3702" s="84">
        <f t="shared" si="293"/>
        <v>319.3838</v>
      </c>
      <c r="G3702" s="95" t="s">
        <v>246</v>
      </c>
      <c r="H3702" s="69"/>
      <c r="I3702" s="76"/>
      <c r="J3702" s="76"/>
      <c r="K3702" s="88"/>
      <c r="N3702" s="18"/>
      <c r="P3702" s="4">
        <v>58.0</v>
      </c>
      <c r="Q3702" s="4"/>
      <c r="R3702" s="4"/>
      <c r="S3702" s="21"/>
      <c r="T3702" s="21"/>
      <c r="V3702" s="89"/>
      <c r="Z3702" s="73"/>
      <c r="AA3702" s="73">
        <v>10.001201345506956</v>
      </c>
      <c r="AB3702" s="4"/>
      <c r="AC3702" s="74"/>
      <c r="AD3702" s="75"/>
      <c r="AE3702" s="75"/>
      <c r="AF3702" s="76"/>
      <c r="AJ3702" s="90">
        <v>1301067.0</v>
      </c>
      <c r="AK3702" s="18"/>
      <c r="AL3702" s="18">
        <f t="shared" si="292"/>
        <v>0</v>
      </c>
      <c r="AO3702" s="8">
        <v>1.1891670006013415</v>
      </c>
      <c r="AT3702" s="18"/>
      <c r="AU3702" s="91"/>
    </row>
    <row r="3703" ht="12.0" customHeight="1">
      <c r="A3703" s="97">
        <v>5301068.0</v>
      </c>
      <c r="B3703" s="92" t="s">
        <v>4072</v>
      </c>
      <c r="C3703" s="81" t="str">
        <f t="shared" si="290"/>
        <v/>
      </c>
      <c r="D3703" s="82">
        <v>302.5</v>
      </c>
      <c r="E3703" s="94" t="s">
        <v>245</v>
      </c>
      <c r="F3703" s="84">
        <f t="shared" si="293"/>
        <v>369.05</v>
      </c>
      <c r="G3703" s="95" t="s">
        <v>246</v>
      </c>
      <c r="H3703" s="69"/>
      <c r="I3703" s="76"/>
      <c r="J3703" s="76"/>
      <c r="K3703" s="88"/>
      <c r="N3703" s="18"/>
      <c r="P3703" s="4">
        <v>58.0</v>
      </c>
      <c r="Q3703" s="4"/>
      <c r="R3703" s="4"/>
      <c r="S3703" s="21"/>
      <c r="T3703" s="21"/>
      <c r="V3703" s="89"/>
      <c r="Z3703" s="73"/>
      <c r="AA3703" s="73">
        <v>10.002079434393849</v>
      </c>
      <c r="AB3703" s="4"/>
      <c r="AC3703" s="74"/>
      <c r="AD3703" s="75"/>
      <c r="AE3703" s="75"/>
      <c r="AF3703" s="76"/>
      <c r="AJ3703" s="90">
        <v>1301068.0</v>
      </c>
      <c r="AK3703" s="18"/>
      <c r="AL3703" s="18">
        <f t="shared" si="292"/>
        <v>0</v>
      </c>
      <c r="AO3703" s="8">
        <v>3.277473081465822</v>
      </c>
      <c r="AT3703" s="18"/>
      <c r="AU3703" s="91"/>
    </row>
    <row r="3704" ht="12.0" customHeight="1">
      <c r="A3704" s="97">
        <v>1301069.0</v>
      </c>
      <c r="B3704" s="92" t="s">
        <v>4073</v>
      </c>
      <c r="C3704" s="81" t="str">
        <f t="shared" si="290"/>
        <v/>
      </c>
      <c r="D3704" s="82">
        <v>282.54</v>
      </c>
      <c r="E3704" s="83" t="s">
        <v>245</v>
      </c>
      <c r="F3704" s="127">
        <f t="shared" si="293"/>
        <v>344.6988</v>
      </c>
      <c r="G3704" s="95" t="s">
        <v>246</v>
      </c>
      <c r="H3704" s="69"/>
      <c r="I3704" s="76"/>
      <c r="J3704" s="76"/>
      <c r="K3704" s="88"/>
      <c r="N3704" s="18"/>
      <c r="P3704" s="4">
        <v>58.0</v>
      </c>
      <c r="Q3704" s="4"/>
      <c r="R3704" s="4"/>
      <c r="S3704" s="21"/>
      <c r="T3704" s="21"/>
      <c r="V3704" s="89"/>
      <c r="Z3704" s="73"/>
      <c r="AA3704" s="73">
        <v>0.0</v>
      </c>
      <c r="AB3704" s="4"/>
      <c r="AC3704" s="74"/>
      <c r="AD3704" s="75"/>
      <c r="AE3704" s="75"/>
      <c r="AF3704" s="76"/>
      <c r="AJ3704" s="90"/>
      <c r="AK3704" s="18"/>
      <c r="AL3704" s="18">
        <f t="shared" si="292"/>
        <v>0</v>
      </c>
      <c r="AO3704" s="8">
        <v>9.442162526681534</v>
      </c>
      <c r="AT3704" s="18"/>
      <c r="AU3704" s="91"/>
    </row>
    <row r="3705" ht="12.0" customHeight="1">
      <c r="A3705" s="97">
        <v>5301070.0</v>
      </c>
      <c r="B3705" s="92" t="s">
        <v>4074</v>
      </c>
      <c r="C3705" s="81" t="str">
        <f t="shared" si="290"/>
        <v/>
      </c>
      <c r="D3705" s="82">
        <v>407.18</v>
      </c>
      <c r="E3705" s="94" t="s">
        <v>245</v>
      </c>
      <c r="F3705" s="84">
        <f t="shared" si="293"/>
        <v>496.7596</v>
      </c>
      <c r="G3705" s="95" t="s">
        <v>246</v>
      </c>
      <c r="H3705" s="69"/>
      <c r="I3705" s="76"/>
      <c r="J3705" s="76"/>
      <c r="K3705" s="88"/>
      <c r="N3705" s="18"/>
      <c r="P3705" s="4">
        <v>58.0</v>
      </c>
      <c r="Q3705" s="4"/>
      <c r="R3705" s="4"/>
      <c r="S3705" s="21"/>
      <c r="T3705" s="21"/>
      <c r="V3705" s="89"/>
      <c r="Z3705" s="73"/>
      <c r="AA3705" s="73">
        <v>9.998841385702704</v>
      </c>
      <c r="AB3705" s="4"/>
      <c r="AC3705" s="74"/>
      <c r="AD3705" s="75"/>
      <c r="AE3705" s="75"/>
      <c r="AF3705" s="76"/>
      <c r="AJ3705" s="90">
        <v>1301070.0</v>
      </c>
      <c r="AK3705" s="18"/>
      <c r="AL3705" s="18">
        <f t="shared" si="292"/>
        <v>0</v>
      </c>
      <c r="AO3705" s="8">
        <v>14.387814692528316</v>
      </c>
      <c r="AT3705" s="18"/>
      <c r="AU3705" s="91"/>
    </row>
    <row r="3706" ht="12.0" customHeight="1">
      <c r="A3706" s="97">
        <v>1301071.0</v>
      </c>
      <c r="B3706" s="92" t="s">
        <v>4075</v>
      </c>
      <c r="C3706" s="81" t="str">
        <f t="shared" si="290"/>
        <v/>
      </c>
      <c r="D3706" s="82">
        <v>331.54</v>
      </c>
      <c r="E3706" s="83" t="s">
        <v>245</v>
      </c>
      <c r="F3706" s="127">
        <f t="shared" si="293"/>
        <v>404.4788</v>
      </c>
      <c r="G3706" s="95" t="s">
        <v>246</v>
      </c>
      <c r="H3706" s="69"/>
      <c r="I3706" s="76"/>
      <c r="J3706" s="76"/>
      <c r="K3706" s="88"/>
      <c r="N3706" s="18"/>
      <c r="P3706" s="4">
        <v>58.0</v>
      </c>
      <c r="Q3706" s="4"/>
      <c r="R3706" s="4"/>
      <c r="S3706" s="21"/>
      <c r="T3706" s="21"/>
      <c r="V3706" s="89"/>
      <c r="Z3706" s="73"/>
      <c r="AA3706" s="73">
        <v>0.0</v>
      </c>
      <c r="AB3706" s="4"/>
      <c r="AC3706" s="74"/>
      <c r="AD3706" s="75"/>
      <c r="AE3706" s="75"/>
      <c r="AF3706" s="76"/>
      <c r="AJ3706" s="90"/>
      <c r="AK3706" s="18"/>
      <c r="AL3706" s="18">
        <f t="shared" si="292"/>
        <v>0</v>
      </c>
      <c r="AO3706" s="8">
        <v>75.86847853697792</v>
      </c>
      <c r="AT3706" s="18"/>
      <c r="AU3706" s="91"/>
    </row>
    <row r="3707" ht="12.0" customHeight="1">
      <c r="A3707" s="97">
        <v>5301072.0</v>
      </c>
      <c r="B3707" s="92" t="s">
        <v>4076</v>
      </c>
      <c r="C3707" s="81" t="str">
        <f t="shared" si="290"/>
        <v/>
      </c>
      <c r="D3707" s="82">
        <v>625.73</v>
      </c>
      <c r="E3707" s="94" t="s">
        <v>245</v>
      </c>
      <c r="F3707" s="84">
        <f t="shared" si="293"/>
        <v>763.3906</v>
      </c>
      <c r="G3707" s="95" t="s">
        <v>246</v>
      </c>
      <c r="H3707" s="69"/>
      <c r="I3707" s="76"/>
      <c r="J3707" s="76"/>
      <c r="K3707" s="88"/>
      <c r="N3707" s="18"/>
      <c r="P3707" s="4">
        <v>58.0</v>
      </c>
      <c r="Q3707" s="4"/>
      <c r="R3707" s="4"/>
      <c r="S3707" s="21"/>
      <c r="T3707" s="21"/>
      <c r="V3707" s="89"/>
      <c r="Z3707" s="73"/>
      <c r="AA3707" s="73">
        <v>10.0</v>
      </c>
      <c r="AB3707" s="4"/>
      <c r="AC3707" s="74"/>
      <c r="AD3707" s="75"/>
      <c r="AE3707" s="75"/>
      <c r="AF3707" s="76"/>
      <c r="AJ3707" s="90">
        <v>1301072.0</v>
      </c>
      <c r="AK3707" s="18"/>
      <c r="AL3707" s="18">
        <f t="shared" si="292"/>
        <v>0</v>
      </c>
      <c r="AO3707" s="8">
        <v>6.436810074747009</v>
      </c>
      <c r="AT3707" s="18"/>
      <c r="AU3707" s="91"/>
    </row>
    <row r="3708" ht="12.0" customHeight="1">
      <c r="A3708" s="97">
        <v>5301073.0</v>
      </c>
      <c r="B3708" s="92" t="s">
        <v>4077</v>
      </c>
      <c r="C3708" s="81" t="str">
        <f t="shared" si="290"/>
        <v/>
      </c>
      <c r="D3708" s="82">
        <v>625.73</v>
      </c>
      <c r="E3708" s="94" t="s">
        <v>245</v>
      </c>
      <c r="F3708" s="84">
        <f t="shared" si="293"/>
        <v>763.3906</v>
      </c>
      <c r="G3708" s="95" t="s">
        <v>246</v>
      </c>
      <c r="H3708" s="69"/>
      <c r="I3708" s="76"/>
      <c r="J3708" s="76"/>
      <c r="K3708" s="88"/>
      <c r="N3708" s="18"/>
      <c r="P3708" s="4">
        <v>58.0</v>
      </c>
      <c r="Q3708" s="4"/>
      <c r="R3708" s="4"/>
      <c r="S3708" s="21"/>
      <c r="T3708" s="21"/>
      <c r="V3708" s="89"/>
      <c r="Z3708" s="73"/>
      <c r="AA3708" s="73">
        <v>10.0</v>
      </c>
      <c r="AB3708" s="4"/>
      <c r="AC3708" s="74"/>
      <c r="AD3708" s="75"/>
      <c r="AE3708" s="75"/>
      <c r="AF3708" s="76"/>
      <c r="AJ3708" s="90">
        <v>1301073.0</v>
      </c>
      <c r="AK3708" s="18"/>
      <c r="AL3708" s="18">
        <f t="shared" si="292"/>
        <v>0</v>
      </c>
      <c r="AO3708" s="8">
        <v>8.130707462838327</v>
      </c>
      <c r="AT3708" s="18"/>
      <c r="AU3708" s="91"/>
    </row>
    <row r="3709" ht="12.0" customHeight="1">
      <c r="A3709" s="97">
        <v>5301074.0</v>
      </c>
      <c r="B3709" s="92" t="s">
        <v>4078</v>
      </c>
      <c r="C3709" s="81" t="str">
        <f t="shared" si="290"/>
        <v/>
      </c>
      <c r="D3709" s="82">
        <v>734.09</v>
      </c>
      <c r="E3709" s="94" t="s">
        <v>245</v>
      </c>
      <c r="F3709" s="84">
        <f t="shared" si="293"/>
        <v>895.5898</v>
      </c>
      <c r="G3709" s="95" t="s">
        <v>246</v>
      </c>
      <c r="H3709" s="69"/>
      <c r="I3709" s="76"/>
      <c r="J3709" s="76"/>
      <c r="K3709" s="88"/>
      <c r="N3709" s="18"/>
      <c r="P3709" s="4">
        <v>58.0</v>
      </c>
      <c r="Q3709" s="4"/>
      <c r="R3709" s="4"/>
      <c r="S3709" s="21"/>
      <c r="T3709" s="21"/>
      <c r="V3709" s="89"/>
      <c r="Z3709" s="73"/>
      <c r="AA3709" s="73">
        <v>9.999785780081837</v>
      </c>
      <c r="AB3709" s="4"/>
      <c r="AC3709" s="74"/>
      <c r="AD3709" s="75"/>
      <c r="AE3709" s="75"/>
      <c r="AF3709" s="76"/>
      <c r="AJ3709" s="90">
        <v>1301074.0</v>
      </c>
      <c r="AK3709" s="18"/>
      <c r="AL3709" s="18">
        <f t="shared" si="292"/>
        <v>0</v>
      </c>
      <c r="AO3709" s="8">
        <v>43.89319682781848</v>
      </c>
      <c r="AT3709" s="18"/>
      <c r="AU3709" s="91"/>
    </row>
    <row r="3710" ht="12.0" customHeight="1">
      <c r="A3710" s="97">
        <v>5301075.0</v>
      </c>
      <c r="B3710" s="92" t="s">
        <v>4079</v>
      </c>
      <c r="C3710" s="81" t="str">
        <f t="shared" si="290"/>
        <v/>
      </c>
      <c r="D3710" s="82">
        <v>320.22</v>
      </c>
      <c r="E3710" s="94"/>
      <c r="F3710" s="84">
        <f t="shared" si="293"/>
        <v>390.6684</v>
      </c>
      <c r="G3710" s="95" t="s">
        <v>246</v>
      </c>
      <c r="H3710" s="69"/>
      <c r="I3710" s="76"/>
      <c r="J3710" s="76"/>
      <c r="K3710" s="88"/>
      <c r="N3710" s="18"/>
      <c r="P3710" s="4">
        <v>58.0</v>
      </c>
      <c r="Q3710" s="4"/>
      <c r="R3710" s="4"/>
      <c r="S3710" s="21"/>
      <c r="T3710" s="21"/>
      <c r="V3710" s="89"/>
      <c r="Z3710" s="73"/>
      <c r="AA3710" s="73">
        <v>9.998526739674901</v>
      </c>
      <c r="AB3710" s="4"/>
      <c r="AC3710" s="74"/>
      <c r="AD3710" s="75"/>
      <c r="AE3710" s="75"/>
      <c r="AF3710" s="76"/>
      <c r="AJ3710" s="90">
        <v>1301075.0</v>
      </c>
      <c r="AK3710" s="18"/>
      <c r="AL3710" s="18">
        <f t="shared" si="292"/>
        <v>0</v>
      </c>
      <c r="AO3710" s="8">
        <v>4.57377005947161</v>
      </c>
      <c r="AT3710" s="18"/>
      <c r="AU3710" s="91"/>
    </row>
    <row r="3711" ht="12.0" customHeight="1">
      <c r="A3711" s="97">
        <v>5301076.0</v>
      </c>
      <c r="B3711" s="92" t="s">
        <v>4080</v>
      </c>
      <c r="C3711" s="81" t="str">
        <f t="shared" si="290"/>
        <v/>
      </c>
      <c r="D3711" s="82">
        <v>408.45</v>
      </c>
      <c r="E3711" s="94" t="s">
        <v>245</v>
      </c>
      <c r="F3711" s="84">
        <f t="shared" si="293"/>
        <v>498.309</v>
      </c>
      <c r="G3711" s="95" t="s">
        <v>246</v>
      </c>
      <c r="H3711" s="69"/>
      <c r="I3711" s="76"/>
      <c r="J3711" s="76"/>
      <c r="K3711" s="88"/>
      <c r="N3711" s="18"/>
      <c r="P3711" s="4">
        <v>58.0</v>
      </c>
      <c r="Q3711" s="4"/>
      <c r="R3711" s="4"/>
      <c r="S3711" s="21"/>
      <c r="T3711" s="21"/>
      <c r="V3711" s="89"/>
      <c r="Z3711" s="73"/>
      <c r="AA3711" s="73">
        <v>9.998459998460007</v>
      </c>
      <c r="AB3711" s="4"/>
      <c r="AC3711" s="74"/>
      <c r="AD3711" s="75"/>
      <c r="AE3711" s="75"/>
      <c r="AF3711" s="76"/>
      <c r="AJ3711" s="90">
        <v>1301076.0</v>
      </c>
      <c r="AK3711" s="18"/>
      <c r="AL3711" s="18">
        <f t="shared" si="292"/>
        <v>0</v>
      </c>
      <c r="AO3711" s="8">
        <v>67.61857946221582</v>
      </c>
      <c r="AT3711" s="18"/>
      <c r="AU3711" s="91"/>
    </row>
    <row r="3712" ht="12.0" customHeight="1">
      <c r="A3712" s="97">
        <v>5301077.0</v>
      </c>
      <c r="B3712" s="92" t="s">
        <v>4081</v>
      </c>
      <c r="C3712" s="81" t="str">
        <f t="shared" si="290"/>
        <v/>
      </c>
      <c r="D3712" s="82">
        <v>590.37</v>
      </c>
      <c r="E3712" s="94"/>
      <c r="F3712" s="84">
        <f t="shared" si="293"/>
        <v>720.2514</v>
      </c>
      <c r="G3712" s="95" t="s">
        <v>246</v>
      </c>
      <c r="H3712" s="69"/>
      <c r="I3712" s="76"/>
      <c r="J3712" s="76"/>
      <c r="K3712" s="88"/>
      <c r="N3712" s="18"/>
      <c r="P3712" s="4">
        <v>58.0</v>
      </c>
      <c r="Q3712" s="4"/>
      <c r="R3712" s="4"/>
      <c r="S3712" s="21"/>
      <c r="T3712" s="21"/>
      <c r="V3712" s="89"/>
      <c r="Z3712" s="73"/>
      <c r="AA3712" s="73">
        <v>9.99920091628266</v>
      </c>
      <c r="AB3712" s="4"/>
      <c r="AC3712" s="74"/>
      <c r="AD3712" s="75"/>
      <c r="AE3712" s="75"/>
      <c r="AF3712" s="76"/>
      <c r="AJ3712" s="90">
        <v>1301077.0</v>
      </c>
      <c r="AK3712" s="18"/>
      <c r="AL3712" s="18">
        <f t="shared" si="292"/>
        <v>0</v>
      </c>
      <c r="AO3712" s="8">
        <v>3.1793199914455865</v>
      </c>
      <c r="AT3712" s="18"/>
      <c r="AU3712" s="91"/>
    </row>
    <row r="3713" ht="12.0" customHeight="1">
      <c r="A3713" s="97">
        <v>5301078.0</v>
      </c>
      <c r="B3713" s="92" t="s">
        <v>4082</v>
      </c>
      <c r="C3713" s="81" t="str">
        <f t="shared" si="290"/>
        <v/>
      </c>
      <c r="D3713" s="82">
        <v>87.49</v>
      </c>
      <c r="E3713" s="94" t="s">
        <v>245</v>
      </c>
      <c r="F3713" s="84">
        <f t="shared" si="293"/>
        <v>106.7378</v>
      </c>
      <c r="G3713" s="95" t="s">
        <v>246</v>
      </c>
      <c r="H3713" s="69"/>
      <c r="I3713" s="187" t="s">
        <v>4083</v>
      </c>
      <c r="J3713" s="76"/>
      <c r="K3713" s="88"/>
      <c r="N3713" s="18"/>
      <c r="P3713" s="4">
        <v>58.0</v>
      </c>
      <c r="Q3713" s="4"/>
      <c r="R3713" s="4"/>
      <c r="S3713" s="21"/>
      <c r="T3713" s="21"/>
      <c r="V3713" s="89"/>
      <c r="Z3713" s="73"/>
      <c r="AA3713" s="73">
        <v>9.992810927390366</v>
      </c>
      <c r="AB3713" s="4"/>
      <c r="AC3713" s="74"/>
      <c r="AD3713" s="75"/>
      <c r="AE3713" s="75"/>
      <c r="AF3713" s="76"/>
      <c r="AJ3713" s="90">
        <v>1301078.0</v>
      </c>
      <c r="AK3713" s="18"/>
      <c r="AL3713" s="18">
        <f t="shared" si="292"/>
        <v>0</v>
      </c>
      <c r="AO3713" s="8">
        <v>3.6344813385748513</v>
      </c>
      <c r="AT3713" s="18"/>
      <c r="AU3713" s="91"/>
    </row>
    <row r="3714" ht="12.0" customHeight="1">
      <c r="A3714" s="97">
        <v>5301079.0</v>
      </c>
      <c r="B3714" s="92" t="s">
        <v>4084</v>
      </c>
      <c r="C3714" s="81" t="str">
        <f t="shared" si="290"/>
        <v/>
      </c>
      <c r="D3714" s="82">
        <v>87.49</v>
      </c>
      <c r="E3714" s="94" t="s">
        <v>245</v>
      </c>
      <c r="F3714" s="84">
        <f t="shared" si="293"/>
        <v>106.7378</v>
      </c>
      <c r="G3714" s="95" t="s">
        <v>246</v>
      </c>
      <c r="H3714" s="69"/>
      <c r="I3714" s="188"/>
      <c r="J3714" s="76"/>
      <c r="K3714" s="88"/>
      <c r="N3714" s="18"/>
      <c r="P3714" s="4">
        <v>58.0</v>
      </c>
      <c r="Q3714" s="4"/>
      <c r="R3714" s="4"/>
      <c r="S3714" s="21"/>
      <c r="T3714" s="21"/>
      <c r="V3714" s="89"/>
      <c r="Z3714" s="73"/>
      <c r="AA3714" s="73">
        <v>9.992810927390366</v>
      </c>
      <c r="AB3714" s="4"/>
      <c r="AC3714" s="74"/>
      <c r="AD3714" s="75"/>
      <c r="AE3714" s="75"/>
      <c r="AF3714" s="76"/>
      <c r="AJ3714" s="90">
        <v>1301079.0</v>
      </c>
      <c r="AK3714" s="18"/>
      <c r="AL3714" s="18">
        <f t="shared" si="292"/>
        <v>0</v>
      </c>
      <c r="AO3714" s="8">
        <v>1.3906637217454434</v>
      </c>
      <c r="AT3714" s="18"/>
      <c r="AU3714" s="91"/>
    </row>
    <row r="3715" ht="12.0" customHeight="1">
      <c r="A3715" s="97">
        <v>5301080.0</v>
      </c>
      <c r="B3715" s="92" t="s">
        <v>4085</v>
      </c>
      <c r="C3715" s="81" t="str">
        <f t="shared" si="290"/>
        <v/>
      </c>
      <c r="D3715" s="82">
        <v>89.35</v>
      </c>
      <c r="E3715" s="94" t="s">
        <v>245</v>
      </c>
      <c r="F3715" s="84">
        <f t="shared" si="293"/>
        <v>109.007</v>
      </c>
      <c r="G3715" s="95" t="s">
        <v>246</v>
      </c>
      <c r="H3715" s="69"/>
      <c r="I3715" s="76"/>
      <c r="J3715" s="76"/>
      <c r="K3715" s="88"/>
      <c r="N3715" s="18"/>
      <c r="P3715" s="4">
        <v>58.0</v>
      </c>
      <c r="Q3715" s="4"/>
      <c r="R3715" s="4"/>
      <c r="S3715" s="21"/>
      <c r="T3715" s="21"/>
      <c r="V3715" s="89"/>
      <c r="Z3715" s="73"/>
      <c r="AA3715" s="73">
        <v>9.996480112636391</v>
      </c>
      <c r="AB3715" s="4"/>
      <c r="AC3715" s="74"/>
      <c r="AD3715" s="75"/>
      <c r="AE3715" s="75"/>
      <c r="AF3715" s="76"/>
      <c r="AJ3715" s="90">
        <v>1301080.0</v>
      </c>
      <c r="AK3715" s="18"/>
      <c r="AL3715" s="18">
        <f t="shared" si="292"/>
        <v>0</v>
      </c>
      <c r="AO3715" s="8">
        <v>5.5477011178657785</v>
      </c>
      <c r="AT3715" s="18"/>
      <c r="AU3715" s="91"/>
    </row>
    <row r="3716" ht="12.0" customHeight="1">
      <c r="A3716" s="97">
        <v>5301081.0</v>
      </c>
      <c r="B3716" s="92" t="s">
        <v>4086</v>
      </c>
      <c r="C3716" s="81" t="str">
        <f t="shared" si="290"/>
        <v/>
      </c>
      <c r="D3716" s="82">
        <v>149.88</v>
      </c>
      <c r="E3716" s="94" t="s">
        <v>372</v>
      </c>
      <c r="F3716" s="84">
        <f t="shared" si="293"/>
        <v>182.8536</v>
      </c>
      <c r="G3716" s="95" t="s">
        <v>246</v>
      </c>
      <c r="H3716" s="69"/>
      <c r="I3716" s="187" t="s">
        <v>4087</v>
      </c>
      <c r="J3716" s="76"/>
      <c r="K3716" s="88"/>
      <c r="N3716" s="18"/>
      <c r="P3716" s="4">
        <v>58.0</v>
      </c>
      <c r="Q3716" s="4"/>
      <c r="R3716" s="4"/>
      <c r="S3716" s="21"/>
      <c r="T3716" s="21"/>
      <c r="V3716" s="89"/>
      <c r="Z3716" s="73"/>
      <c r="AA3716" s="73">
        <v>9.99895079215193</v>
      </c>
      <c r="AB3716" s="4"/>
      <c r="AC3716" s="74"/>
      <c r="AD3716" s="75"/>
      <c r="AE3716" s="75"/>
      <c r="AF3716" s="76"/>
      <c r="AJ3716" s="90">
        <v>1301081.0</v>
      </c>
      <c r="AK3716" s="18"/>
      <c r="AL3716" s="18">
        <f t="shared" si="292"/>
        <v>0</v>
      </c>
      <c r="AO3716" s="8">
        <v>184.27425182527227</v>
      </c>
      <c r="AT3716" s="18"/>
      <c r="AU3716" s="91"/>
    </row>
    <row r="3717" ht="12.0" customHeight="1">
      <c r="A3717" s="97">
        <v>5301082.0</v>
      </c>
      <c r="B3717" s="92" t="s">
        <v>4088</v>
      </c>
      <c r="C3717" s="81" t="str">
        <f t="shared" si="290"/>
        <v/>
      </c>
      <c r="D3717" s="82">
        <v>149.88</v>
      </c>
      <c r="E3717" s="94" t="s">
        <v>507</v>
      </c>
      <c r="F3717" s="84">
        <f t="shared" si="293"/>
        <v>182.8536</v>
      </c>
      <c r="G3717" s="95" t="s">
        <v>246</v>
      </c>
      <c r="H3717" s="69"/>
      <c r="I3717" s="188"/>
      <c r="J3717" s="76"/>
      <c r="K3717" s="88"/>
      <c r="N3717" s="18"/>
      <c r="P3717" s="4">
        <v>58.0</v>
      </c>
      <c r="Q3717" s="4"/>
      <c r="R3717" s="4"/>
      <c r="S3717" s="21"/>
      <c r="T3717" s="21"/>
      <c r="V3717" s="89"/>
      <c r="Z3717" s="73"/>
      <c r="AA3717" s="73">
        <v>9.99895079215193</v>
      </c>
      <c r="AB3717" s="4"/>
      <c r="AC3717" s="74"/>
      <c r="AD3717" s="75"/>
      <c r="AE3717" s="75"/>
      <c r="AF3717" s="76"/>
      <c r="AJ3717" s="90">
        <v>1301082.0</v>
      </c>
      <c r="AK3717" s="18"/>
      <c r="AL3717" s="18">
        <f t="shared" si="292"/>
        <v>0</v>
      </c>
      <c r="AO3717" s="8">
        <v>35.83110452158072</v>
      </c>
      <c r="AT3717" s="18"/>
      <c r="AU3717" s="91"/>
    </row>
    <row r="3718" ht="12.0" customHeight="1">
      <c r="A3718" s="97">
        <v>5301083.0</v>
      </c>
      <c r="B3718" s="92" t="s">
        <v>4089</v>
      </c>
      <c r="C3718" s="81" t="str">
        <f t="shared" si="290"/>
        <v/>
      </c>
      <c r="D3718" s="82">
        <v>179.06</v>
      </c>
      <c r="E3718" s="94" t="s">
        <v>245</v>
      </c>
      <c r="F3718" s="84">
        <f t="shared" si="293"/>
        <v>218.4532</v>
      </c>
      <c r="G3718" s="95" t="s">
        <v>246</v>
      </c>
      <c r="H3718" s="69"/>
      <c r="I3718" s="76"/>
      <c r="J3718" s="76"/>
      <c r="K3718" s="88"/>
      <c r="N3718" s="18"/>
      <c r="P3718" s="4">
        <v>58.0</v>
      </c>
      <c r="Q3718" s="4"/>
      <c r="R3718" s="4"/>
      <c r="S3718" s="21"/>
      <c r="T3718" s="21"/>
      <c r="V3718" s="89"/>
      <c r="Z3718" s="73"/>
      <c r="AA3718" s="73">
        <v>10.003513086246272</v>
      </c>
      <c r="AB3718" s="4"/>
      <c r="AC3718" s="74"/>
      <c r="AD3718" s="75"/>
      <c r="AE3718" s="75"/>
      <c r="AF3718" s="76"/>
      <c r="AJ3718" s="90">
        <v>1301083.0</v>
      </c>
      <c r="AK3718" s="18"/>
      <c r="AL3718" s="18">
        <f t="shared" si="292"/>
        <v>0</v>
      </c>
      <c r="AO3718" s="8">
        <v>154.23985390084414</v>
      </c>
      <c r="AT3718" s="18"/>
      <c r="AU3718" s="91"/>
    </row>
    <row r="3719" ht="12.0" customHeight="1">
      <c r="A3719" s="97">
        <v>5301084.0</v>
      </c>
      <c r="B3719" s="92" t="s">
        <v>4090</v>
      </c>
      <c r="C3719" s="81" t="str">
        <f t="shared" si="290"/>
        <v/>
      </c>
      <c r="D3719" s="82">
        <v>83.99</v>
      </c>
      <c r="E3719" s="94" t="s">
        <v>245</v>
      </c>
      <c r="F3719" s="84">
        <f t="shared" si="293"/>
        <v>102.4678</v>
      </c>
      <c r="G3719" s="95" t="s">
        <v>274</v>
      </c>
      <c r="H3719" s="69"/>
      <c r="I3719" s="76"/>
      <c r="J3719" s="100"/>
      <c r="K3719" s="88"/>
      <c r="N3719" s="18"/>
      <c r="P3719" s="4">
        <v>58.0</v>
      </c>
      <c r="Q3719" s="4"/>
      <c r="R3719" s="4"/>
      <c r="S3719" s="21"/>
      <c r="T3719" s="21"/>
      <c r="V3719" s="89"/>
      <c r="Z3719" s="73"/>
      <c r="AA3719" s="73">
        <v>9.998127691443543</v>
      </c>
      <c r="AB3719" s="4"/>
      <c r="AC3719" s="74"/>
      <c r="AD3719" s="75"/>
      <c r="AE3719" s="75"/>
      <c r="AF3719" s="76"/>
      <c r="AJ3719" s="90">
        <v>1301084.0</v>
      </c>
      <c r="AK3719" s="18"/>
      <c r="AL3719" s="18">
        <f t="shared" si="292"/>
        <v>0</v>
      </c>
      <c r="AO3719" s="8">
        <v>0.540738182381565</v>
      </c>
      <c r="AT3719" s="18"/>
      <c r="AU3719" s="91"/>
    </row>
    <row r="3720" ht="12.0" customHeight="1">
      <c r="A3720" s="97">
        <v>5301085.0</v>
      </c>
      <c r="B3720" s="92" t="s">
        <v>4091</v>
      </c>
      <c r="C3720" s="81" t="str">
        <f t="shared" si="290"/>
        <v/>
      </c>
      <c r="D3720" s="82">
        <v>83.99</v>
      </c>
      <c r="E3720" s="94" t="s">
        <v>245</v>
      </c>
      <c r="F3720" s="84">
        <f t="shared" si="293"/>
        <v>102.4678</v>
      </c>
      <c r="G3720" s="95" t="s">
        <v>274</v>
      </c>
      <c r="H3720" s="69"/>
      <c r="I3720" s="76"/>
      <c r="J3720" s="100"/>
      <c r="K3720" s="88"/>
      <c r="N3720" s="18"/>
      <c r="P3720" s="4">
        <v>58.0</v>
      </c>
      <c r="Q3720" s="4"/>
      <c r="R3720" s="4"/>
      <c r="S3720" s="21"/>
      <c r="T3720" s="21"/>
      <c r="V3720" s="89"/>
      <c r="Z3720" s="73"/>
      <c r="AA3720" s="73">
        <v>9.998127691443543</v>
      </c>
      <c r="AB3720" s="4"/>
      <c r="AC3720" s="74"/>
      <c r="AD3720" s="75"/>
      <c r="AE3720" s="75"/>
      <c r="AF3720" s="76"/>
      <c r="AJ3720" s="90">
        <v>1301085.0</v>
      </c>
      <c r="AK3720" s="18"/>
      <c r="AL3720" s="18">
        <f t="shared" si="292"/>
        <v>0</v>
      </c>
      <c r="AO3720" s="8">
        <v>0.2183779947251989</v>
      </c>
      <c r="AT3720" s="18"/>
      <c r="AU3720" s="91"/>
    </row>
    <row r="3721" ht="12.0" customHeight="1">
      <c r="A3721" s="97">
        <v>5301086.0</v>
      </c>
      <c r="B3721" s="92" t="s">
        <v>4092</v>
      </c>
      <c r="C3721" s="81" t="str">
        <f t="shared" si="290"/>
        <v/>
      </c>
      <c r="D3721" s="82">
        <v>96.43</v>
      </c>
      <c r="E3721" s="94" t="s">
        <v>245</v>
      </c>
      <c r="F3721" s="84">
        <f t="shared" si="293"/>
        <v>117.6446</v>
      </c>
      <c r="G3721" s="95" t="s">
        <v>274</v>
      </c>
      <c r="H3721" s="69"/>
      <c r="I3721" s="76"/>
      <c r="J3721" s="100"/>
      <c r="K3721" s="88"/>
      <c r="N3721" s="18"/>
      <c r="P3721" s="4">
        <v>58.0</v>
      </c>
      <c r="Q3721" s="4"/>
      <c r="R3721" s="4"/>
      <c r="S3721" s="21"/>
      <c r="T3721" s="21"/>
      <c r="V3721" s="89"/>
      <c r="Z3721" s="73"/>
      <c r="AA3721" s="73">
        <v>9.99673842139596</v>
      </c>
      <c r="AB3721" s="4"/>
      <c r="AC3721" s="74"/>
      <c r="AD3721" s="75"/>
      <c r="AE3721" s="75"/>
      <c r="AF3721" s="76"/>
      <c r="AJ3721" s="90">
        <v>1301086.0</v>
      </c>
      <c r="AK3721" s="18"/>
      <c r="AL3721" s="18">
        <f t="shared" si="292"/>
        <v>0</v>
      </c>
      <c r="AO3721" s="8">
        <v>0.7137566639027564</v>
      </c>
      <c r="AT3721" s="18"/>
      <c r="AU3721" s="91"/>
    </row>
    <row r="3722" ht="12.0" customHeight="1">
      <c r="A3722" s="97">
        <v>5301087.0</v>
      </c>
      <c r="B3722" s="92" t="s">
        <v>4093</v>
      </c>
      <c r="C3722" s="81" t="str">
        <f t="shared" si="290"/>
        <v/>
      </c>
      <c r="D3722" s="82">
        <v>110.19</v>
      </c>
      <c r="E3722" s="94" t="s">
        <v>245</v>
      </c>
      <c r="F3722" s="84">
        <f t="shared" si="293"/>
        <v>134.4318</v>
      </c>
      <c r="G3722" s="95" t="s">
        <v>274</v>
      </c>
      <c r="H3722" s="69"/>
      <c r="I3722" s="76"/>
      <c r="J3722" s="100"/>
      <c r="K3722" s="88"/>
      <c r="N3722" s="18"/>
      <c r="P3722" s="4">
        <v>58.0</v>
      </c>
      <c r="Q3722" s="4"/>
      <c r="R3722" s="4"/>
      <c r="S3722" s="21"/>
      <c r="T3722" s="21"/>
      <c r="V3722" s="89"/>
      <c r="Z3722" s="73"/>
      <c r="AA3722" s="73">
        <v>10.005709391949765</v>
      </c>
      <c r="AB3722" s="4"/>
      <c r="AC3722" s="74"/>
      <c r="AD3722" s="75"/>
      <c r="AE3722" s="75"/>
      <c r="AF3722" s="76"/>
      <c r="AJ3722" s="90">
        <v>1301087.0</v>
      </c>
      <c r="AK3722" s="18"/>
      <c r="AL3722" s="18">
        <f t="shared" si="292"/>
        <v>0</v>
      </c>
      <c r="AO3722" s="8">
        <v>0.7193929390595305</v>
      </c>
      <c r="AT3722" s="18"/>
      <c r="AU3722" s="91"/>
    </row>
    <row r="3723" ht="12.0" customHeight="1">
      <c r="A3723" s="97">
        <v>5301088.0</v>
      </c>
      <c r="B3723" s="92" t="s">
        <v>4094</v>
      </c>
      <c r="C3723" s="81" t="str">
        <f t="shared" si="290"/>
        <v/>
      </c>
      <c r="D3723" s="82">
        <v>110.19</v>
      </c>
      <c r="E3723" s="94" t="s">
        <v>245</v>
      </c>
      <c r="F3723" s="84">
        <f t="shared" si="293"/>
        <v>134.4318</v>
      </c>
      <c r="G3723" s="95" t="s">
        <v>274</v>
      </c>
      <c r="H3723" s="69"/>
      <c r="I3723" s="76"/>
      <c r="J3723" s="100"/>
      <c r="K3723" s="88"/>
      <c r="N3723" s="18"/>
      <c r="P3723" s="4">
        <v>58.0</v>
      </c>
      <c r="Q3723" s="4"/>
      <c r="R3723" s="4"/>
      <c r="S3723" s="21"/>
      <c r="T3723" s="21"/>
      <c r="V3723" s="89"/>
      <c r="Z3723" s="73"/>
      <c r="AA3723" s="73">
        <v>10.005709391949765</v>
      </c>
      <c r="AB3723" s="4"/>
      <c r="AC3723" s="74"/>
      <c r="AD3723" s="75"/>
      <c r="AE3723" s="75"/>
      <c r="AF3723" s="76"/>
      <c r="AJ3723" s="90">
        <v>1301088.0</v>
      </c>
      <c r="AK3723" s="18"/>
      <c r="AL3723" s="18">
        <f t="shared" si="292"/>
        <v>0</v>
      </c>
      <c r="AO3723" s="8">
        <v>0.4378835483818805</v>
      </c>
      <c r="AT3723" s="18"/>
      <c r="AU3723" s="91"/>
    </row>
    <row r="3724" ht="12.0" customHeight="1">
      <c r="A3724" s="97">
        <v>5301089.0</v>
      </c>
      <c r="B3724" s="92" t="s">
        <v>4095</v>
      </c>
      <c r="C3724" s="81" t="str">
        <f t="shared" si="290"/>
        <v/>
      </c>
      <c r="D3724" s="82">
        <v>123.64</v>
      </c>
      <c r="E3724" s="94" t="s">
        <v>245</v>
      </c>
      <c r="F3724" s="84">
        <f t="shared" si="293"/>
        <v>150.8408</v>
      </c>
      <c r="G3724" s="95" t="s">
        <v>274</v>
      </c>
      <c r="H3724" s="69"/>
      <c r="I3724" s="76"/>
      <c r="J3724" s="100"/>
      <c r="K3724" s="88"/>
      <c r="N3724" s="18"/>
      <c r="P3724" s="4">
        <v>58.0</v>
      </c>
      <c r="Q3724" s="4"/>
      <c r="R3724" s="4"/>
      <c r="S3724" s="21"/>
      <c r="T3724" s="21"/>
      <c r="V3724" s="89"/>
      <c r="Z3724" s="73"/>
      <c r="AA3724" s="73">
        <v>9.996184662342614</v>
      </c>
      <c r="AB3724" s="4"/>
      <c r="AC3724" s="74"/>
      <c r="AD3724" s="75"/>
      <c r="AE3724" s="75"/>
      <c r="AF3724" s="76"/>
      <c r="AJ3724" s="90">
        <v>1301089.0</v>
      </c>
      <c r="AK3724" s="18"/>
      <c r="AL3724" s="18">
        <f t="shared" si="292"/>
        <v>0</v>
      </c>
      <c r="AO3724" s="8">
        <v>0.8909252522904361</v>
      </c>
      <c r="AT3724" s="18"/>
      <c r="AU3724" s="91"/>
    </row>
    <row r="3725" ht="12.0" customHeight="1">
      <c r="A3725" s="97">
        <v>5301090.0</v>
      </c>
      <c r="B3725" s="92" t="s">
        <v>4096</v>
      </c>
      <c r="C3725" s="81" t="str">
        <f t="shared" si="290"/>
        <v/>
      </c>
      <c r="D3725" s="82">
        <v>162.74</v>
      </c>
      <c r="E3725" s="94" t="s">
        <v>245</v>
      </c>
      <c r="F3725" s="84">
        <f t="shared" si="293"/>
        <v>198.5428</v>
      </c>
      <c r="G3725" s="95" t="s">
        <v>252</v>
      </c>
      <c r="H3725" s="69"/>
      <c r="I3725" s="76"/>
      <c r="J3725" s="76"/>
      <c r="K3725" s="88"/>
      <c r="N3725" s="18"/>
      <c r="P3725" s="4">
        <v>58.0</v>
      </c>
      <c r="Q3725" s="4"/>
      <c r="R3725" s="4"/>
      <c r="S3725" s="21"/>
      <c r="T3725" s="21"/>
      <c r="V3725" s="89"/>
      <c r="Z3725" s="73"/>
      <c r="AA3725" s="73">
        <v>10.001932740626216</v>
      </c>
      <c r="AB3725" s="4"/>
      <c r="AC3725" s="74"/>
      <c r="AD3725" s="75"/>
      <c r="AE3725" s="75"/>
      <c r="AF3725" s="76"/>
      <c r="AJ3725" s="90">
        <v>1301090.0</v>
      </c>
      <c r="AK3725" s="18"/>
      <c r="AL3725" s="18">
        <f t="shared" si="292"/>
        <v>0</v>
      </c>
      <c r="AO3725" s="8">
        <v>1.032149287427991</v>
      </c>
      <c r="AT3725" s="18"/>
      <c r="AU3725" s="91"/>
    </row>
    <row r="3726" ht="12.0" customHeight="1">
      <c r="A3726" s="97">
        <v>5301091.0</v>
      </c>
      <c r="B3726" s="92" t="s">
        <v>4097</v>
      </c>
      <c r="C3726" s="81" t="str">
        <f t="shared" si="290"/>
        <v/>
      </c>
      <c r="D3726" s="82">
        <v>162.74</v>
      </c>
      <c r="E3726" s="94" t="s">
        <v>245</v>
      </c>
      <c r="F3726" s="84">
        <f t="shared" si="293"/>
        <v>198.5428</v>
      </c>
      <c r="G3726" s="95" t="s">
        <v>252</v>
      </c>
      <c r="H3726" s="69"/>
      <c r="I3726" s="76"/>
      <c r="J3726" s="76"/>
      <c r="K3726" s="88"/>
      <c r="N3726" s="18"/>
      <c r="P3726" s="4">
        <v>58.0</v>
      </c>
      <c r="Q3726" s="4"/>
      <c r="R3726" s="4"/>
      <c r="S3726" s="21"/>
      <c r="T3726" s="21"/>
      <c r="V3726" s="89"/>
      <c r="Z3726" s="73"/>
      <c r="AA3726" s="73">
        <v>10.001932740626216</v>
      </c>
      <c r="AB3726" s="4"/>
      <c r="AC3726" s="74"/>
      <c r="AD3726" s="75"/>
      <c r="AE3726" s="75"/>
      <c r="AF3726" s="76"/>
      <c r="AJ3726" s="90">
        <v>1301091.0</v>
      </c>
      <c r="AK3726" s="18"/>
      <c r="AL3726" s="18">
        <f t="shared" si="292"/>
        <v>0</v>
      </c>
      <c r="AO3726" s="8">
        <v>0.9180864218157787</v>
      </c>
      <c r="AT3726" s="18"/>
      <c r="AU3726" s="91"/>
    </row>
    <row r="3727" ht="12.0" customHeight="1">
      <c r="A3727" s="97">
        <v>5301092.0</v>
      </c>
      <c r="B3727" s="92" t="s">
        <v>4098</v>
      </c>
      <c r="C3727" s="81" t="str">
        <f t="shared" si="290"/>
        <v/>
      </c>
      <c r="D3727" s="82">
        <v>178.22</v>
      </c>
      <c r="E3727" s="94" t="s">
        <v>245</v>
      </c>
      <c r="F3727" s="84">
        <f t="shared" si="293"/>
        <v>217.4284</v>
      </c>
      <c r="G3727" s="95" t="s">
        <v>252</v>
      </c>
      <c r="H3727" s="69"/>
      <c r="I3727" s="76"/>
      <c r="J3727" s="76"/>
      <c r="K3727" s="88"/>
      <c r="N3727" s="18"/>
      <c r="P3727" s="4">
        <v>58.0</v>
      </c>
      <c r="Q3727" s="4"/>
      <c r="R3727" s="4"/>
      <c r="S3727" s="21"/>
      <c r="T3727" s="21"/>
      <c r="V3727" s="89"/>
      <c r="Z3727" s="73"/>
      <c r="AA3727" s="73">
        <v>9.997352863319506</v>
      </c>
      <c r="AB3727" s="4"/>
      <c r="AC3727" s="74"/>
      <c r="AD3727" s="75"/>
      <c r="AE3727" s="75"/>
      <c r="AF3727" s="76"/>
      <c r="AJ3727" s="90">
        <v>1301092.0</v>
      </c>
      <c r="AK3727" s="18"/>
      <c r="AL3727" s="18">
        <f t="shared" si="292"/>
        <v>0</v>
      </c>
      <c r="AO3727" s="8">
        <v>2.139646910100411</v>
      </c>
      <c r="AT3727" s="18"/>
      <c r="AU3727" s="91"/>
    </row>
    <row r="3728" ht="12.0" customHeight="1">
      <c r="A3728" s="97">
        <v>5301093.0</v>
      </c>
      <c r="B3728" s="92" t="s">
        <v>4099</v>
      </c>
      <c r="C3728" s="81" t="str">
        <f t="shared" si="290"/>
        <v/>
      </c>
      <c r="D3728" s="82">
        <v>242.51</v>
      </c>
      <c r="E3728" s="94" t="s">
        <v>245</v>
      </c>
      <c r="F3728" s="84">
        <f t="shared" si="293"/>
        <v>295.8622</v>
      </c>
      <c r="G3728" s="95" t="s">
        <v>252</v>
      </c>
      <c r="H3728" s="69"/>
      <c r="I3728" s="76"/>
      <c r="J3728" s="76"/>
      <c r="K3728" s="88"/>
      <c r="N3728" s="18"/>
      <c r="P3728" s="4">
        <v>58.0</v>
      </c>
      <c r="Q3728" s="4"/>
      <c r="R3728" s="4"/>
      <c r="S3728" s="21"/>
      <c r="T3728" s="21"/>
      <c r="V3728" s="89"/>
      <c r="Z3728" s="73"/>
      <c r="AA3728" s="73">
        <v>9.998703151342227</v>
      </c>
      <c r="AB3728" s="4"/>
      <c r="AC3728" s="74"/>
      <c r="AD3728" s="75"/>
      <c r="AE3728" s="75"/>
      <c r="AF3728" s="76"/>
      <c r="AJ3728" s="90">
        <v>1301093.0</v>
      </c>
      <c r="AK3728" s="18"/>
      <c r="AL3728" s="18">
        <f t="shared" si="292"/>
        <v>0</v>
      </c>
      <c r="AO3728" s="8">
        <v>1.099564247460576</v>
      </c>
      <c r="AT3728" s="18"/>
      <c r="AU3728" s="91"/>
    </row>
    <row r="3729" ht="12.0" customHeight="1">
      <c r="A3729" s="97">
        <v>5301094.0</v>
      </c>
      <c r="B3729" s="92" t="s">
        <v>4100</v>
      </c>
      <c r="C3729" s="81" t="str">
        <f t="shared" si="290"/>
        <v/>
      </c>
      <c r="D3729" s="82">
        <v>242.51</v>
      </c>
      <c r="E3729" s="94" t="s">
        <v>458</v>
      </c>
      <c r="F3729" s="84">
        <f t="shared" si="293"/>
        <v>295.8622</v>
      </c>
      <c r="G3729" s="95" t="s">
        <v>252</v>
      </c>
      <c r="H3729" s="69"/>
      <c r="I3729" s="76"/>
      <c r="J3729" s="76"/>
      <c r="K3729" s="88"/>
      <c r="N3729" s="18"/>
      <c r="P3729" s="4">
        <v>58.0</v>
      </c>
      <c r="Q3729" s="4"/>
      <c r="R3729" s="4"/>
      <c r="S3729" s="21"/>
      <c r="T3729" s="21"/>
      <c r="V3729" s="89"/>
      <c r="Z3729" s="73"/>
      <c r="AA3729" s="73">
        <v>9.998703151342227</v>
      </c>
      <c r="AB3729" s="4"/>
      <c r="AC3729" s="74"/>
      <c r="AD3729" s="75"/>
      <c r="AE3729" s="75"/>
      <c r="AF3729" s="76"/>
      <c r="AJ3729" s="90">
        <v>1301094.0</v>
      </c>
      <c r="AK3729" s="18"/>
      <c r="AL3729" s="18">
        <f t="shared" si="292"/>
        <v>0</v>
      </c>
      <c r="AO3729" s="8">
        <v>1.0787335309998884</v>
      </c>
      <c r="AT3729" s="18"/>
      <c r="AU3729" s="91"/>
    </row>
    <row r="3730" ht="12.0" customHeight="1">
      <c r="A3730" s="97">
        <v>5301095.0</v>
      </c>
      <c r="B3730" s="92" t="s">
        <v>4101</v>
      </c>
      <c r="C3730" s="81" t="str">
        <f t="shared" si="290"/>
        <v/>
      </c>
      <c r="D3730" s="82">
        <v>262.58</v>
      </c>
      <c r="E3730" s="94" t="s">
        <v>372</v>
      </c>
      <c r="F3730" s="84">
        <f t="shared" si="293"/>
        <v>320.3476</v>
      </c>
      <c r="G3730" s="95" t="s">
        <v>252</v>
      </c>
      <c r="H3730" s="69"/>
      <c r="I3730" s="76"/>
      <c r="J3730" s="76"/>
      <c r="K3730" s="88"/>
      <c r="N3730" s="18"/>
      <c r="P3730" s="4">
        <v>58.0</v>
      </c>
      <c r="Q3730" s="4"/>
      <c r="R3730" s="4"/>
      <c r="S3730" s="21"/>
      <c r="T3730" s="21"/>
      <c r="V3730" s="89"/>
      <c r="Z3730" s="73"/>
      <c r="AA3730" s="73">
        <v>10.00119774823331</v>
      </c>
      <c r="AB3730" s="4"/>
      <c r="AC3730" s="74"/>
      <c r="AD3730" s="75"/>
      <c r="AE3730" s="75"/>
      <c r="AF3730" s="76"/>
      <c r="AJ3730" s="90">
        <v>1301095.0</v>
      </c>
      <c r="AK3730" s="18"/>
      <c r="AL3730" s="18">
        <f t="shared" si="292"/>
        <v>0</v>
      </c>
      <c r="AO3730" s="8">
        <v>3.201084413439766</v>
      </c>
      <c r="AT3730" s="18"/>
      <c r="AU3730" s="91"/>
    </row>
    <row r="3731" ht="12.0" customHeight="1">
      <c r="A3731" s="97">
        <v>1301096.0</v>
      </c>
      <c r="B3731" s="92" t="s">
        <v>4102</v>
      </c>
      <c r="C3731" s="81" t="str">
        <f t="shared" si="290"/>
        <v/>
      </c>
      <c r="D3731" s="82">
        <v>183.81</v>
      </c>
      <c r="E3731" s="83" t="s">
        <v>245</v>
      </c>
      <c r="F3731" s="127">
        <f t="shared" si="293"/>
        <v>224.2482</v>
      </c>
      <c r="G3731" s="95" t="s">
        <v>246</v>
      </c>
      <c r="H3731" s="69"/>
      <c r="I3731" s="76"/>
      <c r="J3731" s="76"/>
      <c r="K3731" s="88"/>
      <c r="N3731" s="18"/>
      <c r="P3731" s="4">
        <v>58.0</v>
      </c>
      <c r="Q3731" s="4"/>
      <c r="R3731" s="4"/>
      <c r="S3731" s="21"/>
      <c r="T3731" s="21"/>
      <c r="V3731" s="89"/>
      <c r="Z3731" s="73"/>
      <c r="AA3731" s="73">
        <v>0.0</v>
      </c>
      <c r="AB3731" s="4"/>
      <c r="AC3731" s="74"/>
      <c r="AD3731" s="75"/>
      <c r="AE3731" s="75"/>
      <c r="AF3731" s="76"/>
      <c r="AJ3731" s="90"/>
      <c r="AK3731" s="18"/>
      <c r="AL3731" s="18">
        <f t="shared" si="292"/>
        <v>0</v>
      </c>
      <c r="AO3731" s="8">
        <v>8.629849742955667</v>
      </c>
      <c r="AT3731" s="18"/>
      <c r="AU3731" s="91"/>
    </row>
    <row r="3732" ht="12.0" customHeight="1">
      <c r="A3732" s="97">
        <v>5301097.0</v>
      </c>
      <c r="B3732" s="92" t="s">
        <v>4103</v>
      </c>
      <c r="C3732" s="81" t="str">
        <f t="shared" si="290"/>
        <v/>
      </c>
      <c r="D3732" s="82">
        <v>302.74</v>
      </c>
      <c r="E3732" s="94" t="s">
        <v>379</v>
      </c>
      <c r="F3732" s="84">
        <f t="shared" si="293"/>
        <v>369.3428</v>
      </c>
      <c r="G3732" s="95" t="s">
        <v>246</v>
      </c>
      <c r="H3732" s="69"/>
      <c r="I3732" s="76"/>
      <c r="J3732" s="76"/>
      <c r="K3732" s="88"/>
      <c r="N3732" s="18"/>
      <c r="P3732" s="4">
        <v>58.0</v>
      </c>
      <c r="Q3732" s="4"/>
      <c r="R3732" s="4"/>
      <c r="S3732" s="21"/>
      <c r="T3732" s="21"/>
      <c r="V3732" s="89"/>
      <c r="Z3732" s="73"/>
      <c r="AA3732" s="73">
        <v>9.998961146893834</v>
      </c>
      <c r="AB3732" s="4"/>
      <c r="AC3732" s="74"/>
      <c r="AD3732" s="75"/>
      <c r="AE3732" s="75"/>
      <c r="AF3732" s="76"/>
      <c r="AJ3732" s="90">
        <v>1301097.0</v>
      </c>
      <c r="AK3732" s="18"/>
      <c r="AL3732" s="18">
        <f t="shared" si="292"/>
        <v>0</v>
      </c>
      <c r="AO3732" s="8">
        <v>8.869406947620353</v>
      </c>
      <c r="AT3732" s="18"/>
      <c r="AU3732" s="91"/>
    </row>
    <row r="3733" ht="12.0" customHeight="1">
      <c r="A3733" s="97">
        <v>1301098.0</v>
      </c>
      <c r="B3733" s="92" t="s">
        <v>4104</v>
      </c>
      <c r="C3733" s="81" t="str">
        <f t="shared" si="290"/>
        <v/>
      </c>
      <c r="D3733" s="82">
        <v>213.35</v>
      </c>
      <c r="E3733" s="83" t="s">
        <v>245</v>
      </c>
      <c r="F3733" s="127">
        <f t="shared" si="293"/>
        <v>260.287</v>
      </c>
      <c r="G3733" s="95" t="s">
        <v>246</v>
      </c>
      <c r="H3733" s="69"/>
      <c r="I3733" s="76"/>
      <c r="J3733" s="76"/>
      <c r="K3733" s="88"/>
      <c r="N3733" s="18"/>
      <c r="P3733" s="4">
        <v>58.0</v>
      </c>
      <c r="Q3733" s="4"/>
      <c r="R3733" s="4"/>
      <c r="S3733" s="21"/>
      <c r="T3733" s="21"/>
      <c r="V3733" s="89"/>
      <c r="Z3733" s="73"/>
      <c r="AA3733" s="73">
        <v>0.0</v>
      </c>
      <c r="AB3733" s="4"/>
      <c r="AC3733" s="74"/>
      <c r="AD3733" s="75"/>
      <c r="AE3733" s="75"/>
      <c r="AF3733" s="76"/>
      <c r="AJ3733" s="90"/>
      <c r="AK3733" s="18"/>
      <c r="AL3733" s="18">
        <f t="shared" si="292"/>
        <v>0</v>
      </c>
      <c r="AO3733" s="8">
        <v>68.77355191744694</v>
      </c>
      <c r="AT3733" s="18"/>
      <c r="AU3733" s="91"/>
    </row>
    <row r="3734" ht="12.0" customHeight="1">
      <c r="A3734" s="97">
        <v>1301099.0</v>
      </c>
      <c r="B3734" s="92" t="s">
        <v>4105</v>
      </c>
      <c r="C3734" s="81" t="str">
        <f t="shared" si="290"/>
        <v/>
      </c>
      <c r="D3734" s="82">
        <v>333.14</v>
      </c>
      <c r="E3734" s="83" t="s">
        <v>245</v>
      </c>
      <c r="F3734" s="127">
        <f t="shared" si="293"/>
        <v>406.4308</v>
      </c>
      <c r="G3734" s="95" t="s">
        <v>246</v>
      </c>
      <c r="H3734" s="69"/>
      <c r="I3734" s="76"/>
      <c r="J3734" s="76"/>
      <c r="K3734" s="88"/>
      <c r="N3734" s="18"/>
      <c r="P3734" s="4">
        <v>58.0</v>
      </c>
      <c r="Q3734" s="4"/>
      <c r="R3734" s="4"/>
      <c r="S3734" s="21"/>
      <c r="T3734" s="21"/>
      <c r="V3734" s="89"/>
      <c r="Z3734" s="73"/>
      <c r="AA3734" s="73">
        <v>0.0</v>
      </c>
      <c r="AB3734" s="4"/>
      <c r="AC3734" s="74"/>
      <c r="AD3734" s="75"/>
      <c r="AE3734" s="75"/>
      <c r="AF3734" s="76"/>
      <c r="AJ3734" s="90"/>
      <c r="AK3734" s="18"/>
      <c r="AL3734" s="18">
        <f t="shared" si="292"/>
        <v>0</v>
      </c>
      <c r="AO3734" s="8">
        <v>14.681352486029201</v>
      </c>
      <c r="AT3734" s="18"/>
      <c r="AU3734" s="91"/>
    </row>
    <row r="3735" ht="12.0" customHeight="1">
      <c r="A3735" s="97">
        <v>5301100.0</v>
      </c>
      <c r="B3735" s="92" t="s">
        <v>4106</v>
      </c>
      <c r="C3735" s="81" t="str">
        <f t="shared" si="290"/>
        <v/>
      </c>
      <c r="D3735" s="82">
        <v>480.09</v>
      </c>
      <c r="E3735" s="94" t="s">
        <v>245</v>
      </c>
      <c r="F3735" s="84">
        <f t="shared" si="293"/>
        <v>585.7098</v>
      </c>
      <c r="G3735" s="95" t="s">
        <v>246</v>
      </c>
      <c r="H3735" s="69"/>
      <c r="I3735" s="76"/>
      <c r="J3735" s="76"/>
      <c r="K3735" s="88"/>
      <c r="N3735" s="18"/>
      <c r="P3735" s="4">
        <v>58.0</v>
      </c>
      <c r="Q3735" s="4"/>
      <c r="R3735" s="4"/>
      <c r="S3735" s="21"/>
      <c r="T3735" s="21"/>
      <c r="V3735" s="89"/>
      <c r="Z3735" s="73"/>
      <c r="AA3735" s="73">
        <v>10.000327557404447</v>
      </c>
      <c r="AB3735" s="4"/>
      <c r="AC3735" s="74"/>
      <c r="AD3735" s="75"/>
      <c r="AE3735" s="75"/>
      <c r="AF3735" s="76"/>
      <c r="AJ3735" s="90">
        <v>1301100.0</v>
      </c>
      <c r="AK3735" s="18"/>
      <c r="AL3735" s="18">
        <f t="shared" si="292"/>
        <v>0</v>
      </c>
      <c r="AO3735" s="8">
        <v>2.2751089347179776</v>
      </c>
      <c r="AT3735" s="18"/>
      <c r="AU3735" s="91"/>
    </row>
    <row r="3736" ht="12.0" customHeight="1">
      <c r="A3736" s="97">
        <v>5301101.0</v>
      </c>
      <c r="B3736" s="92" t="s">
        <v>4107</v>
      </c>
      <c r="C3736" s="81" t="str">
        <f t="shared" si="290"/>
        <v/>
      </c>
      <c r="D3736" s="82">
        <v>553.51</v>
      </c>
      <c r="E3736" s="94" t="s">
        <v>379</v>
      </c>
      <c r="F3736" s="84">
        <f t="shared" si="293"/>
        <v>675.2822</v>
      </c>
      <c r="G3736" s="95" t="s">
        <v>246</v>
      </c>
      <c r="H3736" s="69"/>
      <c r="I3736" s="76"/>
      <c r="J3736" s="76"/>
      <c r="K3736" s="88"/>
      <c r="N3736" s="18"/>
      <c r="P3736" s="4">
        <v>58.0</v>
      </c>
      <c r="Q3736" s="4"/>
      <c r="R3736" s="4"/>
      <c r="S3736" s="21"/>
      <c r="T3736" s="21"/>
      <c r="V3736" s="89"/>
      <c r="Z3736" s="73"/>
      <c r="AA3736" s="73">
        <v>10.000568214103083</v>
      </c>
      <c r="AB3736" s="4"/>
      <c r="AC3736" s="74"/>
      <c r="AD3736" s="75"/>
      <c r="AE3736" s="75"/>
      <c r="AF3736" s="76"/>
      <c r="AJ3736" s="90">
        <v>1301101.0</v>
      </c>
      <c r="AK3736" s="18"/>
      <c r="AL3736" s="18">
        <f t="shared" si="292"/>
        <v>0</v>
      </c>
      <c r="AO3736" s="8">
        <v>31.75245799871378</v>
      </c>
      <c r="AT3736" s="18"/>
      <c r="AU3736" s="91"/>
    </row>
    <row r="3737" ht="12.0" customHeight="1">
      <c r="A3737" s="97">
        <v>5301102.0</v>
      </c>
      <c r="B3737" s="92" t="s">
        <v>4108</v>
      </c>
      <c r="C3737" s="81" t="str">
        <f t="shared" si="290"/>
        <v/>
      </c>
      <c r="D3737" s="82">
        <v>107.04</v>
      </c>
      <c r="E3737" s="94" t="s">
        <v>245</v>
      </c>
      <c r="F3737" s="84">
        <f t="shared" si="293"/>
        <v>130.5888</v>
      </c>
      <c r="G3737" s="95" t="s">
        <v>274</v>
      </c>
      <c r="H3737" s="69"/>
      <c r="I3737" s="76"/>
      <c r="J3737" s="100"/>
      <c r="K3737" s="88"/>
      <c r="N3737" s="18"/>
      <c r="P3737" s="4">
        <v>58.0</v>
      </c>
      <c r="Q3737" s="4"/>
      <c r="R3737" s="4"/>
      <c r="S3737" s="21"/>
      <c r="T3737" s="21"/>
      <c r="V3737" s="89"/>
      <c r="Z3737" s="73"/>
      <c r="AA3737" s="73">
        <v>10.005877167205412</v>
      </c>
      <c r="AB3737" s="4"/>
      <c r="AC3737" s="74"/>
      <c r="AD3737" s="75"/>
      <c r="AE3737" s="75"/>
      <c r="AF3737" s="76"/>
      <c r="AJ3737" s="90">
        <v>1301102.0</v>
      </c>
      <c r="AK3737" s="18"/>
      <c r="AL3737" s="18">
        <f t="shared" si="292"/>
        <v>0</v>
      </c>
      <c r="AO3737" s="8">
        <v>0.6469406097373277</v>
      </c>
      <c r="AT3737" s="18"/>
      <c r="AU3737" s="91"/>
    </row>
    <row r="3738" ht="12.0" customHeight="1">
      <c r="A3738" s="109">
        <v>5301103.0</v>
      </c>
      <c r="B3738" s="110" t="s">
        <v>4109</v>
      </c>
      <c r="C3738" s="81" t="str">
        <f t="shared" si="290"/>
        <v/>
      </c>
      <c r="D3738" s="82">
        <v>146.95</v>
      </c>
      <c r="E3738" s="121" t="s">
        <v>379</v>
      </c>
      <c r="F3738" s="128">
        <f t="shared" si="293"/>
        <v>179.279</v>
      </c>
      <c r="G3738" s="112" t="s">
        <v>274</v>
      </c>
      <c r="H3738" s="69"/>
      <c r="I3738" s="76"/>
      <c r="J3738" s="100"/>
      <c r="K3738" s="88"/>
      <c r="N3738" s="18"/>
      <c r="P3738" s="4">
        <v>58.0</v>
      </c>
      <c r="Q3738" s="4"/>
      <c r="R3738" s="4"/>
      <c r="S3738" s="21"/>
      <c r="T3738" s="21"/>
      <c r="V3738" s="89"/>
      <c r="Z3738" s="73"/>
      <c r="AA3738" s="73">
        <v>9.994649545211345</v>
      </c>
      <c r="AB3738" s="4"/>
      <c r="AC3738" s="74"/>
      <c r="AD3738" s="75"/>
      <c r="AE3738" s="75"/>
      <c r="AF3738" s="76"/>
      <c r="AJ3738" s="90">
        <v>1301103.0</v>
      </c>
      <c r="AK3738" s="18"/>
      <c r="AL3738" s="18">
        <f t="shared" si="292"/>
        <v>0</v>
      </c>
      <c r="AO3738" s="8">
        <v>2.916976149485298</v>
      </c>
      <c r="AT3738" s="18"/>
      <c r="AU3738" s="91"/>
    </row>
    <row r="3739" ht="60.0" customHeight="1">
      <c r="A3739" s="62">
        <v>113.0</v>
      </c>
      <c r="B3739" s="113" t="s">
        <v>4110</v>
      </c>
      <c r="C3739" s="66"/>
      <c r="D3739" s="82"/>
      <c r="E3739" s="66"/>
      <c r="F3739" s="114"/>
      <c r="G3739" s="68"/>
      <c r="H3739" s="69"/>
      <c r="I3739" s="70">
        <v>0.0</v>
      </c>
      <c r="J3739" s="71"/>
      <c r="K3739" s="71"/>
      <c r="N3739" s="18"/>
      <c r="P3739" s="4">
        <v>59.0</v>
      </c>
      <c r="Q3739" s="4"/>
      <c r="R3739" s="5"/>
      <c r="S3739" s="21"/>
      <c r="T3739" s="21"/>
      <c r="V3739" s="72"/>
      <c r="Z3739" s="73"/>
      <c r="AA3739" s="73"/>
      <c r="AB3739" s="4"/>
      <c r="AC3739" s="74"/>
      <c r="AD3739" s="75"/>
      <c r="AE3739" s="75"/>
      <c r="AF3739" s="76"/>
      <c r="AJ3739" s="90"/>
      <c r="AK3739" s="18"/>
      <c r="AL3739" s="18"/>
      <c r="AT3739" s="18"/>
      <c r="AU3739" s="91"/>
    </row>
    <row r="3740" ht="12.0" customHeight="1">
      <c r="A3740" s="79">
        <v>5303001.0</v>
      </c>
      <c r="B3740" s="80" t="s">
        <v>4111</v>
      </c>
      <c r="C3740" s="81" t="str">
        <f t="shared" ref="C3740:C3759" si="294">IF(MROUND(AL3740/(AO3740*F3740),1)=0,"",MROUND(AL3740/(AO3740*F3740),1))</f>
        <v/>
      </c>
      <c r="D3740" s="82">
        <v>71.58</v>
      </c>
      <c r="E3740" s="83" t="s">
        <v>379</v>
      </c>
      <c r="F3740" s="84">
        <f t="shared" ref="F3740:F3759" si="295">D3740*1.22</f>
        <v>87.3276</v>
      </c>
      <c r="G3740" s="85" t="s">
        <v>252</v>
      </c>
      <c r="H3740" s="69"/>
      <c r="I3740" s="87" t="s">
        <v>1735</v>
      </c>
      <c r="J3740" s="76"/>
      <c r="K3740" s="88"/>
      <c r="N3740" s="18"/>
      <c r="P3740" s="4">
        <v>59.0</v>
      </c>
      <c r="Q3740" s="4"/>
      <c r="R3740" s="4"/>
      <c r="S3740" s="21"/>
      <c r="T3740" s="21"/>
      <c r="V3740" s="89"/>
      <c r="Z3740" s="73"/>
      <c r="AA3740" s="73">
        <v>10.010085728693895</v>
      </c>
      <c r="AB3740" s="4"/>
      <c r="AC3740" s="74"/>
      <c r="AD3740" s="75"/>
      <c r="AE3740" s="75"/>
      <c r="AF3740" s="76"/>
      <c r="AJ3740" s="90">
        <v>1303001.0</v>
      </c>
      <c r="AK3740" s="18"/>
      <c r="AL3740" s="18">
        <f t="shared" ref="AL3740:AL3759" si="296">$I$3739/20</f>
        <v>0</v>
      </c>
      <c r="AO3740" s="8">
        <v>2.697280341398081</v>
      </c>
      <c r="AT3740" s="18"/>
      <c r="AU3740" s="91"/>
    </row>
    <row r="3741" ht="12.0" customHeight="1">
      <c r="A3741" s="97">
        <v>5303002.0</v>
      </c>
      <c r="B3741" s="92" t="s">
        <v>4112</v>
      </c>
      <c r="C3741" s="81" t="str">
        <f t="shared" si="294"/>
        <v/>
      </c>
      <c r="D3741" s="82">
        <v>106.29</v>
      </c>
      <c r="E3741" s="94" t="s">
        <v>245</v>
      </c>
      <c r="F3741" s="84">
        <f t="shared" si="295"/>
        <v>129.6738</v>
      </c>
      <c r="G3741" s="95" t="s">
        <v>252</v>
      </c>
      <c r="H3741" s="69"/>
      <c r="I3741" s="187" t="s">
        <v>4113</v>
      </c>
      <c r="J3741" s="76"/>
      <c r="K3741" s="88"/>
      <c r="N3741" s="18"/>
      <c r="P3741" s="4">
        <v>59.0</v>
      </c>
      <c r="Q3741" s="4"/>
      <c r="R3741" s="4"/>
      <c r="S3741" s="21"/>
      <c r="T3741" s="21"/>
      <c r="V3741" s="89"/>
      <c r="Z3741" s="73"/>
      <c r="AA3741" s="73">
        <v>10.0</v>
      </c>
      <c r="AB3741" s="4"/>
      <c r="AC3741" s="74"/>
      <c r="AD3741" s="75"/>
      <c r="AE3741" s="75"/>
      <c r="AF3741" s="76"/>
      <c r="AJ3741" s="90">
        <v>1303002.0</v>
      </c>
      <c r="AK3741" s="18"/>
      <c r="AL3741" s="18">
        <f t="shared" si="296"/>
        <v>0</v>
      </c>
      <c r="AO3741" s="8">
        <v>1.223982079245237</v>
      </c>
      <c r="AT3741" s="18"/>
      <c r="AU3741" s="91"/>
    </row>
    <row r="3742" ht="12.0" customHeight="1">
      <c r="A3742" s="97">
        <v>5303003.0</v>
      </c>
      <c r="B3742" s="92" t="s">
        <v>4114</v>
      </c>
      <c r="C3742" s="81" t="str">
        <f t="shared" si="294"/>
        <v/>
      </c>
      <c r="D3742" s="82">
        <v>106.29</v>
      </c>
      <c r="E3742" s="94" t="s">
        <v>245</v>
      </c>
      <c r="F3742" s="84">
        <f t="shared" si="295"/>
        <v>129.6738</v>
      </c>
      <c r="G3742" s="95" t="s">
        <v>252</v>
      </c>
      <c r="H3742" s="69"/>
      <c r="I3742" s="188"/>
      <c r="J3742" s="76"/>
      <c r="K3742" s="88"/>
      <c r="N3742" s="18"/>
      <c r="P3742" s="4">
        <v>59.0</v>
      </c>
      <c r="Q3742" s="4"/>
      <c r="R3742" s="4"/>
      <c r="S3742" s="21"/>
      <c r="T3742" s="21"/>
      <c r="V3742" s="89"/>
      <c r="Z3742" s="73"/>
      <c r="AA3742" s="73">
        <v>10.0</v>
      </c>
      <c r="AB3742" s="4"/>
      <c r="AC3742" s="74"/>
      <c r="AD3742" s="75"/>
      <c r="AE3742" s="75"/>
      <c r="AF3742" s="76"/>
      <c r="AJ3742" s="90">
        <v>1303003.0</v>
      </c>
      <c r="AK3742" s="18"/>
      <c r="AL3742" s="18">
        <f t="shared" si="296"/>
        <v>0</v>
      </c>
      <c r="AO3742" s="8">
        <v>1.5478372597459227</v>
      </c>
      <c r="AT3742" s="18"/>
      <c r="AU3742" s="91"/>
    </row>
    <row r="3743" ht="12.0" customHeight="1">
      <c r="A3743" s="97">
        <v>5303004.0</v>
      </c>
      <c r="B3743" s="92" t="s">
        <v>4115</v>
      </c>
      <c r="C3743" s="81" t="str">
        <f t="shared" si="294"/>
        <v/>
      </c>
      <c r="D3743" s="82">
        <v>151.25</v>
      </c>
      <c r="E3743" s="94" t="s">
        <v>245</v>
      </c>
      <c r="F3743" s="84">
        <f t="shared" si="295"/>
        <v>184.525</v>
      </c>
      <c r="G3743" s="95" t="s">
        <v>246</v>
      </c>
      <c r="H3743" s="69"/>
      <c r="I3743" s="76"/>
      <c r="J3743" s="76"/>
      <c r="K3743" s="88"/>
      <c r="N3743" s="18"/>
      <c r="P3743" s="4">
        <v>59.0</v>
      </c>
      <c r="Q3743" s="4"/>
      <c r="R3743" s="4"/>
      <c r="S3743" s="21"/>
      <c r="T3743" s="21"/>
      <c r="V3743" s="89"/>
      <c r="Z3743" s="73"/>
      <c r="AA3743" s="73">
        <v>9.998806824961207</v>
      </c>
      <c r="AB3743" s="4"/>
      <c r="AC3743" s="74"/>
      <c r="AD3743" s="75"/>
      <c r="AE3743" s="75"/>
      <c r="AF3743" s="76"/>
      <c r="AJ3743" s="90">
        <v>1303004.0</v>
      </c>
      <c r="AK3743" s="18"/>
      <c r="AL3743" s="18">
        <f t="shared" si="296"/>
        <v>0</v>
      </c>
      <c r="AO3743" s="8">
        <v>1.9549379033717587</v>
      </c>
      <c r="AT3743" s="18"/>
      <c r="AU3743" s="91"/>
    </row>
    <row r="3744" ht="12.0" customHeight="1">
      <c r="A3744" s="97">
        <v>5303005.0</v>
      </c>
      <c r="B3744" s="92" t="s">
        <v>4116</v>
      </c>
      <c r="C3744" s="81" t="str">
        <f t="shared" si="294"/>
        <v/>
      </c>
      <c r="D3744" s="82">
        <v>110.07</v>
      </c>
      <c r="E3744" s="94" t="s">
        <v>245</v>
      </c>
      <c r="F3744" s="84">
        <f t="shared" si="295"/>
        <v>134.2854</v>
      </c>
      <c r="G3744" s="95" t="s">
        <v>252</v>
      </c>
      <c r="H3744" s="69"/>
      <c r="I3744" s="187" t="s">
        <v>4117</v>
      </c>
      <c r="J3744" s="76"/>
      <c r="K3744" s="88"/>
      <c r="N3744" s="18"/>
      <c r="P3744" s="4">
        <v>59.0</v>
      </c>
      <c r="Q3744" s="4"/>
      <c r="R3744" s="4"/>
      <c r="S3744" s="21"/>
      <c r="T3744" s="21"/>
      <c r="V3744" s="89"/>
      <c r="Z3744" s="73"/>
      <c r="AA3744" s="73">
        <v>10.0</v>
      </c>
      <c r="AB3744" s="4"/>
      <c r="AC3744" s="74"/>
      <c r="AD3744" s="75"/>
      <c r="AE3744" s="75"/>
      <c r="AF3744" s="76"/>
      <c r="AJ3744" s="90">
        <v>1303017.0</v>
      </c>
      <c r="AK3744" s="18"/>
      <c r="AL3744" s="18">
        <f t="shared" si="296"/>
        <v>0</v>
      </c>
      <c r="AO3744" s="8">
        <v>3.5900342194150605</v>
      </c>
      <c r="AT3744" s="18"/>
      <c r="AU3744" s="91"/>
    </row>
    <row r="3745" ht="12.0" customHeight="1">
      <c r="A3745" s="97">
        <v>5303006.0</v>
      </c>
      <c r="B3745" s="92" t="s">
        <v>4118</v>
      </c>
      <c r="C3745" s="81" t="str">
        <f t="shared" si="294"/>
        <v/>
      </c>
      <c r="D3745" s="82">
        <v>110.07</v>
      </c>
      <c r="E3745" s="94" t="s">
        <v>245</v>
      </c>
      <c r="F3745" s="84">
        <f t="shared" si="295"/>
        <v>134.2854</v>
      </c>
      <c r="G3745" s="95" t="s">
        <v>252</v>
      </c>
      <c r="H3745" s="69"/>
      <c r="I3745" s="188"/>
      <c r="J3745" s="76"/>
      <c r="K3745" s="88"/>
      <c r="N3745" s="18"/>
      <c r="P3745" s="4">
        <v>59.0</v>
      </c>
      <c r="Q3745" s="4"/>
      <c r="R3745" s="4"/>
      <c r="S3745" s="21"/>
      <c r="T3745" s="21"/>
      <c r="V3745" s="89"/>
      <c r="Z3745" s="73"/>
      <c r="AA3745" s="73">
        <v>10.0</v>
      </c>
      <c r="AB3745" s="4"/>
      <c r="AC3745" s="74"/>
      <c r="AD3745" s="75"/>
      <c r="AE3745" s="75"/>
      <c r="AF3745" s="76"/>
      <c r="AJ3745" s="90">
        <v>1303005.0</v>
      </c>
      <c r="AK3745" s="18"/>
      <c r="AL3745" s="18">
        <f t="shared" si="296"/>
        <v>0</v>
      </c>
      <c r="AO3745" s="8">
        <v>1.4122561083728364</v>
      </c>
      <c r="AT3745" s="18"/>
      <c r="AU3745" s="91"/>
    </row>
    <row r="3746" ht="12.0" customHeight="1">
      <c r="A3746" s="97">
        <v>5303007.0</v>
      </c>
      <c r="B3746" s="92" t="s">
        <v>4119</v>
      </c>
      <c r="C3746" s="81" t="str">
        <f t="shared" si="294"/>
        <v/>
      </c>
      <c r="D3746" s="82">
        <v>156.83</v>
      </c>
      <c r="E3746" s="94" t="s">
        <v>245</v>
      </c>
      <c r="F3746" s="84">
        <f t="shared" si="295"/>
        <v>191.3326</v>
      </c>
      <c r="G3746" s="95" t="s">
        <v>252</v>
      </c>
      <c r="H3746" s="69"/>
      <c r="I3746" s="76"/>
      <c r="J3746" s="76"/>
      <c r="K3746" s="88"/>
      <c r="N3746" s="18"/>
      <c r="P3746" s="4">
        <v>59.0</v>
      </c>
      <c r="Q3746" s="4"/>
      <c r="R3746" s="4"/>
      <c r="S3746" s="21"/>
      <c r="T3746" s="21"/>
      <c r="V3746" s="89"/>
      <c r="Z3746" s="73"/>
      <c r="AA3746" s="73">
        <v>9.998849384420666</v>
      </c>
      <c r="AB3746" s="4"/>
      <c r="AC3746" s="74"/>
      <c r="AD3746" s="75"/>
      <c r="AE3746" s="75"/>
      <c r="AF3746" s="76"/>
      <c r="AJ3746" s="90">
        <v>1303006.0</v>
      </c>
      <c r="AK3746" s="18"/>
      <c r="AL3746" s="18">
        <f t="shared" si="296"/>
        <v>0</v>
      </c>
      <c r="AO3746" s="8">
        <v>0.5675925573554679</v>
      </c>
      <c r="AT3746" s="18"/>
      <c r="AU3746" s="91"/>
    </row>
    <row r="3747" ht="12.0" customHeight="1">
      <c r="A3747" s="97">
        <v>5303008.0</v>
      </c>
      <c r="B3747" s="92" t="s">
        <v>4120</v>
      </c>
      <c r="C3747" s="81" t="str">
        <f t="shared" si="294"/>
        <v/>
      </c>
      <c r="D3747" s="82">
        <v>156.83</v>
      </c>
      <c r="E3747" s="94" t="s">
        <v>245</v>
      </c>
      <c r="F3747" s="84">
        <f t="shared" si="295"/>
        <v>191.3326</v>
      </c>
      <c r="G3747" s="95" t="s">
        <v>252</v>
      </c>
      <c r="H3747" s="69"/>
      <c r="I3747" s="187" t="s">
        <v>4121</v>
      </c>
      <c r="J3747" s="76"/>
      <c r="K3747" s="88"/>
      <c r="N3747" s="18"/>
      <c r="P3747" s="4">
        <v>59.0</v>
      </c>
      <c r="Q3747" s="4"/>
      <c r="R3747" s="4"/>
      <c r="S3747" s="21"/>
      <c r="T3747" s="21"/>
      <c r="V3747" s="89"/>
      <c r="Z3747" s="73"/>
      <c r="AA3747" s="73">
        <v>9.998849384420666</v>
      </c>
      <c r="AB3747" s="4"/>
      <c r="AC3747" s="74"/>
      <c r="AD3747" s="75"/>
      <c r="AE3747" s="75"/>
      <c r="AF3747" s="76"/>
      <c r="AJ3747" s="90">
        <v>1303007.0</v>
      </c>
      <c r="AK3747" s="18"/>
      <c r="AL3747" s="18">
        <f t="shared" si="296"/>
        <v>0</v>
      </c>
      <c r="AO3747" s="8">
        <v>0.6877715937343042</v>
      </c>
      <c r="AT3747" s="18"/>
      <c r="AU3747" s="91"/>
    </row>
    <row r="3748" ht="12.0" customHeight="1">
      <c r="A3748" s="97">
        <v>5303009.0</v>
      </c>
      <c r="B3748" s="92" t="s">
        <v>4122</v>
      </c>
      <c r="C3748" s="81" t="str">
        <f t="shared" si="294"/>
        <v/>
      </c>
      <c r="D3748" s="82">
        <v>164.65</v>
      </c>
      <c r="E3748" s="94" t="s">
        <v>245</v>
      </c>
      <c r="F3748" s="84">
        <f t="shared" si="295"/>
        <v>200.873</v>
      </c>
      <c r="G3748" s="95" t="s">
        <v>252</v>
      </c>
      <c r="H3748" s="69"/>
      <c r="I3748" s="188"/>
      <c r="J3748" s="76"/>
      <c r="K3748" s="88"/>
      <c r="N3748" s="18"/>
      <c r="P3748" s="4">
        <v>59.0</v>
      </c>
      <c r="Q3748" s="4"/>
      <c r="R3748" s="4"/>
      <c r="S3748" s="21"/>
      <c r="T3748" s="21"/>
      <c r="V3748" s="89"/>
      <c r="Z3748" s="73"/>
      <c r="AA3748" s="73">
        <v>9.995615957913188</v>
      </c>
      <c r="AB3748" s="4"/>
      <c r="AC3748" s="74"/>
      <c r="AD3748" s="75"/>
      <c r="AE3748" s="75"/>
      <c r="AF3748" s="76"/>
      <c r="AJ3748" s="90">
        <v>1303008.0</v>
      </c>
      <c r="AK3748" s="18"/>
      <c r="AL3748" s="18">
        <f t="shared" si="296"/>
        <v>0</v>
      </c>
      <c r="AO3748" s="8">
        <v>2.3560939397492433</v>
      </c>
      <c r="AT3748" s="18"/>
      <c r="AU3748" s="91"/>
    </row>
    <row r="3749" ht="12.0" customHeight="1">
      <c r="A3749" s="97">
        <v>5303010.0</v>
      </c>
      <c r="B3749" s="92" t="s">
        <v>4123</v>
      </c>
      <c r="C3749" s="81" t="str">
        <f t="shared" si="294"/>
        <v/>
      </c>
      <c r="D3749" s="82">
        <v>212.56</v>
      </c>
      <c r="E3749" s="94" t="s">
        <v>245</v>
      </c>
      <c r="F3749" s="84">
        <f t="shared" si="295"/>
        <v>259.3232</v>
      </c>
      <c r="G3749" s="95" t="s">
        <v>246</v>
      </c>
      <c r="H3749" s="69"/>
      <c r="I3749" s="19" t="s">
        <v>4124</v>
      </c>
      <c r="J3749" s="76"/>
      <c r="K3749" s="88"/>
      <c r="N3749" s="18"/>
      <c r="P3749" s="4">
        <v>59.0</v>
      </c>
      <c r="Q3749" s="4"/>
      <c r="R3749" s="4"/>
      <c r="S3749" s="21"/>
      <c r="T3749" s="21"/>
      <c r="V3749" s="89"/>
      <c r="Z3749" s="73"/>
      <c r="AA3749" s="73">
        <v>10.000848968503277</v>
      </c>
      <c r="AB3749" s="4"/>
      <c r="AC3749" s="74"/>
      <c r="AD3749" s="75"/>
      <c r="AE3749" s="75"/>
      <c r="AF3749" s="76"/>
      <c r="AJ3749" s="90">
        <v>1303009.0</v>
      </c>
      <c r="AK3749" s="18"/>
      <c r="AL3749" s="18">
        <f t="shared" si="296"/>
        <v>0</v>
      </c>
      <c r="AO3749" s="8">
        <v>0.4724956481049956</v>
      </c>
      <c r="AT3749" s="18"/>
      <c r="AU3749" s="91"/>
    </row>
    <row r="3750" ht="12.0" customHeight="1">
      <c r="A3750" s="97">
        <v>5303011.0</v>
      </c>
      <c r="B3750" s="92" t="s">
        <v>4125</v>
      </c>
      <c r="C3750" s="81" t="str">
        <f t="shared" si="294"/>
        <v/>
      </c>
      <c r="D3750" s="82">
        <v>212.56</v>
      </c>
      <c r="E3750" s="94" t="s">
        <v>245</v>
      </c>
      <c r="F3750" s="84">
        <f t="shared" si="295"/>
        <v>259.3232</v>
      </c>
      <c r="G3750" s="95" t="s">
        <v>246</v>
      </c>
      <c r="H3750" s="69"/>
      <c r="J3750" s="76"/>
      <c r="K3750" s="88"/>
      <c r="N3750" s="18"/>
      <c r="P3750" s="4">
        <v>59.0</v>
      </c>
      <c r="Q3750" s="4"/>
      <c r="R3750" s="4"/>
      <c r="S3750" s="21"/>
      <c r="T3750" s="21"/>
      <c r="V3750" s="89"/>
      <c r="Z3750" s="73"/>
      <c r="AA3750" s="73">
        <v>10.000848968503277</v>
      </c>
      <c r="AB3750" s="4"/>
      <c r="AC3750" s="74"/>
      <c r="AD3750" s="75"/>
      <c r="AE3750" s="75"/>
      <c r="AF3750" s="76"/>
      <c r="AJ3750" s="90">
        <v>1303010.0</v>
      </c>
      <c r="AK3750" s="18"/>
      <c r="AL3750" s="18">
        <f t="shared" si="296"/>
        <v>0</v>
      </c>
      <c r="AO3750" s="8">
        <v>0.9252124086148984</v>
      </c>
      <c r="AT3750" s="18"/>
      <c r="AU3750" s="91"/>
    </row>
    <row r="3751" ht="12.0" customHeight="1">
      <c r="A3751" s="97">
        <v>5303012.0</v>
      </c>
      <c r="B3751" s="92" t="s">
        <v>4126</v>
      </c>
      <c r="C3751" s="81" t="str">
        <f t="shared" si="294"/>
        <v/>
      </c>
      <c r="D3751" s="82">
        <v>107.51</v>
      </c>
      <c r="E3751" s="94" t="s">
        <v>245</v>
      </c>
      <c r="F3751" s="84">
        <f t="shared" si="295"/>
        <v>131.1622</v>
      </c>
      <c r="G3751" s="95" t="s">
        <v>246</v>
      </c>
      <c r="H3751" s="69"/>
      <c r="J3751" s="76"/>
      <c r="K3751" s="88"/>
      <c r="N3751" s="18"/>
      <c r="P3751" s="4">
        <v>59.0</v>
      </c>
      <c r="Q3751" s="4"/>
      <c r="R3751" s="4"/>
      <c r="S3751" s="21"/>
      <c r="T3751" s="21"/>
      <c r="V3751" s="89"/>
      <c r="Z3751" s="73"/>
      <c r="AA3751" s="73">
        <v>10.003356831151393</v>
      </c>
      <c r="AB3751" s="4"/>
      <c r="AC3751" s="74"/>
      <c r="AD3751" s="75"/>
      <c r="AE3751" s="75"/>
      <c r="AF3751" s="76"/>
      <c r="AJ3751" s="90">
        <v>1303011.0</v>
      </c>
      <c r="AK3751" s="18"/>
      <c r="AL3751" s="18">
        <f t="shared" si="296"/>
        <v>0</v>
      </c>
      <c r="AO3751" s="8">
        <v>1.6524041938350402</v>
      </c>
      <c r="AT3751" s="18"/>
      <c r="AU3751" s="91"/>
    </row>
    <row r="3752" ht="12.0" customHeight="1">
      <c r="A3752" s="97">
        <v>5303013.0</v>
      </c>
      <c r="B3752" s="92" t="s">
        <v>4127</v>
      </c>
      <c r="C3752" s="81" t="str">
        <f t="shared" si="294"/>
        <v/>
      </c>
      <c r="D3752" s="82">
        <v>160.97</v>
      </c>
      <c r="E3752" s="94" t="s">
        <v>245</v>
      </c>
      <c r="F3752" s="84">
        <f t="shared" si="295"/>
        <v>196.3834</v>
      </c>
      <c r="G3752" s="95" t="s">
        <v>246</v>
      </c>
      <c r="H3752" s="69"/>
      <c r="J3752" s="76"/>
      <c r="K3752" s="88"/>
      <c r="N3752" s="18"/>
      <c r="P3752" s="4">
        <v>59.0</v>
      </c>
      <c r="Q3752" s="4"/>
      <c r="R3752" s="4"/>
      <c r="S3752" s="21"/>
      <c r="T3752" s="21"/>
      <c r="V3752" s="89"/>
      <c r="Z3752" s="73"/>
      <c r="AA3752" s="73">
        <v>9.99887904943391</v>
      </c>
      <c r="AB3752" s="4"/>
      <c r="AC3752" s="74"/>
      <c r="AD3752" s="75"/>
      <c r="AE3752" s="75"/>
      <c r="AF3752" s="76"/>
      <c r="AJ3752" s="90">
        <v>1303012.0</v>
      </c>
      <c r="AK3752" s="18"/>
      <c r="AL3752" s="18">
        <f t="shared" si="296"/>
        <v>0</v>
      </c>
      <c r="AO3752" s="8">
        <v>0.24031447248892068</v>
      </c>
      <c r="AT3752" s="18"/>
      <c r="AU3752" s="91"/>
    </row>
    <row r="3753" ht="12.0" customHeight="1">
      <c r="A3753" s="97">
        <v>5303014.0</v>
      </c>
      <c r="B3753" s="92" t="s">
        <v>4128</v>
      </c>
      <c r="C3753" s="81" t="str">
        <f t="shared" si="294"/>
        <v/>
      </c>
      <c r="D3753" s="82">
        <v>160.97</v>
      </c>
      <c r="E3753" s="94" t="s">
        <v>245</v>
      </c>
      <c r="F3753" s="84">
        <f t="shared" si="295"/>
        <v>196.3834</v>
      </c>
      <c r="G3753" s="95" t="s">
        <v>246</v>
      </c>
      <c r="H3753" s="69"/>
      <c r="J3753" s="76"/>
      <c r="K3753" s="88"/>
      <c r="N3753" s="18"/>
      <c r="P3753" s="4">
        <v>59.0</v>
      </c>
      <c r="Q3753" s="4"/>
      <c r="R3753" s="4"/>
      <c r="S3753" s="21"/>
      <c r="T3753" s="21"/>
      <c r="V3753" s="89"/>
      <c r="Z3753" s="73"/>
      <c r="AA3753" s="73">
        <v>9.99887904943391</v>
      </c>
      <c r="AB3753" s="4"/>
      <c r="AC3753" s="74"/>
      <c r="AD3753" s="75"/>
      <c r="AE3753" s="75"/>
      <c r="AF3753" s="76"/>
      <c r="AJ3753" s="90">
        <v>1303013.0</v>
      </c>
      <c r="AK3753" s="18"/>
      <c r="AL3753" s="18">
        <f t="shared" si="296"/>
        <v>0</v>
      </c>
      <c r="AO3753" s="8">
        <v>0.4900442508029669</v>
      </c>
      <c r="AT3753" s="18"/>
      <c r="AU3753" s="91"/>
    </row>
    <row r="3754" ht="12.0" customHeight="1">
      <c r="A3754" s="97">
        <v>5303015.0</v>
      </c>
      <c r="B3754" s="92" t="s">
        <v>4129</v>
      </c>
      <c r="C3754" s="81" t="str">
        <f t="shared" si="294"/>
        <v/>
      </c>
      <c r="D3754" s="82">
        <v>179.73</v>
      </c>
      <c r="E3754" s="94" t="s">
        <v>245</v>
      </c>
      <c r="F3754" s="84">
        <f t="shared" si="295"/>
        <v>219.2706</v>
      </c>
      <c r="G3754" s="95" t="s">
        <v>246</v>
      </c>
      <c r="H3754" s="69"/>
      <c r="J3754" s="76"/>
      <c r="K3754" s="88"/>
      <c r="N3754" s="18"/>
      <c r="P3754" s="4">
        <v>59.0</v>
      </c>
      <c r="Q3754" s="4"/>
      <c r="R3754" s="4"/>
      <c r="S3754" s="21"/>
      <c r="T3754" s="21"/>
      <c r="V3754" s="89"/>
      <c r="Z3754" s="73"/>
      <c r="AA3754" s="73">
        <v>10.0</v>
      </c>
      <c r="AB3754" s="4"/>
      <c r="AC3754" s="74"/>
      <c r="AD3754" s="75"/>
      <c r="AE3754" s="75"/>
      <c r="AF3754" s="76"/>
      <c r="AJ3754" s="90">
        <v>1303014.0</v>
      </c>
      <c r="AK3754" s="18"/>
      <c r="AL3754" s="18">
        <f t="shared" si="296"/>
        <v>0</v>
      </c>
      <c r="AO3754" s="8">
        <v>3.511388305248854</v>
      </c>
      <c r="AT3754" s="18"/>
      <c r="AU3754" s="91"/>
    </row>
    <row r="3755" ht="12.0" customHeight="1">
      <c r="A3755" s="97">
        <v>5303016.0</v>
      </c>
      <c r="B3755" s="92" t="s">
        <v>4130</v>
      </c>
      <c r="C3755" s="81" t="str">
        <f t="shared" si="294"/>
        <v/>
      </c>
      <c r="D3755" s="82">
        <v>215.78</v>
      </c>
      <c r="E3755" s="94" t="s">
        <v>245</v>
      </c>
      <c r="F3755" s="84">
        <f t="shared" si="295"/>
        <v>263.2516</v>
      </c>
      <c r="G3755" s="95" t="s">
        <v>246</v>
      </c>
      <c r="H3755" s="69"/>
      <c r="I3755" s="76"/>
      <c r="J3755" s="76"/>
      <c r="K3755" s="88"/>
      <c r="N3755" s="18"/>
      <c r="P3755" s="4">
        <v>59.0</v>
      </c>
      <c r="Q3755" s="4"/>
      <c r="R3755" s="4"/>
      <c r="S3755" s="21"/>
      <c r="T3755" s="21"/>
      <c r="V3755" s="89"/>
      <c r="Z3755" s="73"/>
      <c r="AA3755" s="73">
        <v>10.002508990549458</v>
      </c>
      <c r="AB3755" s="4"/>
      <c r="AC3755" s="74"/>
      <c r="AD3755" s="75"/>
      <c r="AE3755" s="75"/>
      <c r="AF3755" s="76"/>
      <c r="AJ3755" s="90">
        <v>1303015.0</v>
      </c>
      <c r="AK3755" s="18"/>
      <c r="AL3755" s="18">
        <f t="shared" si="296"/>
        <v>0</v>
      </c>
      <c r="AO3755" s="8">
        <v>0.5295870143178331</v>
      </c>
      <c r="AT3755" s="18"/>
      <c r="AU3755" s="91"/>
    </row>
    <row r="3756" ht="12.0" customHeight="1">
      <c r="A3756" s="97">
        <v>5303017.0</v>
      </c>
      <c r="B3756" s="92" t="s">
        <v>4131</v>
      </c>
      <c r="C3756" s="81" t="str">
        <f t="shared" si="294"/>
        <v/>
      </c>
      <c r="D3756" s="82">
        <v>215.78</v>
      </c>
      <c r="E3756" s="94" t="s">
        <v>245</v>
      </c>
      <c r="F3756" s="84">
        <f t="shared" si="295"/>
        <v>263.2516</v>
      </c>
      <c r="G3756" s="95" t="s">
        <v>246</v>
      </c>
      <c r="H3756" s="69"/>
      <c r="I3756" s="87" t="s">
        <v>4132</v>
      </c>
      <c r="J3756" s="76"/>
      <c r="K3756" s="88"/>
      <c r="N3756" s="18"/>
      <c r="P3756" s="4">
        <v>59.0</v>
      </c>
      <c r="Q3756" s="4"/>
      <c r="R3756" s="4"/>
      <c r="S3756" s="21"/>
      <c r="T3756" s="21"/>
      <c r="V3756" s="89"/>
      <c r="Z3756" s="73"/>
      <c r="AA3756" s="73">
        <v>10.002508990549458</v>
      </c>
      <c r="AB3756" s="4"/>
      <c r="AC3756" s="74"/>
      <c r="AD3756" s="75"/>
      <c r="AE3756" s="75"/>
      <c r="AF3756" s="76"/>
      <c r="AJ3756" s="90">
        <v>1303016.0</v>
      </c>
      <c r="AK3756" s="18"/>
      <c r="AL3756" s="18">
        <f t="shared" si="296"/>
        <v>0</v>
      </c>
      <c r="AO3756" s="8">
        <v>1.831282199042974</v>
      </c>
      <c r="AT3756" s="18"/>
      <c r="AU3756" s="91"/>
    </row>
    <row r="3757" ht="12.0" customHeight="1">
      <c r="A3757" s="97">
        <v>5303018.0</v>
      </c>
      <c r="B3757" s="92" t="s">
        <v>4133</v>
      </c>
      <c r="C3757" s="81" t="str">
        <f t="shared" si="294"/>
        <v/>
      </c>
      <c r="D3757" s="82">
        <v>229.47</v>
      </c>
      <c r="E3757" s="94" t="s">
        <v>245</v>
      </c>
      <c r="F3757" s="84">
        <f t="shared" si="295"/>
        <v>279.9534</v>
      </c>
      <c r="G3757" s="95" t="s">
        <v>246</v>
      </c>
      <c r="H3757" s="69"/>
      <c r="I3757" s="187" t="s">
        <v>4134</v>
      </c>
      <c r="J3757" s="76"/>
      <c r="K3757" s="88"/>
      <c r="N3757" s="18"/>
      <c r="P3757" s="4">
        <v>59.0</v>
      </c>
      <c r="Q3757" s="4"/>
      <c r="R3757" s="4"/>
      <c r="S3757" s="21"/>
      <c r="T3757" s="21"/>
      <c r="V3757" s="89"/>
      <c r="Z3757" s="73"/>
      <c r="AA3757" s="73">
        <v>10.003145643284043</v>
      </c>
      <c r="AB3757" s="4"/>
      <c r="AC3757" s="74"/>
      <c r="AD3757" s="75"/>
      <c r="AE3757" s="75"/>
      <c r="AF3757" s="76"/>
      <c r="AJ3757" s="90">
        <v>1303019.0</v>
      </c>
      <c r="AK3757" s="18"/>
      <c r="AL3757" s="18">
        <f t="shared" si="296"/>
        <v>0</v>
      </c>
      <c r="AO3757" s="8">
        <v>10.2368147578723</v>
      </c>
      <c r="AT3757" s="18"/>
      <c r="AU3757" s="91"/>
    </row>
    <row r="3758" ht="12.0" customHeight="1">
      <c r="A3758" s="97">
        <v>1303020.0</v>
      </c>
      <c r="B3758" s="92" t="s">
        <v>4135</v>
      </c>
      <c r="C3758" s="81" t="str">
        <f t="shared" si="294"/>
        <v/>
      </c>
      <c r="D3758" s="82">
        <v>31.95</v>
      </c>
      <c r="E3758" s="83" t="s">
        <v>245</v>
      </c>
      <c r="F3758" s="127">
        <f t="shared" si="295"/>
        <v>38.979</v>
      </c>
      <c r="G3758" s="95" t="s">
        <v>246</v>
      </c>
      <c r="H3758" s="69"/>
      <c r="I3758" s="188"/>
      <c r="J3758" s="76"/>
      <c r="K3758" s="88"/>
      <c r="N3758" s="18"/>
      <c r="P3758" s="4">
        <v>59.0</v>
      </c>
      <c r="Q3758" s="4"/>
      <c r="R3758" s="4"/>
      <c r="S3758" s="21"/>
      <c r="T3758" s="21"/>
      <c r="V3758" s="89"/>
      <c r="Z3758" s="73"/>
      <c r="AA3758" s="73">
        <v>0.0</v>
      </c>
      <c r="AB3758" s="4"/>
      <c r="AC3758" s="74"/>
      <c r="AD3758" s="75"/>
      <c r="AE3758" s="75"/>
      <c r="AF3758" s="76"/>
      <c r="AJ3758" s="90"/>
      <c r="AK3758" s="18"/>
      <c r="AL3758" s="18">
        <f t="shared" si="296"/>
        <v>0</v>
      </c>
      <c r="AO3758" s="8">
        <v>43.76358459398366</v>
      </c>
      <c r="AT3758" s="18"/>
      <c r="AU3758" s="91"/>
    </row>
    <row r="3759" ht="12.0" customHeight="1">
      <c r="A3759" s="109">
        <v>5303020.0</v>
      </c>
      <c r="B3759" s="110" t="s">
        <v>4136</v>
      </c>
      <c r="C3759" s="81" t="str">
        <f t="shared" si="294"/>
        <v/>
      </c>
      <c r="D3759" s="82">
        <v>56.33</v>
      </c>
      <c r="E3759" s="121" t="s">
        <v>245</v>
      </c>
      <c r="F3759" s="128">
        <f t="shared" si="295"/>
        <v>68.7226</v>
      </c>
      <c r="G3759" s="112" t="s">
        <v>246</v>
      </c>
      <c r="H3759" s="69"/>
      <c r="I3759" s="76"/>
      <c r="J3759" s="76"/>
      <c r="K3759" s="88"/>
      <c r="N3759" s="18"/>
      <c r="P3759" s="4">
        <v>59.0</v>
      </c>
      <c r="Q3759" s="4"/>
      <c r="R3759" s="4"/>
      <c r="S3759" s="21"/>
      <c r="T3759" s="21"/>
      <c r="V3759" s="89"/>
      <c r="Z3759" s="73"/>
      <c r="AA3759" s="73">
        <v>0.0</v>
      </c>
      <c r="AB3759" s="4"/>
      <c r="AC3759" s="74"/>
      <c r="AD3759" s="75"/>
      <c r="AE3759" s="75"/>
      <c r="AF3759" s="76"/>
      <c r="AJ3759" s="90">
        <v>1303021.0</v>
      </c>
      <c r="AK3759" s="18"/>
      <c r="AL3759" s="18">
        <f t="shared" si="296"/>
        <v>0</v>
      </c>
      <c r="AO3759" s="8">
        <v>5.438902016970341</v>
      </c>
      <c r="AT3759" s="18"/>
      <c r="AU3759" s="91"/>
    </row>
    <row r="3760" ht="75.0" customHeight="1">
      <c r="A3760" s="62">
        <v>114.0</v>
      </c>
      <c r="B3760" s="113" t="s">
        <v>4137</v>
      </c>
      <c r="C3760" s="66"/>
      <c r="D3760" s="82"/>
      <c r="E3760" s="66"/>
      <c r="F3760" s="114"/>
      <c r="G3760" s="68"/>
      <c r="H3760" s="69"/>
      <c r="I3760" s="70">
        <v>0.0</v>
      </c>
      <c r="J3760" s="71"/>
      <c r="K3760" s="71"/>
      <c r="N3760" s="18"/>
      <c r="P3760" s="4">
        <v>60.0</v>
      </c>
      <c r="Q3760" s="4"/>
      <c r="R3760" s="5"/>
      <c r="S3760" s="21"/>
      <c r="T3760" s="21"/>
      <c r="V3760" s="72"/>
      <c r="Z3760" s="73"/>
      <c r="AA3760" s="73"/>
      <c r="AB3760" s="4"/>
      <c r="AC3760" s="74"/>
      <c r="AD3760" s="75"/>
      <c r="AE3760" s="76"/>
      <c r="AF3760" s="76"/>
      <c r="AJ3760" s="90"/>
      <c r="AK3760" s="18"/>
      <c r="AL3760" s="18"/>
      <c r="AT3760" s="18"/>
      <c r="AU3760" s="91"/>
    </row>
    <row r="3761" ht="12.0" customHeight="1">
      <c r="A3761" s="79">
        <v>5302004.0</v>
      </c>
      <c r="B3761" s="80" t="s">
        <v>4138</v>
      </c>
      <c r="C3761" s="81" t="str">
        <f t="shared" ref="C3761:C3828" si="297">IF(MROUND(AL3761/(AO3761*F3761),1)=0,"",MROUND(AL3761/(AO3761*F3761),1))</f>
        <v/>
      </c>
      <c r="D3761" s="82">
        <v>37.32</v>
      </c>
      <c r="E3761" s="83" t="s">
        <v>245</v>
      </c>
      <c r="F3761" s="84">
        <f t="shared" ref="F3761:F3828" si="298">D3761*1.22</f>
        <v>45.5304</v>
      </c>
      <c r="G3761" s="85" t="s">
        <v>252</v>
      </c>
      <c r="H3761" s="69"/>
      <c r="I3761" s="87" t="s">
        <v>1735</v>
      </c>
      <c r="J3761" s="76"/>
      <c r="K3761" s="88"/>
      <c r="N3761" s="18"/>
      <c r="P3761" s="4">
        <v>60.0</v>
      </c>
      <c r="Q3761" s="4"/>
      <c r="R3761" s="4"/>
      <c r="S3761" s="21"/>
      <c r="T3761" s="21"/>
      <c r="V3761" s="89"/>
      <c r="Z3761" s="73"/>
      <c r="AA3761" s="73">
        <v>5.0</v>
      </c>
      <c r="AB3761" s="4"/>
      <c r="AC3761" s="74"/>
      <c r="AD3761" s="75"/>
      <c r="AE3761" s="76"/>
      <c r="AF3761" s="76"/>
      <c r="AJ3761" s="90">
        <v>1302004.0</v>
      </c>
      <c r="AK3761" s="18"/>
      <c r="AL3761" s="18">
        <f t="shared" ref="AL3761:AL3828" si="299">$I$3760/69</f>
        <v>0</v>
      </c>
      <c r="AO3761" s="8">
        <v>0.2540707667207966</v>
      </c>
      <c r="AT3761" s="18"/>
      <c r="AU3761" s="91"/>
    </row>
    <row r="3762" ht="12.0" customHeight="1">
      <c r="A3762" s="97">
        <v>5302005.0</v>
      </c>
      <c r="B3762" s="92" t="s">
        <v>4139</v>
      </c>
      <c r="C3762" s="81" t="str">
        <f t="shared" si="297"/>
        <v/>
      </c>
      <c r="D3762" s="82">
        <v>37.32</v>
      </c>
      <c r="E3762" s="94" t="s">
        <v>245</v>
      </c>
      <c r="F3762" s="84">
        <f t="shared" si="298"/>
        <v>45.5304</v>
      </c>
      <c r="G3762" s="95" t="s">
        <v>274</v>
      </c>
      <c r="H3762" s="69"/>
      <c r="I3762" s="187" t="s">
        <v>4140</v>
      </c>
      <c r="J3762" s="100"/>
      <c r="K3762" s="88"/>
      <c r="N3762" s="18"/>
      <c r="P3762" s="4">
        <v>60.0</v>
      </c>
      <c r="Q3762" s="4"/>
      <c r="R3762" s="4"/>
      <c r="S3762" s="21"/>
      <c r="T3762" s="21"/>
      <c r="V3762" s="89"/>
      <c r="Z3762" s="73"/>
      <c r="AA3762" s="73">
        <v>5.0</v>
      </c>
      <c r="AB3762" s="4"/>
      <c r="AC3762" s="74"/>
      <c r="AD3762" s="75"/>
      <c r="AE3762" s="76"/>
      <c r="AF3762" s="76"/>
      <c r="AJ3762" s="90">
        <v>1302005.0</v>
      </c>
      <c r="AK3762" s="18"/>
      <c r="AL3762" s="18">
        <f t="shared" si="299"/>
        <v>0</v>
      </c>
      <c r="AO3762" s="8">
        <v>0.1372789663623845</v>
      </c>
      <c r="AT3762" s="18"/>
      <c r="AU3762" s="91"/>
    </row>
    <row r="3763" ht="12.0" customHeight="1">
      <c r="A3763" s="97">
        <v>5302006.0</v>
      </c>
      <c r="B3763" s="92" t="s">
        <v>4141</v>
      </c>
      <c r="C3763" s="81" t="str">
        <f t="shared" si="297"/>
        <v/>
      </c>
      <c r="D3763" s="82">
        <v>37.32</v>
      </c>
      <c r="E3763" s="94" t="s">
        <v>245</v>
      </c>
      <c r="F3763" s="84">
        <f t="shared" si="298"/>
        <v>45.5304</v>
      </c>
      <c r="G3763" s="95" t="s">
        <v>252</v>
      </c>
      <c r="H3763" s="69"/>
      <c r="I3763" s="188"/>
      <c r="J3763" s="76"/>
      <c r="K3763" s="88"/>
      <c r="N3763" s="18"/>
      <c r="P3763" s="4">
        <v>60.0</v>
      </c>
      <c r="Q3763" s="4"/>
      <c r="R3763" s="4"/>
      <c r="S3763" s="21"/>
      <c r="T3763" s="21"/>
      <c r="V3763" s="89"/>
      <c r="Z3763" s="73"/>
      <c r="AA3763" s="73">
        <v>5.0</v>
      </c>
      <c r="AB3763" s="4"/>
      <c r="AC3763" s="74"/>
      <c r="AD3763" s="75"/>
      <c r="AE3763" s="76"/>
      <c r="AF3763" s="76"/>
      <c r="AJ3763" s="90">
        <v>1302006.0</v>
      </c>
      <c r="AK3763" s="18"/>
      <c r="AL3763" s="18">
        <f t="shared" si="299"/>
        <v>0</v>
      </c>
      <c r="AO3763" s="8">
        <v>0.515782759508384</v>
      </c>
      <c r="AT3763" s="18"/>
      <c r="AU3763" s="91"/>
    </row>
    <row r="3764" ht="12.0" customHeight="1">
      <c r="A3764" s="97">
        <v>5302007.0</v>
      </c>
      <c r="B3764" s="92" t="s">
        <v>4142</v>
      </c>
      <c r="C3764" s="81" t="str">
        <f t="shared" si="297"/>
        <v/>
      </c>
      <c r="D3764" s="82">
        <v>37.32</v>
      </c>
      <c r="E3764" s="94" t="s">
        <v>245</v>
      </c>
      <c r="F3764" s="84">
        <f t="shared" si="298"/>
        <v>45.5304</v>
      </c>
      <c r="G3764" s="95" t="s">
        <v>274</v>
      </c>
      <c r="H3764" s="69"/>
      <c r="I3764" s="76"/>
      <c r="J3764" s="100"/>
      <c r="K3764" s="88"/>
      <c r="N3764" s="18"/>
      <c r="P3764" s="4">
        <v>60.0</v>
      </c>
      <c r="Q3764" s="4"/>
      <c r="R3764" s="4"/>
      <c r="S3764" s="21"/>
      <c r="T3764" s="21"/>
      <c r="V3764" s="89"/>
      <c r="Z3764" s="73"/>
      <c r="AA3764" s="73">
        <v>5.0</v>
      </c>
      <c r="AB3764" s="4"/>
      <c r="AC3764" s="74"/>
      <c r="AD3764" s="75"/>
      <c r="AE3764" s="76"/>
      <c r="AF3764" s="76"/>
      <c r="AJ3764" s="90">
        <v>1302007.0</v>
      </c>
      <c r="AK3764" s="18"/>
      <c r="AL3764" s="18">
        <f t="shared" si="299"/>
        <v>0</v>
      </c>
      <c r="AO3764" s="8">
        <v>0.038254381474445015</v>
      </c>
      <c r="AT3764" s="18"/>
      <c r="AU3764" s="91"/>
    </row>
    <row r="3765" ht="12.0" customHeight="1">
      <c r="A3765" s="97">
        <v>5302008.0</v>
      </c>
      <c r="B3765" s="92" t="s">
        <v>4143</v>
      </c>
      <c r="C3765" s="81" t="str">
        <f t="shared" si="297"/>
        <v/>
      </c>
      <c r="D3765" s="82">
        <v>37.32</v>
      </c>
      <c r="E3765" s="94" t="s">
        <v>245</v>
      </c>
      <c r="F3765" s="84">
        <f t="shared" si="298"/>
        <v>45.5304</v>
      </c>
      <c r="G3765" s="95" t="s">
        <v>252</v>
      </c>
      <c r="H3765" s="69"/>
      <c r="I3765" s="187" t="s">
        <v>4144</v>
      </c>
      <c r="J3765" s="76"/>
      <c r="K3765" s="88"/>
      <c r="N3765" s="18"/>
      <c r="P3765" s="4">
        <v>60.0</v>
      </c>
      <c r="Q3765" s="4"/>
      <c r="R3765" s="4"/>
      <c r="S3765" s="21"/>
      <c r="T3765" s="21"/>
      <c r="V3765" s="89"/>
      <c r="Z3765" s="73"/>
      <c r="AA3765" s="73">
        <v>5.0</v>
      </c>
      <c r="AB3765" s="4"/>
      <c r="AC3765" s="74"/>
      <c r="AD3765" s="75"/>
      <c r="AE3765" s="76"/>
      <c r="AF3765" s="76"/>
      <c r="AJ3765" s="90">
        <v>1302008.0</v>
      </c>
      <c r="AK3765" s="18"/>
      <c r="AL3765" s="18">
        <f t="shared" si="299"/>
        <v>0</v>
      </c>
      <c r="AO3765" s="8">
        <v>0.19400845437505512</v>
      </c>
      <c r="AT3765" s="18"/>
      <c r="AU3765" s="91"/>
    </row>
    <row r="3766" ht="12.0" customHeight="1">
      <c r="A3766" s="97">
        <v>5302009.0</v>
      </c>
      <c r="B3766" s="92" t="s">
        <v>4145</v>
      </c>
      <c r="C3766" s="81" t="str">
        <f t="shared" si="297"/>
        <v/>
      </c>
      <c r="D3766" s="82">
        <v>37.32</v>
      </c>
      <c r="E3766" s="94" t="s">
        <v>245</v>
      </c>
      <c r="F3766" s="84">
        <f t="shared" si="298"/>
        <v>45.5304</v>
      </c>
      <c r="G3766" s="95" t="s">
        <v>252</v>
      </c>
      <c r="H3766" s="69"/>
      <c r="I3766" s="188"/>
      <c r="J3766" s="76"/>
      <c r="K3766" s="88"/>
      <c r="N3766" s="18"/>
      <c r="P3766" s="4">
        <v>60.0</v>
      </c>
      <c r="Q3766" s="4"/>
      <c r="R3766" s="4"/>
      <c r="S3766" s="21"/>
      <c r="T3766" s="21"/>
      <c r="V3766" s="89"/>
      <c r="Z3766" s="73"/>
      <c r="AA3766" s="73">
        <v>5.0</v>
      </c>
      <c r="AB3766" s="4"/>
      <c r="AC3766" s="74"/>
      <c r="AD3766" s="75"/>
      <c r="AE3766" s="76"/>
      <c r="AF3766" s="76"/>
      <c r="AJ3766" s="90">
        <v>1302009.0</v>
      </c>
      <c r="AK3766" s="18"/>
      <c r="AL3766" s="18">
        <f t="shared" si="299"/>
        <v>0</v>
      </c>
      <c r="AO3766" s="8">
        <v>0.28408887192410626</v>
      </c>
      <c r="AT3766" s="18"/>
      <c r="AU3766" s="91"/>
    </row>
    <row r="3767" ht="12.0" customHeight="1">
      <c r="A3767" s="97">
        <v>5302010.0</v>
      </c>
      <c r="B3767" s="92" t="s">
        <v>4146</v>
      </c>
      <c r="C3767" s="81" t="str">
        <f t="shared" si="297"/>
        <v/>
      </c>
      <c r="D3767" s="82">
        <v>37.32</v>
      </c>
      <c r="E3767" s="94" t="s">
        <v>245</v>
      </c>
      <c r="F3767" s="84">
        <f t="shared" si="298"/>
        <v>45.5304</v>
      </c>
      <c r="G3767" s="95" t="s">
        <v>274</v>
      </c>
      <c r="H3767" s="69"/>
      <c r="I3767" s="76"/>
      <c r="J3767" s="100"/>
      <c r="K3767" s="88"/>
      <c r="N3767" s="18"/>
      <c r="P3767" s="4">
        <v>60.0</v>
      </c>
      <c r="Q3767" s="4"/>
      <c r="R3767" s="4"/>
      <c r="S3767" s="21"/>
      <c r="T3767" s="21"/>
      <c r="V3767" s="89"/>
      <c r="Z3767" s="73"/>
      <c r="AA3767" s="73">
        <v>5.0</v>
      </c>
      <c r="AB3767" s="4"/>
      <c r="AC3767" s="74"/>
      <c r="AD3767" s="75"/>
      <c r="AE3767" s="76"/>
      <c r="AF3767" s="76"/>
      <c r="AJ3767" s="90">
        <v>1302010.0</v>
      </c>
      <c r="AK3767" s="18"/>
      <c r="AL3767" s="18">
        <f t="shared" si="299"/>
        <v>0</v>
      </c>
      <c r="AO3767" s="8">
        <v>0.12154088788415385</v>
      </c>
      <c r="AT3767" s="18"/>
      <c r="AU3767" s="91"/>
    </row>
    <row r="3768" ht="12.0" customHeight="1">
      <c r="A3768" s="97">
        <v>5304001.0</v>
      </c>
      <c r="B3768" s="92" t="s">
        <v>4147</v>
      </c>
      <c r="C3768" s="81" t="str">
        <f t="shared" si="297"/>
        <v/>
      </c>
      <c r="D3768" s="82">
        <v>62.69</v>
      </c>
      <c r="E3768" s="94"/>
      <c r="F3768" s="84">
        <f t="shared" si="298"/>
        <v>76.4818</v>
      </c>
      <c r="G3768" s="95" t="s">
        <v>246</v>
      </c>
      <c r="H3768" s="69"/>
      <c r="I3768" s="187" t="s">
        <v>4148</v>
      </c>
      <c r="J3768" s="108"/>
      <c r="K3768" s="88"/>
      <c r="N3768" s="18"/>
      <c r="P3768" s="4">
        <v>60.0</v>
      </c>
      <c r="Q3768" s="4"/>
      <c r="R3768" s="4"/>
      <c r="S3768" s="21"/>
      <c r="T3768" s="21"/>
      <c r="V3768" s="89"/>
      <c r="Z3768" s="73"/>
      <c r="AA3768" s="73">
        <v>10.007322431047115</v>
      </c>
      <c r="AB3768" s="4"/>
      <c r="AC3768" s="74"/>
      <c r="AD3768" s="75"/>
      <c r="AE3768" s="76"/>
      <c r="AF3768" s="76"/>
      <c r="AJ3768" s="90"/>
      <c r="AK3768" s="18"/>
      <c r="AL3768" s="18">
        <f t="shared" si="299"/>
        <v>0</v>
      </c>
      <c r="AO3768" s="8">
        <v>138.8769515492197</v>
      </c>
      <c r="AT3768" s="18"/>
      <c r="AU3768" s="91"/>
    </row>
    <row r="3769" ht="12.0" customHeight="1">
      <c r="A3769" s="97">
        <v>5304002.0</v>
      </c>
      <c r="B3769" s="92" t="s">
        <v>4149</v>
      </c>
      <c r="C3769" s="81" t="str">
        <f t="shared" si="297"/>
        <v/>
      </c>
      <c r="D3769" s="82">
        <v>62.69</v>
      </c>
      <c r="E3769" s="94" t="s">
        <v>245</v>
      </c>
      <c r="F3769" s="84">
        <f t="shared" si="298"/>
        <v>76.4818</v>
      </c>
      <c r="G3769" s="95" t="s">
        <v>246</v>
      </c>
      <c r="H3769" s="69"/>
      <c r="I3769" s="188"/>
      <c r="J3769" s="108"/>
      <c r="K3769" s="88"/>
      <c r="N3769" s="18"/>
      <c r="P3769" s="4">
        <v>60.0</v>
      </c>
      <c r="Q3769" s="4"/>
      <c r="R3769" s="4"/>
      <c r="S3769" s="21"/>
      <c r="T3769" s="21"/>
      <c r="V3769" s="89"/>
      <c r="Z3769" s="73"/>
      <c r="AA3769" s="73">
        <v>10.007322431047115</v>
      </c>
      <c r="AB3769" s="4"/>
      <c r="AC3769" s="74"/>
      <c r="AD3769" s="75"/>
      <c r="AE3769" s="76"/>
      <c r="AF3769" s="76"/>
      <c r="AJ3769" s="90"/>
      <c r="AK3769" s="18"/>
      <c r="AL3769" s="18">
        <f t="shared" si="299"/>
        <v>0</v>
      </c>
      <c r="AO3769" s="8">
        <v>38.576930985894364</v>
      </c>
      <c r="AT3769" s="18"/>
      <c r="AU3769" s="91"/>
    </row>
    <row r="3770" ht="12.0" customHeight="1">
      <c r="A3770" s="97">
        <v>5304003.0</v>
      </c>
      <c r="B3770" s="92" t="s">
        <v>4150</v>
      </c>
      <c r="C3770" s="81" t="str">
        <f t="shared" si="297"/>
        <v/>
      </c>
      <c r="D3770" s="82">
        <v>62.69</v>
      </c>
      <c r="E3770" s="94" t="s">
        <v>245</v>
      </c>
      <c r="F3770" s="84">
        <f t="shared" si="298"/>
        <v>76.4818</v>
      </c>
      <c r="G3770" s="95" t="s">
        <v>246</v>
      </c>
      <c r="H3770" s="69"/>
      <c r="I3770" s="76"/>
      <c r="J3770" s="108"/>
      <c r="K3770" s="88"/>
      <c r="N3770" s="18"/>
      <c r="P3770" s="4">
        <v>60.0</v>
      </c>
      <c r="Q3770" s="4"/>
      <c r="R3770" s="4"/>
      <c r="S3770" s="21"/>
      <c r="T3770" s="21"/>
      <c r="V3770" s="89"/>
      <c r="Z3770" s="73"/>
      <c r="AA3770" s="73">
        <v>10.007322431047115</v>
      </c>
      <c r="AB3770" s="4"/>
      <c r="AC3770" s="74"/>
      <c r="AD3770" s="75"/>
      <c r="AE3770" s="76"/>
      <c r="AF3770" s="76"/>
      <c r="AJ3770" s="90"/>
      <c r="AK3770" s="18"/>
      <c r="AL3770" s="18">
        <f t="shared" si="299"/>
        <v>0</v>
      </c>
      <c r="AO3770" s="8">
        <v>14.466349119710387</v>
      </c>
      <c r="AT3770" s="18"/>
      <c r="AU3770" s="91"/>
    </row>
    <row r="3771" ht="12.0" customHeight="1">
      <c r="A3771" s="97">
        <v>5304004.0</v>
      </c>
      <c r="B3771" s="92" t="s">
        <v>4151</v>
      </c>
      <c r="C3771" s="81" t="str">
        <f t="shared" si="297"/>
        <v/>
      </c>
      <c r="D3771" s="82">
        <v>67.53</v>
      </c>
      <c r="E3771" s="94" t="s">
        <v>245</v>
      </c>
      <c r="F3771" s="84">
        <f t="shared" si="298"/>
        <v>82.3866</v>
      </c>
      <c r="G3771" s="95" t="s">
        <v>246</v>
      </c>
      <c r="H3771" s="69"/>
      <c r="I3771" s="76"/>
      <c r="J3771" s="108"/>
      <c r="K3771" s="88"/>
      <c r="N3771" s="18"/>
      <c r="P3771" s="4">
        <v>60.0</v>
      </c>
      <c r="Q3771" s="4"/>
      <c r="R3771" s="4"/>
      <c r="S3771" s="21"/>
      <c r="T3771" s="21"/>
      <c r="V3771" s="89"/>
      <c r="Z3771" s="73"/>
      <c r="AA3771" s="73">
        <v>9.990937924784788</v>
      </c>
      <c r="AB3771" s="4"/>
      <c r="AC3771" s="74"/>
      <c r="AD3771" s="75"/>
      <c r="AE3771" s="76"/>
      <c r="AF3771" s="76"/>
      <c r="AJ3771" s="90"/>
      <c r="AK3771" s="18"/>
      <c r="AL3771" s="18">
        <f t="shared" si="299"/>
        <v>0</v>
      </c>
      <c r="AO3771" s="8">
        <v>10.925780780379919</v>
      </c>
      <c r="AT3771" s="18"/>
      <c r="AU3771" s="91"/>
    </row>
    <row r="3772" ht="12.0" customHeight="1">
      <c r="A3772" s="97">
        <v>5304005.0</v>
      </c>
      <c r="B3772" s="92" t="s">
        <v>4152</v>
      </c>
      <c r="C3772" s="81" t="str">
        <f t="shared" si="297"/>
        <v/>
      </c>
      <c r="D3772" s="82">
        <v>67.53</v>
      </c>
      <c r="E3772" s="94" t="s">
        <v>245</v>
      </c>
      <c r="F3772" s="84">
        <f t="shared" si="298"/>
        <v>82.3866</v>
      </c>
      <c r="G3772" s="95" t="s">
        <v>246</v>
      </c>
      <c r="H3772" s="69"/>
      <c r="I3772" s="87" t="s">
        <v>2172</v>
      </c>
      <c r="J3772" s="108"/>
      <c r="K3772" s="88"/>
      <c r="N3772" s="18"/>
      <c r="P3772" s="4">
        <v>60.0</v>
      </c>
      <c r="Q3772" s="4"/>
      <c r="R3772" s="4"/>
      <c r="S3772" s="21"/>
      <c r="T3772" s="21"/>
      <c r="V3772" s="89"/>
      <c r="Z3772" s="73"/>
      <c r="AA3772" s="73">
        <v>9.990937924784788</v>
      </c>
      <c r="AB3772" s="4"/>
      <c r="AC3772" s="74"/>
      <c r="AD3772" s="75"/>
      <c r="AE3772" s="76"/>
      <c r="AF3772" s="76"/>
      <c r="AJ3772" s="90"/>
      <c r="AK3772" s="18"/>
      <c r="AL3772" s="18">
        <f t="shared" si="299"/>
        <v>0</v>
      </c>
      <c r="AO3772" s="8">
        <v>5.704611203915178</v>
      </c>
      <c r="AT3772" s="18"/>
      <c r="AU3772" s="91"/>
    </row>
    <row r="3773" ht="12.0" customHeight="1">
      <c r="A3773" s="97">
        <v>5304006.0</v>
      </c>
      <c r="B3773" s="92" t="s">
        <v>4153</v>
      </c>
      <c r="C3773" s="81" t="str">
        <f t="shared" si="297"/>
        <v/>
      </c>
      <c r="D3773" s="82">
        <v>67.53</v>
      </c>
      <c r="E3773" s="94" t="s">
        <v>245</v>
      </c>
      <c r="F3773" s="84">
        <f t="shared" si="298"/>
        <v>82.3866</v>
      </c>
      <c r="G3773" s="95" t="s">
        <v>246</v>
      </c>
      <c r="H3773" s="69"/>
      <c r="I3773" s="187" t="s">
        <v>4154</v>
      </c>
      <c r="J3773" s="108"/>
      <c r="K3773" s="88"/>
      <c r="N3773" s="18"/>
      <c r="P3773" s="4">
        <v>60.0</v>
      </c>
      <c r="Q3773" s="4"/>
      <c r="R3773" s="4"/>
      <c r="S3773" s="21"/>
      <c r="T3773" s="21"/>
      <c r="V3773" s="89"/>
      <c r="Z3773" s="73"/>
      <c r="AA3773" s="73">
        <v>9.990937924784788</v>
      </c>
      <c r="AB3773" s="4"/>
      <c r="AC3773" s="74"/>
      <c r="AD3773" s="75"/>
      <c r="AE3773" s="76"/>
      <c r="AF3773" s="76"/>
      <c r="AJ3773" s="90"/>
      <c r="AK3773" s="18"/>
      <c r="AL3773" s="18">
        <f t="shared" si="299"/>
        <v>0</v>
      </c>
      <c r="AO3773" s="8">
        <v>5.913954734334085</v>
      </c>
      <c r="AT3773" s="18"/>
      <c r="AU3773" s="91"/>
    </row>
    <row r="3774" ht="12.0" customHeight="1">
      <c r="A3774" s="97">
        <v>5304007.0</v>
      </c>
      <c r="B3774" s="92" t="s">
        <v>4155</v>
      </c>
      <c r="C3774" s="81" t="str">
        <f t="shared" si="297"/>
        <v/>
      </c>
      <c r="D3774" s="82">
        <v>67.53</v>
      </c>
      <c r="E3774" s="94" t="s">
        <v>372</v>
      </c>
      <c r="F3774" s="84">
        <f t="shared" si="298"/>
        <v>82.3866</v>
      </c>
      <c r="G3774" s="95" t="s">
        <v>246</v>
      </c>
      <c r="H3774" s="69"/>
      <c r="I3774" s="188"/>
      <c r="J3774" s="108"/>
      <c r="K3774" s="88"/>
      <c r="N3774" s="18"/>
      <c r="P3774" s="4">
        <v>60.0</v>
      </c>
      <c r="Q3774" s="4"/>
      <c r="R3774" s="4"/>
      <c r="S3774" s="21"/>
      <c r="T3774" s="21"/>
      <c r="V3774" s="89"/>
      <c r="Z3774" s="73"/>
      <c r="AA3774" s="73">
        <v>9.990937924784788</v>
      </c>
      <c r="AB3774" s="4"/>
      <c r="AC3774" s="74"/>
      <c r="AD3774" s="75"/>
      <c r="AE3774" s="76"/>
      <c r="AF3774" s="76"/>
      <c r="AJ3774" s="90"/>
      <c r="AK3774" s="18"/>
      <c r="AL3774" s="18">
        <f t="shared" si="299"/>
        <v>0</v>
      </c>
      <c r="AO3774" s="8">
        <v>7.325239386845627</v>
      </c>
      <c r="AT3774" s="18"/>
      <c r="AU3774" s="91"/>
    </row>
    <row r="3775" ht="12.0" customHeight="1">
      <c r="A3775" s="97">
        <v>5304008.0</v>
      </c>
      <c r="B3775" s="92" t="s">
        <v>4156</v>
      </c>
      <c r="C3775" s="81" t="str">
        <f t="shared" si="297"/>
        <v/>
      </c>
      <c r="D3775" s="82">
        <v>69.82</v>
      </c>
      <c r="E3775" s="94" t="s">
        <v>245</v>
      </c>
      <c r="F3775" s="84">
        <f t="shared" si="298"/>
        <v>85.1804</v>
      </c>
      <c r="G3775" s="95" t="s">
        <v>252</v>
      </c>
      <c r="H3775" s="69"/>
      <c r="I3775" s="76"/>
      <c r="J3775" s="108"/>
      <c r="K3775" s="88"/>
      <c r="N3775" s="18"/>
      <c r="P3775" s="4">
        <v>60.0</v>
      </c>
      <c r="Q3775" s="4"/>
      <c r="R3775" s="4"/>
      <c r="S3775" s="21"/>
      <c r="T3775" s="21"/>
      <c r="V3775" s="89"/>
      <c r="Z3775" s="73"/>
      <c r="AA3775" s="73">
        <v>9.991235758106924</v>
      </c>
      <c r="AB3775" s="4"/>
      <c r="AC3775" s="74"/>
      <c r="AD3775" s="75"/>
      <c r="AE3775" s="76"/>
      <c r="AF3775" s="76"/>
      <c r="AJ3775" s="90"/>
      <c r="AK3775" s="18"/>
      <c r="AL3775" s="18">
        <f t="shared" si="299"/>
        <v>0</v>
      </c>
      <c r="AO3775" s="8">
        <v>2.397755483507971</v>
      </c>
      <c r="AT3775" s="18"/>
      <c r="AU3775" s="91"/>
    </row>
    <row r="3776" ht="12.0" customHeight="1">
      <c r="A3776" s="97">
        <v>5304009.0</v>
      </c>
      <c r="B3776" s="92" t="s">
        <v>4157</v>
      </c>
      <c r="C3776" s="81" t="str">
        <f t="shared" si="297"/>
        <v/>
      </c>
      <c r="D3776" s="82">
        <v>69.82</v>
      </c>
      <c r="E3776" s="94" t="s">
        <v>245</v>
      </c>
      <c r="F3776" s="84">
        <f t="shared" si="298"/>
        <v>85.1804</v>
      </c>
      <c r="G3776" s="95" t="s">
        <v>252</v>
      </c>
      <c r="H3776" s="69"/>
      <c r="I3776" s="76"/>
      <c r="J3776" s="108"/>
      <c r="K3776" s="88"/>
      <c r="N3776" s="18"/>
      <c r="P3776" s="4">
        <v>60.0</v>
      </c>
      <c r="Q3776" s="4"/>
      <c r="R3776" s="4"/>
      <c r="S3776" s="21"/>
      <c r="T3776" s="21"/>
      <c r="V3776" s="89"/>
      <c r="Z3776" s="73"/>
      <c r="AA3776" s="73">
        <v>9.991235758106924</v>
      </c>
      <c r="AB3776" s="4"/>
      <c r="AC3776" s="74"/>
      <c r="AD3776" s="75"/>
      <c r="AE3776" s="76"/>
      <c r="AF3776" s="76"/>
      <c r="AJ3776" s="90"/>
      <c r="AK3776" s="18"/>
      <c r="AL3776" s="18">
        <f t="shared" si="299"/>
        <v>0</v>
      </c>
      <c r="AO3776" s="8">
        <v>3.4634245872892917</v>
      </c>
      <c r="AT3776" s="18"/>
      <c r="AU3776" s="91"/>
    </row>
    <row r="3777" ht="12.0" customHeight="1">
      <c r="A3777" s="97">
        <v>5304010.0</v>
      </c>
      <c r="B3777" s="92" t="s">
        <v>4158</v>
      </c>
      <c r="C3777" s="81" t="str">
        <f t="shared" si="297"/>
        <v/>
      </c>
      <c r="D3777" s="82">
        <v>62.69</v>
      </c>
      <c r="E3777" s="94"/>
      <c r="F3777" s="84">
        <f t="shared" si="298"/>
        <v>76.4818</v>
      </c>
      <c r="G3777" s="95" t="s">
        <v>246</v>
      </c>
      <c r="H3777" s="69"/>
      <c r="I3777" s="76"/>
      <c r="J3777" s="108"/>
      <c r="K3777" s="88"/>
      <c r="N3777" s="18"/>
      <c r="P3777" s="4">
        <v>60.0</v>
      </c>
      <c r="Q3777" s="4"/>
      <c r="R3777" s="4"/>
      <c r="S3777" s="21"/>
      <c r="T3777" s="21"/>
      <c r="V3777" s="89"/>
      <c r="Z3777" s="73"/>
      <c r="AA3777" s="73">
        <v>10.007322431047115</v>
      </c>
      <c r="AB3777" s="4"/>
      <c r="AC3777" s="74"/>
      <c r="AD3777" s="75"/>
      <c r="AE3777" s="76"/>
      <c r="AF3777" s="76"/>
      <c r="AJ3777" s="90"/>
      <c r="AK3777" s="18"/>
      <c r="AL3777" s="18">
        <f t="shared" si="299"/>
        <v>0</v>
      </c>
      <c r="AO3777" s="8">
        <v>138.8769515492197</v>
      </c>
      <c r="AT3777" s="18"/>
      <c r="AU3777" s="91"/>
    </row>
    <row r="3778" ht="12.0" customHeight="1">
      <c r="A3778" s="97">
        <v>5304011.0</v>
      </c>
      <c r="B3778" s="92" t="s">
        <v>4159</v>
      </c>
      <c r="C3778" s="81" t="str">
        <f t="shared" si="297"/>
        <v/>
      </c>
      <c r="D3778" s="82">
        <v>62.69</v>
      </c>
      <c r="E3778" s="94" t="s">
        <v>245</v>
      </c>
      <c r="F3778" s="84">
        <f t="shared" si="298"/>
        <v>76.4818</v>
      </c>
      <c r="G3778" s="95" t="s">
        <v>246</v>
      </c>
      <c r="H3778" s="69"/>
      <c r="I3778" s="187" t="s">
        <v>4160</v>
      </c>
      <c r="J3778" s="108"/>
      <c r="K3778" s="88"/>
      <c r="N3778" s="18"/>
      <c r="P3778" s="4">
        <v>60.0</v>
      </c>
      <c r="Q3778" s="4"/>
      <c r="R3778" s="4"/>
      <c r="S3778" s="21"/>
      <c r="T3778" s="21"/>
      <c r="V3778" s="89"/>
      <c r="Z3778" s="73"/>
      <c r="AA3778" s="73">
        <v>10.007322431047115</v>
      </c>
      <c r="AB3778" s="4"/>
      <c r="AC3778" s="74"/>
      <c r="AD3778" s="75"/>
      <c r="AE3778" s="76"/>
      <c r="AF3778" s="76"/>
      <c r="AJ3778" s="90"/>
      <c r="AK3778" s="18"/>
      <c r="AL3778" s="18">
        <f t="shared" si="299"/>
        <v>0</v>
      </c>
      <c r="AO3778" s="8">
        <v>3.244788587598592</v>
      </c>
      <c r="AT3778" s="18"/>
      <c r="AU3778" s="91"/>
    </row>
    <row r="3779" ht="12.0" customHeight="1">
      <c r="A3779" s="97">
        <v>5304012.0</v>
      </c>
      <c r="B3779" s="92" t="s">
        <v>4161</v>
      </c>
      <c r="C3779" s="81" t="str">
        <f t="shared" si="297"/>
        <v/>
      </c>
      <c r="D3779" s="82">
        <v>62.69</v>
      </c>
      <c r="E3779" s="94" t="s">
        <v>372</v>
      </c>
      <c r="F3779" s="84">
        <f t="shared" si="298"/>
        <v>76.4818</v>
      </c>
      <c r="G3779" s="95" t="s">
        <v>246</v>
      </c>
      <c r="H3779" s="69"/>
      <c r="I3779" s="188"/>
      <c r="J3779" s="108"/>
      <c r="K3779" s="88"/>
      <c r="N3779" s="18"/>
      <c r="P3779" s="4">
        <v>60.0</v>
      </c>
      <c r="Q3779" s="4"/>
      <c r="R3779" s="4"/>
      <c r="S3779" s="21"/>
      <c r="T3779" s="21"/>
      <c r="V3779" s="89"/>
      <c r="Z3779" s="73"/>
      <c r="AA3779" s="73">
        <v>10.007322431047115</v>
      </c>
      <c r="AB3779" s="4"/>
      <c r="AC3779" s="74"/>
      <c r="AD3779" s="75"/>
      <c r="AE3779" s="76"/>
      <c r="AF3779" s="76"/>
      <c r="AJ3779" s="90"/>
      <c r="AK3779" s="18"/>
      <c r="AL3779" s="18">
        <f t="shared" si="299"/>
        <v>0</v>
      </c>
      <c r="AO3779" s="8">
        <v>7.466502771463426</v>
      </c>
      <c r="AT3779" s="18"/>
      <c r="AU3779" s="91"/>
    </row>
    <row r="3780" ht="12.0" customHeight="1">
      <c r="A3780" s="97">
        <v>5304013.0</v>
      </c>
      <c r="B3780" s="92" t="s">
        <v>4162</v>
      </c>
      <c r="C3780" s="81" t="str">
        <f t="shared" si="297"/>
        <v/>
      </c>
      <c r="D3780" s="82">
        <v>67.53</v>
      </c>
      <c r="E3780" s="94" t="s">
        <v>245</v>
      </c>
      <c r="F3780" s="84">
        <f t="shared" si="298"/>
        <v>82.3866</v>
      </c>
      <c r="G3780" s="95" t="s">
        <v>246</v>
      </c>
      <c r="H3780" s="69"/>
      <c r="I3780" s="76"/>
      <c r="J3780" s="108"/>
      <c r="K3780" s="88"/>
      <c r="N3780" s="18"/>
      <c r="P3780" s="4">
        <v>60.0</v>
      </c>
      <c r="Q3780" s="4"/>
      <c r="R3780" s="4"/>
      <c r="S3780" s="21"/>
      <c r="T3780" s="21"/>
      <c r="V3780" s="89"/>
      <c r="Z3780" s="73"/>
      <c r="AA3780" s="73">
        <v>9.990937924784788</v>
      </c>
      <c r="AB3780" s="4"/>
      <c r="AC3780" s="74"/>
      <c r="AD3780" s="75"/>
      <c r="AE3780" s="76"/>
      <c r="AF3780" s="76"/>
      <c r="AJ3780" s="90"/>
      <c r="AK3780" s="18"/>
      <c r="AL3780" s="18">
        <f t="shared" si="299"/>
        <v>0</v>
      </c>
      <c r="AO3780" s="8">
        <v>7.162456289360168</v>
      </c>
      <c r="AT3780" s="18"/>
      <c r="AU3780" s="91"/>
    </row>
    <row r="3781" ht="12.0" customHeight="1">
      <c r="A3781" s="97">
        <v>5304014.0</v>
      </c>
      <c r="B3781" s="92" t="s">
        <v>4163</v>
      </c>
      <c r="C3781" s="81" t="str">
        <f t="shared" si="297"/>
        <v/>
      </c>
      <c r="D3781" s="82">
        <v>67.53</v>
      </c>
      <c r="E3781" s="94" t="s">
        <v>245</v>
      </c>
      <c r="F3781" s="84">
        <f t="shared" si="298"/>
        <v>82.3866</v>
      </c>
      <c r="G3781" s="95" t="s">
        <v>252</v>
      </c>
      <c r="H3781" s="69"/>
      <c r="I3781" s="187" t="s">
        <v>4164</v>
      </c>
      <c r="J3781" s="108"/>
      <c r="K3781" s="88"/>
      <c r="N3781" s="18"/>
      <c r="P3781" s="4">
        <v>60.0</v>
      </c>
      <c r="Q3781" s="4"/>
      <c r="R3781" s="4"/>
      <c r="S3781" s="21"/>
      <c r="T3781" s="21"/>
      <c r="V3781" s="89"/>
      <c r="Z3781" s="73"/>
      <c r="AA3781" s="73">
        <v>9.990937924784788</v>
      </c>
      <c r="AB3781" s="4"/>
      <c r="AC3781" s="74"/>
      <c r="AD3781" s="75"/>
      <c r="AE3781" s="76"/>
      <c r="AF3781" s="76"/>
      <c r="AJ3781" s="90"/>
      <c r="AK3781" s="18"/>
      <c r="AL3781" s="18">
        <f t="shared" si="299"/>
        <v>0</v>
      </c>
      <c r="AO3781" s="8">
        <v>1.6613945001093173</v>
      </c>
      <c r="AT3781" s="18"/>
      <c r="AU3781" s="91"/>
    </row>
    <row r="3782" ht="12.0" customHeight="1">
      <c r="A3782" s="97">
        <v>5304015.0</v>
      </c>
      <c r="B3782" s="92" t="s">
        <v>4165</v>
      </c>
      <c r="C3782" s="81" t="str">
        <f t="shared" si="297"/>
        <v/>
      </c>
      <c r="D3782" s="82">
        <v>67.53</v>
      </c>
      <c r="E3782" s="94" t="s">
        <v>245</v>
      </c>
      <c r="F3782" s="84">
        <f t="shared" si="298"/>
        <v>82.3866</v>
      </c>
      <c r="G3782" s="95" t="s">
        <v>252</v>
      </c>
      <c r="H3782" s="69"/>
      <c r="I3782" s="188"/>
      <c r="J3782" s="108"/>
      <c r="K3782" s="88"/>
      <c r="N3782" s="18"/>
      <c r="P3782" s="4">
        <v>60.0</v>
      </c>
      <c r="Q3782" s="4"/>
      <c r="R3782" s="4"/>
      <c r="S3782" s="21"/>
      <c r="T3782" s="21"/>
      <c r="V3782" s="89"/>
      <c r="Z3782" s="73"/>
      <c r="AA3782" s="73">
        <v>9.990937924784788</v>
      </c>
      <c r="AB3782" s="4"/>
      <c r="AC3782" s="74"/>
      <c r="AD3782" s="75"/>
      <c r="AE3782" s="76"/>
      <c r="AF3782" s="76"/>
      <c r="AJ3782" s="90"/>
      <c r="AK3782" s="18"/>
      <c r="AL3782" s="18">
        <f t="shared" si="299"/>
        <v>0</v>
      </c>
      <c r="AO3782" s="8">
        <v>2.469812513572472</v>
      </c>
      <c r="AT3782" s="18"/>
      <c r="AU3782" s="91"/>
    </row>
    <row r="3783" ht="12.0" customHeight="1">
      <c r="A3783" s="97">
        <v>5304016.0</v>
      </c>
      <c r="B3783" s="92" t="s">
        <v>4166</v>
      </c>
      <c r="C3783" s="81" t="str">
        <f t="shared" si="297"/>
        <v/>
      </c>
      <c r="D3783" s="82">
        <v>67.53</v>
      </c>
      <c r="E3783" s="94" t="s">
        <v>245</v>
      </c>
      <c r="F3783" s="84">
        <f t="shared" si="298"/>
        <v>82.3866</v>
      </c>
      <c r="G3783" s="95" t="s">
        <v>252</v>
      </c>
      <c r="H3783" s="69"/>
      <c r="I3783" s="76"/>
      <c r="J3783" s="108"/>
      <c r="K3783" s="88"/>
      <c r="N3783" s="18"/>
      <c r="P3783" s="4">
        <v>60.0</v>
      </c>
      <c r="Q3783" s="4"/>
      <c r="R3783" s="4"/>
      <c r="S3783" s="21"/>
      <c r="T3783" s="21"/>
      <c r="V3783" s="89"/>
      <c r="Z3783" s="73"/>
      <c r="AA3783" s="73">
        <v>9.990937924784788</v>
      </c>
      <c r="AB3783" s="4"/>
      <c r="AC3783" s="74"/>
      <c r="AD3783" s="75"/>
      <c r="AE3783" s="76"/>
      <c r="AF3783" s="76"/>
      <c r="AJ3783" s="90"/>
      <c r="AK3783" s="18"/>
      <c r="AL3783" s="18">
        <f t="shared" si="299"/>
        <v>0</v>
      </c>
      <c r="AO3783" s="8">
        <v>4.079880164825412</v>
      </c>
      <c r="AT3783" s="18"/>
      <c r="AU3783" s="91"/>
    </row>
    <row r="3784" ht="12.0" customHeight="1">
      <c r="A3784" s="97">
        <v>5304017.0</v>
      </c>
      <c r="B3784" s="92" t="s">
        <v>4167</v>
      </c>
      <c r="C3784" s="81" t="str">
        <f t="shared" si="297"/>
        <v/>
      </c>
      <c r="D3784" s="82">
        <v>67.53</v>
      </c>
      <c r="E3784" s="94"/>
      <c r="F3784" s="84">
        <f t="shared" si="298"/>
        <v>82.3866</v>
      </c>
      <c r="G3784" s="95" t="s">
        <v>246</v>
      </c>
      <c r="H3784" s="69"/>
      <c r="I3784" s="76"/>
      <c r="J3784" s="108"/>
      <c r="K3784" s="88"/>
      <c r="N3784" s="18"/>
      <c r="P3784" s="4">
        <v>60.0</v>
      </c>
      <c r="Q3784" s="4"/>
      <c r="R3784" s="4"/>
      <c r="S3784" s="21"/>
      <c r="T3784" s="21"/>
      <c r="V3784" s="89"/>
      <c r="Z3784" s="73"/>
      <c r="AA3784" s="73">
        <v>9.990937924784788</v>
      </c>
      <c r="AB3784" s="4"/>
      <c r="AC3784" s="74"/>
      <c r="AD3784" s="75"/>
      <c r="AE3784" s="76"/>
      <c r="AF3784" s="76"/>
      <c r="AJ3784" s="90"/>
      <c r="AK3784" s="18"/>
      <c r="AL3784" s="18">
        <f t="shared" si="299"/>
        <v>0</v>
      </c>
      <c r="AO3784" s="8">
        <v>128.92421320848302</v>
      </c>
      <c r="AT3784" s="18"/>
      <c r="AU3784" s="91"/>
    </row>
    <row r="3785" ht="12.0" customHeight="1">
      <c r="A3785" s="97">
        <v>5304018.0</v>
      </c>
      <c r="B3785" s="92" t="s">
        <v>4168</v>
      </c>
      <c r="C3785" s="81" t="str">
        <f t="shared" si="297"/>
        <v/>
      </c>
      <c r="D3785" s="82">
        <v>67.53</v>
      </c>
      <c r="E3785" s="94"/>
      <c r="F3785" s="84">
        <f t="shared" si="298"/>
        <v>82.3866</v>
      </c>
      <c r="G3785" s="95" t="s">
        <v>246</v>
      </c>
      <c r="H3785" s="69"/>
      <c r="I3785" s="76"/>
      <c r="J3785" s="108"/>
      <c r="K3785" s="88"/>
      <c r="N3785" s="18"/>
      <c r="P3785" s="4">
        <v>60.0</v>
      </c>
      <c r="Q3785" s="4"/>
      <c r="R3785" s="4"/>
      <c r="S3785" s="21"/>
      <c r="T3785" s="21"/>
      <c r="V3785" s="89"/>
      <c r="Z3785" s="73"/>
      <c r="AA3785" s="73">
        <v>9.990937924784788</v>
      </c>
      <c r="AB3785" s="4"/>
      <c r="AC3785" s="74"/>
      <c r="AD3785" s="75"/>
      <c r="AE3785" s="76"/>
      <c r="AF3785" s="76"/>
      <c r="AJ3785" s="90"/>
      <c r="AK3785" s="18"/>
      <c r="AL3785" s="18">
        <f t="shared" si="299"/>
        <v>0</v>
      </c>
      <c r="AO3785" s="8">
        <v>128.92421320848302</v>
      </c>
      <c r="AT3785" s="18"/>
      <c r="AU3785" s="91"/>
    </row>
    <row r="3786" ht="12.0" customHeight="1">
      <c r="A3786" s="97">
        <v>5304019.0</v>
      </c>
      <c r="B3786" s="92" t="s">
        <v>4169</v>
      </c>
      <c r="C3786" s="81" t="str">
        <f t="shared" si="297"/>
        <v/>
      </c>
      <c r="D3786" s="82">
        <v>67.53</v>
      </c>
      <c r="E3786" s="94"/>
      <c r="F3786" s="84">
        <f t="shared" si="298"/>
        <v>82.3866</v>
      </c>
      <c r="G3786" s="95" t="s">
        <v>246</v>
      </c>
      <c r="H3786" s="69"/>
      <c r="I3786" s="76"/>
      <c r="J3786" s="108"/>
      <c r="K3786" s="88"/>
      <c r="N3786" s="18"/>
      <c r="P3786" s="4">
        <v>60.0</v>
      </c>
      <c r="Q3786" s="4"/>
      <c r="R3786" s="4"/>
      <c r="S3786" s="21"/>
      <c r="T3786" s="21"/>
      <c r="V3786" s="89"/>
      <c r="Z3786" s="73"/>
      <c r="AA3786" s="73">
        <v>9.990937924784788</v>
      </c>
      <c r="AB3786" s="4"/>
      <c r="AC3786" s="74"/>
      <c r="AD3786" s="75"/>
      <c r="AE3786" s="76"/>
      <c r="AF3786" s="76"/>
      <c r="AJ3786" s="90"/>
      <c r="AK3786" s="18"/>
      <c r="AL3786" s="18">
        <f t="shared" si="299"/>
        <v>0</v>
      </c>
      <c r="AO3786" s="8">
        <v>128.92421320848302</v>
      </c>
      <c r="AT3786" s="18"/>
      <c r="AU3786" s="91"/>
    </row>
    <row r="3787" ht="12.0" customHeight="1">
      <c r="A3787" s="97">
        <v>5304020.0</v>
      </c>
      <c r="B3787" s="92" t="s">
        <v>4170</v>
      </c>
      <c r="C3787" s="81" t="str">
        <f t="shared" si="297"/>
        <v/>
      </c>
      <c r="D3787" s="82">
        <v>67.53</v>
      </c>
      <c r="E3787" s="94"/>
      <c r="F3787" s="84">
        <f t="shared" si="298"/>
        <v>82.3866</v>
      </c>
      <c r="G3787" s="95" t="s">
        <v>246</v>
      </c>
      <c r="H3787" s="69"/>
      <c r="I3787" s="76"/>
      <c r="J3787" s="108"/>
      <c r="K3787" s="88"/>
      <c r="N3787" s="18"/>
      <c r="P3787" s="4">
        <v>60.0</v>
      </c>
      <c r="Q3787" s="4"/>
      <c r="R3787" s="4"/>
      <c r="S3787" s="21"/>
      <c r="T3787" s="21"/>
      <c r="V3787" s="89"/>
      <c r="Z3787" s="73"/>
      <c r="AA3787" s="73">
        <v>9.990937924784788</v>
      </c>
      <c r="AB3787" s="4"/>
      <c r="AC3787" s="74"/>
      <c r="AD3787" s="75"/>
      <c r="AE3787" s="76"/>
      <c r="AF3787" s="76"/>
      <c r="AJ3787" s="90"/>
      <c r="AK3787" s="18"/>
      <c r="AL3787" s="18">
        <f t="shared" si="299"/>
        <v>0</v>
      </c>
      <c r="AO3787" s="8">
        <v>128.92421320848302</v>
      </c>
      <c r="AT3787" s="18"/>
      <c r="AU3787" s="91"/>
    </row>
    <row r="3788" ht="12.0" customHeight="1">
      <c r="A3788" s="97">
        <v>5304021.0</v>
      </c>
      <c r="B3788" s="92" t="s">
        <v>4171</v>
      </c>
      <c r="C3788" s="81" t="str">
        <f t="shared" si="297"/>
        <v/>
      </c>
      <c r="D3788" s="82">
        <v>69.82</v>
      </c>
      <c r="E3788" s="94"/>
      <c r="F3788" s="84">
        <f t="shared" si="298"/>
        <v>85.1804</v>
      </c>
      <c r="G3788" s="95" t="s">
        <v>274</v>
      </c>
      <c r="H3788" s="69"/>
      <c r="I3788" s="76"/>
      <c r="J3788" s="108"/>
      <c r="K3788" s="88"/>
      <c r="N3788" s="18"/>
      <c r="P3788" s="4">
        <v>60.0</v>
      </c>
      <c r="Q3788" s="4"/>
      <c r="R3788" s="4"/>
      <c r="S3788" s="21"/>
      <c r="T3788" s="21"/>
      <c r="V3788" s="89"/>
      <c r="Z3788" s="73"/>
      <c r="AA3788" s="73">
        <v>9.991235758106924</v>
      </c>
      <c r="AB3788" s="4"/>
      <c r="AC3788" s="74"/>
      <c r="AD3788" s="75"/>
      <c r="AE3788" s="76"/>
      <c r="AF3788" s="76"/>
      <c r="AJ3788" s="90"/>
      <c r="AK3788" s="18"/>
      <c r="AL3788" s="18">
        <f t="shared" si="299"/>
        <v>0</v>
      </c>
      <c r="AO3788" s="8">
        <v>0.9277030144524889</v>
      </c>
      <c r="AT3788" s="18"/>
      <c r="AU3788" s="91"/>
    </row>
    <row r="3789" ht="12.0" customHeight="1">
      <c r="A3789" s="97">
        <v>5304053.0</v>
      </c>
      <c r="B3789" s="92" t="s">
        <v>4172</v>
      </c>
      <c r="C3789" s="81" t="str">
        <f t="shared" si="297"/>
        <v/>
      </c>
      <c r="D3789" s="82">
        <v>67.53</v>
      </c>
      <c r="E3789" s="94" t="s">
        <v>372</v>
      </c>
      <c r="F3789" s="84">
        <f t="shared" si="298"/>
        <v>82.3866</v>
      </c>
      <c r="G3789" s="95" t="s">
        <v>252</v>
      </c>
      <c r="H3789" s="69"/>
      <c r="I3789" s="76"/>
      <c r="J3789" s="108"/>
      <c r="K3789" s="88"/>
      <c r="N3789" s="18"/>
      <c r="P3789" s="4">
        <v>60.0</v>
      </c>
      <c r="Q3789" s="4"/>
      <c r="R3789" s="4"/>
      <c r="S3789" s="21"/>
      <c r="T3789" s="21"/>
      <c r="V3789" s="89"/>
      <c r="Z3789" s="73"/>
      <c r="AA3789" s="73">
        <v>9.990937924784788</v>
      </c>
      <c r="AB3789" s="4"/>
      <c r="AC3789" s="74"/>
      <c r="AD3789" s="75"/>
      <c r="AE3789" s="76"/>
      <c r="AF3789" s="76"/>
      <c r="AJ3789" s="90"/>
      <c r="AK3789" s="18"/>
      <c r="AL3789" s="18">
        <f t="shared" si="299"/>
        <v>0</v>
      </c>
      <c r="AO3789" s="8">
        <v>2.1204640330342603</v>
      </c>
      <c r="AT3789" s="18"/>
      <c r="AU3789" s="91"/>
    </row>
    <row r="3790" ht="12.0" customHeight="1">
      <c r="A3790" s="97">
        <v>5304054.0</v>
      </c>
      <c r="B3790" s="92" t="s">
        <v>4173</v>
      </c>
      <c r="C3790" s="81" t="str">
        <f t="shared" si="297"/>
        <v/>
      </c>
      <c r="D3790" s="82">
        <v>67.53</v>
      </c>
      <c r="E3790" s="94"/>
      <c r="F3790" s="84">
        <f t="shared" si="298"/>
        <v>82.3866</v>
      </c>
      <c r="G3790" s="95" t="s">
        <v>252</v>
      </c>
      <c r="H3790" s="69"/>
      <c r="I3790" s="76"/>
      <c r="J3790" s="108"/>
      <c r="K3790" s="88"/>
      <c r="N3790" s="18"/>
      <c r="P3790" s="4">
        <v>60.0</v>
      </c>
      <c r="Q3790" s="4"/>
      <c r="R3790" s="4"/>
      <c r="S3790" s="21"/>
      <c r="T3790" s="21"/>
      <c r="V3790" s="89"/>
      <c r="Z3790" s="73"/>
      <c r="AA3790" s="73">
        <v>9.990937924784788</v>
      </c>
      <c r="AB3790" s="4"/>
      <c r="AC3790" s="74"/>
      <c r="AD3790" s="75"/>
      <c r="AE3790" s="76"/>
      <c r="AF3790" s="76"/>
      <c r="AJ3790" s="90"/>
      <c r="AK3790" s="18"/>
      <c r="AL3790" s="18">
        <f t="shared" si="299"/>
        <v>0</v>
      </c>
      <c r="AO3790" s="8">
        <v>1.023208041337167</v>
      </c>
      <c r="AT3790" s="18"/>
      <c r="AU3790" s="91"/>
    </row>
    <row r="3791" ht="12.0" customHeight="1">
      <c r="A3791" s="97">
        <v>5304022.0</v>
      </c>
      <c r="B3791" s="92" t="s">
        <v>4174</v>
      </c>
      <c r="C3791" s="81" t="str">
        <f t="shared" si="297"/>
        <v/>
      </c>
      <c r="D3791" s="82">
        <v>67.53</v>
      </c>
      <c r="E3791" s="94"/>
      <c r="F3791" s="84">
        <f t="shared" si="298"/>
        <v>82.3866</v>
      </c>
      <c r="G3791" s="95" t="s">
        <v>252</v>
      </c>
      <c r="H3791" s="69"/>
      <c r="I3791" s="76"/>
      <c r="J3791" s="108"/>
      <c r="K3791" s="88"/>
      <c r="N3791" s="18"/>
      <c r="P3791" s="4">
        <v>60.0</v>
      </c>
      <c r="Q3791" s="4"/>
      <c r="R3791" s="4"/>
      <c r="S3791" s="21"/>
      <c r="T3791" s="21"/>
      <c r="V3791" s="89"/>
      <c r="Z3791" s="73"/>
      <c r="AA3791" s="73">
        <v>9.990937924784788</v>
      </c>
      <c r="AB3791" s="4"/>
      <c r="AC3791" s="74"/>
      <c r="AD3791" s="75"/>
      <c r="AE3791" s="76"/>
      <c r="AF3791" s="76"/>
      <c r="AJ3791" s="90"/>
      <c r="AK3791" s="18"/>
      <c r="AL3791" s="18">
        <f t="shared" si="299"/>
        <v>0</v>
      </c>
      <c r="AO3791" s="8">
        <v>2.1204640330342603</v>
      </c>
      <c r="AT3791" s="18"/>
      <c r="AU3791" s="91"/>
    </row>
    <row r="3792" ht="12.0" customHeight="1">
      <c r="A3792" s="97">
        <v>5304023.0</v>
      </c>
      <c r="B3792" s="92" t="s">
        <v>4175</v>
      </c>
      <c r="C3792" s="81" t="str">
        <f t="shared" si="297"/>
        <v/>
      </c>
      <c r="D3792" s="82">
        <v>67.53</v>
      </c>
      <c r="E3792" s="94" t="s">
        <v>245</v>
      </c>
      <c r="F3792" s="84">
        <f t="shared" si="298"/>
        <v>82.3866</v>
      </c>
      <c r="G3792" s="95" t="s">
        <v>252</v>
      </c>
      <c r="H3792" s="69"/>
      <c r="I3792" s="76"/>
      <c r="J3792" s="108"/>
      <c r="K3792" s="88"/>
      <c r="N3792" s="18"/>
      <c r="P3792" s="4">
        <v>60.0</v>
      </c>
      <c r="Q3792" s="4"/>
      <c r="R3792" s="4"/>
      <c r="S3792" s="21"/>
      <c r="T3792" s="21"/>
      <c r="V3792" s="89"/>
      <c r="Z3792" s="73"/>
      <c r="AA3792" s="73">
        <v>9.990937924784788</v>
      </c>
      <c r="AB3792" s="4"/>
      <c r="AC3792" s="74"/>
      <c r="AD3792" s="75"/>
      <c r="AE3792" s="76"/>
      <c r="AF3792" s="76"/>
      <c r="AJ3792" s="90"/>
      <c r="AK3792" s="18"/>
      <c r="AL3792" s="18">
        <f t="shared" si="299"/>
        <v>0</v>
      </c>
      <c r="AO3792" s="8">
        <v>1.023208041337167</v>
      </c>
      <c r="AT3792" s="18"/>
      <c r="AU3792" s="91"/>
    </row>
    <row r="3793" ht="12.0" customHeight="1">
      <c r="A3793" s="97">
        <v>5304055.0</v>
      </c>
      <c r="B3793" s="92" t="s">
        <v>4176</v>
      </c>
      <c r="C3793" s="81" t="str">
        <f t="shared" si="297"/>
        <v/>
      </c>
      <c r="D3793" s="82">
        <v>67.53</v>
      </c>
      <c r="E3793" s="94" t="s">
        <v>245</v>
      </c>
      <c r="F3793" s="84">
        <f t="shared" si="298"/>
        <v>82.3866</v>
      </c>
      <c r="G3793" s="95" t="s">
        <v>274</v>
      </c>
      <c r="H3793" s="69"/>
      <c r="I3793" s="76"/>
      <c r="J3793" s="108"/>
      <c r="K3793" s="88"/>
      <c r="N3793" s="18"/>
      <c r="P3793" s="4">
        <v>60.0</v>
      </c>
      <c r="Q3793" s="4"/>
      <c r="R3793" s="4"/>
      <c r="S3793" s="21"/>
      <c r="T3793" s="21"/>
      <c r="V3793" s="89"/>
      <c r="Z3793" s="73"/>
      <c r="AA3793" s="73">
        <v>9.990937924784788</v>
      </c>
      <c r="AB3793" s="4"/>
      <c r="AC3793" s="74"/>
      <c r="AD3793" s="75"/>
      <c r="AE3793" s="76"/>
      <c r="AF3793" s="76"/>
      <c r="AJ3793" s="90">
        <v>5304024.0</v>
      </c>
      <c r="AK3793" s="18"/>
      <c r="AL3793" s="18">
        <f t="shared" si="299"/>
        <v>0</v>
      </c>
      <c r="AO3793" s="8">
        <v>1.6075338305297135</v>
      </c>
      <c r="AT3793" s="18"/>
      <c r="AU3793" s="91"/>
    </row>
    <row r="3794" ht="12.0" customHeight="1">
      <c r="A3794" s="97">
        <v>5304025.0</v>
      </c>
      <c r="B3794" s="92" t="s">
        <v>4177</v>
      </c>
      <c r="C3794" s="81" t="str">
        <f t="shared" si="297"/>
        <v/>
      </c>
      <c r="D3794" s="82">
        <v>67.53</v>
      </c>
      <c r="E3794" s="94" t="s">
        <v>245</v>
      </c>
      <c r="F3794" s="84">
        <f t="shared" si="298"/>
        <v>82.3866</v>
      </c>
      <c r="G3794" s="95" t="s">
        <v>274</v>
      </c>
      <c r="H3794" s="69"/>
      <c r="I3794" s="76"/>
      <c r="J3794" s="108"/>
      <c r="K3794" s="88"/>
      <c r="N3794" s="18"/>
      <c r="P3794" s="4">
        <v>60.0</v>
      </c>
      <c r="Q3794" s="4"/>
      <c r="R3794" s="4"/>
      <c r="S3794" s="21"/>
      <c r="T3794" s="21"/>
      <c r="V3794" s="89"/>
      <c r="Z3794" s="73"/>
      <c r="AA3794" s="73">
        <v>9.990937924784788</v>
      </c>
      <c r="AB3794" s="4"/>
      <c r="AC3794" s="74"/>
      <c r="AD3794" s="75"/>
      <c r="AE3794" s="76"/>
      <c r="AF3794" s="76"/>
      <c r="AJ3794" s="90"/>
      <c r="AK3794" s="18"/>
      <c r="AL3794" s="18">
        <f t="shared" si="299"/>
        <v>0</v>
      </c>
      <c r="AO3794" s="8">
        <v>1.198180420153188</v>
      </c>
      <c r="AT3794" s="18"/>
      <c r="AU3794" s="91"/>
    </row>
    <row r="3795" ht="12.0" customHeight="1">
      <c r="A3795" s="97">
        <v>5304026.0</v>
      </c>
      <c r="B3795" s="92" t="s">
        <v>4178</v>
      </c>
      <c r="C3795" s="81" t="str">
        <f t="shared" si="297"/>
        <v/>
      </c>
      <c r="D3795" s="82">
        <v>62.69</v>
      </c>
      <c r="E3795" s="94" t="s">
        <v>245</v>
      </c>
      <c r="F3795" s="84">
        <f t="shared" si="298"/>
        <v>76.4818</v>
      </c>
      <c r="G3795" s="95" t="s">
        <v>252</v>
      </c>
      <c r="H3795" s="69"/>
      <c r="I3795" s="76"/>
      <c r="J3795" s="108"/>
      <c r="K3795" s="88"/>
      <c r="N3795" s="18"/>
      <c r="P3795" s="4">
        <v>60.0</v>
      </c>
      <c r="Q3795" s="4"/>
      <c r="R3795" s="4"/>
      <c r="S3795" s="21"/>
      <c r="T3795" s="21"/>
      <c r="V3795" s="89"/>
      <c r="Z3795" s="73"/>
      <c r="AA3795" s="73">
        <v>10.007322431047115</v>
      </c>
      <c r="AB3795" s="4"/>
      <c r="AC3795" s="74"/>
      <c r="AD3795" s="75"/>
      <c r="AE3795" s="76"/>
      <c r="AF3795" s="76"/>
      <c r="AJ3795" s="90"/>
      <c r="AK3795" s="18"/>
      <c r="AL3795" s="18">
        <f t="shared" si="299"/>
        <v>0</v>
      </c>
      <c r="AO3795" s="8">
        <v>7.387071890915942</v>
      </c>
      <c r="AT3795" s="18"/>
      <c r="AU3795" s="91"/>
    </row>
    <row r="3796" ht="12.0" customHeight="1">
      <c r="A3796" s="97">
        <v>5304027.0</v>
      </c>
      <c r="B3796" s="92" t="s">
        <v>4179</v>
      </c>
      <c r="C3796" s="81" t="str">
        <f t="shared" si="297"/>
        <v/>
      </c>
      <c r="D3796" s="82">
        <v>62.69</v>
      </c>
      <c r="E3796" s="94" t="s">
        <v>245</v>
      </c>
      <c r="F3796" s="84">
        <f t="shared" si="298"/>
        <v>76.4818</v>
      </c>
      <c r="G3796" s="95" t="s">
        <v>252</v>
      </c>
      <c r="H3796" s="69"/>
      <c r="I3796" s="76"/>
      <c r="J3796" s="108"/>
      <c r="K3796" s="88"/>
      <c r="N3796" s="18"/>
      <c r="P3796" s="4">
        <v>60.0</v>
      </c>
      <c r="Q3796" s="4"/>
      <c r="R3796" s="4"/>
      <c r="S3796" s="21"/>
      <c r="T3796" s="21"/>
      <c r="V3796" s="89"/>
      <c r="Z3796" s="73"/>
      <c r="AA3796" s="73">
        <v>10.007322431047115</v>
      </c>
      <c r="AB3796" s="4"/>
      <c r="AC3796" s="74"/>
      <c r="AD3796" s="75"/>
      <c r="AE3796" s="76"/>
      <c r="AF3796" s="76"/>
      <c r="AJ3796" s="90"/>
      <c r="AK3796" s="18"/>
      <c r="AL3796" s="18">
        <f t="shared" si="299"/>
        <v>0</v>
      </c>
      <c r="AO3796" s="8">
        <v>1.3642136694422369</v>
      </c>
      <c r="AT3796" s="18"/>
      <c r="AU3796" s="91"/>
    </row>
    <row r="3797" ht="12.0" customHeight="1">
      <c r="A3797" s="97">
        <v>5304028.0</v>
      </c>
      <c r="B3797" s="92" t="s">
        <v>4180</v>
      </c>
      <c r="C3797" s="81" t="str">
        <f t="shared" si="297"/>
        <v/>
      </c>
      <c r="D3797" s="82">
        <v>62.69</v>
      </c>
      <c r="E3797" s="94" t="s">
        <v>245</v>
      </c>
      <c r="F3797" s="84">
        <f t="shared" si="298"/>
        <v>76.4818</v>
      </c>
      <c r="G3797" s="95" t="s">
        <v>252</v>
      </c>
      <c r="H3797" s="69"/>
      <c r="I3797" s="76"/>
      <c r="J3797" s="108"/>
      <c r="K3797" s="88"/>
      <c r="N3797" s="18"/>
      <c r="P3797" s="4">
        <v>60.0</v>
      </c>
      <c r="Q3797" s="4"/>
      <c r="R3797" s="4"/>
      <c r="S3797" s="21"/>
      <c r="T3797" s="21"/>
      <c r="V3797" s="89"/>
      <c r="Z3797" s="73"/>
      <c r="AA3797" s="73">
        <v>10.007322431047115</v>
      </c>
      <c r="AB3797" s="4"/>
      <c r="AC3797" s="74"/>
      <c r="AD3797" s="75"/>
      <c r="AE3797" s="76"/>
      <c r="AF3797" s="76"/>
      <c r="AJ3797" s="90"/>
      <c r="AK3797" s="18"/>
      <c r="AL3797" s="18">
        <f t="shared" si="299"/>
        <v>0</v>
      </c>
      <c r="AO3797" s="8">
        <v>1.8467679727289854</v>
      </c>
      <c r="AT3797" s="18"/>
      <c r="AU3797" s="91"/>
    </row>
    <row r="3798" ht="12.0" customHeight="1">
      <c r="A3798" s="97">
        <v>5304029.0</v>
      </c>
      <c r="B3798" s="92" t="s">
        <v>4181</v>
      </c>
      <c r="C3798" s="81" t="str">
        <f t="shared" si="297"/>
        <v/>
      </c>
      <c r="D3798" s="82">
        <v>62.69</v>
      </c>
      <c r="E3798" s="94" t="s">
        <v>245</v>
      </c>
      <c r="F3798" s="84">
        <f t="shared" si="298"/>
        <v>76.4818</v>
      </c>
      <c r="G3798" s="95" t="s">
        <v>274</v>
      </c>
      <c r="H3798" s="69"/>
      <c r="I3798" s="76"/>
      <c r="J3798" s="108"/>
      <c r="K3798" s="88"/>
      <c r="N3798" s="18"/>
      <c r="P3798" s="4">
        <v>60.0</v>
      </c>
      <c r="Q3798" s="4"/>
      <c r="R3798" s="4"/>
      <c r="S3798" s="21"/>
      <c r="T3798" s="21"/>
      <c r="V3798" s="89"/>
      <c r="Z3798" s="73"/>
      <c r="AA3798" s="73">
        <v>10.007322431047115</v>
      </c>
      <c r="AB3798" s="4"/>
      <c r="AC3798" s="74"/>
      <c r="AD3798" s="75"/>
      <c r="AE3798" s="76"/>
      <c r="AF3798" s="76"/>
      <c r="AJ3798" s="90"/>
      <c r="AK3798" s="18"/>
      <c r="AL3798" s="18">
        <f t="shared" si="299"/>
        <v>0</v>
      </c>
      <c r="AO3798" s="8">
        <v>3.3065940845052313</v>
      </c>
      <c r="AT3798" s="18"/>
      <c r="AU3798" s="91"/>
    </row>
    <row r="3799" ht="12.0" customHeight="1">
      <c r="A3799" s="97">
        <v>5304030.0</v>
      </c>
      <c r="B3799" s="92" t="s">
        <v>4182</v>
      </c>
      <c r="C3799" s="81" t="str">
        <f t="shared" si="297"/>
        <v/>
      </c>
      <c r="D3799" s="82">
        <v>62.69</v>
      </c>
      <c r="E3799" s="94" t="s">
        <v>245</v>
      </c>
      <c r="F3799" s="84">
        <f t="shared" si="298"/>
        <v>76.4818</v>
      </c>
      <c r="G3799" s="95" t="s">
        <v>274</v>
      </c>
      <c r="H3799" s="69"/>
      <c r="I3799" s="76"/>
      <c r="J3799" s="108"/>
      <c r="K3799" s="88"/>
      <c r="N3799" s="18"/>
      <c r="P3799" s="4">
        <v>60.0</v>
      </c>
      <c r="Q3799" s="4"/>
      <c r="R3799" s="4"/>
      <c r="S3799" s="21"/>
      <c r="T3799" s="21"/>
      <c r="V3799" s="89"/>
      <c r="Z3799" s="73"/>
      <c r="AA3799" s="73">
        <v>10.007322431047115</v>
      </c>
      <c r="AB3799" s="4"/>
      <c r="AC3799" s="74"/>
      <c r="AD3799" s="75"/>
      <c r="AE3799" s="76"/>
      <c r="AF3799" s="76"/>
      <c r="AJ3799" s="90"/>
      <c r="AK3799" s="18"/>
      <c r="AL3799" s="18">
        <f t="shared" si="299"/>
        <v>0</v>
      </c>
      <c r="AO3799" s="8">
        <v>3.338388258394705</v>
      </c>
      <c r="AT3799" s="18"/>
      <c r="AU3799" s="91"/>
    </row>
    <row r="3800" ht="12.0" customHeight="1">
      <c r="A3800" s="97">
        <v>5304031.0</v>
      </c>
      <c r="B3800" s="92" t="s">
        <v>4183</v>
      </c>
      <c r="C3800" s="81" t="str">
        <f t="shared" si="297"/>
        <v/>
      </c>
      <c r="D3800" s="82">
        <v>69.82</v>
      </c>
      <c r="E3800" s="94" t="s">
        <v>245</v>
      </c>
      <c r="F3800" s="84">
        <f t="shared" si="298"/>
        <v>85.1804</v>
      </c>
      <c r="G3800" s="95" t="s">
        <v>246</v>
      </c>
      <c r="H3800" s="69"/>
      <c r="I3800" s="76"/>
      <c r="J3800" s="108"/>
      <c r="K3800" s="88"/>
      <c r="N3800" s="18"/>
      <c r="P3800" s="4">
        <v>60.0</v>
      </c>
      <c r="Q3800" s="4"/>
      <c r="R3800" s="4"/>
      <c r="S3800" s="21"/>
      <c r="T3800" s="21"/>
      <c r="V3800" s="89"/>
      <c r="Z3800" s="73"/>
      <c r="AA3800" s="73">
        <v>9.991235758106924</v>
      </c>
      <c r="AB3800" s="4"/>
      <c r="AC3800" s="74"/>
      <c r="AD3800" s="75"/>
      <c r="AE3800" s="76"/>
      <c r="AF3800" s="76"/>
      <c r="AJ3800" s="90"/>
      <c r="AK3800" s="18"/>
      <c r="AL3800" s="18">
        <f t="shared" si="299"/>
        <v>0</v>
      </c>
      <c r="AO3800" s="8">
        <v>1.960429011673184</v>
      </c>
      <c r="AT3800" s="18"/>
      <c r="AU3800" s="91"/>
    </row>
    <row r="3801" ht="12.0" customHeight="1">
      <c r="A3801" s="97">
        <v>5304032.0</v>
      </c>
      <c r="B3801" s="92" t="s">
        <v>4184</v>
      </c>
      <c r="C3801" s="81" t="str">
        <f t="shared" si="297"/>
        <v/>
      </c>
      <c r="D3801" s="82">
        <v>62.69</v>
      </c>
      <c r="E3801" s="94"/>
      <c r="F3801" s="84">
        <f t="shared" si="298"/>
        <v>76.4818</v>
      </c>
      <c r="G3801" s="95" t="s">
        <v>246</v>
      </c>
      <c r="H3801" s="69"/>
      <c r="I3801" s="76"/>
      <c r="J3801" s="108"/>
      <c r="K3801" s="88"/>
      <c r="N3801" s="18"/>
      <c r="P3801" s="4">
        <v>60.0</v>
      </c>
      <c r="Q3801" s="4"/>
      <c r="R3801" s="4"/>
      <c r="S3801" s="21"/>
      <c r="T3801" s="21"/>
      <c r="V3801" s="89"/>
      <c r="Z3801" s="73"/>
      <c r="AA3801" s="73">
        <v>10.007322431047115</v>
      </c>
      <c r="AB3801" s="4"/>
      <c r="AC3801" s="74"/>
      <c r="AD3801" s="75"/>
      <c r="AE3801" s="76"/>
      <c r="AF3801" s="76"/>
      <c r="AJ3801" s="90"/>
      <c r="AK3801" s="18"/>
      <c r="AL3801" s="18">
        <f t="shared" si="299"/>
        <v>0</v>
      </c>
      <c r="AO3801" s="8">
        <v>138.8769515492197</v>
      </c>
      <c r="AT3801" s="18"/>
      <c r="AU3801" s="91"/>
    </row>
    <row r="3802" ht="12.0" customHeight="1">
      <c r="A3802" s="97">
        <v>5304033.0</v>
      </c>
      <c r="B3802" s="92" t="s">
        <v>4185</v>
      </c>
      <c r="C3802" s="81" t="str">
        <f t="shared" si="297"/>
        <v/>
      </c>
      <c r="D3802" s="82">
        <v>62.69</v>
      </c>
      <c r="E3802" s="94" t="s">
        <v>245</v>
      </c>
      <c r="F3802" s="84">
        <f t="shared" si="298"/>
        <v>76.4818</v>
      </c>
      <c r="G3802" s="95" t="s">
        <v>246</v>
      </c>
      <c r="H3802" s="69"/>
      <c r="I3802" s="76"/>
      <c r="J3802" s="108"/>
      <c r="K3802" s="88"/>
      <c r="N3802" s="18"/>
      <c r="P3802" s="4">
        <v>60.0</v>
      </c>
      <c r="Q3802" s="4"/>
      <c r="R3802" s="4"/>
      <c r="S3802" s="21"/>
      <c r="T3802" s="21"/>
      <c r="V3802" s="89"/>
      <c r="Z3802" s="73"/>
      <c r="AA3802" s="73">
        <v>10.007322431047115</v>
      </c>
      <c r="AB3802" s="4"/>
      <c r="AC3802" s="74"/>
      <c r="AD3802" s="75"/>
      <c r="AE3802" s="76"/>
      <c r="AF3802" s="76"/>
      <c r="AJ3802" s="90"/>
      <c r="AK3802" s="18"/>
      <c r="AL3802" s="18">
        <f t="shared" si="299"/>
        <v>0</v>
      </c>
      <c r="AO3802" s="8">
        <v>36.54656619716308</v>
      </c>
      <c r="AT3802" s="18"/>
      <c r="AU3802" s="91"/>
    </row>
    <row r="3803" ht="12.0" customHeight="1">
      <c r="A3803" s="97">
        <v>5304034.0</v>
      </c>
      <c r="B3803" s="92" t="s">
        <v>4186</v>
      </c>
      <c r="C3803" s="81" t="str">
        <f t="shared" si="297"/>
        <v/>
      </c>
      <c r="D3803" s="82">
        <v>62.69</v>
      </c>
      <c r="E3803" s="94" t="s">
        <v>245</v>
      </c>
      <c r="F3803" s="84">
        <f t="shared" si="298"/>
        <v>76.4818</v>
      </c>
      <c r="G3803" s="95" t="s">
        <v>246</v>
      </c>
      <c r="H3803" s="69"/>
      <c r="I3803" s="76"/>
      <c r="J3803" s="108"/>
      <c r="K3803" s="88"/>
      <c r="N3803" s="18"/>
      <c r="P3803" s="4">
        <v>60.0</v>
      </c>
      <c r="Q3803" s="4"/>
      <c r="R3803" s="4"/>
      <c r="S3803" s="21"/>
      <c r="T3803" s="21"/>
      <c r="V3803" s="89"/>
      <c r="Z3803" s="73"/>
      <c r="AA3803" s="73">
        <v>10.007322431047115</v>
      </c>
      <c r="AB3803" s="4"/>
      <c r="AC3803" s="74"/>
      <c r="AD3803" s="75"/>
      <c r="AE3803" s="76"/>
      <c r="AF3803" s="76"/>
      <c r="AJ3803" s="90"/>
      <c r="AK3803" s="18"/>
      <c r="AL3803" s="18">
        <f t="shared" si="299"/>
        <v>0</v>
      </c>
      <c r="AO3803" s="8">
        <v>23.146158591536622</v>
      </c>
      <c r="AT3803" s="18"/>
      <c r="AU3803" s="91"/>
    </row>
    <row r="3804" ht="12.0" customHeight="1">
      <c r="A3804" s="97">
        <v>5304035.0</v>
      </c>
      <c r="B3804" s="92" t="s">
        <v>4187</v>
      </c>
      <c r="C3804" s="81" t="str">
        <f t="shared" si="297"/>
        <v/>
      </c>
      <c r="D3804" s="82">
        <v>62.69</v>
      </c>
      <c r="E3804" s="94" t="s">
        <v>372</v>
      </c>
      <c r="F3804" s="84">
        <f t="shared" si="298"/>
        <v>76.4818</v>
      </c>
      <c r="G3804" s="95" t="s">
        <v>246</v>
      </c>
      <c r="H3804" s="69"/>
      <c r="I3804" s="76"/>
      <c r="J3804" s="108"/>
      <c r="K3804" s="88"/>
      <c r="N3804" s="18"/>
      <c r="P3804" s="4">
        <v>60.0</v>
      </c>
      <c r="Q3804" s="4"/>
      <c r="R3804" s="4"/>
      <c r="S3804" s="21"/>
      <c r="T3804" s="21"/>
      <c r="V3804" s="89"/>
      <c r="Z3804" s="73"/>
      <c r="AA3804" s="73">
        <v>10.007322431047115</v>
      </c>
      <c r="AB3804" s="4"/>
      <c r="AC3804" s="74"/>
      <c r="AD3804" s="75"/>
      <c r="AE3804" s="76"/>
      <c r="AF3804" s="76"/>
      <c r="AJ3804" s="90"/>
      <c r="AK3804" s="18"/>
      <c r="AL3804" s="18">
        <f t="shared" si="299"/>
        <v>0</v>
      </c>
      <c r="AO3804" s="8">
        <v>31.56294353391357</v>
      </c>
      <c r="AT3804" s="18"/>
      <c r="AU3804" s="91"/>
    </row>
    <row r="3805" ht="12.0" customHeight="1">
      <c r="A3805" s="97">
        <v>5304036.0</v>
      </c>
      <c r="B3805" s="92" t="s">
        <v>4188</v>
      </c>
      <c r="C3805" s="81" t="str">
        <f t="shared" si="297"/>
        <v/>
      </c>
      <c r="D3805" s="82">
        <v>67.53</v>
      </c>
      <c r="E3805" s="94" t="s">
        <v>245</v>
      </c>
      <c r="F3805" s="84">
        <f t="shared" si="298"/>
        <v>82.3866</v>
      </c>
      <c r="G3805" s="95" t="s">
        <v>252</v>
      </c>
      <c r="H3805" s="69"/>
      <c r="I3805" s="76"/>
      <c r="J3805" s="108"/>
      <c r="K3805" s="88"/>
      <c r="N3805" s="18"/>
      <c r="P3805" s="4">
        <v>60.0</v>
      </c>
      <c r="Q3805" s="4"/>
      <c r="R3805" s="4"/>
      <c r="S3805" s="21"/>
      <c r="T3805" s="21"/>
      <c r="V3805" s="89"/>
      <c r="Z3805" s="73"/>
      <c r="AA3805" s="73">
        <v>9.990937924784788</v>
      </c>
      <c r="AB3805" s="4"/>
      <c r="AC3805" s="74"/>
      <c r="AD3805" s="75"/>
      <c r="AE3805" s="76"/>
      <c r="AF3805" s="76"/>
      <c r="AJ3805" s="90"/>
      <c r="AK3805" s="18"/>
      <c r="AL3805" s="18">
        <f t="shared" si="299"/>
        <v>0</v>
      </c>
      <c r="AO3805" s="8">
        <v>7.958284765955741</v>
      </c>
      <c r="AT3805" s="18"/>
      <c r="AU3805" s="91"/>
    </row>
    <row r="3806" ht="12.0" customHeight="1">
      <c r="A3806" s="97">
        <v>5304037.0</v>
      </c>
      <c r="B3806" s="92" t="s">
        <v>4189</v>
      </c>
      <c r="C3806" s="81" t="str">
        <f t="shared" si="297"/>
        <v/>
      </c>
      <c r="D3806" s="82">
        <v>67.53</v>
      </c>
      <c r="E3806" s="94" t="s">
        <v>245</v>
      </c>
      <c r="F3806" s="84">
        <f t="shared" si="298"/>
        <v>82.3866</v>
      </c>
      <c r="G3806" s="95" t="s">
        <v>274</v>
      </c>
      <c r="H3806" s="69"/>
      <c r="I3806" s="76"/>
      <c r="J3806" s="108"/>
      <c r="K3806" s="88"/>
      <c r="N3806" s="18"/>
      <c r="P3806" s="4">
        <v>60.0</v>
      </c>
      <c r="Q3806" s="4"/>
      <c r="R3806" s="4"/>
      <c r="S3806" s="21"/>
      <c r="T3806" s="21"/>
      <c r="V3806" s="89"/>
      <c r="Z3806" s="73"/>
      <c r="AA3806" s="73">
        <v>9.990937924784788</v>
      </c>
      <c r="AB3806" s="4"/>
      <c r="AC3806" s="74"/>
      <c r="AD3806" s="75"/>
      <c r="AE3806" s="76"/>
      <c r="AF3806" s="76"/>
      <c r="AJ3806" s="90"/>
      <c r="AK3806" s="18"/>
      <c r="AL3806" s="18">
        <f t="shared" si="299"/>
        <v>0</v>
      </c>
      <c r="AO3806" s="8">
        <v>3.5614423538254982</v>
      </c>
      <c r="AT3806" s="18"/>
      <c r="AU3806" s="91"/>
    </row>
    <row r="3807" ht="12.0" customHeight="1">
      <c r="A3807" s="97">
        <v>5304038.0</v>
      </c>
      <c r="B3807" s="92" t="s">
        <v>4190</v>
      </c>
      <c r="C3807" s="81" t="str">
        <f t="shared" si="297"/>
        <v/>
      </c>
      <c r="D3807" s="82">
        <v>67.53</v>
      </c>
      <c r="E3807" s="94" t="s">
        <v>245</v>
      </c>
      <c r="F3807" s="84">
        <f t="shared" si="298"/>
        <v>82.3866</v>
      </c>
      <c r="G3807" s="95" t="s">
        <v>274</v>
      </c>
      <c r="H3807" s="69"/>
      <c r="I3807" s="76"/>
      <c r="J3807" s="108"/>
      <c r="K3807" s="88"/>
      <c r="N3807" s="18"/>
      <c r="P3807" s="4">
        <v>60.0</v>
      </c>
      <c r="Q3807" s="4"/>
      <c r="R3807" s="4"/>
      <c r="S3807" s="21"/>
      <c r="T3807" s="21"/>
      <c r="V3807" s="89"/>
      <c r="Z3807" s="73"/>
      <c r="AA3807" s="73">
        <v>9.990937924784788</v>
      </c>
      <c r="AB3807" s="4"/>
      <c r="AC3807" s="74"/>
      <c r="AD3807" s="75"/>
      <c r="AE3807" s="76"/>
      <c r="AF3807" s="76"/>
      <c r="AJ3807" s="90"/>
      <c r="AK3807" s="18"/>
      <c r="AL3807" s="18">
        <f t="shared" si="299"/>
        <v>0</v>
      </c>
      <c r="AO3807" s="8">
        <v>4.774970859573445</v>
      </c>
      <c r="AT3807" s="18"/>
      <c r="AU3807" s="91"/>
    </row>
    <row r="3808" ht="12.0" customHeight="1">
      <c r="A3808" s="97">
        <v>5304039.0</v>
      </c>
      <c r="B3808" s="92" t="s">
        <v>4191</v>
      </c>
      <c r="C3808" s="81" t="str">
        <f t="shared" si="297"/>
        <v/>
      </c>
      <c r="D3808" s="82">
        <v>67.53</v>
      </c>
      <c r="E3808" s="94" t="s">
        <v>245</v>
      </c>
      <c r="F3808" s="84">
        <f t="shared" si="298"/>
        <v>82.3866</v>
      </c>
      <c r="G3808" s="95" t="s">
        <v>274</v>
      </c>
      <c r="H3808" s="69"/>
      <c r="I3808" s="76"/>
      <c r="J3808" s="108"/>
      <c r="K3808" s="88"/>
      <c r="N3808" s="18"/>
      <c r="P3808" s="4">
        <v>60.0</v>
      </c>
      <c r="Q3808" s="4"/>
      <c r="R3808" s="4"/>
      <c r="S3808" s="21"/>
      <c r="T3808" s="21"/>
      <c r="V3808" s="89"/>
      <c r="Z3808" s="73"/>
      <c r="AA3808" s="73">
        <v>9.990937924784788</v>
      </c>
      <c r="AB3808" s="4"/>
      <c r="AC3808" s="74"/>
      <c r="AD3808" s="75"/>
      <c r="AE3808" s="76"/>
      <c r="AF3808" s="76"/>
      <c r="AJ3808" s="90"/>
      <c r="AK3808" s="18"/>
      <c r="AL3808" s="18">
        <f t="shared" si="299"/>
        <v>0</v>
      </c>
      <c r="AO3808" s="8">
        <v>4.507839622674232</v>
      </c>
      <c r="AT3808" s="18"/>
      <c r="AU3808" s="91"/>
    </row>
    <row r="3809" ht="12.0" customHeight="1">
      <c r="A3809" s="97">
        <v>5304040.0</v>
      </c>
      <c r="B3809" s="92" t="s">
        <v>4192</v>
      </c>
      <c r="C3809" s="81" t="str">
        <f t="shared" si="297"/>
        <v/>
      </c>
      <c r="D3809" s="82">
        <v>67.53</v>
      </c>
      <c r="E3809" s="94"/>
      <c r="F3809" s="84">
        <f t="shared" si="298"/>
        <v>82.3866</v>
      </c>
      <c r="G3809" s="95" t="s">
        <v>246</v>
      </c>
      <c r="H3809" s="69"/>
      <c r="I3809" s="76"/>
      <c r="J3809" s="108"/>
      <c r="K3809" s="88"/>
      <c r="N3809" s="18"/>
      <c r="P3809" s="4">
        <v>60.0</v>
      </c>
      <c r="Q3809" s="4"/>
      <c r="R3809" s="4"/>
      <c r="S3809" s="21"/>
      <c r="T3809" s="21"/>
      <c r="V3809" s="89"/>
      <c r="Z3809" s="73"/>
      <c r="AA3809" s="73">
        <v>9.990937924784788</v>
      </c>
      <c r="AB3809" s="4"/>
      <c r="AC3809" s="74"/>
      <c r="AD3809" s="75"/>
      <c r="AE3809" s="76"/>
      <c r="AF3809" s="76"/>
      <c r="AJ3809" s="90"/>
      <c r="AK3809" s="18"/>
      <c r="AL3809" s="18">
        <f t="shared" si="299"/>
        <v>0</v>
      </c>
      <c r="AO3809" s="8">
        <v>128.92421320848302</v>
      </c>
      <c r="AT3809" s="18"/>
      <c r="AU3809" s="91"/>
    </row>
    <row r="3810" ht="12.0" customHeight="1">
      <c r="A3810" s="97">
        <v>5304041.0</v>
      </c>
      <c r="B3810" s="92" t="s">
        <v>4193</v>
      </c>
      <c r="C3810" s="81" t="str">
        <f t="shared" si="297"/>
        <v/>
      </c>
      <c r="D3810" s="82">
        <v>67.53</v>
      </c>
      <c r="E3810" s="94"/>
      <c r="F3810" s="84">
        <f t="shared" si="298"/>
        <v>82.3866</v>
      </c>
      <c r="G3810" s="95" t="s">
        <v>246</v>
      </c>
      <c r="H3810" s="69"/>
      <c r="I3810" s="76"/>
      <c r="J3810" s="108"/>
      <c r="K3810" s="88"/>
      <c r="N3810" s="18"/>
      <c r="P3810" s="4">
        <v>60.0</v>
      </c>
      <c r="Q3810" s="4"/>
      <c r="R3810" s="4"/>
      <c r="S3810" s="21"/>
      <c r="T3810" s="21"/>
      <c r="V3810" s="89"/>
      <c r="Z3810" s="73"/>
      <c r="AA3810" s="73">
        <v>9.990937924784788</v>
      </c>
      <c r="AB3810" s="4"/>
      <c r="AC3810" s="74"/>
      <c r="AD3810" s="75"/>
      <c r="AE3810" s="76"/>
      <c r="AF3810" s="76"/>
      <c r="AJ3810" s="90"/>
      <c r="AK3810" s="18"/>
      <c r="AL3810" s="18">
        <f t="shared" si="299"/>
        <v>0</v>
      </c>
      <c r="AO3810" s="8">
        <v>128.92421320848302</v>
      </c>
      <c r="AT3810" s="18"/>
      <c r="AU3810" s="91"/>
    </row>
    <row r="3811" ht="12.0" customHeight="1">
      <c r="A3811" s="97">
        <v>5304042.0</v>
      </c>
      <c r="B3811" s="92" t="s">
        <v>4194</v>
      </c>
      <c r="C3811" s="81" t="str">
        <f t="shared" si="297"/>
        <v/>
      </c>
      <c r="D3811" s="82">
        <v>67.53</v>
      </c>
      <c r="E3811" s="94"/>
      <c r="F3811" s="84">
        <f t="shared" si="298"/>
        <v>82.3866</v>
      </c>
      <c r="G3811" s="95" t="s">
        <v>246</v>
      </c>
      <c r="H3811" s="69"/>
      <c r="I3811" s="76"/>
      <c r="J3811" s="108"/>
      <c r="K3811" s="88"/>
      <c r="N3811" s="18"/>
      <c r="P3811" s="4">
        <v>60.0</v>
      </c>
      <c r="Q3811" s="4"/>
      <c r="R3811" s="4"/>
      <c r="S3811" s="21"/>
      <c r="T3811" s="21"/>
      <c r="V3811" s="89"/>
      <c r="Z3811" s="73"/>
      <c r="AA3811" s="73">
        <v>9.990937924784788</v>
      </c>
      <c r="AB3811" s="4"/>
      <c r="AC3811" s="74"/>
      <c r="AD3811" s="75"/>
      <c r="AE3811" s="76"/>
      <c r="AF3811" s="76"/>
      <c r="AJ3811" s="90"/>
      <c r="AK3811" s="18"/>
      <c r="AL3811" s="18">
        <f t="shared" si="299"/>
        <v>0</v>
      </c>
      <c r="AO3811" s="8">
        <v>128.92421320848302</v>
      </c>
      <c r="AT3811" s="18"/>
      <c r="AU3811" s="91"/>
    </row>
    <row r="3812" ht="12.0" customHeight="1">
      <c r="A3812" s="97">
        <v>5304043.0</v>
      </c>
      <c r="B3812" s="92" t="s">
        <v>4195</v>
      </c>
      <c r="C3812" s="81" t="str">
        <f t="shared" si="297"/>
        <v/>
      </c>
      <c r="D3812" s="82">
        <v>67.53</v>
      </c>
      <c r="E3812" s="94" t="s">
        <v>245</v>
      </c>
      <c r="F3812" s="84">
        <f t="shared" si="298"/>
        <v>82.3866</v>
      </c>
      <c r="G3812" s="95" t="s">
        <v>246</v>
      </c>
      <c r="H3812" s="69"/>
      <c r="I3812" s="76"/>
      <c r="J3812" s="108"/>
      <c r="K3812" s="88"/>
      <c r="N3812" s="18"/>
      <c r="P3812" s="4">
        <v>60.0</v>
      </c>
      <c r="Q3812" s="4"/>
      <c r="R3812" s="4"/>
      <c r="S3812" s="21"/>
      <c r="T3812" s="21"/>
      <c r="V3812" s="89"/>
      <c r="Z3812" s="73"/>
      <c r="AA3812" s="73">
        <v>9.990937924784788</v>
      </c>
      <c r="AB3812" s="4"/>
      <c r="AC3812" s="74"/>
      <c r="AD3812" s="75"/>
      <c r="AE3812" s="76"/>
      <c r="AF3812" s="76"/>
      <c r="AJ3812" s="90"/>
      <c r="AK3812" s="18"/>
      <c r="AL3812" s="18">
        <f t="shared" si="299"/>
        <v>0</v>
      </c>
      <c r="AO3812" s="8">
        <v>128.92421320848302</v>
      </c>
      <c r="AT3812" s="18"/>
      <c r="AU3812" s="91"/>
    </row>
    <row r="3813" ht="12.0" customHeight="1">
      <c r="A3813" s="97">
        <v>5304044.0</v>
      </c>
      <c r="B3813" s="92" t="s">
        <v>4196</v>
      </c>
      <c r="C3813" s="81" t="str">
        <f t="shared" si="297"/>
        <v/>
      </c>
      <c r="D3813" s="82">
        <v>69.82</v>
      </c>
      <c r="E3813" s="94" t="s">
        <v>245</v>
      </c>
      <c r="F3813" s="84">
        <f t="shared" si="298"/>
        <v>85.1804</v>
      </c>
      <c r="G3813" s="95" t="s">
        <v>252</v>
      </c>
      <c r="H3813" s="69"/>
      <c r="I3813" s="76"/>
      <c r="J3813" s="108"/>
      <c r="K3813" s="88"/>
      <c r="N3813" s="18"/>
      <c r="P3813" s="4">
        <v>60.0</v>
      </c>
      <c r="Q3813" s="4"/>
      <c r="R3813" s="4"/>
      <c r="S3813" s="21"/>
      <c r="T3813" s="21"/>
      <c r="V3813" s="89"/>
      <c r="Z3813" s="73"/>
      <c r="AA3813" s="73">
        <v>9.991235758106924</v>
      </c>
      <c r="AB3813" s="4"/>
      <c r="AC3813" s="74"/>
      <c r="AD3813" s="75"/>
      <c r="AE3813" s="76"/>
      <c r="AF3813" s="76"/>
      <c r="AJ3813" s="90"/>
      <c r="AK3813" s="18"/>
      <c r="AL3813" s="18">
        <f t="shared" si="299"/>
        <v>0</v>
      </c>
      <c r="AO3813" s="8">
        <v>2.6084369276655757</v>
      </c>
      <c r="AT3813" s="18"/>
      <c r="AU3813" s="91"/>
    </row>
    <row r="3814" ht="12.0" customHeight="1">
      <c r="A3814" s="97">
        <v>5304045.0</v>
      </c>
      <c r="B3814" s="92" t="s">
        <v>4197</v>
      </c>
      <c r="C3814" s="81" t="str">
        <f t="shared" si="297"/>
        <v/>
      </c>
      <c r="D3814" s="82">
        <v>62.69</v>
      </c>
      <c r="E3814" s="94"/>
      <c r="F3814" s="84">
        <f t="shared" si="298"/>
        <v>76.4818</v>
      </c>
      <c r="G3814" s="95" t="s">
        <v>246</v>
      </c>
      <c r="H3814" s="69"/>
      <c r="I3814" s="76"/>
      <c r="J3814" s="108"/>
      <c r="K3814" s="88"/>
      <c r="N3814" s="18"/>
      <c r="P3814" s="4">
        <v>60.0</v>
      </c>
      <c r="Q3814" s="4"/>
      <c r="R3814" s="4"/>
      <c r="S3814" s="21"/>
      <c r="T3814" s="21"/>
      <c r="V3814" s="89"/>
      <c r="Z3814" s="73"/>
      <c r="AA3814" s="73">
        <v>10.007322431047115</v>
      </c>
      <c r="AB3814" s="4"/>
      <c r="AC3814" s="74"/>
      <c r="AD3814" s="75"/>
      <c r="AE3814" s="76"/>
      <c r="AF3814" s="76"/>
      <c r="AJ3814" s="90"/>
      <c r="AK3814" s="18"/>
      <c r="AL3814" s="18">
        <f t="shared" si="299"/>
        <v>0</v>
      </c>
      <c r="AO3814" s="8">
        <v>28.932698239420773</v>
      </c>
      <c r="AT3814" s="18"/>
      <c r="AU3814" s="91"/>
    </row>
    <row r="3815" ht="12.0" customHeight="1">
      <c r="A3815" s="97">
        <v>5304046.0</v>
      </c>
      <c r="B3815" s="92" t="s">
        <v>4198</v>
      </c>
      <c r="C3815" s="81" t="str">
        <f t="shared" si="297"/>
        <v/>
      </c>
      <c r="D3815" s="82">
        <v>62.69</v>
      </c>
      <c r="E3815" s="94" t="s">
        <v>245</v>
      </c>
      <c r="F3815" s="84">
        <f t="shared" si="298"/>
        <v>76.4818</v>
      </c>
      <c r="G3815" s="95" t="s">
        <v>246</v>
      </c>
      <c r="H3815" s="69"/>
      <c r="I3815" s="76"/>
      <c r="J3815" s="108"/>
      <c r="K3815" s="88"/>
      <c r="N3815" s="18"/>
      <c r="P3815" s="4">
        <v>60.0</v>
      </c>
      <c r="Q3815" s="4"/>
      <c r="R3815" s="4"/>
      <c r="S3815" s="21"/>
      <c r="T3815" s="21"/>
      <c r="V3815" s="89"/>
      <c r="Z3815" s="73"/>
      <c r="AA3815" s="73">
        <v>10.007322431047115</v>
      </c>
      <c r="AB3815" s="4"/>
      <c r="AC3815" s="74"/>
      <c r="AD3815" s="75"/>
      <c r="AE3815" s="76"/>
      <c r="AF3815" s="76"/>
      <c r="AJ3815" s="90"/>
      <c r="AK3815" s="18"/>
      <c r="AL3815" s="18">
        <f t="shared" si="299"/>
        <v>0</v>
      </c>
      <c r="AO3815" s="8">
        <v>4.2863256650993735</v>
      </c>
      <c r="AT3815" s="18"/>
      <c r="AU3815" s="91"/>
    </row>
    <row r="3816" ht="12.0" customHeight="1">
      <c r="A3816" s="97">
        <v>5304047.0</v>
      </c>
      <c r="B3816" s="92" t="s">
        <v>4199</v>
      </c>
      <c r="C3816" s="81" t="str">
        <f t="shared" si="297"/>
        <v/>
      </c>
      <c r="D3816" s="82">
        <v>62.69</v>
      </c>
      <c r="E3816" s="94" t="s">
        <v>245</v>
      </c>
      <c r="F3816" s="84">
        <f t="shared" si="298"/>
        <v>76.4818</v>
      </c>
      <c r="G3816" s="95" t="s">
        <v>246</v>
      </c>
      <c r="H3816" s="69"/>
      <c r="I3816" s="76"/>
      <c r="J3816" s="108"/>
      <c r="K3816" s="88"/>
      <c r="N3816" s="18"/>
      <c r="P3816" s="4">
        <v>60.0</v>
      </c>
      <c r="Q3816" s="4"/>
      <c r="R3816" s="4"/>
      <c r="S3816" s="21"/>
      <c r="T3816" s="21"/>
      <c r="V3816" s="89"/>
      <c r="Z3816" s="73"/>
      <c r="AA3816" s="73">
        <v>10.007322431047115</v>
      </c>
      <c r="AB3816" s="4"/>
      <c r="AC3816" s="74"/>
      <c r="AD3816" s="75"/>
      <c r="AE3816" s="76"/>
      <c r="AF3816" s="76"/>
      <c r="AJ3816" s="90"/>
      <c r="AK3816" s="18"/>
      <c r="AL3816" s="18">
        <f t="shared" si="299"/>
        <v>0</v>
      </c>
      <c r="AO3816" s="8">
        <v>11.199754157195137</v>
      </c>
      <c r="AT3816" s="18"/>
      <c r="AU3816" s="91"/>
    </row>
    <row r="3817" ht="12.0" customHeight="1">
      <c r="A3817" s="97">
        <v>5304048.0</v>
      </c>
      <c r="B3817" s="92" t="s">
        <v>4200</v>
      </c>
      <c r="C3817" s="81" t="str">
        <f t="shared" si="297"/>
        <v/>
      </c>
      <c r="D3817" s="82">
        <v>62.69</v>
      </c>
      <c r="E3817" s="94"/>
      <c r="F3817" s="84">
        <f t="shared" si="298"/>
        <v>76.4818</v>
      </c>
      <c r="G3817" s="95" t="s">
        <v>246</v>
      </c>
      <c r="H3817" s="69"/>
      <c r="I3817" s="76"/>
      <c r="J3817" s="108"/>
      <c r="K3817" s="88"/>
      <c r="N3817" s="18"/>
      <c r="P3817" s="4">
        <v>60.0</v>
      </c>
      <c r="Q3817" s="4"/>
      <c r="R3817" s="4"/>
      <c r="S3817" s="21"/>
      <c r="T3817" s="21"/>
      <c r="V3817" s="89"/>
      <c r="Z3817" s="73"/>
      <c r="AA3817" s="73">
        <v>10.007322431047115</v>
      </c>
      <c r="AB3817" s="4"/>
      <c r="AC3817" s="74"/>
      <c r="AD3817" s="75"/>
      <c r="AE3817" s="76"/>
      <c r="AF3817" s="76"/>
      <c r="AJ3817" s="90"/>
      <c r="AK3817" s="18"/>
      <c r="AL3817" s="18">
        <f t="shared" si="299"/>
        <v>0</v>
      </c>
      <c r="AO3817" s="8">
        <v>43.39904735913117</v>
      </c>
      <c r="AT3817" s="18"/>
      <c r="AU3817" s="91"/>
    </row>
    <row r="3818" ht="12.0" customHeight="1">
      <c r="A3818" s="97">
        <v>5304049.0</v>
      </c>
      <c r="B3818" s="92" t="s">
        <v>4201</v>
      </c>
      <c r="C3818" s="81" t="str">
        <f t="shared" si="297"/>
        <v/>
      </c>
      <c r="D3818" s="82">
        <v>67.53</v>
      </c>
      <c r="E3818" s="94" t="s">
        <v>245</v>
      </c>
      <c r="F3818" s="84">
        <f t="shared" si="298"/>
        <v>82.3866</v>
      </c>
      <c r="G3818" s="95" t="s">
        <v>246</v>
      </c>
      <c r="H3818" s="69"/>
      <c r="I3818" s="76"/>
      <c r="J3818" s="108"/>
      <c r="K3818" s="88"/>
      <c r="N3818" s="18"/>
      <c r="P3818" s="4">
        <v>60.0</v>
      </c>
      <c r="Q3818" s="4"/>
      <c r="R3818" s="4"/>
      <c r="S3818" s="21"/>
      <c r="T3818" s="21"/>
      <c r="V3818" s="89"/>
      <c r="Z3818" s="73"/>
      <c r="AA3818" s="73">
        <v>9.990937924784788</v>
      </c>
      <c r="AB3818" s="4"/>
      <c r="AC3818" s="74"/>
      <c r="AD3818" s="75"/>
      <c r="AE3818" s="76"/>
      <c r="AF3818" s="76"/>
      <c r="AJ3818" s="90"/>
      <c r="AK3818" s="18"/>
      <c r="AL3818" s="18">
        <f t="shared" si="299"/>
        <v>0</v>
      </c>
      <c r="AO3818" s="8">
        <v>3.683548948813801</v>
      </c>
      <c r="AT3818" s="18"/>
      <c r="AU3818" s="91"/>
    </row>
    <row r="3819" ht="12.0" customHeight="1">
      <c r="A3819" s="97">
        <v>5304050.0</v>
      </c>
      <c r="B3819" s="92" t="s">
        <v>4202</v>
      </c>
      <c r="C3819" s="81" t="str">
        <f t="shared" si="297"/>
        <v/>
      </c>
      <c r="D3819" s="82">
        <v>67.53</v>
      </c>
      <c r="E3819" s="94" t="s">
        <v>245</v>
      </c>
      <c r="F3819" s="84">
        <f t="shared" si="298"/>
        <v>82.3866</v>
      </c>
      <c r="G3819" s="95" t="s">
        <v>252</v>
      </c>
      <c r="H3819" s="69"/>
      <c r="I3819" s="76"/>
      <c r="J3819" s="108"/>
      <c r="K3819" s="88"/>
      <c r="N3819" s="18"/>
      <c r="P3819" s="4">
        <v>60.0</v>
      </c>
      <c r="Q3819" s="4"/>
      <c r="R3819" s="4"/>
      <c r="S3819" s="21"/>
      <c r="T3819" s="21"/>
      <c r="V3819" s="89"/>
      <c r="Z3819" s="73"/>
      <c r="AA3819" s="73">
        <v>9.990937924784788</v>
      </c>
      <c r="AB3819" s="4"/>
      <c r="AC3819" s="74"/>
      <c r="AD3819" s="75"/>
      <c r="AE3819" s="76"/>
      <c r="AF3819" s="76"/>
      <c r="AJ3819" s="90"/>
      <c r="AK3819" s="18"/>
      <c r="AL3819" s="18">
        <f t="shared" si="299"/>
        <v>0</v>
      </c>
      <c r="AO3819" s="8">
        <v>3.2721881524995693</v>
      </c>
      <c r="AT3819" s="18"/>
      <c r="AU3819" s="91"/>
    </row>
    <row r="3820" ht="12.0" customHeight="1">
      <c r="A3820" s="97">
        <v>5304051.0</v>
      </c>
      <c r="B3820" s="92" t="s">
        <v>4203</v>
      </c>
      <c r="C3820" s="81" t="str">
        <f t="shared" si="297"/>
        <v/>
      </c>
      <c r="D3820" s="82">
        <v>67.53</v>
      </c>
      <c r="E3820" s="94" t="s">
        <v>245</v>
      </c>
      <c r="F3820" s="84">
        <f t="shared" si="298"/>
        <v>82.3866</v>
      </c>
      <c r="G3820" s="95" t="s">
        <v>252</v>
      </c>
      <c r="H3820" s="69"/>
      <c r="I3820" s="76"/>
      <c r="J3820" s="108"/>
      <c r="K3820" s="88"/>
      <c r="N3820" s="18"/>
      <c r="P3820" s="4">
        <v>60.0</v>
      </c>
      <c r="Q3820" s="4"/>
      <c r="R3820" s="4"/>
      <c r="S3820" s="21"/>
      <c r="T3820" s="21"/>
      <c r="V3820" s="89"/>
      <c r="Z3820" s="73"/>
      <c r="AA3820" s="73">
        <v>9.990937924784788</v>
      </c>
      <c r="AB3820" s="4"/>
      <c r="AC3820" s="74"/>
      <c r="AD3820" s="75"/>
      <c r="AE3820" s="76"/>
      <c r="AF3820" s="76"/>
      <c r="AJ3820" s="90"/>
      <c r="AK3820" s="18"/>
      <c r="AL3820" s="18">
        <f t="shared" si="299"/>
        <v>0</v>
      </c>
      <c r="AO3820" s="8">
        <v>2.9434751874082883</v>
      </c>
      <c r="AT3820" s="18"/>
      <c r="AU3820" s="91"/>
    </row>
    <row r="3821" ht="12.0" customHeight="1">
      <c r="A3821" s="97">
        <v>5304052.0</v>
      </c>
      <c r="B3821" s="92" t="s">
        <v>4204</v>
      </c>
      <c r="C3821" s="81" t="str">
        <f t="shared" si="297"/>
        <v/>
      </c>
      <c r="D3821" s="82">
        <v>67.53</v>
      </c>
      <c r="E3821" s="94" t="s">
        <v>245</v>
      </c>
      <c r="F3821" s="84">
        <f t="shared" si="298"/>
        <v>82.3866</v>
      </c>
      <c r="G3821" s="95" t="s">
        <v>252</v>
      </c>
      <c r="H3821" s="69"/>
      <c r="I3821" s="76"/>
      <c r="J3821" s="108"/>
      <c r="K3821" s="88"/>
      <c r="N3821" s="18"/>
      <c r="P3821" s="4">
        <v>60.0</v>
      </c>
      <c r="Q3821" s="4"/>
      <c r="R3821" s="4"/>
      <c r="S3821" s="21"/>
      <c r="T3821" s="21"/>
      <c r="V3821" s="89"/>
      <c r="Z3821" s="73"/>
      <c r="AA3821" s="73">
        <v>9.990937924784788</v>
      </c>
      <c r="AB3821" s="4"/>
      <c r="AC3821" s="74"/>
      <c r="AD3821" s="75"/>
      <c r="AE3821" s="76"/>
      <c r="AF3821" s="76"/>
      <c r="AJ3821" s="90"/>
      <c r="AK3821" s="18"/>
      <c r="AL3821" s="18">
        <f t="shared" si="299"/>
        <v>0</v>
      </c>
      <c r="AO3821" s="8">
        <v>5.2837792298558615</v>
      </c>
      <c r="AT3821" s="18"/>
      <c r="AU3821" s="91"/>
    </row>
    <row r="3822" ht="12.0" customHeight="1">
      <c r="A3822" s="97">
        <v>1305001.0</v>
      </c>
      <c r="B3822" s="92" t="s">
        <v>4205</v>
      </c>
      <c r="C3822" s="81" t="str">
        <f t="shared" si="297"/>
        <v/>
      </c>
      <c r="D3822" s="82">
        <v>75.02</v>
      </c>
      <c r="E3822" s="94" t="s">
        <v>245</v>
      </c>
      <c r="F3822" s="84">
        <f t="shared" si="298"/>
        <v>91.5244</v>
      </c>
      <c r="G3822" s="95" t="s">
        <v>246</v>
      </c>
      <c r="H3822" s="69"/>
      <c r="I3822" s="76"/>
      <c r="J3822" s="76"/>
      <c r="K3822" s="88"/>
      <c r="N3822" s="18"/>
      <c r="P3822" s="4">
        <v>60.0</v>
      </c>
      <c r="Q3822" s="4"/>
      <c r="R3822" s="4"/>
      <c r="S3822" s="21"/>
      <c r="T3822" s="21"/>
      <c r="V3822" s="89"/>
      <c r="Z3822" s="73"/>
      <c r="AA3822" s="73">
        <v>0.0</v>
      </c>
      <c r="AB3822" s="4"/>
      <c r="AC3822" s="74"/>
      <c r="AD3822" s="76"/>
      <c r="AE3822" s="75"/>
      <c r="AF3822" s="75"/>
      <c r="AJ3822" s="90"/>
      <c r="AK3822" s="18"/>
      <c r="AL3822" s="18">
        <f t="shared" si="299"/>
        <v>0</v>
      </c>
      <c r="AO3822" s="8">
        <v>181.04726554936934</v>
      </c>
      <c r="AT3822" s="18"/>
      <c r="AU3822" s="91"/>
    </row>
    <row r="3823" ht="12.0" customHeight="1">
      <c r="A3823" s="97">
        <v>1305002.0</v>
      </c>
      <c r="B3823" s="92" t="s">
        <v>4206</v>
      </c>
      <c r="C3823" s="81" t="str">
        <f t="shared" si="297"/>
        <v/>
      </c>
      <c r="D3823" s="82">
        <v>93.77</v>
      </c>
      <c r="E3823" s="94" t="s">
        <v>372</v>
      </c>
      <c r="F3823" s="84">
        <f t="shared" si="298"/>
        <v>114.3994</v>
      </c>
      <c r="G3823" s="95" t="s">
        <v>252</v>
      </c>
      <c r="H3823" s="69"/>
      <c r="I3823" s="76"/>
      <c r="J3823" s="76"/>
      <c r="K3823" s="88"/>
      <c r="N3823" s="18"/>
      <c r="P3823" s="4">
        <v>60.0</v>
      </c>
      <c r="Q3823" s="4"/>
      <c r="R3823" s="4"/>
      <c r="S3823" s="21"/>
      <c r="T3823" s="21"/>
      <c r="V3823" s="89"/>
      <c r="Z3823" s="73"/>
      <c r="AA3823" s="73">
        <v>0.0</v>
      </c>
      <c r="AB3823" s="4"/>
      <c r="AC3823" s="74"/>
      <c r="AD3823" s="76"/>
      <c r="AE3823" s="75"/>
      <c r="AF3823" s="75"/>
      <c r="AJ3823" s="90"/>
      <c r="AK3823" s="18"/>
      <c r="AL3823" s="18">
        <f t="shared" si="299"/>
        <v>0</v>
      </c>
      <c r="AO3823" s="8">
        <v>14.484553547524465</v>
      </c>
      <c r="AT3823" s="18"/>
      <c r="AU3823" s="91"/>
    </row>
    <row r="3824" ht="12.0" customHeight="1">
      <c r="A3824" s="97">
        <v>1305003.0</v>
      </c>
      <c r="B3824" s="92" t="s">
        <v>4207</v>
      </c>
      <c r="C3824" s="81" t="str">
        <f t="shared" si="297"/>
        <v/>
      </c>
      <c r="D3824" s="82">
        <v>93.77</v>
      </c>
      <c r="E3824" s="94" t="s">
        <v>245</v>
      </c>
      <c r="F3824" s="84">
        <f t="shared" si="298"/>
        <v>114.3994</v>
      </c>
      <c r="G3824" s="95" t="s">
        <v>252</v>
      </c>
      <c r="H3824" s="69"/>
      <c r="I3824" s="76"/>
      <c r="J3824" s="76"/>
      <c r="K3824" s="88"/>
      <c r="N3824" s="18"/>
      <c r="P3824" s="4">
        <v>60.0</v>
      </c>
      <c r="Q3824" s="4"/>
      <c r="R3824" s="4"/>
      <c r="S3824" s="21"/>
      <c r="T3824" s="21"/>
      <c r="V3824" s="89"/>
      <c r="Z3824" s="73"/>
      <c r="AA3824" s="73">
        <v>0.0</v>
      </c>
      <c r="AB3824" s="4"/>
      <c r="AC3824" s="74"/>
      <c r="AD3824" s="76"/>
      <c r="AE3824" s="75"/>
      <c r="AF3824" s="75"/>
      <c r="AJ3824" s="90"/>
      <c r="AK3824" s="18"/>
      <c r="AL3824" s="18">
        <f t="shared" si="299"/>
        <v>0</v>
      </c>
      <c r="AO3824" s="8">
        <v>36.211383868811154</v>
      </c>
      <c r="AT3824" s="18"/>
      <c r="AU3824" s="91"/>
    </row>
    <row r="3825" ht="12.0" customHeight="1">
      <c r="A3825" s="97">
        <v>3301133.0</v>
      </c>
      <c r="B3825" s="92" t="s">
        <v>4208</v>
      </c>
      <c r="C3825" s="81" t="str">
        <f t="shared" si="297"/>
        <v/>
      </c>
      <c r="D3825" s="82">
        <v>95.54</v>
      </c>
      <c r="E3825" s="94" t="s">
        <v>245</v>
      </c>
      <c r="F3825" s="84">
        <f t="shared" si="298"/>
        <v>116.5588</v>
      </c>
      <c r="G3825" s="95" t="s">
        <v>246</v>
      </c>
      <c r="H3825" s="69"/>
      <c r="I3825" s="76"/>
      <c r="J3825" s="76"/>
      <c r="K3825" s="88"/>
      <c r="N3825" s="18"/>
      <c r="P3825" s="4">
        <v>60.0</v>
      </c>
      <c r="Q3825" s="4"/>
      <c r="R3825" s="4"/>
      <c r="S3825" s="21"/>
      <c r="T3825" s="21"/>
      <c r="V3825" s="89"/>
      <c r="Z3825" s="73"/>
      <c r="AA3825" s="73">
        <v>0.0</v>
      </c>
      <c r="AB3825" s="4"/>
      <c r="AC3825" s="74"/>
      <c r="AD3825" s="76"/>
      <c r="AE3825" s="75"/>
      <c r="AF3825" s="75"/>
      <c r="AJ3825" s="90"/>
      <c r="AK3825" s="18"/>
      <c r="AL3825" s="18">
        <f t="shared" si="299"/>
        <v>0</v>
      </c>
      <c r="AO3825" s="8">
        <v>60.926609026198534</v>
      </c>
      <c r="AT3825" s="18"/>
      <c r="AU3825" s="91"/>
    </row>
    <row r="3826" ht="12.0" customHeight="1">
      <c r="A3826" s="97">
        <v>1305012.0</v>
      </c>
      <c r="B3826" s="92" t="s">
        <v>4209</v>
      </c>
      <c r="C3826" s="81" t="str">
        <f t="shared" si="297"/>
        <v/>
      </c>
      <c r="D3826" s="82">
        <v>93.77</v>
      </c>
      <c r="E3826" s="94" t="s">
        <v>245</v>
      </c>
      <c r="F3826" s="84">
        <f t="shared" si="298"/>
        <v>114.3994</v>
      </c>
      <c r="G3826" s="95" t="s">
        <v>246</v>
      </c>
      <c r="H3826" s="69"/>
      <c r="I3826" s="76"/>
      <c r="J3826" s="76"/>
      <c r="K3826" s="88"/>
      <c r="N3826" s="18"/>
      <c r="P3826" s="4">
        <v>60.0</v>
      </c>
      <c r="Q3826" s="4"/>
      <c r="R3826" s="4"/>
      <c r="S3826" s="21"/>
      <c r="T3826" s="21"/>
      <c r="V3826" s="89"/>
      <c r="Z3826" s="73"/>
      <c r="AA3826" s="73">
        <v>0.0</v>
      </c>
      <c r="AB3826" s="4"/>
      <c r="AC3826" s="74"/>
      <c r="AD3826" s="76"/>
      <c r="AE3826" s="75"/>
      <c r="AF3826" s="75"/>
      <c r="AJ3826" s="90"/>
      <c r="AK3826" s="18"/>
      <c r="AL3826" s="18">
        <f t="shared" si="299"/>
        <v>0</v>
      </c>
      <c r="AO3826" s="8">
        <v>217.26830321286695</v>
      </c>
      <c r="AT3826" s="18"/>
      <c r="AU3826" s="91"/>
    </row>
    <row r="3827" ht="12.0" customHeight="1">
      <c r="A3827" s="97">
        <v>1305013.0</v>
      </c>
      <c r="B3827" s="92" t="s">
        <v>4210</v>
      </c>
      <c r="C3827" s="81" t="str">
        <f t="shared" si="297"/>
        <v/>
      </c>
      <c r="D3827" s="82">
        <v>93.77</v>
      </c>
      <c r="E3827" s="94" t="s">
        <v>245</v>
      </c>
      <c r="F3827" s="84">
        <f t="shared" si="298"/>
        <v>114.3994</v>
      </c>
      <c r="G3827" s="95" t="s">
        <v>246</v>
      </c>
      <c r="H3827" s="69"/>
      <c r="I3827" s="76"/>
      <c r="J3827" s="76"/>
      <c r="K3827" s="88"/>
      <c r="N3827" s="18"/>
      <c r="P3827" s="4">
        <v>60.0</v>
      </c>
      <c r="Q3827" s="4"/>
      <c r="R3827" s="4"/>
      <c r="S3827" s="21"/>
      <c r="T3827" s="21"/>
      <c r="V3827" s="89"/>
      <c r="Z3827" s="73"/>
      <c r="AA3827" s="73">
        <v>0.0</v>
      </c>
      <c r="AB3827" s="4"/>
      <c r="AC3827" s="74"/>
      <c r="AD3827" s="76"/>
      <c r="AE3827" s="75"/>
      <c r="AF3827" s="75"/>
      <c r="AJ3827" s="90"/>
      <c r="AK3827" s="18"/>
      <c r="AL3827" s="18">
        <f t="shared" si="299"/>
        <v>0</v>
      </c>
      <c r="AO3827" s="8">
        <v>217.26830321286695</v>
      </c>
      <c r="AT3827" s="18"/>
      <c r="AU3827" s="91"/>
    </row>
    <row r="3828" ht="12.0" customHeight="1">
      <c r="A3828" s="109">
        <v>1305014.0</v>
      </c>
      <c r="B3828" s="110" t="s">
        <v>4211</v>
      </c>
      <c r="C3828" s="81" t="str">
        <f t="shared" si="297"/>
        <v/>
      </c>
      <c r="D3828" s="82">
        <v>93.77</v>
      </c>
      <c r="E3828" s="121" t="s">
        <v>372</v>
      </c>
      <c r="F3828" s="128">
        <f t="shared" si="298"/>
        <v>114.3994</v>
      </c>
      <c r="G3828" s="112" t="s">
        <v>246</v>
      </c>
      <c r="H3828" s="69"/>
      <c r="I3828" s="76"/>
      <c r="J3828" s="76"/>
      <c r="K3828" s="88"/>
      <c r="N3828" s="18"/>
      <c r="P3828" s="4">
        <v>60.0</v>
      </c>
      <c r="Q3828" s="4"/>
      <c r="R3828" s="4"/>
      <c r="S3828" s="21"/>
      <c r="T3828" s="21"/>
      <c r="V3828" s="89"/>
      <c r="Z3828" s="73"/>
      <c r="AA3828" s="73">
        <v>0.0</v>
      </c>
      <c r="AB3828" s="4"/>
      <c r="AC3828" s="74"/>
      <c r="AD3828" s="76"/>
      <c r="AE3828" s="75"/>
      <c r="AF3828" s="75"/>
      <c r="AJ3828" s="90"/>
      <c r="AK3828" s="18"/>
      <c r="AL3828" s="18">
        <f t="shared" si="299"/>
        <v>0</v>
      </c>
      <c r="AO3828" s="8">
        <v>19.75166392844245</v>
      </c>
      <c r="AT3828" s="18"/>
      <c r="AU3828" s="91"/>
    </row>
    <row r="3829" ht="60.0" customHeight="1">
      <c r="A3829" s="62">
        <v>115.0</v>
      </c>
      <c r="B3829" s="113" t="s">
        <v>4212</v>
      </c>
      <c r="C3829" s="66"/>
      <c r="D3829" s="82"/>
      <c r="E3829" s="66"/>
      <c r="F3829" s="114"/>
      <c r="G3829" s="68"/>
      <c r="H3829" s="69"/>
      <c r="I3829" s="70">
        <v>0.0</v>
      </c>
      <c r="J3829" s="71"/>
      <c r="K3829" s="71"/>
      <c r="N3829" s="18"/>
      <c r="P3829" s="4">
        <v>61.0</v>
      </c>
      <c r="Q3829" s="4"/>
      <c r="R3829" s="5"/>
      <c r="S3829" s="21"/>
      <c r="T3829" s="21"/>
      <c r="V3829" s="72"/>
      <c r="Z3829" s="73"/>
      <c r="AA3829" s="73"/>
      <c r="AB3829" s="4"/>
      <c r="AC3829" s="74"/>
      <c r="AD3829" s="75"/>
      <c r="AE3829" s="75"/>
      <c r="AF3829" s="76"/>
      <c r="AJ3829" s="90"/>
      <c r="AK3829" s="18"/>
      <c r="AL3829" s="18"/>
      <c r="AT3829" s="18"/>
      <c r="AU3829" s="91"/>
    </row>
    <row r="3830" ht="12.0" customHeight="1">
      <c r="A3830" s="79">
        <v>3603001.0</v>
      </c>
      <c r="B3830" s="80" t="s">
        <v>4213</v>
      </c>
      <c r="C3830" s="81" t="str">
        <f t="shared" ref="C3830:C3867" si="300">IF(MROUND(AL3830/(AO3830*F3830),1)=0,"",MROUND(AL3830/(AO3830*F3830),1))</f>
        <v/>
      </c>
      <c r="D3830" s="82">
        <v>156.12</v>
      </c>
      <c r="E3830" s="83"/>
      <c r="F3830" s="84">
        <f t="shared" ref="F3830:F3867" si="301">D3830*1.22</f>
        <v>190.4664</v>
      </c>
      <c r="G3830" s="85" t="s">
        <v>246</v>
      </c>
      <c r="H3830" s="69"/>
      <c r="I3830" s="87" t="s">
        <v>1735</v>
      </c>
      <c r="J3830" s="76"/>
      <c r="K3830" s="88"/>
      <c r="N3830" s="18"/>
      <c r="P3830" s="4">
        <v>61.0</v>
      </c>
      <c r="Q3830" s="4"/>
      <c r="R3830" s="4"/>
      <c r="S3830" s="21"/>
      <c r="T3830" s="21"/>
      <c r="V3830" s="89"/>
      <c r="Z3830" s="73"/>
      <c r="AA3830" s="73">
        <v>14.997985495568088</v>
      </c>
      <c r="AB3830" s="4"/>
      <c r="AC3830" s="74"/>
      <c r="AD3830" s="75"/>
      <c r="AE3830" s="75"/>
      <c r="AF3830" s="76"/>
      <c r="AJ3830" s="90"/>
      <c r="AK3830" s="18"/>
      <c r="AL3830" s="18">
        <f t="shared" ref="AL3830:AL3867" si="302">$I$3829/38</f>
        <v>0</v>
      </c>
      <c r="AO3830" s="8">
        <v>27.977915637959097</v>
      </c>
      <c r="AT3830" s="18"/>
      <c r="AU3830" s="91"/>
    </row>
    <row r="3831" ht="12.0" customHeight="1">
      <c r="A3831" s="97">
        <v>3603002.0</v>
      </c>
      <c r="B3831" s="92" t="s">
        <v>4214</v>
      </c>
      <c r="C3831" s="81" t="str">
        <f t="shared" si="300"/>
        <v/>
      </c>
      <c r="D3831" s="82">
        <v>163.16</v>
      </c>
      <c r="E3831" s="94"/>
      <c r="F3831" s="84">
        <f t="shared" si="301"/>
        <v>199.0552</v>
      </c>
      <c r="G3831" s="95" t="s">
        <v>246</v>
      </c>
      <c r="H3831" s="69"/>
      <c r="I3831" s="187" t="s">
        <v>4215</v>
      </c>
      <c r="J3831" s="76"/>
      <c r="K3831" s="88"/>
      <c r="N3831" s="18"/>
      <c r="P3831" s="4">
        <v>61.0</v>
      </c>
      <c r="Q3831" s="4"/>
      <c r="R3831" s="4"/>
      <c r="S3831" s="21"/>
      <c r="T3831" s="21"/>
      <c r="V3831" s="89"/>
      <c r="Z3831" s="73"/>
      <c r="AA3831" s="73">
        <v>14.997590361445788</v>
      </c>
      <c r="AB3831" s="4"/>
      <c r="AC3831" s="74"/>
      <c r="AD3831" s="75"/>
      <c r="AE3831" s="75"/>
      <c r="AF3831" s="76"/>
      <c r="AJ3831" s="90"/>
      <c r="AK3831" s="18"/>
      <c r="AL3831" s="18">
        <f t="shared" si="302"/>
        <v>0</v>
      </c>
      <c r="AO3831" s="8">
        <v>22.309218397046905</v>
      </c>
      <c r="AT3831" s="18"/>
      <c r="AU3831" s="91"/>
    </row>
    <row r="3832" ht="12.0" customHeight="1">
      <c r="A3832" s="97">
        <v>3603003.0</v>
      </c>
      <c r="B3832" s="92" t="s">
        <v>4216</v>
      </c>
      <c r="C3832" s="81" t="str">
        <f t="shared" si="300"/>
        <v/>
      </c>
      <c r="D3832" s="82">
        <v>183.15</v>
      </c>
      <c r="E3832" s="94" t="s">
        <v>372</v>
      </c>
      <c r="F3832" s="84">
        <f t="shared" si="301"/>
        <v>223.443</v>
      </c>
      <c r="G3832" s="95" t="s">
        <v>246</v>
      </c>
      <c r="H3832" s="69"/>
      <c r="I3832" s="188"/>
      <c r="J3832" s="76"/>
      <c r="K3832" s="88"/>
      <c r="N3832" s="18"/>
      <c r="P3832" s="4">
        <v>61.0</v>
      </c>
      <c r="Q3832" s="4"/>
      <c r="R3832" s="4"/>
      <c r="S3832" s="21"/>
      <c r="T3832" s="21"/>
      <c r="V3832" s="89"/>
      <c r="Z3832" s="73"/>
      <c r="AA3832" s="73">
        <v>15.000858663918933</v>
      </c>
      <c r="AB3832" s="4"/>
      <c r="AC3832" s="74"/>
      <c r="AD3832" s="75"/>
      <c r="AE3832" s="75"/>
      <c r="AF3832" s="76"/>
      <c r="AJ3832" s="90"/>
      <c r="AK3832" s="18"/>
      <c r="AL3832" s="18">
        <f t="shared" si="302"/>
        <v>0</v>
      </c>
      <c r="AO3832" s="8">
        <v>17.035713534435608</v>
      </c>
      <c r="AT3832" s="18"/>
      <c r="AU3832" s="91"/>
    </row>
    <row r="3833" ht="12.0" customHeight="1">
      <c r="A3833" s="97">
        <v>3603004.0</v>
      </c>
      <c r="B3833" s="92" t="s">
        <v>4217</v>
      </c>
      <c r="C3833" s="81" t="str">
        <f t="shared" si="300"/>
        <v/>
      </c>
      <c r="D3833" s="82">
        <v>190.56</v>
      </c>
      <c r="E3833" s="94" t="s">
        <v>372</v>
      </c>
      <c r="F3833" s="84">
        <f t="shared" si="301"/>
        <v>232.4832</v>
      </c>
      <c r="G3833" s="95" t="s">
        <v>246</v>
      </c>
      <c r="H3833" s="69"/>
      <c r="I3833" s="76"/>
      <c r="J3833" s="76"/>
      <c r="K3833" s="88"/>
      <c r="N3833" s="18"/>
      <c r="P3833" s="4">
        <v>61.0</v>
      </c>
      <c r="Q3833" s="4"/>
      <c r="R3833" s="4"/>
      <c r="S3833" s="21"/>
      <c r="T3833" s="21"/>
      <c r="V3833" s="89"/>
      <c r="Z3833" s="73"/>
      <c r="AA3833" s="73">
        <v>15.002475656048858</v>
      </c>
      <c r="AB3833" s="4"/>
      <c r="AC3833" s="74"/>
      <c r="AD3833" s="75"/>
      <c r="AE3833" s="75"/>
      <c r="AF3833" s="76"/>
      <c r="AJ3833" s="90"/>
      <c r="AK3833" s="18"/>
      <c r="AL3833" s="18">
        <f t="shared" si="302"/>
        <v>0</v>
      </c>
      <c r="AO3833" s="8">
        <v>13.483755569886297</v>
      </c>
      <c r="AT3833" s="18"/>
      <c r="AU3833" s="91"/>
    </row>
    <row r="3834" ht="12.0" customHeight="1">
      <c r="A3834" s="97">
        <v>5712005.0</v>
      </c>
      <c r="B3834" s="92" t="s">
        <v>4218</v>
      </c>
      <c r="C3834" s="81" t="str">
        <f t="shared" si="300"/>
        <v/>
      </c>
      <c r="D3834" s="82">
        <v>207.77</v>
      </c>
      <c r="E3834" s="94" t="s">
        <v>245</v>
      </c>
      <c r="F3834" s="84">
        <f t="shared" si="301"/>
        <v>253.4794</v>
      </c>
      <c r="G3834" s="95" t="s">
        <v>246</v>
      </c>
      <c r="H3834" s="69"/>
      <c r="I3834" s="187" t="s">
        <v>4219</v>
      </c>
      <c r="J3834" s="76"/>
      <c r="K3834" s="88"/>
      <c r="N3834" s="18"/>
      <c r="P3834" s="4">
        <v>61.0</v>
      </c>
      <c r="Q3834" s="4"/>
      <c r="R3834" s="4"/>
      <c r="S3834" s="21"/>
      <c r="T3834" s="21"/>
      <c r="V3834" s="89"/>
      <c r="Z3834" s="73"/>
      <c r="AA3834" s="73">
        <v>15.000378415197147</v>
      </c>
      <c r="AB3834" s="4"/>
      <c r="AC3834" s="74"/>
      <c r="AD3834" s="75"/>
      <c r="AE3834" s="75"/>
      <c r="AF3834" s="76"/>
      <c r="AJ3834" s="90"/>
      <c r="AK3834" s="18"/>
      <c r="AL3834" s="18">
        <f t="shared" si="302"/>
        <v>0</v>
      </c>
      <c r="AO3834" s="8">
        <v>0.43981144291226965</v>
      </c>
      <c r="AT3834" s="18"/>
      <c r="AU3834" s="91"/>
    </row>
    <row r="3835" ht="12.0" customHeight="1">
      <c r="A3835" s="97">
        <v>3603006.0</v>
      </c>
      <c r="B3835" s="92" t="s">
        <v>4220</v>
      </c>
      <c r="C3835" s="81" t="str">
        <f t="shared" si="300"/>
        <v/>
      </c>
      <c r="D3835" s="82">
        <v>133.67</v>
      </c>
      <c r="E3835" s="83" t="s">
        <v>507</v>
      </c>
      <c r="F3835" s="127">
        <f t="shared" si="301"/>
        <v>163.0774</v>
      </c>
      <c r="G3835" s="95" t="s">
        <v>246</v>
      </c>
      <c r="H3835" s="69"/>
      <c r="I3835" s="188"/>
      <c r="J3835" s="76"/>
      <c r="K3835" s="88"/>
      <c r="N3835" s="18"/>
      <c r="P3835" s="4">
        <v>61.0</v>
      </c>
      <c r="Q3835" s="4"/>
      <c r="R3835" s="4"/>
      <c r="S3835" s="21"/>
      <c r="T3835" s="21"/>
      <c r="V3835" s="89"/>
      <c r="Z3835" s="73"/>
      <c r="AA3835" s="73">
        <v>0.0</v>
      </c>
      <c r="AB3835" s="4"/>
      <c r="AC3835" s="74"/>
      <c r="AD3835" s="75"/>
      <c r="AE3835" s="75"/>
      <c r="AF3835" s="76"/>
      <c r="AJ3835" s="90"/>
      <c r="AK3835" s="18"/>
      <c r="AL3835" s="18">
        <f t="shared" si="302"/>
        <v>0</v>
      </c>
      <c r="AO3835" s="8">
        <v>0.6613600366676482</v>
      </c>
      <c r="AT3835" s="18"/>
      <c r="AU3835" s="91"/>
    </row>
    <row r="3836" ht="12.0" customHeight="1">
      <c r="A3836" s="97">
        <v>5712007.0</v>
      </c>
      <c r="B3836" s="92" t="s">
        <v>4221</v>
      </c>
      <c r="C3836" s="81" t="str">
        <f t="shared" si="300"/>
        <v/>
      </c>
      <c r="D3836" s="82">
        <v>230.31</v>
      </c>
      <c r="E3836" s="94" t="s">
        <v>245</v>
      </c>
      <c r="F3836" s="84">
        <f t="shared" si="301"/>
        <v>280.9782</v>
      </c>
      <c r="G3836" s="95" t="s">
        <v>274</v>
      </c>
      <c r="H3836" s="69"/>
      <c r="I3836" s="76"/>
      <c r="J3836" s="100"/>
      <c r="K3836" s="88"/>
      <c r="N3836" s="18"/>
      <c r="P3836" s="4">
        <v>61.0</v>
      </c>
      <c r="Q3836" s="4"/>
      <c r="R3836" s="4"/>
      <c r="S3836" s="21"/>
      <c r="T3836" s="21"/>
      <c r="V3836" s="89"/>
      <c r="Z3836" s="73"/>
      <c r="AA3836" s="73">
        <v>15.001707067258437</v>
      </c>
      <c r="AB3836" s="4"/>
      <c r="AC3836" s="74"/>
      <c r="AD3836" s="75"/>
      <c r="AE3836" s="75"/>
      <c r="AF3836" s="76"/>
      <c r="AJ3836" s="90"/>
      <c r="AK3836" s="18"/>
      <c r="AL3836" s="18">
        <f t="shared" si="302"/>
        <v>0</v>
      </c>
      <c r="AO3836" s="8">
        <v>0.6118158828961365</v>
      </c>
      <c r="AT3836" s="18"/>
      <c r="AU3836" s="91"/>
    </row>
    <row r="3837" ht="12.0" customHeight="1">
      <c r="A3837" s="97">
        <v>3603008.0</v>
      </c>
      <c r="B3837" s="92" t="s">
        <v>4222</v>
      </c>
      <c r="C3837" s="81" t="str">
        <f t="shared" si="300"/>
        <v/>
      </c>
      <c r="D3837" s="82">
        <v>148.58</v>
      </c>
      <c r="E3837" s="94"/>
      <c r="F3837" s="127">
        <f t="shared" si="301"/>
        <v>181.2676</v>
      </c>
      <c r="G3837" s="95" t="s">
        <v>274</v>
      </c>
      <c r="H3837" s="69"/>
      <c r="I3837" s="187" t="s">
        <v>4223</v>
      </c>
      <c r="J3837" s="100"/>
      <c r="K3837" s="88"/>
      <c r="N3837" s="18"/>
      <c r="P3837" s="4">
        <v>61.0</v>
      </c>
      <c r="Q3837" s="4"/>
      <c r="R3837" s="4"/>
      <c r="S3837" s="21"/>
      <c r="T3837" s="21"/>
      <c r="V3837" s="89"/>
      <c r="Z3837" s="73"/>
      <c r="AA3837" s="73">
        <v>0.0</v>
      </c>
      <c r="AB3837" s="4"/>
      <c r="AC3837" s="74"/>
      <c r="AD3837" s="75"/>
      <c r="AE3837" s="75"/>
      <c r="AF3837" s="76"/>
      <c r="AJ3837" s="90"/>
      <c r="AK3837" s="18"/>
      <c r="AL3837" s="18">
        <f t="shared" si="302"/>
        <v>0</v>
      </c>
      <c r="AO3837" s="8">
        <v>0.7945004648479199</v>
      </c>
      <c r="AT3837" s="18"/>
      <c r="AU3837" s="91"/>
    </row>
    <row r="3838" ht="12.0" customHeight="1">
      <c r="A3838" s="97">
        <v>3603009.0</v>
      </c>
      <c r="B3838" s="92" t="s">
        <v>4224</v>
      </c>
      <c r="C3838" s="81" t="str">
        <f t="shared" si="300"/>
        <v/>
      </c>
      <c r="D3838" s="82">
        <v>160.81</v>
      </c>
      <c r="E3838" s="83"/>
      <c r="F3838" s="127">
        <f t="shared" si="301"/>
        <v>196.1882</v>
      </c>
      <c r="G3838" s="95" t="s">
        <v>274</v>
      </c>
      <c r="H3838" s="69"/>
      <c r="I3838" s="188"/>
      <c r="J3838" s="100"/>
      <c r="K3838" s="88"/>
      <c r="N3838" s="18"/>
      <c r="P3838" s="4">
        <v>61.0</v>
      </c>
      <c r="Q3838" s="4"/>
      <c r="R3838" s="4"/>
      <c r="S3838" s="21"/>
      <c r="T3838" s="21"/>
      <c r="V3838" s="89"/>
      <c r="Z3838" s="73"/>
      <c r="AA3838" s="73">
        <v>0.0</v>
      </c>
      <c r="AB3838" s="4"/>
      <c r="AC3838" s="74"/>
      <c r="AD3838" s="75"/>
      <c r="AE3838" s="75"/>
      <c r="AF3838" s="76"/>
      <c r="AJ3838" s="90"/>
      <c r="AK3838" s="18"/>
      <c r="AL3838" s="18">
        <f t="shared" si="302"/>
        <v>0</v>
      </c>
      <c r="AO3838" s="8">
        <v>0.6343175852632911</v>
      </c>
      <c r="AT3838" s="18"/>
      <c r="AU3838" s="91"/>
    </row>
    <row r="3839" ht="12.0" customHeight="1">
      <c r="A3839" s="97">
        <v>3603010.0</v>
      </c>
      <c r="B3839" s="92" t="s">
        <v>4225</v>
      </c>
      <c r="C3839" s="81" t="str">
        <f t="shared" si="300"/>
        <v/>
      </c>
      <c r="D3839" s="82">
        <v>169.83</v>
      </c>
      <c r="E3839" s="83" t="s">
        <v>245</v>
      </c>
      <c r="F3839" s="127">
        <f t="shared" si="301"/>
        <v>207.1926</v>
      </c>
      <c r="G3839" s="95" t="s">
        <v>274</v>
      </c>
      <c r="H3839" s="69"/>
      <c r="I3839" s="76"/>
      <c r="J3839" s="100"/>
      <c r="K3839" s="88"/>
      <c r="N3839" s="18"/>
      <c r="P3839" s="4">
        <v>61.0</v>
      </c>
      <c r="Q3839" s="4"/>
      <c r="R3839" s="4"/>
      <c r="S3839" s="21"/>
      <c r="T3839" s="21"/>
      <c r="V3839" s="89"/>
      <c r="Z3839" s="73"/>
      <c r="AA3839" s="73">
        <v>0.0</v>
      </c>
      <c r="AB3839" s="4"/>
      <c r="AC3839" s="74"/>
      <c r="AD3839" s="75"/>
      <c r="AE3839" s="75"/>
      <c r="AF3839" s="76"/>
      <c r="AJ3839" s="90"/>
      <c r="AK3839" s="18"/>
      <c r="AL3839" s="18">
        <f t="shared" si="302"/>
        <v>0</v>
      </c>
      <c r="AO3839" s="8">
        <v>0.5856120568452869</v>
      </c>
      <c r="AT3839" s="18"/>
      <c r="AU3839" s="91"/>
    </row>
    <row r="3840" ht="12.0" customHeight="1">
      <c r="A3840" s="97">
        <v>3603011.0</v>
      </c>
      <c r="B3840" s="92" t="s">
        <v>4226</v>
      </c>
      <c r="C3840" s="81" t="str">
        <f t="shared" si="300"/>
        <v/>
      </c>
      <c r="D3840" s="82">
        <v>183.06</v>
      </c>
      <c r="E3840" s="94"/>
      <c r="F3840" s="127">
        <f t="shared" si="301"/>
        <v>223.3332</v>
      </c>
      <c r="G3840" s="95" t="s">
        <v>274</v>
      </c>
      <c r="H3840" s="69"/>
      <c r="I3840" s="187" t="s">
        <v>4227</v>
      </c>
      <c r="J3840" s="100"/>
      <c r="K3840" s="88"/>
      <c r="N3840" s="18"/>
      <c r="P3840" s="4">
        <v>61.0</v>
      </c>
      <c r="Q3840" s="4"/>
      <c r="R3840" s="4"/>
      <c r="S3840" s="21"/>
      <c r="T3840" s="21"/>
      <c r="V3840" s="89"/>
      <c r="Z3840" s="73"/>
      <c r="AA3840" s="73">
        <v>0.0</v>
      </c>
      <c r="AB3840" s="4"/>
      <c r="AC3840" s="74"/>
      <c r="AD3840" s="75"/>
      <c r="AE3840" s="75"/>
      <c r="AF3840" s="76"/>
      <c r="AJ3840" s="90"/>
      <c r="AK3840" s="18"/>
      <c r="AL3840" s="18">
        <f t="shared" si="302"/>
        <v>0</v>
      </c>
      <c r="AO3840" s="8">
        <v>0.4818528262408487</v>
      </c>
      <c r="AT3840" s="18"/>
      <c r="AU3840" s="91"/>
    </row>
    <row r="3841" ht="12.0" customHeight="1">
      <c r="A3841" s="97">
        <v>3603012.0</v>
      </c>
      <c r="B3841" s="92" t="s">
        <v>4228</v>
      </c>
      <c r="C3841" s="81" t="str">
        <f t="shared" si="300"/>
        <v/>
      </c>
      <c r="D3841" s="82">
        <v>198.47</v>
      </c>
      <c r="E3841" s="83" t="s">
        <v>245</v>
      </c>
      <c r="F3841" s="127">
        <f t="shared" si="301"/>
        <v>242.1334</v>
      </c>
      <c r="G3841" s="95" t="s">
        <v>274</v>
      </c>
      <c r="H3841" s="69"/>
      <c r="I3841" s="188"/>
      <c r="J3841" s="100"/>
      <c r="K3841" s="88"/>
      <c r="N3841" s="18"/>
      <c r="P3841" s="4">
        <v>61.0</v>
      </c>
      <c r="Q3841" s="4"/>
      <c r="R3841" s="4"/>
      <c r="S3841" s="21"/>
      <c r="T3841" s="21"/>
      <c r="V3841" s="89"/>
      <c r="Z3841" s="73"/>
      <c r="AA3841" s="73">
        <v>0.0</v>
      </c>
      <c r="AB3841" s="4"/>
      <c r="AC3841" s="74"/>
      <c r="AD3841" s="75"/>
      <c r="AE3841" s="75"/>
      <c r="AF3841" s="76"/>
      <c r="AJ3841" s="90"/>
      <c r="AK3841" s="18"/>
      <c r="AL3841" s="18">
        <f t="shared" si="302"/>
        <v>0</v>
      </c>
      <c r="AO3841" s="8">
        <v>0.4555508531815437</v>
      </c>
      <c r="AT3841" s="18"/>
      <c r="AU3841" s="91"/>
    </row>
    <row r="3842" ht="12.0" customHeight="1">
      <c r="A3842" s="97">
        <v>5712013.0</v>
      </c>
      <c r="B3842" s="92" t="s">
        <v>4229</v>
      </c>
      <c r="C3842" s="81" t="str">
        <f t="shared" si="300"/>
        <v/>
      </c>
      <c r="D3842" s="82">
        <v>371.06</v>
      </c>
      <c r="E3842" s="94" t="s">
        <v>245</v>
      </c>
      <c r="F3842" s="84">
        <f t="shared" si="301"/>
        <v>452.6932</v>
      </c>
      <c r="G3842" s="95" t="s">
        <v>252</v>
      </c>
      <c r="H3842" s="69"/>
      <c r="I3842" s="76"/>
      <c r="J3842" s="76"/>
      <c r="K3842" s="88"/>
      <c r="N3842" s="18"/>
      <c r="P3842" s="4">
        <v>61.0</v>
      </c>
      <c r="Q3842" s="4"/>
      <c r="R3842" s="4"/>
      <c r="S3842" s="21"/>
      <c r="T3842" s="21"/>
      <c r="V3842" s="89"/>
      <c r="Z3842" s="73"/>
      <c r="AA3842" s="73">
        <v>14.998304797423302</v>
      </c>
      <c r="AB3842" s="4"/>
      <c r="AC3842" s="74"/>
      <c r="AD3842" s="75"/>
      <c r="AE3842" s="75"/>
      <c r="AF3842" s="76"/>
      <c r="AJ3842" s="90"/>
      <c r="AK3842" s="18"/>
      <c r="AL3842" s="18">
        <f t="shared" si="302"/>
        <v>0</v>
      </c>
      <c r="AO3842" s="8">
        <v>0.29356240579835585</v>
      </c>
      <c r="AT3842" s="18"/>
      <c r="AU3842" s="91"/>
    </row>
    <row r="3843" ht="12.0" customHeight="1">
      <c r="A3843" s="97">
        <v>3603014.0</v>
      </c>
      <c r="B3843" s="92" t="s">
        <v>4230</v>
      </c>
      <c r="C3843" s="81" t="str">
        <f t="shared" si="300"/>
        <v/>
      </c>
      <c r="D3843" s="82">
        <v>243.32</v>
      </c>
      <c r="E3843" s="83"/>
      <c r="F3843" s="127">
        <f t="shared" si="301"/>
        <v>296.8504</v>
      </c>
      <c r="G3843" s="95" t="s">
        <v>252</v>
      </c>
      <c r="H3843" s="69"/>
      <c r="I3843" s="76"/>
      <c r="J3843" s="76"/>
      <c r="K3843" s="88"/>
      <c r="N3843" s="18"/>
      <c r="P3843" s="4">
        <v>61.0</v>
      </c>
      <c r="Q3843" s="4"/>
      <c r="R3843" s="4"/>
      <c r="S3843" s="21"/>
      <c r="T3843" s="21"/>
      <c r="V3843" s="89"/>
      <c r="Z3843" s="73"/>
      <c r="AA3843" s="73">
        <v>0.0</v>
      </c>
      <c r="AB3843" s="4"/>
      <c r="AC3843" s="74"/>
      <c r="AD3843" s="75"/>
      <c r="AE3843" s="75"/>
      <c r="AF3843" s="76"/>
      <c r="AJ3843" s="90"/>
      <c r="AK3843" s="18"/>
      <c r="AL3843" s="18">
        <f t="shared" si="302"/>
        <v>0</v>
      </c>
      <c r="AO3843" s="8">
        <v>0.40369333525747775</v>
      </c>
      <c r="AT3843" s="18"/>
      <c r="AU3843" s="91"/>
    </row>
    <row r="3844" ht="12.0" customHeight="1">
      <c r="A3844" s="97">
        <v>3603015.0</v>
      </c>
      <c r="B3844" s="92" t="s">
        <v>4231</v>
      </c>
      <c r="C3844" s="81" t="str">
        <f t="shared" si="300"/>
        <v/>
      </c>
      <c r="D3844" s="82">
        <v>390.75</v>
      </c>
      <c r="E3844" s="94"/>
      <c r="F3844" s="84">
        <f t="shared" si="301"/>
        <v>476.715</v>
      </c>
      <c r="G3844" s="95" t="s">
        <v>246</v>
      </c>
      <c r="H3844" s="69"/>
      <c r="I3844" s="76"/>
      <c r="J3844" s="76"/>
      <c r="K3844" s="88"/>
      <c r="N3844" s="18"/>
      <c r="P3844" s="4">
        <v>61.0</v>
      </c>
      <c r="Q3844" s="4"/>
      <c r="R3844" s="4"/>
      <c r="S3844" s="21"/>
      <c r="T3844" s="21"/>
      <c r="V3844" s="89"/>
      <c r="Z3844" s="73"/>
      <c r="AA3844" s="73">
        <v>14.999195106245978</v>
      </c>
      <c r="AB3844" s="4"/>
      <c r="AC3844" s="74"/>
      <c r="AD3844" s="75"/>
      <c r="AE3844" s="75"/>
      <c r="AF3844" s="76"/>
      <c r="AJ3844" s="90"/>
      <c r="AK3844" s="18"/>
      <c r="AL3844" s="18">
        <f t="shared" si="302"/>
        <v>0</v>
      </c>
      <c r="AO3844" s="8">
        <v>0.2941692220737774</v>
      </c>
      <c r="AT3844" s="18"/>
      <c r="AU3844" s="91"/>
    </row>
    <row r="3845" ht="12.0" customHeight="1">
      <c r="A3845" s="97">
        <v>3603016.0</v>
      </c>
      <c r="B3845" s="92" t="s">
        <v>4232</v>
      </c>
      <c r="C3845" s="81" t="str">
        <f t="shared" si="300"/>
        <v/>
      </c>
      <c r="D3845" s="82">
        <v>430.16</v>
      </c>
      <c r="E3845" s="94" t="s">
        <v>372</v>
      </c>
      <c r="F3845" s="84">
        <f t="shared" si="301"/>
        <v>524.7952</v>
      </c>
      <c r="G3845" s="95" t="s">
        <v>246</v>
      </c>
      <c r="H3845" s="69"/>
      <c r="I3845" s="76"/>
      <c r="J3845" s="76"/>
      <c r="K3845" s="88"/>
      <c r="N3845" s="18"/>
      <c r="P3845" s="4">
        <v>61.0</v>
      </c>
      <c r="Q3845" s="4"/>
      <c r="R3845" s="4"/>
      <c r="S3845" s="21"/>
      <c r="T3845" s="21"/>
      <c r="V3845" s="89"/>
      <c r="Z3845" s="73"/>
      <c r="AA3845" s="73">
        <v>14.99963442275353</v>
      </c>
      <c r="AB3845" s="4"/>
      <c r="AC3845" s="74"/>
      <c r="AD3845" s="75"/>
      <c r="AE3845" s="75"/>
      <c r="AF3845" s="76"/>
      <c r="AJ3845" s="90"/>
      <c r="AK3845" s="18"/>
      <c r="AL3845" s="18">
        <f t="shared" si="302"/>
        <v>0</v>
      </c>
      <c r="AO3845" s="8">
        <v>0.2501141636279654</v>
      </c>
      <c r="AT3845" s="18"/>
      <c r="AU3845" s="91"/>
    </row>
    <row r="3846" ht="12.0" customHeight="1">
      <c r="A3846" s="97">
        <v>2801022.0</v>
      </c>
      <c r="B3846" s="92" t="s">
        <v>4233</v>
      </c>
      <c r="C3846" s="81" t="str">
        <f t="shared" si="300"/>
        <v/>
      </c>
      <c r="D3846" s="82">
        <v>140.56</v>
      </c>
      <c r="E3846" s="83" t="s">
        <v>245</v>
      </c>
      <c r="F3846" s="127">
        <f t="shared" si="301"/>
        <v>171.4832</v>
      </c>
      <c r="G3846" s="95" t="s">
        <v>246</v>
      </c>
      <c r="H3846" s="69"/>
      <c r="I3846" s="187" t="s">
        <v>4234</v>
      </c>
      <c r="J3846" s="76"/>
      <c r="K3846" s="88"/>
      <c r="N3846" s="18"/>
      <c r="P3846" s="4">
        <v>61.0</v>
      </c>
      <c r="Q3846" s="4"/>
      <c r="R3846" s="4"/>
      <c r="S3846" s="21"/>
      <c r="T3846" s="21"/>
      <c r="V3846" s="89"/>
      <c r="Z3846" s="73"/>
      <c r="AA3846" s="73">
        <v>5.005038629492773</v>
      </c>
      <c r="AB3846" s="4"/>
      <c r="AC3846" s="74"/>
      <c r="AD3846" s="75"/>
      <c r="AE3846" s="75"/>
      <c r="AF3846" s="76"/>
      <c r="AJ3846" s="90"/>
      <c r="AK3846" s="18"/>
      <c r="AL3846" s="18">
        <f t="shared" si="302"/>
        <v>0</v>
      </c>
      <c r="AO3846" s="8">
        <v>13.47731463452789</v>
      </c>
      <c r="AT3846" s="18"/>
      <c r="AU3846" s="91"/>
    </row>
    <row r="3847" ht="12.0" customHeight="1">
      <c r="A3847" s="97">
        <v>2801053.0</v>
      </c>
      <c r="B3847" s="92" t="s">
        <v>4235</v>
      </c>
      <c r="C3847" s="81" t="str">
        <f t="shared" si="300"/>
        <v/>
      </c>
      <c r="D3847" s="82">
        <v>125.51</v>
      </c>
      <c r="E3847" s="83" t="s">
        <v>245</v>
      </c>
      <c r="F3847" s="127">
        <f t="shared" si="301"/>
        <v>153.1222</v>
      </c>
      <c r="G3847" s="95" t="s">
        <v>246</v>
      </c>
      <c r="H3847" s="69"/>
      <c r="I3847" s="188"/>
      <c r="J3847" s="76"/>
      <c r="K3847" s="88"/>
      <c r="N3847" s="18"/>
      <c r="P3847" s="4">
        <v>61.0</v>
      </c>
      <c r="Q3847" s="4"/>
      <c r="R3847" s="4"/>
      <c r="S3847" s="21"/>
      <c r="T3847" s="21"/>
      <c r="V3847" s="89"/>
      <c r="Z3847" s="73"/>
      <c r="AA3847" s="73">
        <v>5.004418912947415</v>
      </c>
      <c r="AB3847" s="4"/>
      <c r="AC3847" s="74"/>
      <c r="AD3847" s="75"/>
      <c r="AE3847" s="75"/>
      <c r="AF3847" s="76"/>
      <c r="AJ3847" s="90"/>
      <c r="AK3847" s="18"/>
      <c r="AL3847" s="18">
        <f t="shared" si="302"/>
        <v>0</v>
      </c>
      <c r="AO3847" s="8">
        <v>10.224554333317236</v>
      </c>
      <c r="AT3847" s="18"/>
      <c r="AU3847" s="91"/>
    </row>
    <row r="3848" ht="12.0" customHeight="1">
      <c r="A3848" s="97">
        <v>2801023.0</v>
      </c>
      <c r="B3848" s="92" t="s">
        <v>4236</v>
      </c>
      <c r="C3848" s="81" t="str">
        <f t="shared" si="300"/>
        <v/>
      </c>
      <c r="D3848" s="82">
        <v>157.7</v>
      </c>
      <c r="E3848" s="83" t="s">
        <v>245</v>
      </c>
      <c r="F3848" s="127">
        <f t="shared" si="301"/>
        <v>192.394</v>
      </c>
      <c r="G3848" s="95" t="s">
        <v>274</v>
      </c>
      <c r="H3848" s="69"/>
      <c r="I3848" s="76"/>
      <c r="J3848" s="100"/>
      <c r="K3848" s="88"/>
      <c r="N3848" s="18"/>
      <c r="P3848" s="4">
        <v>61.0</v>
      </c>
      <c r="Q3848" s="4"/>
      <c r="R3848" s="4"/>
      <c r="S3848" s="21"/>
      <c r="T3848" s="21"/>
      <c r="V3848" s="89"/>
      <c r="Z3848" s="73"/>
      <c r="AA3848" s="73">
        <v>4.998679926075852</v>
      </c>
      <c r="AB3848" s="4"/>
      <c r="AC3848" s="74"/>
      <c r="AD3848" s="75"/>
      <c r="AE3848" s="75"/>
      <c r="AF3848" s="76"/>
      <c r="AJ3848" s="90"/>
      <c r="AK3848" s="18"/>
      <c r="AL3848" s="18">
        <f t="shared" si="302"/>
        <v>0</v>
      </c>
      <c r="AO3848" s="8">
        <v>7.207500361557032</v>
      </c>
      <c r="AT3848" s="18"/>
      <c r="AU3848" s="91"/>
    </row>
    <row r="3849" ht="12.0" customHeight="1">
      <c r="A3849" s="97">
        <v>2801024.0</v>
      </c>
      <c r="B3849" s="92" t="s">
        <v>4237</v>
      </c>
      <c r="C3849" s="81" t="str">
        <f t="shared" si="300"/>
        <v/>
      </c>
      <c r="D3849" s="82">
        <v>172.9</v>
      </c>
      <c r="E3849" s="83" t="s">
        <v>245</v>
      </c>
      <c r="F3849" s="127">
        <f t="shared" si="301"/>
        <v>210.938</v>
      </c>
      <c r="G3849" s="95" t="s">
        <v>274</v>
      </c>
      <c r="H3849" s="69"/>
      <c r="I3849" s="187" t="s">
        <v>4238</v>
      </c>
      <c r="J3849" s="100"/>
      <c r="K3849" s="88"/>
      <c r="N3849" s="18"/>
      <c r="P3849" s="4">
        <v>61.0</v>
      </c>
      <c r="Q3849" s="4"/>
      <c r="R3849" s="4"/>
      <c r="S3849" s="21"/>
      <c r="T3849" s="21"/>
      <c r="V3849" s="89"/>
      <c r="Z3849" s="73"/>
      <c r="AA3849" s="73">
        <v>4.9959049959049935</v>
      </c>
      <c r="AB3849" s="4"/>
      <c r="AC3849" s="74"/>
      <c r="AD3849" s="75"/>
      <c r="AE3849" s="75"/>
      <c r="AF3849" s="76"/>
      <c r="AJ3849" s="90"/>
      <c r="AK3849" s="18"/>
      <c r="AL3849" s="18">
        <f t="shared" si="302"/>
        <v>0</v>
      </c>
      <c r="AO3849" s="8">
        <v>6.767223190149702</v>
      </c>
      <c r="AT3849" s="18"/>
      <c r="AU3849" s="91"/>
    </row>
    <row r="3850" ht="12.0" customHeight="1">
      <c r="A3850" s="97">
        <v>2801025.0</v>
      </c>
      <c r="B3850" s="92" t="s">
        <v>4239</v>
      </c>
      <c r="C3850" s="81" t="str">
        <f t="shared" si="300"/>
        <v/>
      </c>
      <c r="D3850" s="82">
        <v>161.35</v>
      </c>
      <c r="E3850" s="83" t="s">
        <v>245</v>
      </c>
      <c r="F3850" s="127">
        <f t="shared" si="301"/>
        <v>196.847</v>
      </c>
      <c r="G3850" s="95" t="s">
        <v>274</v>
      </c>
      <c r="H3850" s="69"/>
      <c r="I3850" s="188"/>
      <c r="J3850" s="100"/>
      <c r="K3850" s="88"/>
      <c r="N3850" s="18"/>
      <c r="P3850" s="4">
        <v>61.0</v>
      </c>
      <c r="Q3850" s="4"/>
      <c r="R3850" s="4"/>
      <c r="S3850" s="21"/>
      <c r="T3850" s="21"/>
      <c r="V3850" s="89"/>
      <c r="Z3850" s="73"/>
      <c r="AA3850" s="73">
        <v>4.9974195768106</v>
      </c>
      <c r="AB3850" s="4"/>
      <c r="AC3850" s="74"/>
      <c r="AD3850" s="75"/>
      <c r="AE3850" s="75"/>
      <c r="AF3850" s="76"/>
      <c r="AJ3850" s="90"/>
      <c r="AK3850" s="18"/>
      <c r="AL3850" s="18">
        <f t="shared" si="302"/>
        <v>0</v>
      </c>
      <c r="AO3850" s="8">
        <v>5.603543714344035</v>
      </c>
      <c r="AT3850" s="18"/>
      <c r="AU3850" s="91"/>
    </row>
    <row r="3851" ht="12.0" customHeight="1">
      <c r="A3851" s="97">
        <v>2805026.0</v>
      </c>
      <c r="B3851" s="92" t="s">
        <v>4240</v>
      </c>
      <c r="C3851" s="81" t="str">
        <f t="shared" si="300"/>
        <v/>
      </c>
      <c r="D3851" s="82">
        <v>280.01</v>
      </c>
      <c r="E3851" s="94" t="s">
        <v>245</v>
      </c>
      <c r="F3851" s="84">
        <f t="shared" si="301"/>
        <v>341.6122</v>
      </c>
      <c r="G3851" s="95" t="s">
        <v>274</v>
      </c>
      <c r="H3851" s="69"/>
      <c r="I3851" s="76"/>
      <c r="J3851" s="100"/>
      <c r="K3851" s="88"/>
      <c r="N3851" s="18"/>
      <c r="P3851" s="4">
        <v>61.0</v>
      </c>
      <c r="Q3851" s="4"/>
      <c r="R3851" s="4"/>
      <c r="S3851" s="21"/>
      <c r="T3851" s="21"/>
      <c r="V3851" s="89"/>
      <c r="Z3851" s="73"/>
      <c r="AA3851" s="73">
        <v>4.9980166600555265</v>
      </c>
      <c r="AB3851" s="4"/>
      <c r="AC3851" s="74"/>
      <c r="AD3851" s="75"/>
      <c r="AE3851" s="75"/>
      <c r="AF3851" s="76"/>
      <c r="AJ3851" s="90"/>
      <c r="AK3851" s="18"/>
      <c r="AL3851" s="18">
        <f t="shared" si="302"/>
        <v>0</v>
      </c>
      <c r="AO3851" s="8">
        <v>2.7061674595429275</v>
      </c>
      <c r="AT3851" s="18"/>
      <c r="AU3851" s="91"/>
    </row>
    <row r="3852" ht="12.0" customHeight="1">
      <c r="A3852" s="97">
        <v>2805027.0</v>
      </c>
      <c r="B3852" s="92" t="s">
        <v>4241</v>
      </c>
      <c r="C3852" s="81" t="str">
        <f t="shared" si="300"/>
        <v/>
      </c>
      <c r="D3852" s="82">
        <v>297.61</v>
      </c>
      <c r="E3852" s="94" t="s">
        <v>245</v>
      </c>
      <c r="F3852" s="84">
        <f t="shared" si="301"/>
        <v>363.0842</v>
      </c>
      <c r="G3852" s="95" t="s">
        <v>274</v>
      </c>
      <c r="H3852" s="69"/>
      <c r="I3852" s="187" t="s">
        <v>4242</v>
      </c>
      <c r="J3852" s="100"/>
      <c r="K3852" s="88"/>
      <c r="N3852" s="18"/>
      <c r="P3852" s="4">
        <v>61.0</v>
      </c>
      <c r="Q3852" s="4"/>
      <c r="R3852" s="4"/>
      <c r="S3852" s="21"/>
      <c r="T3852" s="21"/>
      <c r="V3852" s="89"/>
      <c r="Z3852" s="73"/>
      <c r="AA3852" s="73">
        <v>4.997627708366281</v>
      </c>
      <c r="AB3852" s="4"/>
      <c r="AC3852" s="74"/>
      <c r="AD3852" s="75"/>
      <c r="AE3852" s="75"/>
      <c r="AF3852" s="76"/>
      <c r="AJ3852" s="90"/>
      <c r="AK3852" s="18"/>
      <c r="AL3852" s="18">
        <f t="shared" si="302"/>
        <v>0</v>
      </c>
      <c r="AO3852" s="8">
        <v>2.3588824837242117</v>
      </c>
      <c r="AT3852" s="18"/>
      <c r="AU3852" s="91"/>
    </row>
    <row r="3853" ht="12.0" customHeight="1">
      <c r="A3853" s="97">
        <v>2805028.0</v>
      </c>
      <c r="B3853" s="92" t="s">
        <v>4243</v>
      </c>
      <c r="C3853" s="81" t="str">
        <f t="shared" si="300"/>
        <v/>
      </c>
      <c r="D3853" s="82">
        <v>290.84</v>
      </c>
      <c r="E3853" s="94" t="s">
        <v>245</v>
      </c>
      <c r="F3853" s="84">
        <f t="shared" si="301"/>
        <v>354.8248</v>
      </c>
      <c r="G3853" s="95" t="s">
        <v>274</v>
      </c>
      <c r="H3853" s="69"/>
      <c r="I3853" s="188"/>
      <c r="J3853" s="100"/>
      <c r="K3853" s="88"/>
      <c r="N3853" s="18"/>
      <c r="P3853" s="4">
        <v>61.0</v>
      </c>
      <c r="Q3853" s="4"/>
      <c r="R3853" s="4"/>
      <c r="S3853" s="21"/>
      <c r="T3853" s="21"/>
      <c r="V3853" s="89"/>
      <c r="Z3853" s="73"/>
      <c r="AA3853" s="73">
        <v>5.000381708527371</v>
      </c>
      <c r="AB3853" s="4"/>
      <c r="AC3853" s="74"/>
      <c r="AD3853" s="75"/>
      <c r="AE3853" s="75"/>
      <c r="AF3853" s="76"/>
      <c r="AJ3853" s="90"/>
      <c r="AK3853" s="18"/>
      <c r="AL3853" s="18">
        <f t="shared" si="302"/>
        <v>0</v>
      </c>
      <c r="AO3853" s="8">
        <v>3.0969177988132937</v>
      </c>
      <c r="AT3853" s="18"/>
      <c r="AU3853" s="91"/>
    </row>
    <row r="3854" ht="12.0" customHeight="1">
      <c r="A3854" s="97">
        <v>2805002.0</v>
      </c>
      <c r="B3854" s="92" t="s">
        <v>4244</v>
      </c>
      <c r="C3854" s="81" t="str">
        <f t="shared" si="300"/>
        <v/>
      </c>
      <c r="D3854" s="82">
        <v>331.46</v>
      </c>
      <c r="E3854" s="94" t="s">
        <v>245</v>
      </c>
      <c r="F3854" s="84">
        <f t="shared" si="301"/>
        <v>404.3812</v>
      </c>
      <c r="G3854" s="95" t="s">
        <v>274</v>
      </c>
      <c r="H3854" s="69"/>
      <c r="I3854" s="76"/>
      <c r="J3854" s="100"/>
      <c r="K3854" s="88"/>
      <c r="N3854" s="18"/>
      <c r="P3854" s="4">
        <v>61.0</v>
      </c>
      <c r="Q3854" s="4"/>
      <c r="R3854" s="4"/>
      <c r="S3854" s="21"/>
      <c r="T3854" s="21"/>
      <c r="V3854" s="89"/>
      <c r="Z3854" s="73"/>
      <c r="AA3854" s="73">
        <v>5.001445504481069</v>
      </c>
      <c r="AB3854" s="4"/>
      <c r="AC3854" s="74"/>
      <c r="AD3854" s="75"/>
      <c r="AE3854" s="75"/>
      <c r="AF3854" s="76"/>
      <c r="AJ3854" s="90">
        <v>2801029.0</v>
      </c>
      <c r="AK3854" s="18"/>
      <c r="AL3854" s="18">
        <f t="shared" si="302"/>
        <v>0</v>
      </c>
      <c r="AO3854" s="8">
        <v>3.0643010617203092</v>
      </c>
      <c r="AT3854" s="18"/>
      <c r="AU3854" s="91"/>
    </row>
    <row r="3855" ht="12.0" customHeight="1">
      <c r="A3855" s="97">
        <v>2805030.0</v>
      </c>
      <c r="B3855" s="92" t="s">
        <v>4245</v>
      </c>
      <c r="C3855" s="81" t="str">
        <f t="shared" si="300"/>
        <v/>
      </c>
      <c r="D3855" s="82">
        <v>321.55</v>
      </c>
      <c r="E3855" s="94"/>
      <c r="F3855" s="84">
        <f t="shared" si="301"/>
        <v>392.291</v>
      </c>
      <c r="G3855" s="95" t="s">
        <v>274</v>
      </c>
      <c r="H3855" s="69"/>
      <c r="I3855" s="87" t="s">
        <v>4246</v>
      </c>
      <c r="J3855" s="100"/>
      <c r="K3855" s="88"/>
      <c r="N3855" s="18"/>
      <c r="P3855" s="4">
        <v>61.0</v>
      </c>
      <c r="Q3855" s="4"/>
      <c r="R3855" s="4"/>
      <c r="S3855" s="21"/>
      <c r="T3855" s="21"/>
      <c r="V3855" s="89"/>
      <c r="Z3855" s="73"/>
      <c r="AA3855" s="73">
        <v>4.999309487639806</v>
      </c>
      <c r="AB3855" s="4"/>
      <c r="AC3855" s="74"/>
      <c r="AD3855" s="75"/>
      <c r="AE3855" s="75"/>
      <c r="AF3855" s="76"/>
      <c r="AJ3855" s="90">
        <v>2801030.0</v>
      </c>
      <c r="AK3855" s="18"/>
      <c r="AL3855" s="18">
        <f t="shared" si="302"/>
        <v>0</v>
      </c>
      <c r="AO3855" s="8">
        <v>2.969234083117931</v>
      </c>
      <c r="AT3855" s="18"/>
      <c r="AU3855" s="91"/>
    </row>
    <row r="3856" ht="12.0" customHeight="1">
      <c r="A3856" s="97">
        <v>2805031.0</v>
      </c>
      <c r="B3856" s="92" t="s">
        <v>4247</v>
      </c>
      <c r="C3856" s="81" t="str">
        <f t="shared" si="300"/>
        <v/>
      </c>
      <c r="D3856" s="82">
        <v>393.4</v>
      </c>
      <c r="E3856" s="94" t="s">
        <v>245</v>
      </c>
      <c r="F3856" s="84">
        <f t="shared" si="301"/>
        <v>479.948</v>
      </c>
      <c r="G3856" s="95" t="s">
        <v>252</v>
      </c>
      <c r="H3856" s="69"/>
      <c r="I3856" s="187" t="s">
        <v>4248</v>
      </c>
      <c r="J3856" s="76"/>
      <c r="K3856" s="88"/>
      <c r="N3856" s="18"/>
      <c r="P3856" s="4">
        <v>61.0</v>
      </c>
      <c r="Q3856" s="4"/>
      <c r="R3856" s="4"/>
      <c r="S3856" s="21"/>
      <c r="T3856" s="21"/>
      <c r="V3856" s="89"/>
      <c r="Z3856" s="73"/>
      <c r="AA3856" s="73">
        <v>5.0019408861531645</v>
      </c>
      <c r="AB3856" s="4"/>
      <c r="AC3856" s="74"/>
      <c r="AD3856" s="75"/>
      <c r="AE3856" s="75"/>
      <c r="AF3856" s="76"/>
      <c r="AJ3856" s="90"/>
      <c r="AK3856" s="18"/>
      <c r="AL3856" s="18">
        <f t="shared" si="302"/>
        <v>0</v>
      </c>
      <c r="AO3856" s="8">
        <v>0.7399321005461271</v>
      </c>
      <c r="AT3856" s="18"/>
      <c r="AU3856" s="91"/>
    </row>
    <row r="3857" ht="12.0" customHeight="1">
      <c r="A3857" s="97">
        <v>2805032.0</v>
      </c>
      <c r="B3857" s="92" t="s">
        <v>4249</v>
      </c>
      <c r="C3857" s="81" t="str">
        <f t="shared" si="300"/>
        <v/>
      </c>
      <c r="D3857" s="82">
        <v>424.99</v>
      </c>
      <c r="E3857" s="94" t="s">
        <v>245</v>
      </c>
      <c r="F3857" s="84">
        <f t="shared" si="301"/>
        <v>518.4878</v>
      </c>
      <c r="G3857" s="95" t="s">
        <v>252</v>
      </c>
      <c r="H3857" s="69"/>
      <c r="I3857" s="188"/>
      <c r="J3857" s="76"/>
      <c r="K3857" s="88"/>
      <c r="N3857" s="18"/>
      <c r="P3857" s="4">
        <v>61.0</v>
      </c>
      <c r="Q3857" s="4"/>
      <c r="R3857" s="4"/>
      <c r="S3857" s="21"/>
      <c r="T3857" s="21"/>
      <c r="V3857" s="89"/>
      <c r="Z3857" s="73"/>
      <c r="AA3857" s="73">
        <v>4.999216423758028</v>
      </c>
      <c r="AB3857" s="4"/>
      <c r="AC3857" s="74"/>
      <c r="AD3857" s="75"/>
      <c r="AE3857" s="75"/>
      <c r="AF3857" s="76"/>
      <c r="AJ3857" s="90">
        <v>2801032.0</v>
      </c>
      <c r="AK3857" s="18"/>
      <c r="AL3857" s="18">
        <f t="shared" si="302"/>
        <v>0</v>
      </c>
      <c r="AO3857" s="8">
        <v>0.8023370842398521</v>
      </c>
      <c r="AT3857" s="18"/>
      <c r="AU3857" s="91"/>
    </row>
    <row r="3858" ht="12.0" customHeight="1">
      <c r="A3858" s="97">
        <v>5712018.0</v>
      </c>
      <c r="B3858" s="92" t="s">
        <v>4250</v>
      </c>
      <c r="C3858" s="81" t="str">
        <f t="shared" si="300"/>
        <v/>
      </c>
      <c r="D3858" s="82">
        <v>264.52</v>
      </c>
      <c r="E3858" s="94" t="s">
        <v>245</v>
      </c>
      <c r="F3858" s="84">
        <f t="shared" si="301"/>
        <v>322.7144</v>
      </c>
      <c r="G3858" s="95" t="s">
        <v>246</v>
      </c>
      <c r="H3858" s="69"/>
      <c r="I3858" s="76"/>
      <c r="J3858" s="76"/>
      <c r="K3858" s="88"/>
      <c r="N3858" s="18"/>
      <c r="P3858" s="4">
        <v>61.0</v>
      </c>
      <c r="Q3858" s="4"/>
      <c r="R3858" s="4"/>
      <c r="S3858" s="21"/>
      <c r="T3858" s="21"/>
      <c r="V3858" s="89"/>
      <c r="Z3858" s="73"/>
      <c r="AA3858" s="73">
        <v>14.99910825753524</v>
      </c>
      <c r="AB3858" s="4"/>
      <c r="AC3858" s="74"/>
      <c r="AD3858" s="75"/>
      <c r="AE3858" s="75"/>
      <c r="AF3858" s="76"/>
      <c r="AJ3858" s="90"/>
      <c r="AK3858" s="18"/>
      <c r="AL3858" s="18">
        <f t="shared" si="302"/>
        <v>0</v>
      </c>
      <c r="AO3858" s="8">
        <v>3.8402644088464997</v>
      </c>
      <c r="AT3858" s="18"/>
      <c r="AU3858" s="91"/>
    </row>
    <row r="3859" ht="12.0" customHeight="1">
      <c r="A3859" s="97">
        <v>3603019.0</v>
      </c>
      <c r="B3859" s="92" t="s">
        <v>4251</v>
      </c>
      <c r="C3859" s="81" t="str">
        <f t="shared" si="300"/>
        <v/>
      </c>
      <c r="D3859" s="82">
        <v>227.23</v>
      </c>
      <c r="E3859" s="83" t="s">
        <v>245</v>
      </c>
      <c r="F3859" s="127">
        <f t="shared" si="301"/>
        <v>277.2206</v>
      </c>
      <c r="G3859" s="95" t="s">
        <v>246</v>
      </c>
      <c r="H3859" s="69"/>
      <c r="I3859" s="76"/>
      <c r="J3859" s="76"/>
      <c r="K3859" s="88"/>
      <c r="N3859" s="18"/>
      <c r="P3859" s="4">
        <v>61.0</v>
      </c>
      <c r="Q3859" s="4"/>
      <c r="R3859" s="4"/>
      <c r="S3859" s="21"/>
      <c r="T3859" s="21"/>
      <c r="V3859" s="89"/>
      <c r="Z3859" s="73"/>
      <c r="AA3859" s="73">
        <v>0.0</v>
      </c>
      <c r="AB3859" s="4"/>
      <c r="AC3859" s="74"/>
      <c r="AD3859" s="75"/>
      <c r="AE3859" s="75"/>
      <c r="AF3859" s="76"/>
      <c r="AJ3859" s="90"/>
      <c r="AK3859" s="18"/>
      <c r="AL3859" s="18">
        <f t="shared" si="302"/>
        <v>0</v>
      </c>
      <c r="AO3859" s="8">
        <v>3.3032608673959336</v>
      </c>
      <c r="AT3859" s="18"/>
      <c r="AU3859" s="91"/>
    </row>
    <row r="3860" ht="12.0" customHeight="1">
      <c r="A3860" s="97">
        <v>2801033.0</v>
      </c>
      <c r="B3860" s="92" t="s">
        <v>4252</v>
      </c>
      <c r="C3860" s="81" t="str">
        <f t="shared" si="300"/>
        <v/>
      </c>
      <c r="D3860" s="82">
        <v>171.67</v>
      </c>
      <c r="E3860" s="83" t="s">
        <v>245</v>
      </c>
      <c r="F3860" s="127">
        <f t="shared" si="301"/>
        <v>209.4374</v>
      </c>
      <c r="G3860" s="95" t="s">
        <v>252</v>
      </c>
      <c r="H3860" s="69"/>
      <c r="I3860" s="76"/>
      <c r="J3860" s="76"/>
      <c r="K3860" s="88"/>
      <c r="N3860" s="18"/>
      <c r="P3860" s="4">
        <v>61.0</v>
      </c>
      <c r="Q3860" s="4"/>
      <c r="R3860" s="4"/>
      <c r="S3860" s="21"/>
      <c r="T3860" s="21"/>
      <c r="V3860" s="89"/>
      <c r="Z3860" s="73"/>
      <c r="AA3860" s="73">
        <v>4.995874965624722</v>
      </c>
      <c r="AB3860" s="4"/>
      <c r="AC3860" s="74"/>
      <c r="AD3860" s="75"/>
      <c r="AE3860" s="75"/>
      <c r="AF3860" s="76"/>
      <c r="AJ3860" s="90">
        <v>2805033.0</v>
      </c>
      <c r="AK3860" s="18"/>
      <c r="AL3860" s="18">
        <f t="shared" si="302"/>
        <v>0</v>
      </c>
      <c r="AO3860" s="8">
        <v>5.793353271627837</v>
      </c>
      <c r="AT3860" s="18"/>
      <c r="AU3860" s="91"/>
    </row>
    <row r="3861" ht="12.0" customHeight="1">
      <c r="A3861" s="97">
        <v>2801055.0</v>
      </c>
      <c r="B3861" s="92" t="s">
        <v>4253</v>
      </c>
      <c r="C3861" s="81" t="str">
        <f t="shared" si="300"/>
        <v/>
      </c>
      <c r="D3861" s="82">
        <v>235.55</v>
      </c>
      <c r="E3861" s="94" t="s">
        <v>245</v>
      </c>
      <c r="F3861" s="84">
        <f t="shared" si="301"/>
        <v>287.371</v>
      </c>
      <c r="G3861" s="95" t="s">
        <v>252</v>
      </c>
      <c r="H3861" s="69"/>
      <c r="I3861" s="76"/>
      <c r="J3861" s="76"/>
      <c r="K3861" s="88"/>
      <c r="N3861" s="18"/>
      <c r="P3861" s="4">
        <v>61.0</v>
      </c>
      <c r="Q3861" s="4"/>
      <c r="R3861" s="4"/>
      <c r="S3861" s="21"/>
      <c r="T3861" s="21"/>
      <c r="V3861" s="89"/>
      <c r="Z3861" s="73"/>
      <c r="AA3861" s="73">
        <v>4.995877988458361</v>
      </c>
      <c r="AB3861" s="4"/>
      <c r="AC3861" s="74"/>
      <c r="AD3861" s="75"/>
      <c r="AE3861" s="75"/>
      <c r="AF3861" s="76"/>
      <c r="AJ3861" s="90"/>
      <c r="AK3861" s="18"/>
      <c r="AL3861" s="18">
        <f t="shared" si="302"/>
        <v>0</v>
      </c>
      <c r="AO3861" s="8">
        <v>5.629632526089866</v>
      </c>
      <c r="AT3861" s="18"/>
      <c r="AU3861" s="91"/>
    </row>
    <row r="3862" ht="12.0" customHeight="1">
      <c r="A3862" s="97">
        <v>2805056.0</v>
      </c>
      <c r="B3862" s="92" t="s">
        <v>4254</v>
      </c>
      <c r="C3862" s="81" t="str">
        <f t="shared" si="300"/>
        <v/>
      </c>
      <c r="D3862" s="82">
        <v>289.97</v>
      </c>
      <c r="E3862" s="94" t="s">
        <v>245</v>
      </c>
      <c r="F3862" s="84">
        <f t="shared" si="301"/>
        <v>353.7634</v>
      </c>
      <c r="G3862" s="95" t="s">
        <v>252</v>
      </c>
      <c r="H3862" s="69"/>
      <c r="I3862" s="76"/>
      <c r="J3862" s="76"/>
      <c r="K3862" s="88"/>
      <c r="N3862" s="18"/>
      <c r="P3862" s="4">
        <v>61.0</v>
      </c>
      <c r="Q3862" s="4"/>
      <c r="R3862" s="4"/>
      <c r="S3862" s="21"/>
      <c r="T3862" s="21"/>
      <c r="V3862" s="89"/>
      <c r="Z3862" s="73"/>
      <c r="AA3862" s="73">
        <v>5.003385749755466</v>
      </c>
      <c r="AB3862" s="4"/>
      <c r="AC3862" s="74"/>
      <c r="AD3862" s="75"/>
      <c r="AE3862" s="75"/>
      <c r="AF3862" s="76"/>
      <c r="AJ3862" s="90"/>
      <c r="AK3862" s="18"/>
      <c r="AL3862" s="18">
        <f t="shared" si="302"/>
        <v>0</v>
      </c>
      <c r="AO3862" s="8">
        <v>8.231625195665876</v>
      </c>
      <c r="AT3862" s="18"/>
      <c r="AU3862" s="91"/>
    </row>
    <row r="3863" ht="12.0" customHeight="1">
      <c r="A3863" s="97">
        <v>2801057.0</v>
      </c>
      <c r="B3863" s="92" t="s">
        <v>4255</v>
      </c>
      <c r="C3863" s="81" t="str">
        <f t="shared" si="300"/>
        <v/>
      </c>
      <c r="D3863" s="82">
        <v>266.03</v>
      </c>
      <c r="E3863" s="94" t="s">
        <v>245</v>
      </c>
      <c r="F3863" s="84">
        <f t="shared" si="301"/>
        <v>324.5566</v>
      </c>
      <c r="G3863" s="95" t="s">
        <v>252</v>
      </c>
      <c r="H3863" s="69"/>
      <c r="I3863" s="76"/>
      <c r="J3863" s="76"/>
      <c r="K3863" s="88"/>
      <c r="N3863" s="18"/>
      <c r="P3863" s="4">
        <v>61.0</v>
      </c>
      <c r="Q3863" s="4"/>
      <c r="R3863" s="4"/>
      <c r="S3863" s="21"/>
      <c r="T3863" s="21"/>
      <c r="V3863" s="89"/>
      <c r="Z3863" s="73"/>
      <c r="AA3863" s="73">
        <v>5.002190740470283</v>
      </c>
      <c r="AB3863" s="4"/>
      <c r="AC3863" s="74"/>
      <c r="AD3863" s="75"/>
      <c r="AE3863" s="75"/>
      <c r="AF3863" s="76"/>
      <c r="AJ3863" s="90">
        <v>2805057.0</v>
      </c>
      <c r="AK3863" s="18"/>
      <c r="AL3863" s="18">
        <f t="shared" si="302"/>
        <v>0</v>
      </c>
      <c r="AO3863" s="8">
        <v>2.990775344556181</v>
      </c>
      <c r="AT3863" s="18"/>
      <c r="AU3863" s="91"/>
    </row>
    <row r="3864" ht="12.0" customHeight="1">
      <c r="A3864" s="97">
        <v>2805059.0</v>
      </c>
      <c r="B3864" s="92" t="s">
        <v>4256</v>
      </c>
      <c r="C3864" s="81" t="str">
        <f t="shared" si="300"/>
        <v/>
      </c>
      <c r="D3864" s="82">
        <v>419.36</v>
      </c>
      <c r="E3864" s="94" t="s">
        <v>245</v>
      </c>
      <c r="F3864" s="84">
        <f t="shared" si="301"/>
        <v>511.6192</v>
      </c>
      <c r="G3864" s="95" t="s">
        <v>252</v>
      </c>
      <c r="H3864" s="69"/>
      <c r="I3864" s="76"/>
      <c r="J3864" s="76"/>
      <c r="K3864" s="88"/>
      <c r="N3864" s="18"/>
      <c r="P3864" s="4">
        <v>61.0</v>
      </c>
      <c r="Q3864" s="4"/>
      <c r="R3864" s="4"/>
      <c r="S3864" s="21"/>
      <c r="T3864" s="21"/>
      <c r="V3864" s="89"/>
      <c r="Z3864" s="73"/>
      <c r="AA3864" s="73">
        <v>4.998959633791102</v>
      </c>
      <c r="AB3864" s="4"/>
      <c r="AC3864" s="74"/>
      <c r="AD3864" s="75"/>
      <c r="AE3864" s="75"/>
      <c r="AF3864" s="76"/>
      <c r="AJ3864" s="90"/>
      <c r="AK3864" s="18"/>
      <c r="AL3864" s="18">
        <f t="shared" si="302"/>
        <v>0</v>
      </c>
      <c r="AO3864" s="8">
        <v>1.6497776652103844</v>
      </c>
      <c r="AT3864" s="18"/>
      <c r="AU3864" s="91"/>
    </row>
    <row r="3865" ht="12.0" customHeight="1">
      <c r="A3865" s="97">
        <v>2804001.0</v>
      </c>
      <c r="B3865" s="92" t="s">
        <v>4257</v>
      </c>
      <c r="C3865" s="81" t="str">
        <f t="shared" si="300"/>
        <v/>
      </c>
      <c r="D3865" s="82">
        <v>49.19</v>
      </c>
      <c r="E3865" s="94" t="s">
        <v>245</v>
      </c>
      <c r="F3865" s="84">
        <f t="shared" si="301"/>
        <v>60.0118</v>
      </c>
      <c r="G3865" s="95" t="s">
        <v>252</v>
      </c>
      <c r="H3865" s="69"/>
      <c r="I3865" s="76"/>
      <c r="J3865" s="76"/>
      <c r="K3865" s="88"/>
      <c r="N3865" s="18"/>
      <c r="P3865" s="4">
        <v>61.0</v>
      </c>
      <c r="Q3865" s="4"/>
      <c r="R3865" s="4"/>
      <c r="S3865" s="21"/>
      <c r="T3865" s="21"/>
      <c r="V3865" s="89"/>
      <c r="Z3865" s="73"/>
      <c r="AA3865" s="73">
        <v>5.01207729468598</v>
      </c>
      <c r="AB3865" s="4"/>
      <c r="AC3865" s="74"/>
      <c r="AD3865" s="76"/>
      <c r="AE3865" s="75"/>
      <c r="AF3865" s="75"/>
      <c r="AJ3865" s="90"/>
      <c r="AK3865" s="18"/>
      <c r="AL3865" s="18">
        <f t="shared" si="302"/>
        <v>0</v>
      </c>
      <c r="AO3865" s="8">
        <v>1.491068545033783</v>
      </c>
      <c r="AT3865" s="18"/>
      <c r="AU3865" s="91"/>
    </row>
    <row r="3866" ht="12.0" customHeight="1">
      <c r="A3866" s="97">
        <v>2804002.0</v>
      </c>
      <c r="B3866" s="92" t="s">
        <v>4258</v>
      </c>
      <c r="C3866" s="81" t="str">
        <f t="shared" si="300"/>
        <v/>
      </c>
      <c r="D3866" s="82">
        <v>50.68</v>
      </c>
      <c r="E3866" s="94" t="s">
        <v>245</v>
      </c>
      <c r="F3866" s="84">
        <f t="shared" si="301"/>
        <v>61.8296</v>
      </c>
      <c r="G3866" s="95" t="s">
        <v>252</v>
      </c>
      <c r="H3866" s="69"/>
      <c r="I3866" s="76"/>
      <c r="J3866" s="76"/>
      <c r="K3866" s="88"/>
      <c r="N3866" s="18"/>
      <c r="P3866" s="4">
        <v>61.0</v>
      </c>
      <c r="Q3866" s="4"/>
      <c r="R3866" s="4"/>
      <c r="S3866" s="21"/>
      <c r="T3866" s="21"/>
      <c r="V3866" s="89"/>
      <c r="Z3866" s="73"/>
      <c r="AA3866" s="73">
        <v>5.002875215641183</v>
      </c>
      <c r="AB3866" s="4"/>
      <c r="AC3866" s="74"/>
      <c r="AD3866" s="76"/>
      <c r="AE3866" s="75"/>
      <c r="AF3866" s="75"/>
      <c r="AJ3866" s="90"/>
      <c r="AK3866" s="18"/>
      <c r="AL3866" s="18">
        <f t="shared" si="302"/>
        <v>0</v>
      </c>
      <c r="AO3866" s="8">
        <v>0.9190757409768431</v>
      </c>
      <c r="AT3866" s="18"/>
      <c r="AU3866" s="91"/>
    </row>
    <row r="3867" ht="12.0" customHeight="1">
      <c r="A3867" s="109">
        <v>2804003.0</v>
      </c>
      <c r="B3867" s="110" t="s">
        <v>4259</v>
      </c>
      <c r="C3867" s="81" t="str">
        <f t="shared" si="300"/>
        <v/>
      </c>
      <c r="D3867" s="82">
        <v>52.17</v>
      </c>
      <c r="E3867" s="121" t="s">
        <v>245</v>
      </c>
      <c r="F3867" s="128">
        <f t="shared" si="301"/>
        <v>63.6474</v>
      </c>
      <c r="G3867" s="112" t="s">
        <v>252</v>
      </c>
      <c r="H3867" s="69"/>
      <c r="I3867" s="76"/>
      <c r="J3867" s="76"/>
      <c r="K3867" s="88"/>
      <c r="N3867" s="18"/>
      <c r="P3867" s="4">
        <v>61.0</v>
      </c>
      <c r="Q3867" s="4"/>
      <c r="R3867" s="4"/>
      <c r="S3867" s="21"/>
      <c r="T3867" s="21"/>
      <c r="V3867" s="89"/>
      <c r="Z3867" s="73"/>
      <c r="AA3867" s="73">
        <v>4.994511525795829</v>
      </c>
      <c r="AB3867" s="4"/>
      <c r="AC3867" s="74"/>
      <c r="AD3867" s="76"/>
      <c r="AE3867" s="75"/>
      <c r="AF3867" s="75"/>
      <c r="AJ3867" s="90"/>
      <c r="AK3867" s="18"/>
      <c r="AL3867" s="18">
        <f t="shared" si="302"/>
        <v>0</v>
      </c>
      <c r="AO3867" s="8">
        <v>0.6563275537810221</v>
      </c>
      <c r="AT3867" s="18"/>
      <c r="AU3867" s="91"/>
    </row>
    <row r="3868" ht="60.0" customHeight="1">
      <c r="A3868" s="62">
        <v>116.0</v>
      </c>
      <c r="B3868" s="113" t="s">
        <v>4260</v>
      </c>
      <c r="C3868" s="66"/>
      <c r="D3868" s="82"/>
      <c r="E3868" s="66"/>
      <c r="F3868" s="114"/>
      <c r="G3868" s="68"/>
      <c r="H3868" s="69"/>
      <c r="I3868" s="70">
        <v>0.0</v>
      </c>
      <c r="J3868" s="71"/>
      <c r="K3868" s="71"/>
      <c r="N3868" s="18"/>
      <c r="P3868" s="4">
        <v>62.0</v>
      </c>
      <c r="Q3868" s="4"/>
      <c r="R3868" s="5"/>
      <c r="S3868" s="21"/>
      <c r="T3868" s="21"/>
      <c r="V3868" s="72"/>
      <c r="Z3868" s="73"/>
      <c r="AA3868" s="73"/>
      <c r="AB3868" s="4"/>
      <c r="AC3868" s="74"/>
      <c r="AD3868" s="75"/>
      <c r="AE3868" s="75"/>
      <c r="AF3868" s="76"/>
      <c r="AJ3868" s="90"/>
      <c r="AK3868" s="18"/>
      <c r="AL3868" s="18"/>
      <c r="AT3868" s="18"/>
      <c r="AU3868" s="91"/>
    </row>
    <row r="3869" ht="12.0" customHeight="1">
      <c r="A3869" s="79">
        <v>3603017.0</v>
      </c>
      <c r="B3869" s="80" t="s">
        <v>4261</v>
      </c>
      <c r="C3869" s="81" t="str">
        <f t="shared" ref="C3869:C3873" si="303">IF(MROUND(AL3869/(AO3869*F3869),1)=0,"",MROUND(AL3869/(AO3869*F3869),1))</f>
        <v/>
      </c>
      <c r="D3869" s="82">
        <v>397.22</v>
      </c>
      <c r="E3869" s="83"/>
      <c r="F3869" s="84">
        <f t="shared" ref="F3869:F3873" si="304">D3869*1.22</f>
        <v>484.6084</v>
      </c>
      <c r="G3869" s="85" t="s">
        <v>252</v>
      </c>
      <c r="H3869" s="69"/>
      <c r="I3869" s="187" t="s">
        <v>4262</v>
      </c>
      <c r="J3869" s="76"/>
      <c r="K3869" s="88"/>
      <c r="N3869" s="18"/>
      <c r="P3869" s="4">
        <v>62.0</v>
      </c>
      <c r="Q3869" s="4"/>
      <c r="R3869" s="4"/>
      <c r="S3869" s="21"/>
      <c r="T3869" s="21"/>
      <c r="V3869" s="89"/>
      <c r="Z3869" s="73"/>
      <c r="AA3869" s="73">
        <v>15.000593847737434</v>
      </c>
      <c r="AB3869" s="4"/>
      <c r="AC3869" s="74"/>
      <c r="AD3869" s="75"/>
      <c r="AE3869" s="75"/>
      <c r="AF3869" s="76"/>
      <c r="AJ3869" s="90"/>
      <c r="AK3869" s="18"/>
      <c r="AL3869" s="18">
        <f t="shared" ref="AL3869:AL3873" si="305">$I$3868/5</f>
        <v>0</v>
      </c>
      <c r="AO3869" s="8">
        <v>3.5161432994250332</v>
      </c>
      <c r="AT3869" s="18"/>
      <c r="AU3869" s="91"/>
    </row>
    <row r="3870" ht="12.0" customHeight="1">
      <c r="A3870" s="97">
        <v>2805074.0</v>
      </c>
      <c r="B3870" s="92" t="s">
        <v>4263</v>
      </c>
      <c r="C3870" s="81" t="str">
        <f t="shared" si="303"/>
        <v/>
      </c>
      <c r="D3870" s="82">
        <v>338.26</v>
      </c>
      <c r="E3870" s="94" t="s">
        <v>245</v>
      </c>
      <c r="F3870" s="84">
        <f t="shared" si="304"/>
        <v>412.6772</v>
      </c>
      <c r="G3870" s="95" t="s">
        <v>252</v>
      </c>
      <c r="H3870" s="69"/>
      <c r="I3870" s="188"/>
      <c r="J3870" s="76"/>
      <c r="K3870" s="88"/>
      <c r="N3870" s="18"/>
      <c r="P3870" s="4">
        <v>62.0</v>
      </c>
      <c r="Q3870" s="4"/>
      <c r="R3870" s="4"/>
      <c r="S3870" s="21"/>
      <c r="T3870" s="21"/>
      <c r="V3870" s="89"/>
      <c r="Z3870" s="73"/>
      <c r="AA3870" s="73">
        <v>4.998583970546591</v>
      </c>
      <c r="AB3870" s="4"/>
      <c r="AC3870" s="74"/>
      <c r="AD3870" s="75"/>
      <c r="AE3870" s="75"/>
      <c r="AF3870" s="76"/>
      <c r="AJ3870" s="90"/>
      <c r="AK3870" s="18"/>
      <c r="AL3870" s="18">
        <f t="shared" si="305"/>
        <v>0</v>
      </c>
      <c r="AO3870" s="8">
        <v>1.172093126116115</v>
      </c>
      <c r="AT3870" s="18"/>
      <c r="AU3870" s="91"/>
    </row>
    <row r="3871" ht="12.0" customHeight="1">
      <c r="A3871" s="97">
        <v>2805020.0</v>
      </c>
      <c r="B3871" s="92" t="s">
        <v>4264</v>
      </c>
      <c r="C3871" s="81" t="str">
        <f t="shared" si="303"/>
        <v/>
      </c>
      <c r="D3871" s="82">
        <v>308.14</v>
      </c>
      <c r="E3871" s="94" t="s">
        <v>245</v>
      </c>
      <c r="F3871" s="84">
        <f t="shared" si="304"/>
        <v>375.9308</v>
      </c>
      <c r="G3871" s="95" t="s">
        <v>252</v>
      </c>
      <c r="H3871" s="69"/>
      <c r="I3871" s="76"/>
      <c r="J3871" s="76"/>
      <c r="K3871" s="88"/>
      <c r="N3871" s="18"/>
      <c r="P3871" s="4">
        <v>62.0</v>
      </c>
      <c r="Q3871" s="4"/>
      <c r="R3871" s="4"/>
      <c r="S3871" s="21"/>
      <c r="T3871" s="21"/>
      <c r="V3871" s="89"/>
      <c r="Z3871" s="73"/>
      <c r="AA3871" s="73">
        <v>5.002501250625315</v>
      </c>
      <c r="AB3871" s="4"/>
      <c r="AC3871" s="74"/>
      <c r="AD3871" s="75"/>
      <c r="AE3871" s="75"/>
      <c r="AF3871" s="76"/>
      <c r="AJ3871" s="90"/>
      <c r="AK3871" s="18"/>
      <c r="AL3871" s="18">
        <f t="shared" si="305"/>
        <v>0</v>
      </c>
      <c r="AO3871" s="8">
        <v>0.7449108010309285</v>
      </c>
      <c r="AT3871" s="18"/>
      <c r="AU3871" s="91"/>
    </row>
    <row r="3872" ht="12.0" customHeight="1">
      <c r="A3872" s="97">
        <v>2805064.0</v>
      </c>
      <c r="B3872" s="92" t="s">
        <v>4265</v>
      </c>
      <c r="C3872" s="81" t="str">
        <f t="shared" si="303"/>
        <v/>
      </c>
      <c r="D3872" s="82">
        <v>426.0</v>
      </c>
      <c r="E3872" s="94" t="s">
        <v>245</v>
      </c>
      <c r="F3872" s="84">
        <f t="shared" si="304"/>
        <v>519.72</v>
      </c>
      <c r="G3872" s="95" t="s">
        <v>252</v>
      </c>
      <c r="H3872" s="69"/>
      <c r="I3872" s="187" t="s">
        <v>4266</v>
      </c>
      <c r="J3872" s="76"/>
      <c r="K3872" s="88"/>
      <c r="N3872" s="18"/>
      <c r="P3872" s="4">
        <v>62.0</v>
      </c>
      <c r="Q3872" s="4"/>
      <c r="R3872" s="4"/>
      <c r="S3872" s="21"/>
      <c r="T3872" s="21"/>
      <c r="V3872" s="89"/>
      <c r="Z3872" s="73"/>
      <c r="AA3872" s="73">
        <v>4.999447574853619</v>
      </c>
      <c r="AB3872" s="4"/>
      <c r="AC3872" s="74"/>
      <c r="AD3872" s="75"/>
      <c r="AE3872" s="75"/>
      <c r="AF3872" s="76"/>
      <c r="AJ3872" s="90"/>
      <c r="AK3872" s="18"/>
      <c r="AL3872" s="18">
        <f t="shared" si="305"/>
        <v>0</v>
      </c>
      <c r="AO3872" s="8">
        <v>0.5230800863575614</v>
      </c>
      <c r="AT3872" s="18"/>
      <c r="AU3872" s="91"/>
    </row>
    <row r="3873" ht="12.0" customHeight="1">
      <c r="A3873" s="109">
        <v>2805060.0</v>
      </c>
      <c r="B3873" s="110" t="s">
        <v>4267</v>
      </c>
      <c r="C3873" s="81" t="str">
        <f t="shared" si="303"/>
        <v/>
      </c>
      <c r="D3873" s="82">
        <v>442.09</v>
      </c>
      <c r="E3873" s="121" t="s">
        <v>372</v>
      </c>
      <c r="F3873" s="128">
        <f t="shared" si="304"/>
        <v>539.3498</v>
      </c>
      <c r="G3873" s="112" t="s">
        <v>252</v>
      </c>
      <c r="H3873" s="69"/>
      <c r="I3873" s="188"/>
      <c r="J3873" s="76"/>
      <c r="K3873" s="88"/>
      <c r="N3873" s="18"/>
      <c r="P3873" s="4">
        <v>62.0</v>
      </c>
      <c r="Q3873" s="4"/>
      <c r="R3873" s="4"/>
      <c r="S3873" s="21"/>
      <c r="T3873" s="21"/>
      <c r="V3873" s="89"/>
      <c r="Z3873" s="73"/>
      <c r="AA3873" s="73">
        <v>5.000812699788696</v>
      </c>
      <c r="AB3873" s="4"/>
      <c r="AC3873" s="74"/>
      <c r="AD3873" s="75"/>
      <c r="AE3873" s="75"/>
      <c r="AF3873" s="76"/>
      <c r="AJ3873" s="90"/>
      <c r="AK3873" s="18"/>
      <c r="AL3873" s="18">
        <f t="shared" si="305"/>
        <v>0</v>
      </c>
      <c r="AO3873" s="8">
        <v>1.6441309565817588</v>
      </c>
      <c r="AT3873" s="18"/>
      <c r="AU3873" s="91"/>
    </row>
    <row r="3874" ht="60.0" customHeight="1">
      <c r="A3874" s="62">
        <v>117.0</v>
      </c>
      <c r="B3874" s="113" t="s">
        <v>4268</v>
      </c>
      <c r="C3874" s="66"/>
      <c r="D3874" s="82"/>
      <c r="E3874" s="66"/>
      <c r="F3874" s="114"/>
      <c r="G3874" s="68"/>
      <c r="H3874" s="69"/>
      <c r="I3874" s="70">
        <v>0.0</v>
      </c>
      <c r="J3874" s="71"/>
      <c r="K3874" s="71"/>
      <c r="N3874" s="18"/>
      <c r="P3874" s="4">
        <v>63.0</v>
      </c>
      <c r="Q3874" s="4"/>
      <c r="R3874" s="5"/>
      <c r="S3874" s="21"/>
      <c r="T3874" s="21"/>
      <c r="V3874" s="72"/>
      <c r="Z3874" s="73"/>
      <c r="AA3874" s="73"/>
      <c r="AB3874" s="4"/>
      <c r="AC3874" s="74"/>
      <c r="AD3874" s="75"/>
      <c r="AE3874" s="75"/>
      <c r="AF3874" s="76"/>
      <c r="AJ3874" s="90"/>
      <c r="AK3874" s="18"/>
      <c r="AL3874" s="18"/>
      <c r="AT3874" s="18"/>
      <c r="AU3874" s="91"/>
    </row>
    <row r="3875" ht="12.0" customHeight="1">
      <c r="A3875" s="79">
        <v>2805010.0</v>
      </c>
      <c r="B3875" s="80" t="s">
        <v>4269</v>
      </c>
      <c r="C3875" s="81" t="str">
        <f t="shared" ref="C3875:C3885" si="306">IF(MROUND(AL3875/(AO3875*F3875),1)=0,"",MROUND(AL3875/(AO3875*F3875),1))</f>
        <v/>
      </c>
      <c r="D3875" s="82">
        <v>916.18</v>
      </c>
      <c r="E3875" s="83"/>
      <c r="F3875" s="84">
        <f t="shared" ref="F3875:F3885" si="307">D3875*1.22</f>
        <v>1117.7396</v>
      </c>
      <c r="G3875" s="85" t="s">
        <v>274</v>
      </c>
      <c r="H3875" s="69"/>
      <c r="I3875" s="87" t="s">
        <v>1735</v>
      </c>
      <c r="J3875" s="100"/>
      <c r="K3875" s="88"/>
      <c r="N3875" s="18"/>
      <c r="P3875" s="4">
        <v>63.0</v>
      </c>
      <c r="Q3875" s="4"/>
      <c r="R3875" s="4"/>
      <c r="S3875" s="21"/>
      <c r="T3875" s="21"/>
      <c r="V3875" s="89"/>
      <c r="Z3875" s="73"/>
      <c r="AA3875" s="73">
        <v>5.000898980299482</v>
      </c>
      <c r="AB3875" s="4"/>
      <c r="AC3875" s="74"/>
      <c r="AD3875" s="75"/>
      <c r="AE3875" s="75"/>
      <c r="AF3875" s="76"/>
      <c r="AJ3875" s="90"/>
      <c r="AK3875" s="18"/>
      <c r="AL3875" s="18">
        <f t="shared" ref="AL3875:AL3885" si="308">$I$3874/11</f>
        <v>0</v>
      </c>
      <c r="AO3875" s="8">
        <v>0.8310778251566567</v>
      </c>
      <c r="AT3875" s="18"/>
      <c r="AU3875" s="91"/>
    </row>
    <row r="3876" ht="12.0" customHeight="1">
      <c r="A3876" s="97">
        <v>2805011.0</v>
      </c>
      <c r="B3876" s="92" t="s">
        <v>4270</v>
      </c>
      <c r="C3876" s="81" t="str">
        <f t="shared" si="306"/>
        <v/>
      </c>
      <c r="D3876" s="82">
        <v>1065.59</v>
      </c>
      <c r="E3876" s="94" t="s">
        <v>372</v>
      </c>
      <c r="F3876" s="84">
        <f t="shared" si="307"/>
        <v>1300.0198</v>
      </c>
      <c r="G3876" s="95" t="s">
        <v>274</v>
      </c>
      <c r="H3876" s="69"/>
      <c r="I3876" s="187" t="s">
        <v>4271</v>
      </c>
      <c r="J3876" s="100"/>
      <c r="K3876" s="88"/>
      <c r="N3876" s="18"/>
      <c r="P3876" s="4">
        <v>63.0</v>
      </c>
      <c r="Q3876" s="4"/>
      <c r="R3876" s="4"/>
      <c r="S3876" s="21"/>
      <c r="T3876" s="21"/>
      <c r="V3876" s="89"/>
      <c r="Z3876" s="73"/>
      <c r="AA3876" s="73">
        <v>4.998944479628449</v>
      </c>
      <c r="AB3876" s="4"/>
      <c r="AC3876" s="74"/>
      <c r="AD3876" s="75"/>
      <c r="AE3876" s="75"/>
      <c r="AF3876" s="76"/>
      <c r="AJ3876" s="90">
        <v>2801011.0</v>
      </c>
      <c r="AK3876" s="18"/>
      <c r="AL3876" s="18">
        <f t="shared" si="308"/>
        <v>0</v>
      </c>
      <c r="AO3876" s="8">
        <v>0.655647556018927</v>
      </c>
      <c r="AT3876" s="18"/>
      <c r="AU3876" s="91"/>
    </row>
    <row r="3877" ht="12.0" customHeight="1">
      <c r="A3877" s="97">
        <v>2805012.0</v>
      </c>
      <c r="B3877" s="92" t="s">
        <v>4272</v>
      </c>
      <c r="C3877" s="81" t="str">
        <f t="shared" si="306"/>
        <v/>
      </c>
      <c r="D3877" s="82">
        <v>1289.89</v>
      </c>
      <c r="E3877" s="94"/>
      <c r="F3877" s="84">
        <f t="shared" si="307"/>
        <v>1573.6658</v>
      </c>
      <c r="G3877" s="95" t="s">
        <v>274</v>
      </c>
      <c r="H3877" s="69"/>
      <c r="I3877" s="188"/>
      <c r="J3877" s="100"/>
      <c r="K3877" s="88"/>
      <c r="N3877" s="18"/>
      <c r="P3877" s="4">
        <v>63.0</v>
      </c>
      <c r="Q3877" s="4"/>
      <c r="R3877" s="4"/>
      <c r="S3877" s="21"/>
      <c r="T3877" s="21"/>
      <c r="V3877" s="89"/>
      <c r="Z3877" s="73"/>
      <c r="AA3877" s="73">
        <v>5.000638534654186</v>
      </c>
      <c r="AB3877" s="4"/>
      <c r="AC3877" s="74"/>
      <c r="AD3877" s="75"/>
      <c r="AE3877" s="75"/>
      <c r="AF3877" s="76"/>
      <c r="AJ3877" s="90"/>
      <c r="AK3877" s="18"/>
      <c r="AL3877" s="18">
        <f t="shared" si="308"/>
        <v>0</v>
      </c>
      <c r="AO3877" s="8">
        <v>0.5835462878378099</v>
      </c>
      <c r="AT3877" s="18"/>
      <c r="AU3877" s="91"/>
    </row>
    <row r="3878" ht="12.0" customHeight="1">
      <c r="A3878" s="97">
        <v>2805013.0</v>
      </c>
      <c r="B3878" s="92" t="s">
        <v>4273</v>
      </c>
      <c r="C3878" s="81" t="str">
        <f t="shared" si="306"/>
        <v/>
      </c>
      <c r="D3878" s="82">
        <v>1431.43</v>
      </c>
      <c r="E3878" s="94"/>
      <c r="F3878" s="84">
        <f t="shared" si="307"/>
        <v>1746.3446</v>
      </c>
      <c r="G3878" s="95" t="s">
        <v>274</v>
      </c>
      <c r="H3878" s="69"/>
      <c r="I3878" s="76"/>
      <c r="J3878" s="100"/>
      <c r="K3878" s="88"/>
      <c r="N3878" s="18"/>
      <c r="P3878" s="4">
        <v>63.0</v>
      </c>
      <c r="Q3878" s="4"/>
      <c r="R3878" s="4"/>
      <c r="S3878" s="21"/>
      <c r="T3878" s="21"/>
      <c r="V3878" s="89"/>
      <c r="Z3878" s="73"/>
      <c r="AA3878" s="73">
        <v>5.0004572194958286</v>
      </c>
      <c r="AB3878" s="4"/>
      <c r="AC3878" s="74"/>
      <c r="AD3878" s="75"/>
      <c r="AE3878" s="75"/>
      <c r="AF3878" s="76"/>
      <c r="AJ3878" s="90"/>
      <c r="AK3878" s="18"/>
      <c r="AL3878" s="18">
        <f t="shared" si="308"/>
        <v>0</v>
      </c>
      <c r="AO3878" s="8">
        <v>0.43203246541276846</v>
      </c>
      <c r="AT3878" s="18"/>
      <c r="AU3878" s="91"/>
    </row>
    <row r="3879" ht="12.0" customHeight="1">
      <c r="A3879" s="97">
        <v>2805014.0</v>
      </c>
      <c r="B3879" s="92" t="s">
        <v>4274</v>
      </c>
      <c r="C3879" s="81" t="str">
        <f t="shared" si="306"/>
        <v/>
      </c>
      <c r="D3879" s="82">
        <v>1778.88</v>
      </c>
      <c r="E3879" s="94"/>
      <c r="F3879" s="84">
        <f t="shared" si="307"/>
        <v>2170.2336</v>
      </c>
      <c r="G3879" s="95" t="s">
        <v>252</v>
      </c>
      <c r="H3879" s="69"/>
      <c r="I3879" s="187" t="s">
        <v>4275</v>
      </c>
      <c r="J3879" s="76"/>
      <c r="K3879" s="88"/>
      <c r="N3879" s="18"/>
      <c r="P3879" s="4">
        <v>63.0</v>
      </c>
      <c r="Q3879" s="4"/>
      <c r="R3879" s="4"/>
      <c r="S3879" s="21"/>
      <c r="T3879" s="21"/>
      <c r="V3879" s="89"/>
      <c r="Z3879" s="73"/>
      <c r="AA3879" s="73">
        <v>5.000471234499756</v>
      </c>
      <c r="AB3879" s="4"/>
      <c r="AC3879" s="74"/>
      <c r="AD3879" s="75"/>
      <c r="AE3879" s="75"/>
      <c r="AF3879" s="76"/>
      <c r="AJ3879" s="90">
        <v>2801014.0</v>
      </c>
      <c r="AK3879" s="18"/>
      <c r="AL3879" s="18">
        <f t="shared" si="308"/>
        <v>0</v>
      </c>
      <c r="AO3879" s="8">
        <v>0.8320128803083865</v>
      </c>
      <c r="AT3879" s="18"/>
      <c r="AU3879" s="91"/>
    </row>
    <row r="3880" ht="12.0" customHeight="1">
      <c r="A3880" s="97">
        <v>2805015.0</v>
      </c>
      <c r="B3880" s="92" t="s">
        <v>4276</v>
      </c>
      <c r="C3880" s="81" t="str">
        <f t="shared" si="306"/>
        <v/>
      </c>
      <c r="D3880" s="82">
        <v>1932.79</v>
      </c>
      <c r="E3880" s="94" t="s">
        <v>245</v>
      </c>
      <c r="F3880" s="84">
        <f t="shared" si="307"/>
        <v>2358.0038</v>
      </c>
      <c r="G3880" s="95" t="s">
        <v>252</v>
      </c>
      <c r="H3880" s="69"/>
      <c r="I3880" s="188"/>
      <c r="J3880" s="76"/>
      <c r="K3880" s="88"/>
      <c r="N3880" s="18"/>
      <c r="P3880" s="4">
        <v>63.0</v>
      </c>
      <c r="Q3880" s="4"/>
      <c r="R3880" s="4"/>
      <c r="S3880" s="21"/>
      <c r="T3880" s="21"/>
      <c r="V3880" s="89"/>
      <c r="Z3880" s="73"/>
      <c r="AA3880" s="73">
        <v>5.0000574455129225</v>
      </c>
      <c r="AB3880" s="4"/>
      <c r="AC3880" s="74"/>
      <c r="AD3880" s="75"/>
      <c r="AE3880" s="75"/>
      <c r="AF3880" s="76"/>
      <c r="AJ3880" s="90">
        <v>2801015.0</v>
      </c>
      <c r="AK3880" s="18"/>
      <c r="AL3880" s="18">
        <f t="shared" si="308"/>
        <v>0</v>
      </c>
      <c r="AO3880" s="8">
        <v>2.0044843609133296</v>
      </c>
      <c r="AT3880" s="18"/>
      <c r="AU3880" s="91"/>
    </row>
    <row r="3881" ht="12.0" customHeight="1">
      <c r="A3881" s="97">
        <v>2805016.0</v>
      </c>
      <c r="B3881" s="92" t="s">
        <v>4277</v>
      </c>
      <c r="C3881" s="81" t="str">
        <f t="shared" si="306"/>
        <v/>
      </c>
      <c r="D3881" s="82">
        <v>2280.52</v>
      </c>
      <c r="E3881" s="94" t="s">
        <v>245</v>
      </c>
      <c r="F3881" s="84">
        <f t="shared" si="307"/>
        <v>2782.2344</v>
      </c>
      <c r="G3881" s="95" t="s">
        <v>252</v>
      </c>
      <c r="H3881" s="69"/>
      <c r="I3881" s="76"/>
      <c r="J3881" s="76"/>
      <c r="K3881" s="88"/>
      <c r="N3881" s="18"/>
      <c r="P3881" s="4">
        <v>63.0</v>
      </c>
      <c r="Q3881" s="4"/>
      <c r="R3881" s="4"/>
      <c r="S3881" s="21"/>
      <c r="T3881" s="21"/>
      <c r="V3881" s="89"/>
      <c r="Z3881" s="73"/>
      <c r="AA3881" s="73">
        <v>5.000315079715165</v>
      </c>
      <c r="AB3881" s="4"/>
      <c r="AC3881" s="74"/>
      <c r="AD3881" s="75"/>
      <c r="AE3881" s="75"/>
      <c r="AF3881" s="76"/>
      <c r="AJ3881" s="90">
        <v>2801016.0</v>
      </c>
      <c r="AK3881" s="18"/>
      <c r="AL3881" s="18">
        <f t="shared" si="308"/>
        <v>0</v>
      </c>
      <c r="AO3881" s="8">
        <v>2.310434050092969</v>
      </c>
      <c r="AT3881" s="18"/>
      <c r="AU3881" s="91"/>
    </row>
    <row r="3882" ht="12.0" customHeight="1">
      <c r="A3882" s="97">
        <v>2801017.0</v>
      </c>
      <c r="B3882" s="92" t="s">
        <v>4278</v>
      </c>
      <c r="C3882" s="81" t="str">
        <f t="shared" si="306"/>
        <v/>
      </c>
      <c r="D3882" s="82">
        <v>1455.76</v>
      </c>
      <c r="E3882" s="94" t="s">
        <v>245</v>
      </c>
      <c r="F3882" s="127">
        <f t="shared" si="307"/>
        <v>1776.0272</v>
      </c>
      <c r="G3882" s="95" t="s">
        <v>246</v>
      </c>
      <c r="H3882" s="69"/>
      <c r="I3882" s="187" t="s">
        <v>4279</v>
      </c>
      <c r="J3882" s="76"/>
      <c r="K3882" s="88"/>
      <c r="N3882" s="18"/>
      <c r="P3882" s="4">
        <v>63.0</v>
      </c>
      <c r="Q3882" s="4"/>
      <c r="R3882" s="4"/>
      <c r="S3882" s="21"/>
      <c r="T3882" s="21"/>
      <c r="V3882" s="89"/>
      <c r="Z3882" s="73"/>
      <c r="AA3882" s="73">
        <v>5.000429016788871</v>
      </c>
      <c r="AB3882" s="4"/>
      <c r="AC3882" s="74"/>
      <c r="AD3882" s="75"/>
      <c r="AE3882" s="75"/>
      <c r="AF3882" s="76"/>
      <c r="AJ3882" s="90"/>
      <c r="AK3882" s="18"/>
      <c r="AL3882" s="18">
        <f t="shared" si="308"/>
        <v>0</v>
      </c>
      <c r="AO3882" s="8">
        <v>3.7702112486074126</v>
      </c>
      <c r="AT3882" s="18"/>
      <c r="AU3882" s="91"/>
    </row>
    <row r="3883" ht="12.0" customHeight="1">
      <c r="A3883" s="97">
        <v>2805018.0</v>
      </c>
      <c r="B3883" s="92" t="s">
        <v>4280</v>
      </c>
      <c r="C3883" s="81" t="str">
        <f t="shared" si="306"/>
        <v/>
      </c>
      <c r="D3883" s="82">
        <v>2443.27</v>
      </c>
      <c r="E3883" s="94" t="s">
        <v>245</v>
      </c>
      <c r="F3883" s="84">
        <f t="shared" si="307"/>
        <v>2980.7894</v>
      </c>
      <c r="G3883" s="95" t="s">
        <v>252</v>
      </c>
      <c r="H3883" s="69"/>
      <c r="I3883" s="188"/>
      <c r="J3883" s="76"/>
      <c r="K3883" s="88"/>
      <c r="N3883" s="18"/>
      <c r="P3883" s="4">
        <v>63.0</v>
      </c>
      <c r="Q3883" s="4"/>
      <c r="R3883" s="4"/>
      <c r="S3883" s="21"/>
      <c r="T3883" s="21"/>
      <c r="V3883" s="89"/>
      <c r="Z3883" s="73"/>
      <c r="AA3883" s="73">
        <v>5.000136342565227</v>
      </c>
      <c r="AB3883" s="4"/>
      <c r="AC3883" s="74"/>
      <c r="AD3883" s="75"/>
      <c r="AE3883" s="75"/>
      <c r="AF3883" s="76"/>
      <c r="AJ3883" s="90">
        <v>2801018.0</v>
      </c>
      <c r="AK3883" s="18"/>
      <c r="AL3883" s="18">
        <f t="shared" si="308"/>
        <v>0</v>
      </c>
      <c r="AO3883" s="8">
        <v>2.1565269107090077</v>
      </c>
      <c r="AT3883" s="18"/>
      <c r="AU3883" s="91"/>
    </row>
    <row r="3884" ht="12.0" customHeight="1">
      <c r="A3884" s="97">
        <v>2804004.0</v>
      </c>
      <c r="B3884" s="92" t="s">
        <v>4281</v>
      </c>
      <c r="C3884" s="81" t="str">
        <f t="shared" si="306"/>
        <v/>
      </c>
      <c r="D3884" s="82">
        <v>114.86</v>
      </c>
      <c r="E3884" s="94" t="s">
        <v>245</v>
      </c>
      <c r="F3884" s="84">
        <f t="shared" si="307"/>
        <v>140.1292</v>
      </c>
      <c r="G3884" s="95" t="s">
        <v>252</v>
      </c>
      <c r="H3884" s="69"/>
      <c r="I3884" s="76"/>
      <c r="J3884" s="76"/>
      <c r="K3884" s="88"/>
      <c r="N3884" s="18"/>
      <c r="P3884" s="4">
        <v>63.0</v>
      </c>
      <c r="Q3884" s="4"/>
      <c r="R3884" s="4"/>
      <c r="S3884" s="21"/>
      <c r="T3884" s="21"/>
      <c r="V3884" s="89"/>
      <c r="Z3884" s="73"/>
      <c r="AA3884" s="73">
        <v>4.989561586638828</v>
      </c>
      <c r="AB3884" s="4"/>
      <c r="AC3884" s="74"/>
      <c r="AD3884" s="76"/>
      <c r="AE3884" s="75"/>
      <c r="AF3884" s="75"/>
      <c r="AJ3884" s="90">
        <v>2803002.0</v>
      </c>
      <c r="AK3884" s="18"/>
      <c r="AL3884" s="18">
        <f t="shared" si="308"/>
        <v>0</v>
      </c>
      <c r="AO3884" s="8">
        <v>3.097255582357667</v>
      </c>
      <c r="AT3884" s="18"/>
      <c r="AU3884" s="91"/>
    </row>
    <row r="3885" ht="12.0" customHeight="1">
      <c r="A3885" s="109">
        <v>2804005.0</v>
      </c>
      <c r="B3885" s="110" t="s">
        <v>4282</v>
      </c>
      <c r="C3885" s="81" t="str">
        <f t="shared" si="306"/>
        <v/>
      </c>
      <c r="D3885" s="82">
        <v>131.26</v>
      </c>
      <c r="E3885" s="121" t="s">
        <v>245</v>
      </c>
      <c r="F3885" s="128">
        <f t="shared" si="307"/>
        <v>160.1372</v>
      </c>
      <c r="G3885" s="112" t="s">
        <v>274</v>
      </c>
      <c r="H3885" s="69"/>
      <c r="I3885" s="76"/>
      <c r="J3885" s="100"/>
      <c r="K3885" s="88"/>
      <c r="N3885" s="18"/>
      <c r="P3885" s="4">
        <v>63.0</v>
      </c>
      <c r="Q3885" s="4"/>
      <c r="R3885" s="4"/>
      <c r="S3885" s="21"/>
      <c r="T3885" s="21"/>
      <c r="V3885" s="89"/>
      <c r="Z3885" s="73"/>
      <c r="AA3885" s="73">
        <v>5.001623903864882</v>
      </c>
      <c r="AB3885" s="4"/>
      <c r="AC3885" s="74"/>
      <c r="AD3885" s="76"/>
      <c r="AE3885" s="75"/>
      <c r="AF3885" s="75"/>
      <c r="AJ3885" s="90"/>
      <c r="AK3885" s="18"/>
      <c r="AL3885" s="18">
        <f t="shared" si="308"/>
        <v>0</v>
      </c>
      <c r="AO3885" s="8">
        <v>0.9453445058587051</v>
      </c>
      <c r="AT3885" s="18"/>
      <c r="AU3885" s="91"/>
    </row>
    <row r="3886" ht="45.0" customHeight="1">
      <c r="A3886" s="62">
        <v>118.0</v>
      </c>
      <c r="B3886" s="196" t="s">
        <v>4283</v>
      </c>
      <c r="C3886" s="66"/>
      <c r="D3886" s="82"/>
      <c r="E3886" s="66"/>
      <c r="F3886" s="114"/>
      <c r="G3886" s="68"/>
      <c r="H3886" s="69"/>
      <c r="I3886" s="78"/>
      <c r="J3886" s="71"/>
      <c r="K3886" s="71"/>
      <c r="N3886" s="18"/>
      <c r="P3886" s="4">
        <v>267.0</v>
      </c>
      <c r="Q3886" s="4"/>
      <c r="R3886" s="5"/>
      <c r="S3886" s="21"/>
      <c r="T3886" s="21"/>
      <c r="V3886" s="72"/>
      <c r="Z3886" s="73"/>
      <c r="AA3886" s="73"/>
      <c r="AB3886" s="4"/>
      <c r="AC3886" s="74"/>
      <c r="AD3886" s="75"/>
      <c r="AE3886" s="75"/>
      <c r="AF3886" s="76"/>
      <c r="AJ3886" s="90"/>
      <c r="AK3886" s="18"/>
      <c r="AL3886" s="18"/>
      <c r="AT3886" s="18"/>
      <c r="AU3886" s="91"/>
    </row>
    <row r="3887" ht="12.0" customHeight="1">
      <c r="A3887" s="79">
        <v>5713028.0</v>
      </c>
      <c r="B3887" s="80" t="s">
        <v>4284</v>
      </c>
      <c r="C3887" s="111"/>
      <c r="D3887" s="82">
        <v>110.08</v>
      </c>
      <c r="E3887" s="83" t="s">
        <v>245</v>
      </c>
      <c r="F3887" s="84">
        <f t="shared" ref="F3887:F3890" si="309">D3887*1.22</f>
        <v>134.2976</v>
      </c>
      <c r="G3887" s="85"/>
      <c r="H3887" s="69"/>
      <c r="I3887" s="76"/>
      <c r="J3887" s="76"/>
      <c r="K3887" s="88"/>
      <c r="N3887" s="18"/>
      <c r="P3887" s="4">
        <v>267.0</v>
      </c>
      <c r="Q3887" s="4"/>
      <c r="R3887" s="4"/>
      <c r="S3887" s="21"/>
      <c r="T3887" s="21"/>
      <c r="V3887" s="89"/>
      <c r="Z3887" s="73"/>
      <c r="AA3887" s="73">
        <v>0.0</v>
      </c>
      <c r="AB3887" s="4"/>
      <c r="AC3887" s="74"/>
      <c r="AD3887" s="75"/>
      <c r="AE3887" s="75"/>
      <c r="AF3887" s="76"/>
      <c r="AJ3887" s="90"/>
      <c r="AK3887" s="18"/>
      <c r="AL3887" s="18"/>
      <c r="AP3887" s="197">
        <v>0.7</v>
      </c>
      <c r="AT3887" s="18"/>
      <c r="AU3887" s="91"/>
    </row>
    <row r="3888" ht="12.0" customHeight="1">
      <c r="A3888" s="79">
        <v>5713029.0</v>
      </c>
      <c r="B3888" s="80" t="s">
        <v>4285</v>
      </c>
      <c r="C3888" s="111"/>
      <c r="D3888" s="82">
        <v>111.37</v>
      </c>
      <c r="E3888" s="83" t="s">
        <v>245</v>
      </c>
      <c r="F3888" s="84">
        <f t="shared" si="309"/>
        <v>135.8714</v>
      </c>
      <c r="G3888" s="112"/>
      <c r="H3888" s="69"/>
      <c r="I3888" s="76"/>
      <c r="J3888" s="76"/>
      <c r="K3888" s="88"/>
      <c r="N3888" s="18"/>
      <c r="P3888" s="4">
        <v>267.0</v>
      </c>
      <c r="Q3888" s="4"/>
      <c r="R3888" s="4"/>
      <c r="S3888" s="21"/>
      <c r="T3888" s="21"/>
      <c r="V3888" s="89"/>
      <c r="Z3888" s="73"/>
      <c r="AA3888" s="73">
        <v>0.0</v>
      </c>
      <c r="AB3888" s="4"/>
      <c r="AC3888" s="74"/>
      <c r="AD3888" s="75"/>
      <c r="AE3888" s="75"/>
      <c r="AF3888" s="76"/>
      <c r="AJ3888" s="90"/>
      <c r="AK3888" s="18"/>
      <c r="AL3888" s="18"/>
      <c r="AP3888" s="197">
        <v>0.7</v>
      </c>
      <c r="AT3888" s="18"/>
      <c r="AU3888" s="91"/>
    </row>
    <row r="3889" ht="12.0" customHeight="1">
      <c r="A3889" s="79">
        <v>5713046.0</v>
      </c>
      <c r="B3889" s="80" t="s">
        <v>4286</v>
      </c>
      <c r="C3889" s="111"/>
      <c r="D3889" s="82">
        <v>332.16</v>
      </c>
      <c r="E3889" s="83" t="s">
        <v>245</v>
      </c>
      <c r="F3889" s="84">
        <f t="shared" si="309"/>
        <v>405.2352</v>
      </c>
      <c r="G3889" s="112"/>
      <c r="H3889" s="69"/>
      <c r="I3889" s="76"/>
      <c r="J3889" s="76"/>
      <c r="K3889" s="88"/>
      <c r="N3889" s="18"/>
      <c r="P3889" s="4">
        <v>267.0</v>
      </c>
      <c r="Q3889" s="4"/>
      <c r="R3889" s="4"/>
      <c r="S3889" s="21"/>
      <c r="T3889" s="21"/>
      <c r="V3889" s="89"/>
      <c r="Z3889" s="73"/>
      <c r="AA3889" s="73">
        <v>0.0</v>
      </c>
      <c r="AB3889" s="4"/>
      <c r="AC3889" s="74"/>
      <c r="AD3889" s="75"/>
      <c r="AE3889" s="75"/>
      <c r="AF3889" s="76"/>
      <c r="AJ3889" s="90"/>
      <c r="AK3889" s="18"/>
      <c r="AL3889" s="18"/>
      <c r="AP3889" s="197">
        <v>0.7</v>
      </c>
      <c r="AT3889" s="18"/>
      <c r="AU3889" s="91"/>
    </row>
    <row r="3890" ht="12.0" customHeight="1">
      <c r="A3890" s="79">
        <v>5713071.0</v>
      </c>
      <c r="B3890" s="80" t="s">
        <v>4287</v>
      </c>
      <c r="C3890" s="111"/>
      <c r="D3890" s="82">
        <v>447.42</v>
      </c>
      <c r="E3890" s="83" t="s">
        <v>245</v>
      </c>
      <c r="F3890" s="84">
        <f t="shared" si="309"/>
        <v>545.8524</v>
      </c>
      <c r="G3890" s="112"/>
      <c r="H3890" s="69"/>
      <c r="I3890" s="76"/>
      <c r="J3890" s="76"/>
      <c r="K3890" s="88"/>
      <c r="N3890" s="18"/>
      <c r="P3890" s="4">
        <v>267.0</v>
      </c>
      <c r="Q3890" s="4"/>
      <c r="R3890" s="4"/>
      <c r="S3890" s="21"/>
      <c r="T3890" s="21"/>
      <c r="V3890" s="89"/>
      <c r="Z3890" s="73"/>
      <c r="AA3890" s="73">
        <v>0.0</v>
      </c>
      <c r="AB3890" s="4"/>
      <c r="AC3890" s="74"/>
      <c r="AD3890" s="75"/>
      <c r="AE3890" s="75"/>
      <c r="AF3890" s="76"/>
      <c r="AJ3890" s="90"/>
      <c r="AK3890" s="18"/>
      <c r="AL3890" s="18"/>
      <c r="AP3890" s="197">
        <v>0.7</v>
      </c>
      <c r="AT3890" s="18"/>
      <c r="AU3890" s="91"/>
    </row>
    <row r="3891" ht="45.0" customHeight="1">
      <c r="A3891" s="62">
        <v>119.0</v>
      </c>
      <c r="B3891" s="196" t="s">
        <v>4288</v>
      </c>
      <c r="C3891" s="66"/>
      <c r="D3891" s="82"/>
      <c r="E3891" s="66"/>
      <c r="F3891" s="114"/>
      <c r="G3891" s="68"/>
      <c r="H3891" s="69"/>
      <c r="I3891" s="78"/>
      <c r="J3891" s="71"/>
      <c r="K3891" s="71"/>
      <c r="N3891" s="18"/>
      <c r="P3891" s="4">
        <v>268.0</v>
      </c>
      <c r="Q3891" s="4"/>
      <c r="R3891" s="5"/>
      <c r="S3891" s="21"/>
      <c r="T3891" s="21"/>
      <c r="V3891" s="72"/>
      <c r="Z3891" s="73"/>
      <c r="AA3891" s="73"/>
      <c r="AB3891" s="4"/>
      <c r="AC3891" s="74"/>
      <c r="AD3891" s="75"/>
      <c r="AE3891" s="75"/>
      <c r="AF3891" s="76"/>
      <c r="AJ3891" s="90"/>
      <c r="AK3891" s="18"/>
      <c r="AL3891" s="18"/>
      <c r="AP3891" s="197"/>
      <c r="AT3891" s="18"/>
      <c r="AU3891" s="91"/>
    </row>
    <row r="3892" ht="12.0" customHeight="1">
      <c r="A3892" s="79">
        <v>5713013.0</v>
      </c>
      <c r="B3892" s="80" t="s">
        <v>4289</v>
      </c>
      <c r="C3892" s="111"/>
      <c r="D3892" s="82">
        <v>139.86</v>
      </c>
      <c r="E3892" s="83" t="s">
        <v>245</v>
      </c>
      <c r="F3892" s="84">
        <f t="shared" ref="F3892:F3894" si="310">D3892*1.22</f>
        <v>170.6292</v>
      </c>
      <c r="G3892" s="112"/>
      <c r="H3892" s="69"/>
      <c r="I3892" s="76"/>
      <c r="J3892" s="76"/>
      <c r="K3892" s="88"/>
      <c r="N3892" s="18"/>
      <c r="P3892" s="4">
        <v>268.0</v>
      </c>
      <c r="Q3892" s="4"/>
      <c r="R3892" s="4"/>
      <c r="S3892" s="21"/>
      <c r="T3892" s="21"/>
      <c r="V3892" s="89"/>
      <c r="Z3892" s="73"/>
      <c r="AA3892" s="73">
        <v>0.0</v>
      </c>
      <c r="AB3892" s="4"/>
      <c r="AC3892" s="74"/>
      <c r="AD3892" s="75"/>
      <c r="AE3892" s="75"/>
      <c r="AF3892" s="76"/>
      <c r="AJ3892" s="90"/>
      <c r="AK3892" s="18"/>
      <c r="AL3892" s="18"/>
      <c r="AP3892" s="197">
        <v>0.8</v>
      </c>
      <c r="AT3892" s="18"/>
      <c r="AU3892" s="91"/>
    </row>
    <row r="3893" ht="12.0" customHeight="1">
      <c r="A3893" s="79">
        <v>5713014.0</v>
      </c>
      <c r="B3893" s="80" t="s">
        <v>4290</v>
      </c>
      <c r="C3893" s="111"/>
      <c r="D3893" s="82">
        <v>141.16</v>
      </c>
      <c r="E3893" s="83"/>
      <c r="F3893" s="84">
        <f t="shared" si="310"/>
        <v>172.2152</v>
      </c>
      <c r="G3893" s="112"/>
      <c r="H3893" s="69"/>
      <c r="I3893" s="76"/>
      <c r="J3893" s="76"/>
      <c r="K3893" s="88"/>
      <c r="N3893" s="18"/>
      <c r="P3893" s="4">
        <v>268.0</v>
      </c>
      <c r="Q3893" s="4"/>
      <c r="R3893" s="4"/>
      <c r="S3893" s="21"/>
      <c r="T3893" s="21"/>
      <c r="V3893" s="89"/>
      <c r="Z3893" s="73"/>
      <c r="AA3893" s="73">
        <v>0.0</v>
      </c>
      <c r="AB3893" s="4"/>
      <c r="AC3893" s="74"/>
      <c r="AD3893" s="75"/>
      <c r="AE3893" s="75"/>
      <c r="AF3893" s="76"/>
      <c r="AJ3893" s="90"/>
      <c r="AK3893" s="18"/>
      <c r="AL3893" s="18"/>
      <c r="AP3893" s="197">
        <v>0.85</v>
      </c>
      <c r="AT3893" s="18"/>
      <c r="AU3893" s="91"/>
    </row>
    <row r="3894" ht="12.0" customHeight="1">
      <c r="A3894" s="79">
        <v>5713044.0</v>
      </c>
      <c r="B3894" s="80" t="s">
        <v>4291</v>
      </c>
      <c r="C3894" s="111"/>
      <c r="D3894" s="82">
        <v>344.56</v>
      </c>
      <c r="E3894" s="83" t="s">
        <v>245</v>
      </c>
      <c r="F3894" s="84">
        <f t="shared" si="310"/>
        <v>420.3632</v>
      </c>
      <c r="G3894" s="112"/>
      <c r="H3894" s="69"/>
      <c r="I3894" s="76"/>
      <c r="J3894" s="76"/>
      <c r="K3894" s="88"/>
      <c r="N3894" s="18"/>
      <c r="P3894" s="4">
        <v>268.0</v>
      </c>
      <c r="Q3894" s="4"/>
      <c r="R3894" s="4"/>
      <c r="S3894" s="21"/>
      <c r="T3894" s="21"/>
      <c r="V3894" s="89"/>
      <c r="Z3894" s="73"/>
      <c r="AA3894" s="73">
        <v>0.0</v>
      </c>
      <c r="AB3894" s="4"/>
      <c r="AC3894" s="74"/>
      <c r="AD3894" s="75"/>
      <c r="AE3894" s="75"/>
      <c r="AF3894" s="76"/>
      <c r="AJ3894" s="90"/>
      <c r="AK3894" s="18"/>
      <c r="AL3894" s="18"/>
      <c r="AP3894" s="197">
        <v>0.85</v>
      </c>
      <c r="AT3894" s="18"/>
      <c r="AU3894" s="91"/>
    </row>
    <row r="3895" ht="45.0" customHeight="1">
      <c r="A3895" s="62">
        <v>120.0</v>
      </c>
      <c r="B3895" s="196" t="s">
        <v>4292</v>
      </c>
      <c r="C3895" s="66"/>
      <c r="D3895" s="82"/>
      <c r="E3895" s="66"/>
      <c r="F3895" s="114"/>
      <c r="G3895" s="68"/>
      <c r="H3895" s="69"/>
      <c r="I3895" s="78"/>
      <c r="J3895" s="71"/>
      <c r="K3895" s="71"/>
      <c r="N3895" s="18"/>
      <c r="P3895" s="4">
        <v>269.0</v>
      </c>
      <c r="Q3895" s="4"/>
      <c r="R3895" s="5"/>
      <c r="S3895" s="21"/>
      <c r="T3895" s="21"/>
      <c r="V3895" s="72"/>
      <c r="Z3895" s="73"/>
      <c r="AA3895" s="73"/>
      <c r="AB3895" s="4"/>
      <c r="AC3895" s="74"/>
      <c r="AD3895" s="75"/>
      <c r="AE3895" s="75"/>
      <c r="AF3895" s="76"/>
      <c r="AJ3895" s="90"/>
      <c r="AK3895" s="18"/>
      <c r="AL3895" s="18"/>
      <c r="AP3895" s="197"/>
      <c r="AT3895" s="18"/>
      <c r="AU3895" s="91"/>
    </row>
    <row r="3896" ht="12.0" customHeight="1">
      <c r="A3896" s="79">
        <v>5713030.0</v>
      </c>
      <c r="B3896" s="80" t="s">
        <v>4293</v>
      </c>
      <c r="C3896" s="111"/>
      <c r="D3896" s="82">
        <v>108.78</v>
      </c>
      <c r="E3896" s="83" t="s">
        <v>245</v>
      </c>
      <c r="F3896" s="84">
        <f t="shared" ref="F3896:F3900" si="311">D3896*1.22</f>
        <v>132.7116</v>
      </c>
      <c r="G3896" s="112"/>
      <c r="H3896" s="69"/>
      <c r="I3896" s="76"/>
      <c r="J3896" s="76"/>
      <c r="K3896" s="88"/>
      <c r="N3896" s="18"/>
      <c r="P3896" s="4">
        <v>269.0</v>
      </c>
      <c r="Q3896" s="4"/>
      <c r="R3896" s="4"/>
      <c r="S3896" s="21"/>
      <c r="T3896" s="21"/>
      <c r="V3896" s="89"/>
      <c r="Z3896" s="73"/>
      <c r="AA3896" s="73">
        <v>0.0</v>
      </c>
      <c r="AB3896" s="4"/>
      <c r="AC3896" s="74"/>
      <c r="AD3896" s="75"/>
      <c r="AE3896" s="75"/>
      <c r="AF3896" s="76"/>
      <c r="AJ3896" s="90"/>
      <c r="AK3896" s="18"/>
      <c r="AL3896" s="18"/>
      <c r="AP3896" s="197">
        <v>0.65</v>
      </c>
      <c r="AT3896" s="18"/>
      <c r="AU3896" s="91"/>
    </row>
    <row r="3897" ht="12.0" customHeight="1">
      <c r="A3897" s="79">
        <v>5713045.0</v>
      </c>
      <c r="B3897" s="80" t="s">
        <v>4294</v>
      </c>
      <c r="C3897" s="111"/>
      <c r="D3897" s="82">
        <v>102.88</v>
      </c>
      <c r="E3897" s="83" t="s">
        <v>245</v>
      </c>
      <c r="F3897" s="84">
        <f t="shared" si="311"/>
        <v>125.5136</v>
      </c>
      <c r="G3897" s="112"/>
      <c r="H3897" s="69"/>
      <c r="I3897" s="76"/>
      <c r="J3897" s="76"/>
      <c r="K3897" s="88"/>
      <c r="N3897" s="18"/>
      <c r="P3897" s="4">
        <v>269.0</v>
      </c>
      <c r="Q3897" s="4"/>
      <c r="R3897" s="4"/>
      <c r="S3897" s="21"/>
      <c r="T3897" s="21"/>
      <c r="V3897" s="89"/>
      <c r="Z3897" s="73"/>
      <c r="AA3897" s="73">
        <v>0.0</v>
      </c>
      <c r="AB3897" s="4"/>
      <c r="AC3897" s="74"/>
      <c r="AD3897" s="75"/>
      <c r="AE3897" s="75"/>
      <c r="AF3897" s="76"/>
      <c r="AJ3897" s="90"/>
      <c r="AK3897" s="18"/>
      <c r="AL3897" s="18"/>
      <c r="AP3897" s="197">
        <v>0.65</v>
      </c>
      <c r="AT3897" s="18"/>
      <c r="AU3897" s="91"/>
    </row>
    <row r="3898" ht="12.0" customHeight="1">
      <c r="A3898" s="79">
        <v>5713047.0</v>
      </c>
      <c r="B3898" s="80" t="s">
        <v>4295</v>
      </c>
      <c r="C3898" s="111"/>
      <c r="D3898" s="82">
        <v>166.09</v>
      </c>
      <c r="E3898" s="83" t="s">
        <v>245</v>
      </c>
      <c r="F3898" s="84">
        <f t="shared" si="311"/>
        <v>202.6298</v>
      </c>
      <c r="G3898" s="112"/>
      <c r="H3898" s="69"/>
      <c r="I3898" s="76"/>
      <c r="J3898" s="76"/>
      <c r="K3898" s="88"/>
      <c r="N3898" s="18"/>
      <c r="P3898" s="4">
        <v>269.0</v>
      </c>
      <c r="Q3898" s="4"/>
      <c r="R3898" s="4"/>
      <c r="S3898" s="21"/>
      <c r="T3898" s="21"/>
      <c r="V3898" s="89"/>
      <c r="Z3898" s="73"/>
      <c r="AA3898" s="73">
        <v>0.0</v>
      </c>
      <c r="AB3898" s="4"/>
      <c r="AC3898" s="74"/>
      <c r="AD3898" s="75"/>
      <c r="AE3898" s="75"/>
      <c r="AF3898" s="76"/>
      <c r="AJ3898" s="90"/>
      <c r="AK3898" s="18"/>
      <c r="AL3898" s="18"/>
      <c r="AP3898" s="197">
        <v>0.65</v>
      </c>
      <c r="AT3898" s="18"/>
      <c r="AU3898" s="91"/>
    </row>
    <row r="3899" ht="12.0" customHeight="1">
      <c r="A3899" s="79">
        <v>5713070.0</v>
      </c>
      <c r="B3899" s="80" t="s">
        <v>4296</v>
      </c>
      <c r="C3899" s="111"/>
      <c r="D3899" s="82">
        <v>442.47</v>
      </c>
      <c r="E3899" s="83" t="s">
        <v>245</v>
      </c>
      <c r="F3899" s="84">
        <f t="shared" si="311"/>
        <v>539.8134</v>
      </c>
      <c r="G3899" s="112"/>
      <c r="H3899" s="69"/>
      <c r="I3899" s="76"/>
      <c r="J3899" s="76"/>
      <c r="K3899" s="88"/>
      <c r="N3899" s="18"/>
      <c r="P3899" s="4">
        <v>269.0</v>
      </c>
      <c r="Q3899" s="4"/>
      <c r="R3899" s="4"/>
      <c r="S3899" s="21"/>
      <c r="T3899" s="21"/>
      <c r="V3899" s="89"/>
      <c r="Z3899" s="73"/>
      <c r="AA3899" s="73">
        <v>0.0</v>
      </c>
      <c r="AB3899" s="4"/>
      <c r="AC3899" s="74"/>
      <c r="AD3899" s="75"/>
      <c r="AE3899" s="75"/>
      <c r="AF3899" s="76"/>
      <c r="AJ3899" s="90"/>
      <c r="AK3899" s="18"/>
      <c r="AL3899" s="18"/>
      <c r="AP3899" s="197">
        <v>0.65</v>
      </c>
      <c r="AT3899" s="18"/>
      <c r="AU3899" s="91"/>
    </row>
    <row r="3900" ht="12.0" customHeight="1">
      <c r="A3900" s="79">
        <v>5713074.0</v>
      </c>
      <c r="B3900" s="80" t="s">
        <v>4297</v>
      </c>
      <c r="C3900" s="111"/>
      <c r="D3900" s="82">
        <v>810.58</v>
      </c>
      <c r="E3900" s="83" t="s">
        <v>245</v>
      </c>
      <c r="F3900" s="84">
        <f t="shared" si="311"/>
        <v>988.9076</v>
      </c>
      <c r="G3900" s="112"/>
      <c r="H3900" s="69"/>
      <c r="I3900" s="76"/>
      <c r="J3900" s="76"/>
      <c r="K3900" s="88"/>
      <c r="N3900" s="18"/>
      <c r="P3900" s="4">
        <v>269.0</v>
      </c>
      <c r="Q3900" s="4"/>
      <c r="R3900" s="4"/>
      <c r="S3900" s="21"/>
      <c r="T3900" s="21"/>
      <c r="V3900" s="89"/>
      <c r="Z3900" s="73"/>
      <c r="AA3900" s="73">
        <v>0.0</v>
      </c>
      <c r="AB3900" s="4"/>
      <c r="AC3900" s="74"/>
      <c r="AD3900" s="75"/>
      <c r="AE3900" s="75"/>
      <c r="AF3900" s="76"/>
      <c r="AJ3900" s="90"/>
      <c r="AK3900" s="18"/>
      <c r="AL3900" s="18"/>
      <c r="AP3900" s="197">
        <v>0.65</v>
      </c>
      <c r="AT3900" s="18"/>
      <c r="AU3900" s="91"/>
    </row>
    <row r="3901" ht="45.0" customHeight="1">
      <c r="A3901" s="62">
        <v>121.0</v>
      </c>
      <c r="B3901" s="196" t="s">
        <v>4298</v>
      </c>
      <c r="C3901" s="66"/>
      <c r="D3901" s="82"/>
      <c r="E3901" s="66"/>
      <c r="F3901" s="114"/>
      <c r="G3901" s="68"/>
      <c r="H3901" s="69"/>
      <c r="I3901" s="78"/>
      <c r="J3901" s="71"/>
      <c r="K3901" s="71"/>
      <c r="N3901" s="18"/>
      <c r="P3901" s="4">
        <v>270.0</v>
      </c>
      <c r="Q3901" s="4"/>
      <c r="R3901" s="5"/>
      <c r="S3901" s="21"/>
      <c r="T3901" s="21"/>
      <c r="V3901" s="72"/>
      <c r="Z3901" s="73"/>
      <c r="AA3901" s="73"/>
      <c r="AB3901" s="4"/>
      <c r="AC3901" s="74"/>
      <c r="AD3901" s="75"/>
      <c r="AE3901" s="75"/>
      <c r="AF3901" s="76"/>
      <c r="AJ3901" s="90"/>
      <c r="AK3901" s="18"/>
      <c r="AL3901" s="18"/>
      <c r="AP3901" s="197"/>
      <c r="AT3901" s="18"/>
      <c r="AU3901" s="91"/>
    </row>
    <row r="3902" ht="12.0" customHeight="1">
      <c r="A3902" s="79">
        <v>5713011.0</v>
      </c>
      <c r="B3902" s="80" t="s">
        <v>4299</v>
      </c>
      <c r="C3902" s="81"/>
      <c r="D3902" s="82">
        <v>205.91</v>
      </c>
      <c r="E3902" s="83" t="s">
        <v>245</v>
      </c>
      <c r="F3902" s="84">
        <f t="shared" ref="F3902:F3903" si="312">D3902*1.22</f>
        <v>251.2102</v>
      </c>
      <c r="G3902" s="85"/>
      <c r="H3902" s="69"/>
      <c r="I3902" s="76"/>
      <c r="J3902" s="76"/>
      <c r="K3902" s="88"/>
      <c r="N3902" s="18"/>
      <c r="P3902" s="4">
        <v>270.0</v>
      </c>
      <c r="Q3902" s="4"/>
      <c r="R3902" s="4"/>
      <c r="S3902" s="21"/>
      <c r="T3902" s="21"/>
      <c r="V3902" s="89"/>
      <c r="Z3902" s="73"/>
      <c r="AA3902" s="73">
        <v>0.0</v>
      </c>
      <c r="AB3902" s="4"/>
      <c r="AC3902" s="74"/>
      <c r="AD3902" s="75"/>
      <c r="AE3902" s="75"/>
      <c r="AF3902" s="76"/>
      <c r="AJ3902" s="90"/>
      <c r="AK3902" s="18"/>
      <c r="AL3902" s="18"/>
      <c r="AP3902" s="197">
        <v>0.65</v>
      </c>
      <c r="AT3902" s="18"/>
      <c r="AU3902" s="91"/>
    </row>
    <row r="3903" ht="12.0" customHeight="1">
      <c r="A3903" s="79">
        <v>5713012.0</v>
      </c>
      <c r="B3903" s="80" t="s">
        <v>4300</v>
      </c>
      <c r="C3903" s="81"/>
      <c r="D3903" s="82">
        <v>231.81</v>
      </c>
      <c r="E3903" s="83" t="s">
        <v>245</v>
      </c>
      <c r="F3903" s="84">
        <f t="shared" si="312"/>
        <v>282.8082</v>
      </c>
      <c r="G3903" s="85"/>
      <c r="H3903" s="69"/>
      <c r="I3903" s="76"/>
      <c r="J3903" s="76"/>
      <c r="K3903" s="88"/>
      <c r="N3903" s="18"/>
      <c r="P3903" s="4">
        <v>270.0</v>
      </c>
      <c r="Q3903" s="4"/>
      <c r="R3903" s="4"/>
      <c r="S3903" s="21"/>
      <c r="T3903" s="21"/>
      <c r="V3903" s="89"/>
      <c r="Z3903" s="73"/>
      <c r="AA3903" s="73">
        <v>0.0</v>
      </c>
      <c r="AB3903" s="4"/>
      <c r="AC3903" s="74"/>
      <c r="AD3903" s="75"/>
      <c r="AE3903" s="75"/>
      <c r="AF3903" s="76"/>
      <c r="AJ3903" s="90"/>
      <c r="AK3903" s="18"/>
      <c r="AL3903" s="18"/>
      <c r="AP3903" s="197">
        <v>0.8</v>
      </c>
      <c r="AT3903" s="18"/>
      <c r="AU3903" s="91"/>
    </row>
    <row r="3904" ht="45.0" customHeight="1">
      <c r="A3904" s="62">
        <v>122.0</v>
      </c>
      <c r="B3904" s="196" t="s">
        <v>4301</v>
      </c>
      <c r="C3904" s="66"/>
      <c r="D3904" s="82"/>
      <c r="E3904" s="66"/>
      <c r="F3904" s="114"/>
      <c r="G3904" s="68"/>
      <c r="H3904" s="69"/>
      <c r="I3904" s="78"/>
      <c r="J3904" s="71"/>
      <c r="K3904" s="71"/>
      <c r="N3904" s="18"/>
      <c r="P3904" s="4">
        <v>271.0</v>
      </c>
      <c r="Q3904" s="4"/>
      <c r="R3904" s="5"/>
      <c r="S3904" s="21"/>
      <c r="T3904" s="21"/>
      <c r="V3904" s="72"/>
      <c r="Z3904" s="73"/>
      <c r="AA3904" s="73"/>
      <c r="AB3904" s="4"/>
      <c r="AC3904" s="74"/>
      <c r="AD3904" s="75"/>
      <c r="AE3904" s="75"/>
      <c r="AF3904" s="76"/>
      <c r="AJ3904" s="90"/>
      <c r="AK3904" s="18"/>
      <c r="AL3904" s="18"/>
      <c r="AP3904" s="197"/>
      <c r="AT3904" s="18"/>
      <c r="AU3904" s="91"/>
    </row>
    <row r="3905" ht="24.0" customHeight="1">
      <c r="A3905" s="79">
        <v>5713007.0</v>
      </c>
      <c r="B3905" s="80" t="s">
        <v>4302</v>
      </c>
      <c r="C3905" s="111"/>
      <c r="D3905" s="82">
        <v>198.3</v>
      </c>
      <c r="E3905" s="83" t="s">
        <v>245</v>
      </c>
      <c r="F3905" s="84">
        <f t="shared" ref="F3905:F3908" si="313">D3905*1.22</f>
        <v>241.926</v>
      </c>
      <c r="G3905" s="85"/>
      <c r="H3905" s="69"/>
      <c r="I3905" s="76"/>
      <c r="J3905" s="76"/>
      <c r="K3905" s="88"/>
      <c r="N3905" s="18"/>
      <c r="P3905" s="4">
        <v>271.0</v>
      </c>
      <c r="Q3905" s="4"/>
      <c r="R3905" s="4"/>
      <c r="S3905" s="21"/>
      <c r="T3905" s="21"/>
      <c r="V3905" s="89"/>
      <c r="Z3905" s="73"/>
      <c r="AA3905" s="73">
        <v>0.0</v>
      </c>
      <c r="AB3905" s="4"/>
      <c r="AC3905" s="74"/>
      <c r="AD3905" s="75"/>
      <c r="AE3905" s="75"/>
      <c r="AF3905" s="76"/>
      <c r="AJ3905" s="90"/>
      <c r="AK3905" s="18"/>
      <c r="AL3905" s="18"/>
      <c r="AP3905" s="197">
        <v>0.688</v>
      </c>
      <c r="AT3905" s="18"/>
      <c r="AU3905" s="91"/>
    </row>
    <row r="3906" ht="24.0" customHeight="1">
      <c r="A3906" s="79">
        <v>5713008.0</v>
      </c>
      <c r="B3906" s="80" t="s">
        <v>4303</v>
      </c>
      <c r="C3906" s="111"/>
      <c r="D3906" s="82">
        <v>182.39</v>
      </c>
      <c r="E3906" s="83" t="s">
        <v>245</v>
      </c>
      <c r="F3906" s="84">
        <f t="shared" si="313"/>
        <v>222.5158</v>
      </c>
      <c r="G3906" s="112"/>
      <c r="H3906" s="69"/>
      <c r="I3906" s="76"/>
      <c r="J3906" s="76"/>
      <c r="K3906" s="88"/>
      <c r="N3906" s="18"/>
      <c r="P3906" s="4">
        <v>271.0</v>
      </c>
      <c r="Q3906" s="4"/>
      <c r="R3906" s="4"/>
      <c r="S3906" s="21"/>
      <c r="T3906" s="21"/>
      <c r="V3906" s="89"/>
      <c r="Z3906" s="73"/>
      <c r="AA3906" s="73">
        <v>0.0</v>
      </c>
      <c r="AB3906" s="4"/>
      <c r="AC3906" s="74"/>
      <c r="AD3906" s="75"/>
      <c r="AE3906" s="75"/>
      <c r="AF3906" s="76"/>
      <c r="AJ3906" s="90"/>
      <c r="AK3906" s="18"/>
      <c r="AL3906" s="18"/>
      <c r="AP3906" s="197">
        <v>0.704</v>
      </c>
      <c r="AT3906" s="18"/>
      <c r="AU3906" s="91"/>
    </row>
    <row r="3907" ht="24.0" customHeight="1">
      <c r="A3907" s="79">
        <v>5713006.0</v>
      </c>
      <c r="B3907" s="80" t="s">
        <v>4304</v>
      </c>
      <c r="C3907" s="111"/>
      <c r="D3907" s="82">
        <v>291.26</v>
      </c>
      <c r="E3907" s="83" t="s">
        <v>245</v>
      </c>
      <c r="F3907" s="84">
        <f t="shared" si="313"/>
        <v>355.3372</v>
      </c>
      <c r="G3907" s="112"/>
      <c r="H3907" s="69"/>
      <c r="I3907" s="76"/>
      <c r="J3907" s="76"/>
      <c r="K3907" s="88"/>
      <c r="N3907" s="18"/>
      <c r="P3907" s="4">
        <v>271.0</v>
      </c>
      <c r="Q3907" s="4"/>
      <c r="R3907" s="4"/>
      <c r="S3907" s="21"/>
      <c r="T3907" s="21"/>
      <c r="V3907" s="89"/>
      <c r="Z3907" s="73"/>
      <c r="AA3907" s="73">
        <v>0.0</v>
      </c>
      <c r="AB3907" s="4"/>
      <c r="AC3907" s="74"/>
      <c r="AD3907" s="75"/>
      <c r="AE3907" s="75"/>
      <c r="AF3907" s="76"/>
      <c r="AJ3907" s="90"/>
      <c r="AK3907" s="18"/>
      <c r="AL3907" s="18"/>
      <c r="AP3907" s="197">
        <v>0.704</v>
      </c>
      <c r="AT3907" s="18"/>
      <c r="AU3907" s="91"/>
    </row>
    <row r="3908" ht="24.0" customHeight="1">
      <c r="A3908" s="79">
        <v>5713041.0</v>
      </c>
      <c r="B3908" s="80" t="s">
        <v>4304</v>
      </c>
      <c r="C3908" s="111"/>
      <c r="D3908" s="82">
        <v>260.56</v>
      </c>
      <c r="E3908" s="83" t="s">
        <v>245</v>
      </c>
      <c r="F3908" s="84">
        <f t="shared" si="313"/>
        <v>317.8832</v>
      </c>
      <c r="G3908" s="85"/>
      <c r="H3908" s="69"/>
      <c r="I3908" s="76"/>
      <c r="J3908" s="76"/>
      <c r="K3908" s="88"/>
      <c r="N3908" s="18"/>
      <c r="P3908" s="4">
        <v>271.0</v>
      </c>
      <c r="Q3908" s="4"/>
      <c r="R3908" s="4"/>
      <c r="S3908" s="21"/>
      <c r="T3908" s="21"/>
      <c r="V3908" s="89"/>
      <c r="Z3908" s="73"/>
      <c r="AA3908" s="73">
        <v>0.0</v>
      </c>
      <c r="AB3908" s="4"/>
      <c r="AC3908" s="74"/>
      <c r="AD3908" s="75"/>
      <c r="AE3908" s="75"/>
      <c r="AF3908" s="76"/>
      <c r="AJ3908" s="90"/>
      <c r="AK3908" s="18"/>
      <c r="AL3908" s="18"/>
      <c r="AP3908" s="197">
        <v>0.704</v>
      </c>
      <c r="AT3908" s="18"/>
      <c r="AU3908" s="91"/>
    </row>
    <row r="3909" ht="45.0" customHeight="1">
      <c r="A3909" s="62">
        <v>123.0</v>
      </c>
      <c r="B3909" s="196" t="s">
        <v>4305</v>
      </c>
      <c r="C3909" s="66"/>
      <c r="D3909" s="82"/>
      <c r="E3909" s="66"/>
      <c r="F3909" s="114"/>
      <c r="G3909" s="68"/>
      <c r="H3909" s="69"/>
      <c r="I3909" s="78"/>
      <c r="J3909" s="71"/>
      <c r="K3909" s="71"/>
      <c r="N3909" s="18"/>
      <c r="P3909" s="4">
        <v>272.0</v>
      </c>
      <c r="Q3909" s="4"/>
      <c r="R3909" s="5"/>
      <c r="S3909" s="21"/>
      <c r="T3909" s="21"/>
      <c r="V3909" s="72"/>
      <c r="Z3909" s="73"/>
      <c r="AA3909" s="73"/>
      <c r="AB3909" s="4"/>
      <c r="AC3909" s="74"/>
      <c r="AD3909" s="75"/>
      <c r="AE3909" s="75"/>
      <c r="AF3909" s="76"/>
      <c r="AJ3909" s="90"/>
      <c r="AK3909" s="18"/>
      <c r="AL3909" s="18"/>
      <c r="AP3909" s="197"/>
      <c r="AT3909" s="18"/>
      <c r="AU3909" s="91"/>
    </row>
    <row r="3910" ht="12.0" customHeight="1">
      <c r="A3910" s="79">
        <v>5713009.0</v>
      </c>
      <c r="B3910" s="80" t="s">
        <v>4306</v>
      </c>
      <c r="C3910" s="111"/>
      <c r="D3910" s="82">
        <v>239.2</v>
      </c>
      <c r="E3910" s="83" t="s">
        <v>245</v>
      </c>
      <c r="F3910" s="84">
        <f t="shared" ref="F3910:F3912" si="314">D3910*1.22</f>
        <v>291.824</v>
      </c>
      <c r="G3910" s="112"/>
      <c r="H3910" s="69"/>
      <c r="I3910" s="76"/>
      <c r="J3910" s="76"/>
      <c r="K3910" s="88"/>
      <c r="N3910" s="18"/>
      <c r="P3910" s="4">
        <v>272.0</v>
      </c>
      <c r="Q3910" s="4"/>
      <c r="R3910" s="4"/>
      <c r="S3910" s="21"/>
      <c r="T3910" s="21"/>
      <c r="V3910" s="89"/>
      <c r="Z3910" s="73"/>
      <c r="AA3910" s="73">
        <v>0.0</v>
      </c>
      <c r="AB3910" s="4"/>
      <c r="AC3910" s="74"/>
      <c r="AD3910" s="75"/>
      <c r="AE3910" s="75"/>
      <c r="AF3910" s="76"/>
      <c r="AJ3910" s="90"/>
      <c r="AK3910" s="18"/>
      <c r="AL3910" s="18"/>
      <c r="AP3910" s="197">
        <v>0.715</v>
      </c>
      <c r="AT3910" s="18"/>
      <c r="AU3910" s="91"/>
    </row>
    <row r="3911" ht="12.0" customHeight="1">
      <c r="A3911" s="79">
        <v>5713010.0</v>
      </c>
      <c r="B3911" s="80" t="s">
        <v>4307</v>
      </c>
      <c r="C3911" s="111"/>
      <c r="D3911" s="82">
        <v>160.06</v>
      </c>
      <c r="E3911" s="83" t="s">
        <v>245</v>
      </c>
      <c r="F3911" s="84">
        <f t="shared" si="314"/>
        <v>195.2732</v>
      </c>
      <c r="G3911" s="85"/>
      <c r="H3911" s="69"/>
      <c r="I3911" s="76"/>
      <c r="J3911" s="76"/>
      <c r="K3911" s="88"/>
      <c r="N3911" s="18"/>
      <c r="P3911" s="4">
        <v>272.0</v>
      </c>
      <c r="Q3911" s="4"/>
      <c r="R3911" s="4"/>
      <c r="S3911" s="21"/>
      <c r="T3911" s="21"/>
      <c r="V3911" s="89"/>
      <c r="Z3911" s="73"/>
      <c r="AA3911" s="73">
        <v>0.0</v>
      </c>
      <c r="AB3911" s="4"/>
      <c r="AC3911" s="74"/>
      <c r="AD3911" s="75"/>
      <c r="AE3911" s="75"/>
      <c r="AF3911" s="76"/>
      <c r="AJ3911" s="90"/>
      <c r="AK3911" s="18"/>
      <c r="AL3911" s="18"/>
      <c r="AP3911" s="197">
        <v>0.707</v>
      </c>
      <c r="AT3911" s="18"/>
      <c r="AU3911" s="91"/>
    </row>
    <row r="3912" ht="24.0" customHeight="1">
      <c r="A3912" s="79">
        <v>5713043.0</v>
      </c>
      <c r="B3912" s="80" t="s">
        <v>4308</v>
      </c>
      <c r="C3912" s="111"/>
      <c r="D3912" s="82">
        <v>219.38</v>
      </c>
      <c r="E3912" s="83" t="s">
        <v>245</v>
      </c>
      <c r="F3912" s="84">
        <f t="shared" si="314"/>
        <v>267.6436</v>
      </c>
      <c r="G3912" s="112"/>
      <c r="H3912" s="69"/>
      <c r="I3912" s="76"/>
      <c r="J3912" s="76"/>
      <c r="K3912" s="88"/>
      <c r="N3912" s="18"/>
      <c r="P3912" s="4">
        <v>273.0</v>
      </c>
      <c r="Q3912" s="4"/>
      <c r="R3912" s="4"/>
      <c r="S3912" s="21"/>
      <c r="T3912" s="21"/>
      <c r="V3912" s="89"/>
      <c r="Z3912" s="73"/>
      <c r="AA3912" s="73">
        <v>0.0</v>
      </c>
      <c r="AB3912" s="4"/>
      <c r="AC3912" s="74"/>
      <c r="AD3912" s="75"/>
      <c r="AE3912" s="75"/>
      <c r="AF3912" s="76"/>
      <c r="AJ3912" s="90"/>
      <c r="AK3912" s="18"/>
      <c r="AL3912" s="18"/>
      <c r="AP3912" s="197">
        <v>0.527</v>
      </c>
      <c r="AT3912" s="18"/>
      <c r="AU3912" s="91"/>
    </row>
    <row r="3913" ht="45.0" customHeight="1">
      <c r="A3913" s="62">
        <v>124.0</v>
      </c>
      <c r="B3913" s="196" t="s">
        <v>4309</v>
      </c>
      <c r="C3913" s="66"/>
      <c r="D3913" s="82"/>
      <c r="E3913" s="66"/>
      <c r="F3913" s="114"/>
      <c r="G3913" s="68"/>
      <c r="H3913" s="69"/>
      <c r="I3913" s="78"/>
      <c r="J3913" s="71"/>
      <c r="K3913" s="71"/>
      <c r="N3913" s="18"/>
      <c r="P3913" s="4">
        <v>273.0</v>
      </c>
      <c r="Q3913" s="4"/>
      <c r="R3913" s="5"/>
      <c r="S3913" s="21"/>
      <c r="T3913" s="21"/>
      <c r="V3913" s="72"/>
      <c r="Z3913" s="73"/>
      <c r="AA3913" s="73"/>
      <c r="AB3913" s="4"/>
      <c r="AC3913" s="74"/>
      <c r="AD3913" s="75"/>
      <c r="AE3913" s="75"/>
      <c r="AF3913" s="76"/>
      <c r="AJ3913" s="90"/>
      <c r="AK3913" s="18"/>
      <c r="AL3913" s="18"/>
      <c r="AP3913" s="197"/>
      <c r="AT3913" s="18"/>
      <c r="AU3913" s="91"/>
    </row>
    <row r="3914" ht="12.0" customHeight="1">
      <c r="A3914" s="79">
        <v>5713018.0</v>
      </c>
      <c r="B3914" s="80" t="s">
        <v>4310</v>
      </c>
      <c r="C3914" s="111"/>
      <c r="D3914" s="82">
        <v>101.74</v>
      </c>
      <c r="E3914" s="83" t="s">
        <v>245</v>
      </c>
      <c r="F3914" s="84">
        <f t="shared" ref="F3914:F3920" si="315">D3914*1.22</f>
        <v>124.1228</v>
      </c>
      <c r="G3914" s="85"/>
      <c r="H3914" s="69"/>
      <c r="I3914" s="76"/>
      <c r="J3914" s="76"/>
      <c r="K3914" s="88"/>
      <c r="N3914" s="18"/>
      <c r="P3914" s="4">
        <v>273.0</v>
      </c>
      <c r="Q3914" s="4"/>
      <c r="R3914" s="4"/>
      <c r="S3914" s="21"/>
      <c r="T3914" s="21"/>
      <c r="V3914" s="89"/>
      <c r="Z3914" s="73"/>
      <c r="AA3914" s="73">
        <v>0.0</v>
      </c>
      <c r="AB3914" s="4"/>
      <c r="AC3914" s="74"/>
      <c r="AD3914" s="75"/>
      <c r="AE3914" s="75"/>
      <c r="AF3914" s="76"/>
      <c r="AJ3914" s="90"/>
      <c r="AK3914" s="18"/>
      <c r="AL3914" s="18"/>
      <c r="AP3914" s="197">
        <v>0.772</v>
      </c>
      <c r="AT3914" s="18"/>
      <c r="AU3914" s="91"/>
    </row>
    <row r="3915" ht="12.0" customHeight="1">
      <c r="A3915" s="79">
        <v>5713020.0</v>
      </c>
      <c r="B3915" s="80" t="s">
        <v>4311</v>
      </c>
      <c r="C3915" s="111"/>
      <c r="D3915" s="82">
        <v>110.43</v>
      </c>
      <c r="E3915" s="83" t="s">
        <v>245</v>
      </c>
      <c r="F3915" s="84">
        <f t="shared" si="315"/>
        <v>134.7246</v>
      </c>
      <c r="G3915" s="112"/>
      <c r="H3915" s="69"/>
      <c r="I3915" s="76"/>
      <c r="J3915" s="76"/>
      <c r="K3915" s="88"/>
      <c r="N3915" s="18"/>
      <c r="P3915" s="4">
        <v>273.0</v>
      </c>
      <c r="Q3915" s="4"/>
      <c r="R3915" s="4"/>
      <c r="S3915" s="21"/>
      <c r="T3915" s="21"/>
      <c r="V3915" s="89"/>
      <c r="Z3915" s="73"/>
      <c r="AA3915" s="73">
        <v>0.0</v>
      </c>
      <c r="AB3915" s="4"/>
      <c r="AC3915" s="74"/>
      <c r="AD3915" s="75"/>
      <c r="AE3915" s="75"/>
      <c r="AF3915" s="76"/>
      <c r="AJ3915" s="90"/>
      <c r="AK3915" s="18"/>
      <c r="AL3915" s="18"/>
      <c r="AP3915" s="197">
        <v>0.609</v>
      </c>
      <c r="AT3915" s="18"/>
      <c r="AU3915" s="91"/>
    </row>
    <row r="3916" ht="12.0" customHeight="1">
      <c r="A3916" s="79">
        <v>5713022.0</v>
      </c>
      <c r="B3916" s="80" t="s">
        <v>4312</v>
      </c>
      <c r="C3916" s="111"/>
      <c r="D3916" s="82">
        <v>68.24</v>
      </c>
      <c r="E3916" s="83" t="s">
        <v>245</v>
      </c>
      <c r="F3916" s="84">
        <f t="shared" si="315"/>
        <v>83.2528</v>
      </c>
      <c r="G3916" s="85"/>
      <c r="H3916" s="69"/>
      <c r="I3916" s="76"/>
      <c r="J3916" s="76"/>
      <c r="K3916" s="88"/>
      <c r="N3916" s="18"/>
      <c r="P3916" s="4">
        <v>273.0</v>
      </c>
      <c r="Q3916" s="4"/>
      <c r="R3916" s="4"/>
      <c r="S3916" s="21"/>
      <c r="T3916" s="21"/>
      <c r="V3916" s="89"/>
      <c r="Z3916" s="73"/>
      <c r="AA3916" s="73">
        <v>0.0</v>
      </c>
      <c r="AB3916" s="4"/>
      <c r="AC3916" s="74"/>
      <c r="AD3916" s="75"/>
      <c r="AE3916" s="75"/>
      <c r="AF3916" s="76"/>
      <c r="AJ3916" s="90"/>
      <c r="AK3916" s="18"/>
      <c r="AL3916" s="18"/>
      <c r="AP3916" s="197">
        <v>0.405</v>
      </c>
      <c r="AT3916" s="18"/>
      <c r="AU3916" s="91"/>
    </row>
    <row r="3917" ht="12.0" customHeight="1">
      <c r="A3917" s="79">
        <v>5713024.0</v>
      </c>
      <c r="B3917" s="80" t="s">
        <v>4313</v>
      </c>
      <c r="C3917" s="111"/>
      <c r="D3917" s="82">
        <v>109.06</v>
      </c>
      <c r="E3917" s="83" t="s">
        <v>245</v>
      </c>
      <c r="F3917" s="84">
        <f t="shared" si="315"/>
        <v>133.0532</v>
      </c>
      <c r="G3917" s="112"/>
      <c r="H3917" s="69"/>
      <c r="I3917" s="76"/>
      <c r="J3917" s="76"/>
      <c r="K3917" s="88"/>
      <c r="N3917" s="18"/>
      <c r="P3917" s="4">
        <v>273.0</v>
      </c>
      <c r="Q3917" s="4"/>
      <c r="R3917" s="4"/>
      <c r="S3917" s="21"/>
      <c r="T3917" s="21"/>
      <c r="V3917" s="89"/>
      <c r="Z3917" s="73"/>
      <c r="AA3917" s="73">
        <v>0.0</v>
      </c>
      <c r="AB3917" s="4"/>
      <c r="AC3917" s="74"/>
      <c r="AD3917" s="75"/>
      <c r="AE3917" s="75"/>
      <c r="AF3917" s="76"/>
      <c r="AJ3917" s="90"/>
      <c r="AK3917" s="18"/>
      <c r="AL3917" s="18"/>
      <c r="AP3917" s="197">
        <v>0.531</v>
      </c>
      <c r="AT3917" s="18"/>
      <c r="AU3917" s="91"/>
    </row>
    <row r="3918" ht="12.0" customHeight="1">
      <c r="A3918" s="79">
        <v>5713026.0</v>
      </c>
      <c r="B3918" s="80" t="s">
        <v>4314</v>
      </c>
      <c r="C3918" s="111"/>
      <c r="D3918" s="82">
        <v>98.01</v>
      </c>
      <c r="E3918" s="83" t="s">
        <v>245</v>
      </c>
      <c r="F3918" s="84">
        <f t="shared" si="315"/>
        <v>119.5722</v>
      </c>
      <c r="G3918" s="112"/>
      <c r="H3918" s="69"/>
      <c r="I3918" s="76"/>
      <c r="J3918" s="76"/>
      <c r="K3918" s="88"/>
      <c r="N3918" s="18"/>
      <c r="P3918" s="4">
        <v>273.0</v>
      </c>
      <c r="Q3918" s="4"/>
      <c r="R3918" s="4"/>
      <c r="S3918" s="21"/>
      <c r="T3918" s="21"/>
      <c r="V3918" s="89"/>
      <c r="Z3918" s="73"/>
      <c r="AA3918" s="73">
        <v>0.0</v>
      </c>
      <c r="AB3918" s="4"/>
      <c r="AC3918" s="74"/>
      <c r="AD3918" s="75"/>
      <c r="AE3918" s="75"/>
      <c r="AF3918" s="76"/>
      <c r="AJ3918" s="90"/>
      <c r="AK3918" s="18"/>
      <c r="AL3918" s="18"/>
      <c r="AP3918" s="197">
        <v>0.527</v>
      </c>
      <c r="AT3918" s="18"/>
      <c r="AU3918" s="91"/>
    </row>
    <row r="3919" ht="12.0" customHeight="1">
      <c r="A3919" s="79">
        <v>5713031.0</v>
      </c>
      <c r="B3919" s="80" t="s">
        <v>4315</v>
      </c>
      <c r="C3919" s="111"/>
      <c r="D3919" s="82">
        <v>18.59</v>
      </c>
      <c r="E3919" s="83" t="s">
        <v>245</v>
      </c>
      <c r="F3919" s="84">
        <f t="shared" si="315"/>
        <v>22.6798</v>
      </c>
      <c r="G3919" s="85"/>
      <c r="H3919" s="69"/>
      <c r="I3919" s="76"/>
      <c r="J3919" s="76"/>
      <c r="K3919" s="88"/>
      <c r="N3919" s="18"/>
      <c r="P3919" s="4">
        <v>273.0</v>
      </c>
      <c r="Q3919" s="4"/>
      <c r="R3919" s="4"/>
      <c r="S3919" s="21"/>
      <c r="T3919" s="21"/>
      <c r="V3919" s="89"/>
      <c r="Z3919" s="73"/>
      <c r="AA3919" s="73">
        <v>0.0</v>
      </c>
      <c r="AB3919" s="4"/>
      <c r="AC3919" s="74"/>
      <c r="AD3919" s="75"/>
      <c r="AE3919" s="75"/>
      <c r="AF3919" s="76"/>
      <c r="AJ3919" s="90"/>
      <c r="AK3919" s="18"/>
      <c r="AL3919" s="18"/>
      <c r="AP3919" s="197">
        <v>0.073</v>
      </c>
      <c r="AT3919" s="18"/>
      <c r="AU3919" s="91"/>
    </row>
    <row r="3920" ht="12.0" customHeight="1">
      <c r="A3920" s="79">
        <v>5713032.0</v>
      </c>
      <c r="B3920" s="80" t="s">
        <v>4316</v>
      </c>
      <c r="C3920" s="111"/>
      <c r="D3920" s="82">
        <v>34.09</v>
      </c>
      <c r="E3920" s="83" t="s">
        <v>245</v>
      </c>
      <c r="F3920" s="84">
        <f t="shared" si="315"/>
        <v>41.5898</v>
      </c>
      <c r="G3920" s="85"/>
      <c r="H3920" s="69"/>
      <c r="I3920" s="76"/>
      <c r="J3920" s="76"/>
      <c r="K3920" s="88"/>
      <c r="N3920" s="18"/>
      <c r="P3920" s="4">
        <v>273.0</v>
      </c>
      <c r="Q3920" s="4"/>
      <c r="R3920" s="4"/>
      <c r="S3920" s="21"/>
      <c r="T3920" s="21"/>
      <c r="V3920" s="89"/>
      <c r="Z3920" s="73"/>
      <c r="AA3920" s="73">
        <v>0.0</v>
      </c>
      <c r="AB3920" s="4"/>
      <c r="AC3920" s="74"/>
      <c r="AD3920" s="75"/>
      <c r="AE3920" s="75"/>
      <c r="AF3920" s="76"/>
      <c r="AJ3920" s="90"/>
      <c r="AK3920" s="18"/>
      <c r="AL3920" s="18"/>
      <c r="AP3920" s="197">
        <v>0.096</v>
      </c>
      <c r="AT3920" s="18"/>
      <c r="AU3920" s="91"/>
    </row>
    <row r="3921" ht="45.0" customHeight="1">
      <c r="A3921" s="62">
        <v>125.0</v>
      </c>
      <c r="B3921" s="196" t="s">
        <v>4317</v>
      </c>
      <c r="C3921" s="66"/>
      <c r="D3921" s="82"/>
      <c r="E3921" s="66"/>
      <c r="F3921" s="114"/>
      <c r="G3921" s="68"/>
      <c r="H3921" s="69"/>
      <c r="I3921" s="78"/>
      <c r="J3921" s="71"/>
      <c r="K3921" s="71"/>
      <c r="N3921" s="18"/>
      <c r="P3921" s="4">
        <v>274.0</v>
      </c>
      <c r="Q3921" s="4"/>
      <c r="R3921" s="5"/>
      <c r="S3921" s="21"/>
      <c r="T3921" s="21"/>
      <c r="V3921" s="72"/>
      <c r="Z3921" s="73"/>
      <c r="AA3921" s="73"/>
      <c r="AB3921" s="4"/>
      <c r="AC3921" s="74"/>
      <c r="AD3921" s="75"/>
      <c r="AE3921" s="75"/>
      <c r="AF3921" s="76"/>
      <c r="AJ3921" s="90"/>
      <c r="AK3921" s="18"/>
      <c r="AL3921" s="18"/>
      <c r="AP3921" s="197"/>
      <c r="AT3921" s="18"/>
      <c r="AU3921" s="91"/>
    </row>
    <row r="3922" ht="12.0" customHeight="1">
      <c r="A3922" s="79">
        <v>5713019.0</v>
      </c>
      <c r="B3922" s="80" t="s">
        <v>4318</v>
      </c>
      <c r="C3922" s="111"/>
      <c r="D3922" s="82">
        <v>209.68</v>
      </c>
      <c r="E3922" s="83" t="s">
        <v>245</v>
      </c>
      <c r="F3922" s="84">
        <f t="shared" ref="F3922:F3928" si="316">D3922*1.22</f>
        <v>255.8096</v>
      </c>
      <c r="G3922" s="112"/>
      <c r="H3922" s="69"/>
      <c r="I3922" s="76"/>
      <c r="J3922" s="76"/>
      <c r="K3922" s="88"/>
      <c r="N3922" s="18"/>
      <c r="P3922" s="4">
        <v>274.0</v>
      </c>
      <c r="Q3922" s="4"/>
      <c r="R3922" s="4"/>
      <c r="S3922" s="21"/>
      <c r="T3922" s="21"/>
      <c r="V3922" s="89"/>
      <c r="Z3922" s="73"/>
      <c r="AA3922" s="73">
        <v>0.0</v>
      </c>
      <c r="AB3922" s="4"/>
      <c r="AC3922" s="74"/>
      <c r="AD3922" s="75"/>
      <c r="AE3922" s="75"/>
      <c r="AF3922" s="76"/>
      <c r="AJ3922" s="90"/>
      <c r="AK3922" s="18"/>
      <c r="AL3922" s="18"/>
      <c r="AP3922" s="197">
        <v>0.617</v>
      </c>
      <c r="AT3922" s="18"/>
      <c r="AU3922" s="91"/>
    </row>
    <row r="3923" ht="12.0" customHeight="1">
      <c r="A3923" s="79">
        <v>5713021.0</v>
      </c>
      <c r="B3923" s="80" t="s">
        <v>4319</v>
      </c>
      <c r="C3923" s="111"/>
      <c r="D3923" s="82">
        <v>234.5</v>
      </c>
      <c r="E3923" s="83" t="s">
        <v>245</v>
      </c>
      <c r="F3923" s="84">
        <f t="shared" si="316"/>
        <v>286.09</v>
      </c>
      <c r="G3923" s="85"/>
      <c r="H3923" s="69"/>
      <c r="I3923" s="76"/>
      <c r="J3923" s="76"/>
      <c r="K3923" s="88"/>
      <c r="N3923" s="18"/>
      <c r="P3923" s="4">
        <v>274.0</v>
      </c>
      <c r="Q3923" s="4"/>
      <c r="R3923" s="4"/>
      <c r="S3923" s="21"/>
      <c r="T3923" s="21"/>
      <c r="V3923" s="89"/>
      <c r="Z3923" s="73"/>
      <c r="AA3923" s="73">
        <v>0.0</v>
      </c>
      <c r="AB3923" s="4"/>
      <c r="AC3923" s="74"/>
      <c r="AD3923" s="75"/>
      <c r="AE3923" s="75"/>
      <c r="AF3923" s="76"/>
      <c r="AJ3923" s="90"/>
      <c r="AK3923" s="18"/>
      <c r="AL3923" s="18"/>
      <c r="AP3923" s="197">
        <v>0.678</v>
      </c>
      <c r="AT3923" s="18"/>
      <c r="AU3923" s="91"/>
    </row>
    <row r="3924" ht="12.0" customHeight="1">
      <c r="A3924" s="79">
        <v>5713023.0</v>
      </c>
      <c r="B3924" s="80" t="s">
        <v>4320</v>
      </c>
      <c r="C3924" s="111"/>
      <c r="D3924" s="82">
        <v>135.24</v>
      </c>
      <c r="E3924" s="83" t="s">
        <v>245</v>
      </c>
      <c r="F3924" s="84">
        <f t="shared" si="316"/>
        <v>164.9928</v>
      </c>
      <c r="G3924" s="112"/>
      <c r="H3924" s="69"/>
      <c r="I3924" s="76"/>
      <c r="J3924" s="76"/>
      <c r="K3924" s="88"/>
      <c r="N3924" s="18"/>
      <c r="P3924" s="4">
        <v>274.0</v>
      </c>
      <c r="Q3924" s="4"/>
      <c r="R3924" s="4"/>
      <c r="S3924" s="21"/>
      <c r="T3924" s="21"/>
      <c r="V3924" s="89"/>
      <c r="Z3924" s="73"/>
      <c r="AA3924" s="73">
        <v>0.0</v>
      </c>
      <c r="AB3924" s="4"/>
      <c r="AC3924" s="74"/>
      <c r="AD3924" s="75"/>
      <c r="AE3924" s="75"/>
      <c r="AF3924" s="76"/>
      <c r="AJ3924" s="90"/>
      <c r="AK3924" s="18"/>
      <c r="AL3924" s="18"/>
      <c r="AP3924" s="197">
        <v>0.356</v>
      </c>
      <c r="AT3924" s="18"/>
      <c r="AU3924" s="91"/>
    </row>
    <row r="3925" ht="12.0" customHeight="1">
      <c r="A3925" s="79">
        <v>5713025.0</v>
      </c>
      <c r="B3925" s="80" t="s">
        <v>4321</v>
      </c>
      <c r="C3925" s="111"/>
      <c r="D3925" s="82">
        <v>166.27</v>
      </c>
      <c r="E3925" s="83" t="s">
        <v>245</v>
      </c>
      <c r="F3925" s="84">
        <f t="shared" si="316"/>
        <v>202.8494</v>
      </c>
      <c r="G3925" s="85"/>
      <c r="H3925" s="69"/>
      <c r="I3925" s="76"/>
      <c r="J3925" s="76"/>
      <c r="K3925" s="88"/>
      <c r="N3925" s="18"/>
      <c r="P3925" s="4">
        <v>274.0</v>
      </c>
      <c r="Q3925" s="4"/>
      <c r="R3925" s="4"/>
      <c r="S3925" s="21"/>
      <c r="T3925" s="21"/>
      <c r="V3925" s="89"/>
      <c r="Z3925" s="73"/>
      <c r="AA3925" s="73">
        <v>0.0</v>
      </c>
      <c r="AB3925" s="4"/>
      <c r="AC3925" s="74"/>
      <c r="AD3925" s="75"/>
      <c r="AE3925" s="75"/>
      <c r="AF3925" s="76"/>
      <c r="AJ3925" s="90"/>
      <c r="AK3925" s="18"/>
      <c r="AL3925" s="18"/>
      <c r="AP3925" s="197">
        <v>0.477</v>
      </c>
      <c r="AT3925" s="18"/>
      <c r="AU3925" s="91"/>
    </row>
    <row r="3926" ht="12.0" customHeight="1">
      <c r="A3926" s="79">
        <v>5713027.0</v>
      </c>
      <c r="B3926" s="80" t="s">
        <v>4322</v>
      </c>
      <c r="C3926" s="111"/>
      <c r="D3926" s="82">
        <v>172.46</v>
      </c>
      <c r="E3926" s="83" t="s">
        <v>245</v>
      </c>
      <c r="F3926" s="84">
        <f t="shared" si="316"/>
        <v>210.4012</v>
      </c>
      <c r="G3926" s="112"/>
      <c r="H3926" s="69"/>
      <c r="I3926" s="76"/>
      <c r="J3926" s="76"/>
      <c r="K3926" s="88"/>
      <c r="N3926" s="18"/>
      <c r="P3926" s="4">
        <v>274.0</v>
      </c>
      <c r="Q3926" s="4"/>
      <c r="R3926" s="4"/>
      <c r="S3926" s="21"/>
      <c r="T3926" s="21"/>
      <c r="V3926" s="89"/>
      <c r="Z3926" s="73"/>
      <c r="AA3926" s="73">
        <v>0.0</v>
      </c>
      <c r="AB3926" s="4"/>
      <c r="AC3926" s="74"/>
      <c r="AD3926" s="75"/>
      <c r="AE3926" s="75"/>
      <c r="AF3926" s="76"/>
      <c r="AJ3926" s="90"/>
      <c r="AK3926" s="18"/>
      <c r="AL3926" s="18"/>
      <c r="AP3926" s="197">
        <v>0.414</v>
      </c>
      <c r="AT3926" s="18"/>
      <c r="AU3926" s="91"/>
    </row>
    <row r="3927" ht="12.0" customHeight="1">
      <c r="A3927" s="79">
        <v>5713031.0</v>
      </c>
      <c r="B3927" s="80" t="s">
        <v>4315</v>
      </c>
      <c r="C3927" s="111"/>
      <c r="D3927" s="82">
        <v>18.59</v>
      </c>
      <c r="E3927" s="83" t="s">
        <v>245</v>
      </c>
      <c r="F3927" s="84">
        <f t="shared" si="316"/>
        <v>22.6798</v>
      </c>
      <c r="G3927" s="85"/>
      <c r="H3927" s="69"/>
      <c r="I3927" s="76"/>
      <c r="J3927" s="76"/>
      <c r="K3927" s="88"/>
      <c r="N3927" s="18"/>
      <c r="P3927" s="4">
        <v>274.0</v>
      </c>
      <c r="Q3927" s="4"/>
      <c r="R3927" s="4"/>
      <c r="S3927" s="21"/>
      <c r="T3927" s="21"/>
      <c r="V3927" s="89"/>
      <c r="Z3927" s="73"/>
      <c r="AA3927" s="73">
        <v>0.0</v>
      </c>
      <c r="AB3927" s="4"/>
      <c r="AC3927" s="74"/>
      <c r="AD3927" s="75"/>
      <c r="AE3927" s="75"/>
      <c r="AF3927" s="76"/>
      <c r="AJ3927" s="90"/>
      <c r="AK3927" s="18"/>
      <c r="AL3927" s="18"/>
      <c r="AP3927" s="197">
        <v>0.073</v>
      </c>
      <c r="AT3927" s="18"/>
      <c r="AU3927" s="91"/>
    </row>
    <row r="3928" ht="12.0" customHeight="1">
      <c r="A3928" s="79">
        <v>5713032.0</v>
      </c>
      <c r="B3928" s="80" t="s">
        <v>4316</v>
      </c>
      <c r="C3928" s="111"/>
      <c r="D3928" s="82">
        <v>34.09</v>
      </c>
      <c r="E3928" s="83" t="s">
        <v>245</v>
      </c>
      <c r="F3928" s="84">
        <f t="shared" si="316"/>
        <v>41.5898</v>
      </c>
      <c r="G3928" s="85"/>
      <c r="H3928" s="69"/>
      <c r="I3928" s="76"/>
      <c r="J3928" s="76"/>
      <c r="K3928" s="88"/>
      <c r="N3928" s="18"/>
      <c r="P3928" s="4">
        <v>274.0</v>
      </c>
      <c r="Q3928" s="4"/>
      <c r="R3928" s="4"/>
      <c r="S3928" s="21"/>
      <c r="T3928" s="21"/>
      <c r="V3928" s="89"/>
      <c r="Z3928" s="73"/>
      <c r="AA3928" s="73">
        <v>0.0</v>
      </c>
      <c r="AB3928" s="4"/>
      <c r="AC3928" s="74"/>
      <c r="AD3928" s="75"/>
      <c r="AE3928" s="75"/>
      <c r="AF3928" s="76"/>
      <c r="AJ3928" s="90"/>
      <c r="AK3928" s="18"/>
      <c r="AL3928" s="18"/>
      <c r="AP3928" s="197">
        <v>0.096</v>
      </c>
      <c r="AT3928" s="18"/>
      <c r="AU3928" s="91"/>
    </row>
    <row r="3929" ht="45.0" customHeight="1">
      <c r="A3929" s="62">
        <v>126.0</v>
      </c>
      <c r="B3929" s="196" t="s">
        <v>4323</v>
      </c>
      <c r="C3929" s="66"/>
      <c r="D3929" s="82"/>
      <c r="E3929" s="66"/>
      <c r="F3929" s="114"/>
      <c r="G3929" s="68"/>
      <c r="H3929" s="69"/>
      <c r="I3929" s="78"/>
      <c r="J3929" s="71"/>
      <c r="K3929" s="71"/>
      <c r="N3929" s="18"/>
      <c r="P3929" s="4">
        <v>275.0</v>
      </c>
      <c r="Q3929" s="4"/>
      <c r="R3929" s="5"/>
      <c r="S3929" s="21"/>
      <c r="T3929" s="21"/>
      <c r="V3929" s="72"/>
      <c r="Z3929" s="73"/>
      <c r="AA3929" s="73"/>
      <c r="AB3929" s="4"/>
      <c r="AC3929" s="74"/>
      <c r="AD3929" s="75"/>
      <c r="AE3929" s="75"/>
      <c r="AF3929" s="76"/>
      <c r="AJ3929" s="90"/>
      <c r="AK3929" s="18"/>
      <c r="AL3929" s="18"/>
      <c r="AP3929" s="197"/>
      <c r="AT3929" s="18"/>
      <c r="AU3929" s="91"/>
    </row>
    <row r="3930" ht="24.0" customHeight="1">
      <c r="A3930" s="79">
        <v>5713015.0</v>
      </c>
      <c r="B3930" s="80" t="s">
        <v>4324</v>
      </c>
      <c r="C3930" s="111"/>
      <c r="D3930" s="82">
        <v>490.1</v>
      </c>
      <c r="E3930" s="83" t="s">
        <v>245</v>
      </c>
      <c r="F3930" s="84">
        <f t="shared" ref="F3930:F3932" si="317">D3930*1.22</f>
        <v>597.922</v>
      </c>
      <c r="G3930" s="85"/>
      <c r="H3930" s="69"/>
      <c r="I3930" s="76"/>
      <c r="J3930" s="76"/>
      <c r="K3930" s="88"/>
      <c r="N3930" s="18"/>
      <c r="P3930" s="4">
        <v>275.0</v>
      </c>
      <c r="Q3930" s="4"/>
      <c r="R3930" s="4"/>
      <c r="S3930" s="21"/>
      <c r="T3930" s="21"/>
      <c r="V3930" s="89"/>
      <c r="Z3930" s="73"/>
      <c r="AA3930" s="73">
        <v>0.0</v>
      </c>
      <c r="AB3930" s="4"/>
      <c r="AC3930" s="74"/>
      <c r="AD3930" s="75"/>
      <c r="AE3930" s="75"/>
      <c r="AF3930" s="76"/>
      <c r="AJ3930" s="90"/>
      <c r="AK3930" s="18"/>
      <c r="AL3930" s="18"/>
      <c r="AP3930" s="197">
        <v>1.3</v>
      </c>
      <c r="AT3930" s="18"/>
      <c r="AU3930" s="91"/>
    </row>
    <row r="3931" ht="24.0" customHeight="1">
      <c r="A3931" s="79">
        <v>5713016.0</v>
      </c>
      <c r="B3931" s="80" t="s">
        <v>4325</v>
      </c>
      <c r="C3931" s="111"/>
      <c r="D3931" s="82">
        <v>397.04</v>
      </c>
      <c r="E3931" s="83" t="s">
        <v>245</v>
      </c>
      <c r="F3931" s="84">
        <f t="shared" si="317"/>
        <v>484.3888</v>
      </c>
      <c r="G3931" s="112"/>
      <c r="H3931" s="69"/>
      <c r="I3931" s="76"/>
      <c r="J3931" s="76"/>
      <c r="K3931" s="88"/>
      <c r="N3931" s="18"/>
      <c r="P3931" s="4">
        <v>275.0</v>
      </c>
      <c r="Q3931" s="4"/>
      <c r="R3931" s="4"/>
      <c r="S3931" s="21"/>
      <c r="T3931" s="21"/>
      <c r="V3931" s="89"/>
      <c r="Z3931" s="73"/>
      <c r="AA3931" s="73">
        <v>0.0</v>
      </c>
      <c r="AB3931" s="4"/>
      <c r="AC3931" s="74"/>
      <c r="AD3931" s="75"/>
      <c r="AE3931" s="75"/>
      <c r="AF3931" s="76"/>
      <c r="AJ3931" s="90"/>
      <c r="AK3931" s="18"/>
      <c r="AL3931" s="18"/>
      <c r="AP3931" s="197">
        <v>0.911</v>
      </c>
      <c r="AT3931" s="18"/>
      <c r="AU3931" s="91"/>
    </row>
    <row r="3932" ht="24.0" customHeight="1">
      <c r="A3932" s="79">
        <v>5713017.0</v>
      </c>
      <c r="B3932" s="80" t="s">
        <v>4326</v>
      </c>
      <c r="C3932" s="111"/>
      <c r="D3932" s="82">
        <v>457.84</v>
      </c>
      <c r="E3932" s="83" t="s">
        <v>245</v>
      </c>
      <c r="F3932" s="84">
        <f t="shared" si="317"/>
        <v>558.5648</v>
      </c>
      <c r="G3932" s="112"/>
      <c r="H3932" s="69"/>
      <c r="I3932" s="76"/>
      <c r="J3932" s="76"/>
      <c r="K3932" s="88"/>
      <c r="N3932" s="18"/>
      <c r="P3932" s="4">
        <v>275.0</v>
      </c>
      <c r="Q3932" s="4"/>
      <c r="R3932" s="4"/>
      <c r="S3932" s="21"/>
      <c r="T3932" s="21"/>
      <c r="V3932" s="89"/>
      <c r="Z3932" s="73"/>
      <c r="AA3932" s="73">
        <v>0.0</v>
      </c>
      <c r="AB3932" s="4"/>
      <c r="AC3932" s="74"/>
      <c r="AD3932" s="75"/>
      <c r="AE3932" s="75"/>
      <c r="AF3932" s="76"/>
      <c r="AJ3932" s="90"/>
      <c r="AK3932" s="18"/>
      <c r="AL3932" s="18"/>
      <c r="AP3932" s="197">
        <v>1.037</v>
      </c>
      <c r="AT3932" s="18"/>
      <c r="AU3932" s="91"/>
    </row>
    <row r="3933" ht="45.0" customHeight="1">
      <c r="A3933" s="62">
        <v>127.0</v>
      </c>
      <c r="B3933" s="196" t="s">
        <v>4327</v>
      </c>
      <c r="C3933" s="66"/>
      <c r="D3933" s="82"/>
      <c r="E3933" s="66"/>
      <c r="F3933" s="114"/>
      <c r="G3933" s="68"/>
      <c r="H3933" s="69"/>
      <c r="I3933" s="78"/>
      <c r="J3933" s="71"/>
      <c r="K3933" s="71"/>
      <c r="N3933" s="18"/>
      <c r="P3933" s="4">
        <v>276.0</v>
      </c>
      <c r="Q3933" s="4"/>
      <c r="R3933" s="5"/>
      <c r="S3933" s="21"/>
      <c r="T3933" s="21"/>
      <c r="V3933" s="72"/>
      <c r="Z3933" s="73"/>
      <c r="AA3933" s="73"/>
      <c r="AB3933" s="4"/>
      <c r="AC3933" s="74"/>
      <c r="AD3933" s="75"/>
      <c r="AE3933" s="75"/>
      <c r="AF3933" s="76"/>
      <c r="AJ3933" s="90"/>
      <c r="AK3933" s="18"/>
      <c r="AL3933" s="18"/>
      <c r="AP3933" s="197"/>
      <c r="AT3933" s="18"/>
      <c r="AU3933" s="91"/>
    </row>
    <row r="3934" ht="12.0" customHeight="1">
      <c r="A3934" s="79">
        <v>5713038.0</v>
      </c>
      <c r="B3934" s="80" t="s">
        <v>4328</v>
      </c>
      <c r="C3934" s="111"/>
      <c r="D3934" s="82">
        <v>203.49</v>
      </c>
      <c r="E3934" s="83" t="s">
        <v>245</v>
      </c>
      <c r="F3934" s="84">
        <f t="shared" ref="F3934:F3936" si="318">D3934*1.22</f>
        <v>248.2578</v>
      </c>
      <c r="G3934" s="112"/>
      <c r="H3934" s="69"/>
      <c r="I3934" s="76"/>
      <c r="J3934" s="76"/>
      <c r="K3934" s="88"/>
      <c r="N3934" s="18"/>
      <c r="P3934" s="4">
        <v>276.0</v>
      </c>
      <c r="Q3934" s="4"/>
      <c r="R3934" s="4"/>
      <c r="S3934" s="21"/>
      <c r="T3934" s="21"/>
      <c r="V3934" s="89"/>
      <c r="Z3934" s="73"/>
      <c r="AA3934" s="73">
        <v>0.0</v>
      </c>
      <c r="AB3934" s="4"/>
      <c r="AC3934" s="74"/>
      <c r="AD3934" s="75"/>
      <c r="AE3934" s="75"/>
      <c r="AF3934" s="76"/>
      <c r="AJ3934" s="90"/>
      <c r="AK3934" s="18"/>
      <c r="AL3934" s="18"/>
      <c r="AP3934" s="197">
        <v>0.354</v>
      </c>
      <c r="AT3934" s="18"/>
      <c r="AU3934" s="91"/>
    </row>
    <row r="3935" ht="12.0" customHeight="1">
      <c r="A3935" s="79">
        <v>5713039.0</v>
      </c>
      <c r="B3935" s="80" t="s">
        <v>4329</v>
      </c>
      <c r="C3935" s="111"/>
      <c r="D3935" s="82">
        <v>150.13</v>
      </c>
      <c r="E3935" s="83" t="s">
        <v>379</v>
      </c>
      <c r="F3935" s="84">
        <f t="shared" si="318"/>
        <v>183.1586</v>
      </c>
      <c r="G3935" s="85"/>
      <c r="H3935" s="69"/>
      <c r="I3935" s="76"/>
      <c r="J3935" s="76"/>
      <c r="K3935" s="88"/>
      <c r="N3935" s="18"/>
      <c r="P3935" s="4">
        <v>276.0</v>
      </c>
      <c r="Q3935" s="4"/>
      <c r="R3935" s="4"/>
      <c r="S3935" s="21"/>
      <c r="T3935" s="21"/>
      <c r="V3935" s="89"/>
      <c r="Z3935" s="73"/>
      <c r="AA3935" s="73">
        <v>0.0</v>
      </c>
      <c r="AB3935" s="4"/>
      <c r="AC3935" s="74"/>
      <c r="AD3935" s="75"/>
      <c r="AE3935" s="75"/>
      <c r="AF3935" s="76"/>
      <c r="AJ3935" s="90"/>
      <c r="AK3935" s="18"/>
      <c r="AL3935" s="18"/>
      <c r="AP3935" s="197">
        <v>0.576</v>
      </c>
      <c r="AT3935" s="18"/>
      <c r="AU3935" s="91"/>
    </row>
    <row r="3936" ht="12.0" customHeight="1">
      <c r="A3936" s="79">
        <v>5713040.0</v>
      </c>
      <c r="B3936" s="80" t="s">
        <v>4330</v>
      </c>
      <c r="C3936" s="111"/>
      <c r="D3936" s="82">
        <v>143.93</v>
      </c>
      <c r="E3936" s="83" t="s">
        <v>245</v>
      </c>
      <c r="F3936" s="84">
        <f t="shared" si="318"/>
        <v>175.5946</v>
      </c>
      <c r="G3936" s="85"/>
      <c r="H3936" s="69"/>
      <c r="I3936" s="76"/>
      <c r="J3936" s="76"/>
      <c r="K3936" s="88"/>
      <c r="N3936" s="18"/>
      <c r="P3936" s="4">
        <v>276.0</v>
      </c>
      <c r="Q3936" s="4"/>
      <c r="R3936" s="4"/>
      <c r="S3936" s="21"/>
      <c r="T3936" s="21"/>
      <c r="V3936" s="89"/>
      <c r="Z3936" s="73"/>
      <c r="AA3936" s="73">
        <v>0.0</v>
      </c>
      <c r="AB3936" s="4"/>
      <c r="AC3936" s="74"/>
      <c r="AD3936" s="75"/>
      <c r="AE3936" s="75"/>
      <c r="AF3936" s="76"/>
      <c r="AJ3936" s="90"/>
      <c r="AK3936" s="18"/>
      <c r="AL3936" s="18"/>
      <c r="AP3936" s="197">
        <v>0.576</v>
      </c>
      <c r="AT3936" s="18"/>
      <c r="AU3936" s="91"/>
    </row>
    <row r="3937" ht="45.0" customHeight="1">
      <c r="A3937" s="62">
        <v>128.0</v>
      </c>
      <c r="B3937" s="196" t="s">
        <v>4331</v>
      </c>
      <c r="C3937" s="66"/>
      <c r="D3937" s="82"/>
      <c r="E3937" s="66"/>
      <c r="F3937" s="114"/>
      <c r="G3937" s="68"/>
      <c r="H3937" s="69"/>
      <c r="I3937" s="78"/>
      <c r="J3937" s="71"/>
      <c r="K3937" s="71"/>
      <c r="N3937" s="18"/>
      <c r="P3937" s="4">
        <v>277.0</v>
      </c>
      <c r="Q3937" s="4"/>
      <c r="R3937" s="5"/>
      <c r="S3937" s="21"/>
      <c r="T3937" s="21"/>
      <c r="V3937" s="72"/>
      <c r="Z3937" s="73"/>
      <c r="AA3937" s="73"/>
      <c r="AB3937" s="4"/>
      <c r="AC3937" s="74"/>
      <c r="AD3937" s="75"/>
      <c r="AE3937" s="75"/>
      <c r="AF3937" s="76"/>
      <c r="AJ3937" s="90"/>
      <c r="AK3937" s="18"/>
      <c r="AL3937" s="18"/>
      <c r="AP3937" s="197"/>
      <c r="AT3937" s="18"/>
      <c r="AU3937" s="91"/>
    </row>
    <row r="3938" ht="12.0" customHeight="1">
      <c r="A3938" s="79">
        <v>5713033.0</v>
      </c>
      <c r="B3938" s="80" t="s">
        <v>4332</v>
      </c>
      <c r="C3938" s="111"/>
      <c r="D3938" s="82">
        <v>130.28</v>
      </c>
      <c r="E3938" s="83" t="s">
        <v>372</v>
      </c>
      <c r="F3938" s="84">
        <f t="shared" ref="F3938:F3939" si="319">D3938*1.22</f>
        <v>158.9416</v>
      </c>
      <c r="G3938" s="112"/>
      <c r="H3938" s="69"/>
      <c r="I3938" s="76"/>
      <c r="J3938" s="76"/>
      <c r="K3938" s="88"/>
      <c r="N3938" s="18"/>
      <c r="P3938" s="4">
        <v>277.0</v>
      </c>
      <c r="Q3938" s="4"/>
      <c r="R3938" s="4"/>
      <c r="S3938" s="21"/>
      <c r="T3938" s="21"/>
      <c r="V3938" s="89"/>
      <c r="Z3938" s="73"/>
      <c r="AA3938" s="73">
        <v>0.0</v>
      </c>
      <c r="AB3938" s="4"/>
      <c r="AC3938" s="74"/>
      <c r="AD3938" s="75"/>
      <c r="AE3938" s="75"/>
      <c r="AF3938" s="76"/>
      <c r="AJ3938" s="90"/>
      <c r="AK3938" s="18"/>
      <c r="AL3938" s="18"/>
      <c r="AP3938" s="197">
        <v>0.63</v>
      </c>
      <c r="AT3938" s="18"/>
      <c r="AU3938" s="91"/>
    </row>
    <row r="3939" ht="12.0" customHeight="1">
      <c r="A3939" s="79">
        <v>5713034.0</v>
      </c>
      <c r="B3939" s="80" t="s">
        <v>4333</v>
      </c>
      <c r="C3939" s="111"/>
      <c r="D3939" s="82">
        <v>136.49</v>
      </c>
      <c r="E3939" s="83" t="s">
        <v>245</v>
      </c>
      <c r="F3939" s="84">
        <f t="shared" si="319"/>
        <v>166.5178</v>
      </c>
      <c r="G3939" s="112"/>
      <c r="H3939" s="69"/>
      <c r="I3939" s="76"/>
      <c r="J3939" s="76"/>
      <c r="K3939" s="88"/>
      <c r="N3939" s="18"/>
      <c r="P3939" s="4">
        <v>277.0</v>
      </c>
      <c r="Q3939" s="4"/>
      <c r="R3939" s="4"/>
      <c r="S3939" s="21"/>
      <c r="T3939" s="21"/>
      <c r="V3939" s="89"/>
      <c r="Z3939" s="73"/>
      <c r="AA3939" s="73">
        <v>0.0</v>
      </c>
      <c r="AB3939" s="4"/>
      <c r="AC3939" s="74"/>
      <c r="AD3939" s="75"/>
      <c r="AE3939" s="75"/>
      <c r="AF3939" s="76"/>
      <c r="AJ3939" s="90"/>
      <c r="AK3939" s="18"/>
      <c r="AL3939" s="18"/>
      <c r="AP3939" s="197">
        <v>0.606</v>
      </c>
      <c r="AT3939" s="18"/>
      <c r="AU3939" s="91"/>
    </row>
    <row r="3940" ht="45.0" customHeight="1">
      <c r="A3940" s="62">
        <v>129.0</v>
      </c>
      <c r="B3940" s="196" t="s">
        <v>4334</v>
      </c>
      <c r="C3940" s="66"/>
      <c r="D3940" s="82"/>
      <c r="E3940" s="66"/>
      <c r="F3940" s="114"/>
      <c r="G3940" s="68"/>
      <c r="H3940" s="69"/>
      <c r="I3940" s="78"/>
      <c r="J3940" s="71"/>
      <c r="K3940" s="71"/>
      <c r="N3940" s="18"/>
      <c r="P3940" s="4">
        <v>278.0</v>
      </c>
      <c r="Q3940" s="4"/>
      <c r="R3940" s="5"/>
      <c r="S3940" s="21"/>
      <c r="T3940" s="21"/>
      <c r="V3940" s="72"/>
      <c r="Z3940" s="73"/>
      <c r="AA3940" s="73"/>
      <c r="AB3940" s="4"/>
      <c r="AC3940" s="74"/>
      <c r="AD3940" s="75"/>
      <c r="AE3940" s="75"/>
      <c r="AF3940" s="76"/>
      <c r="AJ3940" s="90"/>
      <c r="AK3940" s="18"/>
      <c r="AL3940" s="18"/>
      <c r="AP3940" s="197"/>
      <c r="AT3940" s="18"/>
      <c r="AU3940" s="91"/>
    </row>
    <row r="3941" ht="12.0" customHeight="1">
      <c r="A3941" s="79">
        <v>5713035.0</v>
      </c>
      <c r="B3941" s="80" t="s">
        <v>4335</v>
      </c>
      <c r="C3941" s="111"/>
      <c r="D3941" s="82">
        <v>896.1</v>
      </c>
      <c r="E3941" s="83" t="s">
        <v>245</v>
      </c>
      <c r="F3941" s="84">
        <f t="shared" ref="F3941:F3943" si="320">D3941*1.22</f>
        <v>1093.242</v>
      </c>
      <c r="G3941" s="85"/>
      <c r="H3941" s="69"/>
      <c r="I3941" s="76"/>
      <c r="J3941" s="76"/>
      <c r="K3941" s="88"/>
      <c r="N3941" s="18"/>
      <c r="P3941" s="4">
        <v>278.0</v>
      </c>
      <c r="Q3941" s="4"/>
      <c r="R3941" s="4"/>
      <c r="S3941" s="21"/>
      <c r="T3941" s="21"/>
      <c r="V3941" s="89"/>
      <c r="Z3941" s="73"/>
      <c r="AA3941" s="73">
        <v>0.0</v>
      </c>
      <c r="AB3941" s="4"/>
      <c r="AC3941" s="74"/>
      <c r="AD3941" s="75"/>
      <c r="AE3941" s="75"/>
      <c r="AF3941" s="76"/>
      <c r="AJ3941" s="90"/>
      <c r="AK3941" s="18"/>
      <c r="AL3941" s="18"/>
      <c r="AP3941" s="197">
        <v>2.6</v>
      </c>
      <c r="AT3941" s="18"/>
      <c r="AU3941" s="91"/>
    </row>
    <row r="3942" ht="12.0" customHeight="1">
      <c r="A3942" s="79">
        <v>5713036.0</v>
      </c>
      <c r="B3942" s="80" t="s">
        <v>4336</v>
      </c>
      <c r="C3942" s="111"/>
      <c r="D3942" s="82">
        <v>687.88</v>
      </c>
      <c r="E3942" s="83" t="s">
        <v>245</v>
      </c>
      <c r="F3942" s="84">
        <f t="shared" si="320"/>
        <v>839.2136</v>
      </c>
      <c r="G3942" s="112"/>
      <c r="H3942" s="69"/>
      <c r="I3942" s="76"/>
      <c r="J3942" s="76"/>
      <c r="K3942" s="88"/>
      <c r="N3942" s="18"/>
      <c r="P3942" s="4">
        <v>278.0</v>
      </c>
      <c r="Q3942" s="4"/>
      <c r="R3942" s="4"/>
      <c r="S3942" s="21"/>
      <c r="T3942" s="21"/>
      <c r="V3942" s="89"/>
      <c r="Z3942" s="73"/>
      <c r="AA3942" s="73">
        <v>0.0</v>
      </c>
      <c r="AB3942" s="4"/>
      <c r="AC3942" s="74"/>
      <c r="AD3942" s="75"/>
      <c r="AE3942" s="75"/>
      <c r="AF3942" s="76"/>
      <c r="AJ3942" s="90"/>
      <c r="AK3942" s="18"/>
      <c r="AL3942" s="18"/>
      <c r="AP3942" s="197">
        <v>2.709</v>
      </c>
      <c r="AT3942" s="18"/>
      <c r="AU3942" s="91"/>
    </row>
    <row r="3943" ht="12.0" customHeight="1">
      <c r="A3943" s="79">
        <v>5713037.0</v>
      </c>
      <c r="B3943" s="80" t="s">
        <v>4337</v>
      </c>
      <c r="C3943" s="111"/>
      <c r="D3943" s="82">
        <v>495.06</v>
      </c>
      <c r="E3943" s="83" t="s">
        <v>245</v>
      </c>
      <c r="F3943" s="84">
        <f t="shared" si="320"/>
        <v>603.9732</v>
      </c>
      <c r="G3943" s="112"/>
      <c r="H3943" s="69"/>
      <c r="I3943" s="76"/>
      <c r="J3943" s="76"/>
      <c r="K3943" s="88"/>
      <c r="N3943" s="18"/>
      <c r="P3943" s="4">
        <v>278.0</v>
      </c>
      <c r="Q3943" s="4"/>
      <c r="R3943" s="4"/>
      <c r="S3943" s="21"/>
      <c r="T3943" s="21"/>
      <c r="V3943" s="89"/>
      <c r="Z3943" s="73"/>
      <c r="AA3943" s="73">
        <v>0.0</v>
      </c>
      <c r="AB3943" s="4"/>
      <c r="AC3943" s="74"/>
      <c r="AD3943" s="75"/>
      <c r="AE3943" s="75"/>
      <c r="AF3943" s="76"/>
      <c r="AJ3943" s="90"/>
      <c r="AK3943" s="18"/>
      <c r="AL3943" s="18"/>
      <c r="AP3943" s="197">
        <v>2.4</v>
      </c>
      <c r="AT3943" s="18"/>
      <c r="AU3943" s="91"/>
    </row>
    <row r="3944" ht="45.0" customHeight="1">
      <c r="A3944" s="62">
        <v>130.0</v>
      </c>
      <c r="B3944" s="196" t="s">
        <v>4338</v>
      </c>
      <c r="C3944" s="66"/>
      <c r="D3944" s="82"/>
      <c r="E3944" s="66"/>
      <c r="F3944" s="114"/>
      <c r="G3944" s="68"/>
      <c r="H3944" s="69"/>
      <c r="I3944" s="78"/>
      <c r="J3944" s="71"/>
      <c r="K3944" s="71"/>
      <c r="N3944" s="18"/>
      <c r="P3944" s="4">
        <v>279.0</v>
      </c>
      <c r="Q3944" s="4"/>
      <c r="R3944" s="5"/>
      <c r="S3944" s="21"/>
      <c r="T3944" s="21"/>
      <c r="V3944" s="72"/>
      <c r="Z3944" s="73"/>
      <c r="AA3944" s="73"/>
      <c r="AB3944" s="4"/>
      <c r="AC3944" s="74"/>
      <c r="AD3944" s="75"/>
      <c r="AE3944" s="75"/>
      <c r="AF3944" s="76"/>
      <c r="AJ3944" s="90"/>
      <c r="AK3944" s="18"/>
      <c r="AL3944" s="18"/>
      <c r="AP3944" s="197"/>
      <c r="AT3944" s="18"/>
      <c r="AU3944" s="91"/>
    </row>
    <row r="3945" ht="12.0" customHeight="1">
      <c r="A3945" s="79">
        <v>5713001.0</v>
      </c>
      <c r="B3945" s="80" t="s">
        <v>4339</v>
      </c>
      <c r="C3945" s="111"/>
      <c r="D3945" s="82">
        <v>470.98</v>
      </c>
      <c r="E3945" s="83" t="s">
        <v>245</v>
      </c>
      <c r="F3945" s="84">
        <f>D3945*1.22</f>
        <v>574.5956</v>
      </c>
      <c r="G3945" s="85"/>
      <c r="H3945" s="69"/>
      <c r="I3945" s="76"/>
      <c r="J3945" s="76"/>
      <c r="K3945" s="88"/>
      <c r="N3945" s="18"/>
      <c r="P3945" s="4">
        <v>279.0</v>
      </c>
      <c r="Q3945" s="4"/>
      <c r="R3945" s="4"/>
      <c r="S3945" s="21"/>
      <c r="T3945" s="21"/>
      <c r="V3945" s="89"/>
      <c r="Z3945" s="73"/>
      <c r="AA3945" s="73">
        <v>0.0</v>
      </c>
      <c r="AB3945" s="4"/>
      <c r="AC3945" s="74"/>
      <c r="AD3945" s="75"/>
      <c r="AE3945" s="75"/>
      <c r="AF3945" s="76"/>
      <c r="AJ3945" s="90"/>
      <c r="AK3945" s="18"/>
      <c r="AL3945" s="18"/>
      <c r="AP3945" s="197">
        <v>1.6</v>
      </c>
      <c r="AT3945" s="18"/>
      <c r="AU3945" s="91"/>
    </row>
    <row r="3946" ht="45.0" customHeight="1">
      <c r="A3946" s="62">
        <v>131.0</v>
      </c>
      <c r="B3946" s="196" t="s">
        <v>4340</v>
      </c>
      <c r="C3946" s="66"/>
      <c r="D3946" s="82"/>
      <c r="E3946" s="66"/>
      <c r="F3946" s="114"/>
      <c r="G3946" s="68"/>
      <c r="H3946" s="69"/>
      <c r="I3946" s="78"/>
      <c r="J3946" s="71"/>
      <c r="K3946" s="71"/>
      <c r="N3946" s="18"/>
      <c r="P3946" s="4">
        <v>280.0</v>
      </c>
      <c r="Q3946" s="4"/>
      <c r="R3946" s="5"/>
      <c r="S3946" s="21"/>
      <c r="T3946" s="21"/>
      <c r="V3946" s="72"/>
      <c r="Z3946" s="73"/>
      <c r="AA3946" s="73"/>
      <c r="AB3946" s="4"/>
      <c r="AC3946" s="74"/>
      <c r="AD3946" s="75"/>
      <c r="AE3946" s="75"/>
      <c r="AF3946" s="76"/>
      <c r="AJ3946" s="90"/>
      <c r="AK3946" s="18"/>
      <c r="AL3946" s="18"/>
      <c r="AP3946" s="197"/>
      <c r="AT3946" s="18"/>
      <c r="AU3946" s="91"/>
    </row>
    <row r="3947" ht="12.0" customHeight="1">
      <c r="A3947" s="79">
        <v>5713005.0</v>
      </c>
      <c r="B3947" s="80" t="s">
        <v>4341</v>
      </c>
      <c r="C3947" s="111"/>
      <c r="D3947" s="82">
        <v>231.77</v>
      </c>
      <c r="E3947" s="83" t="s">
        <v>245</v>
      </c>
      <c r="F3947" s="84">
        <f t="shared" ref="F3947:F3948" si="321">D3947*1.22</f>
        <v>282.7594</v>
      </c>
      <c r="G3947" s="112"/>
      <c r="H3947" s="69"/>
      <c r="I3947" s="76"/>
      <c r="J3947" s="76"/>
      <c r="K3947" s="88"/>
      <c r="N3947" s="18"/>
      <c r="P3947" s="4">
        <v>280.0</v>
      </c>
      <c r="Q3947" s="4"/>
      <c r="R3947" s="4"/>
      <c r="S3947" s="21"/>
      <c r="T3947" s="21"/>
      <c r="V3947" s="89"/>
      <c r="Z3947" s="73"/>
      <c r="AA3947" s="73">
        <v>0.0</v>
      </c>
      <c r="AB3947" s="4"/>
      <c r="AC3947" s="74"/>
      <c r="AD3947" s="75"/>
      <c r="AE3947" s="75"/>
      <c r="AF3947" s="76"/>
      <c r="AJ3947" s="90"/>
      <c r="AK3947" s="18"/>
      <c r="AL3947" s="18"/>
      <c r="AP3947" s="197">
        <v>1.055</v>
      </c>
      <c r="AT3947" s="18"/>
      <c r="AU3947" s="91"/>
    </row>
    <row r="3948" ht="12.0" customHeight="1">
      <c r="A3948" s="79">
        <v>5713042.0</v>
      </c>
      <c r="B3948" s="80" t="s">
        <v>4342</v>
      </c>
      <c r="C3948" s="111"/>
      <c r="D3948" s="82">
        <v>619.71</v>
      </c>
      <c r="E3948" s="83" t="s">
        <v>245</v>
      </c>
      <c r="F3948" s="84">
        <f t="shared" si="321"/>
        <v>756.0462</v>
      </c>
      <c r="G3948" s="112"/>
      <c r="H3948" s="69"/>
      <c r="I3948" s="76"/>
      <c r="J3948" s="76"/>
      <c r="K3948" s="88"/>
      <c r="N3948" s="18"/>
      <c r="P3948" s="4">
        <v>280.0</v>
      </c>
      <c r="Q3948" s="4"/>
      <c r="R3948" s="4"/>
      <c r="S3948" s="21"/>
      <c r="T3948" s="21"/>
      <c r="V3948" s="89"/>
      <c r="Z3948" s="73"/>
      <c r="AA3948" s="73">
        <v>0.0</v>
      </c>
      <c r="AB3948" s="4"/>
      <c r="AC3948" s="74"/>
      <c r="AD3948" s="75"/>
      <c r="AE3948" s="75"/>
      <c r="AF3948" s="76"/>
      <c r="AJ3948" s="90"/>
      <c r="AK3948" s="18"/>
      <c r="AL3948" s="18"/>
      <c r="AP3948" s="197">
        <v>2.1</v>
      </c>
      <c r="AT3948" s="18"/>
      <c r="AU3948" s="91"/>
    </row>
    <row r="3949" ht="45.0" customHeight="1">
      <c r="A3949" s="62">
        <v>132.0</v>
      </c>
      <c r="B3949" s="196" t="s">
        <v>4343</v>
      </c>
      <c r="C3949" s="66"/>
      <c r="D3949" s="82"/>
      <c r="E3949" s="66"/>
      <c r="F3949" s="114"/>
      <c r="G3949" s="68"/>
      <c r="H3949" s="69"/>
      <c r="I3949" s="78"/>
      <c r="J3949" s="71"/>
      <c r="K3949" s="71"/>
      <c r="N3949" s="18"/>
      <c r="P3949" s="4">
        <v>281.0</v>
      </c>
      <c r="Q3949" s="4"/>
      <c r="R3949" s="5"/>
      <c r="S3949" s="21"/>
      <c r="T3949" s="21"/>
      <c r="V3949" s="72"/>
      <c r="Z3949" s="73"/>
      <c r="AA3949" s="73"/>
      <c r="AB3949" s="4"/>
      <c r="AC3949" s="74"/>
      <c r="AD3949" s="75"/>
      <c r="AE3949" s="75"/>
      <c r="AF3949" s="76"/>
      <c r="AJ3949" s="90"/>
      <c r="AK3949" s="18"/>
      <c r="AL3949" s="18"/>
      <c r="AP3949" s="197"/>
      <c r="AT3949" s="18"/>
      <c r="AU3949" s="91"/>
    </row>
    <row r="3950" ht="12.0" customHeight="1">
      <c r="A3950" s="79">
        <v>5713003.0</v>
      </c>
      <c r="B3950" s="80" t="s">
        <v>4344</v>
      </c>
      <c r="C3950" s="111"/>
      <c r="D3950" s="82">
        <v>237.97</v>
      </c>
      <c r="E3950" s="83" t="s">
        <v>245</v>
      </c>
      <c r="F3950" s="84">
        <f t="shared" ref="F3950:F3951" si="322">D3950*1.22</f>
        <v>290.3234</v>
      </c>
      <c r="G3950" s="85"/>
      <c r="H3950" s="69"/>
      <c r="I3950" s="76"/>
      <c r="J3950" s="76"/>
      <c r="K3950" s="88"/>
      <c r="N3950" s="18"/>
      <c r="P3950" s="4">
        <v>281.0</v>
      </c>
      <c r="Q3950" s="4"/>
      <c r="R3950" s="4"/>
      <c r="S3950" s="21"/>
      <c r="T3950" s="21"/>
      <c r="V3950" s="89"/>
      <c r="Z3950" s="73"/>
      <c r="AA3950" s="73">
        <v>0.0</v>
      </c>
      <c r="AB3950" s="4"/>
      <c r="AC3950" s="74"/>
      <c r="AD3950" s="75"/>
      <c r="AE3950" s="75"/>
      <c r="AF3950" s="76"/>
      <c r="AJ3950" s="90"/>
      <c r="AK3950" s="18"/>
      <c r="AL3950" s="18"/>
      <c r="AP3950" s="197">
        <v>1.08</v>
      </c>
      <c r="AT3950" s="18"/>
      <c r="AU3950" s="91"/>
    </row>
    <row r="3951" ht="12.0" customHeight="1">
      <c r="A3951" s="79">
        <v>5713004.0</v>
      </c>
      <c r="B3951" s="80" t="s">
        <v>4345</v>
      </c>
      <c r="C3951" s="111"/>
      <c r="D3951" s="82">
        <v>252.84</v>
      </c>
      <c r="E3951" s="83" t="s">
        <v>245</v>
      </c>
      <c r="F3951" s="84">
        <f t="shared" si="322"/>
        <v>308.4648</v>
      </c>
      <c r="G3951" s="112"/>
      <c r="H3951" s="69"/>
      <c r="I3951" s="76"/>
      <c r="J3951" s="76"/>
      <c r="K3951" s="88"/>
      <c r="N3951" s="18"/>
      <c r="P3951" s="4">
        <v>281.0</v>
      </c>
      <c r="Q3951" s="4"/>
      <c r="R3951" s="4"/>
      <c r="S3951" s="21"/>
      <c r="T3951" s="21"/>
      <c r="V3951" s="89"/>
      <c r="Z3951" s="73"/>
      <c r="AA3951" s="73">
        <v>0.0</v>
      </c>
      <c r="AB3951" s="4"/>
      <c r="AC3951" s="74"/>
      <c r="AD3951" s="75"/>
      <c r="AE3951" s="75"/>
      <c r="AF3951" s="76"/>
      <c r="AJ3951" s="90"/>
      <c r="AK3951" s="18"/>
      <c r="AL3951" s="18"/>
      <c r="AP3951" s="197">
        <v>1.058</v>
      </c>
      <c r="AT3951" s="18"/>
      <c r="AU3951" s="91"/>
    </row>
    <row r="3952" ht="45.0" customHeight="1">
      <c r="A3952" s="62">
        <v>133.0</v>
      </c>
      <c r="B3952" s="196" t="s">
        <v>4346</v>
      </c>
      <c r="C3952" s="66"/>
      <c r="D3952" s="82"/>
      <c r="E3952" s="66"/>
      <c r="F3952" s="114"/>
      <c r="G3952" s="68"/>
      <c r="H3952" s="69"/>
      <c r="I3952" s="78"/>
      <c r="J3952" s="71"/>
      <c r="K3952" s="71"/>
      <c r="N3952" s="18"/>
      <c r="P3952" s="4">
        <v>283.0</v>
      </c>
      <c r="Q3952" s="4"/>
      <c r="R3952" s="5"/>
      <c r="S3952" s="21"/>
      <c r="T3952" s="21"/>
      <c r="V3952" s="72"/>
      <c r="Z3952" s="73"/>
      <c r="AA3952" s="73"/>
      <c r="AB3952" s="4"/>
      <c r="AC3952" s="74"/>
      <c r="AD3952" s="75"/>
      <c r="AE3952" s="75"/>
      <c r="AF3952" s="76"/>
      <c r="AJ3952" s="90"/>
      <c r="AK3952" s="18"/>
      <c r="AL3952" s="18"/>
      <c r="AP3952" s="197"/>
      <c r="AT3952" s="18"/>
      <c r="AU3952" s="91"/>
    </row>
    <row r="3953" ht="12.0" customHeight="1">
      <c r="A3953" s="79">
        <v>5713066.0</v>
      </c>
      <c r="B3953" s="80" t="s">
        <v>4347</v>
      </c>
      <c r="C3953" s="111"/>
      <c r="D3953" s="82">
        <v>463.55</v>
      </c>
      <c r="E3953" s="83" t="s">
        <v>245</v>
      </c>
      <c r="F3953" s="84">
        <f t="shared" ref="F3953:F3955" si="323">D3953*1.22</f>
        <v>565.531</v>
      </c>
      <c r="G3953" s="112"/>
      <c r="H3953" s="69"/>
      <c r="I3953" s="76"/>
      <c r="J3953" s="76"/>
      <c r="K3953" s="88"/>
      <c r="N3953" s="18"/>
      <c r="P3953" s="4">
        <v>283.0</v>
      </c>
      <c r="Q3953" s="4"/>
      <c r="R3953" s="4"/>
      <c r="S3953" s="21"/>
      <c r="T3953" s="21"/>
      <c r="V3953" s="89"/>
      <c r="Z3953" s="73"/>
      <c r="AA3953" s="73">
        <v>0.0</v>
      </c>
      <c r="AB3953" s="4"/>
      <c r="AC3953" s="74"/>
      <c r="AD3953" s="75"/>
      <c r="AE3953" s="75"/>
      <c r="AF3953" s="76"/>
      <c r="AJ3953" s="90"/>
      <c r="AK3953" s="18"/>
      <c r="AL3953" s="18"/>
      <c r="AP3953" s="197">
        <v>0.617</v>
      </c>
      <c r="AT3953" s="18"/>
      <c r="AU3953" s="91"/>
    </row>
    <row r="3954" ht="12.0" customHeight="1">
      <c r="A3954" s="79">
        <v>5713058.0</v>
      </c>
      <c r="B3954" s="80" t="s">
        <v>4348</v>
      </c>
      <c r="C3954" s="111"/>
      <c r="D3954" s="82">
        <v>132.62</v>
      </c>
      <c r="E3954" s="83" t="s">
        <v>245</v>
      </c>
      <c r="F3954" s="84">
        <f t="shared" si="323"/>
        <v>161.7964</v>
      </c>
      <c r="G3954" s="85"/>
      <c r="H3954" s="69"/>
      <c r="I3954" s="76"/>
      <c r="J3954" s="76"/>
      <c r="K3954" s="88"/>
      <c r="N3954" s="18"/>
      <c r="P3954" s="4">
        <v>283.0</v>
      </c>
      <c r="Q3954" s="4"/>
      <c r="R3954" s="4"/>
      <c r="S3954" s="21"/>
      <c r="T3954" s="21"/>
      <c r="V3954" s="89"/>
      <c r="Z3954" s="73"/>
      <c r="AA3954" s="73">
        <v>0.0</v>
      </c>
      <c r="AB3954" s="4"/>
      <c r="AC3954" s="74"/>
      <c r="AD3954" s="75"/>
      <c r="AE3954" s="75"/>
      <c r="AF3954" s="76"/>
      <c r="AJ3954" s="90"/>
      <c r="AK3954" s="18"/>
      <c r="AL3954" s="18"/>
      <c r="AP3954" s="197">
        <v>0.678</v>
      </c>
      <c r="AT3954" s="18"/>
      <c r="AU3954" s="91"/>
    </row>
    <row r="3955" ht="12.0" customHeight="1">
      <c r="A3955" s="79">
        <v>5713059.0</v>
      </c>
      <c r="B3955" s="80" t="s">
        <v>4349</v>
      </c>
      <c r="C3955" s="111"/>
      <c r="D3955" s="82">
        <v>218.14</v>
      </c>
      <c r="E3955" s="83" t="s">
        <v>245</v>
      </c>
      <c r="F3955" s="84">
        <f t="shared" si="323"/>
        <v>266.1308</v>
      </c>
      <c r="G3955" s="112"/>
      <c r="H3955" s="69"/>
      <c r="I3955" s="76"/>
      <c r="J3955" s="76"/>
      <c r="K3955" s="88"/>
      <c r="N3955" s="18"/>
      <c r="P3955" s="4">
        <v>283.0</v>
      </c>
      <c r="Q3955" s="4"/>
      <c r="R3955" s="4"/>
      <c r="S3955" s="21"/>
      <c r="T3955" s="21"/>
      <c r="V3955" s="89"/>
      <c r="Z3955" s="73"/>
      <c r="AA3955" s="73">
        <v>0.0</v>
      </c>
      <c r="AB3955" s="4"/>
      <c r="AC3955" s="74"/>
      <c r="AD3955" s="75"/>
      <c r="AE3955" s="75"/>
      <c r="AF3955" s="76"/>
      <c r="AJ3955" s="90"/>
      <c r="AK3955" s="18"/>
      <c r="AL3955" s="18"/>
      <c r="AP3955" s="197">
        <v>0.356</v>
      </c>
      <c r="AT3955" s="18"/>
      <c r="AU3955" s="91"/>
    </row>
    <row r="3956" ht="45.0" customHeight="1">
      <c r="A3956" s="62">
        <v>134.0</v>
      </c>
      <c r="B3956" s="196" t="s">
        <v>4350</v>
      </c>
      <c r="C3956" s="66"/>
      <c r="D3956" s="82"/>
      <c r="E3956" s="66"/>
      <c r="F3956" s="114"/>
      <c r="G3956" s="68"/>
      <c r="H3956" s="69"/>
      <c r="I3956" s="78"/>
      <c r="J3956" s="71"/>
      <c r="K3956" s="71"/>
      <c r="N3956" s="18"/>
      <c r="P3956" s="4">
        <v>284.0</v>
      </c>
      <c r="Q3956" s="4"/>
      <c r="R3956" s="5"/>
      <c r="S3956" s="21"/>
      <c r="T3956" s="21"/>
      <c r="V3956" s="72"/>
      <c r="Z3956" s="73"/>
      <c r="AA3956" s="73"/>
      <c r="AB3956" s="4"/>
      <c r="AC3956" s="74"/>
      <c r="AD3956" s="75"/>
      <c r="AE3956" s="75"/>
      <c r="AF3956" s="76"/>
      <c r="AJ3956" s="90"/>
      <c r="AK3956" s="18"/>
      <c r="AL3956" s="18"/>
      <c r="AP3956" s="197"/>
      <c r="AT3956" s="18"/>
      <c r="AU3956" s="91"/>
    </row>
    <row r="3957" ht="12.0" customHeight="1">
      <c r="A3957" s="79">
        <v>5713050.0</v>
      </c>
      <c r="B3957" s="80" t="s">
        <v>4351</v>
      </c>
      <c r="C3957" s="111"/>
      <c r="D3957" s="82">
        <v>73.13</v>
      </c>
      <c r="E3957" s="83" t="s">
        <v>245</v>
      </c>
      <c r="F3957" s="84">
        <f t="shared" ref="F3957:F3958" si="324">D3957*1.22</f>
        <v>89.2186</v>
      </c>
      <c r="G3957" s="112"/>
      <c r="H3957" s="69"/>
      <c r="I3957" s="76"/>
      <c r="J3957" s="76"/>
      <c r="K3957" s="88"/>
      <c r="N3957" s="18"/>
      <c r="P3957" s="4">
        <v>284.0</v>
      </c>
      <c r="Q3957" s="4"/>
      <c r="R3957" s="4"/>
      <c r="S3957" s="21"/>
      <c r="T3957" s="21"/>
      <c r="V3957" s="89"/>
      <c r="Z3957" s="73"/>
      <c r="AA3957" s="73">
        <v>0.0</v>
      </c>
      <c r="AB3957" s="4"/>
      <c r="AC3957" s="74"/>
      <c r="AD3957" s="75"/>
      <c r="AE3957" s="75"/>
      <c r="AF3957" s="76"/>
      <c r="AJ3957" s="90"/>
      <c r="AK3957" s="18"/>
      <c r="AL3957" s="18"/>
      <c r="AP3957" s="197">
        <v>0.617</v>
      </c>
      <c r="AT3957" s="18"/>
      <c r="AU3957" s="91"/>
    </row>
    <row r="3958" ht="12.0" customHeight="1">
      <c r="A3958" s="79">
        <v>5713048.0</v>
      </c>
      <c r="B3958" s="80" t="s">
        <v>4352</v>
      </c>
      <c r="C3958" s="111"/>
      <c r="D3958" s="82">
        <v>78.08</v>
      </c>
      <c r="E3958" s="83" t="s">
        <v>245</v>
      </c>
      <c r="F3958" s="84">
        <f t="shared" si="324"/>
        <v>95.2576</v>
      </c>
      <c r="G3958" s="85"/>
      <c r="H3958" s="69"/>
      <c r="I3958" s="76"/>
      <c r="J3958" s="76"/>
      <c r="K3958" s="88"/>
      <c r="N3958" s="18"/>
      <c r="P3958" s="4">
        <v>284.0</v>
      </c>
      <c r="Q3958" s="4"/>
      <c r="R3958" s="4"/>
      <c r="S3958" s="21"/>
      <c r="T3958" s="21"/>
      <c r="V3958" s="89"/>
      <c r="Z3958" s="73"/>
      <c r="AA3958" s="73">
        <v>0.0</v>
      </c>
      <c r="AB3958" s="4"/>
      <c r="AC3958" s="74"/>
      <c r="AD3958" s="75"/>
      <c r="AE3958" s="75"/>
      <c r="AF3958" s="76"/>
      <c r="AJ3958" s="90"/>
      <c r="AK3958" s="18"/>
      <c r="AL3958" s="18"/>
      <c r="AP3958" s="197">
        <v>0.678</v>
      </c>
      <c r="AT3958" s="18"/>
      <c r="AU3958" s="91"/>
    </row>
    <row r="3959" ht="45.0" customHeight="1">
      <c r="A3959" s="62">
        <v>135.0</v>
      </c>
      <c r="B3959" s="196" t="s">
        <v>4353</v>
      </c>
      <c r="C3959" s="66"/>
      <c r="D3959" s="82"/>
      <c r="E3959" s="66"/>
      <c r="F3959" s="114"/>
      <c r="G3959" s="68"/>
      <c r="H3959" s="69"/>
      <c r="I3959" s="78"/>
      <c r="J3959" s="71"/>
      <c r="K3959" s="71"/>
      <c r="N3959" s="18"/>
      <c r="P3959" s="4">
        <v>285.0</v>
      </c>
      <c r="Q3959" s="4"/>
      <c r="R3959" s="5"/>
      <c r="S3959" s="21"/>
      <c r="T3959" s="21"/>
      <c r="V3959" s="72"/>
      <c r="Z3959" s="73"/>
      <c r="AA3959" s="73"/>
      <c r="AB3959" s="4"/>
      <c r="AC3959" s="74"/>
      <c r="AD3959" s="75"/>
      <c r="AE3959" s="75"/>
      <c r="AF3959" s="76"/>
      <c r="AJ3959" s="90"/>
      <c r="AK3959" s="18"/>
      <c r="AL3959" s="18"/>
      <c r="AP3959" s="197"/>
      <c r="AT3959" s="18"/>
      <c r="AU3959" s="91"/>
    </row>
    <row r="3960" ht="12.0" customHeight="1">
      <c r="A3960" s="79">
        <v>5713051.0</v>
      </c>
      <c r="B3960" s="80" t="s">
        <v>4354</v>
      </c>
      <c r="C3960" s="111"/>
      <c r="D3960" s="82">
        <v>78.08</v>
      </c>
      <c r="E3960" s="83" t="s">
        <v>245</v>
      </c>
      <c r="F3960" s="84">
        <f t="shared" ref="F3960:F3962" si="325">D3960*1.22</f>
        <v>95.2576</v>
      </c>
      <c r="G3960" s="112"/>
      <c r="H3960" s="69"/>
      <c r="I3960" s="76"/>
      <c r="J3960" s="76"/>
      <c r="K3960" s="88"/>
      <c r="N3960" s="18"/>
      <c r="P3960" s="4">
        <v>285.0</v>
      </c>
      <c r="Q3960" s="4"/>
      <c r="R3960" s="4"/>
      <c r="S3960" s="21"/>
      <c r="T3960" s="21"/>
      <c r="V3960" s="89"/>
      <c r="Z3960" s="73"/>
      <c r="AA3960" s="73">
        <v>0.0</v>
      </c>
      <c r="AB3960" s="4"/>
      <c r="AC3960" s="74"/>
      <c r="AD3960" s="75"/>
      <c r="AE3960" s="75"/>
      <c r="AF3960" s="76"/>
      <c r="AJ3960" s="90"/>
      <c r="AK3960" s="18"/>
      <c r="AL3960" s="18"/>
      <c r="AP3960" s="197">
        <v>0.617</v>
      </c>
      <c r="AT3960" s="18"/>
      <c r="AU3960" s="91"/>
    </row>
    <row r="3961" ht="12.0" customHeight="1">
      <c r="A3961" s="79">
        <v>5713049.0</v>
      </c>
      <c r="B3961" s="80" t="s">
        <v>4355</v>
      </c>
      <c r="C3961" s="111"/>
      <c r="D3961" s="82">
        <v>83.04</v>
      </c>
      <c r="E3961" s="83" t="s">
        <v>245</v>
      </c>
      <c r="F3961" s="84">
        <f t="shared" si="325"/>
        <v>101.3088</v>
      </c>
      <c r="G3961" s="198"/>
      <c r="H3961" s="69"/>
      <c r="I3961" s="76"/>
      <c r="J3961" s="76"/>
      <c r="K3961" s="88"/>
      <c r="N3961" s="18"/>
      <c r="P3961" s="4">
        <v>285.0</v>
      </c>
      <c r="Q3961" s="4"/>
      <c r="R3961" s="4"/>
      <c r="S3961" s="21"/>
      <c r="T3961" s="21"/>
      <c r="V3961" s="89"/>
      <c r="Z3961" s="73"/>
      <c r="AA3961" s="73">
        <v>0.0</v>
      </c>
      <c r="AB3961" s="4"/>
      <c r="AC3961" s="74"/>
      <c r="AD3961" s="75"/>
      <c r="AE3961" s="75"/>
      <c r="AF3961" s="76"/>
      <c r="AJ3961" s="90"/>
      <c r="AK3961" s="18"/>
      <c r="AL3961" s="18"/>
      <c r="AP3961" s="197">
        <v>0.678</v>
      </c>
      <c r="AT3961" s="18"/>
      <c r="AU3961" s="91"/>
    </row>
    <row r="3962" ht="12.0" customHeight="1">
      <c r="A3962" s="79">
        <v>5713067.0</v>
      </c>
      <c r="B3962" s="80" t="s">
        <v>4356</v>
      </c>
      <c r="C3962" s="111"/>
      <c r="D3962" s="82">
        <v>309.85</v>
      </c>
      <c r="E3962" s="83" t="s">
        <v>245</v>
      </c>
      <c r="F3962" s="84">
        <f t="shared" si="325"/>
        <v>378.017</v>
      </c>
      <c r="G3962" s="141"/>
      <c r="H3962" s="69"/>
      <c r="I3962" s="76"/>
      <c r="J3962" s="76"/>
      <c r="K3962" s="88"/>
      <c r="N3962" s="18"/>
      <c r="P3962" s="4">
        <v>285.0</v>
      </c>
      <c r="Q3962" s="4"/>
      <c r="R3962" s="4"/>
      <c r="S3962" s="21"/>
      <c r="T3962" s="21"/>
      <c r="V3962" s="89"/>
      <c r="Z3962" s="73"/>
      <c r="AA3962" s="73">
        <v>0.0</v>
      </c>
      <c r="AB3962" s="4"/>
      <c r="AC3962" s="74"/>
      <c r="AD3962" s="75"/>
      <c r="AE3962" s="75"/>
      <c r="AF3962" s="76"/>
      <c r="AJ3962" s="90"/>
      <c r="AK3962" s="18"/>
      <c r="AL3962" s="18"/>
      <c r="AP3962" s="197">
        <v>0.356</v>
      </c>
      <c r="AT3962" s="18"/>
      <c r="AU3962" s="91"/>
    </row>
    <row r="3963" ht="45.0" customHeight="1">
      <c r="A3963" s="62">
        <v>136.0</v>
      </c>
      <c r="B3963" s="196" t="s">
        <v>4357</v>
      </c>
      <c r="C3963" s="66"/>
      <c r="D3963" s="82"/>
      <c r="E3963" s="66"/>
      <c r="F3963" s="114"/>
      <c r="G3963" s="68"/>
      <c r="H3963" s="69"/>
      <c r="I3963" s="78"/>
      <c r="J3963" s="71"/>
      <c r="K3963" s="71"/>
      <c r="N3963" s="18"/>
      <c r="P3963" s="4">
        <v>286.0</v>
      </c>
      <c r="Q3963" s="4"/>
      <c r="R3963" s="5"/>
      <c r="S3963" s="21"/>
      <c r="T3963" s="21"/>
      <c r="V3963" s="72"/>
      <c r="Z3963" s="73"/>
      <c r="AA3963" s="73"/>
      <c r="AB3963" s="4"/>
      <c r="AC3963" s="74"/>
      <c r="AD3963" s="75"/>
      <c r="AE3963" s="75"/>
      <c r="AF3963" s="76"/>
      <c r="AJ3963" s="90"/>
      <c r="AK3963" s="18"/>
      <c r="AL3963" s="18"/>
      <c r="AP3963" s="197"/>
      <c r="AT3963" s="18"/>
      <c r="AU3963" s="91"/>
    </row>
    <row r="3964" ht="12.0" customHeight="1">
      <c r="A3964" s="79">
        <v>5713060.0</v>
      </c>
      <c r="B3964" s="80" t="s">
        <v>4358</v>
      </c>
      <c r="C3964" s="111"/>
      <c r="D3964" s="82">
        <v>63.21</v>
      </c>
      <c r="E3964" s="83" t="s">
        <v>245</v>
      </c>
      <c r="F3964" s="84">
        <f t="shared" ref="F3964:F3965" si="326">D3964*1.22</f>
        <v>77.1162</v>
      </c>
      <c r="G3964" s="112"/>
      <c r="H3964" s="69"/>
      <c r="I3964" s="76"/>
      <c r="J3964" s="76"/>
      <c r="K3964" s="88"/>
      <c r="N3964" s="18"/>
      <c r="P3964" s="4">
        <v>286.0</v>
      </c>
      <c r="Q3964" s="4"/>
      <c r="R3964" s="4"/>
      <c r="S3964" s="21"/>
      <c r="T3964" s="21"/>
      <c r="V3964" s="89"/>
      <c r="Z3964" s="73"/>
      <c r="AA3964" s="73">
        <v>0.0</v>
      </c>
      <c r="AB3964" s="4"/>
      <c r="AC3964" s="74"/>
      <c r="AD3964" s="75"/>
      <c r="AE3964" s="75"/>
      <c r="AF3964" s="76"/>
      <c r="AJ3964" s="90"/>
      <c r="AK3964" s="18"/>
      <c r="AL3964" s="18"/>
      <c r="AP3964" s="197">
        <v>0.617</v>
      </c>
      <c r="AT3964" s="18"/>
      <c r="AU3964" s="91"/>
    </row>
    <row r="3965" ht="12.0" customHeight="1">
      <c r="A3965" s="79">
        <v>5713061.0</v>
      </c>
      <c r="B3965" s="80" t="s">
        <v>4359</v>
      </c>
      <c r="C3965" s="111"/>
      <c r="D3965" s="82">
        <v>68.16</v>
      </c>
      <c r="E3965" s="83" t="s">
        <v>245</v>
      </c>
      <c r="F3965" s="84">
        <f t="shared" si="326"/>
        <v>83.1552</v>
      </c>
      <c r="G3965" s="85"/>
      <c r="H3965" s="69"/>
      <c r="I3965" s="76"/>
      <c r="J3965" s="76"/>
      <c r="K3965" s="88"/>
      <c r="N3965" s="18"/>
      <c r="P3965" s="4">
        <v>286.0</v>
      </c>
      <c r="Q3965" s="4"/>
      <c r="R3965" s="4"/>
      <c r="S3965" s="21"/>
      <c r="T3965" s="21"/>
      <c r="V3965" s="89"/>
      <c r="Z3965" s="73"/>
      <c r="AA3965" s="73">
        <v>0.0</v>
      </c>
      <c r="AB3965" s="4"/>
      <c r="AC3965" s="74"/>
      <c r="AD3965" s="75"/>
      <c r="AE3965" s="75"/>
      <c r="AF3965" s="76"/>
      <c r="AJ3965" s="90"/>
      <c r="AK3965" s="18"/>
      <c r="AL3965" s="18"/>
      <c r="AP3965" s="197">
        <v>0.678</v>
      </c>
      <c r="AT3965" s="18"/>
      <c r="AU3965" s="91"/>
    </row>
    <row r="3966" ht="45.0" customHeight="1">
      <c r="A3966" s="62">
        <v>137.0</v>
      </c>
      <c r="B3966" s="196" t="s">
        <v>4360</v>
      </c>
      <c r="C3966" s="66"/>
      <c r="D3966" s="82"/>
      <c r="E3966" s="66"/>
      <c r="F3966" s="114"/>
      <c r="G3966" s="68"/>
      <c r="H3966" s="69"/>
      <c r="I3966" s="78"/>
      <c r="J3966" s="71"/>
      <c r="K3966" s="71"/>
      <c r="N3966" s="18"/>
      <c r="P3966" s="4">
        <v>287.0</v>
      </c>
      <c r="Q3966" s="4"/>
      <c r="R3966" s="5"/>
      <c r="S3966" s="21"/>
      <c r="T3966" s="21"/>
      <c r="V3966" s="72"/>
      <c r="Z3966" s="73"/>
      <c r="AA3966" s="73"/>
      <c r="AB3966" s="4"/>
      <c r="AC3966" s="74"/>
      <c r="AD3966" s="75"/>
      <c r="AE3966" s="75"/>
      <c r="AF3966" s="76"/>
      <c r="AJ3966" s="90"/>
      <c r="AK3966" s="18"/>
      <c r="AL3966" s="18"/>
      <c r="AP3966" s="197"/>
      <c r="AT3966" s="18"/>
      <c r="AU3966" s="91"/>
    </row>
    <row r="3967" ht="12.0" customHeight="1">
      <c r="A3967" s="79">
        <v>5713056.0</v>
      </c>
      <c r="B3967" s="80" t="s">
        <v>4361</v>
      </c>
      <c r="C3967" s="111"/>
      <c r="D3967" s="82">
        <v>71.88</v>
      </c>
      <c r="E3967" s="83" t="s">
        <v>245</v>
      </c>
      <c r="F3967" s="84">
        <f t="shared" ref="F3967:F3970" si="327">D3967*1.22</f>
        <v>87.6936</v>
      </c>
      <c r="G3967" s="112"/>
      <c r="H3967" s="69"/>
      <c r="I3967" s="76"/>
      <c r="J3967" s="76"/>
      <c r="K3967" s="88"/>
      <c r="N3967" s="18"/>
      <c r="P3967" s="4">
        <v>287.0</v>
      </c>
      <c r="Q3967" s="4"/>
      <c r="R3967" s="4"/>
      <c r="S3967" s="21"/>
      <c r="T3967" s="21"/>
      <c r="V3967" s="89"/>
      <c r="Z3967" s="73"/>
      <c r="AA3967" s="73">
        <v>0.0</v>
      </c>
      <c r="AB3967" s="4"/>
      <c r="AC3967" s="74"/>
      <c r="AD3967" s="75"/>
      <c r="AE3967" s="75"/>
      <c r="AF3967" s="76"/>
      <c r="AJ3967" s="90"/>
      <c r="AK3967" s="18"/>
      <c r="AL3967" s="18"/>
      <c r="AP3967" s="197">
        <v>0.617</v>
      </c>
      <c r="AT3967" s="18"/>
      <c r="AU3967" s="91"/>
    </row>
    <row r="3968" ht="12.0" customHeight="1">
      <c r="A3968" s="79">
        <v>5713057.0</v>
      </c>
      <c r="B3968" s="80" t="s">
        <v>4362</v>
      </c>
      <c r="C3968" s="111"/>
      <c r="D3968" s="82">
        <v>85.52</v>
      </c>
      <c r="E3968" s="83" t="s">
        <v>245</v>
      </c>
      <c r="F3968" s="84">
        <f t="shared" si="327"/>
        <v>104.3344</v>
      </c>
      <c r="G3968" s="198"/>
      <c r="H3968" s="69"/>
      <c r="I3968" s="76"/>
      <c r="J3968" s="76"/>
      <c r="K3968" s="88"/>
      <c r="N3968" s="18"/>
      <c r="P3968" s="4">
        <v>287.0</v>
      </c>
      <c r="Q3968" s="4"/>
      <c r="R3968" s="4"/>
      <c r="S3968" s="21"/>
      <c r="T3968" s="21"/>
      <c r="V3968" s="89"/>
      <c r="Z3968" s="73"/>
      <c r="AA3968" s="73">
        <v>0.0</v>
      </c>
      <c r="AB3968" s="4"/>
      <c r="AC3968" s="74"/>
      <c r="AD3968" s="75"/>
      <c r="AE3968" s="75"/>
      <c r="AF3968" s="76"/>
      <c r="AJ3968" s="90"/>
      <c r="AK3968" s="18"/>
      <c r="AL3968" s="18"/>
      <c r="AP3968" s="197">
        <v>0.678</v>
      </c>
      <c r="AT3968" s="18"/>
      <c r="AU3968" s="91"/>
    </row>
    <row r="3969" ht="12.0" customHeight="1">
      <c r="A3969" s="79">
        <v>5713052.0</v>
      </c>
      <c r="B3969" s="80" t="s">
        <v>4363</v>
      </c>
      <c r="C3969" s="111"/>
      <c r="D3969" s="82">
        <v>55.77</v>
      </c>
      <c r="E3969" s="83" t="s">
        <v>245</v>
      </c>
      <c r="F3969" s="84">
        <f t="shared" si="327"/>
        <v>68.0394</v>
      </c>
      <c r="G3969" s="141"/>
      <c r="H3969" s="69"/>
      <c r="I3969" s="76"/>
      <c r="J3969" s="76"/>
      <c r="K3969" s="88"/>
      <c r="N3969" s="18"/>
      <c r="P3969" s="4">
        <v>287.0</v>
      </c>
      <c r="Q3969" s="4"/>
      <c r="R3969" s="4"/>
      <c r="S3969" s="21"/>
      <c r="T3969" s="21"/>
      <c r="V3969" s="89"/>
      <c r="Z3969" s="73"/>
      <c r="AA3969" s="73">
        <v>0.0</v>
      </c>
      <c r="AB3969" s="4"/>
      <c r="AC3969" s="74"/>
      <c r="AD3969" s="75"/>
      <c r="AE3969" s="75"/>
      <c r="AF3969" s="76"/>
      <c r="AJ3969" s="90"/>
      <c r="AK3969" s="18"/>
      <c r="AL3969" s="18"/>
      <c r="AP3969" s="197">
        <v>0.356</v>
      </c>
      <c r="AT3969" s="18"/>
      <c r="AU3969" s="91"/>
    </row>
    <row r="3970" ht="12.0" customHeight="1">
      <c r="A3970" s="79">
        <v>5713053.0</v>
      </c>
      <c r="B3970" s="80" t="s">
        <v>4364</v>
      </c>
      <c r="C3970" s="111"/>
      <c r="D3970" s="82">
        <v>63.21</v>
      </c>
      <c r="E3970" s="83" t="s">
        <v>245</v>
      </c>
      <c r="F3970" s="84">
        <f t="shared" si="327"/>
        <v>77.1162</v>
      </c>
      <c r="G3970" s="85"/>
      <c r="H3970" s="69"/>
      <c r="I3970" s="76"/>
      <c r="J3970" s="76"/>
      <c r="K3970" s="88"/>
      <c r="N3970" s="18"/>
      <c r="P3970" s="4">
        <v>287.0</v>
      </c>
      <c r="Q3970" s="4"/>
      <c r="R3970" s="4"/>
      <c r="S3970" s="21"/>
      <c r="T3970" s="21"/>
      <c r="V3970" s="89"/>
      <c r="Z3970" s="73"/>
      <c r="AA3970" s="73">
        <v>0.0</v>
      </c>
      <c r="AB3970" s="4"/>
      <c r="AC3970" s="74"/>
      <c r="AD3970" s="75"/>
      <c r="AE3970" s="75"/>
      <c r="AF3970" s="76"/>
      <c r="AJ3970" s="90"/>
      <c r="AK3970" s="18"/>
      <c r="AL3970" s="18"/>
      <c r="AP3970" s="197">
        <v>0.477</v>
      </c>
      <c r="AT3970" s="18"/>
      <c r="AU3970" s="91"/>
    </row>
    <row r="3971" ht="45.0" customHeight="1">
      <c r="A3971" s="62">
        <v>138.0</v>
      </c>
      <c r="B3971" s="196" t="s">
        <v>4365</v>
      </c>
      <c r="C3971" s="66"/>
      <c r="D3971" s="82"/>
      <c r="E3971" s="66"/>
      <c r="F3971" s="114"/>
      <c r="G3971" s="68"/>
      <c r="H3971" s="69"/>
      <c r="I3971" s="78"/>
      <c r="J3971" s="71"/>
      <c r="K3971" s="71"/>
      <c r="N3971" s="18"/>
      <c r="P3971" s="4">
        <v>288.0</v>
      </c>
      <c r="Q3971" s="4"/>
      <c r="R3971" s="5"/>
      <c r="S3971" s="21"/>
      <c r="T3971" s="21"/>
      <c r="V3971" s="72"/>
      <c r="Z3971" s="73"/>
      <c r="AA3971" s="73"/>
      <c r="AB3971" s="4"/>
      <c r="AC3971" s="74"/>
      <c r="AD3971" s="75"/>
      <c r="AE3971" s="75"/>
      <c r="AF3971" s="76"/>
      <c r="AJ3971" s="90"/>
      <c r="AK3971" s="18"/>
      <c r="AL3971" s="18"/>
      <c r="AP3971" s="197"/>
      <c r="AT3971" s="18"/>
      <c r="AU3971" s="91"/>
    </row>
    <row r="3972" ht="12.0" customHeight="1">
      <c r="A3972" s="79">
        <v>5713054.0</v>
      </c>
      <c r="B3972" s="80" t="s">
        <v>4366</v>
      </c>
      <c r="C3972" s="111"/>
      <c r="D3972" s="82">
        <v>73.13</v>
      </c>
      <c r="E3972" s="83" t="s">
        <v>245</v>
      </c>
      <c r="F3972" s="84">
        <f t="shared" ref="F3972:F3973" si="328">D3972*1.22</f>
        <v>89.2186</v>
      </c>
      <c r="G3972" s="112"/>
      <c r="H3972" s="69"/>
      <c r="I3972" s="76"/>
      <c r="J3972" s="76"/>
      <c r="K3972" s="88"/>
      <c r="N3972" s="18"/>
      <c r="P3972" s="4">
        <v>288.0</v>
      </c>
      <c r="Q3972" s="4"/>
      <c r="R3972" s="4"/>
      <c r="S3972" s="21"/>
      <c r="T3972" s="21"/>
      <c r="V3972" s="89"/>
      <c r="Z3972" s="73"/>
      <c r="AA3972" s="73">
        <v>0.0</v>
      </c>
      <c r="AB3972" s="4"/>
      <c r="AC3972" s="74"/>
      <c r="AD3972" s="75"/>
      <c r="AE3972" s="75"/>
      <c r="AF3972" s="76"/>
      <c r="AJ3972" s="90"/>
      <c r="AK3972" s="18"/>
      <c r="AL3972" s="18"/>
      <c r="AP3972" s="197">
        <v>0.617</v>
      </c>
      <c r="AT3972" s="18"/>
      <c r="AU3972" s="91"/>
    </row>
    <row r="3973" ht="12.0" customHeight="1">
      <c r="A3973" s="79">
        <v>5713055.0</v>
      </c>
      <c r="B3973" s="80" t="s">
        <v>4367</v>
      </c>
      <c r="C3973" s="111"/>
      <c r="D3973" s="82">
        <v>73.13</v>
      </c>
      <c r="E3973" s="83" t="s">
        <v>245</v>
      </c>
      <c r="F3973" s="84">
        <f t="shared" si="328"/>
        <v>89.2186</v>
      </c>
      <c r="G3973" s="85"/>
      <c r="H3973" s="69"/>
      <c r="I3973" s="76"/>
      <c r="J3973" s="76"/>
      <c r="K3973" s="88"/>
      <c r="N3973" s="18"/>
      <c r="P3973" s="4">
        <v>288.0</v>
      </c>
      <c r="Q3973" s="4"/>
      <c r="R3973" s="4"/>
      <c r="S3973" s="21"/>
      <c r="T3973" s="21"/>
      <c r="V3973" s="89"/>
      <c r="Z3973" s="73"/>
      <c r="AA3973" s="73">
        <v>0.0</v>
      </c>
      <c r="AB3973" s="4"/>
      <c r="AC3973" s="74"/>
      <c r="AD3973" s="75"/>
      <c r="AE3973" s="75"/>
      <c r="AF3973" s="76"/>
      <c r="AJ3973" s="90"/>
      <c r="AK3973" s="18"/>
      <c r="AL3973" s="18"/>
      <c r="AP3973" s="197">
        <v>0.678</v>
      </c>
      <c r="AT3973" s="18"/>
      <c r="AU3973" s="91"/>
    </row>
    <row r="3974" ht="45.0" customHeight="1">
      <c r="A3974" s="62">
        <v>139.0</v>
      </c>
      <c r="B3974" s="196" t="s">
        <v>4368</v>
      </c>
      <c r="C3974" s="66"/>
      <c r="D3974" s="82"/>
      <c r="E3974" s="66"/>
      <c r="F3974" s="114"/>
      <c r="G3974" s="68"/>
      <c r="H3974" s="69"/>
      <c r="I3974" s="78"/>
      <c r="J3974" s="71"/>
      <c r="K3974" s="71"/>
      <c r="N3974" s="18"/>
      <c r="P3974" s="4">
        <v>289.0</v>
      </c>
      <c r="Q3974" s="4"/>
      <c r="R3974" s="5"/>
      <c r="S3974" s="21"/>
      <c r="T3974" s="21"/>
      <c r="V3974" s="72"/>
      <c r="Z3974" s="73"/>
      <c r="AA3974" s="73"/>
      <c r="AB3974" s="4"/>
      <c r="AC3974" s="74"/>
      <c r="AD3974" s="75"/>
      <c r="AE3974" s="75"/>
      <c r="AF3974" s="76"/>
      <c r="AJ3974" s="90"/>
      <c r="AK3974" s="18"/>
      <c r="AL3974" s="18"/>
      <c r="AP3974" s="197"/>
      <c r="AT3974" s="18"/>
      <c r="AU3974" s="91"/>
    </row>
    <row r="3975" ht="12.0" customHeight="1">
      <c r="A3975" s="79">
        <v>5713064.0</v>
      </c>
      <c r="B3975" s="80" t="s">
        <v>4369</v>
      </c>
      <c r="C3975" s="111"/>
      <c r="D3975" s="82">
        <v>53.29</v>
      </c>
      <c r="E3975" s="83" t="s">
        <v>245</v>
      </c>
      <c r="F3975" s="84">
        <f t="shared" ref="F3975:F3976" si="329">D3975*1.22</f>
        <v>65.0138</v>
      </c>
      <c r="G3975" s="112"/>
      <c r="H3975" s="69"/>
      <c r="I3975" s="76"/>
      <c r="J3975" s="76"/>
      <c r="K3975" s="88"/>
      <c r="N3975" s="18"/>
      <c r="P3975" s="4">
        <v>289.0</v>
      </c>
      <c r="Q3975" s="4"/>
      <c r="R3975" s="4"/>
      <c r="S3975" s="21"/>
      <c r="T3975" s="21"/>
      <c r="V3975" s="89"/>
      <c r="Z3975" s="73"/>
      <c r="AA3975" s="73">
        <v>0.0</v>
      </c>
      <c r="AB3975" s="4"/>
      <c r="AC3975" s="74"/>
      <c r="AD3975" s="75"/>
      <c r="AE3975" s="75"/>
      <c r="AF3975" s="76"/>
      <c r="AJ3975" s="90"/>
      <c r="AK3975" s="18"/>
      <c r="AL3975" s="18"/>
      <c r="AP3975" s="197">
        <v>0.617</v>
      </c>
      <c r="AT3975" s="18"/>
      <c r="AU3975" s="91"/>
    </row>
    <row r="3976" ht="12.0" customHeight="1">
      <c r="A3976" s="79">
        <v>5713065.0</v>
      </c>
      <c r="B3976" s="80" t="s">
        <v>4370</v>
      </c>
      <c r="C3976" s="111"/>
      <c r="D3976" s="82">
        <v>42.14</v>
      </c>
      <c r="E3976" s="83" t="s">
        <v>245</v>
      </c>
      <c r="F3976" s="84">
        <f t="shared" si="329"/>
        <v>51.4108</v>
      </c>
      <c r="G3976" s="85"/>
      <c r="H3976" s="69"/>
      <c r="I3976" s="76"/>
      <c r="J3976" s="76"/>
      <c r="K3976" s="88"/>
      <c r="N3976" s="18"/>
      <c r="P3976" s="4">
        <v>289.0</v>
      </c>
      <c r="Q3976" s="4"/>
      <c r="R3976" s="4"/>
      <c r="S3976" s="21"/>
      <c r="T3976" s="21"/>
      <c r="V3976" s="89"/>
      <c r="Z3976" s="73"/>
      <c r="AA3976" s="73">
        <v>0.0</v>
      </c>
      <c r="AB3976" s="4"/>
      <c r="AC3976" s="74"/>
      <c r="AD3976" s="75"/>
      <c r="AE3976" s="75"/>
      <c r="AF3976" s="76"/>
      <c r="AJ3976" s="90"/>
      <c r="AK3976" s="18"/>
      <c r="AL3976" s="18"/>
      <c r="AP3976" s="197">
        <v>0.678</v>
      </c>
      <c r="AT3976" s="18"/>
      <c r="AU3976" s="91"/>
    </row>
    <row r="3977" ht="45.0" customHeight="1">
      <c r="A3977" s="62">
        <v>140.0</v>
      </c>
      <c r="B3977" s="196" t="s">
        <v>4371</v>
      </c>
      <c r="C3977" s="66"/>
      <c r="D3977" s="82"/>
      <c r="E3977" s="66"/>
      <c r="F3977" s="114"/>
      <c r="G3977" s="68"/>
      <c r="H3977" s="69"/>
      <c r="I3977" s="78"/>
      <c r="J3977" s="71"/>
      <c r="K3977" s="71"/>
      <c r="N3977" s="18"/>
      <c r="P3977" s="4">
        <v>290.0</v>
      </c>
      <c r="Q3977" s="4"/>
      <c r="R3977" s="5"/>
      <c r="S3977" s="21"/>
      <c r="T3977" s="21"/>
      <c r="V3977" s="72"/>
      <c r="Z3977" s="73"/>
      <c r="AA3977" s="73"/>
      <c r="AB3977" s="4"/>
      <c r="AC3977" s="74"/>
      <c r="AD3977" s="75"/>
      <c r="AE3977" s="75"/>
      <c r="AF3977" s="76"/>
      <c r="AJ3977" s="90"/>
      <c r="AK3977" s="18"/>
      <c r="AL3977" s="18"/>
      <c r="AP3977" s="197"/>
      <c r="AT3977" s="18"/>
      <c r="AU3977" s="91"/>
    </row>
    <row r="3978" ht="12.0" customHeight="1">
      <c r="A3978" s="79">
        <v>5713063.0</v>
      </c>
      <c r="B3978" s="80" t="s">
        <v>4372</v>
      </c>
      <c r="C3978" s="111"/>
      <c r="D3978" s="82">
        <v>49.57</v>
      </c>
      <c r="E3978" s="83" t="s">
        <v>245</v>
      </c>
      <c r="F3978" s="84">
        <f>D3978*1.22</f>
        <v>60.4754</v>
      </c>
      <c r="G3978" s="112"/>
      <c r="H3978" s="69"/>
      <c r="I3978" s="76"/>
      <c r="J3978" s="76"/>
      <c r="K3978" s="88"/>
      <c r="N3978" s="18"/>
      <c r="P3978" s="4">
        <v>290.0</v>
      </c>
      <c r="Q3978" s="4"/>
      <c r="R3978" s="4"/>
      <c r="S3978" s="21"/>
      <c r="T3978" s="21"/>
      <c r="V3978" s="89"/>
      <c r="Z3978" s="73"/>
      <c r="AA3978" s="73">
        <v>0.0</v>
      </c>
      <c r="AB3978" s="4"/>
      <c r="AC3978" s="74"/>
      <c r="AD3978" s="75"/>
      <c r="AE3978" s="75"/>
      <c r="AF3978" s="76"/>
      <c r="AJ3978" s="90"/>
      <c r="AK3978" s="18"/>
      <c r="AL3978" s="18"/>
      <c r="AP3978" s="197">
        <v>0.356</v>
      </c>
      <c r="AT3978" s="18"/>
      <c r="AU3978" s="91"/>
    </row>
    <row r="3979" ht="45.0" customHeight="1">
      <c r="A3979" s="62">
        <v>141.0</v>
      </c>
      <c r="B3979" s="196" t="s">
        <v>4373</v>
      </c>
      <c r="C3979" s="66"/>
      <c r="D3979" s="82"/>
      <c r="E3979" s="66"/>
      <c r="F3979" s="114"/>
      <c r="G3979" s="68"/>
      <c r="H3979" s="69"/>
      <c r="I3979" s="78"/>
      <c r="J3979" s="71"/>
      <c r="K3979" s="71"/>
      <c r="N3979" s="18"/>
      <c r="P3979" s="4">
        <v>291.0</v>
      </c>
      <c r="Q3979" s="4"/>
      <c r="R3979" s="5"/>
      <c r="S3979" s="21"/>
      <c r="T3979" s="21"/>
      <c r="V3979" s="72"/>
      <c r="Z3979" s="73"/>
      <c r="AA3979" s="73"/>
      <c r="AB3979" s="4"/>
      <c r="AC3979" s="74"/>
      <c r="AD3979" s="75"/>
      <c r="AE3979" s="75"/>
      <c r="AF3979" s="76"/>
      <c r="AJ3979" s="90"/>
      <c r="AK3979" s="18"/>
      <c r="AL3979" s="18"/>
      <c r="AP3979" s="197"/>
      <c r="AT3979" s="18"/>
      <c r="AU3979" s="91"/>
    </row>
    <row r="3980" ht="12.0" customHeight="1">
      <c r="A3980" s="79">
        <v>5713062.0</v>
      </c>
      <c r="B3980" s="80" t="s">
        <v>4374</v>
      </c>
      <c r="C3980" s="111"/>
      <c r="D3980" s="82">
        <v>81.8</v>
      </c>
      <c r="E3980" s="83" t="s">
        <v>245</v>
      </c>
      <c r="F3980" s="84">
        <f>D3980*1.22</f>
        <v>99.796</v>
      </c>
      <c r="G3980" s="112"/>
      <c r="H3980" s="69"/>
      <c r="I3980" s="76"/>
      <c r="J3980" s="76"/>
      <c r="K3980" s="88"/>
      <c r="N3980" s="18"/>
      <c r="P3980" s="4">
        <v>291.0</v>
      </c>
      <c r="Q3980" s="4"/>
      <c r="R3980" s="4"/>
      <c r="S3980" s="21"/>
      <c r="T3980" s="21"/>
      <c r="V3980" s="89"/>
      <c r="Z3980" s="73"/>
      <c r="AA3980" s="73">
        <v>0.0</v>
      </c>
      <c r="AB3980" s="4"/>
      <c r="AC3980" s="74"/>
      <c r="AD3980" s="75"/>
      <c r="AE3980" s="75"/>
      <c r="AF3980" s="76"/>
      <c r="AJ3980" s="90"/>
      <c r="AK3980" s="18"/>
      <c r="AL3980" s="18"/>
      <c r="AP3980" s="197">
        <v>0.617</v>
      </c>
      <c r="AT3980" s="18"/>
      <c r="AU3980" s="91"/>
    </row>
    <row r="3981" ht="60.0" customHeight="1">
      <c r="A3981" s="62">
        <v>142.0</v>
      </c>
      <c r="B3981" s="113" t="s">
        <v>4375</v>
      </c>
      <c r="C3981" s="66"/>
      <c r="D3981" s="82"/>
      <c r="E3981" s="66"/>
      <c r="F3981" s="114"/>
      <c r="G3981" s="68"/>
      <c r="H3981" s="69"/>
      <c r="I3981" s="70">
        <v>0.0</v>
      </c>
      <c r="J3981" s="71"/>
      <c r="K3981" s="71"/>
      <c r="N3981" s="18"/>
      <c r="P3981" s="4">
        <v>196.0</v>
      </c>
      <c r="Q3981" s="4"/>
      <c r="R3981" s="5"/>
      <c r="S3981" s="21"/>
      <c r="T3981" s="21"/>
      <c r="V3981" s="72"/>
      <c r="Z3981" s="73"/>
      <c r="AA3981" s="73"/>
      <c r="AB3981" s="4"/>
      <c r="AC3981" s="74"/>
      <c r="AD3981" s="75"/>
      <c r="AE3981" s="75"/>
      <c r="AF3981" s="76"/>
      <c r="AJ3981" s="90"/>
      <c r="AK3981" s="18"/>
      <c r="AL3981" s="18"/>
      <c r="AT3981" s="18"/>
      <c r="AU3981" s="91"/>
    </row>
    <row r="3982" ht="12.0" customHeight="1">
      <c r="A3982" s="79">
        <v>3604095.0</v>
      </c>
      <c r="B3982" s="80" t="s">
        <v>4376</v>
      </c>
      <c r="C3982" s="81" t="str">
        <f>IF(MROUND(AL3982/(AO3982*F3982),20)=0,"",MROUND(AL3982/(AO3982*F3982),20))</f>
        <v/>
      </c>
      <c r="D3982" s="82">
        <v>8.81</v>
      </c>
      <c r="E3982" s="83" t="s">
        <v>245</v>
      </c>
      <c r="F3982" s="84">
        <f t="shared" ref="F3982:F4001" si="330">D3982*1.22</f>
        <v>10.7482</v>
      </c>
      <c r="G3982" s="85" t="s">
        <v>252</v>
      </c>
      <c r="H3982" s="69"/>
      <c r="I3982" s="87" t="s">
        <v>1735</v>
      </c>
      <c r="J3982" s="108"/>
      <c r="K3982" s="88"/>
      <c r="N3982" s="18"/>
      <c r="P3982" s="4">
        <v>196.0</v>
      </c>
      <c r="Q3982" s="4"/>
      <c r="R3982" s="4"/>
      <c r="S3982" s="21"/>
      <c r="T3982" s="21"/>
      <c r="V3982" s="89"/>
      <c r="Z3982" s="73"/>
      <c r="AA3982" s="73">
        <v>14.930555555555543</v>
      </c>
      <c r="AB3982" s="4"/>
      <c r="AC3982" s="74"/>
      <c r="AD3982" s="75"/>
      <c r="AE3982" s="75"/>
      <c r="AF3982" s="76"/>
      <c r="AJ3982" s="90"/>
      <c r="AK3982" s="18"/>
      <c r="AL3982" s="18">
        <f t="shared" ref="AL3982:AL4001" si="331">$I$3981/20</f>
        <v>0</v>
      </c>
      <c r="AO3982" s="8">
        <v>6.816603535353535</v>
      </c>
      <c r="AT3982" s="18"/>
      <c r="AU3982" s="91"/>
    </row>
    <row r="3983" ht="12.0" customHeight="1">
      <c r="A3983" s="97">
        <v>5706096.0</v>
      </c>
      <c r="B3983" s="92" t="s">
        <v>4377</v>
      </c>
      <c r="C3983" s="81" t="str">
        <f>IF(MROUND(AL3983/(AO3983*F3983),10)=0,"",MROUND(AL3983/(AO3983*F3983),10))</f>
        <v/>
      </c>
      <c r="D3983" s="82">
        <v>15.27</v>
      </c>
      <c r="E3983" s="94" t="s">
        <v>245</v>
      </c>
      <c r="F3983" s="84">
        <f t="shared" si="330"/>
        <v>18.6294</v>
      </c>
      <c r="G3983" s="95" t="s">
        <v>252</v>
      </c>
      <c r="H3983" s="69"/>
      <c r="I3983" s="187" t="s">
        <v>4378</v>
      </c>
      <c r="J3983" s="108"/>
      <c r="K3983" s="88"/>
      <c r="N3983" s="18"/>
      <c r="P3983" s="4">
        <v>196.0</v>
      </c>
      <c r="Q3983" s="4"/>
      <c r="R3983" s="4"/>
      <c r="S3983" s="21"/>
      <c r="T3983" s="21"/>
      <c r="V3983" s="89"/>
      <c r="Z3983" s="73"/>
      <c r="AA3983" s="73">
        <v>15.030060120240478</v>
      </c>
      <c r="AB3983" s="4"/>
      <c r="AC3983" s="74"/>
      <c r="AD3983" s="75"/>
      <c r="AE3983" s="75"/>
      <c r="AF3983" s="76"/>
      <c r="AJ3983" s="90">
        <v>3604096.0</v>
      </c>
      <c r="AK3983" s="18"/>
      <c r="AL3983" s="18">
        <f t="shared" si="331"/>
        <v>0</v>
      </c>
      <c r="AO3983" s="8">
        <v>1.655855109802478</v>
      </c>
      <c r="AT3983" s="18"/>
      <c r="AU3983" s="91"/>
    </row>
    <row r="3984" ht="12.0" customHeight="1">
      <c r="A3984" s="97">
        <v>3604097.0</v>
      </c>
      <c r="B3984" s="92" t="s">
        <v>4379</v>
      </c>
      <c r="C3984" s="81" t="str">
        <f>IF(MROUND(AL3984/(AO3984*F3984),20)=0,"",MROUND(AL3984/(AO3984*F3984),20))</f>
        <v/>
      </c>
      <c r="D3984" s="82">
        <v>8.81</v>
      </c>
      <c r="E3984" s="94" t="s">
        <v>245</v>
      </c>
      <c r="F3984" s="84">
        <f t="shared" si="330"/>
        <v>10.7482</v>
      </c>
      <c r="G3984" s="95" t="s">
        <v>274</v>
      </c>
      <c r="H3984" s="69"/>
      <c r="I3984" s="188"/>
      <c r="J3984" s="108"/>
      <c r="K3984" s="88"/>
      <c r="N3984" s="18"/>
      <c r="P3984" s="4">
        <v>196.0</v>
      </c>
      <c r="Q3984" s="4"/>
      <c r="R3984" s="4"/>
      <c r="S3984" s="21"/>
      <c r="T3984" s="21"/>
      <c r="V3984" s="89"/>
      <c r="Z3984" s="73"/>
      <c r="AA3984" s="73">
        <v>14.930555555555543</v>
      </c>
      <c r="AB3984" s="4"/>
      <c r="AC3984" s="74"/>
      <c r="AD3984" s="75"/>
      <c r="AE3984" s="75"/>
      <c r="AF3984" s="76"/>
      <c r="AJ3984" s="90"/>
      <c r="AK3984" s="18"/>
      <c r="AL3984" s="18">
        <f t="shared" si="331"/>
        <v>0</v>
      </c>
      <c r="AO3984" s="8">
        <v>0.8520754419191918</v>
      </c>
      <c r="AT3984" s="18"/>
      <c r="AU3984" s="91"/>
    </row>
    <row r="3985" ht="12.0" customHeight="1">
      <c r="A3985" s="97">
        <v>5706098.0</v>
      </c>
      <c r="B3985" s="92" t="s">
        <v>4380</v>
      </c>
      <c r="C3985" s="81" t="str">
        <f t="shared" ref="C3985:C3987" si="332">IF(MROUND(AL3985/(AO3985*F3985),10)=0,"",MROUND(AL3985/(AO3985*F3985),10))</f>
        <v/>
      </c>
      <c r="D3985" s="82">
        <v>15.27</v>
      </c>
      <c r="E3985" s="94" t="s">
        <v>245</v>
      </c>
      <c r="F3985" s="84">
        <f t="shared" si="330"/>
        <v>18.6294</v>
      </c>
      <c r="G3985" s="95" t="s">
        <v>274</v>
      </c>
      <c r="H3985" s="69"/>
      <c r="I3985" s="76"/>
      <c r="J3985" s="108"/>
      <c r="K3985" s="88"/>
      <c r="N3985" s="18"/>
      <c r="P3985" s="4">
        <v>196.0</v>
      </c>
      <c r="Q3985" s="4"/>
      <c r="R3985" s="4"/>
      <c r="S3985" s="21"/>
      <c r="T3985" s="21"/>
      <c r="V3985" s="89"/>
      <c r="Z3985" s="73"/>
      <c r="AA3985" s="73">
        <v>15.030060120240478</v>
      </c>
      <c r="AB3985" s="4"/>
      <c r="AC3985" s="74"/>
      <c r="AD3985" s="75"/>
      <c r="AE3985" s="75"/>
      <c r="AF3985" s="76"/>
      <c r="AJ3985" s="90">
        <v>3604098.0</v>
      </c>
      <c r="AK3985" s="18"/>
      <c r="AL3985" s="18">
        <f t="shared" si="331"/>
        <v>0</v>
      </c>
      <c r="AO3985" s="8">
        <v>0.12147199647199648</v>
      </c>
      <c r="AT3985" s="18"/>
      <c r="AU3985" s="91"/>
    </row>
    <row r="3986" ht="12.0" customHeight="1">
      <c r="A3986" s="97">
        <v>5706099.0</v>
      </c>
      <c r="B3986" s="92" t="s">
        <v>4381</v>
      </c>
      <c r="C3986" s="81" t="str">
        <f t="shared" si="332"/>
        <v/>
      </c>
      <c r="D3986" s="82">
        <v>25.67</v>
      </c>
      <c r="E3986" s="94" t="s">
        <v>245</v>
      </c>
      <c r="F3986" s="84">
        <f t="shared" si="330"/>
        <v>31.3174</v>
      </c>
      <c r="G3986" s="95" t="s">
        <v>274</v>
      </c>
      <c r="H3986" s="69"/>
      <c r="I3986" s="187" t="s">
        <v>4382</v>
      </c>
      <c r="J3986" s="108"/>
      <c r="K3986" s="88"/>
      <c r="N3986" s="18"/>
      <c r="P3986" s="4">
        <v>196.0</v>
      </c>
      <c r="Q3986" s="4"/>
      <c r="R3986" s="4"/>
      <c r="S3986" s="21"/>
      <c r="T3986" s="21"/>
      <c r="V3986" s="89"/>
      <c r="Z3986" s="73"/>
      <c r="AA3986" s="73">
        <v>15.01787842669846</v>
      </c>
      <c r="AB3986" s="4"/>
      <c r="AC3986" s="74"/>
      <c r="AD3986" s="75"/>
      <c r="AE3986" s="75"/>
      <c r="AF3986" s="76"/>
      <c r="AJ3986" s="90">
        <v>3604099.0</v>
      </c>
      <c r="AK3986" s="18"/>
      <c r="AL3986" s="18">
        <f t="shared" si="331"/>
        <v>0</v>
      </c>
      <c r="AO3986" s="8">
        <v>0.5341585421140044</v>
      </c>
      <c r="AT3986" s="18"/>
      <c r="AU3986" s="91"/>
    </row>
    <row r="3987" ht="12.0" customHeight="1">
      <c r="A3987" s="97">
        <v>5706100.0</v>
      </c>
      <c r="B3987" s="92" t="s">
        <v>4383</v>
      </c>
      <c r="C3987" s="81" t="str">
        <f t="shared" si="332"/>
        <v/>
      </c>
      <c r="D3987" s="82">
        <v>50.57</v>
      </c>
      <c r="E3987" s="94" t="s">
        <v>245</v>
      </c>
      <c r="F3987" s="84">
        <f t="shared" si="330"/>
        <v>61.6954</v>
      </c>
      <c r="G3987" s="95" t="s">
        <v>252</v>
      </c>
      <c r="H3987" s="69"/>
      <c r="I3987" s="188"/>
      <c r="J3987" s="108"/>
      <c r="K3987" s="88"/>
      <c r="N3987" s="18"/>
      <c r="P3987" s="4">
        <v>196.0</v>
      </c>
      <c r="Q3987" s="4"/>
      <c r="R3987" s="4"/>
      <c r="S3987" s="21"/>
      <c r="T3987" s="21"/>
      <c r="V3987" s="89"/>
      <c r="Z3987" s="73"/>
      <c r="AA3987" s="73">
        <v>15.007564296520414</v>
      </c>
      <c r="AB3987" s="4"/>
      <c r="AC3987" s="74"/>
      <c r="AD3987" s="75"/>
      <c r="AE3987" s="75"/>
      <c r="AF3987" s="76"/>
      <c r="AJ3987" s="90">
        <v>3604100.0</v>
      </c>
      <c r="AK3987" s="18"/>
      <c r="AL3987" s="18">
        <f t="shared" si="331"/>
        <v>0</v>
      </c>
      <c r="AO3987" s="8">
        <v>0.27951479493360504</v>
      </c>
      <c r="AT3987" s="18"/>
      <c r="AU3987" s="91"/>
    </row>
    <row r="3988" ht="12.0" customHeight="1">
      <c r="A3988" s="97">
        <v>3604101.0</v>
      </c>
      <c r="B3988" s="92" t="s">
        <v>4384</v>
      </c>
      <c r="C3988" s="81" t="str">
        <f>IF(MROUND(AL3988/(AO3988*F3988),20)=0,"",MROUND(AL3988/(AO3988*F3988),20))</f>
        <v/>
      </c>
      <c r="D3988" s="82">
        <v>8.81</v>
      </c>
      <c r="E3988" s="94" t="s">
        <v>245</v>
      </c>
      <c r="F3988" s="84">
        <f t="shared" si="330"/>
        <v>10.7482</v>
      </c>
      <c r="G3988" s="95" t="s">
        <v>252</v>
      </c>
      <c r="H3988" s="69"/>
      <c r="I3988" s="76"/>
      <c r="J3988" s="108"/>
      <c r="K3988" s="88"/>
      <c r="N3988" s="18"/>
      <c r="P3988" s="4">
        <v>196.0</v>
      </c>
      <c r="Q3988" s="4"/>
      <c r="R3988" s="4"/>
      <c r="S3988" s="21"/>
      <c r="T3988" s="21"/>
      <c r="V3988" s="89"/>
      <c r="Z3988" s="73"/>
      <c r="AA3988" s="73">
        <v>14.930555555555543</v>
      </c>
      <c r="AB3988" s="4"/>
      <c r="AC3988" s="74"/>
      <c r="AD3988" s="75"/>
      <c r="AE3988" s="75"/>
      <c r="AF3988" s="76"/>
      <c r="AJ3988" s="90"/>
      <c r="AK3988" s="18"/>
      <c r="AL3988" s="18">
        <f t="shared" si="331"/>
        <v>0</v>
      </c>
      <c r="AO3988" s="8">
        <v>10.906565656565656</v>
      </c>
      <c r="AT3988" s="18"/>
      <c r="AU3988" s="91"/>
    </row>
    <row r="3989" ht="12.0" customHeight="1">
      <c r="A3989" s="97">
        <v>3604102.0</v>
      </c>
      <c r="B3989" s="92" t="s">
        <v>4385</v>
      </c>
      <c r="C3989" s="81" t="str">
        <f>IF(MROUND(AL3989/(AO3989*F3989),10)=0,"",MROUND(AL3989/(AO3989*F3989),10))</f>
        <v/>
      </c>
      <c r="D3989" s="82">
        <v>15.27</v>
      </c>
      <c r="E3989" s="94" t="s">
        <v>245</v>
      </c>
      <c r="F3989" s="84">
        <f t="shared" si="330"/>
        <v>18.6294</v>
      </c>
      <c r="G3989" s="95" t="s">
        <v>252</v>
      </c>
      <c r="H3989" s="69"/>
      <c r="I3989" s="187" t="s">
        <v>4386</v>
      </c>
      <c r="J3989" s="108"/>
      <c r="K3989" s="88"/>
      <c r="N3989" s="18"/>
      <c r="P3989" s="4">
        <v>196.0</v>
      </c>
      <c r="Q3989" s="4"/>
      <c r="R3989" s="4"/>
      <c r="S3989" s="21"/>
      <c r="T3989" s="21"/>
      <c r="V3989" s="89"/>
      <c r="Z3989" s="73"/>
      <c r="AA3989" s="73">
        <v>15.030060120240478</v>
      </c>
      <c r="AB3989" s="4"/>
      <c r="AC3989" s="74"/>
      <c r="AD3989" s="75"/>
      <c r="AE3989" s="75"/>
      <c r="AF3989" s="76"/>
      <c r="AJ3989" s="90"/>
      <c r="AK3989" s="18"/>
      <c r="AL3989" s="18">
        <f t="shared" si="331"/>
        <v>0</v>
      </c>
      <c r="AO3989" s="8">
        <v>2.3304627471294133</v>
      </c>
      <c r="AT3989" s="18"/>
      <c r="AU3989" s="91"/>
    </row>
    <row r="3990" ht="12.0" customHeight="1">
      <c r="A3990" s="97">
        <v>3604103.0</v>
      </c>
      <c r="B3990" s="92" t="s">
        <v>4387</v>
      </c>
      <c r="C3990" s="81" t="str">
        <f>IF(MROUND(AL3990/(AO3990*F3990),20)=0,"",MROUND(AL3990/(AO3990*F3990),20))</f>
        <v/>
      </c>
      <c r="D3990" s="82">
        <v>8.81</v>
      </c>
      <c r="E3990" s="94" t="s">
        <v>245</v>
      </c>
      <c r="F3990" s="84">
        <f t="shared" si="330"/>
        <v>10.7482</v>
      </c>
      <c r="G3990" s="95" t="s">
        <v>252</v>
      </c>
      <c r="H3990" s="69"/>
      <c r="I3990" s="188"/>
      <c r="J3990" s="108"/>
      <c r="K3990" s="88"/>
      <c r="N3990" s="18"/>
      <c r="P3990" s="4">
        <v>196.0</v>
      </c>
      <c r="Q3990" s="4"/>
      <c r="R3990" s="4"/>
      <c r="S3990" s="21"/>
      <c r="T3990" s="21"/>
      <c r="V3990" s="89"/>
      <c r="Z3990" s="73"/>
      <c r="AA3990" s="73">
        <v>14.930555555555543</v>
      </c>
      <c r="AB3990" s="4"/>
      <c r="AC3990" s="74"/>
      <c r="AD3990" s="75"/>
      <c r="AE3990" s="75"/>
      <c r="AF3990" s="76"/>
      <c r="AJ3990" s="90"/>
      <c r="AK3990" s="18"/>
      <c r="AL3990" s="18">
        <f t="shared" si="331"/>
        <v>0</v>
      </c>
      <c r="AO3990" s="8">
        <v>6.415626856803326</v>
      </c>
      <c r="AT3990" s="18"/>
      <c r="AU3990" s="91"/>
    </row>
    <row r="3991" ht="12.0" customHeight="1">
      <c r="A3991" s="97">
        <v>5706104.0</v>
      </c>
      <c r="B3991" s="92" t="s">
        <v>4388</v>
      </c>
      <c r="C3991" s="81" t="str">
        <f>IF(MROUND(AL3991/(AO3991*F3991),10)=0,"",MROUND(AL3991/(AO3991*F3991),10))</f>
        <v/>
      </c>
      <c r="D3991" s="82">
        <v>15.27</v>
      </c>
      <c r="E3991" s="94" t="s">
        <v>245</v>
      </c>
      <c r="F3991" s="84">
        <f t="shared" si="330"/>
        <v>18.6294</v>
      </c>
      <c r="G3991" s="95" t="s">
        <v>252</v>
      </c>
      <c r="H3991" s="69"/>
      <c r="I3991" s="76"/>
      <c r="J3991" s="108"/>
      <c r="K3991" s="88"/>
      <c r="N3991" s="18"/>
      <c r="P3991" s="4">
        <v>196.0</v>
      </c>
      <c r="Q3991" s="4"/>
      <c r="R3991" s="4"/>
      <c r="S3991" s="21"/>
      <c r="T3991" s="21"/>
      <c r="V3991" s="89"/>
      <c r="Z3991" s="73"/>
      <c r="AA3991" s="73">
        <v>15.030060120240478</v>
      </c>
      <c r="AB3991" s="4"/>
      <c r="AC3991" s="74"/>
      <c r="AD3991" s="75"/>
      <c r="AE3991" s="75"/>
      <c r="AF3991" s="76"/>
      <c r="AJ3991" s="90">
        <v>3604104.0</v>
      </c>
      <c r="AK3991" s="18"/>
      <c r="AL3991" s="18">
        <f t="shared" si="331"/>
        <v>0</v>
      </c>
      <c r="AO3991" s="8">
        <v>3.7013231866173038</v>
      </c>
      <c r="AT3991" s="18"/>
      <c r="AU3991" s="91"/>
    </row>
    <row r="3992" ht="12.0" customHeight="1">
      <c r="A3992" s="97">
        <v>3604105.0</v>
      </c>
      <c r="B3992" s="92" t="s">
        <v>4389</v>
      </c>
      <c r="C3992" s="81" t="str">
        <f>IF(MROUND(AL3992/(AO3992*F3992),20)=0,"",MROUND(AL3992/(AO3992*F3992),20))</f>
        <v/>
      </c>
      <c r="D3992" s="82">
        <v>5.9</v>
      </c>
      <c r="E3992" s="83" t="s">
        <v>245</v>
      </c>
      <c r="F3992" s="127">
        <f t="shared" si="330"/>
        <v>7.198</v>
      </c>
      <c r="G3992" s="95" t="s">
        <v>252</v>
      </c>
      <c r="H3992" s="69"/>
      <c r="I3992" s="76"/>
      <c r="J3992" s="108"/>
      <c r="K3992" s="88"/>
      <c r="N3992" s="18"/>
      <c r="P3992" s="4">
        <v>196.0</v>
      </c>
      <c r="Q3992" s="4"/>
      <c r="R3992" s="4"/>
      <c r="S3992" s="21"/>
      <c r="T3992" s="21"/>
      <c r="V3992" s="89"/>
      <c r="Z3992" s="73"/>
      <c r="AA3992" s="73">
        <v>0.0</v>
      </c>
      <c r="AB3992" s="4"/>
      <c r="AC3992" s="74"/>
      <c r="AD3992" s="75"/>
      <c r="AE3992" s="75"/>
      <c r="AF3992" s="76"/>
      <c r="AJ3992" s="90"/>
      <c r="AK3992" s="18"/>
      <c r="AL3992" s="18">
        <f t="shared" si="331"/>
        <v>0</v>
      </c>
      <c r="AO3992" s="8">
        <v>2.932828118209474</v>
      </c>
      <c r="AT3992" s="18"/>
      <c r="AU3992" s="91"/>
    </row>
    <row r="3993" ht="12.0" customHeight="1">
      <c r="A3993" s="97">
        <v>5706106.0</v>
      </c>
      <c r="B3993" s="92" t="s">
        <v>4390</v>
      </c>
      <c r="C3993" s="81" t="str">
        <f>IF(MROUND(AL3993/(AO3993*F3993),10)=0,"",MROUND(AL3993/(AO3993*F3993),10))</f>
        <v/>
      </c>
      <c r="D3993" s="82">
        <v>15.27</v>
      </c>
      <c r="E3993" s="94" t="s">
        <v>245</v>
      </c>
      <c r="F3993" s="84">
        <f t="shared" si="330"/>
        <v>18.6294</v>
      </c>
      <c r="G3993" s="95" t="s">
        <v>274</v>
      </c>
      <c r="H3993" s="69"/>
      <c r="I3993" s="76"/>
      <c r="J3993" s="108"/>
      <c r="K3993" s="88"/>
      <c r="N3993" s="18"/>
      <c r="P3993" s="4">
        <v>196.0</v>
      </c>
      <c r="Q3993" s="4"/>
      <c r="R3993" s="4"/>
      <c r="S3993" s="21"/>
      <c r="T3993" s="21"/>
      <c r="V3993" s="89"/>
      <c r="Z3993" s="73"/>
      <c r="AA3993" s="73">
        <v>15.030060120240478</v>
      </c>
      <c r="AB3993" s="4"/>
      <c r="AC3993" s="74"/>
      <c r="AD3993" s="75"/>
      <c r="AE3993" s="75"/>
      <c r="AF3993" s="76"/>
      <c r="AJ3993" s="90">
        <v>3604106.0</v>
      </c>
      <c r="AK3993" s="18"/>
      <c r="AL3993" s="18">
        <f t="shared" si="331"/>
        <v>0</v>
      </c>
      <c r="AO3993" s="8">
        <v>0.6839401540488497</v>
      </c>
      <c r="AT3993" s="18"/>
      <c r="AU3993" s="91"/>
    </row>
    <row r="3994" ht="12.0" customHeight="1">
      <c r="A3994" s="97">
        <v>3604107.0</v>
      </c>
      <c r="B3994" s="92" t="s">
        <v>4391</v>
      </c>
      <c r="C3994" s="81" t="str">
        <f>IF(MROUND(AL3994/(AO3994*F3994),20)=0,"",MROUND(AL3994/(AO3994*F3994),20))</f>
        <v/>
      </c>
      <c r="D3994" s="82">
        <v>8.81</v>
      </c>
      <c r="E3994" s="94" t="s">
        <v>245</v>
      </c>
      <c r="F3994" s="84">
        <f t="shared" si="330"/>
        <v>10.7482</v>
      </c>
      <c r="G3994" s="95" t="s">
        <v>252</v>
      </c>
      <c r="H3994" s="69"/>
      <c r="I3994" s="76"/>
      <c r="J3994" s="108"/>
      <c r="K3994" s="88"/>
      <c r="N3994" s="18"/>
      <c r="P3994" s="4">
        <v>196.0</v>
      </c>
      <c r="Q3994" s="4"/>
      <c r="R3994" s="4"/>
      <c r="S3994" s="21"/>
      <c r="T3994" s="21"/>
      <c r="V3994" s="89"/>
      <c r="Z3994" s="73"/>
      <c r="AA3994" s="73">
        <v>14.930555555555543</v>
      </c>
      <c r="AB3994" s="4"/>
      <c r="AC3994" s="74"/>
      <c r="AD3994" s="75"/>
      <c r="AE3994" s="75"/>
      <c r="AF3994" s="76"/>
      <c r="AJ3994" s="90"/>
      <c r="AK3994" s="18"/>
      <c r="AL3994" s="18">
        <f t="shared" si="331"/>
        <v>0</v>
      </c>
      <c r="AO3994" s="8">
        <v>7.27104377104377</v>
      </c>
      <c r="AT3994" s="18"/>
      <c r="AU3994" s="91"/>
    </row>
    <row r="3995" ht="12.0" customHeight="1">
      <c r="A3995" s="97">
        <v>3604108.0</v>
      </c>
      <c r="B3995" s="92" t="s">
        <v>4392</v>
      </c>
      <c r="C3995" s="81" t="str">
        <f>IF(MROUND(AL3995/(AO3995*F3995),10)=0,"",MROUND(AL3995/(AO3995*F3995),10))</f>
        <v/>
      </c>
      <c r="D3995" s="82">
        <v>15.27</v>
      </c>
      <c r="E3995" s="94" t="s">
        <v>245</v>
      </c>
      <c r="F3995" s="84">
        <f t="shared" si="330"/>
        <v>18.6294</v>
      </c>
      <c r="G3995" s="95" t="s">
        <v>274</v>
      </c>
      <c r="H3995" s="69"/>
      <c r="I3995" s="187" t="s">
        <v>4393</v>
      </c>
      <c r="J3995" s="108"/>
      <c r="K3995" s="88"/>
      <c r="N3995" s="18"/>
      <c r="P3995" s="4">
        <v>196.0</v>
      </c>
      <c r="Q3995" s="4"/>
      <c r="R3995" s="4"/>
      <c r="S3995" s="21"/>
      <c r="T3995" s="21"/>
      <c r="V3995" s="89"/>
      <c r="Z3995" s="73"/>
      <c r="AA3995" s="73">
        <v>15.030060120240478</v>
      </c>
      <c r="AB3995" s="4"/>
      <c r="AC3995" s="74"/>
      <c r="AD3995" s="75"/>
      <c r="AE3995" s="75"/>
      <c r="AF3995" s="76"/>
      <c r="AJ3995" s="90"/>
      <c r="AK3995" s="18"/>
      <c r="AL3995" s="18">
        <f t="shared" si="331"/>
        <v>0</v>
      </c>
      <c r="AO3995" s="8">
        <v>2.0974164724164726</v>
      </c>
      <c r="AT3995" s="18"/>
      <c r="AU3995" s="91"/>
    </row>
    <row r="3996" ht="12.0" customHeight="1">
      <c r="A3996" s="97">
        <v>3604109.0</v>
      </c>
      <c r="B3996" s="92" t="s">
        <v>4394</v>
      </c>
      <c r="C3996" s="81" t="str">
        <f>IF(MROUND(AL3996/(AO3996*F3996),20)=0,"",MROUND(AL3996/(AO3996*F3996),20))</f>
        <v/>
      </c>
      <c r="D3996" s="82">
        <v>5.9</v>
      </c>
      <c r="E3996" s="83" t="s">
        <v>245</v>
      </c>
      <c r="F3996" s="127">
        <f t="shared" si="330"/>
        <v>7.198</v>
      </c>
      <c r="G3996" s="95" t="s">
        <v>246</v>
      </c>
      <c r="H3996" s="69"/>
      <c r="I3996" s="188"/>
      <c r="J3996" s="108"/>
      <c r="K3996" s="88"/>
      <c r="N3996" s="18"/>
      <c r="P3996" s="4">
        <v>196.0</v>
      </c>
      <c r="Q3996" s="4"/>
      <c r="R3996" s="4"/>
      <c r="S3996" s="21"/>
      <c r="T3996" s="21"/>
      <c r="V3996" s="89"/>
      <c r="Z3996" s="73"/>
      <c r="AA3996" s="73">
        <v>0.0</v>
      </c>
      <c r="AB3996" s="4"/>
      <c r="AC3996" s="74"/>
      <c r="AD3996" s="75"/>
      <c r="AE3996" s="75"/>
      <c r="AF3996" s="76"/>
      <c r="AJ3996" s="90"/>
      <c r="AK3996" s="18"/>
      <c r="AL3996" s="18">
        <f t="shared" si="331"/>
        <v>0</v>
      </c>
      <c r="AO3996" s="8">
        <v>8.472614563716258</v>
      </c>
      <c r="AT3996" s="18"/>
      <c r="AU3996" s="91"/>
    </row>
    <row r="3997" ht="12.0" customHeight="1">
      <c r="A3997" s="97">
        <v>3604110.0</v>
      </c>
      <c r="B3997" s="92" t="s">
        <v>4395</v>
      </c>
      <c r="C3997" s="81" t="str">
        <f>IF(MROUND(AL3997/(AO3997*F3997),10)=0,"",MROUND(AL3997/(AO3997*F3997),10))</f>
        <v/>
      </c>
      <c r="D3997" s="82">
        <v>10.22</v>
      </c>
      <c r="E3997" s="83" t="s">
        <v>245</v>
      </c>
      <c r="F3997" s="127">
        <f t="shared" si="330"/>
        <v>12.4684</v>
      </c>
      <c r="G3997" s="95" t="s">
        <v>246</v>
      </c>
      <c r="H3997" s="69"/>
      <c r="I3997" s="76"/>
      <c r="J3997" s="108"/>
      <c r="K3997" s="88"/>
      <c r="N3997" s="18"/>
      <c r="P3997" s="4">
        <v>196.0</v>
      </c>
      <c r="Q3997" s="4"/>
      <c r="R3997" s="4"/>
      <c r="S3997" s="21"/>
      <c r="T3997" s="21"/>
      <c r="V3997" s="89"/>
      <c r="Z3997" s="73"/>
      <c r="AA3997" s="73">
        <v>0.0</v>
      </c>
      <c r="AB3997" s="4"/>
      <c r="AC3997" s="74"/>
      <c r="AD3997" s="75"/>
      <c r="AE3997" s="75"/>
      <c r="AF3997" s="76"/>
      <c r="AJ3997" s="90"/>
      <c r="AK3997" s="18"/>
      <c r="AL3997" s="18">
        <f t="shared" si="331"/>
        <v>0</v>
      </c>
      <c r="AO3997" s="8">
        <v>4.402111872146118</v>
      </c>
      <c r="AT3997" s="18"/>
      <c r="AU3997" s="91"/>
    </row>
    <row r="3998" ht="12.0" customHeight="1">
      <c r="A3998" s="97">
        <v>3604111.0</v>
      </c>
      <c r="B3998" s="92" t="s">
        <v>4396</v>
      </c>
      <c r="C3998" s="81" t="str">
        <f>IF(MROUND(AL3998/(AO3998*F3998),20)=0,"",MROUND(AL3998/(AO3998*F3998),20))</f>
        <v/>
      </c>
      <c r="D3998" s="82">
        <v>5.9</v>
      </c>
      <c r="E3998" s="83" t="s">
        <v>245</v>
      </c>
      <c r="F3998" s="127">
        <f t="shared" si="330"/>
        <v>7.198</v>
      </c>
      <c r="G3998" s="95" t="s">
        <v>246</v>
      </c>
      <c r="H3998" s="69"/>
      <c r="I3998" s="76"/>
      <c r="J3998" s="108"/>
      <c r="K3998" s="88"/>
      <c r="N3998" s="18"/>
      <c r="P3998" s="4">
        <v>196.0</v>
      </c>
      <c r="Q3998" s="4"/>
      <c r="R3998" s="4"/>
      <c r="S3998" s="21"/>
      <c r="T3998" s="21"/>
      <c r="V3998" s="89"/>
      <c r="Z3998" s="73"/>
      <c r="AA3998" s="73">
        <v>0.0</v>
      </c>
      <c r="AB3998" s="4"/>
      <c r="AC3998" s="74"/>
      <c r="AD3998" s="75"/>
      <c r="AE3998" s="75"/>
      <c r="AF3998" s="76"/>
      <c r="AJ3998" s="90"/>
      <c r="AK3998" s="18"/>
      <c r="AL3998" s="18">
        <f t="shared" si="331"/>
        <v>0</v>
      </c>
      <c r="AO3998" s="8">
        <v>9.53169138418079</v>
      </c>
      <c r="AT3998" s="18"/>
      <c r="AU3998" s="91"/>
    </row>
    <row r="3999" ht="12.0" customHeight="1">
      <c r="A3999" s="97">
        <v>3604112.0</v>
      </c>
      <c r="B3999" s="92" t="s">
        <v>4397</v>
      </c>
      <c r="C3999" s="81" t="str">
        <f>IF(MROUND(AL3999/(AO3999*F3999),10)=0,"",MROUND(AL3999/(AO3999*F3999),10))</f>
        <v/>
      </c>
      <c r="D3999" s="82">
        <v>15.27</v>
      </c>
      <c r="E3999" s="94" t="s">
        <v>245</v>
      </c>
      <c r="F3999" s="84">
        <f t="shared" si="330"/>
        <v>18.6294</v>
      </c>
      <c r="G3999" s="95" t="s">
        <v>246</v>
      </c>
      <c r="H3999" s="69"/>
      <c r="I3999" s="76"/>
      <c r="J3999" s="108"/>
      <c r="K3999" s="88"/>
      <c r="N3999" s="18"/>
      <c r="P3999" s="4">
        <v>196.0</v>
      </c>
      <c r="Q3999" s="4"/>
      <c r="R3999" s="4"/>
      <c r="S3999" s="21"/>
      <c r="T3999" s="21"/>
      <c r="V3999" s="89"/>
      <c r="Z3999" s="73"/>
      <c r="AA3999" s="73">
        <v>15.030060120240478</v>
      </c>
      <c r="AB3999" s="4"/>
      <c r="AC3999" s="74"/>
      <c r="AD3999" s="75"/>
      <c r="AE3999" s="75"/>
      <c r="AF3999" s="76"/>
      <c r="AJ3999" s="90"/>
      <c r="AK3999" s="18"/>
      <c r="AL3999" s="18">
        <f t="shared" si="331"/>
        <v>0</v>
      </c>
      <c r="AO3999" s="8">
        <v>3.7013231866173038</v>
      </c>
      <c r="AT3999" s="18"/>
      <c r="AU3999" s="91"/>
    </row>
    <row r="4000" ht="12.0" customHeight="1">
      <c r="A4000" s="97">
        <v>3604113.0</v>
      </c>
      <c r="B4000" s="92" t="s">
        <v>4398</v>
      </c>
      <c r="C4000" s="81" t="str">
        <f>IF(MROUND(AL4000/(AO4000*F4000),20)=0,"",MROUND(AL4000/(AO4000*F4000),20))</f>
        <v/>
      </c>
      <c r="D4000" s="82">
        <v>5.9</v>
      </c>
      <c r="E4000" s="83" t="s">
        <v>245</v>
      </c>
      <c r="F4000" s="127">
        <f t="shared" si="330"/>
        <v>7.198</v>
      </c>
      <c r="G4000" s="95" t="s">
        <v>246</v>
      </c>
      <c r="H4000" s="69"/>
      <c r="I4000" s="76"/>
      <c r="J4000" s="108"/>
      <c r="K4000" s="88"/>
      <c r="N4000" s="18"/>
      <c r="P4000" s="4">
        <v>196.0</v>
      </c>
      <c r="Q4000" s="4"/>
      <c r="R4000" s="4"/>
      <c r="S4000" s="21"/>
      <c r="T4000" s="21"/>
      <c r="V4000" s="89"/>
      <c r="Z4000" s="73"/>
      <c r="AA4000" s="73">
        <v>0.0</v>
      </c>
      <c r="AB4000" s="4"/>
      <c r="AC4000" s="74"/>
      <c r="AD4000" s="75"/>
      <c r="AE4000" s="75"/>
      <c r="AF4000" s="76"/>
      <c r="AJ4000" s="90"/>
      <c r="AK4000" s="18"/>
      <c r="AL4000" s="18">
        <f t="shared" si="331"/>
        <v>0</v>
      </c>
      <c r="AO4000" s="8">
        <v>9.53169138418079</v>
      </c>
      <c r="AT4000" s="18"/>
      <c r="AU4000" s="91"/>
    </row>
    <row r="4001" ht="12.0" customHeight="1">
      <c r="A4001" s="109">
        <v>3604114.0</v>
      </c>
      <c r="B4001" s="110" t="s">
        <v>4399</v>
      </c>
      <c r="C4001" s="81" t="str">
        <f>IF(MROUND(AL4001/(AO4001*F4001),10)=0,"",MROUND(AL4001/(AO4001*F4001),10))</f>
        <v/>
      </c>
      <c r="D4001" s="82">
        <v>10.22</v>
      </c>
      <c r="E4001" s="83" t="s">
        <v>245</v>
      </c>
      <c r="F4001" s="183">
        <f t="shared" si="330"/>
        <v>12.4684</v>
      </c>
      <c r="G4001" s="112" t="s">
        <v>246</v>
      </c>
      <c r="H4001" s="69"/>
      <c r="I4001" s="76"/>
      <c r="J4001" s="108"/>
      <c r="K4001" s="88"/>
      <c r="N4001" s="18"/>
      <c r="P4001" s="4">
        <v>196.0</v>
      </c>
      <c r="Q4001" s="4"/>
      <c r="R4001" s="4"/>
      <c r="S4001" s="21"/>
      <c r="T4001" s="21"/>
      <c r="V4001" s="89"/>
      <c r="Z4001" s="73"/>
      <c r="AA4001" s="73">
        <v>0.0</v>
      </c>
      <c r="AB4001" s="4"/>
      <c r="AC4001" s="74"/>
      <c r="AD4001" s="75"/>
      <c r="AE4001" s="75"/>
      <c r="AF4001" s="76"/>
      <c r="AJ4001" s="90"/>
      <c r="AK4001" s="18"/>
      <c r="AL4001" s="18">
        <f t="shared" si="331"/>
        <v>0</v>
      </c>
      <c r="AO4001" s="8">
        <v>4.891235413495687</v>
      </c>
      <c r="AT4001" s="18"/>
      <c r="AU4001" s="91"/>
    </row>
    <row r="4002" ht="60.0" customHeight="1">
      <c r="A4002" s="62">
        <v>143.0</v>
      </c>
      <c r="B4002" s="113" t="s">
        <v>4400</v>
      </c>
      <c r="C4002" s="66"/>
      <c r="D4002" s="82"/>
      <c r="E4002" s="66"/>
      <c r="F4002" s="114"/>
      <c r="G4002" s="68"/>
      <c r="H4002" s="69"/>
      <c r="I4002" s="70">
        <v>0.0</v>
      </c>
      <c r="J4002" s="71"/>
      <c r="K4002" s="71"/>
      <c r="N4002" s="18"/>
      <c r="P4002" s="4">
        <v>197.0</v>
      </c>
      <c r="Q4002" s="4"/>
      <c r="R4002" s="5"/>
      <c r="S4002" s="21"/>
      <c r="T4002" s="21"/>
      <c r="V4002" s="72"/>
      <c r="Z4002" s="73"/>
      <c r="AA4002" s="73"/>
      <c r="AB4002" s="4"/>
      <c r="AC4002" s="74"/>
      <c r="AD4002" s="75"/>
      <c r="AE4002" s="75"/>
      <c r="AF4002" s="76"/>
      <c r="AJ4002" s="90"/>
      <c r="AK4002" s="18"/>
      <c r="AL4002" s="18"/>
      <c r="AT4002" s="18"/>
      <c r="AU4002" s="91"/>
    </row>
    <row r="4003" ht="12.0" customHeight="1">
      <c r="A4003" s="79">
        <v>5705063.0</v>
      </c>
      <c r="B4003" s="80" t="s">
        <v>4401</v>
      </c>
      <c r="C4003" s="81" t="str">
        <f t="shared" ref="C4003:C4028" si="333">IF(MROUND(AL4003/(AO4003*F4003),1)=0,"",MROUND(AL4003/(AO4003*F4003),1))</f>
        <v/>
      </c>
      <c r="D4003" s="82">
        <v>30.52</v>
      </c>
      <c r="E4003" s="83" t="s">
        <v>245</v>
      </c>
      <c r="F4003" s="84">
        <f t="shared" ref="F4003:F4028" si="334">D4003*1.22</f>
        <v>37.2344</v>
      </c>
      <c r="G4003" s="85" t="s">
        <v>252</v>
      </c>
      <c r="H4003" s="69"/>
      <c r="I4003" s="87" t="s">
        <v>1735</v>
      </c>
      <c r="J4003" s="108"/>
      <c r="K4003" s="88"/>
      <c r="N4003" s="18"/>
      <c r="P4003" s="4">
        <v>197.0</v>
      </c>
      <c r="Q4003" s="4"/>
      <c r="R4003" s="4"/>
      <c r="S4003" s="21"/>
      <c r="T4003" s="21"/>
      <c r="V4003" s="89"/>
      <c r="Z4003" s="73"/>
      <c r="AA4003" s="73">
        <v>14.994298745724052</v>
      </c>
      <c r="AB4003" s="4"/>
      <c r="AC4003" s="74"/>
      <c r="AD4003" s="75"/>
      <c r="AE4003" s="75"/>
      <c r="AF4003" s="76"/>
      <c r="AJ4003" s="90">
        <v>3602063.0</v>
      </c>
      <c r="AK4003" s="18"/>
      <c r="AL4003" s="18">
        <f t="shared" ref="AL4003:AL4028" si="335">$I$4002/26</f>
        <v>0</v>
      </c>
      <c r="AO4003" s="8">
        <v>0.29959726662973757</v>
      </c>
      <c r="AT4003" s="18"/>
      <c r="AU4003" s="91"/>
    </row>
    <row r="4004" ht="12.0" customHeight="1">
      <c r="A4004" s="97">
        <v>5705064.0</v>
      </c>
      <c r="B4004" s="92" t="s">
        <v>4402</v>
      </c>
      <c r="C4004" s="81" t="str">
        <f t="shared" si="333"/>
        <v/>
      </c>
      <c r="D4004" s="82">
        <v>31.24</v>
      </c>
      <c r="E4004" s="94" t="s">
        <v>245</v>
      </c>
      <c r="F4004" s="84">
        <f t="shared" si="334"/>
        <v>38.1128</v>
      </c>
      <c r="G4004" s="95" t="s">
        <v>252</v>
      </c>
      <c r="H4004" s="69"/>
      <c r="I4004" s="187" t="s">
        <v>4403</v>
      </c>
      <c r="J4004" s="108"/>
      <c r="K4004" s="88"/>
      <c r="N4004" s="18"/>
      <c r="P4004" s="4">
        <v>197.0</v>
      </c>
      <c r="Q4004" s="4"/>
      <c r="R4004" s="4"/>
      <c r="S4004" s="21"/>
      <c r="T4004" s="21"/>
      <c r="V4004" s="89"/>
      <c r="Z4004" s="73"/>
      <c r="AA4004" s="73">
        <v>14.986072423398326</v>
      </c>
      <c r="AB4004" s="4"/>
      <c r="AC4004" s="74"/>
      <c r="AD4004" s="75"/>
      <c r="AE4004" s="75"/>
      <c r="AF4004" s="76"/>
      <c r="AJ4004" s="90">
        <v>3602064.0</v>
      </c>
      <c r="AK4004" s="18"/>
      <c r="AL4004" s="18">
        <f t="shared" si="335"/>
        <v>0</v>
      </c>
      <c r="AO4004" s="8">
        <v>1.1208172384706194</v>
      </c>
      <c r="AT4004" s="18"/>
      <c r="AU4004" s="91"/>
    </row>
    <row r="4005" ht="12.0" customHeight="1">
      <c r="A4005" s="97">
        <v>5705065.0</v>
      </c>
      <c r="B4005" s="92" t="s">
        <v>4404</v>
      </c>
      <c r="C4005" s="81" t="str">
        <f t="shared" si="333"/>
        <v/>
      </c>
      <c r="D4005" s="82">
        <v>36.03</v>
      </c>
      <c r="E4005" s="94" t="s">
        <v>245</v>
      </c>
      <c r="F4005" s="84">
        <f t="shared" si="334"/>
        <v>43.9566</v>
      </c>
      <c r="G4005" s="95" t="s">
        <v>274</v>
      </c>
      <c r="H4005" s="69"/>
      <c r="I4005" s="188"/>
      <c r="J4005" s="108"/>
      <c r="K4005" s="88"/>
      <c r="N4005" s="18"/>
      <c r="P4005" s="4">
        <v>197.0</v>
      </c>
      <c r="Q4005" s="4"/>
      <c r="R4005" s="4"/>
      <c r="S4005" s="21"/>
      <c r="T4005" s="21"/>
      <c r="V4005" s="89"/>
      <c r="Z4005" s="73"/>
      <c r="AA4005" s="73">
        <v>14.979123173277657</v>
      </c>
      <c r="AB4005" s="4"/>
      <c r="AC4005" s="74"/>
      <c r="AD4005" s="75"/>
      <c r="AE4005" s="75"/>
      <c r="AF4005" s="76"/>
      <c r="AJ4005" s="90">
        <v>3602065.0</v>
      </c>
      <c r="AK4005" s="18"/>
      <c r="AL4005" s="18">
        <f t="shared" si="335"/>
        <v>0</v>
      </c>
      <c r="AO4005" s="8">
        <v>0.7102192409138836</v>
      </c>
      <c r="AT4005" s="18"/>
      <c r="AU4005" s="91"/>
    </row>
    <row r="4006" ht="12.0" customHeight="1">
      <c r="A4006" s="97">
        <v>5705066.0</v>
      </c>
      <c r="B4006" s="92" t="s">
        <v>4405</v>
      </c>
      <c r="C4006" s="81" t="str">
        <f t="shared" si="333"/>
        <v/>
      </c>
      <c r="D4006" s="82">
        <v>36.46</v>
      </c>
      <c r="E4006" s="94" t="s">
        <v>245</v>
      </c>
      <c r="F4006" s="84">
        <f t="shared" si="334"/>
        <v>44.4812</v>
      </c>
      <c r="G4006" s="95" t="s">
        <v>252</v>
      </c>
      <c r="H4006" s="69"/>
      <c r="I4006" s="76"/>
      <c r="J4006" s="108"/>
      <c r="K4006" s="88"/>
      <c r="N4006" s="18"/>
      <c r="P4006" s="4">
        <v>197.0</v>
      </c>
      <c r="Q4006" s="4"/>
      <c r="R4006" s="4"/>
      <c r="S4006" s="21"/>
      <c r="T4006" s="21"/>
      <c r="V4006" s="89"/>
      <c r="Z4006" s="73"/>
      <c r="AA4006" s="73">
        <v>14.988066825775661</v>
      </c>
      <c r="AB4006" s="4"/>
      <c r="AC4006" s="74"/>
      <c r="AD4006" s="75"/>
      <c r="AE4006" s="75"/>
      <c r="AF4006" s="76"/>
      <c r="AJ4006" s="90">
        <v>3602066.0</v>
      </c>
      <c r="AK4006" s="18"/>
      <c r="AL4006" s="18">
        <f t="shared" si="335"/>
        <v>0</v>
      </c>
      <c r="AO4006" s="8">
        <v>1.1963400458219124</v>
      </c>
      <c r="AT4006" s="18"/>
      <c r="AU4006" s="91"/>
    </row>
    <row r="4007" ht="12.0" customHeight="1">
      <c r="A4007" s="97">
        <v>3602067.0</v>
      </c>
      <c r="B4007" s="92" t="s">
        <v>4406</v>
      </c>
      <c r="C4007" s="81" t="str">
        <f t="shared" si="333"/>
        <v/>
      </c>
      <c r="D4007" s="82">
        <v>43.96</v>
      </c>
      <c r="E4007" s="94" t="s">
        <v>245</v>
      </c>
      <c r="F4007" s="84">
        <f t="shared" si="334"/>
        <v>53.6312</v>
      </c>
      <c r="G4007" s="95" t="s">
        <v>246</v>
      </c>
      <c r="H4007" s="69"/>
      <c r="I4007" s="187" t="s">
        <v>4407</v>
      </c>
      <c r="J4007" s="108"/>
      <c r="K4007" s="88"/>
      <c r="N4007" s="18"/>
      <c r="P4007" s="4">
        <v>197.0</v>
      </c>
      <c r="Q4007" s="4"/>
      <c r="R4007" s="4"/>
      <c r="S4007" s="21"/>
      <c r="T4007" s="21"/>
      <c r="V4007" s="89"/>
      <c r="Z4007" s="73"/>
      <c r="AA4007" s="73">
        <v>15.003958828186867</v>
      </c>
      <c r="AB4007" s="4"/>
      <c r="AC4007" s="74"/>
      <c r="AD4007" s="75"/>
      <c r="AE4007" s="75"/>
      <c r="AF4007" s="76"/>
      <c r="AJ4007" s="90"/>
      <c r="AK4007" s="18"/>
      <c r="AL4007" s="18">
        <f t="shared" si="335"/>
        <v>0</v>
      </c>
      <c r="AO4007" s="8">
        <v>0.9554669000055486</v>
      </c>
      <c r="AT4007" s="18"/>
      <c r="AU4007" s="91"/>
    </row>
    <row r="4008" ht="12.0" customHeight="1">
      <c r="A4008" s="97">
        <v>5705068.0</v>
      </c>
      <c r="B4008" s="92" t="s">
        <v>4408</v>
      </c>
      <c r="C4008" s="81" t="str">
        <f t="shared" si="333"/>
        <v/>
      </c>
      <c r="D4008" s="82">
        <v>44.93</v>
      </c>
      <c r="E4008" s="94" t="s">
        <v>245</v>
      </c>
      <c r="F4008" s="84">
        <f t="shared" si="334"/>
        <v>54.8146</v>
      </c>
      <c r="G4008" s="95" t="s">
        <v>274</v>
      </c>
      <c r="H4008" s="69"/>
      <c r="I4008" s="188"/>
      <c r="J4008" s="108"/>
      <c r="K4008" s="88"/>
      <c r="N4008" s="18"/>
      <c r="P4008" s="4">
        <v>197.0</v>
      </c>
      <c r="Q4008" s="4"/>
      <c r="R4008" s="4"/>
      <c r="S4008" s="21"/>
      <c r="T4008" s="21"/>
      <c r="V4008" s="89"/>
      <c r="Z4008" s="73"/>
      <c r="AA4008" s="73">
        <v>14.988381099922535</v>
      </c>
      <c r="AB4008" s="4"/>
      <c r="AC4008" s="74"/>
      <c r="AD4008" s="75"/>
      <c r="AE4008" s="75"/>
      <c r="AF4008" s="76"/>
      <c r="AJ4008" s="90">
        <v>3602068.0</v>
      </c>
      <c r="AK4008" s="18"/>
      <c r="AL4008" s="18">
        <f t="shared" si="335"/>
        <v>0</v>
      </c>
      <c r="AO4008" s="8">
        <v>0.5622348167882532</v>
      </c>
      <c r="AT4008" s="18"/>
      <c r="AU4008" s="91"/>
    </row>
    <row r="4009" ht="12.0" customHeight="1">
      <c r="A4009" s="97">
        <v>5705069.0</v>
      </c>
      <c r="B4009" s="92" t="s">
        <v>4409</v>
      </c>
      <c r="C4009" s="81" t="str">
        <f t="shared" si="333"/>
        <v/>
      </c>
      <c r="D4009" s="82">
        <v>48.67</v>
      </c>
      <c r="E4009" s="94" t="s">
        <v>245</v>
      </c>
      <c r="F4009" s="84">
        <f t="shared" si="334"/>
        <v>59.3774</v>
      </c>
      <c r="G4009" s="95" t="s">
        <v>274</v>
      </c>
      <c r="H4009" s="69"/>
      <c r="I4009" s="76"/>
      <c r="J4009" s="108"/>
      <c r="K4009" s="88"/>
      <c r="N4009" s="18"/>
      <c r="P4009" s="4">
        <v>197.0</v>
      </c>
      <c r="Q4009" s="4"/>
      <c r="R4009" s="4"/>
      <c r="S4009" s="21"/>
      <c r="T4009" s="21"/>
      <c r="V4009" s="89"/>
      <c r="Z4009" s="73"/>
      <c r="AA4009" s="73">
        <v>15.016088666428317</v>
      </c>
      <c r="AB4009" s="4"/>
      <c r="AC4009" s="74"/>
      <c r="AD4009" s="75"/>
      <c r="AE4009" s="75"/>
      <c r="AF4009" s="76"/>
      <c r="AJ4009" s="90">
        <v>3602069.0</v>
      </c>
      <c r="AK4009" s="18"/>
      <c r="AL4009" s="18">
        <f t="shared" si="335"/>
        <v>0</v>
      </c>
      <c r="AO4009" s="8">
        <v>0.6666926595722427</v>
      </c>
      <c r="AT4009" s="18"/>
      <c r="AU4009" s="91"/>
    </row>
    <row r="4010" ht="12.0" customHeight="1">
      <c r="A4010" s="97">
        <v>5705070.0</v>
      </c>
      <c r="B4010" s="92" t="s">
        <v>4410</v>
      </c>
      <c r="C4010" s="81" t="str">
        <f t="shared" si="333"/>
        <v/>
      </c>
      <c r="D4010" s="82">
        <v>50.96</v>
      </c>
      <c r="E4010" s="94" t="s">
        <v>245</v>
      </c>
      <c r="F4010" s="84">
        <f t="shared" si="334"/>
        <v>62.1712</v>
      </c>
      <c r="G4010" s="95" t="s">
        <v>252</v>
      </c>
      <c r="H4010" s="69"/>
      <c r="I4010" s="187" t="s">
        <v>4411</v>
      </c>
      <c r="J4010" s="108"/>
      <c r="K4010" s="88"/>
      <c r="N4010" s="18"/>
      <c r="P4010" s="4">
        <v>197.0</v>
      </c>
      <c r="Q4010" s="4"/>
      <c r="R4010" s="4"/>
      <c r="S4010" s="21"/>
      <c r="T4010" s="21"/>
      <c r="V4010" s="89"/>
      <c r="Z4010" s="73"/>
      <c r="AA4010" s="73">
        <v>14.993169398907114</v>
      </c>
      <c r="AB4010" s="4"/>
      <c r="AC4010" s="74"/>
      <c r="AD4010" s="75"/>
      <c r="AE4010" s="75"/>
      <c r="AF4010" s="76"/>
      <c r="AJ4010" s="90">
        <v>3602070.0</v>
      </c>
      <c r="AK4010" s="18"/>
      <c r="AL4010" s="18">
        <f t="shared" si="335"/>
        <v>0</v>
      </c>
      <c r="AO4010" s="8">
        <v>0.9730102681212962</v>
      </c>
      <c r="AT4010" s="18"/>
      <c r="AU4010" s="91"/>
    </row>
    <row r="4011" ht="12.0" customHeight="1">
      <c r="A4011" s="97">
        <v>3602071.0</v>
      </c>
      <c r="B4011" s="92" t="s">
        <v>4412</v>
      </c>
      <c r="C4011" s="81" t="str">
        <f t="shared" si="333"/>
        <v/>
      </c>
      <c r="D4011" s="82">
        <v>28.52</v>
      </c>
      <c r="E4011" s="83" t="s">
        <v>245</v>
      </c>
      <c r="F4011" s="127">
        <f t="shared" si="334"/>
        <v>34.7944</v>
      </c>
      <c r="G4011" s="95" t="s">
        <v>246</v>
      </c>
      <c r="H4011" s="69"/>
      <c r="I4011" s="188"/>
      <c r="J4011" s="108"/>
      <c r="K4011" s="88"/>
      <c r="N4011" s="18"/>
      <c r="P4011" s="4">
        <v>197.0</v>
      </c>
      <c r="Q4011" s="4"/>
      <c r="R4011" s="4"/>
      <c r="S4011" s="21"/>
      <c r="T4011" s="21"/>
      <c r="V4011" s="89"/>
      <c r="Z4011" s="73"/>
      <c r="AA4011" s="73">
        <v>0.0</v>
      </c>
      <c r="AB4011" s="4"/>
      <c r="AC4011" s="74"/>
      <c r="AD4011" s="75"/>
      <c r="AE4011" s="75"/>
      <c r="AF4011" s="76"/>
      <c r="AJ4011" s="90"/>
      <c r="AK4011" s="18"/>
      <c r="AL4011" s="18">
        <f t="shared" si="335"/>
        <v>0</v>
      </c>
      <c r="AO4011" s="8">
        <v>1.8729107954042106</v>
      </c>
      <c r="AT4011" s="18"/>
      <c r="AU4011" s="91"/>
    </row>
    <row r="4012" ht="12.0" customHeight="1">
      <c r="A4012" s="97">
        <v>3602072.0</v>
      </c>
      <c r="B4012" s="92" t="s">
        <v>4413</v>
      </c>
      <c r="C4012" s="81" t="str">
        <f t="shared" si="333"/>
        <v/>
      </c>
      <c r="D4012" s="82">
        <v>55.12</v>
      </c>
      <c r="E4012" s="94" t="s">
        <v>245</v>
      </c>
      <c r="F4012" s="84">
        <f t="shared" si="334"/>
        <v>67.2464</v>
      </c>
      <c r="G4012" s="95" t="s">
        <v>274</v>
      </c>
      <c r="H4012" s="69"/>
      <c r="I4012" s="76"/>
      <c r="J4012" s="108"/>
      <c r="K4012" s="88"/>
      <c r="N4012" s="18"/>
      <c r="P4012" s="4">
        <v>197.0</v>
      </c>
      <c r="Q4012" s="4"/>
      <c r="R4012" s="4"/>
      <c r="S4012" s="21"/>
      <c r="T4012" s="21"/>
      <c r="V4012" s="89"/>
      <c r="Z4012" s="73"/>
      <c r="AA4012" s="73">
        <v>14.998421218819075</v>
      </c>
      <c r="AB4012" s="4"/>
      <c r="AC4012" s="74"/>
      <c r="AD4012" s="75"/>
      <c r="AE4012" s="75"/>
      <c r="AF4012" s="76"/>
      <c r="AJ4012" s="90"/>
      <c r="AK4012" s="18"/>
      <c r="AL4012" s="18">
        <f t="shared" si="335"/>
        <v>0</v>
      </c>
      <c r="AO4012" s="8">
        <v>0.28124930026224526</v>
      </c>
      <c r="AT4012" s="18"/>
      <c r="AU4012" s="91"/>
    </row>
    <row r="4013" ht="12.0" customHeight="1">
      <c r="A4013" s="97">
        <v>3602073.0</v>
      </c>
      <c r="B4013" s="92" t="s">
        <v>4414</v>
      </c>
      <c r="C4013" s="81" t="str">
        <f t="shared" si="333"/>
        <v/>
      </c>
      <c r="D4013" s="82">
        <v>60.71</v>
      </c>
      <c r="E4013" s="94" t="s">
        <v>245</v>
      </c>
      <c r="F4013" s="84">
        <f t="shared" si="334"/>
        <v>74.0662</v>
      </c>
      <c r="G4013" s="95" t="s">
        <v>274</v>
      </c>
      <c r="H4013" s="69"/>
      <c r="I4013" s="187" t="s">
        <v>4415</v>
      </c>
      <c r="J4013" s="108"/>
      <c r="K4013" s="88"/>
      <c r="N4013" s="18"/>
      <c r="P4013" s="4">
        <v>197.0</v>
      </c>
      <c r="Q4013" s="4"/>
      <c r="R4013" s="4"/>
      <c r="S4013" s="21"/>
      <c r="T4013" s="21"/>
      <c r="V4013" s="89"/>
      <c r="Z4013" s="73"/>
      <c r="AA4013" s="73">
        <v>14.989968472341644</v>
      </c>
      <c r="AB4013" s="4"/>
      <c r="AC4013" s="74"/>
      <c r="AD4013" s="75"/>
      <c r="AE4013" s="75"/>
      <c r="AF4013" s="76"/>
      <c r="AJ4013" s="90"/>
      <c r="AK4013" s="18"/>
      <c r="AL4013" s="18">
        <f t="shared" si="335"/>
        <v>0</v>
      </c>
      <c r="AO4013" s="8">
        <v>0.49243749649386287</v>
      </c>
      <c r="AT4013" s="18"/>
      <c r="AU4013" s="91"/>
    </row>
    <row r="4014" ht="12.0" customHeight="1">
      <c r="A4014" s="97">
        <v>5705074.0</v>
      </c>
      <c r="B4014" s="92" t="s">
        <v>4416</v>
      </c>
      <c r="C4014" s="81" t="str">
        <f t="shared" si="333"/>
        <v/>
      </c>
      <c r="D4014" s="82">
        <v>80.88</v>
      </c>
      <c r="E4014" s="94" t="s">
        <v>245</v>
      </c>
      <c r="F4014" s="84">
        <f t="shared" si="334"/>
        <v>98.6736</v>
      </c>
      <c r="G4014" s="95" t="s">
        <v>252</v>
      </c>
      <c r="H4014" s="69"/>
      <c r="I4014" s="188"/>
      <c r="J4014" s="108"/>
      <c r="K4014" s="88"/>
      <c r="N4014" s="18"/>
      <c r="P4014" s="4">
        <v>197.0</v>
      </c>
      <c r="Q4014" s="4"/>
      <c r="R4014" s="4"/>
      <c r="S4014" s="21"/>
      <c r="T4014" s="21"/>
      <c r="V4014" s="89"/>
      <c r="Z4014" s="73"/>
      <c r="AA4014" s="73">
        <v>14.995697074010323</v>
      </c>
      <c r="AB4014" s="4"/>
      <c r="AC4014" s="74"/>
      <c r="AD4014" s="75"/>
      <c r="AE4014" s="75"/>
      <c r="AF4014" s="76"/>
      <c r="AJ4014" s="90">
        <v>3602074.0</v>
      </c>
      <c r="AK4014" s="18"/>
      <c r="AL4014" s="18">
        <f t="shared" si="335"/>
        <v>0</v>
      </c>
      <c r="AO4014" s="8">
        <v>0.44658167151279915</v>
      </c>
      <c r="AT4014" s="18"/>
      <c r="AU4014" s="91"/>
    </row>
    <row r="4015" ht="12.0" customHeight="1">
      <c r="A4015" s="97">
        <v>3602075.0</v>
      </c>
      <c r="B4015" s="92" t="s">
        <v>4417</v>
      </c>
      <c r="C4015" s="81" t="str">
        <f t="shared" si="333"/>
        <v/>
      </c>
      <c r="D4015" s="82">
        <v>91.76</v>
      </c>
      <c r="E4015" s="94" t="s">
        <v>245</v>
      </c>
      <c r="F4015" s="84">
        <f t="shared" si="334"/>
        <v>111.9472</v>
      </c>
      <c r="G4015" s="95" t="s">
        <v>252</v>
      </c>
      <c r="H4015" s="69"/>
      <c r="I4015" s="76"/>
      <c r="J4015" s="108"/>
      <c r="K4015" s="88"/>
      <c r="N4015" s="18"/>
      <c r="P4015" s="4">
        <v>197.0</v>
      </c>
      <c r="Q4015" s="4"/>
      <c r="R4015" s="4"/>
      <c r="S4015" s="21"/>
      <c r="T4015" s="21"/>
      <c r="V4015" s="89"/>
      <c r="Z4015" s="73"/>
      <c r="AA4015" s="73">
        <v>15.00094822681585</v>
      </c>
      <c r="AB4015" s="4"/>
      <c r="AC4015" s="74"/>
      <c r="AD4015" s="75"/>
      <c r="AE4015" s="75"/>
      <c r="AF4015" s="76"/>
      <c r="AJ4015" s="90"/>
      <c r="AK4015" s="18"/>
      <c r="AL4015" s="18">
        <f t="shared" si="335"/>
        <v>0</v>
      </c>
      <c r="AO4015" s="8">
        <v>0.7698946482964314</v>
      </c>
      <c r="AT4015" s="18"/>
      <c r="AU4015" s="91"/>
    </row>
    <row r="4016" ht="12.0" customHeight="1">
      <c r="A4016" s="97">
        <v>5705076.0</v>
      </c>
      <c r="B4016" s="92" t="s">
        <v>4418</v>
      </c>
      <c r="C4016" s="81" t="str">
        <f t="shared" si="333"/>
        <v/>
      </c>
      <c r="D4016" s="82">
        <v>30.52</v>
      </c>
      <c r="E4016" s="94" t="s">
        <v>245</v>
      </c>
      <c r="F4016" s="84">
        <f t="shared" si="334"/>
        <v>37.2344</v>
      </c>
      <c r="G4016" s="95" t="s">
        <v>252</v>
      </c>
      <c r="H4016" s="69"/>
      <c r="I4016" s="187" t="s">
        <v>4419</v>
      </c>
      <c r="J4016" s="108"/>
      <c r="K4016" s="88"/>
      <c r="N4016" s="18"/>
      <c r="P4016" s="4">
        <v>197.0</v>
      </c>
      <c r="Q4016" s="4"/>
      <c r="R4016" s="4"/>
      <c r="S4016" s="21"/>
      <c r="T4016" s="21"/>
      <c r="V4016" s="89"/>
      <c r="Z4016" s="73"/>
      <c r="AA4016" s="73">
        <v>14.994298745724052</v>
      </c>
      <c r="AB4016" s="4"/>
      <c r="AC4016" s="74"/>
      <c r="AD4016" s="75"/>
      <c r="AE4016" s="75"/>
      <c r="AF4016" s="76"/>
      <c r="AJ4016" s="90">
        <v>3602076.0</v>
      </c>
      <c r="AK4016" s="18"/>
      <c r="AL4016" s="18">
        <f t="shared" si="335"/>
        <v>0</v>
      </c>
      <c r="AO4016" s="8">
        <v>13.077420688388044</v>
      </c>
      <c r="AT4016" s="18"/>
      <c r="AU4016" s="91"/>
    </row>
    <row r="4017" ht="12.0" customHeight="1">
      <c r="A4017" s="97">
        <v>3602077.0</v>
      </c>
      <c r="B4017" s="92" t="s">
        <v>4420</v>
      </c>
      <c r="C4017" s="81" t="str">
        <f t="shared" si="333"/>
        <v/>
      </c>
      <c r="D4017" s="82">
        <v>31.24</v>
      </c>
      <c r="E4017" s="94" t="s">
        <v>245</v>
      </c>
      <c r="F4017" s="84">
        <f t="shared" si="334"/>
        <v>38.1128</v>
      </c>
      <c r="G4017" s="95" t="s">
        <v>252</v>
      </c>
      <c r="H4017" s="69"/>
      <c r="I4017" s="188"/>
      <c r="J4017" s="108"/>
      <c r="K4017" s="88"/>
      <c r="N4017" s="18"/>
      <c r="P4017" s="4">
        <v>197.0</v>
      </c>
      <c r="Q4017" s="4"/>
      <c r="R4017" s="4"/>
      <c r="S4017" s="21"/>
      <c r="T4017" s="21"/>
      <c r="V4017" s="89"/>
      <c r="Z4017" s="73"/>
      <c r="AA4017" s="73">
        <v>14.986072423398326</v>
      </c>
      <c r="AB4017" s="4"/>
      <c r="AC4017" s="74"/>
      <c r="AD4017" s="75"/>
      <c r="AE4017" s="75"/>
      <c r="AF4017" s="76"/>
      <c r="AJ4017" s="90"/>
      <c r="AK4017" s="18"/>
      <c r="AL4017" s="18">
        <f t="shared" si="335"/>
        <v>0</v>
      </c>
      <c r="AO4017" s="8">
        <v>7.743828193069733</v>
      </c>
      <c r="AT4017" s="18"/>
      <c r="AU4017" s="91"/>
    </row>
    <row r="4018" ht="12.0" customHeight="1">
      <c r="A4018" s="97">
        <v>5705078.0</v>
      </c>
      <c r="B4018" s="92" t="s">
        <v>4421</v>
      </c>
      <c r="C4018" s="81" t="str">
        <f t="shared" si="333"/>
        <v/>
      </c>
      <c r="D4018" s="82">
        <v>33.35</v>
      </c>
      <c r="E4018" s="94" t="s">
        <v>245</v>
      </c>
      <c r="F4018" s="84">
        <f t="shared" si="334"/>
        <v>40.687</v>
      </c>
      <c r="G4018" s="95" t="s">
        <v>274</v>
      </c>
      <c r="H4018" s="69"/>
      <c r="I4018" s="76"/>
      <c r="J4018" s="108"/>
      <c r="K4018" s="88"/>
      <c r="N4018" s="18"/>
      <c r="P4018" s="4">
        <v>197.0</v>
      </c>
      <c r="Q4018" s="4"/>
      <c r="R4018" s="4"/>
      <c r="S4018" s="21"/>
      <c r="T4018" s="21"/>
      <c r="V4018" s="89"/>
      <c r="Z4018" s="73"/>
      <c r="AA4018" s="73">
        <v>14.979123173277657</v>
      </c>
      <c r="AB4018" s="4"/>
      <c r="AC4018" s="74"/>
      <c r="AD4018" s="75"/>
      <c r="AE4018" s="75"/>
      <c r="AF4018" s="76"/>
      <c r="AJ4018" s="90">
        <v>3602078.0</v>
      </c>
      <c r="AK4018" s="18"/>
      <c r="AL4018" s="18">
        <f t="shared" si="335"/>
        <v>0</v>
      </c>
      <c r="AO4018" s="8">
        <v>3.324274516214407</v>
      </c>
      <c r="AT4018" s="18"/>
      <c r="AU4018" s="91"/>
    </row>
    <row r="4019" ht="12.0" customHeight="1">
      <c r="A4019" s="97">
        <v>3602079.0</v>
      </c>
      <c r="B4019" s="92" t="s">
        <v>4422</v>
      </c>
      <c r="C4019" s="81" t="str">
        <f t="shared" si="333"/>
        <v/>
      </c>
      <c r="D4019" s="82">
        <v>36.46</v>
      </c>
      <c r="E4019" s="94"/>
      <c r="F4019" s="84">
        <f t="shared" si="334"/>
        <v>44.4812</v>
      </c>
      <c r="G4019" s="95" t="s">
        <v>252</v>
      </c>
      <c r="H4019" s="69"/>
      <c r="I4019" s="187" t="s">
        <v>4423</v>
      </c>
      <c r="J4019" s="108"/>
      <c r="K4019" s="88"/>
      <c r="N4019" s="18"/>
      <c r="P4019" s="4">
        <v>197.0</v>
      </c>
      <c r="Q4019" s="4"/>
      <c r="R4019" s="4"/>
      <c r="S4019" s="21"/>
      <c r="T4019" s="21"/>
      <c r="V4019" s="89"/>
      <c r="Z4019" s="73"/>
      <c r="AA4019" s="73">
        <v>14.988066825775661</v>
      </c>
      <c r="AB4019" s="4"/>
      <c r="AC4019" s="74"/>
      <c r="AD4019" s="75"/>
      <c r="AE4019" s="75"/>
      <c r="AF4019" s="76"/>
      <c r="AJ4019" s="90"/>
      <c r="AK4019" s="18"/>
      <c r="AL4019" s="18">
        <f t="shared" si="335"/>
        <v>0</v>
      </c>
      <c r="AO4019" s="8">
        <v>3.648837139756833</v>
      </c>
      <c r="AT4019" s="18"/>
      <c r="AU4019" s="91"/>
    </row>
    <row r="4020" ht="12.0" customHeight="1">
      <c r="A4020" s="97">
        <v>3602080.0</v>
      </c>
      <c r="B4020" s="92" t="s">
        <v>4424</v>
      </c>
      <c r="C4020" s="81" t="str">
        <f t="shared" si="333"/>
        <v/>
      </c>
      <c r="D4020" s="82">
        <v>31.01</v>
      </c>
      <c r="E4020" s="83" t="s">
        <v>245</v>
      </c>
      <c r="F4020" s="127">
        <f t="shared" si="334"/>
        <v>37.8322</v>
      </c>
      <c r="G4020" s="95" t="s">
        <v>246</v>
      </c>
      <c r="H4020" s="69"/>
      <c r="I4020" s="188"/>
      <c r="J4020" s="108"/>
      <c r="K4020" s="88"/>
      <c r="N4020" s="18"/>
      <c r="P4020" s="4">
        <v>197.0</v>
      </c>
      <c r="Q4020" s="4"/>
      <c r="R4020" s="4"/>
      <c r="S4020" s="21"/>
      <c r="T4020" s="21"/>
      <c r="V4020" s="89"/>
      <c r="Z4020" s="73"/>
      <c r="AA4020" s="73">
        <v>0.0</v>
      </c>
      <c r="AB4020" s="4"/>
      <c r="AC4020" s="74"/>
      <c r="AD4020" s="75"/>
      <c r="AE4020" s="75"/>
      <c r="AF4020" s="76"/>
      <c r="AJ4020" s="90"/>
      <c r="AK4020" s="18"/>
      <c r="AL4020" s="18">
        <f t="shared" si="335"/>
        <v>0</v>
      </c>
      <c r="AO4020" s="8">
        <v>9.211749581265725</v>
      </c>
      <c r="AT4020" s="18"/>
      <c r="AU4020" s="91"/>
    </row>
    <row r="4021" ht="12.0" customHeight="1">
      <c r="A4021" s="97">
        <v>5705081.0</v>
      </c>
      <c r="B4021" s="92" t="s">
        <v>4425</v>
      </c>
      <c r="C4021" s="81" t="str">
        <f t="shared" si="333"/>
        <v/>
      </c>
      <c r="D4021" s="82">
        <v>44.93</v>
      </c>
      <c r="E4021" s="94" t="s">
        <v>245</v>
      </c>
      <c r="F4021" s="84">
        <f t="shared" si="334"/>
        <v>54.8146</v>
      </c>
      <c r="G4021" s="95" t="s">
        <v>274</v>
      </c>
      <c r="H4021" s="69"/>
      <c r="I4021" s="76"/>
      <c r="J4021" s="108"/>
      <c r="K4021" s="88"/>
      <c r="N4021" s="18"/>
      <c r="P4021" s="4">
        <v>197.0</v>
      </c>
      <c r="Q4021" s="4"/>
      <c r="R4021" s="4"/>
      <c r="S4021" s="21"/>
      <c r="T4021" s="21"/>
      <c r="V4021" s="89"/>
      <c r="Z4021" s="73"/>
      <c r="AA4021" s="73">
        <v>14.988381099922535</v>
      </c>
      <c r="AB4021" s="4"/>
      <c r="AC4021" s="74"/>
      <c r="AD4021" s="75"/>
      <c r="AE4021" s="75"/>
      <c r="AF4021" s="76"/>
      <c r="AJ4021" s="90">
        <v>3602081.0</v>
      </c>
      <c r="AK4021" s="18"/>
      <c r="AL4021" s="18">
        <f t="shared" si="335"/>
        <v>0</v>
      </c>
      <c r="AO4021" s="8">
        <v>4.801789246083459</v>
      </c>
      <c r="AT4021" s="18"/>
      <c r="AU4021" s="91"/>
    </row>
    <row r="4022" ht="12.0" customHeight="1">
      <c r="A4022" s="97">
        <v>5705082.0</v>
      </c>
      <c r="B4022" s="92" t="s">
        <v>4426</v>
      </c>
      <c r="C4022" s="81" t="str">
        <f t="shared" si="333"/>
        <v/>
      </c>
      <c r="D4022" s="82">
        <v>48.67</v>
      </c>
      <c r="E4022" s="94" t="s">
        <v>245</v>
      </c>
      <c r="F4022" s="84">
        <f t="shared" si="334"/>
        <v>59.3774</v>
      </c>
      <c r="G4022" s="95" t="s">
        <v>274</v>
      </c>
      <c r="H4022" s="69"/>
      <c r="I4022" s="76"/>
      <c r="J4022" s="108"/>
      <c r="K4022" s="88"/>
      <c r="N4022" s="18"/>
      <c r="P4022" s="4">
        <v>197.0</v>
      </c>
      <c r="Q4022" s="4"/>
      <c r="R4022" s="4"/>
      <c r="S4022" s="21"/>
      <c r="T4022" s="21"/>
      <c r="V4022" s="89"/>
      <c r="Z4022" s="73"/>
      <c r="AA4022" s="73">
        <v>15.016088666428317</v>
      </c>
      <c r="AB4022" s="4"/>
      <c r="AC4022" s="74"/>
      <c r="AD4022" s="75"/>
      <c r="AE4022" s="75"/>
      <c r="AF4022" s="76"/>
      <c r="AJ4022" s="90">
        <v>3602082.0</v>
      </c>
      <c r="AK4022" s="18"/>
      <c r="AL4022" s="18">
        <f t="shared" si="335"/>
        <v>0</v>
      </c>
      <c r="AO4022" s="8">
        <v>1.4643428058461756</v>
      </c>
      <c r="AT4022" s="18"/>
      <c r="AU4022" s="91"/>
    </row>
    <row r="4023" ht="12.0" customHeight="1">
      <c r="A4023" s="97">
        <v>3602083.0</v>
      </c>
      <c r="B4023" s="92" t="s">
        <v>4427</v>
      </c>
      <c r="C4023" s="81" t="str">
        <f t="shared" si="333"/>
        <v/>
      </c>
      <c r="D4023" s="82">
        <v>50.96</v>
      </c>
      <c r="E4023" s="94" t="s">
        <v>245</v>
      </c>
      <c r="F4023" s="84">
        <f t="shared" si="334"/>
        <v>62.1712</v>
      </c>
      <c r="G4023" s="95" t="s">
        <v>252</v>
      </c>
      <c r="H4023" s="69"/>
      <c r="I4023" s="87" t="s">
        <v>2174</v>
      </c>
      <c r="J4023" s="108"/>
      <c r="K4023" s="88"/>
      <c r="N4023" s="18"/>
      <c r="P4023" s="4">
        <v>197.0</v>
      </c>
      <c r="Q4023" s="4"/>
      <c r="R4023" s="4"/>
      <c r="S4023" s="21"/>
      <c r="T4023" s="21"/>
      <c r="V4023" s="89"/>
      <c r="Z4023" s="73"/>
      <c r="AA4023" s="73">
        <v>14.993169398907114</v>
      </c>
      <c r="AB4023" s="4"/>
      <c r="AC4023" s="74"/>
      <c r="AD4023" s="75"/>
      <c r="AE4023" s="75"/>
      <c r="AF4023" s="76"/>
      <c r="AJ4023" s="90"/>
      <c r="AK4023" s="18"/>
      <c r="AL4023" s="18">
        <f t="shared" si="335"/>
        <v>0</v>
      </c>
      <c r="AO4023" s="8">
        <v>1.9340080637966508</v>
      </c>
      <c r="AT4023" s="18"/>
      <c r="AU4023" s="91"/>
    </row>
    <row r="4024" ht="12.0" customHeight="1">
      <c r="A4024" s="97">
        <v>3602084.0</v>
      </c>
      <c r="B4024" s="92" t="s">
        <v>4428</v>
      </c>
      <c r="C4024" s="81" t="str">
        <f t="shared" si="333"/>
        <v/>
      </c>
      <c r="D4024" s="82">
        <v>28.52</v>
      </c>
      <c r="E4024" s="83" t="s">
        <v>245</v>
      </c>
      <c r="F4024" s="127">
        <f t="shared" si="334"/>
        <v>34.7944</v>
      </c>
      <c r="G4024" s="95" t="s">
        <v>246</v>
      </c>
      <c r="H4024" s="69"/>
      <c r="I4024" s="76"/>
      <c r="J4024" s="108"/>
      <c r="K4024" s="88"/>
      <c r="N4024" s="18"/>
      <c r="P4024" s="4">
        <v>197.0</v>
      </c>
      <c r="Q4024" s="4"/>
      <c r="R4024" s="4"/>
      <c r="S4024" s="21"/>
      <c r="T4024" s="21"/>
      <c r="V4024" s="89"/>
      <c r="Z4024" s="73"/>
      <c r="AA4024" s="73">
        <v>0.0</v>
      </c>
      <c r="AB4024" s="4"/>
      <c r="AC4024" s="74"/>
      <c r="AD4024" s="75"/>
      <c r="AE4024" s="75"/>
      <c r="AF4024" s="76"/>
      <c r="AJ4024" s="90"/>
      <c r="AK4024" s="18"/>
      <c r="AL4024" s="18">
        <f t="shared" si="335"/>
        <v>0</v>
      </c>
      <c r="AO4024" s="8">
        <v>8.532149179063625</v>
      </c>
      <c r="AT4024" s="18"/>
      <c r="AU4024" s="91"/>
    </row>
    <row r="4025" ht="12.0" customHeight="1">
      <c r="A4025" s="97">
        <v>3602085.0</v>
      </c>
      <c r="B4025" s="92" t="s">
        <v>4429</v>
      </c>
      <c r="C4025" s="81" t="str">
        <f t="shared" si="333"/>
        <v/>
      </c>
      <c r="D4025" s="82">
        <v>55.12</v>
      </c>
      <c r="E4025" s="94" t="s">
        <v>245</v>
      </c>
      <c r="F4025" s="84">
        <f t="shared" si="334"/>
        <v>67.2464</v>
      </c>
      <c r="G4025" s="95" t="s">
        <v>274</v>
      </c>
      <c r="H4025" s="69"/>
      <c r="I4025" s="76"/>
      <c r="J4025" s="108"/>
      <c r="K4025" s="88"/>
      <c r="N4025" s="18"/>
      <c r="P4025" s="4">
        <v>197.0</v>
      </c>
      <c r="Q4025" s="4"/>
      <c r="R4025" s="4"/>
      <c r="S4025" s="21"/>
      <c r="T4025" s="21"/>
      <c r="V4025" s="89"/>
      <c r="Z4025" s="73"/>
      <c r="AA4025" s="73">
        <v>14.998421218819075</v>
      </c>
      <c r="AB4025" s="4"/>
      <c r="AC4025" s="74"/>
      <c r="AD4025" s="75"/>
      <c r="AE4025" s="75"/>
      <c r="AF4025" s="76"/>
      <c r="AJ4025" s="90"/>
      <c r="AK4025" s="18"/>
      <c r="AL4025" s="18">
        <f t="shared" si="335"/>
        <v>0</v>
      </c>
      <c r="AO4025" s="8">
        <v>2.8968677927011264</v>
      </c>
      <c r="AT4025" s="18"/>
      <c r="AU4025" s="91"/>
    </row>
    <row r="4026" ht="12.0" customHeight="1">
      <c r="A4026" s="97">
        <v>3602086.0</v>
      </c>
      <c r="B4026" s="92" t="s">
        <v>4430</v>
      </c>
      <c r="C4026" s="81" t="str">
        <f t="shared" si="333"/>
        <v/>
      </c>
      <c r="D4026" s="82">
        <v>45.21</v>
      </c>
      <c r="E4026" s="83" t="s">
        <v>245</v>
      </c>
      <c r="F4026" s="127">
        <f t="shared" si="334"/>
        <v>55.1562</v>
      </c>
      <c r="G4026" s="95" t="s">
        <v>274</v>
      </c>
      <c r="H4026" s="69"/>
      <c r="I4026" s="76"/>
      <c r="J4026" s="108"/>
      <c r="K4026" s="88"/>
      <c r="N4026" s="18"/>
      <c r="P4026" s="4">
        <v>197.0</v>
      </c>
      <c r="Q4026" s="4"/>
      <c r="R4026" s="4"/>
      <c r="S4026" s="21"/>
      <c r="T4026" s="21"/>
      <c r="V4026" s="89"/>
      <c r="Z4026" s="73"/>
      <c r="AA4026" s="73">
        <v>0.0</v>
      </c>
      <c r="AB4026" s="4"/>
      <c r="AC4026" s="74"/>
      <c r="AD4026" s="75"/>
      <c r="AE4026" s="75"/>
      <c r="AF4026" s="76"/>
      <c r="AJ4026" s="90"/>
      <c r="AK4026" s="18"/>
      <c r="AL4026" s="18">
        <f t="shared" si="335"/>
        <v>0</v>
      </c>
      <c r="AO4026" s="8">
        <v>2.4631179369519094</v>
      </c>
      <c r="AT4026" s="18"/>
      <c r="AU4026" s="91"/>
    </row>
    <row r="4027" ht="12.0" customHeight="1">
      <c r="A4027" s="97">
        <v>3602087.0</v>
      </c>
      <c r="B4027" s="92" t="s">
        <v>4431</v>
      </c>
      <c r="C4027" s="81" t="str">
        <f t="shared" si="333"/>
        <v/>
      </c>
      <c r="D4027" s="82">
        <v>57.06</v>
      </c>
      <c r="E4027" s="83" t="s">
        <v>245</v>
      </c>
      <c r="F4027" s="127">
        <f t="shared" si="334"/>
        <v>69.6132</v>
      </c>
      <c r="G4027" s="95" t="s">
        <v>252</v>
      </c>
      <c r="H4027" s="69"/>
      <c r="I4027" s="76"/>
      <c r="J4027" s="108"/>
      <c r="K4027" s="88"/>
      <c r="N4027" s="18"/>
      <c r="P4027" s="4">
        <v>197.0</v>
      </c>
      <c r="Q4027" s="4"/>
      <c r="R4027" s="4"/>
      <c r="S4027" s="21"/>
      <c r="T4027" s="21"/>
      <c r="V4027" s="89"/>
      <c r="Z4027" s="73"/>
      <c r="AA4027" s="73">
        <v>0.0</v>
      </c>
      <c r="AB4027" s="4"/>
      <c r="AC4027" s="74"/>
      <c r="AD4027" s="75"/>
      <c r="AE4027" s="75"/>
      <c r="AF4027" s="76"/>
      <c r="AJ4027" s="90"/>
      <c r="AK4027" s="18"/>
      <c r="AL4027" s="18">
        <f t="shared" si="335"/>
        <v>0</v>
      </c>
      <c r="AO4027" s="8">
        <v>1.693288837819363</v>
      </c>
      <c r="AT4027" s="18"/>
      <c r="AU4027" s="91"/>
    </row>
    <row r="4028" ht="12.0" customHeight="1">
      <c r="A4028" s="109">
        <v>5705088.0</v>
      </c>
      <c r="B4028" s="110" t="s">
        <v>4432</v>
      </c>
      <c r="C4028" s="81" t="str">
        <f t="shared" si="333"/>
        <v/>
      </c>
      <c r="D4028" s="82">
        <v>91.76</v>
      </c>
      <c r="E4028" s="121" t="s">
        <v>245</v>
      </c>
      <c r="F4028" s="128">
        <f t="shared" si="334"/>
        <v>111.9472</v>
      </c>
      <c r="G4028" s="112" t="s">
        <v>252</v>
      </c>
      <c r="H4028" s="69"/>
      <c r="I4028" s="76"/>
      <c r="J4028" s="108"/>
      <c r="K4028" s="88"/>
      <c r="N4028" s="18"/>
      <c r="P4028" s="4">
        <v>197.0</v>
      </c>
      <c r="Q4028" s="4"/>
      <c r="R4028" s="4"/>
      <c r="S4028" s="21"/>
      <c r="T4028" s="21"/>
      <c r="V4028" s="89"/>
      <c r="Z4028" s="73"/>
      <c r="AA4028" s="73">
        <v>15.00094822681585</v>
      </c>
      <c r="AB4028" s="4"/>
      <c r="AC4028" s="74"/>
      <c r="AD4028" s="75"/>
      <c r="AE4028" s="75"/>
      <c r="AF4028" s="76"/>
      <c r="AJ4028" s="90">
        <v>3602088.0</v>
      </c>
      <c r="AK4028" s="18"/>
      <c r="AL4028" s="18">
        <f t="shared" si="335"/>
        <v>0</v>
      </c>
      <c r="AO4028" s="8">
        <v>1.3181529584469203</v>
      </c>
      <c r="AT4028" s="18"/>
      <c r="AU4028" s="91"/>
    </row>
    <row r="4029" ht="60.0" customHeight="1">
      <c r="A4029" s="62">
        <v>144.0</v>
      </c>
      <c r="B4029" s="113" t="s">
        <v>4433</v>
      </c>
      <c r="C4029" s="66"/>
      <c r="D4029" s="82"/>
      <c r="E4029" s="66"/>
      <c r="F4029" s="114"/>
      <c r="G4029" s="68"/>
      <c r="H4029" s="69"/>
      <c r="I4029" s="70">
        <v>0.0</v>
      </c>
      <c r="J4029" s="71"/>
      <c r="K4029" s="71"/>
      <c r="N4029" s="18"/>
      <c r="P4029" s="4">
        <v>198.0</v>
      </c>
      <c r="Q4029" s="4"/>
      <c r="R4029" s="5"/>
      <c r="S4029" s="21"/>
      <c r="T4029" s="21"/>
      <c r="V4029" s="72"/>
      <c r="Z4029" s="73"/>
      <c r="AA4029" s="73"/>
      <c r="AB4029" s="4"/>
      <c r="AC4029" s="74"/>
      <c r="AD4029" s="75"/>
      <c r="AE4029" s="75"/>
      <c r="AF4029" s="76"/>
      <c r="AJ4029" s="90"/>
      <c r="AK4029" s="18"/>
      <c r="AL4029" s="18"/>
      <c r="AT4029" s="18"/>
      <c r="AU4029" s="91"/>
    </row>
    <row r="4030" ht="12.0" customHeight="1">
      <c r="A4030" s="79">
        <v>3602089.0</v>
      </c>
      <c r="B4030" s="80" t="s">
        <v>4434</v>
      </c>
      <c r="C4030" s="81" t="str">
        <f t="shared" ref="C4030:C4035" si="336">IF(MROUND(AL4030/(AO4030*F4030),1)=0,"",MROUND(AL4030/(AO4030*F4030),1))</f>
        <v/>
      </c>
      <c r="D4030" s="82">
        <v>103.59</v>
      </c>
      <c r="E4030" s="83" t="s">
        <v>245</v>
      </c>
      <c r="F4030" s="84">
        <f t="shared" ref="F4030:F4035" si="337">D4030*1.22</f>
        <v>126.3798</v>
      </c>
      <c r="G4030" s="85" t="s">
        <v>252</v>
      </c>
      <c r="H4030" s="69"/>
      <c r="I4030" s="76"/>
      <c r="J4030" s="108"/>
      <c r="K4030" s="88"/>
      <c r="N4030" s="18"/>
      <c r="P4030" s="4">
        <v>198.0</v>
      </c>
      <c r="Q4030" s="4"/>
      <c r="R4030" s="4"/>
      <c r="S4030" s="21"/>
      <c r="T4030" s="21"/>
      <c r="V4030" s="89"/>
      <c r="Z4030" s="73"/>
      <c r="AA4030" s="73">
        <v>15.000839912649084</v>
      </c>
      <c r="AB4030" s="4"/>
      <c r="AC4030" s="74"/>
      <c r="AD4030" s="75"/>
      <c r="AE4030" s="75"/>
      <c r="AF4030" s="76"/>
      <c r="AJ4030" s="90"/>
      <c r="AK4030" s="18"/>
      <c r="AL4030" s="18">
        <f t="shared" ref="AL4030:AL4035" si="338">$I$4029/6</f>
        <v>0</v>
      </c>
      <c r="AO4030" s="8">
        <v>1.5961753727504313</v>
      </c>
      <c r="AT4030" s="18"/>
      <c r="AU4030" s="91"/>
    </row>
    <row r="4031" ht="12.0" customHeight="1">
      <c r="A4031" s="97">
        <v>5705090.0</v>
      </c>
      <c r="B4031" s="92" t="s">
        <v>4435</v>
      </c>
      <c r="C4031" s="81" t="str">
        <f t="shared" si="336"/>
        <v/>
      </c>
      <c r="D4031" s="82">
        <v>107.89</v>
      </c>
      <c r="E4031" s="94" t="s">
        <v>245</v>
      </c>
      <c r="F4031" s="84">
        <f t="shared" si="337"/>
        <v>131.6258</v>
      </c>
      <c r="G4031" s="95" t="s">
        <v>246</v>
      </c>
      <c r="H4031" s="69"/>
      <c r="I4031" s="76"/>
      <c r="J4031" s="108"/>
      <c r="K4031" s="88"/>
      <c r="N4031" s="18"/>
      <c r="P4031" s="4">
        <v>198.0</v>
      </c>
      <c r="Q4031" s="4"/>
      <c r="R4031" s="4"/>
      <c r="S4031" s="21"/>
      <c r="T4031" s="21"/>
      <c r="V4031" s="89"/>
      <c r="Z4031" s="73"/>
      <c r="AA4031" s="73">
        <v>15.0</v>
      </c>
      <c r="AB4031" s="4"/>
      <c r="AC4031" s="74"/>
      <c r="AD4031" s="75"/>
      <c r="AE4031" s="75"/>
      <c r="AF4031" s="76"/>
      <c r="AJ4031" s="90">
        <v>3602090.0</v>
      </c>
      <c r="AK4031" s="18"/>
      <c r="AL4031" s="18">
        <f t="shared" si="338"/>
        <v>0</v>
      </c>
      <c r="AO4031" s="8">
        <v>1.0946743265822214</v>
      </c>
      <c r="AT4031" s="18"/>
      <c r="AU4031" s="91"/>
    </row>
    <row r="4032" ht="12.0" customHeight="1">
      <c r="A4032" s="97">
        <v>3602091.0</v>
      </c>
      <c r="B4032" s="92" t="s">
        <v>4436</v>
      </c>
      <c r="C4032" s="81" t="str">
        <f t="shared" si="336"/>
        <v/>
      </c>
      <c r="D4032" s="82">
        <v>128.61</v>
      </c>
      <c r="E4032" s="94" t="s">
        <v>245</v>
      </c>
      <c r="F4032" s="84">
        <f t="shared" si="337"/>
        <v>156.9042</v>
      </c>
      <c r="G4032" s="95" t="s">
        <v>252</v>
      </c>
      <c r="H4032" s="69"/>
      <c r="I4032" s="76"/>
      <c r="J4032" s="108"/>
      <c r="K4032" s="88"/>
      <c r="N4032" s="18"/>
      <c r="P4032" s="4">
        <v>198.0</v>
      </c>
      <c r="Q4032" s="4"/>
      <c r="R4032" s="4"/>
      <c r="S4032" s="21"/>
      <c r="T4032" s="21"/>
      <c r="V4032" s="89"/>
      <c r="Z4032" s="73"/>
      <c r="AA4032" s="73">
        <v>15.00473548910837</v>
      </c>
      <c r="AB4032" s="4"/>
      <c r="AC4032" s="74"/>
      <c r="AD4032" s="75"/>
      <c r="AE4032" s="75"/>
      <c r="AF4032" s="76"/>
      <c r="AJ4032" s="90"/>
      <c r="AK4032" s="18"/>
      <c r="AL4032" s="18">
        <f t="shared" si="338"/>
        <v>0</v>
      </c>
      <c r="AO4032" s="8">
        <v>2.181075252491172</v>
      </c>
      <c r="AT4032" s="18"/>
      <c r="AU4032" s="91"/>
    </row>
    <row r="4033" ht="12.0" customHeight="1">
      <c r="A4033" s="97">
        <v>5705092.0</v>
      </c>
      <c r="B4033" s="92" t="s">
        <v>4437</v>
      </c>
      <c r="C4033" s="81" t="str">
        <f t="shared" si="336"/>
        <v/>
      </c>
      <c r="D4033" s="82">
        <v>132.69</v>
      </c>
      <c r="E4033" s="94" t="s">
        <v>245</v>
      </c>
      <c r="F4033" s="84">
        <f t="shared" si="337"/>
        <v>161.8818</v>
      </c>
      <c r="G4033" s="95" t="s">
        <v>246</v>
      </c>
      <c r="H4033" s="69"/>
      <c r="I4033" s="76"/>
      <c r="J4033" s="108"/>
      <c r="K4033" s="88"/>
      <c r="N4033" s="18"/>
      <c r="P4033" s="4">
        <v>198.0</v>
      </c>
      <c r="Q4033" s="4"/>
      <c r="R4033" s="4"/>
      <c r="S4033" s="21"/>
      <c r="T4033" s="21"/>
      <c r="V4033" s="89"/>
      <c r="Z4033" s="73"/>
      <c r="AA4033" s="73">
        <v>15.003278688524588</v>
      </c>
      <c r="AB4033" s="4"/>
      <c r="AC4033" s="74"/>
      <c r="AD4033" s="75"/>
      <c r="AE4033" s="75"/>
      <c r="AF4033" s="76"/>
      <c r="AJ4033" s="90">
        <v>3602092.0</v>
      </c>
      <c r="AK4033" s="18"/>
      <c r="AL4033" s="18">
        <f t="shared" si="338"/>
        <v>0</v>
      </c>
      <c r="AO4033" s="8">
        <v>0.9106338294370526</v>
      </c>
      <c r="AT4033" s="18"/>
      <c r="AU4033" s="91"/>
    </row>
    <row r="4034" ht="12.0" customHeight="1">
      <c r="A4034" s="97">
        <v>3602093.0</v>
      </c>
      <c r="B4034" s="92" t="s">
        <v>4438</v>
      </c>
      <c r="C4034" s="81" t="str">
        <f t="shared" si="336"/>
        <v/>
      </c>
      <c r="D4034" s="82">
        <v>172.12</v>
      </c>
      <c r="E4034" s="94" t="s">
        <v>245</v>
      </c>
      <c r="F4034" s="84">
        <f t="shared" si="337"/>
        <v>209.9864</v>
      </c>
      <c r="G4034" s="95" t="s">
        <v>246</v>
      </c>
      <c r="H4034" s="69"/>
      <c r="I4034" s="76"/>
      <c r="J4034" s="108"/>
      <c r="K4034" s="88"/>
      <c r="N4034" s="18"/>
      <c r="P4034" s="4">
        <v>198.0</v>
      </c>
      <c r="Q4034" s="4"/>
      <c r="R4034" s="4"/>
      <c r="S4034" s="21"/>
      <c r="T4034" s="21"/>
      <c r="V4034" s="89"/>
      <c r="Z4034" s="73"/>
      <c r="AA4034" s="73">
        <v>15.003538570417547</v>
      </c>
      <c r="AB4034" s="4"/>
      <c r="AC4034" s="74"/>
      <c r="AD4034" s="75"/>
      <c r="AE4034" s="75"/>
      <c r="AF4034" s="76"/>
      <c r="AJ4034" s="90"/>
      <c r="AK4034" s="18"/>
      <c r="AL4034" s="18">
        <f t="shared" si="338"/>
        <v>0</v>
      </c>
      <c r="AO4034" s="8">
        <v>0.6125140196096083</v>
      </c>
      <c r="AT4034" s="18"/>
      <c r="AU4034" s="91"/>
    </row>
    <row r="4035" ht="12.0" customHeight="1">
      <c r="A4035" s="109">
        <v>5705094.0</v>
      </c>
      <c r="B4035" s="110" t="s">
        <v>4439</v>
      </c>
      <c r="C4035" s="81" t="str">
        <f t="shared" si="336"/>
        <v/>
      </c>
      <c r="D4035" s="82">
        <v>186.55</v>
      </c>
      <c r="E4035" s="121" t="s">
        <v>245</v>
      </c>
      <c r="F4035" s="128">
        <f t="shared" si="337"/>
        <v>227.591</v>
      </c>
      <c r="G4035" s="112" t="s">
        <v>246</v>
      </c>
      <c r="H4035" s="69"/>
      <c r="I4035" s="76"/>
      <c r="J4035" s="108"/>
      <c r="K4035" s="88"/>
      <c r="N4035" s="18"/>
      <c r="P4035" s="4">
        <v>198.0</v>
      </c>
      <c r="Q4035" s="4"/>
      <c r="R4035" s="4"/>
      <c r="S4035" s="21"/>
      <c r="T4035" s="21"/>
      <c r="V4035" s="89"/>
      <c r="Z4035" s="73"/>
      <c r="AA4035" s="73">
        <v>14.998600876783883</v>
      </c>
      <c r="AB4035" s="4"/>
      <c r="AC4035" s="74"/>
      <c r="AD4035" s="75"/>
      <c r="AE4035" s="75"/>
      <c r="AF4035" s="76"/>
      <c r="AJ4035" s="90">
        <v>3602094.0</v>
      </c>
      <c r="AK4035" s="18"/>
      <c r="AL4035" s="18">
        <f t="shared" si="338"/>
        <v>0</v>
      </c>
      <c r="AO4035" s="8">
        <v>0.7869447193684903</v>
      </c>
      <c r="AT4035" s="18"/>
      <c r="AU4035" s="91"/>
    </row>
    <row r="4036" ht="60.0" customHeight="1">
      <c r="A4036" s="62">
        <v>145.0</v>
      </c>
      <c r="B4036" s="113" t="s">
        <v>4440</v>
      </c>
      <c r="C4036" s="66"/>
      <c r="D4036" s="82"/>
      <c r="E4036" s="66"/>
      <c r="F4036" s="114"/>
      <c r="G4036" s="68"/>
      <c r="H4036" s="69"/>
      <c r="I4036" s="70">
        <v>0.0</v>
      </c>
      <c r="J4036" s="71"/>
      <c r="K4036" s="71"/>
      <c r="N4036" s="18"/>
      <c r="P4036" s="4">
        <v>199.0</v>
      </c>
      <c r="Q4036" s="4"/>
      <c r="R4036" s="5"/>
      <c r="S4036" s="21"/>
      <c r="T4036" s="21"/>
      <c r="V4036" s="72"/>
      <c r="Z4036" s="73"/>
      <c r="AA4036" s="73"/>
      <c r="AB4036" s="4"/>
      <c r="AC4036" s="74"/>
      <c r="AD4036" s="75"/>
      <c r="AE4036" s="75"/>
      <c r="AF4036" s="76"/>
      <c r="AJ4036" s="90"/>
      <c r="AK4036" s="18"/>
      <c r="AL4036" s="18"/>
      <c r="AT4036" s="18"/>
      <c r="AU4036" s="91"/>
    </row>
    <row r="4037" ht="12.0" customHeight="1">
      <c r="A4037" s="79">
        <v>3602021.0</v>
      </c>
      <c r="B4037" s="80" t="s">
        <v>4441</v>
      </c>
      <c r="C4037" s="81" t="str">
        <f t="shared" ref="C4037:C4092" si="339">IF(MROUND(AL4037/(AO4037*F4037),1)=0,"",MROUND(AL4037/(AO4037*F4037),1))</f>
        <v/>
      </c>
      <c r="D4037" s="82">
        <v>31.24</v>
      </c>
      <c r="E4037" s="83" t="s">
        <v>245</v>
      </c>
      <c r="F4037" s="84">
        <f t="shared" ref="F4037:F4092" si="340">D4037*1.22</f>
        <v>38.1128</v>
      </c>
      <c r="G4037" s="85" t="s">
        <v>246</v>
      </c>
      <c r="H4037" s="69"/>
      <c r="I4037" s="87" t="s">
        <v>1735</v>
      </c>
      <c r="J4037" s="108"/>
      <c r="K4037" s="88"/>
      <c r="N4037" s="18"/>
      <c r="P4037" s="4">
        <v>199.0</v>
      </c>
      <c r="Q4037" s="4"/>
      <c r="R4037" s="4"/>
      <c r="S4037" s="21"/>
      <c r="T4037" s="21"/>
      <c r="V4037" s="89"/>
      <c r="Z4037" s="73"/>
      <c r="AA4037" s="73">
        <v>14.986072423398326</v>
      </c>
      <c r="AB4037" s="4"/>
      <c r="AC4037" s="74"/>
      <c r="AD4037" s="75"/>
      <c r="AE4037" s="75"/>
      <c r="AF4037" s="76"/>
      <c r="AJ4037" s="90"/>
      <c r="AK4037" s="18"/>
      <c r="AL4037" s="18">
        <f t="shared" ref="AL4037:AL4092" si="341">$I$4036/56</f>
        <v>0</v>
      </c>
      <c r="AO4037" s="8">
        <v>1.468885624892758</v>
      </c>
      <c r="AT4037" s="18"/>
      <c r="AU4037" s="91"/>
    </row>
    <row r="4038" ht="12.0" customHeight="1">
      <c r="A4038" s="97">
        <v>5705022.0</v>
      </c>
      <c r="B4038" s="92" t="s">
        <v>4442</v>
      </c>
      <c r="C4038" s="81" t="str">
        <f t="shared" si="339"/>
        <v/>
      </c>
      <c r="D4038" s="82">
        <v>36.03</v>
      </c>
      <c r="E4038" s="94" t="s">
        <v>245</v>
      </c>
      <c r="F4038" s="84">
        <f t="shared" si="340"/>
        <v>43.9566</v>
      </c>
      <c r="G4038" s="95" t="s">
        <v>274</v>
      </c>
      <c r="H4038" s="69"/>
      <c r="I4038" s="187" t="s">
        <v>4443</v>
      </c>
      <c r="J4038" s="108"/>
      <c r="K4038" s="88"/>
      <c r="N4038" s="18"/>
      <c r="P4038" s="4">
        <v>199.0</v>
      </c>
      <c r="Q4038" s="4"/>
      <c r="R4038" s="4"/>
      <c r="S4038" s="21"/>
      <c r="T4038" s="21"/>
      <c r="V4038" s="89"/>
      <c r="Z4038" s="73"/>
      <c r="AA4038" s="73">
        <v>14.979123173277657</v>
      </c>
      <c r="AB4038" s="4"/>
      <c r="AC4038" s="74"/>
      <c r="AD4038" s="75"/>
      <c r="AE4038" s="75"/>
      <c r="AF4038" s="76"/>
      <c r="AJ4038" s="90">
        <v>3602022.0</v>
      </c>
      <c r="AK4038" s="18"/>
      <c r="AL4038" s="18">
        <f t="shared" si="341"/>
        <v>0</v>
      </c>
      <c r="AO4038" s="8">
        <v>0.9976229836006044</v>
      </c>
      <c r="AT4038" s="18"/>
      <c r="AU4038" s="91"/>
    </row>
    <row r="4039" ht="12.0" customHeight="1">
      <c r="A4039" s="97">
        <v>5705023.0</v>
      </c>
      <c r="B4039" s="92" t="s">
        <v>4444</v>
      </c>
      <c r="C4039" s="81" t="str">
        <f t="shared" si="339"/>
        <v/>
      </c>
      <c r="D4039" s="82">
        <v>36.46</v>
      </c>
      <c r="E4039" s="94" t="s">
        <v>245</v>
      </c>
      <c r="F4039" s="84">
        <f t="shared" si="340"/>
        <v>44.4812</v>
      </c>
      <c r="G4039" s="95" t="s">
        <v>252</v>
      </c>
      <c r="H4039" s="69"/>
      <c r="I4039" s="188"/>
      <c r="J4039" s="108"/>
      <c r="K4039" s="88"/>
      <c r="N4039" s="18"/>
      <c r="P4039" s="4">
        <v>199.0</v>
      </c>
      <c r="Q4039" s="4"/>
      <c r="R4039" s="4"/>
      <c r="S4039" s="21"/>
      <c r="T4039" s="21"/>
      <c r="V4039" s="89"/>
      <c r="Z4039" s="73"/>
      <c r="AA4039" s="73">
        <v>14.988066825775661</v>
      </c>
      <c r="AB4039" s="4"/>
      <c r="AC4039" s="74"/>
      <c r="AD4039" s="75"/>
      <c r="AE4039" s="75"/>
      <c r="AF4039" s="76"/>
      <c r="AJ4039" s="90">
        <v>3602023.0</v>
      </c>
      <c r="AK4039" s="18"/>
      <c r="AL4039" s="18">
        <f t="shared" si="341"/>
        <v>0</v>
      </c>
      <c r="AO4039" s="8">
        <v>3.0782779366584765</v>
      </c>
      <c r="AT4039" s="18"/>
      <c r="AU4039" s="91"/>
    </row>
    <row r="4040" ht="12.0" customHeight="1">
      <c r="A4040" s="97">
        <v>5705024.0</v>
      </c>
      <c r="B4040" s="92" t="s">
        <v>4445</v>
      </c>
      <c r="C4040" s="81" t="str">
        <f t="shared" si="339"/>
        <v/>
      </c>
      <c r="D4040" s="82">
        <v>40.54</v>
      </c>
      <c r="E4040" s="94" t="s">
        <v>245</v>
      </c>
      <c r="F4040" s="84">
        <f t="shared" si="340"/>
        <v>49.4588</v>
      </c>
      <c r="G4040" s="95" t="s">
        <v>246</v>
      </c>
      <c r="H4040" s="69"/>
      <c r="I4040" s="76"/>
      <c r="J4040" s="108"/>
      <c r="K4040" s="88"/>
      <c r="N4040" s="18"/>
      <c r="P4040" s="4">
        <v>199.0</v>
      </c>
      <c r="Q4040" s="4"/>
      <c r="R4040" s="4"/>
      <c r="S4040" s="21"/>
      <c r="T4040" s="21"/>
      <c r="V4040" s="89"/>
      <c r="Z4040" s="73"/>
      <c r="AA4040" s="73">
        <v>14.984972091026194</v>
      </c>
      <c r="AB4040" s="4"/>
      <c r="AC4040" s="74"/>
      <c r="AD4040" s="75"/>
      <c r="AE4040" s="75"/>
      <c r="AF4040" s="76"/>
      <c r="AJ4040" s="90">
        <v>3602024.0</v>
      </c>
      <c r="AK4040" s="18"/>
      <c r="AL4040" s="18">
        <f t="shared" si="341"/>
        <v>0</v>
      </c>
      <c r="AO4040" s="8">
        <v>1.5651764302843443</v>
      </c>
      <c r="AT4040" s="18"/>
      <c r="AU4040" s="91"/>
    </row>
    <row r="4041" ht="12.0" customHeight="1">
      <c r="A4041" s="97">
        <v>5705025.0</v>
      </c>
      <c r="B4041" s="92" t="s">
        <v>4446</v>
      </c>
      <c r="C4041" s="81" t="str">
        <f t="shared" si="339"/>
        <v/>
      </c>
      <c r="D4041" s="82">
        <v>42.12</v>
      </c>
      <c r="E4041" s="94" t="s">
        <v>245</v>
      </c>
      <c r="F4041" s="84">
        <f t="shared" si="340"/>
        <v>51.3864</v>
      </c>
      <c r="G4041" s="95" t="s">
        <v>246</v>
      </c>
      <c r="H4041" s="69"/>
      <c r="I4041" s="187" t="s">
        <v>4447</v>
      </c>
      <c r="J4041" s="108"/>
      <c r="K4041" s="88"/>
      <c r="N4041" s="18"/>
      <c r="P4041" s="4">
        <v>199.0</v>
      </c>
      <c r="Q4041" s="4"/>
      <c r="R4041" s="4"/>
      <c r="S4041" s="21"/>
      <c r="T4041" s="21"/>
      <c r="V4041" s="89"/>
      <c r="Z4041" s="73"/>
      <c r="AA4041" s="73">
        <v>14.993804213135064</v>
      </c>
      <c r="AB4041" s="4"/>
      <c r="AC4041" s="74"/>
      <c r="AD4041" s="75"/>
      <c r="AE4041" s="75"/>
      <c r="AF4041" s="76"/>
      <c r="AJ4041" s="90">
        <v>3602025.0</v>
      </c>
      <c r="AK4041" s="18"/>
      <c r="AL4041" s="18">
        <f t="shared" si="341"/>
        <v>0</v>
      </c>
      <c r="AO4041" s="8">
        <v>0.3740695428942717</v>
      </c>
      <c r="AT4041" s="18"/>
      <c r="AU4041" s="91"/>
    </row>
    <row r="4042" ht="12.0" customHeight="1">
      <c r="A4042" s="97">
        <v>5705026.0</v>
      </c>
      <c r="B4042" s="92" t="s">
        <v>4448</v>
      </c>
      <c r="C4042" s="81" t="str">
        <f t="shared" si="339"/>
        <v/>
      </c>
      <c r="D4042" s="82">
        <v>47.28</v>
      </c>
      <c r="E4042" s="94" t="s">
        <v>245</v>
      </c>
      <c r="F4042" s="84">
        <f t="shared" si="340"/>
        <v>57.6816</v>
      </c>
      <c r="G4042" s="95" t="s">
        <v>274</v>
      </c>
      <c r="H4042" s="69"/>
      <c r="I4042" s="188"/>
      <c r="J4042" s="108"/>
      <c r="K4042" s="88"/>
      <c r="N4042" s="18"/>
      <c r="P4042" s="4">
        <v>199.0</v>
      </c>
      <c r="Q4042" s="4"/>
      <c r="R4042" s="4"/>
      <c r="S4042" s="21"/>
      <c r="T4042" s="21"/>
      <c r="V4042" s="89"/>
      <c r="Z4042" s="73"/>
      <c r="AA4042" s="73">
        <v>15.016562384983445</v>
      </c>
      <c r="AB4042" s="4"/>
      <c r="AC4042" s="74"/>
      <c r="AD4042" s="75"/>
      <c r="AE4042" s="75"/>
      <c r="AF4042" s="76"/>
      <c r="AJ4042" s="90">
        <v>3602026.0</v>
      </c>
      <c r="AK4042" s="18"/>
      <c r="AL4042" s="18">
        <f t="shared" si="341"/>
        <v>0</v>
      </c>
      <c r="AO4042" s="8">
        <v>0.26424884864012044</v>
      </c>
      <c r="AT4042" s="18"/>
      <c r="AU4042" s="91"/>
    </row>
    <row r="4043" ht="12.0" customHeight="1">
      <c r="A4043" s="97">
        <v>5705027.0</v>
      </c>
      <c r="B4043" s="92" t="s">
        <v>4449</v>
      </c>
      <c r="C4043" s="81" t="str">
        <f t="shared" si="339"/>
        <v/>
      </c>
      <c r="D4043" s="82">
        <v>48.67</v>
      </c>
      <c r="E4043" s="94" t="s">
        <v>245</v>
      </c>
      <c r="F4043" s="84">
        <f t="shared" si="340"/>
        <v>59.3774</v>
      </c>
      <c r="G4043" s="95" t="s">
        <v>274</v>
      </c>
      <c r="H4043" s="69"/>
      <c r="I4043" s="76"/>
      <c r="J4043" s="108"/>
      <c r="K4043" s="88"/>
      <c r="N4043" s="18"/>
      <c r="P4043" s="4">
        <v>199.0</v>
      </c>
      <c r="Q4043" s="4"/>
      <c r="R4043" s="4"/>
      <c r="S4043" s="21"/>
      <c r="T4043" s="21"/>
      <c r="V4043" s="89"/>
      <c r="Z4043" s="73"/>
      <c r="AA4043" s="73">
        <v>15.016088666428317</v>
      </c>
      <c r="AB4043" s="4"/>
      <c r="AC4043" s="74"/>
      <c r="AD4043" s="75"/>
      <c r="AE4043" s="75"/>
      <c r="AF4043" s="76"/>
      <c r="AJ4043" s="90">
        <v>3602027.0</v>
      </c>
      <c r="AK4043" s="18"/>
      <c r="AL4043" s="18">
        <f t="shared" si="341"/>
        <v>0</v>
      </c>
      <c r="AO4043" s="8">
        <v>0.828128367827107</v>
      </c>
      <c r="AT4043" s="18"/>
      <c r="AU4043" s="91"/>
    </row>
    <row r="4044" ht="12.0" customHeight="1">
      <c r="A4044" s="97">
        <v>5705028.0</v>
      </c>
      <c r="B4044" s="92" t="s">
        <v>4450</v>
      </c>
      <c r="C4044" s="81" t="str">
        <f t="shared" si="339"/>
        <v/>
      </c>
      <c r="D4044" s="82">
        <v>50.96</v>
      </c>
      <c r="E4044" s="94" t="s">
        <v>245</v>
      </c>
      <c r="F4044" s="84">
        <f t="shared" si="340"/>
        <v>62.1712</v>
      </c>
      <c r="G4044" s="95" t="s">
        <v>252</v>
      </c>
      <c r="H4044" s="69"/>
      <c r="I4044" s="187" t="s">
        <v>4451</v>
      </c>
      <c r="J4044" s="108"/>
      <c r="K4044" s="88"/>
      <c r="N4044" s="18"/>
      <c r="P4044" s="4">
        <v>199.0</v>
      </c>
      <c r="Q4044" s="4"/>
      <c r="R4044" s="4"/>
      <c r="S4044" s="21"/>
      <c r="T4044" s="21"/>
      <c r="V4044" s="89"/>
      <c r="Z4044" s="73"/>
      <c r="AA4044" s="73">
        <v>14.993169398907114</v>
      </c>
      <c r="AB4044" s="4"/>
      <c r="AC4044" s="74"/>
      <c r="AD4044" s="75"/>
      <c r="AE4044" s="75"/>
      <c r="AF4044" s="76"/>
      <c r="AJ4044" s="90">
        <v>3602028.0</v>
      </c>
      <c r="AK4044" s="18"/>
      <c r="AL4044" s="18">
        <f t="shared" si="341"/>
        <v>0</v>
      </c>
      <c r="AO4044" s="8">
        <v>0.7194583860100284</v>
      </c>
      <c r="AT4044" s="18"/>
      <c r="AU4044" s="91"/>
    </row>
    <row r="4045" ht="12.0" customHeight="1">
      <c r="A4045" s="97">
        <v>3602029.0</v>
      </c>
      <c r="B4045" s="92" t="s">
        <v>4452</v>
      </c>
      <c r="C4045" s="81" t="str">
        <f t="shared" si="339"/>
        <v/>
      </c>
      <c r="D4045" s="82">
        <v>40.42</v>
      </c>
      <c r="E4045" s="94" t="s">
        <v>245</v>
      </c>
      <c r="F4045" s="84">
        <f t="shared" si="340"/>
        <v>49.3124</v>
      </c>
      <c r="G4045" s="95" t="s">
        <v>246</v>
      </c>
      <c r="H4045" s="69"/>
      <c r="I4045" s="188"/>
      <c r="J4045" s="108"/>
      <c r="K4045" s="88"/>
      <c r="N4045" s="18"/>
      <c r="P4045" s="4">
        <v>199.0</v>
      </c>
      <c r="Q4045" s="4"/>
      <c r="R4045" s="4"/>
      <c r="S4045" s="21"/>
      <c r="T4045" s="21"/>
      <c r="V4045" s="89"/>
      <c r="Z4045" s="73"/>
      <c r="AA4045" s="73">
        <v>15.01721170395868</v>
      </c>
      <c r="AB4045" s="4"/>
      <c r="AC4045" s="74"/>
      <c r="AD4045" s="75"/>
      <c r="AE4045" s="75"/>
      <c r="AF4045" s="76"/>
      <c r="AJ4045" s="90"/>
      <c r="AK4045" s="18"/>
      <c r="AL4045" s="18">
        <f t="shared" si="341"/>
        <v>0</v>
      </c>
      <c r="AO4045" s="8">
        <v>1.1351081880370548</v>
      </c>
      <c r="AT4045" s="18"/>
      <c r="AU4045" s="91"/>
    </row>
    <row r="4046" ht="12.0" customHeight="1">
      <c r="A4046" s="97">
        <v>5705030.0</v>
      </c>
      <c r="B4046" s="92" t="s">
        <v>4453</v>
      </c>
      <c r="C4046" s="81" t="str">
        <f t="shared" si="339"/>
        <v/>
      </c>
      <c r="D4046" s="82">
        <v>59.53</v>
      </c>
      <c r="E4046" s="94"/>
      <c r="F4046" s="84">
        <f t="shared" si="340"/>
        <v>72.6266</v>
      </c>
      <c r="G4046" s="95" t="s">
        <v>274</v>
      </c>
      <c r="H4046" s="69"/>
      <c r="I4046" s="76"/>
      <c r="J4046" s="108"/>
      <c r="K4046" s="88"/>
      <c r="N4046" s="18"/>
      <c r="P4046" s="4">
        <v>199.0</v>
      </c>
      <c r="Q4046" s="4"/>
      <c r="R4046" s="4"/>
      <c r="S4046" s="21"/>
      <c r="T4046" s="21"/>
      <c r="V4046" s="89"/>
      <c r="Z4046" s="73"/>
      <c r="AA4046" s="73">
        <v>14.998421218819075</v>
      </c>
      <c r="AB4046" s="4"/>
      <c r="AC4046" s="74"/>
      <c r="AD4046" s="75"/>
      <c r="AE4046" s="75"/>
      <c r="AF4046" s="76"/>
      <c r="AJ4046" s="90">
        <v>3602030.0</v>
      </c>
      <c r="AK4046" s="18"/>
      <c r="AL4046" s="18">
        <f t="shared" si="341"/>
        <v>0</v>
      </c>
      <c r="AO4046" s="8">
        <v>0.09257458142611966</v>
      </c>
      <c r="AT4046" s="18"/>
      <c r="AU4046" s="91"/>
    </row>
    <row r="4047" ht="12.0" customHeight="1">
      <c r="A4047" s="97">
        <v>5705031.0</v>
      </c>
      <c r="B4047" s="92" t="s">
        <v>4454</v>
      </c>
      <c r="C4047" s="81" t="str">
        <f t="shared" si="339"/>
        <v/>
      </c>
      <c r="D4047" s="82">
        <v>57.56</v>
      </c>
      <c r="E4047" s="94" t="s">
        <v>245</v>
      </c>
      <c r="F4047" s="84">
        <f t="shared" si="340"/>
        <v>70.2232</v>
      </c>
      <c r="G4047" s="95" t="s">
        <v>274</v>
      </c>
      <c r="H4047" s="69"/>
      <c r="I4047" s="187" t="s">
        <v>4455</v>
      </c>
      <c r="J4047" s="108"/>
      <c r="K4047" s="88"/>
      <c r="N4047" s="18"/>
      <c r="P4047" s="4">
        <v>199.0</v>
      </c>
      <c r="Q4047" s="4"/>
      <c r="R4047" s="4"/>
      <c r="S4047" s="21"/>
      <c r="T4047" s="21"/>
      <c r="V4047" s="89"/>
      <c r="Z4047" s="73"/>
      <c r="AA4047" s="73">
        <v>14.998488055639555</v>
      </c>
      <c r="AB4047" s="4"/>
      <c r="AC4047" s="74"/>
      <c r="AD4047" s="75"/>
      <c r="AE4047" s="75"/>
      <c r="AF4047" s="76"/>
      <c r="AJ4047" s="90">
        <v>3602031.0</v>
      </c>
      <c r="AK4047" s="18"/>
      <c r="AL4047" s="18">
        <f t="shared" si="341"/>
        <v>0</v>
      </c>
      <c r="AO4047" s="8">
        <v>0.4479168098625778</v>
      </c>
      <c r="AT4047" s="18"/>
      <c r="AU4047" s="91"/>
    </row>
    <row r="4048" ht="12.0" customHeight="1">
      <c r="A4048" s="97">
        <v>5705032.0</v>
      </c>
      <c r="B4048" s="92" t="s">
        <v>4456</v>
      </c>
      <c r="C4048" s="81" t="str">
        <f t="shared" si="339"/>
        <v/>
      </c>
      <c r="D4048" s="82">
        <v>65.57</v>
      </c>
      <c r="E4048" s="94" t="s">
        <v>245</v>
      </c>
      <c r="F4048" s="84">
        <f t="shared" si="340"/>
        <v>79.9954</v>
      </c>
      <c r="G4048" s="95" t="s">
        <v>252</v>
      </c>
      <c r="H4048" s="69"/>
      <c r="I4048" s="188"/>
      <c r="J4048" s="108"/>
      <c r="K4048" s="88"/>
      <c r="N4048" s="18"/>
      <c r="P4048" s="4">
        <v>199.0</v>
      </c>
      <c r="Q4048" s="4"/>
      <c r="R4048" s="4"/>
      <c r="S4048" s="21"/>
      <c r="T4048" s="21"/>
      <c r="V4048" s="89"/>
      <c r="Z4048" s="73"/>
      <c r="AA4048" s="73">
        <v>14.989968472341644</v>
      </c>
      <c r="AB4048" s="4"/>
      <c r="AC4048" s="74"/>
      <c r="AD4048" s="75"/>
      <c r="AE4048" s="75"/>
      <c r="AF4048" s="76"/>
      <c r="AJ4048" s="90">
        <v>3602032.0</v>
      </c>
      <c r="AK4048" s="18"/>
      <c r="AL4048" s="18">
        <f t="shared" si="341"/>
        <v>0</v>
      </c>
      <c r="AO4048" s="8">
        <v>0.272693383449359</v>
      </c>
      <c r="AT4048" s="18"/>
      <c r="AU4048" s="91"/>
    </row>
    <row r="4049" ht="12.0" customHeight="1">
      <c r="A4049" s="97">
        <v>5705033.0</v>
      </c>
      <c r="B4049" s="92" t="s">
        <v>4457</v>
      </c>
      <c r="C4049" s="81" t="str">
        <f t="shared" si="339"/>
        <v/>
      </c>
      <c r="D4049" s="82">
        <v>80.88</v>
      </c>
      <c r="E4049" s="94" t="s">
        <v>245</v>
      </c>
      <c r="F4049" s="84">
        <f t="shared" si="340"/>
        <v>98.6736</v>
      </c>
      <c r="G4049" s="95" t="s">
        <v>252</v>
      </c>
      <c r="H4049" s="69"/>
      <c r="I4049" s="76"/>
      <c r="J4049" s="108"/>
      <c r="K4049" s="88"/>
      <c r="N4049" s="18"/>
      <c r="P4049" s="4">
        <v>199.0</v>
      </c>
      <c r="Q4049" s="4"/>
      <c r="R4049" s="4"/>
      <c r="S4049" s="21"/>
      <c r="T4049" s="21"/>
      <c r="V4049" s="89"/>
      <c r="Z4049" s="73"/>
      <c r="AA4049" s="73">
        <v>14.995697074010323</v>
      </c>
      <c r="AB4049" s="4"/>
      <c r="AC4049" s="74"/>
      <c r="AD4049" s="75"/>
      <c r="AE4049" s="75"/>
      <c r="AF4049" s="76"/>
      <c r="AJ4049" s="90">
        <v>3602033.0</v>
      </c>
      <c r="AK4049" s="18"/>
      <c r="AL4049" s="18">
        <f t="shared" si="341"/>
        <v>0</v>
      </c>
      <c r="AO4049" s="8">
        <v>0.5305907852099833</v>
      </c>
      <c r="AT4049" s="18"/>
      <c r="AU4049" s="91"/>
    </row>
    <row r="4050" ht="12.0" customHeight="1">
      <c r="A4050" s="97">
        <v>3602034.0</v>
      </c>
      <c r="B4050" s="92" t="s">
        <v>4458</v>
      </c>
      <c r="C4050" s="81" t="str">
        <f t="shared" si="339"/>
        <v/>
      </c>
      <c r="D4050" s="82">
        <v>64.73</v>
      </c>
      <c r="E4050" s="83" t="s">
        <v>245</v>
      </c>
      <c r="F4050" s="127">
        <f t="shared" si="340"/>
        <v>78.9706</v>
      </c>
      <c r="G4050" s="95" t="s">
        <v>246</v>
      </c>
      <c r="H4050" s="69"/>
      <c r="I4050" s="76"/>
      <c r="J4050" s="108"/>
      <c r="K4050" s="88"/>
      <c r="N4050" s="18"/>
      <c r="P4050" s="4">
        <v>199.0</v>
      </c>
      <c r="Q4050" s="4"/>
      <c r="R4050" s="4"/>
      <c r="S4050" s="21"/>
      <c r="T4050" s="21"/>
      <c r="V4050" s="89"/>
      <c r="Z4050" s="73"/>
      <c r="AA4050" s="73">
        <v>0.0</v>
      </c>
      <c r="AB4050" s="4"/>
      <c r="AC4050" s="74"/>
      <c r="AD4050" s="75"/>
      <c r="AE4050" s="75"/>
      <c r="AF4050" s="76"/>
      <c r="AJ4050" s="90"/>
      <c r="AK4050" s="18"/>
      <c r="AL4050" s="18">
        <f t="shared" si="341"/>
        <v>0</v>
      </c>
      <c r="AO4050" s="8">
        <v>1.427145386669564</v>
      </c>
      <c r="AT4050" s="18"/>
      <c r="AU4050" s="91"/>
    </row>
    <row r="4051" ht="12.0" customHeight="1">
      <c r="A4051" s="97">
        <v>3602035.0</v>
      </c>
      <c r="B4051" s="92" t="s">
        <v>4459</v>
      </c>
      <c r="C4051" s="81" t="str">
        <f t="shared" si="339"/>
        <v/>
      </c>
      <c r="D4051" s="82">
        <v>31.24</v>
      </c>
      <c r="E4051" s="94" t="s">
        <v>245</v>
      </c>
      <c r="F4051" s="84">
        <f t="shared" si="340"/>
        <v>38.1128</v>
      </c>
      <c r="G4051" s="95" t="s">
        <v>246</v>
      </c>
      <c r="H4051" s="69"/>
      <c r="I4051" s="76"/>
      <c r="J4051" s="108"/>
      <c r="K4051" s="88"/>
      <c r="N4051" s="18"/>
      <c r="P4051" s="4">
        <v>199.0</v>
      </c>
      <c r="Q4051" s="4"/>
      <c r="R4051" s="4"/>
      <c r="S4051" s="21"/>
      <c r="T4051" s="21"/>
      <c r="V4051" s="89"/>
      <c r="Z4051" s="73"/>
      <c r="AA4051" s="73">
        <v>14.986072423398326</v>
      </c>
      <c r="AB4051" s="4"/>
      <c r="AC4051" s="74"/>
      <c r="AD4051" s="75"/>
      <c r="AE4051" s="75"/>
      <c r="AF4051" s="76"/>
      <c r="AJ4051" s="90"/>
      <c r="AK4051" s="18"/>
      <c r="AL4051" s="18">
        <f t="shared" si="341"/>
        <v>0</v>
      </c>
      <c r="AO4051" s="8">
        <v>233.55281435794853</v>
      </c>
      <c r="AT4051" s="18"/>
      <c r="AU4051" s="91"/>
    </row>
    <row r="4052" ht="12.0" customHeight="1">
      <c r="A4052" s="97">
        <v>5705036.0</v>
      </c>
      <c r="B4052" s="92" t="s">
        <v>4460</v>
      </c>
      <c r="C4052" s="81" t="str">
        <f t="shared" si="339"/>
        <v/>
      </c>
      <c r="D4052" s="82">
        <v>33.35</v>
      </c>
      <c r="E4052" s="94" t="s">
        <v>245</v>
      </c>
      <c r="F4052" s="84">
        <f t="shared" si="340"/>
        <v>40.687</v>
      </c>
      <c r="G4052" s="95" t="s">
        <v>274</v>
      </c>
      <c r="H4052" s="69"/>
      <c r="I4052" s="76"/>
      <c r="J4052" s="108"/>
      <c r="K4052" s="88"/>
      <c r="N4052" s="18"/>
      <c r="P4052" s="4">
        <v>199.0</v>
      </c>
      <c r="Q4052" s="4"/>
      <c r="R4052" s="4"/>
      <c r="S4052" s="21"/>
      <c r="T4052" s="21"/>
      <c r="V4052" s="89"/>
      <c r="Z4052" s="73"/>
      <c r="AA4052" s="73">
        <v>14.979123173277657</v>
      </c>
      <c r="AB4052" s="4"/>
      <c r="AC4052" s="74"/>
      <c r="AD4052" s="75"/>
      <c r="AE4052" s="75"/>
      <c r="AF4052" s="76"/>
      <c r="AJ4052" s="90">
        <v>3602036.0</v>
      </c>
      <c r="AK4052" s="18"/>
      <c r="AL4052" s="18">
        <f t="shared" si="341"/>
        <v>0</v>
      </c>
      <c r="AO4052" s="8">
        <v>6.8358866770752025</v>
      </c>
      <c r="AT4052" s="18"/>
      <c r="AU4052" s="91"/>
    </row>
    <row r="4053" ht="12.0" customHeight="1">
      <c r="A4053" s="97">
        <v>3602037.0</v>
      </c>
      <c r="B4053" s="92" t="s">
        <v>4461</v>
      </c>
      <c r="C4053" s="81" t="str">
        <f t="shared" si="339"/>
        <v/>
      </c>
      <c r="D4053" s="82">
        <v>36.46</v>
      </c>
      <c r="E4053" s="94" t="s">
        <v>372</v>
      </c>
      <c r="F4053" s="84">
        <f t="shared" si="340"/>
        <v>44.4812</v>
      </c>
      <c r="G4053" s="95" t="s">
        <v>252</v>
      </c>
      <c r="H4053" s="69"/>
      <c r="I4053" s="187" t="s">
        <v>4462</v>
      </c>
      <c r="J4053" s="108"/>
      <c r="K4053" s="88"/>
      <c r="N4053" s="18"/>
      <c r="P4053" s="4">
        <v>199.0</v>
      </c>
      <c r="Q4053" s="4"/>
      <c r="R4053" s="4"/>
      <c r="S4053" s="21"/>
      <c r="T4053" s="21"/>
      <c r="V4053" s="89"/>
      <c r="Z4053" s="73"/>
      <c r="AA4053" s="73">
        <v>14.988066825775661</v>
      </c>
      <c r="AB4053" s="4"/>
      <c r="AC4053" s="74"/>
      <c r="AD4053" s="75"/>
      <c r="AE4053" s="75"/>
      <c r="AF4053" s="76"/>
      <c r="AJ4053" s="90"/>
      <c r="AK4053" s="18"/>
      <c r="AL4053" s="18">
        <f t="shared" si="341"/>
        <v>0</v>
      </c>
      <c r="AO4053" s="8">
        <v>7.695694841646191</v>
      </c>
      <c r="AT4053" s="18"/>
      <c r="AU4053" s="91"/>
    </row>
    <row r="4054" ht="12.0" customHeight="1">
      <c r="A4054" s="97">
        <v>3602038.0</v>
      </c>
      <c r="B4054" s="92" t="s">
        <v>4463</v>
      </c>
      <c r="C4054" s="81" t="str">
        <f t="shared" si="339"/>
        <v/>
      </c>
      <c r="D4054" s="82">
        <v>40.54</v>
      </c>
      <c r="E4054" s="94"/>
      <c r="F4054" s="84">
        <f t="shared" si="340"/>
        <v>49.4588</v>
      </c>
      <c r="G4054" s="95" t="s">
        <v>246</v>
      </c>
      <c r="H4054" s="69"/>
      <c r="I4054" s="188"/>
      <c r="J4054" s="108"/>
      <c r="K4054" s="88"/>
      <c r="N4054" s="18"/>
      <c r="P4054" s="4">
        <v>199.0</v>
      </c>
      <c r="Q4054" s="4"/>
      <c r="R4054" s="4"/>
      <c r="S4054" s="21"/>
      <c r="T4054" s="21"/>
      <c r="V4054" s="89"/>
      <c r="Z4054" s="73"/>
      <c r="AA4054" s="73">
        <v>14.984972091026194</v>
      </c>
      <c r="AB4054" s="4"/>
      <c r="AC4054" s="74"/>
      <c r="AD4054" s="75"/>
      <c r="AE4054" s="75"/>
      <c r="AF4054" s="76"/>
      <c r="AJ4054" s="90"/>
      <c r="AK4054" s="18"/>
      <c r="AL4054" s="18">
        <f t="shared" si="341"/>
        <v>0</v>
      </c>
      <c r="AO4054" s="8">
        <v>179.99528948269958</v>
      </c>
      <c r="AT4054" s="18"/>
      <c r="AU4054" s="91"/>
    </row>
    <row r="4055" ht="12.0" customHeight="1">
      <c r="A4055" s="97">
        <v>3602039.0</v>
      </c>
      <c r="B4055" s="92" t="s">
        <v>4464</v>
      </c>
      <c r="C4055" s="81" t="str">
        <f t="shared" si="339"/>
        <v/>
      </c>
      <c r="D4055" s="82">
        <v>42.12</v>
      </c>
      <c r="E4055" s="94" t="s">
        <v>245</v>
      </c>
      <c r="F4055" s="84">
        <f t="shared" si="340"/>
        <v>51.3864</v>
      </c>
      <c r="G4055" s="95" t="s">
        <v>246</v>
      </c>
      <c r="H4055" s="69"/>
      <c r="I4055" s="76"/>
      <c r="J4055" s="108"/>
      <c r="K4055" s="88"/>
      <c r="N4055" s="18"/>
      <c r="P4055" s="4">
        <v>199.0</v>
      </c>
      <c r="Q4055" s="4"/>
      <c r="R4055" s="4"/>
      <c r="S4055" s="21"/>
      <c r="T4055" s="21"/>
      <c r="V4055" s="89"/>
      <c r="Z4055" s="73"/>
      <c r="AA4055" s="73">
        <v>14.993804213135064</v>
      </c>
      <c r="AB4055" s="4"/>
      <c r="AC4055" s="74"/>
      <c r="AD4055" s="75"/>
      <c r="AE4055" s="75"/>
      <c r="AF4055" s="76"/>
      <c r="AJ4055" s="90"/>
      <c r="AK4055" s="18"/>
      <c r="AL4055" s="18">
        <f t="shared" si="341"/>
        <v>0</v>
      </c>
      <c r="AO4055" s="8">
        <v>4.680924280001292</v>
      </c>
      <c r="AT4055" s="18"/>
      <c r="AU4055" s="91"/>
    </row>
    <row r="4056" ht="12.0" customHeight="1">
      <c r="A4056" s="97">
        <v>5705040.0</v>
      </c>
      <c r="B4056" s="92" t="s">
        <v>4465</v>
      </c>
      <c r="C4056" s="81" t="str">
        <f t="shared" si="339"/>
        <v/>
      </c>
      <c r="D4056" s="82">
        <v>47.28</v>
      </c>
      <c r="E4056" s="94" t="s">
        <v>458</v>
      </c>
      <c r="F4056" s="84">
        <f t="shared" si="340"/>
        <v>57.6816</v>
      </c>
      <c r="G4056" s="95" t="s">
        <v>274</v>
      </c>
      <c r="H4056" s="69"/>
      <c r="I4056" s="76"/>
      <c r="J4056" s="108"/>
      <c r="K4056" s="88"/>
      <c r="N4056" s="18"/>
      <c r="P4056" s="4">
        <v>199.0</v>
      </c>
      <c r="Q4056" s="4"/>
      <c r="R4056" s="4"/>
      <c r="S4056" s="21"/>
      <c r="T4056" s="21"/>
      <c r="V4056" s="89"/>
      <c r="Z4056" s="73"/>
      <c r="AA4056" s="73">
        <v>15.016562384983445</v>
      </c>
      <c r="AB4056" s="4"/>
      <c r="AC4056" s="74"/>
      <c r="AD4056" s="75"/>
      <c r="AE4056" s="75"/>
      <c r="AF4056" s="76"/>
      <c r="AJ4056" s="90">
        <v>3602040.0</v>
      </c>
      <c r="AK4056" s="18"/>
      <c r="AL4056" s="18">
        <f t="shared" si="341"/>
        <v>0</v>
      </c>
      <c r="AO4056" s="8">
        <v>1.95343452665608</v>
      </c>
      <c r="AT4056" s="18"/>
      <c r="AU4056" s="91"/>
    </row>
    <row r="4057" ht="12.0" customHeight="1">
      <c r="A4057" s="97">
        <v>5705041.0</v>
      </c>
      <c r="B4057" s="92" t="s">
        <v>4466</v>
      </c>
      <c r="C4057" s="81" t="str">
        <f t="shared" si="339"/>
        <v/>
      </c>
      <c r="D4057" s="82">
        <v>48.67</v>
      </c>
      <c r="E4057" s="94" t="s">
        <v>245</v>
      </c>
      <c r="F4057" s="84">
        <f t="shared" si="340"/>
        <v>59.3774</v>
      </c>
      <c r="G4057" s="95" t="s">
        <v>274</v>
      </c>
      <c r="H4057" s="69"/>
      <c r="I4057" s="87" t="s">
        <v>2174</v>
      </c>
      <c r="J4057" s="108"/>
      <c r="K4057" s="88"/>
      <c r="N4057" s="18"/>
      <c r="P4057" s="4">
        <v>199.0</v>
      </c>
      <c r="Q4057" s="4"/>
      <c r="R4057" s="4"/>
      <c r="S4057" s="21"/>
      <c r="T4057" s="21"/>
      <c r="V4057" s="89"/>
      <c r="Z4057" s="73"/>
      <c r="AA4057" s="73">
        <v>15.016088666428317</v>
      </c>
      <c r="AB4057" s="4"/>
      <c r="AC4057" s="74"/>
      <c r="AD4057" s="75"/>
      <c r="AE4057" s="75"/>
      <c r="AF4057" s="76"/>
      <c r="AJ4057" s="90">
        <v>3602041.0</v>
      </c>
      <c r="AK4057" s="18"/>
      <c r="AL4057" s="18">
        <f t="shared" si="341"/>
        <v>0</v>
      </c>
      <c r="AO4057" s="8">
        <v>2.4981872429451064</v>
      </c>
      <c r="AT4057" s="18"/>
      <c r="AU4057" s="91"/>
    </row>
    <row r="4058" ht="12.0" customHeight="1">
      <c r="A4058" s="97">
        <v>3602042.0</v>
      </c>
      <c r="B4058" s="92" t="s">
        <v>4467</v>
      </c>
      <c r="C4058" s="81" t="str">
        <f t="shared" si="339"/>
        <v/>
      </c>
      <c r="D4058" s="82">
        <v>39.94</v>
      </c>
      <c r="E4058" s="83" t="s">
        <v>245</v>
      </c>
      <c r="F4058" s="127">
        <f t="shared" si="340"/>
        <v>48.7268</v>
      </c>
      <c r="G4058" s="95" t="s">
        <v>252</v>
      </c>
      <c r="H4058" s="69"/>
      <c r="I4058" s="87"/>
      <c r="J4058" s="108"/>
      <c r="K4058" s="88"/>
      <c r="N4058" s="18"/>
      <c r="P4058" s="4">
        <v>199.0</v>
      </c>
      <c r="Q4058" s="4"/>
      <c r="R4058" s="4"/>
      <c r="S4058" s="21"/>
      <c r="T4058" s="21"/>
      <c r="V4058" s="89"/>
      <c r="Z4058" s="73"/>
      <c r="AA4058" s="73">
        <v>0.0</v>
      </c>
      <c r="AB4058" s="4"/>
      <c r="AC4058" s="74"/>
      <c r="AD4058" s="75"/>
      <c r="AE4058" s="75"/>
      <c r="AF4058" s="76"/>
      <c r="AJ4058" s="90"/>
      <c r="AK4058" s="18"/>
      <c r="AL4058" s="18">
        <f t="shared" si="341"/>
        <v>0</v>
      </c>
      <c r="AO4058" s="8">
        <v>2.548162437360642</v>
      </c>
      <c r="AT4058" s="18"/>
      <c r="AU4058" s="91"/>
    </row>
    <row r="4059" ht="12.0" customHeight="1">
      <c r="A4059" s="97">
        <v>3602043.0</v>
      </c>
      <c r="B4059" s="92" t="s">
        <v>4468</v>
      </c>
      <c r="C4059" s="81" t="str">
        <f t="shared" si="339"/>
        <v/>
      </c>
      <c r="D4059" s="82">
        <v>40.42</v>
      </c>
      <c r="E4059" s="94"/>
      <c r="F4059" s="84">
        <f t="shared" si="340"/>
        <v>49.3124</v>
      </c>
      <c r="G4059" s="95" t="s">
        <v>246</v>
      </c>
      <c r="H4059" s="69"/>
      <c r="I4059" s="87"/>
      <c r="J4059" s="108"/>
      <c r="K4059" s="88"/>
      <c r="N4059" s="18"/>
      <c r="P4059" s="4">
        <v>199.0</v>
      </c>
      <c r="Q4059" s="4"/>
      <c r="R4059" s="4"/>
      <c r="S4059" s="21"/>
      <c r="T4059" s="21"/>
      <c r="V4059" s="89"/>
      <c r="Z4059" s="73"/>
      <c r="AA4059" s="73">
        <v>15.01721170395868</v>
      </c>
      <c r="AB4059" s="4"/>
      <c r="AC4059" s="74"/>
      <c r="AD4059" s="75"/>
      <c r="AE4059" s="75"/>
      <c r="AF4059" s="76"/>
      <c r="AJ4059" s="90"/>
      <c r="AK4059" s="18"/>
      <c r="AL4059" s="18">
        <f t="shared" si="341"/>
        <v>0</v>
      </c>
      <c r="AO4059" s="8">
        <v>180.4822018978917</v>
      </c>
      <c r="AT4059" s="18"/>
      <c r="AU4059" s="91"/>
    </row>
    <row r="4060" ht="12.0" customHeight="1">
      <c r="A4060" s="97">
        <v>5705044.0</v>
      </c>
      <c r="B4060" s="92" t="s">
        <v>4469</v>
      </c>
      <c r="C4060" s="81" t="str">
        <f t="shared" si="339"/>
        <v/>
      </c>
      <c r="D4060" s="82">
        <v>55.12</v>
      </c>
      <c r="E4060" s="94" t="s">
        <v>245</v>
      </c>
      <c r="F4060" s="84">
        <f t="shared" si="340"/>
        <v>67.2464</v>
      </c>
      <c r="G4060" s="95" t="s">
        <v>274</v>
      </c>
      <c r="H4060" s="69"/>
      <c r="I4060" s="76"/>
      <c r="J4060" s="108"/>
      <c r="K4060" s="88"/>
      <c r="N4060" s="18"/>
      <c r="P4060" s="4">
        <v>199.0</v>
      </c>
      <c r="Q4060" s="4"/>
      <c r="R4060" s="4"/>
      <c r="S4060" s="21"/>
      <c r="T4060" s="21"/>
      <c r="V4060" s="89"/>
      <c r="Z4060" s="73"/>
      <c r="AA4060" s="73">
        <v>14.998421218819075</v>
      </c>
      <c r="AB4060" s="4"/>
      <c r="AC4060" s="74"/>
      <c r="AD4060" s="75"/>
      <c r="AE4060" s="75"/>
      <c r="AF4060" s="76"/>
      <c r="AJ4060" s="90">
        <v>3602044.0</v>
      </c>
      <c r="AK4060" s="18"/>
      <c r="AL4060" s="18">
        <f t="shared" si="341"/>
        <v>0</v>
      </c>
      <c r="AO4060" s="8">
        <v>132.37748803224997</v>
      </c>
      <c r="AT4060" s="18"/>
      <c r="AU4060" s="91"/>
    </row>
    <row r="4061" ht="12.0" customHeight="1">
      <c r="A4061" s="97">
        <v>5705045.0</v>
      </c>
      <c r="B4061" s="92" t="s">
        <v>4470</v>
      </c>
      <c r="C4061" s="81" t="str">
        <f t="shared" si="339"/>
        <v/>
      </c>
      <c r="D4061" s="82">
        <v>57.56</v>
      </c>
      <c r="E4061" s="94" t="s">
        <v>458</v>
      </c>
      <c r="F4061" s="84">
        <f t="shared" si="340"/>
        <v>70.2232</v>
      </c>
      <c r="G4061" s="95" t="s">
        <v>274</v>
      </c>
      <c r="H4061" s="69"/>
      <c r="I4061" s="76"/>
      <c r="J4061" s="108"/>
      <c r="K4061" s="88"/>
      <c r="N4061" s="18"/>
      <c r="P4061" s="4">
        <v>199.0</v>
      </c>
      <c r="Q4061" s="4"/>
      <c r="R4061" s="4"/>
      <c r="S4061" s="21"/>
      <c r="T4061" s="21"/>
      <c r="V4061" s="89"/>
      <c r="Z4061" s="73"/>
      <c r="AA4061" s="73">
        <v>14.998488055639555</v>
      </c>
      <c r="AB4061" s="4"/>
      <c r="AC4061" s="74"/>
      <c r="AD4061" s="75"/>
      <c r="AE4061" s="75"/>
      <c r="AF4061" s="76"/>
      <c r="AJ4061" s="90">
        <v>3602045.0</v>
      </c>
      <c r="AK4061" s="18"/>
      <c r="AL4061" s="18">
        <f t="shared" si="341"/>
        <v>0</v>
      </c>
      <c r="AO4061" s="8">
        <v>1.4084495243456612</v>
      </c>
      <c r="AT4061" s="18"/>
      <c r="AU4061" s="91"/>
    </row>
    <row r="4062" ht="12.0" customHeight="1">
      <c r="A4062" s="97">
        <v>3602046.0</v>
      </c>
      <c r="B4062" s="92" t="s">
        <v>4471</v>
      </c>
      <c r="C4062" s="81" t="str">
        <f t="shared" si="339"/>
        <v/>
      </c>
      <c r="D4062" s="82">
        <v>60.71</v>
      </c>
      <c r="E4062" s="94" t="s">
        <v>245</v>
      </c>
      <c r="F4062" s="84">
        <f t="shared" si="340"/>
        <v>74.0662</v>
      </c>
      <c r="G4062" s="95" t="s">
        <v>252</v>
      </c>
      <c r="H4062" s="69"/>
      <c r="I4062" s="76"/>
      <c r="J4062" s="108"/>
      <c r="K4062" s="88"/>
      <c r="N4062" s="18"/>
      <c r="P4062" s="4">
        <v>199.0</v>
      </c>
      <c r="Q4062" s="4"/>
      <c r="R4062" s="4"/>
      <c r="S4062" s="21"/>
      <c r="T4062" s="21"/>
      <c r="V4062" s="89"/>
      <c r="Z4062" s="73"/>
      <c r="AA4062" s="73">
        <v>14.989968472341644</v>
      </c>
      <c r="AB4062" s="4"/>
      <c r="AC4062" s="74"/>
      <c r="AD4062" s="75"/>
      <c r="AE4062" s="75"/>
      <c r="AF4062" s="76"/>
      <c r="AJ4062" s="90"/>
      <c r="AK4062" s="18"/>
      <c r="AL4062" s="18">
        <f t="shared" si="341"/>
        <v>0</v>
      </c>
      <c r="AO4062" s="8">
        <v>3.876288906984744</v>
      </c>
      <c r="AT4062" s="18"/>
      <c r="AU4062" s="91"/>
    </row>
    <row r="4063" ht="12.0" customHeight="1">
      <c r="A4063" s="97">
        <v>5705047.0</v>
      </c>
      <c r="B4063" s="92" t="s">
        <v>4472</v>
      </c>
      <c r="C4063" s="81" t="str">
        <f t="shared" si="339"/>
        <v/>
      </c>
      <c r="D4063" s="82">
        <v>80.88</v>
      </c>
      <c r="E4063" s="94" t="s">
        <v>245</v>
      </c>
      <c r="F4063" s="84">
        <f t="shared" si="340"/>
        <v>98.6736</v>
      </c>
      <c r="G4063" s="95" t="s">
        <v>252</v>
      </c>
      <c r="H4063" s="69"/>
      <c r="I4063" s="76"/>
      <c r="J4063" s="108"/>
      <c r="K4063" s="88"/>
      <c r="N4063" s="18"/>
      <c r="P4063" s="4">
        <v>199.0</v>
      </c>
      <c r="Q4063" s="4"/>
      <c r="R4063" s="4"/>
      <c r="S4063" s="21"/>
      <c r="T4063" s="21"/>
      <c r="V4063" s="89"/>
      <c r="Z4063" s="73"/>
      <c r="AA4063" s="73">
        <v>14.995697074010323</v>
      </c>
      <c r="AB4063" s="4"/>
      <c r="AC4063" s="74"/>
      <c r="AD4063" s="75"/>
      <c r="AE4063" s="75"/>
      <c r="AF4063" s="76"/>
      <c r="AJ4063" s="90">
        <v>3602047.0</v>
      </c>
      <c r="AK4063" s="18"/>
      <c r="AL4063" s="18">
        <f t="shared" si="341"/>
        <v>0</v>
      </c>
      <c r="AO4063" s="8">
        <v>3.6080173394278856</v>
      </c>
      <c r="AT4063" s="18"/>
      <c r="AU4063" s="91"/>
    </row>
    <row r="4064" ht="12.0" customHeight="1">
      <c r="A4064" s="97">
        <v>3602048.0</v>
      </c>
      <c r="B4064" s="92" t="s">
        <v>4473</v>
      </c>
      <c r="C4064" s="81" t="str">
        <f t="shared" si="339"/>
        <v/>
      </c>
      <c r="D4064" s="82">
        <v>91.76</v>
      </c>
      <c r="E4064" s="94" t="s">
        <v>245</v>
      </c>
      <c r="F4064" s="84">
        <f t="shared" si="340"/>
        <v>111.9472</v>
      </c>
      <c r="G4064" s="95" t="s">
        <v>246</v>
      </c>
      <c r="H4064" s="69"/>
      <c r="I4064" s="187" t="s">
        <v>4474</v>
      </c>
      <c r="J4064" s="108"/>
      <c r="K4064" s="88"/>
      <c r="N4064" s="18"/>
      <c r="P4064" s="4">
        <v>199.0</v>
      </c>
      <c r="Q4064" s="4"/>
      <c r="R4064" s="4"/>
      <c r="S4064" s="21"/>
      <c r="T4064" s="21"/>
      <c r="V4064" s="89"/>
      <c r="Z4064" s="73"/>
      <c r="AA4064" s="73">
        <v>15.00094822681585</v>
      </c>
      <c r="AB4064" s="4"/>
      <c r="AC4064" s="74"/>
      <c r="AD4064" s="75"/>
      <c r="AE4064" s="75"/>
      <c r="AF4064" s="76"/>
      <c r="AJ4064" s="90"/>
      <c r="AK4064" s="18"/>
      <c r="AL4064" s="18">
        <f t="shared" si="341"/>
        <v>0</v>
      </c>
      <c r="AO4064" s="8">
        <v>7.228239186660798</v>
      </c>
      <c r="AT4064" s="18"/>
      <c r="AU4064" s="91"/>
    </row>
    <row r="4065" ht="12.0" customHeight="1">
      <c r="A4065" s="97">
        <v>3602049.0</v>
      </c>
      <c r="B4065" s="92" t="s">
        <v>4475</v>
      </c>
      <c r="C4065" s="81" t="str">
        <f t="shared" si="339"/>
        <v/>
      </c>
      <c r="D4065" s="82">
        <v>36.29</v>
      </c>
      <c r="E4065" s="94" t="s">
        <v>245</v>
      </c>
      <c r="F4065" s="84">
        <f t="shared" si="340"/>
        <v>44.2738</v>
      </c>
      <c r="G4065" s="95" t="s">
        <v>246</v>
      </c>
      <c r="H4065" s="69"/>
      <c r="I4065" s="188"/>
      <c r="J4065" s="108"/>
      <c r="K4065" s="88"/>
      <c r="N4065" s="18"/>
      <c r="P4065" s="4">
        <v>199.0</v>
      </c>
      <c r="Q4065" s="4"/>
      <c r="R4065" s="4"/>
      <c r="S4065" s="21"/>
      <c r="T4065" s="21"/>
      <c r="V4065" s="89"/>
      <c r="Z4065" s="73"/>
      <c r="AA4065" s="73">
        <v>15.011990407673864</v>
      </c>
      <c r="AB4065" s="4"/>
      <c r="AC4065" s="74"/>
      <c r="AD4065" s="75"/>
      <c r="AE4065" s="75"/>
      <c r="AF4065" s="76"/>
      <c r="AJ4065" s="90"/>
      <c r="AK4065" s="18"/>
      <c r="AL4065" s="18">
        <f t="shared" si="341"/>
        <v>0</v>
      </c>
      <c r="AO4065" s="8">
        <v>10.051293701276961</v>
      </c>
      <c r="AT4065" s="18"/>
      <c r="AU4065" s="91"/>
    </row>
    <row r="4066" ht="12.0" customHeight="1">
      <c r="A4066" s="97">
        <v>3602050.0</v>
      </c>
      <c r="B4066" s="92" t="s">
        <v>4476</v>
      </c>
      <c r="C4066" s="81" t="str">
        <f t="shared" si="339"/>
        <v/>
      </c>
      <c r="D4066" s="82">
        <v>38.61</v>
      </c>
      <c r="E4066" s="94" t="s">
        <v>245</v>
      </c>
      <c r="F4066" s="84">
        <f t="shared" si="340"/>
        <v>47.1042</v>
      </c>
      <c r="G4066" s="95" t="s">
        <v>274</v>
      </c>
      <c r="H4066" s="69"/>
      <c r="I4066" s="76"/>
      <c r="J4066" s="108"/>
      <c r="K4066" s="88"/>
      <c r="N4066" s="18"/>
      <c r="P4066" s="4">
        <v>199.0</v>
      </c>
      <c r="Q4066" s="4"/>
      <c r="R4066" s="4"/>
      <c r="S4066" s="21"/>
      <c r="T4066" s="21"/>
      <c r="V4066" s="89"/>
      <c r="Z4066" s="73"/>
      <c r="AA4066" s="73">
        <v>15.00675980171249</v>
      </c>
      <c r="AB4066" s="4"/>
      <c r="AC4066" s="74"/>
      <c r="AD4066" s="75"/>
      <c r="AE4066" s="75"/>
      <c r="AF4066" s="76"/>
      <c r="AJ4066" s="90"/>
      <c r="AK4066" s="18"/>
      <c r="AL4066" s="18">
        <f t="shared" si="341"/>
        <v>0</v>
      </c>
      <c r="AO4066" s="8">
        <v>2.8627890884026814</v>
      </c>
      <c r="AT4066" s="18"/>
      <c r="AU4066" s="91"/>
    </row>
    <row r="4067" ht="12.0" customHeight="1">
      <c r="A4067" s="97">
        <v>3602051.0</v>
      </c>
      <c r="B4067" s="92" t="s">
        <v>4477</v>
      </c>
      <c r="C4067" s="81" t="str">
        <f t="shared" si="339"/>
        <v/>
      </c>
      <c r="D4067" s="82">
        <v>33.22</v>
      </c>
      <c r="E4067" s="83" t="s">
        <v>245</v>
      </c>
      <c r="F4067" s="127">
        <f t="shared" si="340"/>
        <v>40.5284</v>
      </c>
      <c r="G4067" s="95" t="s">
        <v>252</v>
      </c>
      <c r="H4067" s="69"/>
      <c r="I4067" s="76"/>
      <c r="J4067" s="108"/>
      <c r="K4067" s="88"/>
      <c r="N4067" s="18"/>
      <c r="P4067" s="4">
        <v>199.0</v>
      </c>
      <c r="Q4067" s="4"/>
      <c r="R4067" s="4"/>
      <c r="S4067" s="21"/>
      <c r="T4067" s="21"/>
      <c r="V4067" s="89"/>
      <c r="Z4067" s="73"/>
      <c r="AA4067" s="73">
        <v>0.0</v>
      </c>
      <c r="AB4067" s="4"/>
      <c r="AC4067" s="74"/>
      <c r="AD4067" s="75"/>
      <c r="AE4067" s="75"/>
      <c r="AF4067" s="76"/>
      <c r="AJ4067" s="90"/>
      <c r="AK4067" s="18"/>
      <c r="AL4067" s="18">
        <f t="shared" si="341"/>
        <v>0</v>
      </c>
      <c r="AO4067" s="8">
        <v>6.455494600007372</v>
      </c>
      <c r="AT4067" s="18"/>
      <c r="AU4067" s="91"/>
    </row>
    <row r="4068" ht="12.0" customHeight="1">
      <c r="A4068" s="97">
        <v>3602052.0</v>
      </c>
      <c r="B4068" s="92" t="s">
        <v>4478</v>
      </c>
      <c r="C4068" s="81" t="str">
        <f t="shared" si="339"/>
        <v/>
      </c>
      <c r="D4068" s="82">
        <v>47.13</v>
      </c>
      <c r="E4068" s="94" t="s">
        <v>245</v>
      </c>
      <c r="F4068" s="84">
        <f t="shared" si="340"/>
        <v>57.4986</v>
      </c>
      <c r="G4068" s="95" t="s">
        <v>246</v>
      </c>
      <c r="H4068" s="69"/>
      <c r="I4068" s="76"/>
      <c r="J4068" s="108"/>
      <c r="K4068" s="88"/>
      <c r="N4068" s="18"/>
      <c r="P4068" s="4">
        <v>199.0</v>
      </c>
      <c r="Q4068" s="4"/>
      <c r="R4068" s="4"/>
      <c r="S4068" s="21"/>
      <c r="T4068" s="21"/>
      <c r="V4068" s="89"/>
      <c r="Z4068" s="73"/>
      <c r="AA4068" s="73">
        <v>14.99261447562776</v>
      </c>
      <c r="AB4068" s="4"/>
      <c r="AC4068" s="74"/>
      <c r="AD4068" s="75"/>
      <c r="AE4068" s="75"/>
      <c r="AF4068" s="76"/>
      <c r="AJ4068" s="90"/>
      <c r="AK4068" s="18"/>
      <c r="AL4068" s="18">
        <f t="shared" si="341"/>
        <v>0</v>
      </c>
      <c r="AO4068" s="8">
        <v>2.9768987135576466</v>
      </c>
      <c r="AT4068" s="18"/>
      <c r="AU4068" s="91"/>
    </row>
    <row r="4069" ht="12.0" customHeight="1">
      <c r="A4069" s="97">
        <v>3602053.0</v>
      </c>
      <c r="B4069" s="92" t="s">
        <v>4479</v>
      </c>
      <c r="C4069" s="81" t="str">
        <f t="shared" si="339"/>
        <v/>
      </c>
      <c r="D4069" s="82">
        <v>54.15</v>
      </c>
      <c r="E4069" s="94" t="s">
        <v>245</v>
      </c>
      <c r="F4069" s="84">
        <f t="shared" si="340"/>
        <v>66.063</v>
      </c>
      <c r="G4069" s="95" t="s">
        <v>246</v>
      </c>
      <c r="H4069" s="69"/>
      <c r="I4069" s="76"/>
      <c r="J4069" s="108"/>
      <c r="K4069" s="88"/>
      <c r="N4069" s="18"/>
      <c r="P4069" s="4">
        <v>199.0</v>
      </c>
      <c r="Q4069" s="4"/>
      <c r="R4069" s="4"/>
      <c r="S4069" s="21"/>
      <c r="T4069" s="21"/>
      <c r="V4069" s="89"/>
      <c r="Z4069" s="73"/>
      <c r="AA4069" s="73">
        <v>15.006426735218511</v>
      </c>
      <c r="AB4069" s="4"/>
      <c r="AC4069" s="74"/>
      <c r="AD4069" s="75"/>
      <c r="AE4069" s="75"/>
      <c r="AF4069" s="76"/>
      <c r="AJ4069" s="90"/>
      <c r="AK4069" s="18"/>
      <c r="AL4069" s="18">
        <f t="shared" si="341"/>
        <v>0</v>
      </c>
      <c r="AO4069" s="8">
        <v>4.645650667406449</v>
      </c>
      <c r="AT4069" s="18"/>
      <c r="AU4069" s="91"/>
    </row>
    <row r="4070" ht="12.0" customHeight="1">
      <c r="A4070" s="97">
        <v>3602054.0</v>
      </c>
      <c r="B4070" s="92" t="s">
        <v>4480</v>
      </c>
      <c r="C4070" s="81" t="str">
        <f t="shared" si="339"/>
        <v/>
      </c>
      <c r="D4070" s="82">
        <v>54.67</v>
      </c>
      <c r="E4070" s="94" t="s">
        <v>245</v>
      </c>
      <c r="F4070" s="84">
        <f t="shared" si="340"/>
        <v>66.6974</v>
      </c>
      <c r="G4070" s="95" t="s">
        <v>274</v>
      </c>
      <c r="H4070" s="69"/>
      <c r="I4070" s="76"/>
      <c r="J4070" s="108"/>
      <c r="K4070" s="88"/>
      <c r="N4070" s="18"/>
      <c r="P4070" s="4">
        <v>199.0</v>
      </c>
      <c r="Q4070" s="4"/>
      <c r="R4070" s="4"/>
      <c r="S4070" s="21"/>
      <c r="T4070" s="21"/>
      <c r="V4070" s="89"/>
      <c r="Z4070" s="73"/>
      <c r="AA4070" s="73">
        <v>14.990451941438579</v>
      </c>
      <c r="AB4070" s="4"/>
      <c r="AC4070" s="74"/>
      <c r="AD4070" s="75"/>
      <c r="AE4070" s="75"/>
      <c r="AF4070" s="76"/>
      <c r="AJ4070" s="90"/>
      <c r="AK4070" s="18"/>
      <c r="AL4070" s="18">
        <f t="shared" si="341"/>
        <v>0</v>
      </c>
      <c r="AO4070" s="8">
        <v>0.9960161722742463</v>
      </c>
      <c r="AT4070" s="18"/>
      <c r="AU4070" s="91"/>
    </row>
    <row r="4071" ht="12.0" customHeight="1">
      <c r="A4071" s="97">
        <v>3602055.0</v>
      </c>
      <c r="B4071" s="92" t="s">
        <v>4481</v>
      </c>
      <c r="C4071" s="81" t="str">
        <f t="shared" si="339"/>
        <v/>
      </c>
      <c r="D4071" s="82">
        <v>56.5</v>
      </c>
      <c r="E4071" s="94" t="s">
        <v>245</v>
      </c>
      <c r="F4071" s="84">
        <f t="shared" si="340"/>
        <v>68.93</v>
      </c>
      <c r="G4071" s="95" t="s">
        <v>274</v>
      </c>
      <c r="H4071" s="69"/>
      <c r="I4071" s="76"/>
      <c r="J4071" s="108"/>
      <c r="K4071" s="88"/>
      <c r="N4071" s="18"/>
      <c r="P4071" s="4">
        <v>199.0</v>
      </c>
      <c r="Q4071" s="4"/>
      <c r="R4071" s="4"/>
      <c r="S4071" s="21"/>
      <c r="T4071" s="21"/>
      <c r="V4071" s="89"/>
      <c r="Z4071" s="73"/>
      <c r="AA4071" s="73">
        <v>14.998460117031101</v>
      </c>
      <c r="AB4071" s="4"/>
      <c r="AC4071" s="74"/>
      <c r="AD4071" s="75"/>
      <c r="AE4071" s="75"/>
      <c r="AF4071" s="76"/>
      <c r="AJ4071" s="90"/>
      <c r="AK4071" s="18"/>
      <c r="AL4071" s="18">
        <f t="shared" si="341"/>
        <v>0</v>
      </c>
      <c r="AO4071" s="8">
        <v>1.5192012288786483</v>
      </c>
      <c r="AT4071" s="18"/>
      <c r="AU4071" s="91"/>
    </row>
    <row r="4072" ht="12.0" customHeight="1">
      <c r="A4072" s="97">
        <v>3602056.0</v>
      </c>
      <c r="B4072" s="92" t="s">
        <v>4482</v>
      </c>
      <c r="C4072" s="81" t="str">
        <f t="shared" si="339"/>
        <v/>
      </c>
      <c r="D4072" s="82">
        <v>41.52</v>
      </c>
      <c r="E4072" s="83" t="s">
        <v>245</v>
      </c>
      <c r="F4072" s="127">
        <f t="shared" si="340"/>
        <v>50.6544</v>
      </c>
      <c r="G4072" s="95" t="s">
        <v>252</v>
      </c>
      <c r="H4072" s="69"/>
      <c r="I4072" s="76"/>
      <c r="J4072" s="108"/>
      <c r="K4072" s="88"/>
      <c r="N4072" s="18"/>
      <c r="P4072" s="4">
        <v>199.0</v>
      </c>
      <c r="Q4072" s="4"/>
      <c r="R4072" s="4"/>
      <c r="S4072" s="21"/>
      <c r="T4072" s="21"/>
      <c r="V4072" s="89"/>
      <c r="Z4072" s="73"/>
      <c r="AA4072" s="73">
        <v>0.0</v>
      </c>
      <c r="AB4072" s="4"/>
      <c r="AC4072" s="74"/>
      <c r="AD4072" s="75"/>
      <c r="AE4072" s="75"/>
      <c r="AF4072" s="76"/>
      <c r="AJ4072" s="90"/>
      <c r="AK4072" s="18"/>
      <c r="AL4072" s="18">
        <f t="shared" si="341"/>
        <v>0</v>
      </c>
      <c r="AO4072" s="8">
        <v>2.451194791622929</v>
      </c>
      <c r="AT4072" s="18"/>
      <c r="AU4072" s="91"/>
    </row>
    <row r="4073" ht="12.0" customHeight="1">
      <c r="A4073" s="97">
        <v>3602057.0</v>
      </c>
      <c r="B4073" s="92" t="s">
        <v>4483</v>
      </c>
      <c r="C4073" s="81" t="str">
        <f t="shared" si="339"/>
        <v/>
      </c>
      <c r="D4073" s="82">
        <v>49.46</v>
      </c>
      <c r="E4073" s="94" t="s">
        <v>245</v>
      </c>
      <c r="F4073" s="84">
        <f t="shared" si="340"/>
        <v>60.3412</v>
      </c>
      <c r="G4073" s="95" t="s">
        <v>246</v>
      </c>
      <c r="H4073" s="69"/>
      <c r="I4073" s="76"/>
      <c r="J4073" s="108"/>
      <c r="K4073" s="88"/>
      <c r="N4073" s="18"/>
      <c r="P4073" s="4">
        <v>199.0</v>
      </c>
      <c r="Q4073" s="4"/>
      <c r="R4073" s="4"/>
      <c r="S4073" s="21"/>
      <c r="T4073" s="21"/>
      <c r="V4073" s="89"/>
      <c r="Z4073" s="73"/>
      <c r="AA4073" s="73">
        <v>14.98417164966584</v>
      </c>
      <c r="AB4073" s="4"/>
      <c r="AC4073" s="74"/>
      <c r="AD4073" s="75"/>
      <c r="AE4073" s="75"/>
      <c r="AF4073" s="76"/>
      <c r="AJ4073" s="90"/>
      <c r="AK4073" s="18"/>
      <c r="AL4073" s="18">
        <f t="shared" si="341"/>
        <v>0</v>
      </c>
      <c r="AO4073" s="8">
        <v>5.2677850801337485</v>
      </c>
      <c r="AT4073" s="18"/>
      <c r="AU4073" s="91"/>
    </row>
    <row r="4074" ht="12.0" customHeight="1">
      <c r="A4074" s="97">
        <v>3602058.0</v>
      </c>
      <c r="B4074" s="92" t="s">
        <v>4484</v>
      </c>
      <c r="C4074" s="81" t="str">
        <f t="shared" si="339"/>
        <v/>
      </c>
      <c r="D4074" s="82">
        <v>63.7</v>
      </c>
      <c r="E4074" s="94" t="s">
        <v>245</v>
      </c>
      <c r="F4074" s="84">
        <f t="shared" si="340"/>
        <v>77.714</v>
      </c>
      <c r="G4074" s="95" t="s">
        <v>274</v>
      </c>
      <c r="H4074" s="69"/>
      <c r="I4074" s="76"/>
      <c r="J4074" s="108"/>
      <c r="K4074" s="88"/>
      <c r="N4074" s="18"/>
      <c r="P4074" s="4">
        <v>199.0</v>
      </c>
      <c r="Q4074" s="4"/>
      <c r="R4074" s="4"/>
      <c r="S4074" s="21"/>
      <c r="T4074" s="21"/>
      <c r="V4074" s="89"/>
      <c r="Z4074" s="73"/>
      <c r="AA4074" s="73">
        <v>14.995902758809066</v>
      </c>
      <c r="AB4074" s="4"/>
      <c r="AC4074" s="74"/>
      <c r="AD4074" s="75"/>
      <c r="AE4074" s="75"/>
      <c r="AF4074" s="76"/>
      <c r="AJ4074" s="90"/>
      <c r="AK4074" s="18"/>
      <c r="AL4074" s="18">
        <f t="shared" si="341"/>
        <v>0</v>
      </c>
      <c r="AO4074" s="8">
        <v>0.6470443623128236</v>
      </c>
      <c r="AT4074" s="18"/>
      <c r="AU4074" s="91"/>
    </row>
    <row r="4075" ht="12.0" customHeight="1">
      <c r="A4075" s="97">
        <v>3602059.0</v>
      </c>
      <c r="B4075" s="92" t="s">
        <v>4485</v>
      </c>
      <c r="C4075" s="81" t="str">
        <f t="shared" si="339"/>
        <v/>
      </c>
      <c r="D4075" s="82">
        <v>66.83</v>
      </c>
      <c r="E4075" s="94" t="s">
        <v>245</v>
      </c>
      <c r="F4075" s="84">
        <f t="shared" si="340"/>
        <v>81.5326</v>
      </c>
      <c r="G4075" s="95" t="s">
        <v>274</v>
      </c>
      <c r="H4075" s="69"/>
      <c r="I4075" s="76"/>
      <c r="J4075" s="108"/>
      <c r="K4075" s="88"/>
      <c r="N4075" s="18"/>
      <c r="P4075" s="4">
        <v>199.0</v>
      </c>
      <c r="Q4075" s="4"/>
      <c r="R4075" s="4"/>
      <c r="S4075" s="21"/>
      <c r="T4075" s="21"/>
      <c r="V4075" s="89"/>
      <c r="Z4075" s="73"/>
      <c r="AA4075" s="73">
        <v>14.996094766987753</v>
      </c>
      <c r="AB4075" s="4"/>
      <c r="AC4075" s="74"/>
      <c r="AD4075" s="75"/>
      <c r="AE4075" s="75"/>
      <c r="AF4075" s="76"/>
      <c r="AJ4075" s="90"/>
      <c r="AK4075" s="18"/>
      <c r="AL4075" s="18">
        <f t="shared" si="341"/>
        <v>0</v>
      </c>
      <c r="AO4075" s="8">
        <v>1.1612284917525357</v>
      </c>
      <c r="AT4075" s="18"/>
      <c r="AU4075" s="91"/>
    </row>
    <row r="4076" ht="12.0" customHeight="1">
      <c r="A4076" s="97">
        <v>3602060.0</v>
      </c>
      <c r="B4076" s="92" t="s">
        <v>4486</v>
      </c>
      <c r="C4076" s="81" t="str">
        <f t="shared" si="339"/>
        <v/>
      </c>
      <c r="D4076" s="82">
        <v>49.85</v>
      </c>
      <c r="E4076" s="83" t="s">
        <v>245</v>
      </c>
      <c r="F4076" s="127">
        <f t="shared" si="340"/>
        <v>60.817</v>
      </c>
      <c r="G4076" s="95" t="s">
        <v>252</v>
      </c>
      <c r="H4076" s="69"/>
      <c r="I4076" s="76"/>
      <c r="J4076" s="108"/>
      <c r="K4076" s="88"/>
      <c r="N4076" s="18"/>
      <c r="P4076" s="4">
        <v>199.0</v>
      </c>
      <c r="Q4076" s="4"/>
      <c r="R4076" s="4"/>
      <c r="S4076" s="21"/>
      <c r="T4076" s="21"/>
      <c r="V4076" s="89"/>
      <c r="Z4076" s="73"/>
      <c r="AA4076" s="73">
        <v>0.0</v>
      </c>
      <c r="AB4076" s="4"/>
      <c r="AC4076" s="74"/>
      <c r="AD4076" s="75"/>
      <c r="AE4076" s="75"/>
      <c r="AF4076" s="76"/>
      <c r="AJ4076" s="90"/>
      <c r="AK4076" s="18"/>
      <c r="AL4076" s="18">
        <f t="shared" si="341"/>
        <v>0</v>
      </c>
      <c r="AO4076" s="8">
        <v>0.8792278817683499</v>
      </c>
      <c r="AT4076" s="18"/>
      <c r="AU4076" s="91"/>
    </row>
    <row r="4077" ht="12.0" customHeight="1">
      <c r="A4077" s="97">
        <v>3602061.0</v>
      </c>
      <c r="B4077" s="92" t="s">
        <v>4487</v>
      </c>
      <c r="C4077" s="81" t="str">
        <f t="shared" si="339"/>
        <v/>
      </c>
      <c r="D4077" s="82">
        <v>66.48</v>
      </c>
      <c r="E4077" s="83" t="s">
        <v>245</v>
      </c>
      <c r="F4077" s="127">
        <f t="shared" si="340"/>
        <v>81.1056</v>
      </c>
      <c r="G4077" s="95" t="s">
        <v>252</v>
      </c>
      <c r="H4077" s="69"/>
      <c r="I4077" s="76"/>
      <c r="J4077" s="108"/>
      <c r="K4077" s="88"/>
      <c r="N4077" s="18"/>
      <c r="P4077" s="4">
        <v>199.0</v>
      </c>
      <c r="Q4077" s="4"/>
      <c r="R4077" s="4"/>
      <c r="S4077" s="21"/>
      <c r="T4077" s="21"/>
      <c r="V4077" s="89"/>
      <c r="Z4077" s="73"/>
      <c r="AA4077" s="73">
        <v>0.0</v>
      </c>
      <c r="AB4077" s="4"/>
      <c r="AC4077" s="74"/>
      <c r="AD4077" s="75"/>
      <c r="AE4077" s="75"/>
      <c r="AF4077" s="76"/>
      <c r="AJ4077" s="90"/>
      <c r="AK4077" s="18"/>
      <c r="AL4077" s="18">
        <f t="shared" si="341"/>
        <v>0</v>
      </c>
      <c r="AO4077" s="8">
        <v>1.921756297572413</v>
      </c>
      <c r="AT4077" s="18"/>
      <c r="AU4077" s="91"/>
    </row>
    <row r="4078" ht="12.0" customHeight="1">
      <c r="A4078" s="109">
        <v>3602062.0</v>
      </c>
      <c r="B4078" s="110" t="s">
        <v>4488</v>
      </c>
      <c r="C4078" s="81" t="str">
        <f t="shared" si="339"/>
        <v/>
      </c>
      <c r="D4078" s="82">
        <v>74.72</v>
      </c>
      <c r="E4078" s="83" t="s">
        <v>245</v>
      </c>
      <c r="F4078" s="183">
        <f t="shared" si="340"/>
        <v>91.1584</v>
      </c>
      <c r="G4078" s="112" t="s">
        <v>246</v>
      </c>
      <c r="H4078" s="69"/>
      <c r="I4078" s="76"/>
      <c r="J4078" s="108"/>
      <c r="K4078" s="88"/>
      <c r="N4078" s="18"/>
      <c r="P4078" s="4">
        <v>199.0</v>
      </c>
      <c r="Q4078" s="4"/>
      <c r="R4078" s="4"/>
      <c r="S4078" s="21"/>
      <c r="T4078" s="21"/>
      <c r="V4078" s="89"/>
      <c r="Z4078" s="73"/>
      <c r="AA4078" s="73">
        <v>0.0</v>
      </c>
      <c r="AB4078" s="4"/>
      <c r="AC4078" s="74"/>
      <c r="AD4078" s="75"/>
      <c r="AE4078" s="75"/>
      <c r="AF4078" s="76"/>
      <c r="AJ4078" s="90"/>
      <c r="AK4078" s="18"/>
      <c r="AL4078" s="18">
        <f t="shared" si="341"/>
        <v>0</v>
      </c>
      <c r="AO4078" s="8">
        <v>1.575723972672581</v>
      </c>
      <c r="AT4078" s="18"/>
      <c r="AU4078" s="91"/>
    </row>
    <row r="4079" ht="12.0" customHeight="1">
      <c r="A4079" s="97">
        <v>5705049.0</v>
      </c>
      <c r="B4079" s="92" t="s">
        <v>4489</v>
      </c>
      <c r="C4079" s="81" t="str">
        <f t="shared" si="339"/>
        <v/>
      </c>
      <c r="D4079" s="82">
        <v>36.29</v>
      </c>
      <c r="E4079" s="94" t="s">
        <v>245</v>
      </c>
      <c r="F4079" s="84">
        <f t="shared" si="340"/>
        <v>44.2738</v>
      </c>
      <c r="G4079" s="95" t="s">
        <v>246</v>
      </c>
      <c r="H4079" s="69"/>
      <c r="I4079" s="133"/>
      <c r="J4079" s="108"/>
      <c r="K4079" s="88"/>
      <c r="N4079" s="18"/>
      <c r="P4079" s="4">
        <v>199.0</v>
      </c>
      <c r="Q4079" s="4"/>
      <c r="R4079" s="4"/>
      <c r="S4079" s="21"/>
      <c r="T4079" s="21"/>
      <c r="V4079" s="89"/>
      <c r="Z4079" s="73"/>
      <c r="AA4079" s="73">
        <v>15.011990407673864</v>
      </c>
      <c r="AB4079" s="4"/>
      <c r="AC4079" s="74"/>
      <c r="AD4079" s="75"/>
      <c r="AE4079" s="75"/>
      <c r="AF4079" s="76"/>
      <c r="AJ4079" s="90"/>
      <c r="AK4079" s="18"/>
      <c r="AL4079" s="18">
        <f t="shared" si="341"/>
        <v>0</v>
      </c>
      <c r="AO4079" s="8">
        <v>0.2302701878872156</v>
      </c>
      <c r="AT4079" s="18"/>
      <c r="AU4079" s="91"/>
    </row>
    <row r="4080" ht="12.0" customHeight="1">
      <c r="A4080" s="97">
        <v>5705050.0</v>
      </c>
      <c r="B4080" s="92" t="s">
        <v>4490</v>
      </c>
      <c r="C4080" s="81" t="str">
        <f t="shared" si="339"/>
        <v/>
      </c>
      <c r="D4080" s="82">
        <v>38.61</v>
      </c>
      <c r="E4080" s="94" t="s">
        <v>245</v>
      </c>
      <c r="F4080" s="84">
        <f t="shared" si="340"/>
        <v>47.1042</v>
      </c>
      <c r="G4080" s="95" t="s">
        <v>274</v>
      </c>
      <c r="H4080" s="69"/>
      <c r="I4080" s="76"/>
      <c r="J4080" s="108"/>
      <c r="K4080" s="88"/>
      <c r="N4080" s="18"/>
      <c r="P4080" s="4">
        <v>199.0</v>
      </c>
      <c r="Q4080" s="4"/>
      <c r="R4080" s="4"/>
      <c r="S4080" s="21"/>
      <c r="T4080" s="21"/>
      <c r="V4080" s="89"/>
      <c r="Z4080" s="73"/>
      <c r="AA4080" s="73">
        <v>15.00675980171249</v>
      </c>
      <c r="AB4080" s="4"/>
      <c r="AC4080" s="74"/>
      <c r="AD4080" s="75"/>
      <c r="AE4080" s="75"/>
      <c r="AF4080" s="76"/>
      <c r="AJ4080" s="90"/>
      <c r="AK4080" s="18"/>
      <c r="AL4080" s="18">
        <f t="shared" si="341"/>
        <v>0</v>
      </c>
      <c r="AO4080" s="8">
        <v>2.8627890884026814</v>
      </c>
      <c r="AT4080" s="18"/>
      <c r="AU4080" s="91"/>
    </row>
    <row r="4081" ht="12.0" customHeight="1">
      <c r="A4081" s="97">
        <v>5705051.0</v>
      </c>
      <c r="B4081" s="92" t="s">
        <v>4491</v>
      </c>
      <c r="C4081" s="81" t="str">
        <f t="shared" si="339"/>
        <v/>
      </c>
      <c r="D4081" s="82">
        <v>42.38</v>
      </c>
      <c r="E4081" s="94" t="s">
        <v>245</v>
      </c>
      <c r="F4081" s="84">
        <f t="shared" si="340"/>
        <v>51.7036</v>
      </c>
      <c r="G4081" s="95" t="s">
        <v>252</v>
      </c>
      <c r="H4081" s="69"/>
      <c r="I4081" s="76"/>
      <c r="J4081" s="108"/>
      <c r="K4081" s="88"/>
      <c r="N4081" s="18"/>
      <c r="P4081" s="4">
        <v>199.0</v>
      </c>
      <c r="Q4081" s="4"/>
      <c r="R4081" s="4"/>
      <c r="S4081" s="21"/>
      <c r="T4081" s="21"/>
      <c r="V4081" s="89"/>
      <c r="Z4081" s="73"/>
      <c r="AA4081" s="73">
        <v>15.00675980171249</v>
      </c>
      <c r="AB4081" s="4"/>
      <c r="AC4081" s="74"/>
      <c r="AD4081" s="75"/>
      <c r="AE4081" s="75"/>
      <c r="AF4081" s="76"/>
      <c r="AJ4081" s="90"/>
      <c r="AK4081" s="18"/>
      <c r="AL4081" s="18">
        <f t="shared" si="341"/>
        <v>0</v>
      </c>
      <c r="AO4081" s="8">
        <v>6.148266359296011</v>
      </c>
      <c r="AT4081" s="18"/>
      <c r="AU4081" s="91"/>
    </row>
    <row r="4082" ht="12.0" customHeight="1">
      <c r="A4082" s="97">
        <v>5705052.0</v>
      </c>
      <c r="B4082" s="92" t="s">
        <v>4492</v>
      </c>
      <c r="C4082" s="81" t="str">
        <f t="shared" si="339"/>
        <v/>
      </c>
      <c r="D4082" s="82">
        <v>47.13</v>
      </c>
      <c r="E4082" s="94" t="s">
        <v>245</v>
      </c>
      <c r="F4082" s="84">
        <f t="shared" si="340"/>
        <v>57.4986</v>
      </c>
      <c r="G4082" s="95" t="s">
        <v>246</v>
      </c>
      <c r="H4082" s="69"/>
      <c r="I4082" s="76"/>
      <c r="J4082" s="108"/>
      <c r="K4082" s="88"/>
      <c r="N4082" s="18"/>
      <c r="P4082" s="4">
        <v>199.0</v>
      </c>
      <c r="Q4082" s="4"/>
      <c r="R4082" s="4"/>
      <c r="S4082" s="21"/>
      <c r="T4082" s="21"/>
      <c r="V4082" s="89"/>
      <c r="Z4082" s="73"/>
      <c r="AA4082" s="73">
        <v>15.00675980171249</v>
      </c>
      <c r="AB4082" s="4"/>
      <c r="AC4082" s="74"/>
      <c r="AD4082" s="75"/>
      <c r="AE4082" s="75"/>
      <c r="AF4082" s="76"/>
      <c r="AJ4082" s="90"/>
      <c r="AK4082" s="18"/>
      <c r="AL4082" s="18">
        <f t="shared" si="341"/>
        <v>0</v>
      </c>
      <c r="AO4082" s="8">
        <v>2.9768987135576466</v>
      </c>
      <c r="AT4082" s="18"/>
      <c r="AU4082" s="91"/>
    </row>
    <row r="4083" ht="12.0" customHeight="1">
      <c r="A4083" s="97">
        <v>5705053.0</v>
      </c>
      <c r="B4083" s="92" t="s">
        <v>4493</v>
      </c>
      <c r="C4083" s="81" t="str">
        <f t="shared" si="339"/>
        <v/>
      </c>
      <c r="D4083" s="82">
        <v>54.15</v>
      </c>
      <c r="E4083" s="94" t="s">
        <v>245</v>
      </c>
      <c r="F4083" s="84">
        <f t="shared" si="340"/>
        <v>66.063</v>
      </c>
      <c r="G4083" s="95" t="s">
        <v>246</v>
      </c>
      <c r="H4083" s="69"/>
      <c r="I4083" s="76"/>
      <c r="J4083" s="108"/>
      <c r="K4083" s="88"/>
      <c r="N4083" s="18"/>
      <c r="P4083" s="4">
        <v>199.0</v>
      </c>
      <c r="Q4083" s="4"/>
      <c r="R4083" s="4"/>
      <c r="S4083" s="21"/>
      <c r="T4083" s="21"/>
      <c r="V4083" s="89"/>
      <c r="Z4083" s="73"/>
      <c r="AA4083" s="73">
        <v>15.00675980171249</v>
      </c>
      <c r="AB4083" s="4"/>
      <c r="AC4083" s="74"/>
      <c r="AD4083" s="75"/>
      <c r="AE4083" s="75"/>
      <c r="AF4083" s="76"/>
      <c r="AJ4083" s="90"/>
      <c r="AK4083" s="18"/>
      <c r="AL4083" s="18">
        <f t="shared" si="341"/>
        <v>0</v>
      </c>
      <c r="AO4083" s="8">
        <v>4.645650667406449</v>
      </c>
      <c r="AT4083" s="18"/>
      <c r="AU4083" s="91"/>
    </row>
    <row r="4084" ht="12.0" customHeight="1">
      <c r="A4084" s="97">
        <v>5705054.0</v>
      </c>
      <c r="B4084" s="92" t="s">
        <v>4494</v>
      </c>
      <c r="C4084" s="81" t="str">
        <f t="shared" si="339"/>
        <v/>
      </c>
      <c r="D4084" s="82">
        <v>54.67</v>
      </c>
      <c r="E4084" s="94" t="s">
        <v>245</v>
      </c>
      <c r="F4084" s="84">
        <f t="shared" si="340"/>
        <v>66.6974</v>
      </c>
      <c r="G4084" s="95" t="s">
        <v>274</v>
      </c>
      <c r="H4084" s="69"/>
      <c r="I4084" s="76"/>
      <c r="J4084" s="108"/>
      <c r="K4084" s="88"/>
      <c r="N4084" s="18"/>
      <c r="P4084" s="4">
        <v>199.0</v>
      </c>
      <c r="Q4084" s="4"/>
      <c r="R4084" s="4"/>
      <c r="S4084" s="21"/>
      <c r="T4084" s="21"/>
      <c r="V4084" s="89"/>
      <c r="Z4084" s="73"/>
      <c r="AA4084" s="73">
        <v>15.00675980171249</v>
      </c>
      <c r="AB4084" s="4"/>
      <c r="AC4084" s="74"/>
      <c r="AD4084" s="75"/>
      <c r="AE4084" s="75"/>
      <c r="AF4084" s="76"/>
      <c r="AJ4084" s="90"/>
      <c r="AK4084" s="18"/>
      <c r="AL4084" s="18">
        <f t="shared" si="341"/>
        <v>0</v>
      </c>
      <c r="AO4084" s="8">
        <v>0.9960161722742463</v>
      </c>
      <c r="AT4084" s="18"/>
      <c r="AU4084" s="91"/>
    </row>
    <row r="4085" ht="12.0" customHeight="1">
      <c r="A4085" s="97">
        <v>5705055.0</v>
      </c>
      <c r="B4085" s="92" t="s">
        <v>4495</v>
      </c>
      <c r="C4085" s="81" t="str">
        <f t="shared" si="339"/>
        <v/>
      </c>
      <c r="D4085" s="82">
        <v>56.5</v>
      </c>
      <c r="E4085" s="94" t="s">
        <v>245</v>
      </c>
      <c r="F4085" s="84">
        <f t="shared" si="340"/>
        <v>68.93</v>
      </c>
      <c r="G4085" s="95" t="s">
        <v>274</v>
      </c>
      <c r="H4085" s="69"/>
      <c r="I4085" s="76"/>
      <c r="J4085" s="108"/>
      <c r="K4085" s="88"/>
      <c r="N4085" s="18"/>
      <c r="P4085" s="4">
        <v>199.0</v>
      </c>
      <c r="Q4085" s="4"/>
      <c r="R4085" s="4"/>
      <c r="S4085" s="21"/>
      <c r="T4085" s="21"/>
      <c r="V4085" s="89"/>
      <c r="Z4085" s="73"/>
      <c r="AA4085" s="73">
        <v>15.00675980171249</v>
      </c>
      <c r="AB4085" s="4"/>
      <c r="AC4085" s="74"/>
      <c r="AD4085" s="75"/>
      <c r="AE4085" s="75"/>
      <c r="AF4085" s="76"/>
      <c r="AJ4085" s="90"/>
      <c r="AK4085" s="18"/>
      <c r="AL4085" s="18">
        <f t="shared" si="341"/>
        <v>0</v>
      </c>
      <c r="AO4085" s="8">
        <v>1.5192012288786483</v>
      </c>
      <c r="AT4085" s="18"/>
      <c r="AU4085" s="91"/>
    </row>
    <row r="4086" ht="12.0" customHeight="1">
      <c r="A4086" s="97">
        <v>5705056.0</v>
      </c>
      <c r="B4086" s="92" t="s">
        <v>4496</v>
      </c>
      <c r="C4086" s="81" t="str">
        <f t="shared" si="339"/>
        <v/>
      </c>
      <c r="D4086" s="82">
        <v>58.85</v>
      </c>
      <c r="E4086" s="94" t="s">
        <v>245</v>
      </c>
      <c r="F4086" s="84">
        <f t="shared" si="340"/>
        <v>71.797</v>
      </c>
      <c r="G4086" s="95" t="s">
        <v>252</v>
      </c>
      <c r="H4086" s="69"/>
      <c r="I4086" s="76"/>
      <c r="J4086" s="108"/>
      <c r="K4086" s="88"/>
      <c r="N4086" s="18"/>
      <c r="P4086" s="4">
        <v>199.0</v>
      </c>
      <c r="Q4086" s="4"/>
      <c r="R4086" s="4"/>
      <c r="S4086" s="21"/>
      <c r="T4086" s="21"/>
      <c r="V4086" s="89"/>
      <c r="Z4086" s="73"/>
      <c r="AA4086" s="73">
        <v>15.00675980171249</v>
      </c>
      <c r="AB4086" s="4"/>
      <c r="AC4086" s="74"/>
      <c r="AD4086" s="75"/>
      <c r="AE4086" s="75"/>
      <c r="AF4086" s="76"/>
      <c r="AJ4086" s="90"/>
      <c r="AK4086" s="18"/>
      <c r="AL4086" s="18">
        <f t="shared" si="341"/>
        <v>0</v>
      </c>
      <c r="AO4086" s="8">
        <v>2.1010241071053684</v>
      </c>
      <c r="AT4086" s="18"/>
      <c r="AU4086" s="91"/>
    </row>
    <row r="4087" ht="12.0" customHeight="1">
      <c r="A4087" s="97">
        <v>5705057.0</v>
      </c>
      <c r="B4087" s="92" t="s">
        <v>4497</v>
      </c>
      <c r="C4087" s="81" t="str">
        <f t="shared" si="339"/>
        <v/>
      </c>
      <c r="D4087" s="82">
        <v>49.46</v>
      </c>
      <c r="E4087" s="94" t="s">
        <v>245</v>
      </c>
      <c r="F4087" s="84">
        <f t="shared" si="340"/>
        <v>60.3412</v>
      </c>
      <c r="G4087" s="95" t="s">
        <v>246</v>
      </c>
      <c r="H4087" s="69"/>
      <c r="I4087" s="76"/>
      <c r="J4087" s="108"/>
      <c r="K4087" s="88"/>
      <c r="N4087" s="18"/>
      <c r="P4087" s="4">
        <v>199.0</v>
      </c>
      <c r="Q4087" s="4"/>
      <c r="R4087" s="4"/>
      <c r="S4087" s="21"/>
      <c r="T4087" s="21"/>
      <c r="V4087" s="89"/>
      <c r="Z4087" s="73"/>
      <c r="AA4087" s="73">
        <v>15.00675980171249</v>
      </c>
      <c r="AB4087" s="4"/>
      <c r="AC4087" s="74"/>
      <c r="AD4087" s="75"/>
      <c r="AE4087" s="75"/>
      <c r="AF4087" s="76"/>
      <c r="AJ4087" s="90"/>
      <c r="AK4087" s="18"/>
      <c r="AL4087" s="18">
        <f t="shared" si="341"/>
        <v>0</v>
      </c>
      <c r="AO4087" s="8">
        <v>5.2677850801337485</v>
      </c>
      <c r="AT4087" s="18"/>
      <c r="AU4087" s="91"/>
    </row>
    <row r="4088" ht="12.0" customHeight="1">
      <c r="A4088" s="97">
        <v>5705058.0</v>
      </c>
      <c r="B4088" s="92" t="s">
        <v>4498</v>
      </c>
      <c r="C4088" s="81" t="str">
        <f t="shared" si="339"/>
        <v/>
      </c>
      <c r="D4088" s="82">
        <v>63.7</v>
      </c>
      <c r="E4088" s="94" t="s">
        <v>245</v>
      </c>
      <c r="F4088" s="84">
        <f t="shared" si="340"/>
        <v>77.714</v>
      </c>
      <c r="G4088" s="95" t="s">
        <v>274</v>
      </c>
      <c r="H4088" s="69"/>
      <c r="I4088" s="76"/>
      <c r="J4088" s="108"/>
      <c r="K4088" s="88"/>
      <c r="N4088" s="18"/>
      <c r="P4088" s="4">
        <v>199.0</v>
      </c>
      <c r="Q4088" s="4"/>
      <c r="R4088" s="4"/>
      <c r="S4088" s="21"/>
      <c r="T4088" s="21"/>
      <c r="V4088" s="89"/>
      <c r="Z4088" s="73"/>
      <c r="AA4088" s="73">
        <v>15.00675980171249</v>
      </c>
      <c r="AB4088" s="4"/>
      <c r="AC4088" s="74"/>
      <c r="AD4088" s="75"/>
      <c r="AE4088" s="75"/>
      <c r="AF4088" s="76"/>
      <c r="AJ4088" s="90"/>
      <c r="AK4088" s="18"/>
      <c r="AL4088" s="18">
        <f t="shared" si="341"/>
        <v>0</v>
      </c>
      <c r="AO4088" s="8">
        <v>0.6470443623128236</v>
      </c>
      <c r="AT4088" s="18"/>
      <c r="AU4088" s="91"/>
    </row>
    <row r="4089" ht="12.0" customHeight="1">
      <c r="A4089" s="97">
        <v>5705059.0</v>
      </c>
      <c r="B4089" s="92" t="s">
        <v>4499</v>
      </c>
      <c r="C4089" s="81" t="str">
        <f t="shared" si="339"/>
        <v/>
      </c>
      <c r="D4089" s="82">
        <v>66.83</v>
      </c>
      <c r="E4089" s="94" t="s">
        <v>245</v>
      </c>
      <c r="F4089" s="84">
        <f t="shared" si="340"/>
        <v>81.5326</v>
      </c>
      <c r="G4089" s="95" t="s">
        <v>274</v>
      </c>
      <c r="H4089" s="69"/>
      <c r="I4089" s="76"/>
      <c r="J4089" s="108"/>
      <c r="K4089" s="88"/>
      <c r="N4089" s="18"/>
      <c r="P4089" s="4">
        <v>199.0</v>
      </c>
      <c r="Q4089" s="4"/>
      <c r="R4089" s="4"/>
      <c r="S4089" s="21"/>
      <c r="T4089" s="21"/>
      <c r="V4089" s="89"/>
      <c r="Z4089" s="73"/>
      <c r="AA4089" s="73">
        <v>15.00675980171249</v>
      </c>
      <c r="AB4089" s="4"/>
      <c r="AC4089" s="74"/>
      <c r="AD4089" s="75"/>
      <c r="AE4089" s="75"/>
      <c r="AF4089" s="76"/>
      <c r="AJ4089" s="90"/>
      <c r="AK4089" s="18"/>
      <c r="AL4089" s="18">
        <f t="shared" si="341"/>
        <v>0</v>
      </c>
      <c r="AO4089" s="8">
        <v>1.1612284917525357</v>
      </c>
      <c r="AT4089" s="18"/>
      <c r="AU4089" s="91"/>
    </row>
    <row r="4090" ht="12.0" customHeight="1">
      <c r="A4090" s="97">
        <v>5705060.0</v>
      </c>
      <c r="B4090" s="92" t="s">
        <v>4500</v>
      </c>
      <c r="C4090" s="81" t="str">
        <f t="shared" si="339"/>
        <v/>
      </c>
      <c r="D4090" s="82">
        <v>70.67</v>
      </c>
      <c r="E4090" s="94" t="s">
        <v>245</v>
      </c>
      <c r="F4090" s="84">
        <f t="shared" si="340"/>
        <v>86.2174</v>
      </c>
      <c r="G4090" s="95" t="s">
        <v>252</v>
      </c>
      <c r="H4090" s="69"/>
      <c r="I4090" s="76"/>
      <c r="J4090" s="108"/>
      <c r="K4090" s="88"/>
      <c r="N4090" s="18"/>
      <c r="P4090" s="4">
        <v>199.0</v>
      </c>
      <c r="Q4090" s="4"/>
      <c r="R4090" s="4"/>
      <c r="S4090" s="21"/>
      <c r="T4090" s="21"/>
      <c r="V4090" s="89"/>
      <c r="Z4090" s="73"/>
      <c r="AA4090" s="73">
        <v>15.00675980171249</v>
      </c>
      <c r="AB4090" s="4"/>
      <c r="AC4090" s="74"/>
      <c r="AD4090" s="75"/>
      <c r="AE4090" s="75"/>
      <c r="AF4090" s="76"/>
      <c r="AJ4090" s="90"/>
      <c r="AK4090" s="18"/>
      <c r="AL4090" s="18">
        <f t="shared" si="341"/>
        <v>0</v>
      </c>
      <c r="AO4090" s="8">
        <v>0.7536023023753825</v>
      </c>
      <c r="AT4090" s="18"/>
      <c r="AU4090" s="91"/>
    </row>
    <row r="4091" ht="12.0" customHeight="1">
      <c r="A4091" s="97">
        <v>5705061.0</v>
      </c>
      <c r="B4091" s="92" t="s">
        <v>4501</v>
      </c>
      <c r="C4091" s="81" t="str">
        <f t="shared" si="339"/>
        <v/>
      </c>
      <c r="D4091" s="82">
        <v>94.24</v>
      </c>
      <c r="E4091" s="94" t="s">
        <v>245</v>
      </c>
      <c r="F4091" s="84">
        <f t="shared" si="340"/>
        <v>114.9728</v>
      </c>
      <c r="G4091" s="95" t="s">
        <v>252</v>
      </c>
      <c r="H4091" s="69"/>
      <c r="I4091" s="76"/>
      <c r="J4091" s="108"/>
      <c r="K4091" s="88"/>
      <c r="N4091" s="18"/>
      <c r="P4091" s="4">
        <v>199.0</v>
      </c>
      <c r="Q4091" s="4"/>
      <c r="R4091" s="4"/>
      <c r="S4091" s="21"/>
      <c r="T4091" s="21"/>
      <c r="V4091" s="89"/>
      <c r="Z4091" s="73"/>
      <c r="AA4091" s="73">
        <v>15.00675980171249</v>
      </c>
      <c r="AB4091" s="4"/>
      <c r="AC4091" s="74"/>
      <c r="AD4091" s="75"/>
      <c r="AE4091" s="75"/>
      <c r="AF4091" s="76"/>
      <c r="AJ4091" s="90"/>
      <c r="AK4091" s="18"/>
      <c r="AL4091" s="18">
        <f t="shared" si="341"/>
        <v>0</v>
      </c>
      <c r="AO4091" s="8">
        <v>1.6472196836334965</v>
      </c>
      <c r="AT4091" s="18"/>
      <c r="AU4091" s="91"/>
    </row>
    <row r="4092" ht="12.0" customHeight="1">
      <c r="A4092" s="97">
        <v>5705062.0</v>
      </c>
      <c r="B4092" s="110" t="s">
        <v>4502</v>
      </c>
      <c r="C4092" s="81" t="str">
        <f t="shared" si="339"/>
        <v/>
      </c>
      <c r="D4092" s="82">
        <v>105.91</v>
      </c>
      <c r="E4092" s="121" t="s">
        <v>245</v>
      </c>
      <c r="F4092" s="84">
        <f t="shared" si="340"/>
        <v>129.2102</v>
      </c>
      <c r="G4092" s="112" t="s">
        <v>246</v>
      </c>
      <c r="H4092" s="69"/>
      <c r="I4092" s="76"/>
      <c r="J4092" s="108"/>
      <c r="K4092" s="88"/>
      <c r="N4092" s="18"/>
      <c r="P4092" s="4">
        <v>199.0</v>
      </c>
      <c r="Q4092" s="4"/>
      <c r="R4092" s="4"/>
      <c r="S4092" s="21"/>
      <c r="T4092" s="21"/>
      <c r="V4092" s="89"/>
      <c r="Z4092" s="73"/>
      <c r="AA4092" s="73">
        <v>15.00675980171249</v>
      </c>
      <c r="AB4092" s="4"/>
      <c r="AC4092" s="74"/>
      <c r="AD4092" s="75"/>
      <c r="AE4092" s="75"/>
      <c r="AF4092" s="76"/>
      <c r="AJ4092" s="90"/>
      <c r="AK4092" s="18"/>
      <c r="AL4092" s="18">
        <f t="shared" si="341"/>
        <v>0</v>
      </c>
      <c r="AO4092" s="8">
        <v>1.3506721949993719</v>
      </c>
      <c r="AT4092" s="18"/>
      <c r="AU4092" s="91"/>
    </row>
    <row r="4093" ht="60.0" customHeight="1">
      <c r="A4093" s="62">
        <v>146.0</v>
      </c>
      <c r="B4093" s="113" t="s">
        <v>4503</v>
      </c>
      <c r="C4093" s="66"/>
      <c r="D4093" s="82"/>
      <c r="E4093" s="66"/>
      <c r="F4093" s="114"/>
      <c r="G4093" s="68"/>
      <c r="H4093" s="69"/>
      <c r="I4093" s="70">
        <v>0.0</v>
      </c>
      <c r="J4093" s="71"/>
      <c r="K4093" s="71"/>
      <c r="N4093" s="18"/>
      <c r="P4093" s="4">
        <v>200.0</v>
      </c>
      <c r="Q4093" s="4"/>
      <c r="R4093" s="5"/>
      <c r="S4093" s="21"/>
      <c r="T4093" s="21"/>
      <c r="V4093" s="72"/>
      <c r="Z4093" s="73"/>
      <c r="AA4093" s="73"/>
      <c r="AB4093" s="4"/>
      <c r="AC4093" s="74"/>
      <c r="AD4093" s="75"/>
      <c r="AE4093" s="75"/>
      <c r="AF4093" s="76"/>
      <c r="AJ4093" s="90"/>
      <c r="AK4093" s="18"/>
      <c r="AL4093" s="18"/>
      <c r="AT4093" s="18"/>
      <c r="AU4093" s="91"/>
    </row>
    <row r="4094" ht="12.0" customHeight="1">
      <c r="A4094" s="79">
        <v>5705003.0</v>
      </c>
      <c r="B4094" s="80" t="s">
        <v>4504</v>
      </c>
      <c r="C4094" s="81" t="str">
        <f t="shared" ref="C4094:C4097" si="342">IF(MROUND(AL4094/(AO4094*F4094),1)=0,"",MROUND(AL4094/(AO4094*F4094),1))</f>
        <v/>
      </c>
      <c r="D4094" s="82">
        <v>49.04</v>
      </c>
      <c r="E4094" s="83"/>
      <c r="F4094" s="84">
        <f t="shared" ref="F4094:F4097" si="343">D4094*1.22</f>
        <v>59.8288</v>
      </c>
      <c r="G4094" s="85" t="s">
        <v>252</v>
      </c>
      <c r="H4094" s="69"/>
      <c r="I4094" s="76"/>
      <c r="J4094" s="108"/>
      <c r="K4094" s="88"/>
      <c r="N4094" s="18"/>
      <c r="P4094" s="4">
        <v>200.0</v>
      </c>
      <c r="Q4094" s="4"/>
      <c r="R4094" s="4"/>
      <c r="S4094" s="21"/>
      <c r="T4094" s="21"/>
      <c r="V4094" s="89"/>
      <c r="Z4094" s="73"/>
      <c r="AA4094" s="73">
        <v>15.010645848119239</v>
      </c>
      <c r="AB4094" s="4"/>
      <c r="AC4094" s="74"/>
      <c r="AD4094" s="75"/>
      <c r="AE4094" s="75"/>
      <c r="AF4094" s="76"/>
      <c r="AJ4094" s="90">
        <v>3602003.0</v>
      </c>
      <c r="AK4094" s="18"/>
      <c r="AL4094" s="18">
        <f t="shared" ref="AL4094:AL4097" si="344">$I$4093/4</f>
        <v>0</v>
      </c>
      <c r="AO4094" s="8">
        <v>1.4019030743510428</v>
      </c>
      <c r="AT4094" s="18"/>
      <c r="AU4094" s="91"/>
    </row>
    <row r="4095" ht="12.0" customHeight="1">
      <c r="A4095" s="97">
        <v>5705004.0</v>
      </c>
      <c r="B4095" s="92" t="s">
        <v>4505</v>
      </c>
      <c r="C4095" s="81" t="str">
        <f t="shared" si="342"/>
        <v/>
      </c>
      <c r="D4095" s="82">
        <v>67.82</v>
      </c>
      <c r="E4095" s="94"/>
      <c r="F4095" s="84">
        <f t="shared" si="343"/>
        <v>82.7404</v>
      </c>
      <c r="G4095" s="95" t="s">
        <v>252</v>
      </c>
      <c r="H4095" s="69"/>
      <c r="I4095" s="76"/>
      <c r="J4095" s="108"/>
      <c r="K4095" s="88"/>
      <c r="N4095" s="18"/>
      <c r="P4095" s="4">
        <v>200.0</v>
      </c>
      <c r="Q4095" s="4"/>
      <c r="R4095" s="4"/>
      <c r="S4095" s="21"/>
      <c r="T4095" s="21"/>
      <c r="V4095" s="89"/>
      <c r="Z4095" s="73"/>
      <c r="AA4095" s="73">
        <v>15.011547344110866</v>
      </c>
      <c r="AB4095" s="4"/>
      <c r="AC4095" s="74"/>
      <c r="AD4095" s="75"/>
      <c r="AE4095" s="75"/>
      <c r="AF4095" s="76"/>
      <c r="AJ4095" s="90">
        <v>3602004.0</v>
      </c>
      <c r="AK4095" s="18"/>
      <c r="AL4095" s="18">
        <f t="shared" si="344"/>
        <v>0</v>
      </c>
      <c r="AO4095" s="8">
        <v>0.9780637149623931</v>
      </c>
      <c r="AT4095" s="18"/>
      <c r="AU4095" s="91"/>
    </row>
    <row r="4096" ht="12.0" customHeight="1">
      <c r="A4096" s="97">
        <v>5705005.0</v>
      </c>
      <c r="B4096" s="92" t="s">
        <v>4506</v>
      </c>
      <c r="C4096" s="81" t="str">
        <f t="shared" si="342"/>
        <v/>
      </c>
      <c r="D4096" s="82">
        <v>68.01</v>
      </c>
      <c r="E4096" s="94" t="s">
        <v>245</v>
      </c>
      <c r="F4096" s="84">
        <f t="shared" si="343"/>
        <v>82.9722</v>
      </c>
      <c r="G4096" s="95" t="s">
        <v>252</v>
      </c>
      <c r="H4096" s="69"/>
      <c r="I4096" s="76"/>
      <c r="J4096" s="108"/>
      <c r="K4096" s="88"/>
      <c r="N4096" s="18"/>
      <c r="P4096" s="4">
        <v>200.0</v>
      </c>
      <c r="Q4096" s="4"/>
      <c r="R4096" s="4"/>
      <c r="S4096" s="21"/>
      <c r="T4096" s="21"/>
      <c r="V4096" s="89"/>
      <c r="Z4096" s="73"/>
      <c r="AA4096" s="73">
        <v>14.994882292732854</v>
      </c>
      <c r="AB4096" s="4"/>
      <c r="AC4096" s="74"/>
      <c r="AD4096" s="75"/>
      <c r="AE4096" s="75"/>
      <c r="AF4096" s="76"/>
      <c r="AJ4096" s="90">
        <v>3602005.0</v>
      </c>
      <c r="AK4096" s="18"/>
      <c r="AL4096" s="18">
        <f t="shared" si="344"/>
        <v>0</v>
      </c>
      <c r="AO4096" s="8">
        <v>0.6131282005478147</v>
      </c>
      <c r="AT4096" s="18"/>
      <c r="AU4096" s="91"/>
    </row>
    <row r="4097" ht="12.0" customHeight="1">
      <c r="A4097" s="109">
        <v>3602006.0</v>
      </c>
      <c r="B4097" s="110" t="s">
        <v>4507</v>
      </c>
      <c r="C4097" s="81" t="str">
        <f t="shared" si="342"/>
        <v/>
      </c>
      <c r="D4097" s="82">
        <v>69.74</v>
      </c>
      <c r="E4097" s="121"/>
      <c r="F4097" s="128">
        <f t="shared" si="343"/>
        <v>85.0828</v>
      </c>
      <c r="G4097" s="112" t="s">
        <v>252</v>
      </c>
      <c r="H4097" s="69"/>
      <c r="I4097" s="76"/>
      <c r="J4097" s="108"/>
      <c r="K4097" s="88"/>
      <c r="N4097" s="18"/>
      <c r="P4097" s="4">
        <v>200.0</v>
      </c>
      <c r="Q4097" s="4"/>
      <c r="R4097" s="4"/>
      <c r="S4097" s="21"/>
      <c r="T4097" s="21"/>
      <c r="V4097" s="89"/>
      <c r="Z4097" s="73"/>
      <c r="AA4097" s="73">
        <v>14.99500998003991</v>
      </c>
      <c r="AB4097" s="4"/>
      <c r="AC4097" s="74"/>
      <c r="AD4097" s="75"/>
      <c r="AE4097" s="75"/>
      <c r="AF4097" s="76"/>
      <c r="AJ4097" s="90"/>
      <c r="AK4097" s="18"/>
      <c r="AL4097" s="18">
        <f t="shared" si="344"/>
        <v>0</v>
      </c>
      <c r="AO4097" s="8">
        <v>1.5790794177012506</v>
      </c>
      <c r="AT4097" s="18"/>
      <c r="AU4097" s="91"/>
    </row>
    <row r="4098" ht="60.0" customHeight="1">
      <c r="A4098" s="62">
        <v>147.0</v>
      </c>
      <c r="B4098" s="113" t="s">
        <v>4508</v>
      </c>
      <c r="C4098" s="66"/>
      <c r="D4098" s="82"/>
      <c r="E4098" s="66"/>
      <c r="F4098" s="114"/>
      <c r="G4098" s="68"/>
      <c r="H4098" s="69"/>
      <c r="I4098" s="70">
        <v>0.0</v>
      </c>
      <c r="J4098" s="71"/>
      <c r="K4098" s="71"/>
      <c r="N4098" s="18"/>
      <c r="P4098" s="4">
        <v>201.0</v>
      </c>
      <c r="Q4098" s="4"/>
      <c r="R4098" s="5"/>
      <c r="S4098" s="21"/>
      <c r="T4098" s="21"/>
      <c r="V4098" s="72"/>
      <c r="Z4098" s="73"/>
      <c r="AA4098" s="73"/>
      <c r="AB4098" s="4"/>
      <c r="AC4098" s="74"/>
      <c r="AD4098" s="75"/>
      <c r="AE4098" s="75"/>
      <c r="AF4098" s="76"/>
      <c r="AJ4098" s="90"/>
      <c r="AK4098" s="18"/>
      <c r="AL4098" s="18"/>
      <c r="AT4098" s="18"/>
      <c r="AU4098" s="91"/>
    </row>
    <row r="4099" ht="12.0" customHeight="1">
      <c r="A4099" s="79">
        <v>3602007.0</v>
      </c>
      <c r="B4099" s="80" t="s">
        <v>4509</v>
      </c>
      <c r="C4099" s="81" t="str">
        <f t="shared" ref="C4099:C4112" si="345">IF(MROUND(AL4099/(AO4099*F4099),1)=0,"",MROUND(AL4099/(AO4099*F4099),1))</f>
        <v/>
      </c>
      <c r="D4099" s="82">
        <v>75.17</v>
      </c>
      <c r="E4099" s="83" t="s">
        <v>245</v>
      </c>
      <c r="F4099" s="84">
        <f t="shared" ref="F4099:F4112" si="346">D4099*1.22</f>
        <v>91.7074</v>
      </c>
      <c r="G4099" s="85" t="s">
        <v>252</v>
      </c>
      <c r="H4099" s="69"/>
      <c r="I4099" s="87" t="s">
        <v>1735</v>
      </c>
      <c r="J4099" s="108"/>
      <c r="K4099" s="88"/>
      <c r="N4099" s="18"/>
      <c r="P4099" s="4">
        <v>201.0</v>
      </c>
      <c r="Q4099" s="4"/>
      <c r="R4099" s="4"/>
      <c r="S4099" s="21"/>
      <c r="T4099" s="21"/>
      <c r="V4099" s="89"/>
      <c r="Z4099" s="73"/>
      <c r="AA4099" s="73">
        <v>15.0</v>
      </c>
      <c r="AB4099" s="4"/>
      <c r="AC4099" s="74"/>
      <c r="AD4099" s="75"/>
      <c r="AE4099" s="75"/>
      <c r="AF4099" s="76"/>
      <c r="AJ4099" s="90"/>
      <c r="AK4099" s="18"/>
      <c r="AL4099" s="18">
        <f t="shared" ref="AL4099:AL4112" si="347">$I$4098/14</f>
        <v>0</v>
      </c>
      <c r="AO4099" s="8">
        <v>9.147419665441324</v>
      </c>
      <c r="AT4099" s="18"/>
      <c r="AU4099" s="91"/>
    </row>
    <row r="4100" ht="12.0" customHeight="1">
      <c r="A4100" s="97">
        <v>5705008.0</v>
      </c>
      <c r="B4100" s="92" t="s">
        <v>4510</v>
      </c>
      <c r="C4100" s="81" t="str">
        <f t="shared" si="345"/>
        <v/>
      </c>
      <c r="D4100" s="82">
        <v>99.07</v>
      </c>
      <c r="E4100" s="94" t="s">
        <v>245</v>
      </c>
      <c r="F4100" s="84">
        <f t="shared" si="346"/>
        <v>120.8654</v>
      </c>
      <c r="G4100" s="95" t="s">
        <v>252</v>
      </c>
      <c r="H4100" s="69"/>
      <c r="I4100" s="187" t="s">
        <v>4511</v>
      </c>
      <c r="J4100" s="108"/>
      <c r="K4100" s="88"/>
      <c r="N4100" s="18"/>
      <c r="P4100" s="4">
        <v>201.0</v>
      </c>
      <c r="Q4100" s="4"/>
      <c r="R4100" s="4"/>
      <c r="S4100" s="21"/>
      <c r="T4100" s="21"/>
      <c r="V4100" s="89"/>
      <c r="Z4100" s="73"/>
      <c r="AA4100" s="73">
        <v>14.99824376536705</v>
      </c>
      <c r="AB4100" s="4"/>
      <c r="AC4100" s="74"/>
      <c r="AD4100" s="75"/>
      <c r="AE4100" s="75"/>
      <c r="AF4100" s="76"/>
      <c r="AJ4100" s="90">
        <v>3602008.0</v>
      </c>
      <c r="AK4100" s="18"/>
      <c r="AL4100" s="18">
        <f t="shared" si="347"/>
        <v>0</v>
      </c>
      <c r="AO4100" s="8">
        <v>1.713229457417291</v>
      </c>
      <c r="AT4100" s="18"/>
      <c r="AU4100" s="91"/>
    </row>
    <row r="4101" ht="12.0" customHeight="1">
      <c r="A4101" s="97">
        <v>5705009.0</v>
      </c>
      <c r="B4101" s="92" t="s">
        <v>4512</v>
      </c>
      <c r="C4101" s="81" t="str">
        <f t="shared" si="345"/>
        <v/>
      </c>
      <c r="D4101" s="82">
        <v>118.85</v>
      </c>
      <c r="E4101" s="94" t="s">
        <v>245</v>
      </c>
      <c r="F4101" s="84">
        <f t="shared" si="346"/>
        <v>144.997</v>
      </c>
      <c r="G4101" s="95" t="s">
        <v>252</v>
      </c>
      <c r="H4101" s="69"/>
      <c r="I4101" s="188"/>
      <c r="J4101" s="108"/>
      <c r="K4101" s="88"/>
      <c r="N4101" s="18"/>
      <c r="P4101" s="4">
        <v>201.0</v>
      </c>
      <c r="Q4101" s="4"/>
      <c r="R4101" s="4"/>
      <c r="S4101" s="21"/>
      <c r="T4101" s="21"/>
      <c r="V4101" s="89"/>
      <c r="Z4101" s="73"/>
      <c r="AA4101" s="73">
        <v>14.99267935578331</v>
      </c>
      <c r="AB4101" s="4"/>
      <c r="AC4101" s="74"/>
      <c r="AD4101" s="75"/>
      <c r="AE4101" s="75"/>
      <c r="AF4101" s="76"/>
      <c r="AJ4101" s="90">
        <v>3602009.0</v>
      </c>
      <c r="AK4101" s="18"/>
      <c r="AL4101" s="18">
        <f t="shared" si="347"/>
        <v>0</v>
      </c>
      <c r="AO4101" s="8">
        <v>1.3928381515389399</v>
      </c>
      <c r="AT4101" s="18"/>
      <c r="AU4101" s="91"/>
    </row>
    <row r="4102" ht="12.0" customHeight="1">
      <c r="A4102" s="97">
        <v>5705010.0</v>
      </c>
      <c r="B4102" s="92" t="s">
        <v>4513</v>
      </c>
      <c r="C4102" s="81" t="str">
        <f t="shared" si="345"/>
        <v/>
      </c>
      <c r="D4102" s="82">
        <v>118.5</v>
      </c>
      <c r="E4102" s="94" t="s">
        <v>245</v>
      </c>
      <c r="F4102" s="84">
        <f t="shared" si="346"/>
        <v>144.57</v>
      </c>
      <c r="G4102" s="95" t="s">
        <v>274</v>
      </c>
      <c r="H4102" s="69"/>
      <c r="I4102" s="76"/>
      <c r="J4102" s="108"/>
      <c r="K4102" s="88"/>
      <c r="N4102" s="18"/>
      <c r="P4102" s="4">
        <v>201.0</v>
      </c>
      <c r="Q4102" s="4"/>
      <c r="R4102" s="4"/>
      <c r="S4102" s="21"/>
      <c r="T4102" s="21"/>
      <c r="V4102" s="89"/>
      <c r="Z4102" s="73"/>
      <c r="AA4102" s="73">
        <v>14.99265785609397</v>
      </c>
      <c r="AB4102" s="4"/>
      <c r="AC4102" s="74"/>
      <c r="AD4102" s="75"/>
      <c r="AE4102" s="75"/>
      <c r="AF4102" s="76"/>
      <c r="AJ4102" s="90">
        <v>3602010.0</v>
      </c>
      <c r="AK4102" s="18"/>
      <c r="AL4102" s="18">
        <f t="shared" si="347"/>
        <v>0</v>
      </c>
      <c r="AO4102" s="8">
        <v>0.2528611260518418</v>
      </c>
      <c r="AT4102" s="18"/>
      <c r="AU4102" s="91"/>
    </row>
    <row r="4103" ht="12.0" customHeight="1">
      <c r="A4103" s="97">
        <v>5705011.0</v>
      </c>
      <c r="B4103" s="92" t="s">
        <v>4514</v>
      </c>
      <c r="C4103" s="81" t="str">
        <f t="shared" si="345"/>
        <v/>
      </c>
      <c r="D4103" s="82">
        <v>118.85</v>
      </c>
      <c r="E4103" s="94" t="s">
        <v>245</v>
      </c>
      <c r="F4103" s="84">
        <f t="shared" si="346"/>
        <v>144.997</v>
      </c>
      <c r="G4103" s="95" t="s">
        <v>274</v>
      </c>
      <c r="H4103" s="69"/>
      <c r="I4103" s="187" t="s">
        <v>4515</v>
      </c>
      <c r="J4103" s="108"/>
      <c r="K4103" s="88"/>
      <c r="N4103" s="18"/>
      <c r="P4103" s="4">
        <v>201.0</v>
      </c>
      <c r="Q4103" s="4"/>
      <c r="R4103" s="4"/>
      <c r="S4103" s="21"/>
      <c r="T4103" s="21"/>
      <c r="V4103" s="89"/>
      <c r="Z4103" s="73"/>
      <c r="AA4103" s="73">
        <v>14.99267935578331</v>
      </c>
      <c r="AB4103" s="4"/>
      <c r="AC4103" s="74"/>
      <c r="AD4103" s="75"/>
      <c r="AE4103" s="75"/>
      <c r="AF4103" s="76"/>
      <c r="AJ4103" s="90">
        <v>3602011.0</v>
      </c>
      <c r="AK4103" s="18"/>
      <c r="AL4103" s="18">
        <f t="shared" si="347"/>
        <v>0</v>
      </c>
      <c r="AO4103" s="8">
        <v>1.193861272747663</v>
      </c>
      <c r="AT4103" s="18"/>
      <c r="AU4103" s="91"/>
    </row>
    <row r="4104" ht="12.0" customHeight="1">
      <c r="A4104" s="97">
        <v>3602012.0</v>
      </c>
      <c r="B4104" s="92" t="s">
        <v>4516</v>
      </c>
      <c r="C4104" s="81" t="str">
        <f t="shared" si="345"/>
        <v/>
      </c>
      <c r="D4104" s="82">
        <v>142.33</v>
      </c>
      <c r="E4104" s="94" t="s">
        <v>245</v>
      </c>
      <c r="F4104" s="84">
        <f t="shared" si="346"/>
        <v>173.6426</v>
      </c>
      <c r="G4104" s="95" t="s">
        <v>252</v>
      </c>
      <c r="H4104" s="69"/>
      <c r="I4104" s="188"/>
      <c r="J4104" s="108"/>
      <c r="K4104" s="88"/>
      <c r="N4104" s="18"/>
      <c r="P4104" s="4">
        <v>201.0</v>
      </c>
      <c r="Q4104" s="4"/>
      <c r="R4104" s="4"/>
      <c r="S4104" s="21"/>
      <c r="T4104" s="21"/>
      <c r="V4104" s="89"/>
      <c r="Z4104" s="73"/>
      <c r="AA4104" s="73">
        <v>15.001833965032404</v>
      </c>
      <c r="AB4104" s="4"/>
      <c r="AC4104" s="74"/>
      <c r="AD4104" s="75"/>
      <c r="AE4104" s="75"/>
      <c r="AF4104" s="76"/>
      <c r="AJ4104" s="90"/>
      <c r="AK4104" s="18"/>
      <c r="AL4104" s="18">
        <f t="shared" si="347"/>
        <v>0</v>
      </c>
      <c r="AO4104" s="8">
        <v>4.009038708607147</v>
      </c>
      <c r="AT4104" s="18"/>
      <c r="AU4104" s="91"/>
    </row>
    <row r="4105" ht="12.0" customHeight="1">
      <c r="A4105" s="97">
        <v>3602013.0</v>
      </c>
      <c r="B4105" s="92" t="s">
        <v>4517</v>
      </c>
      <c r="C4105" s="81" t="str">
        <f t="shared" si="345"/>
        <v/>
      </c>
      <c r="D4105" s="82">
        <v>173.83</v>
      </c>
      <c r="E4105" s="94" t="s">
        <v>245</v>
      </c>
      <c r="F4105" s="84">
        <f t="shared" si="346"/>
        <v>212.0726</v>
      </c>
      <c r="G4105" s="95" t="s">
        <v>246</v>
      </c>
      <c r="H4105" s="69"/>
      <c r="I4105" s="76"/>
      <c r="J4105" s="108"/>
      <c r="K4105" s="88"/>
      <c r="N4105" s="18"/>
      <c r="P4105" s="4">
        <v>201.0</v>
      </c>
      <c r="Q4105" s="4"/>
      <c r="R4105" s="4"/>
      <c r="S4105" s="21"/>
      <c r="T4105" s="21"/>
      <c r="V4105" s="89"/>
      <c r="Z4105" s="73"/>
      <c r="AA4105" s="73">
        <v>14.994994994994997</v>
      </c>
      <c r="AB4105" s="4"/>
      <c r="AC4105" s="74"/>
      <c r="AD4105" s="75"/>
      <c r="AE4105" s="75"/>
      <c r="AF4105" s="76"/>
      <c r="AJ4105" s="90"/>
      <c r="AK4105" s="18"/>
      <c r="AL4105" s="18">
        <f t="shared" si="347"/>
        <v>0</v>
      </c>
      <c r="AO4105" s="8">
        <v>0.8035141354659336</v>
      </c>
      <c r="AT4105" s="18"/>
      <c r="AU4105" s="91"/>
    </row>
    <row r="4106" ht="12.0" customHeight="1">
      <c r="A4106" s="97">
        <v>5705014.0</v>
      </c>
      <c r="B4106" s="92" t="s">
        <v>4518</v>
      </c>
      <c r="C4106" s="81" t="str">
        <f t="shared" si="345"/>
        <v/>
      </c>
      <c r="D4106" s="82">
        <v>75.17</v>
      </c>
      <c r="E4106" s="94" t="s">
        <v>245</v>
      </c>
      <c r="F4106" s="84">
        <f t="shared" si="346"/>
        <v>91.7074</v>
      </c>
      <c r="G4106" s="95" t="s">
        <v>252</v>
      </c>
      <c r="H4106" s="69"/>
      <c r="I4106" s="187" t="s">
        <v>4519</v>
      </c>
      <c r="J4106" s="108"/>
      <c r="K4106" s="88"/>
      <c r="N4106" s="18"/>
      <c r="P4106" s="4">
        <v>201.0</v>
      </c>
      <c r="Q4106" s="4"/>
      <c r="R4106" s="4"/>
      <c r="S4106" s="21"/>
      <c r="T4106" s="21"/>
      <c r="V4106" s="89"/>
      <c r="Z4106" s="73"/>
      <c r="AA4106" s="73">
        <v>15.0</v>
      </c>
      <c r="AB4106" s="4"/>
      <c r="AC4106" s="74"/>
      <c r="AD4106" s="75"/>
      <c r="AE4106" s="75"/>
      <c r="AF4106" s="76"/>
      <c r="AJ4106" s="90">
        <v>3602014.0</v>
      </c>
      <c r="AK4106" s="18"/>
      <c r="AL4106" s="18">
        <f t="shared" si="347"/>
        <v>0</v>
      </c>
      <c r="AO4106" s="8">
        <v>0.851430470053011</v>
      </c>
      <c r="AT4106" s="18"/>
      <c r="AU4106" s="91"/>
    </row>
    <row r="4107" ht="12.0" customHeight="1">
      <c r="A4107" s="97">
        <v>3602015.0</v>
      </c>
      <c r="B4107" s="92" t="s">
        <v>4520</v>
      </c>
      <c r="C4107" s="81" t="str">
        <f t="shared" si="345"/>
        <v/>
      </c>
      <c r="D4107" s="82">
        <v>99.07</v>
      </c>
      <c r="E4107" s="94" t="s">
        <v>245</v>
      </c>
      <c r="F4107" s="84">
        <f t="shared" si="346"/>
        <v>120.8654</v>
      </c>
      <c r="G4107" s="95" t="s">
        <v>274</v>
      </c>
      <c r="H4107" s="69"/>
      <c r="I4107" s="188"/>
      <c r="J4107" s="108"/>
      <c r="K4107" s="88"/>
      <c r="N4107" s="18"/>
      <c r="P4107" s="4">
        <v>201.0</v>
      </c>
      <c r="Q4107" s="4"/>
      <c r="R4107" s="4"/>
      <c r="S4107" s="21"/>
      <c r="T4107" s="21"/>
      <c r="V4107" s="89"/>
      <c r="Z4107" s="73"/>
      <c r="AA4107" s="73">
        <v>14.99824376536705</v>
      </c>
      <c r="AB4107" s="4"/>
      <c r="AC4107" s="74"/>
      <c r="AD4107" s="75"/>
      <c r="AE4107" s="75"/>
      <c r="AF4107" s="76"/>
      <c r="AJ4107" s="90"/>
      <c r="AK4107" s="18"/>
      <c r="AL4107" s="18">
        <f t="shared" si="347"/>
        <v>0</v>
      </c>
      <c r="AO4107" s="8">
        <v>2.200733774568553</v>
      </c>
      <c r="AT4107" s="18"/>
      <c r="AU4107" s="91"/>
    </row>
    <row r="4108" ht="12.0" customHeight="1">
      <c r="A4108" s="97">
        <v>5705016.0</v>
      </c>
      <c r="B4108" s="92" t="s">
        <v>4521</v>
      </c>
      <c r="C4108" s="81" t="str">
        <f t="shared" si="345"/>
        <v/>
      </c>
      <c r="D4108" s="82">
        <v>102.97</v>
      </c>
      <c r="E4108" s="94" t="s">
        <v>245</v>
      </c>
      <c r="F4108" s="84">
        <f t="shared" si="346"/>
        <v>125.6234</v>
      </c>
      <c r="G4108" s="95" t="s">
        <v>274</v>
      </c>
      <c r="H4108" s="69"/>
      <c r="I4108" s="76"/>
      <c r="J4108" s="108"/>
      <c r="K4108" s="88"/>
      <c r="N4108" s="18"/>
      <c r="P4108" s="4">
        <v>201.0</v>
      </c>
      <c r="Q4108" s="4"/>
      <c r="R4108" s="4"/>
      <c r="S4108" s="21"/>
      <c r="T4108" s="21"/>
      <c r="V4108" s="89"/>
      <c r="Z4108" s="73"/>
      <c r="AA4108" s="73">
        <v>15.007605205340553</v>
      </c>
      <c r="AB4108" s="4"/>
      <c r="AC4108" s="74"/>
      <c r="AD4108" s="75"/>
      <c r="AE4108" s="75"/>
      <c r="AF4108" s="76"/>
      <c r="AJ4108" s="90">
        <v>3602016.0</v>
      </c>
      <c r="AK4108" s="18"/>
      <c r="AL4108" s="18">
        <f t="shared" si="347"/>
        <v>0</v>
      </c>
      <c r="AO4108" s="8">
        <v>1.1731421687173897</v>
      </c>
      <c r="AT4108" s="18"/>
      <c r="AU4108" s="91"/>
    </row>
    <row r="4109" ht="12.0" customHeight="1">
      <c r="A4109" s="97">
        <v>5705017.0</v>
      </c>
      <c r="B4109" s="92" t="s">
        <v>4522</v>
      </c>
      <c r="C4109" s="81" t="str">
        <f t="shared" si="345"/>
        <v/>
      </c>
      <c r="D4109" s="82">
        <v>118.5</v>
      </c>
      <c r="E4109" s="94" t="s">
        <v>245</v>
      </c>
      <c r="F4109" s="84">
        <f t="shared" si="346"/>
        <v>144.57</v>
      </c>
      <c r="G4109" s="95" t="s">
        <v>252</v>
      </c>
      <c r="H4109" s="69"/>
      <c r="I4109" s="76"/>
      <c r="J4109" s="108"/>
      <c r="K4109" s="88"/>
      <c r="N4109" s="18"/>
      <c r="P4109" s="4">
        <v>201.0</v>
      </c>
      <c r="Q4109" s="4"/>
      <c r="R4109" s="4"/>
      <c r="S4109" s="21"/>
      <c r="T4109" s="21"/>
      <c r="V4109" s="89"/>
      <c r="Z4109" s="73"/>
      <c r="AA4109" s="73">
        <v>14.99265785609397</v>
      </c>
      <c r="AB4109" s="4"/>
      <c r="AC4109" s="74"/>
      <c r="AD4109" s="75"/>
      <c r="AE4109" s="75"/>
      <c r="AF4109" s="76"/>
      <c r="AJ4109" s="90">
        <v>3602017.0</v>
      </c>
      <c r="AK4109" s="18"/>
      <c r="AL4109" s="18">
        <f t="shared" si="347"/>
        <v>0</v>
      </c>
      <c r="AO4109" s="8">
        <v>1.3081543804416091</v>
      </c>
      <c r="AT4109" s="18"/>
      <c r="AU4109" s="91"/>
    </row>
    <row r="4110" ht="12.0" customHeight="1">
      <c r="A4110" s="97">
        <v>3602018.0</v>
      </c>
      <c r="B4110" s="92" t="s">
        <v>4523</v>
      </c>
      <c r="C4110" s="81" t="str">
        <f t="shared" si="345"/>
        <v/>
      </c>
      <c r="D4110" s="82">
        <v>142.33</v>
      </c>
      <c r="E4110" s="94" t="s">
        <v>245</v>
      </c>
      <c r="F4110" s="84">
        <f t="shared" si="346"/>
        <v>173.6426</v>
      </c>
      <c r="G4110" s="95" t="s">
        <v>246</v>
      </c>
      <c r="H4110" s="69"/>
      <c r="I4110" s="76"/>
      <c r="J4110" s="108"/>
      <c r="K4110" s="88"/>
      <c r="N4110" s="18"/>
      <c r="P4110" s="4">
        <v>201.0</v>
      </c>
      <c r="Q4110" s="4"/>
      <c r="R4110" s="4"/>
      <c r="S4110" s="21"/>
      <c r="T4110" s="21"/>
      <c r="V4110" s="89"/>
      <c r="Z4110" s="73"/>
      <c r="AA4110" s="73">
        <v>15.001833965032404</v>
      </c>
      <c r="AB4110" s="4"/>
      <c r="AC4110" s="74"/>
      <c r="AD4110" s="75"/>
      <c r="AE4110" s="75"/>
      <c r="AF4110" s="76"/>
      <c r="AJ4110" s="90"/>
      <c r="AK4110" s="18"/>
      <c r="AL4110" s="18">
        <f t="shared" si="347"/>
        <v>0</v>
      </c>
      <c r="AO4110" s="8">
        <v>0.6239232427302513</v>
      </c>
      <c r="AT4110" s="18"/>
      <c r="AU4110" s="91"/>
    </row>
    <row r="4111" ht="12.0" customHeight="1">
      <c r="A4111" s="97">
        <v>3602019.0</v>
      </c>
      <c r="B4111" s="92" t="s">
        <v>4524</v>
      </c>
      <c r="C4111" s="81" t="str">
        <f t="shared" si="345"/>
        <v/>
      </c>
      <c r="D4111" s="82">
        <v>83.67</v>
      </c>
      <c r="E4111" s="94"/>
      <c r="F4111" s="127">
        <f t="shared" si="346"/>
        <v>102.0774</v>
      </c>
      <c r="G4111" s="95" t="s">
        <v>246</v>
      </c>
      <c r="H4111" s="69"/>
      <c r="I4111" s="76"/>
      <c r="J4111" s="108"/>
      <c r="K4111" s="88"/>
      <c r="N4111" s="18"/>
      <c r="P4111" s="4">
        <v>201.0</v>
      </c>
      <c r="Q4111" s="4"/>
      <c r="R4111" s="4"/>
      <c r="S4111" s="21"/>
      <c r="T4111" s="21"/>
      <c r="V4111" s="89"/>
      <c r="Z4111" s="73"/>
      <c r="AA4111" s="73">
        <v>0.0</v>
      </c>
      <c r="AB4111" s="4"/>
      <c r="AC4111" s="74"/>
      <c r="AD4111" s="75"/>
      <c r="AE4111" s="75"/>
      <c r="AF4111" s="76"/>
      <c r="AJ4111" s="90"/>
      <c r="AK4111" s="18"/>
      <c r="AL4111" s="18">
        <f t="shared" si="347"/>
        <v>0</v>
      </c>
      <c r="AO4111" s="8">
        <v>2.6118737725332233</v>
      </c>
      <c r="AT4111" s="18"/>
      <c r="AU4111" s="91"/>
    </row>
    <row r="4112" ht="12.0" customHeight="1">
      <c r="A4112" s="109">
        <v>3602020.0</v>
      </c>
      <c r="B4112" s="110" t="s">
        <v>4525</v>
      </c>
      <c r="C4112" s="81" t="str">
        <f t="shared" si="345"/>
        <v/>
      </c>
      <c r="D4112" s="82">
        <v>108.97</v>
      </c>
      <c r="E4112" s="121"/>
      <c r="F4112" s="183">
        <f t="shared" si="346"/>
        <v>132.9434</v>
      </c>
      <c r="G4112" s="112" t="s">
        <v>246</v>
      </c>
      <c r="H4112" s="69"/>
      <c r="I4112" s="76"/>
      <c r="J4112" s="108"/>
      <c r="K4112" s="88"/>
      <c r="N4112" s="18"/>
      <c r="P4112" s="4">
        <v>201.0</v>
      </c>
      <c r="Q4112" s="4"/>
      <c r="R4112" s="4"/>
      <c r="S4112" s="21"/>
      <c r="T4112" s="21"/>
      <c r="V4112" s="89"/>
      <c r="Z4112" s="73"/>
      <c r="AA4112" s="73">
        <v>0.0</v>
      </c>
      <c r="AB4112" s="4"/>
      <c r="AC4112" s="74"/>
      <c r="AD4112" s="75"/>
      <c r="AE4112" s="75"/>
      <c r="AF4112" s="76"/>
      <c r="AJ4112" s="90"/>
      <c r="AK4112" s="18"/>
      <c r="AL4112" s="18">
        <f t="shared" si="347"/>
        <v>0</v>
      </c>
      <c r="AO4112" s="8">
        <v>0.9334190120112261</v>
      </c>
      <c r="AT4112" s="18"/>
      <c r="AU4112" s="91"/>
    </row>
    <row r="4113" ht="60.0" customHeight="1">
      <c r="A4113" s="62">
        <v>148.0</v>
      </c>
      <c r="B4113" s="113" t="s">
        <v>4526</v>
      </c>
      <c r="C4113" s="66"/>
      <c r="D4113" s="82"/>
      <c r="E4113" s="66"/>
      <c r="F4113" s="114"/>
      <c r="G4113" s="68"/>
      <c r="H4113" s="69"/>
      <c r="I4113" s="70">
        <v>0.0</v>
      </c>
      <c r="J4113" s="71"/>
      <c r="K4113" s="71"/>
      <c r="N4113" s="18"/>
      <c r="P4113" s="4">
        <v>202.0</v>
      </c>
      <c r="Q4113" s="4"/>
      <c r="R4113" s="5"/>
      <c r="S4113" s="21"/>
      <c r="T4113" s="21"/>
      <c r="V4113" s="72"/>
      <c r="Z4113" s="73"/>
      <c r="AA4113" s="73"/>
      <c r="AB4113" s="4"/>
      <c r="AC4113" s="74"/>
      <c r="AD4113" s="75"/>
      <c r="AE4113" s="75"/>
      <c r="AF4113" s="76"/>
      <c r="AJ4113" s="90"/>
      <c r="AK4113" s="18"/>
      <c r="AL4113" s="18"/>
      <c r="AT4113" s="18"/>
      <c r="AU4113" s="91"/>
    </row>
    <row r="4114" ht="12.0" customHeight="1">
      <c r="A4114" s="79">
        <v>5705001.0</v>
      </c>
      <c r="B4114" s="80" t="s">
        <v>4527</v>
      </c>
      <c r="C4114" s="81" t="str">
        <f t="shared" ref="C4114:C4115" si="348">IF(MROUND(AL4114/(AO4114*F4114),1)=0,"",MROUND(AL4114/(AO4114*F4114),1))</f>
        <v/>
      </c>
      <c r="D4114" s="82">
        <v>59.77</v>
      </c>
      <c r="E4114" s="83" t="s">
        <v>458</v>
      </c>
      <c r="F4114" s="84">
        <f t="shared" ref="F4114:F4115" si="349">D4114*1.22</f>
        <v>72.9194</v>
      </c>
      <c r="G4114" s="85" t="s">
        <v>274</v>
      </c>
      <c r="H4114" s="69"/>
      <c r="I4114" s="76"/>
      <c r="J4114" s="108"/>
      <c r="K4114" s="88"/>
      <c r="N4114" s="18"/>
      <c r="P4114" s="4">
        <v>202.0</v>
      </c>
      <c r="Q4114" s="4"/>
      <c r="R4114" s="4"/>
      <c r="S4114" s="21"/>
      <c r="T4114" s="21"/>
      <c r="V4114" s="89"/>
      <c r="Z4114" s="73"/>
      <c r="AA4114" s="73">
        <v>15.0</v>
      </c>
      <c r="AB4114" s="4"/>
      <c r="AC4114" s="74"/>
      <c r="AD4114" s="75"/>
      <c r="AE4114" s="75"/>
      <c r="AF4114" s="76"/>
      <c r="AJ4114" s="90">
        <v>3602001.0</v>
      </c>
      <c r="AK4114" s="18"/>
      <c r="AL4114" s="18">
        <f t="shared" ref="AL4114:AL4115" si="350">$I$4113/2</f>
        <v>0</v>
      </c>
      <c r="AO4114" s="8">
        <v>0.8968993845420531</v>
      </c>
      <c r="AT4114" s="18"/>
      <c r="AU4114" s="91"/>
    </row>
    <row r="4115" ht="12.0" customHeight="1">
      <c r="A4115" s="109">
        <v>5705002.0</v>
      </c>
      <c r="B4115" s="110" t="s">
        <v>4528</v>
      </c>
      <c r="C4115" s="81" t="str">
        <f t="shared" si="348"/>
        <v/>
      </c>
      <c r="D4115" s="82">
        <v>68.28</v>
      </c>
      <c r="E4115" s="121" t="s">
        <v>245</v>
      </c>
      <c r="F4115" s="128">
        <f t="shared" si="349"/>
        <v>83.3016</v>
      </c>
      <c r="G4115" s="112" t="s">
        <v>274</v>
      </c>
      <c r="H4115" s="69"/>
      <c r="I4115" s="76"/>
      <c r="J4115" s="108"/>
      <c r="K4115" s="88"/>
      <c r="N4115" s="18"/>
      <c r="P4115" s="4">
        <v>202.0</v>
      </c>
      <c r="Q4115" s="4"/>
      <c r="R4115" s="4"/>
      <c r="S4115" s="21"/>
      <c r="T4115" s="21"/>
      <c r="V4115" s="89"/>
      <c r="Z4115" s="73"/>
      <c r="AA4115" s="73">
        <v>14.997248211337379</v>
      </c>
      <c r="AB4115" s="4"/>
      <c r="AC4115" s="74"/>
      <c r="AD4115" s="75"/>
      <c r="AE4115" s="75"/>
      <c r="AF4115" s="76"/>
      <c r="AJ4115" s="90">
        <v>3602002.0</v>
      </c>
      <c r="AK4115" s="18"/>
      <c r="AL4115" s="18">
        <f t="shared" si="350"/>
        <v>0</v>
      </c>
      <c r="AO4115" s="8">
        <v>1.1299767253107527</v>
      </c>
      <c r="AT4115" s="18"/>
      <c r="AU4115" s="91"/>
    </row>
    <row r="4116" ht="60.0" customHeight="1">
      <c r="A4116" s="62">
        <v>149.0</v>
      </c>
      <c r="B4116" s="113" t="s">
        <v>4529</v>
      </c>
      <c r="C4116" s="66"/>
      <c r="D4116" s="82"/>
      <c r="E4116" s="66"/>
      <c r="F4116" s="114"/>
      <c r="G4116" s="68"/>
      <c r="H4116" s="69"/>
      <c r="I4116" s="70">
        <v>0.0</v>
      </c>
      <c r="J4116" s="71"/>
      <c r="K4116" s="20"/>
      <c r="N4116" s="18"/>
      <c r="P4116" s="4">
        <v>226.0</v>
      </c>
      <c r="Q4116" s="4"/>
      <c r="R4116" s="5"/>
      <c r="S4116" s="21"/>
      <c r="T4116" s="21"/>
      <c r="V4116" s="72"/>
      <c r="Z4116" s="73"/>
      <c r="AA4116" s="73"/>
      <c r="AB4116" s="4"/>
      <c r="AC4116" s="74"/>
      <c r="AD4116" s="75"/>
      <c r="AE4116" s="75"/>
      <c r="AF4116" s="76"/>
      <c r="AJ4116" s="90"/>
      <c r="AK4116" s="18"/>
      <c r="AL4116" s="18"/>
      <c r="AT4116" s="18"/>
      <c r="AU4116" s="91"/>
    </row>
    <row r="4117" ht="12.0" customHeight="1">
      <c r="A4117" s="79">
        <v>3801006.0</v>
      </c>
      <c r="B4117" s="80" t="s">
        <v>4530</v>
      </c>
      <c r="C4117" s="81" t="str">
        <f t="shared" ref="C4117:C4123" si="351">IF(MROUND(AL4117/(AO4117*F4117),1)=0,"",MROUND(AL4117/(AO4117*F4117),1))</f>
        <v/>
      </c>
      <c r="D4117" s="82">
        <v>130.39</v>
      </c>
      <c r="E4117" s="83" t="s">
        <v>245</v>
      </c>
      <c r="F4117" s="127">
        <f t="shared" ref="F4117:F4123" si="352">D4117*1.22</f>
        <v>159.0758</v>
      </c>
      <c r="G4117" s="85"/>
      <c r="H4117" s="69"/>
      <c r="I4117" s="87"/>
      <c r="J4117" s="108"/>
      <c r="K4117" s="88"/>
      <c r="N4117" s="18"/>
      <c r="P4117" s="4">
        <v>226.0</v>
      </c>
      <c r="Q4117" s="4"/>
      <c r="R4117" s="4"/>
      <c r="S4117" s="21"/>
      <c r="T4117" s="21"/>
      <c r="V4117" s="89"/>
      <c r="Z4117" s="73"/>
      <c r="AA4117" s="73">
        <v>0.0</v>
      </c>
      <c r="AB4117" s="4"/>
      <c r="AC4117" s="74"/>
      <c r="AD4117" s="75"/>
      <c r="AE4117" s="75"/>
      <c r="AF4117" s="76"/>
      <c r="AJ4117" s="90"/>
      <c r="AK4117" s="18"/>
      <c r="AL4117" s="18">
        <f t="shared" ref="AL4117:AL4123" si="353">$I$4116/7</f>
        <v>0</v>
      </c>
      <c r="AO4117" s="8">
        <v>11.43745199079197</v>
      </c>
      <c r="AT4117" s="18"/>
      <c r="AU4117" s="91"/>
    </row>
    <row r="4118" ht="12.0" customHeight="1">
      <c r="A4118" s="97">
        <v>3801007.0</v>
      </c>
      <c r="B4118" s="92" t="s">
        <v>4531</v>
      </c>
      <c r="C4118" s="81" t="str">
        <f t="shared" si="351"/>
        <v/>
      </c>
      <c r="D4118" s="82">
        <v>245.81</v>
      </c>
      <c r="E4118" s="94" t="s">
        <v>245</v>
      </c>
      <c r="F4118" s="84">
        <f t="shared" si="352"/>
        <v>299.8882</v>
      </c>
      <c r="G4118" s="95"/>
      <c r="H4118" s="69"/>
      <c r="I4118" s="187" t="s">
        <v>4532</v>
      </c>
      <c r="J4118" s="108"/>
      <c r="K4118" s="88"/>
      <c r="N4118" s="18"/>
      <c r="P4118" s="4">
        <v>226.0</v>
      </c>
      <c r="Q4118" s="4"/>
      <c r="R4118" s="4"/>
      <c r="S4118" s="21"/>
      <c r="T4118" s="21"/>
      <c r="V4118" s="89"/>
      <c r="Z4118" s="73"/>
      <c r="AA4118" s="73">
        <v>15.002239140170161</v>
      </c>
      <c r="AB4118" s="4"/>
      <c r="AC4118" s="74"/>
      <c r="AD4118" s="75"/>
      <c r="AE4118" s="75"/>
      <c r="AF4118" s="76"/>
      <c r="AJ4118" s="90"/>
      <c r="AK4118" s="18"/>
      <c r="AL4118" s="18">
        <f t="shared" si="353"/>
        <v>0</v>
      </c>
      <c r="AO4118" s="8">
        <v>1.1872134319213974</v>
      </c>
      <c r="AT4118" s="18"/>
      <c r="AU4118" s="91"/>
    </row>
    <row r="4119" ht="12.0" customHeight="1">
      <c r="A4119" s="97">
        <v>5606033.0</v>
      </c>
      <c r="B4119" s="92" t="s">
        <v>4533</v>
      </c>
      <c r="C4119" s="81" t="str">
        <f t="shared" si="351"/>
        <v/>
      </c>
      <c r="D4119" s="82">
        <v>396.72</v>
      </c>
      <c r="E4119" s="94" t="s">
        <v>245</v>
      </c>
      <c r="F4119" s="84">
        <f t="shared" si="352"/>
        <v>483.9984</v>
      </c>
      <c r="G4119" s="95"/>
      <c r="H4119" s="69"/>
      <c r="I4119" s="188"/>
      <c r="J4119" s="108"/>
      <c r="K4119" s="88"/>
      <c r="N4119" s="18"/>
      <c r="P4119" s="4">
        <v>226.0</v>
      </c>
      <c r="Q4119" s="4"/>
      <c r="R4119" s="4"/>
      <c r="S4119" s="21"/>
      <c r="T4119" s="21"/>
      <c r="V4119" s="89"/>
      <c r="Z4119" s="73"/>
      <c r="AA4119" s="73">
        <v>15.002239140170161</v>
      </c>
      <c r="AB4119" s="4"/>
      <c r="AC4119" s="74"/>
      <c r="AD4119" s="75"/>
      <c r="AE4119" s="75"/>
      <c r="AF4119" s="76"/>
      <c r="AJ4119" s="90"/>
      <c r="AK4119" s="18"/>
      <c r="AL4119" s="18">
        <f t="shared" si="353"/>
        <v>0</v>
      </c>
      <c r="AO4119" s="8">
        <v>0.2261677715496259</v>
      </c>
      <c r="AT4119" s="18"/>
      <c r="AU4119" s="91"/>
    </row>
    <row r="4120" ht="12.0" customHeight="1">
      <c r="A4120" s="97">
        <v>3801008.0</v>
      </c>
      <c r="B4120" s="92" t="s">
        <v>4534</v>
      </c>
      <c r="C4120" s="81" t="str">
        <f t="shared" si="351"/>
        <v/>
      </c>
      <c r="D4120" s="82">
        <v>246.22</v>
      </c>
      <c r="E4120" s="83" t="s">
        <v>245</v>
      </c>
      <c r="F4120" s="127">
        <f t="shared" si="352"/>
        <v>300.3884</v>
      </c>
      <c r="G4120" s="95"/>
      <c r="H4120" s="69"/>
      <c r="I4120" s="76"/>
      <c r="J4120" s="108"/>
      <c r="K4120" s="88"/>
      <c r="N4120" s="18"/>
      <c r="P4120" s="4">
        <v>226.0</v>
      </c>
      <c r="Q4120" s="4"/>
      <c r="R4120" s="4"/>
      <c r="S4120" s="21"/>
      <c r="T4120" s="21"/>
      <c r="V4120" s="89"/>
      <c r="Z4120" s="73"/>
      <c r="AA4120" s="73">
        <v>0.0</v>
      </c>
      <c r="AB4120" s="4"/>
      <c r="AC4120" s="74"/>
      <c r="AD4120" s="75"/>
      <c r="AE4120" s="75"/>
      <c r="AF4120" s="76"/>
      <c r="AJ4120" s="90"/>
      <c r="AK4120" s="18"/>
      <c r="AL4120" s="18">
        <f t="shared" si="353"/>
        <v>0</v>
      </c>
      <c r="AO4120" s="8">
        <v>6.413185857561284</v>
      </c>
      <c r="AT4120" s="18"/>
      <c r="AU4120" s="91"/>
    </row>
    <row r="4121" ht="12.0" customHeight="1">
      <c r="A4121" s="97">
        <v>3801009.0</v>
      </c>
      <c r="B4121" s="92" t="s">
        <v>4535</v>
      </c>
      <c r="C4121" s="81" t="str">
        <f t="shared" si="351"/>
        <v/>
      </c>
      <c r="D4121" s="82">
        <v>319.89</v>
      </c>
      <c r="E4121" s="83" t="s">
        <v>245</v>
      </c>
      <c r="F4121" s="127">
        <f t="shared" si="352"/>
        <v>390.2658</v>
      </c>
      <c r="G4121" s="95"/>
      <c r="H4121" s="69"/>
      <c r="I4121" s="76"/>
      <c r="J4121" s="108"/>
      <c r="K4121" s="88"/>
      <c r="N4121" s="18"/>
      <c r="P4121" s="4">
        <v>226.0</v>
      </c>
      <c r="Q4121" s="4"/>
      <c r="R4121" s="4"/>
      <c r="S4121" s="21"/>
      <c r="T4121" s="21"/>
      <c r="V4121" s="89"/>
      <c r="Z4121" s="73"/>
      <c r="AA4121" s="73">
        <v>0.0</v>
      </c>
      <c r="AB4121" s="4"/>
      <c r="AC4121" s="74"/>
      <c r="AD4121" s="75"/>
      <c r="AE4121" s="75"/>
      <c r="AF4121" s="76"/>
      <c r="AJ4121" s="90"/>
      <c r="AK4121" s="18"/>
      <c r="AL4121" s="18">
        <f t="shared" si="353"/>
        <v>0</v>
      </c>
      <c r="AO4121" s="8">
        <v>6.713289836238349</v>
      </c>
      <c r="AT4121" s="18"/>
      <c r="AU4121" s="91"/>
    </row>
    <row r="4122" ht="12.0" customHeight="1">
      <c r="A4122" s="97">
        <v>5606010.0</v>
      </c>
      <c r="B4122" s="92" t="s">
        <v>4536</v>
      </c>
      <c r="C4122" s="81" t="str">
        <f t="shared" si="351"/>
        <v/>
      </c>
      <c r="D4122" s="82">
        <v>746.37</v>
      </c>
      <c r="E4122" s="94" t="s">
        <v>245</v>
      </c>
      <c r="F4122" s="84">
        <f t="shared" si="352"/>
        <v>910.5714</v>
      </c>
      <c r="G4122" s="95"/>
      <c r="H4122" s="69"/>
      <c r="I4122" s="76"/>
      <c r="J4122" s="108"/>
      <c r="K4122" s="88"/>
      <c r="N4122" s="18"/>
      <c r="P4122" s="4">
        <v>226.0</v>
      </c>
      <c r="Q4122" s="4"/>
      <c r="R4122" s="4"/>
      <c r="S4122" s="21"/>
      <c r="T4122" s="21"/>
      <c r="V4122" s="89"/>
      <c r="Z4122" s="73"/>
      <c r="AA4122" s="73">
        <v>14.999367915384937</v>
      </c>
      <c r="AB4122" s="4"/>
      <c r="AC4122" s="74"/>
      <c r="AD4122" s="75"/>
      <c r="AE4122" s="75"/>
      <c r="AF4122" s="76"/>
      <c r="AJ4122" s="90">
        <v>3801010.0</v>
      </c>
      <c r="AK4122" s="18"/>
      <c r="AL4122" s="18">
        <f t="shared" si="353"/>
        <v>0</v>
      </c>
      <c r="AO4122" s="8">
        <v>0.9997692216117641</v>
      </c>
      <c r="AT4122" s="18"/>
      <c r="AU4122" s="91"/>
    </row>
    <row r="4123" ht="12.0" customHeight="1">
      <c r="A4123" s="109">
        <v>5606035.0</v>
      </c>
      <c r="B4123" s="110" t="s">
        <v>4537</v>
      </c>
      <c r="C4123" s="81" t="str">
        <f t="shared" si="351"/>
        <v/>
      </c>
      <c r="D4123" s="82">
        <v>1688.13</v>
      </c>
      <c r="E4123" s="121" t="s">
        <v>245</v>
      </c>
      <c r="F4123" s="128">
        <f t="shared" si="352"/>
        <v>2059.5186</v>
      </c>
      <c r="G4123" s="112"/>
      <c r="H4123" s="69"/>
      <c r="I4123" s="76"/>
      <c r="J4123" s="108"/>
      <c r="K4123" s="88"/>
      <c r="N4123" s="18"/>
      <c r="P4123" s="4">
        <v>226.0</v>
      </c>
      <c r="Q4123" s="4"/>
      <c r="R4123" s="4"/>
      <c r="S4123" s="21"/>
      <c r="T4123" s="21"/>
      <c r="V4123" s="89"/>
      <c r="Z4123" s="73"/>
      <c r="AA4123" s="73">
        <v>15.002239140170161</v>
      </c>
      <c r="AB4123" s="4"/>
      <c r="AC4123" s="74"/>
      <c r="AD4123" s="75"/>
      <c r="AE4123" s="75"/>
      <c r="AF4123" s="76"/>
      <c r="AJ4123" s="90"/>
      <c r="AK4123" s="18"/>
      <c r="AL4123" s="18">
        <f t="shared" si="353"/>
        <v>0</v>
      </c>
      <c r="AO4123" s="8">
        <v>2.9099866632225195</v>
      </c>
      <c r="AT4123" s="18"/>
      <c r="AU4123" s="91"/>
    </row>
    <row r="4124" ht="60.0" customHeight="1">
      <c r="A4124" s="62">
        <v>150.0</v>
      </c>
      <c r="B4124" s="113" t="s">
        <v>4538</v>
      </c>
      <c r="C4124" s="66"/>
      <c r="D4124" s="82"/>
      <c r="E4124" s="66"/>
      <c r="F4124" s="114"/>
      <c r="G4124" s="68"/>
      <c r="H4124" s="69"/>
      <c r="I4124" s="70">
        <v>0.0</v>
      </c>
      <c r="J4124" s="71"/>
      <c r="K4124" s="20"/>
      <c r="N4124" s="18"/>
      <c r="P4124" s="4">
        <v>227.0</v>
      </c>
      <c r="Q4124" s="4"/>
      <c r="R4124" s="5"/>
      <c r="S4124" s="21"/>
      <c r="T4124" s="21"/>
      <c r="V4124" s="72"/>
      <c r="Z4124" s="73"/>
      <c r="AA4124" s="73"/>
      <c r="AB4124" s="4"/>
      <c r="AC4124" s="74"/>
      <c r="AD4124" s="75"/>
      <c r="AE4124" s="75"/>
      <c r="AF4124" s="76"/>
      <c r="AJ4124" s="90"/>
      <c r="AK4124" s="18"/>
      <c r="AL4124" s="18"/>
      <c r="AT4124" s="18"/>
      <c r="AU4124" s="91"/>
    </row>
    <row r="4125" ht="12.0" customHeight="1">
      <c r="A4125" s="79">
        <v>3801001.0</v>
      </c>
      <c r="B4125" s="80" t="s">
        <v>4539</v>
      </c>
      <c r="C4125" s="81" t="str">
        <f t="shared" ref="C4125:C4129" si="354">IF(MROUND(AL4125/(AO4125*F4125),1)=0,"",MROUND(AL4125/(AO4125*F4125),1))</f>
        <v/>
      </c>
      <c r="D4125" s="82">
        <v>131.31</v>
      </c>
      <c r="E4125" s="83" t="s">
        <v>245</v>
      </c>
      <c r="F4125" s="127">
        <f t="shared" ref="F4125:F4129" si="355">D4125*1.22</f>
        <v>160.1982</v>
      </c>
      <c r="G4125" s="85"/>
      <c r="H4125" s="69"/>
      <c r="I4125" s="87"/>
      <c r="J4125" s="108"/>
      <c r="K4125" s="88"/>
      <c r="N4125" s="18"/>
      <c r="P4125" s="4">
        <v>227.0</v>
      </c>
      <c r="Q4125" s="4"/>
      <c r="R4125" s="4"/>
      <c r="S4125" s="21"/>
      <c r="T4125" s="21"/>
      <c r="V4125" s="89"/>
      <c r="Z4125" s="73"/>
      <c r="AA4125" s="73">
        <v>0.0</v>
      </c>
      <c r="AB4125" s="4"/>
      <c r="AC4125" s="74"/>
      <c r="AD4125" s="75"/>
      <c r="AE4125" s="75"/>
      <c r="AF4125" s="76"/>
      <c r="AJ4125" s="90"/>
      <c r="AK4125" s="18"/>
      <c r="AL4125" s="18">
        <f t="shared" ref="AL4125:AL4129" si="356">$I$4124/5</f>
        <v>0</v>
      </c>
      <c r="AO4125" s="8">
        <v>32.59027931966178</v>
      </c>
      <c r="AT4125" s="18"/>
      <c r="AU4125" s="91"/>
    </row>
    <row r="4126" ht="12.0" customHeight="1">
      <c r="A4126" s="97">
        <v>5606002.0</v>
      </c>
      <c r="B4126" s="92" t="s">
        <v>4540</v>
      </c>
      <c r="C4126" s="81" t="str">
        <f t="shared" si="354"/>
        <v/>
      </c>
      <c r="D4126" s="82">
        <v>245.81</v>
      </c>
      <c r="E4126" s="94" t="s">
        <v>245</v>
      </c>
      <c r="F4126" s="84">
        <f t="shared" si="355"/>
        <v>299.8882</v>
      </c>
      <c r="G4126" s="95"/>
      <c r="H4126" s="69"/>
      <c r="I4126" s="187" t="s">
        <v>4541</v>
      </c>
      <c r="J4126" s="108"/>
      <c r="K4126" s="88"/>
      <c r="N4126" s="18"/>
      <c r="P4126" s="4">
        <v>227.0</v>
      </c>
      <c r="Q4126" s="4"/>
      <c r="R4126" s="4"/>
      <c r="S4126" s="21"/>
      <c r="T4126" s="21"/>
      <c r="V4126" s="89"/>
      <c r="Z4126" s="73"/>
      <c r="AA4126" s="73">
        <v>15.002239140170161</v>
      </c>
      <c r="AB4126" s="4"/>
      <c r="AC4126" s="74"/>
      <c r="AD4126" s="75"/>
      <c r="AE4126" s="75"/>
      <c r="AF4126" s="76"/>
      <c r="AJ4126" s="90">
        <v>3801002.0</v>
      </c>
      <c r="AK4126" s="18"/>
      <c r="AL4126" s="18">
        <f t="shared" si="356"/>
        <v>0</v>
      </c>
      <c r="AO4126" s="8">
        <v>0.7974230365039471</v>
      </c>
      <c r="AT4126" s="18"/>
      <c r="AU4126" s="91"/>
    </row>
    <row r="4127" ht="12.0" customHeight="1">
      <c r="A4127" s="97">
        <v>3801003.0</v>
      </c>
      <c r="B4127" s="92" t="s">
        <v>4542</v>
      </c>
      <c r="C4127" s="81" t="str">
        <f t="shared" si="354"/>
        <v/>
      </c>
      <c r="D4127" s="82">
        <v>375.18</v>
      </c>
      <c r="E4127" s="94" t="s">
        <v>245</v>
      </c>
      <c r="F4127" s="84">
        <f t="shared" si="355"/>
        <v>457.7196</v>
      </c>
      <c r="G4127" s="95"/>
      <c r="H4127" s="69"/>
      <c r="I4127" s="188"/>
      <c r="J4127" s="108"/>
      <c r="K4127" s="88"/>
      <c r="N4127" s="18"/>
      <c r="P4127" s="4">
        <v>227.0</v>
      </c>
      <c r="Q4127" s="4"/>
      <c r="R4127" s="4"/>
      <c r="S4127" s="21"/>
      <c r="T4127" s="21"/>
      <c r="V4127" s="89"/>
      <c r="Z4127" s="73"/>
      <c r="AA4127" s="73">
        <v>15.001257439852466</v>
      </c>
      <c r="AB4127" s="4"/>
      <c r="AC4127" s="74"/>
      <c r="AD4127" s="75"/>
      <c r="AE4127" s="75"/>
      <c r="AF4127" s="76"/>
      <c r="AJ4127" s="90"/>
      <c r="AK4127" s="18"/>
      <c r="AL4127" s="18">
        <f t="shared" si="356"/>
        <v>0</v>
      </c>
      <c r="AO4127" s="8">
        <v>4.75507802290842</v>
      </c>
      <c r="AT4127" s="18"/>
      <c r="AU4127" s="91"/>
    </row>
    <row r="4128" ht="12.0" customHeight="1">
      <c r="A4128" s="97">
        <v>3801004.0</v>
      </c>
      <c r="B4128" s="92" t="s">
        <v>4543</v>
      </c>
      <c r="C4128" s="81" t="str">
        <f t="shared" si="354"/>
        <v/>
      </c>
      <c r="D4128" s="82">
        <v>335.68</v>
      </c>
      <c r="E4128" s="83" t="s">
        <v>245</v>
      </c>
      <c r="F4128" s="127">
        <f t="shared" si="355"/>
        <v>409.5296</v>
      </c>
      <c r="G4128" s="95"/>
      <c r="H4128" s="69"/>
      <c r="I4128" s="76"/>
      <c r="J4128" s="108"/>
      <c r="K4128" s="88"/>
      <c r="N4128" s="18"/>
      <c r="P4128" s="4">
        <v>227.0</v>
      </c>
      <c r="Q4128" s="4"/>
      <c r="R4128" s="4"/>
      <c r="S4128" s="21"/>
      <c r="T4128" s="21"/>
      <c r="V4128" s="89"/>
      <c r="Z4128" s="73"/>
      <c r="AA4128" s="73">
        <v>0.0</v>
      </c>
      <c r="AB4128" s="4"/>
      <c r="AC4128" s="74"/>
      <c r="AD4128" s="75"/>
      <c r="AE4128" s="75"/>
      <c r="AF4128" s="76"/>
      <c r="AJ4128" s="90"/>
      <c r="AK4128" s="18"/>
      <c r="AL4128" s="18">
        <f t="shared" si="356"/>
        <v>0</v>
      </c>
      <c r="AO4128" s="8">
        <v>17.406659043411306</v>
      </c>
      <c r="AT4128" s="18"/>
      <c r="AU4128" s="91"/>
    </row>
    <row r="4129" ht="12.0" customHeight="1">
      <c r="A4129" s="109">
        <v>5606005.0</v>
      </c>
      <c r="B4129" s="110" t="s">
        <v>4544</v>
      </c>
      <c r="C4129" s="81" t="str">
        <f t="shared" si="354"/>
        <v/>
      </c>
      <c r="D4129" s="82">
        <v>746.37</v>
      </c>
      <c r="E4129" s="121" t="s">
        <v>245</v>
      </c>
      <c r="F4129" s="128">
        <f t="shared" si="355"/>
        <v>910.5714</v>
      </c>
      <c r="G4129" s="112"/>
      <c r="H4129" s="69"/>
      <c r="I4129" s="76"/>
      <c r="J4129" s="108"/>
      <c r="K4129" s="88"/>
      <c r="N4129" s="18"/>
      <c r="P4129" s="4">
        <v>227.0</v>
      </c>
      <c r="Q4129" s="4"/>
      <c r="R4129" s="4"/>
      <c r="S4129" s="21"/>
      <c r="T4129" s="21"/>
      <c r="V4129" s="89"/>
      <c r="Z4129" s="73"/>
      <c r="AA4129" s="73">
        <v>14.999367915384937</v>
      </c>
      <c r="AB4129" s="4"/>
      <c r="AC4129" s="74"/>
      <c r="AD4129" s="75"/>
      <c r="AE4129" s="75"/>
      <c r="AF4129" s="76"/>
      <c r="AJ4129" s="90">
        <v>3801005.0</v>
      </c>
      <c r="AK4129" s="18"/>
      <c r="AL4129" s="18">
        <f t="shared" si="356"/>
        <v>0</v>
      </c>
      <c r="AO4129" s="8">
        <v>0.290063028955515</v>
      </c>
      <c r="AT4129" s="18"/>
      <c r="AU4129" s="91"/>
    </row>
    <row r="4130" ht="60.0" customHeight="1">
      <c r="A4130" s="62">
        <v>151.0</v>
      </c>
      <c r="B4130" s="113" t="s">
        <v>4545</v>
      </c>
      <c r="C4130" s="66"/>
      <c r="D4130" s="82"/>
      <c r="E4130" s="66"/>
      <c r="F4130" s="114"/>
      <c r="G4130" s="68"/>
      <c r="H4130" s="69"/>
      <c r="I4130" s="70">
        <v>0.0</v>
      </c>
      <c r="J4130" s="71"/>
      <c r="K4130" s="20"/>
      <c r="N4130" s="18"/>
      <c r="P4130" s="4">
        <v>228.0</v>
      </c>
      <c r="Q4130" s="4"/>
      <c r="R4130" s="5"/>
      <c r="S4130" s="21"/>
      <c r="T4130" s="21"/>
      <c r="V4130" s="72"/>
      <c r="Z4130" s="73"/>
      <c r="AA4130" s="73"/>
      <c r="AB4130" s="4"/>
      <c r="AC4130" s="74"/>
      <c r="AD4130" s="75"/>
      <c r="AE4130" s="75"/>
      <c r="AF4130" s="76"/>
      <c r="AJ4130" s="90"/>
      <c r="AK4130" s="18"/>
      <c r="AL4130" s="18"/>
      <c r="AT4130" s="18"/>
      <c r="AU4130" s="91"/>
    </row>
    <row r="4131" ht="12.0" customHeight="1">
      <c r="A4131" s="79">
        <v>3801011.0</v>
      </c>
      <c r="B4131" s="80" t="s">
        <v>4546</v>
      </c>
      <c r="C4131" s="81" t="str">
        <f t="shared" ref="C4131:C4140" si="357">IF(MROUND(AL4131/(AO4131*F4131),1)=0,"",MROUND(AL4131/(AO4131*F4131),1))</f>
        <v/>
      </c>
      <c r="D4131" s="82">
        <v>128.15</v>
      </c>
      <c r="E4131" s="83" t="s">
        <v>245</v>
      </c>
      <c r="F4131" s="127">
        <f t="shared" ref="F4131:F4140" si="358">D4131*1.22</f>
        <v>156.343</v>
      </c>
      <c r="G4131" s="85"/>
      <c r="H4131" s="69"/>
      <c r="I4131" s="87"/>
      <c r="J4131" s="108"/>
      <c r="K4131" s="88"/>
      <c r="N4131" s="18"/>
      <c r="P4131" s="4">
        <v>228.0</v>
      </c>
      <c r="Q4131" s="4"/>
      <c r="R4131" s="4"/>
      <c r="S4131" s="21"/>
      <c r="T4131" s="21"/>
      <c r="V4131" s="89"/>
      <c r="Z4131" s="73"/>
      <c r="AA4131" s="73">
        <v>0.0</v>
      </c>
      <c r="AB4131" s="4"/>
      <c r="AC4131" s="74"/>
      <c r="AD4131" s="75"/>
      <c r="AE4131" s="75"/>
      <c r="AF4131" s="76"/>
      <c r="AJ4131" s="90"/>
      <c r="AK4131" s="18"/>
      <c r="AL4131" s="18">
        <f t="shared" ref="AL4131:AL4140" si="359">$I$4130/9</f>
        <v>0</v>
      </c>
      <c r="AO4131" s="8">
        <v>22.512360870729967</v>
      </c>
      <c r="AT4131" s="18"/>
      <c r="AU4131" s="91"/>
    </row>
    <row r="4132" ht="12.0" customHeight="1">
      <c r="A4132" s="97">
        <v>5606012.0</v>
      </c>
      <c r="B4132" s="92" t="s">
        <v>4547</v>
      </c>
      <c r="C4132" s="81" t="str">
        <f t="shared" si="357"/>
        <v/>
      </c>
      <c r="D4132" s="82">
        <v>241.13</v>
      </c>
      <c r="E4132" s="94" t="s">
        <v>245</v>
      </c>
      <c r="F4132" s="84">
        <f t="shared" si="358"/>
        <v>294.1786</v>
      </c>
      <c r="G4132" s="95"/>
      <c r="H4132" s="69"/>
      <c r="I4132" s="187" t="s">
        <v>4548</v>
      </c>
      <c r="J4132" s="108"/>
      <c r="K4132" s="88"/>
      <c r="N4132" s="18"/>
      <c r="P4132" s="4">
        <v>228.0</v>
      </c>
      <c r="Q4132" s="4"/>
      <c r="R4132" s="4"/>
      <c r="S4132" s="21"/>
      <c r="T4132" s="21"/>
      <c r="V4132" s="89"/>
      <c r="Z4132" s="73"/>
      <c r="AA4132" s="73">
        <v>14.999347854441112</v>
      </c>
      <c r="AB4132" s="4"/>
      <c r="AC4132" s="74"/>
      <c r="AD4132" s="75"/>
      <c r="AE4132" s="75"/>
      <c r="AF4132" s="76"/>
      <c r="AJ4132" s="90">
        <v>3801012.0</v>
      </c>
      <c r="AK4132" s="18"/>
      <c r="AL4132" s="18">
        <f t="shared" si="359"/>
        <v>0</v>
      </c>
      <c r="AO4132" s="8">
        <v>0.817606677646745</v>
      </c>
      <c r="AT4132" s="18"/>
      <c r="AU4132" s="91"/>
    </row>
    <row r="4133" ht="12.0" customHeight="1">
      <c r="A4133" s="97">
        <v>5606034.0</v>
      </c>
      <c r="B4133" s="92" t="s">
        <v>4549</v>
      </c>
      <c r="C4133" s="81" t="str">
        <f t="shared" si="357"/>
        <v/>
      </c>
      <c r="D4133" s="82">
        <v>583.75</v>
      </c>
      <c r="E4133" s="94" t="s">
        <v>245</v>
      </c>
      <c r="F4133" s="84">
        <f t="shared" si="358"/>
        <v>712.175</v>
      </c>
      <c r="G4133" s="95"/>
      <c r="H4133" s="69"/>
      <c r="I4133" s="188"/>
      <c r="J4133" s="108"/>
      <c r="K4133" s="88"/>
      <c r="N4133" s="18"/>
      <c r="P4133" s="4">
        <v>228.0</v>
      </c>
      <c r="Q4133" s="4"/>
      <c r="R4133" s="4"/>
      <c r="S4133" s="21"/>
      <c r="T4133" s="21"/>
      <c r="V4133" s="89"/>
      <c r="Z4133" s="73"/>
      <c r="AA4133" s="73">
        <v>14.999347854441112</v>
      </c>
      <c r="AB4133" s="4"/>
      <c r="AC4133" s="74"/>
      <c r="AD4133" s="75"/>
      <c r="AE4133" s="75"/>
      <c r="AF4133" s="76"/>
      <c r="AJ4133" s="90"/>
      <c r="AK4133" s="18"/>
      <c r="AL4133" s="18">
        <f t="shared" si="359"/>
        <v>0</v>
      </c>
      <c r="AO4133" s="8">
        <v>0.39714865447932735</v>
      </c>
      <c r="AT4133" s="18"/>
      <c r="AU4133" s="91"/>
    </row>
    <row r="4134" ht="12.0" customHeight="1">
      <c r="A4134" s="199">
        <v>5606039.0</v>
      </c>
      <c r="B4134" s="200" t="s">
        <v>4550</v>
      </c>
      <c r="C4134" s="81" t="str">
        <f t="shared" si="357"/>
        <v/>
      </c>
      <c r="D4134" s="201">
        <v>965.54</v>
      </c>
      <c r="E4134" s="94" t="s">
        <v>245</v>
      </c>
      <c r="F4134" s="84">
        <f t="shared" si="358"/>
        <v>1177.9588</v>
      </c>
      <c r="G4134" s="95"/>
      <c r="H4134" s="69"/>
      <c r="I4134" s="76"/>
      <c r="J4134" s="108"/>
      <c r="K4134" s="88"/>
      <c r="N4134" s="18"/>
      <c r="P4134" s="4">
        <v>228.0</v>
      </c>
      <c r="Q4134" s="4"/>
      <c r="R4134" s="4"/>
      <c r="S4134" s="21"/>
      <c r="T4134" s="21"/>
      <c r="V4134" s="89"/>
      <c r="Z4134" s="73"/>
      <c r="AA4134" s="73">
        <v>14.9992196035586</v>
      </c>
      <c r="AB4134" s="4"/>
      <c r="AC4134" s="74"/>
      <c r="AD4134" s="75"/>
      <c r="AE4134" s="75"/>
      <c r="AF4134" s="76"/>
      <c r="AJ4134" s="90"/>
      <c r="AK4134" s="18"/>
      <c r="AL4134" s="18">
        <f t="shared" si="359"/>
        <v>0</v>
      </c>
      <c r="AO4134" s="8">
        <v>3.968081128873752</v>
      </c>
      <c r="AQ4134" s="202"/>
      <c r="AT4134" s="18"/>
      <c r="AU4134" s="91"/>
    </row>
    <row r="4135" ht="12.0" customHeight="1">
      <c r="A4135" s="97">
        <v>3801013.0</v>
      </c>
      <c r="B4135" s="92" t="s">
        <v>4551</v>
      </c>
      <c r="C4135" s="81" t="str">
        <f t="shared" si="357"/>
        <v/>
      </c>
      <c r="D4135" s="82">
        <v>403.02</v>
      </c>
      <c r="E4135" s="94" t="s">
        <v>245</v>
      </c>
      <c r="F4135" s="84">
        <f t="shared" si="358"/>
        <v>491.6844</v>
      </c>
      <c r="G4135" s="95"/>
      <c r="H4135" s="69"/>
      <c r="I4135" s="76"/>
      <c r="J4135" s="108"/>
      <c r="K4135" s="88"/>
      <c r="N4135" s="18"/>
      <c r="P4135" s="4">
        <v>228.0</v>
      </c>
      <c r="Q4135" s="4"/>
      <c r="R4135" s="4"/>
      <c r="S4135" s="21"/>
      <c r="T4135" s="21"/>
      <c r="V4135" s="89"/>
      <c r="Z4135" s="73"/>
      <c r="AA4135" s="73">
        <v>14.9992196035586</v>
      </c>
      <c r="AB4135" s="4"/>
      <c r="AC4135" s="74"/>
      <c r="AD4135" s="75"/>
      <c r="AE4135" s="75"/>
      <c r="AF4135" s="76"/>
      <c r="AJ4135" s="90"/>
      <c r="AK4135" s="18"/>
      <c r="AL4135" s="18">
        <f t="shared" si="359"/>
        <v>0</v>
      </c>
      <c r="AO4135" s="8">
        <v>3.968081128873752</v>
      </c>
      <c r="AQ4135" s="202"/>
      <c r="AT4135" s="18"/>
      <c r="AU4135" s="91"/>
    </row>
    <row r="4136" ht="12.0" customHeight="1">
      <c r="A4136" s="97">
        <v>3801014.0</v>
      </c>
      <c r="B4136" s="92" t="s">
        <v>4552</v>
      </c>
      <c r="C4136" s="81" t="str">
        <f t="shared" si="357"/>
        <v/>
      </c>
      <c r="D4136" s="82">
        <v>344.67</v>
      </c>
      <c r="E4136" s="83" t="s">
        <v>245</v>
      </c>
      <c r="F4136" s="127">
        <f t="shared" si="358"/>
        <v>420.4974</v>
      </c>
      <c r="G4136" s="95"/>
      <c r="H4136" s="69"/>
      <c r="I4136" s="76"/>
      <c r="J4136" s="108"/>
      <c r="K4136" s="88"/>
      <c r="N4136" s="18"/>
      <c r="P4136" s="4">
        <v>228.0</v>
      </c>
      <c r="Q4136" s="4"/>
      <c r="R4136" s="4"/>
      <c r="S4136" s="21"/>
      <c r="T4136" s="21"/>
      <c r="V4136" s="89"/>
      <c r="Z4136" s="73"/>
      <c r="AA4136" s="73">
        <v>0.0</v>
      </c>
      <c r="AB4136" s="4"/>
      <c r="AC4136" s="74"/>
      <c r="AD4136" s="75"/>
      <c r="AE4136" s="75"/>
      <c r="AF4136" s="76"/>
      <c r="AJ4136" s="90"/>
      <c r="AK4136" s="18"/>
      <c r="AL4136" s="18">
        <f t="shared" si="359"/>
        <v>0</v>
      </c>
      <c r="AO4136" s="8">
        <v>10.363112706175155</v>
      </c>
      <c r="AT4136" s="18"/>
      <c r="AU4136" s="91"/>
    </row>
    <row r="4137" ht="12.0" customHeight="1">
      <c r="A4137" s="97">
        <v>5606036.0</v>
      </c>
      <c r="B4137" s="92" t="s">
        <v>4553</v>
      </c>
      <c r="C4137" s="81" t="str">
        <f t="shared" si="357"/>
        <v/>
      </c>
      <c r="D4137" s="82">
        <v>1232.16</v>
      </c>
      <c r="E4137" s="94" t="s">
        <v>245</v>
      </c>
      <c r="F4137" s="84">
        <f t="shared" si="358"/>
        <v>1503.2352</v>
      </c>
      <c r="G4137" s="95"/>
      <c r="H4137" s="69"/>
      <c r="I4137" s="133"/>
      <c r="J4137" s="108"/>
      <c r="K4137" s="88"/>
      <c r="N4137" s="18"/>
      <c r="P4137" s="4">
        <v>228.0</v>
      </c>
      <c r="Q4137" s="4"/>
      <c r="R4137" s="4"/>
      <c r="S4137" s="21"/>
      <c r="T4137" s="21"/>
      <c r="V4137" s="89"/>
      <c r="Z4137" s="73"/>
      <c r="AA4137" s="73">
        <v>15.000593612727059</v>
      </c>
      <c r="AB4137" s="4"/>
      <c r="AC4137" s="74"/>
      <c r="AD4137" s="75"/>
      <c r="AE4137" s="75"/>
      <c r="AF4137" s="76"/>
      <c r="AJ4137" s="90"/>
      <c r="AK4137" s="18"/>
      <c r="AL4137" s="18">
        <f t="shared" si="359"/>
        <v>0</v>
      </c>
      <c r="AO4137" s="8">
        <v>2.8443218905428727</v>
      </c>
      <c r="AT4137" s="18"/>
      <c r="AU4137" s="91"/>
    </row>
    <row r="4138" ht="12.0" customHeight="1">
      <c r="A4138" s="97">
        <v>5606015.0</v>
      </c>
      <c r="B4138" s="92" t="s">
        <v>4554</v>
      </c>
      <c r="C4138" s="81" t="str">
        <f t="shared" si="357"/>
        <v/>
      </c>
      <c r="D4138" s="82">
        <v>803.01</v>
      </c>
      <c r="E4138" s="94" t="s">
        <v>245</v>
      </c>
      <c r="F4138" s="84">
        <f t="shared" si="358"/>
        <v>979.6722</v>
      </c>
      <c r="G4138" s="95"/>
      <c r="H4138" s="69"/>
      <c r="I4138" s="76"/>
      <c r="J4138" s="108"/>
      <c r="K4138" s="88"/>
      <c r="N4138" s="18"/>
      <c r="P4138" s="4">
        <v>228.0</v>
      </c>
      <c r="Q4138" s="4"/>
      <c r="R4138" s="4"/>
      <c r="S4138" s="21"/>
      <c r="T4138" s="21"/>
      <c r="V4138" s="89"/>
      <c r="Z4138" s="73"/>
      <c r="AA4138" s="73">
        <v>15.000783330722228</v>
      </c>
      <c r="AB4138" s="4"/>
      <c r="AC4138" s="74"/>
      <c r="AD4138" s="75"/>
      <c r="AE4138" s="75"/>
      <c r="AF4138" s="76"/>
      <c r="AJ4138" s="90">
        <v>3801015.0</v>
      </c>
      <c r="AK4138" s="18"/>
      <c r="AL4138" s="18">
        <f t="shared" si="359"/>
        <v>0</v>
      </c>
      <c r="AO4138" s="8">
        <v>0.2711532013122222</v>
      </c>
      <c r="AT4138" s="18"/>
      <c r="AU4138" s="91"/>
    </row>
    <row r="4139" ht="12.0" customHeight="1">
      <c r="A4139" s="97">
        <v>5606037.0</v>
      </c>
      <c r="B4139" s="92" t="s">
        <v>4555</v>
      </c>
      <c r="C4139" s="81" t="str">
        <f t="shared" si="357"/>
        <v/>
      </c>
      <c r="D4139" s="82">
        <v>1564.29</v>
      </c>
      <c r="E4139" s="94" t="s">
        <v>245</v>
      </c>
      <c r="F4139" s="84">
        <f t="shared" si="358"/>
        <v>1908.4338</v>
      </c>
      <c r="G4139" s="95"/>
      <c r="H4139" s="69"/>
      <c r="I4139" s="133"/>
      <c r="J4139" s="108"/>
      <c r="K4139" s="88"/>
      <c r="N4139" s="18"/>
      <c r="P4139" s="4">
        <v>228.0</v>
      </c>
      <c r="Q4139" s="4"/>
      <c r="R4139" s="4"/>
      <c r="S4139" s="21"/>
      <c r="T4139" s="21"/>
      <c r="V4139" s="89"/>
      <c r="Z4139" s="73"/>
      <c r="AA4139" s="73">
        <v>15.000593612727059</v>
      </c>
      <c r="AB4139" s="4"/>
      <c r="AC4139" s="74"/>
      <c r="AD4139" s="75"/>
      <c r="AE4139" s="75"/>
      <c r="AF4139" s="76"/>
      <c r="AJ4139" s="90"/>
      <c r="AK4139" s="18"/>
      <c r="AL4139" s="18">
        <f t="shared" si="359"/>
        <v>0</v>
      </c>
      <c r="AO4139" s="8">
        <v>1.769749307362765</v>
      </c>
      <c r="AT4139" s="18"/>
      <c r="AU4139" s="91"/>
    </row>
    <row r="4140" ht="12.0" customHeight="1">
      <c r="A4140" s="109">
        <v>5606038.0</v>
      </c>
      <c r="B4140" s="110" t="s">
        <v>4556</v>
      </c>
      <c r="C4140" s="81" t="str">
        <f t="shared" si="357"/>
        <v/>
      </c>
      <c r="D4140" s="82">
        <v>1872.5</v>
      </c>
      <c r="E4140" s="121" t="s">
        <v>245</v>
      </c>
      <c r="F4140" s="128">
        <f t="shared" si="358"/>
        <v>2284.45</v>
      </c>
      <c r="G4140" s="112"/>
      <c r="H4140" s="69"/>
      <c r="I4140" s="133"/>
      <c r="J4140" s="108"/>
      <c r="K4140" s="88"/>
      <c r="N4140" s="18"/>
      <c r="P4140" s="4">
        <v>228.0</v>
      </c>
      <c r="Q4140" s="4"/>
      <c r="R4140" s="4"/>
      <c r="S4140" s="21"/>
      <c r="T4140" s="21"/>
      <c r="V4140" s="89"/>
      <c r="Z4140" s="73"/>
      <c r="AA4140" s="73">
        <v>15.000593612727059</v>
      </c>
      <c r="AB4140" s="4"/>
      <c r="AC4140" s="74"/>
      <c r="AD4140" s="75"/>
      <c r="AE4140" s="75"/>
      <c r="AF4140" s="76"/>
      <c r="AJ4140" s="90"/>
      <c r="AK4140" s="18"/>
      <c r="AL4140" s="18">
        <f t="shared" si="359"/>
        <v>0</v>
      </c>
      <c r="AO4140" s="8">
        <v>3.824670221920968</v>
      </c>
      <c r="AT4140" s="18"/>
      <c r="AU4140" s="91"/>
    </row>
    <row r="4141" ht="60.0" customHeight="1">
      <c r="A4141" s="62">
        <v>152.0</v>
      </c>
      <c r="B4141" s="113" t="s">
        <v>4557</v>
      </c>
      <c r="C4141" s="66"/>
      <c r="D4141" s="82"/>
      <c r="E4141" s="66"/>
      <c r="F4141" s="114"/>
      <c r="G4141" s="68"/>
      <c r="H4141" s="69"/>
      <c r="I4141" s="70">
        <v>0.0</v>
      </c>
      <c r="J4141" s="71"/>
      <c r="K4141" s="20"/>
      <c r="N4141" s="18"/>
      <c r="P4141" s="4">
        <v>229.0</v>
      </c>
      <c r="Q4141" s="4"/>
      <c r="R4141" s="5"/>
      <c r="S4141" s="21"/>
      <c r="T4141" s="21"/>
      <c r="V4141" s="72"/>
      <c r="Z4141" s="73"/>
      <c r="AA4141" s="73"/>
      <c r="AB4141" s="4"/>
      <c r="AC4141" s="74"/>
      <c r="AD4141" s="75"/>
      <c r="AE4141" s="75"/>
      <c r="AF4141" s="76"/>
      <c r="AJ4141" s="90"/>
      <c r="AK4141" s="18"/>
      <c r="AL4141" s="18"/>
      <c r="AT4141" s="18"/>
      <c r="AU4141" s="91"/>
    </row>
    <row r="4142" ht="12.0" customHeight="1">
      <c r="A4142" s="79">
        <v>3801016.0</v>
      </c>
      <c r="B4142" s="80" t="s">
        <v>4558</v>
      </c>
      <c r="C4142" s="81" t="str">
        <f t="shared" ref="C4142:C4146" si="360">IF(MROUND(AL4142/(AO4142*F4142),1)=0,"",MROUND(AL4142/(AO4142*F4142),1))</f>
        <v/>
      </c>
      <c r="D4142" s="82">
        <v>135.59</v>
      </c>
      <c r="E4142" s="83" t="s">
        <v>245</v>
      </c>
      <c r="F4142" s="127">
        <f t="shared" ref="F4142:F4146" si="361">D4142*1.22</f>
        <v>165.4198</v>
      </c>
      <c r="G4142" s="85"/>
      <c r="H4142" s="69"/>
      <c r="I4142" s="87"/>
      <c r="J4142" s="108"/>
      <c r="K4142" s="88"/>
      <c r="N4142" s="18"/>
      <c r="P4142" s="4">
        <v>229.0</v>
      </c>
      <c r="Q4142" s="4"/>
      <c r="R4142" s="4"/>
      <c r="S4142" s="21"/>
      <c r="T4142" s="21"/>
      <c r="V4142" s="89"/>
      <c r="Z4142" s="73"/>
      <c r="AA4142" s="73">
        <v>0.0</v>
      </c>
      <c r="AB4142" s="4"/>
      <c r="AC4142" s="74"/>
      <c r="AD4142" s="75"/>
      <c r="AE4142" s="75"/>
      <c r="AF4142" s="76"/>
      <c r="AJ4142" s="90"/>
      <c r="AK4142" s="18"/>
      <c r="AL4142" s="18">
        <f t="shared" ref="AL4142:AL4146" si="362">$I$4141/5</f>
        <v>0</v>
      </c>
      <c r="AO4142" s="8">
        <v>21.654346538994186</v>
      </c>
      <c r="AT4142" s="18"/>
      <c r="AU4142" s="91"/>
    </row>
    <row r="4143" ht="12.0" customHeight="1">
      <c r="A4143" s="97">
        <v>5606017.0</v>
      </c>
      <c r="B4143" s="92" t="s">
        <v>4559</v>
      </c>
      <c r="C4143" s="81" t="str">
        <f t="shared" si="360"/>
        <v/>
      </c>
      <c r="D4143" s="82">
        <v>254.0</v>
      </c>
      <c r="E4143" s="94" t="s">
        <v>245</v>
      </c>
      <c r="F4143" s="84">
        <f t="shared" si="361"/>
        <v>309.88</v>
      </c>
      <c r="G4143" s="95"/>
      <c r="H4143" s="69"/>
      <c r="I4143" s="187" t="s">
        <v>4560</v>
      </c>
      <c r="J4143" s="108"/>
      <c r="K4143" s="88"/>
      <c r="N4143" s="18"/>
      <c r="P4143" s="4">
        <v>229.0</v>
      </c>
      <c r="Q4143" s="4"/>
      <c r="R4143" s="4"/>
      <c r="S4143" s="21"/>
      <c r="T4143" s="21"/>
      <c r="V4143" s="89"/>
      <c r="Z4143" s="73"/>
      <c r="AA4143" s="73">
        <v>15.00123823675088</v>
      </c>
      <c r="AB4143" s="4"/>
      <c r="AC4143" s="74"/>
      <c r="AD4143" s="75"/>
      <c r="AE4143" s="75"/>
      <c r="AF4143" s="76"/>
      <c r="AJ4143" s="90">
        <v>3801017.0</v>
      </c>
      <c r="AK4143" s="18"/>
      <c r="AL4143" s="18">
        <f t="shared" si="362"/>
        <v>0</v>
      </c>
      <c r="AO4143" s="8">
        <v>0.780565074686861</v>
      </c>
      <c r="AT4143" s="18"/>
      <c r="AU4143" s="91"/>
    </row>
    <row r="4144" ht="12.0" customHeight="1">
      <c r="A4144" s="97">
        <v>3801018.0</v>
      </c>
      <c r="B4144" s="92" t="s">
        <v>4561</v>
      </c>
      <c r="C4144" s="81" t="str">
        <f t="shared" si="360"/>
        <v/>
      </c>
      <c r="D4144" s="82">
        <v>388.95</v>
      </c>
      <c r="E4144" s="94" t="s">
        <v>245</v>
      </c>
      <c r="F4144" s="84">
        <f t="shared" si="361"/>
        <v>474.519</v>
      </c>
      <c r="G4144" s="95"/>
      <c r="H4144" s="69"/>
      <c r="I4144" s="188"/>
      <c r="J4144" s="108"/>
      <c r="K4144" s="88"/>
      <c r="N4144" s="18"/>
      <c r="P4144" s="4">
        <v>229.0</v>
      </c>
      <c r="Q4144" s="4"/>
      <c r="R4144" s="4"/>
      <c r="S4144" s="21"/>
      <c r="T4144" s="21"/>
      <c r="V4144" s="89"/>
      <c r="Z4144" s="73"/>
      <c r="AA4144" s="73">
        <v>14.999595698229157</v>
      </c>
      <c r="AB4144" s="4"/>
      <c r="AC4144" s="74"/>
      <c r="AD4144" s="75"/>
      <c r="AE4144" s="75"/>
      <c r="AF4144" s="76"/>
      <c r="AJ4144" s="90"/>
      <c r="AK4144" s="18"/>
      <c r="AL4144" s="18">
        <f t="shared" si="362"/>
        <v>0</v>
      </c>
      <c r="AO4144" s="8">
        <v>5.894033618834129</v>
      </c>
      <c r="AT4144" s="18"/>
      <c r="AU4144" s="91"/>
    </row>
    <row r="4145" ht="12.0" customHeight="1">
      <c r="A4145" s="97">
        <v>3801019.0</v>
      </c>
      <c r="B4145" s="92" t="s">
        <v>4562</v>
      </c>
      <c r="C4145" s="81" t="str">
        <f t="shared" si="360"/>
        <v/>
      </c>
      <c r="D4145" s="82">
        <v>346.88</v>
      </c>
      <c r="E4145" s="83" t="s">
        <v>245</v>
      </c>
      <c r="F4145" s="127">
        <f t="shared" si="361"/>
        <v>423.1936</v>
      </c>
      <c r="G4145" s="95"/>
      <c r="H4145" s="69"/>
      <c r="I4145" s="76"/>
      <c r="J4145" s="108"/>
      <c r="K4145" s="88"/>
      <c r="N4145" s="18"/>
      <c r="P4145" s="4">
        <v>229.0</v>
      </c>
      <c r="Q4145" s="4"/>
      <c r="R4145" s="4"/>
      <c r="S4145" s="21"/>
      <c r="T4145" s="21"/>
      <c r="V4145" s="89"/>
      <c r="Z4145" s="73"/>
      <c r="AA4145" s="73">
        <v>0.0</v>
      </c>
      <c r="AB4145" s="4"/>
      <c r="AC4145" s="74"/>
      <c r="AD4145" s="75"/>
      <c r="AE4145" s="75"/>
      <c r="AF4145" s="76"/>
      <c r="AJ4145" s="90"/>
      <c r="AK4145" s="18"/>
      <c r="AL4145" s="18">
        <f t="shared" si="362"/>
        <v>0</v>
      </c>
      <c r="AO4145" s="8">
        <v>10.031819212868054</v>
      </c>
      <c r="AT4145" s="18"/>
      <c r="AU4145" s="91"/>
    </row>
    <row r="4146" ht="12.0" customHeight="1">
      <c r="A4146" s="109">
        <v>5606020.0</v>
      </c>
      <c r="B4146" s="110" t="s">
        <v>4563</v>
      </c>
      <c r="C4146" s="81" t="str">
        <f t="shared" si="360"/>
        <v/>
      </c>
      <c r="D4146" s="82">
        <v>749.68</v>
      </c>
      <c r="E4146" s="121" t="s">
        <v>245</v>
      </c>
      <c r="F4146" s="128">
        <f t="shared" si="361"/>
        <v>914.6096</v>
      </c>
      <c r="G4146" s="112"/>
      <c r="H4146" s="69"/>
      <c r="I4146" s="76"/>
      <c r="J4146" s="108"/>
      <c r="K4146" s="88"/>
      <c r="N4146" s="18"/>
      <c r="P4146" s="4">
        <v>229.0</v>
      </c>
      <c r="Q4146" s="4"/>
      <c r="R4146" s="4"/>
      <c r="S4146" s="21"/>
      <c r="T4146" s="21"/>
      <c r="V4146" s="89"/>
      <c r="Z4146" s="73"/>
      <c r="AA4146" s="73">
        <v>15.000104881169634</v>
      </c>
      <c r="AB4146" s="4"/>
      <c r="AC4146" s="74"/>
      <c r="AD4146" s="75"/>
      <c r="AE4146" s="75"/>
      <c r="AF4146" s="76"/>
      <c r="AJ4146" s="90">
        <v>3801020.0</v>
      </c>
      <c r="AK4146" s="18"/>
      <c r="AL4146" s="18">
        <f t="shared" si="362"/>
        <v>0</v>
      </c>
      <c r="AO4146" s="8">
        <v>0.2938280288040947</v>
      </c>
      <c r="AT4146" s="18"/>
      <c r="AU4146" s="91"/>
    </row>
    <row r="4147" ht="60.0" customHeight="1">
      <c r="A4147" s="62">
        <v>153.0</v>
      </c>
      <c r="B4147" s="166" t="s">
        <v>4564</v>
      </c>
      <c r="C4147" s="66"/>
      <c r="D4147" s="82"/>
      <c r="E4147" s="66"/>
      <c r="F4147" s="114"/>
      <c r="G4147" s="68"/>
      <c r="H4147" s="69"/>
      <c r="I4147" s="70">
        <v>0.0</v>
      </c>
      <c r="J4147" s="71"/>
      <c r="K4147" s="20"/>
      <c r="N4147" s="18"/>
      <c r="P4147" s="4">
        <v>230.0</v>
      </c>
      <c r="Q4147" s="4"/>
      <c r="R4147" s="5"/>
      <c r="S4147" s="21"/>
      <c r="T4147" s="21"/>
      <c r="V4147" s="72"/>
      <c r="Z4147" s="73"/>
      <c r="AA4147" s="73"/>
      <c r="AB4147" s="4"/>
      <c r="AC4147" s="74"/>
      <c r="AD4147" s="75"/>
      <c r="AE4147" s="75"/>
      <c r="AF4147" s="76"/>
      <c r="AJ4147" s="90"/>
      <c r="AK4147" s="18"/>
      <c r="AL4147" s="18"/>
      <c r="AT4147" s="18"/>
      <c r="AU4147" s="91"/>
    </row>
    <row r="4148" ht="12.0" customHeight="1">
      <c r="A4148" s="79">
        <v>3801025.0</v>
      </c>
      <c r="B4148" s="80" t="s">
        <v>4565</v>
      </c>
      <c r="C4148" s="81" t="str">
        <f t="shared" ref="C4148:C4151" si="363">IF(MROUND(AL4148/(AO4148*F4148),1)=0,"",MROUND(AL4148/(AO4148*F4148),1))</f>
        <v/>
      </c>
      <c r="D4148" s="82">
        <v>379.36</v>
      </c>
      <c r="E4148" s="83" t="s">
        <v>245</v>
      </c>
      <c r="F4148" s="127">
        <f t="shared" ref="F4148:F4151" si="364">D4148*1.22</f>
        <v>462.8192</v>
      </c>
      <c r="G4148" s="85"/>
      <c r="H4148" s="69"/>
      <c r="I4148" s="87"/>
      <c r="J4148" s="108"/>
      <c r="K4148" s="88"/>
      <c r="N4148" s="18"/>
      <c r="P4148" s="4">
        <v>230.0</v>
      </c>
      <c r="Q4148" s="4"/>
      <c r="R4148" s="4"/>
      <c r="S4148" s="21"/>
      <c r="T4148" s="21"/>
      <c r="V4148" s="89"/>
      <c r="Z4148" s="73"/>
      <c r="AA4148" s="73">
        <v>0.0</v>
      </c>
      <c r="AB4148" s="4"/>
      <c r="AC4148" s="74"/>
      <c r="AD4148" s="75"/>
      <c r="AE4148" s="75"/>
      <c r="AF4148" s="76"/>
      <c r="AJ4148" s="90"/>
      <c r="AK4148" s="18"/>
      <c r="AL4148" s="18">
        <f t="shared" ref="AL4148:AL4151" si="365">$I$4147/4</f>
        <v>0</v>
      </c>
      <c r="AO4148" s="8">
        <v>2.5163639897122914</v>
      </c>
      <c r="AT4148" s="18"/>
      <c r="AU4148" s="91"/>
    </row>
    <row r="4149" ht="12.0" customHeight="1">
      <c r="A4149" s="97">
        <v>5606026.0</v>
      </c>
      <c r="B4149" s="92" t="s">
        <v>4566</v>
      </c>
      <c r="C4149" s="81" t="str">
        <f t="shared" si="363"/>
        <v/>
      </c>
      <c r="D4149" s="82">
        <v>714.04</v>
      </c>
      <c r="E4149" s="94" t="s">
        <v>245</v>
      </c>
      <c r="F4149" s="84">
        <f t="shared" si="364"/>
        <v>871.1288</v>
      </c>
      <c r="G4149" s="95"/>
      <c r="H4149" s="69"/>
      <c r="I4149" s="187" t="s">
        <v>4567</v>
      </c>
      <c r="J4149" s="108"/>
      <c r="K4149" s="88"/>
      <c r="N4149" s="18"/>
      <c r="P4149" s="4">
        <v>230.0</v>
      </c>
      <c r="Q4149" s="4"/>
      <c r="R4149" s="4"/>
      <c r="S4149" s="21"/>
      <c r="T4149" s="21"/>
      <c r="V4149" s="89"/>
      <c r="Z4149" s="73"/>
      <c r="AA4149" s="73">
        <v>15.000220235211202</v>
      </c>
      <c r="AB4149" s="4"/>
      <c r="AC4149" s="74"/>
      <c r="AD4149" s="75"/>
      <c r="AE4149" s="75"/>
      <c r="AF4149" s="76"/>
      <c r="AJ4149" s="90">
        <v>3801026.0</v>
      </c>
      <c r="AK4149" s="18"/>
      <c r="AL4149" s="18">
        <f t="shared" si="365"/>
        <v>0</v>
      </c>
      <c r="AO4149" s="8">
        <v>0.372459181541509</v>
      </c>
      <c r="AT4149" s="18"/>
      <c r="AU4149" s="91"/>
    </row>
    <row r="4150" ht="12.0" customHeight="1">
      <c r="A4150" s="97">
        <v>3801027.0</v>
      </c>
      <c r="B4150" s="92" t="s">
        <v>4568</v>
      </c>
      <c r="C4150" s="81" t="str">
        <f t="shared" si="363"/>
        <v/>
      </c>
      <c r="D4150" s="82">
        <v>578.19</v>
      </c>
      <c r="E4150" s="83" t="s">
        <v>245</v>
      </c>
      <c r="F4150" s="127">
        <f t="shared" si="364"/>
        <v>705.3918</v>
      </c>
      <c r="G4150" s="95"/>
      <c r="H4150" s="69"/>
      <c r="I4150" s="188"/>
      <c r="J4150" s="108"/>
      <c r="K4150" s="88"/>
      <c r="N4150" s="18"/>
      <c r="P4150" s="4">
        <v>230.0</v>
      </c>
      <c r="Q4150" s="4"/>
      <c r="R4150" s="4"/>
      <c r="S4150" s="21"/>
      <c r="T4150" s="21"/>
      <c r="V4150" s="89"/>
      <c r="Z4150" s="73"/>
      <c r="AA4150" s="73">
        <v>0.0</v>
      </c>
      <c r="AB4150" s="4"/>
      <c r="AC4150" s="74"/>
      <c r="AD4150" s="75"/>
      <c r="AE4150" s="75"/>
      <c r="AF4150" s="76"/>
      <c r="AJ4150" s="90"/>
      <c r="AK4150" s="18"/>
      <c r="AL4150" s="18">
        <f t="shared" si="365"/>
        <v>0</v>
      </c>
      <c r="AO4150" s="8">
        <v>3.508434367018915</v>
      </c>
      <c r="AT4150" s="18"/>
      <c r="AU4150" s="91"/>
    </row>
    <row r="4151" ht="12.0" customHeight="1">
      <c r="A4151" s="109">
        <v>3801028.0</v>
      </c>
      <c r="B4151" s="110" t="s">
        <v>4569</v>
      </c>
      <c r="C4151" s="81" t="str">
        <f t="shared" si="363"/>
        <v/>
      </c>
      <c r="D4151" s="82">
        <v>933.44</v>
      </c>
      <c r="E4151" s="83" t="s">
        <v>245</v>
      </c>
      <c r="F4151" s="183">
        <f t="shared" si="364"/>
        <v>1138.7968</v>
      </c>
      <c r="G4151" s="112"/>
      <c r="H4151" s="69"/>
      <c r="I4151" s="76"/>
      <c r="J4151" s="108"/>
      <c r="K4151" s="88"/>
      <c r="N4151" s="18"/>
      <c r="P4151" s="4">
        <v>230.0</v>
      </c>
      <c r="Q4151" s="4"/>
      <c r="R4151" s="4"/>
      <c r="S4151" s="21"/>
      <c r="T4151" s="21"/>
      <c r="V4151" s="89"/>
      <c r="Z4151" s="73"/>
      <c r="AA4151" s="73">
        <v>0.0</v>
      </c>
      <c r="AB4151" s="4"/>
      <c r="AC4151" s="74"/>
      <c r="AD4151" s="75"/>
      <c r="AE4151" s="75"/>
      <c r="AF4151" s="76"/>
      <c r="AJ4151" s="90"/>
      <c r="AK4151" s="18"/>
      <c r="AL4151" s="18">
        <f t="shared" si="365"/>
        <v>0</v>
      </c>
      <c r="AO4151" s="8">
        <v>1.5805011894744498</v>
      </c>
      <c r="AT4151" s="18"/>
      <c r="AU4151" s="91"/>
    </row>
    <row r="4152" ht="60.0" customHeight="1">
      <c r="A4152" s="62">
        <v>154.0</v>
      </c>
      <c r="B4152" s="166" t="s">
        <v>4570</v>
      </c>
      <c r="C4152" s="66"/>
      <c r="D4152" s="82"/>
      <c r="E4152" s="66"/>
      <c r="F4152" s="114"/>
      <c r="G4152" s="68"/>
      <c r="H4152" s="69"/>
      <c r="I4152" s="70">
        <v>0.0</v>
      </c>
      <c r="J4152" s="71"/>
      <c r="K4152" s="20"/>
      <c r="N4152" s="18"/>
      <c r="P4152" s="4">
        <v>231.0</v>
      </c>
      <c r="Q4152" s="4"/>
      <c r="R4152" s="5"/>
      <c r="S4152" s="21"/>
      <c r="T4152" s="21"/>
      <c r="V4152" s="72"/>
      <c r="Z4152" s="73"/>
      <c r="AA4152" s="73"/>
      <c r="AB4152" s="4"/>
      <c r="AC4152" s="74"/>
      <c r="AD4152" s="75"/>
      <c r="AE4152" s="75"/>
      <c r="AF4152" s="76"/>
      <c r="AJ4152" s="90"/>
      <c r="AK4152" s="18"/>
      <c r="AL4152" s="18"/>
      <c r="AT4152" s="18"/>
      <c r="AU4152" s="91"/>
    </row>
    <row r="4153" ht="12.0" customHeight="1">
      <c r="A4153" s="79">
        <v>3801021.0</v>
      </c>
      <c r="B4153" s="80" t="s">
        <v>4571</v>
      </c>
      <c r="C4153" s="81" t="str">
        <f t="shared" ref="C4153:C4156" si="366">IF(MROUND(AL4153/(AO4153*F4153),1)=0,"",MROUND(AL4153/(AO4153*F4153),1))</f>
        <v/>
      </c>
      <c r="D4153" s="82">
        <v>448.25</v>
      </c>
      <c r="E4153" s="83" t="s">
        <v>245</v>
      </c>
      <c r="F4153" s="127">
        <f t="shared" ref="F4153:F4156" si="367">D4153*1.22</f>
        <v>546.865</v>
      </c>
      <c r="G4153" s="85"/>
      <c r="H4153" s="69"/>
      <c r="I4153" s="87"/>
      <c r="J4153" s="108"/>
      <c r="K4153" s="88"/>
      <c r="N4153" s="18"/>
      <c r="P4153" s="4">
        <v>231.0</v>
      </c>
      <c r="Q4153" s="4"/>
      <c r="R4153" s="4"/>
      <c r="S4153" s="21"/>
      <c r="T4153" s="21"/>
      <c r="V4153" s="89"/>
      <c r="Z4153" s="73"/>
      <c r="AA4153" s="73">
        <v>0.0</v>
      </c>
      <c r="AB4153" s="4"/>
      <c r="AC4153" s="74"/>
      <c r="AD4153" s="75"/>
      <c r="AE4153" s="75"/>
      <c r="AF4153" s="76"/>
      <c r="AJ4153" s="90"/>
      <c r="AK4153" s="18"/>
      <c r="AL4153" s="18">
        <f t="shared" ref="AL4153:AL4156" si="368">$I$4152/4</f>
        <v>0</v>
      </c>
      <c r="AO4153" s="8">
        <v>18.430597103212833</v>
      </c>
      <c r="AT4153" s="18"/>
      <c r="AU4153" s="91"/>
    </row>
    <row r="4154" ht="12.0" customHeight="1">
      <c r="A4154" s="97">
        <v>5606022.0</v>
      </c>
      <c r="B4154" s="92" t="s">
        <v>4572</v>
      </c>
      <c r="C4154" s="81" t="str">
        <f t="shared" si="366"/>
        <v/>
      </c>
      <c r="D4154" s="82">
        <v>814.08</v>
      </c>
      <c r="E4154" s="94" t="s">
        <v>245</v>
      </c>
      <c r="F4154" s="84">
        <f t="shared" si="367"/>
        <v>993.1776</v>
      </c>
      <c r="G4154" s="95"/>
      <c r="H4154" s="69"/>
      <c r="I4154" s="187" t="s">
        <v>4573</v>
      </c>
      <c r="J4154" s="108"/>
      <c r="K4154" s="88"/>
      <c r="N4154" s="18"/>
      <c r="P4154" s="4">
        <v>231.0</v>
      </c>
      <c r="Q4154" s="4"/>
      <c r="R4154" s="4"/>
      <c r="S4154" s="21"/>
      <c r="T4154" s="21"/>
      <c r="V4154" s="89"/>
      <c r="Z4154" s="73"/>
      <c r="AA4154" s="73">
        <v>14.999903413371442</v>
      </c>
      <c r="AB4154" s="4"/>
      <c r="AC4154" s="74"/>
      <c r="AD4154" s="75"/>
      <c r="AE4154" s="75"/>
      <c r="AF4154" s="76"/>
      <c r="AJ4154" s="90">
        <v>3801022.0</v>
      </c>
      <c r="AK4154" s="18"/>
      <c r="AL4154" s="18">
        <f t="shared" si="368"/>
        <v>0</v>
      </c>
      <c r="AO4154" s="8">
        <v>0.28471800766362754</v>
      </c>
      <c r="AT4154" s="18"/>
      <c r="AU4154" s="91"/>
    </row>
    <row r="4155" ht="12.0" customHeight="1">
      <c r="A4155" s="97">
        <v>3801023.0</v>
      </c>
      <c r="B4155" s="92" t="s">
        <v>4574</v>
      </c>
      <c r="C4155" s="81" t="str">
        <f t="shared" si="366"/>
        <v/>
      </c>
      <c r="D4155" s="82">
        <v>656.34</v>
      </c>
      <c r="E4155" s="83" t="s">
        <v>245</v>
      </c>
      <c r="F4155" s="127">
        <f t="shared" si="367"/>
        <v>800.7348</v>
      </c>
      <c r="G4155" s="95"/>
      <c r="H4155" s="69"/>
      <c r="I4155" s="188"/>
      <c r="J4155" s="108"/>
      <c r="K4155" s="88"/>
      <c r="N4155" s="18"/>
      <c r="P4155" s="4">
        <v>231.0</v>
      </c>
      <c r="Q4155" s="4"/>
      <c r="R4155" s="4"/>
      <c r="S4155" s="21"/>
      <c r="T4155" s="21"/>
      <c r="V4155" s="89"/>
      <c r="Z4155" s="73"/>
      <c r="AA4155" s="73">
        <v>0.0</v>
      </c>
      <c r="AB4155" s="4"/>
      <c r="AC4155" s="74"/>
      <c r="AD4155" s="75"/>
      <c r="AE4155" s="75"/>
      <c r="AF4155" s="76"/>
      <c r="AJ4155" s="90"/>
      <c r="AK4155" s="18"/>
      <c r="AL4155" s="18">
        <f t="shared" si="368"/>
        <v>0</v>
      </c>
      <c r="AO4155" s="8">
        <v>5.769155891424837</v>
      </c>
      <c r="AT4155" s="18"/>
      <c r="AU4155" s="91"/>
    </row>
    <row r="4156" ht="12.0" customHeight="1">
      <c r="A4156" s="109">
        <v>3801024.0</v>
      </c>
      <c r="B4156" s="110" t="s">
        <v>4575</v>
      </c>
      <c r="C4156" s="81" t="str">
        <f t="shared" si="366"/>
        <v/>
      </c>
      <c r="D4156" s="82">
        <v>1099.64</v>
      </c>
      <c r="E4156" s="83" t="s">
        <v>245</v>
      </c>
      <c r="F4156" s="183">
        <f t="shared" si="367"/>
        <v>1341.5608</v>
      </c>
      <c r="G4156" s="112"/>
      <c r="H4156" s="69"/>
      <c r="I4156" s="76"/>
      <c r="J4156" s="108"/>
      <c r="K4156" s="88"/>
      <c r="N4156" s="18"/>
      <c r="P4156" s="4">
        <v>231.0</v>
      </c>
      <c r="Q4156" s="4"/>
      <c r="R4156" s="4"/>
      <c r="S4156" s="21"/>
      <c r="T4156" s="21"/>
      <c r="V4156" s="89"/>
      <c r="Z4156" s="73"/>
      <c r="AA4156" s="73">
        <v>0.0</v>
      </c>
      <c r="AB4156" s="4"/>
      <c r="AC4156" s="74"/>
      <c r="AD4156" s="75"/>
      <c r="AE4156" s="75"/>
      <c r="AF4156" s="76"/>
      <c r="AJ4156" s="90"/>
      <c r="AK4156" s="18"/>
      <c r="AL4156" s="18">
        <f t="shared" si="368"/>
        <v>0</v>
      </c>
      <c r="AO4156" s="8">
        <v>3.8438231652416763</v>
      </c>
      <c r="AT4156" s="18"/>
      <c r="AU4156" s="91"/>
    </row>
    <row r="4157" ht="60.0" customHeight="1">
      <c r="A4157" s="62">
        <v>155.0</v>
      </c>
      <c r="B4157" s="113" t="s">
        <v>4576</v>
      </c>
      <c r="C4157" s="66"/>
      <c r="D4157" s="82"/>
      <c r="E4157" s="66"/>
      <c r="F4157" s="114"/>
      <c r="G4157" s="68"/>
      <c r="H4157" s="69"/>
      <c r="I4157" s="70">
        <v>0.0</v>
      </c>
      <c r="J4157" s="71"/>
      <c r="K4157" s="20"/>
      <c r="N4157" s="18"/>
      <c r="P4157" s="4">
        <v>232.0</v>
      </c>
      <c r="Q4157" s="4"/>
      <c r="R4157" s="5"/>
      <c r="S4157" s="21"/>
      <c r="T4157" s="21"/>
      <c r="V4157" s="72"/>
      <c r="Z4157" s="73"/>
      <c r="AA4157" s="73"/>
      <c r="AB4157" s="4"/>
      <c r="AC4157" s="74"/>
      <c r="AD4157" s="75"/>
      <c r="AE4157" s="75"/>
      <c r="AF4157" s="76"/>
      <c r="AJ4157" s="90"/>
      <c r="AK4157" s="18"/>
      <c r="AL4157" s="18"/>
      <c r="AT4157" s="18"/>
      <c r="AU4157" s="91"/>
    </row>
    <row r="4158" ht="12.0" customHeight="1">
      <c r="A4158" s="79">
        <v>3801029.0</v>
      </c>
      <c r="B4158" s="80" t="s">
        <v>4577</v>
      </c>
      <c r="C4158" s="81" t="str">
        <f t="shared" ref="C4158:C4161" si="369">IF(MROUND(AL4158/(AO4158*F4158),1)=0,"",MROUND(AL4158/(AO4158*F4158),1))</f>
        <v/>
      </c>
      <c r="D4158" s="82">
        <v>511.32</v>
      </c>
      <c r="E4158" s="83" t="s">
        <v>245</v>
      </c>
      <c r="F4158" s="127">
        <f t="shared" ref="F4158:F4161" si="370">D4158*1.22</f>
        <v>623.8104</v>
      </c>
      <c r="G4158" s="85"/>
      <c r="H4158" s="69"/>
      <c r="I4158" s="87"/>
      <c r="J4158" s="108"/>
      <c r="K4158" s="88"/>
      <c r="N4158" s="18"/>
      <c r="P4158" s="4">
        <v>232.0</v>
      </c>
      <c r="Q4158" s="4"/>
      <c r="R4158" s="4"/>
      <c r="S4158" s="21"/>
      <c r="T4158" s="21"/>
      <c r="V4158" s="89"/>
      <c r="Z4158" s="73"/>
      <c r="AA4158" s="73">
        <v>0.0</v>
      </c>
      <c r="AB4158" s="4"/>
      <c r="AC4158" s="74"/>
      <c r="AD4158" s="75"/>
      <c r="AE4158" s="75"/>
      <c r="AF4158" s="76"/>
      <c r="AJ4158" s="90"/>
      <c r="AK4158" s="18"/>
      <c r="AL4158" s="18">
        <f t="shared" ref="AL4158:AL4161" si="371">$I$4157/4</f>
        <v>0</v>
      </c>
      <c r="AO4158" s="8">
        <v>4.830797413231115</v>
      </c>
      <c r="AT4158" s="18"/>
      <c r="AU4158" s="91"/>
    </row>
    <row r="4159" ht="12.0" customHeight="1">
      <c r="A4159" s="97">
        <v>3801030.0</v>
      </c>
      <c r="B4159" s="92" t="s">
        <v>4578</v>
      </c>
      <c r="C4159" s="81" t="str">
        <f t="shared" si="369"/>
        <v/>
      </c>
      <c r="D4159" s="82">
        <v>611.26</v>
      </c>
      <c r="E4159" s="83" t="s">
        <v>245</v>
      </c>
      <c r="F4159" s="127">
        <f t="shared" si="370"/>
        <v>745.7372</v>
      </c>
      <c r="G4159" s="95"/>
      <c r="H4159" s="69"/>
      <c r="I4159" s="187" t="s">
        <v>4579</v>
      </c>
      <c r="J4159" s="108"/>
      <c r="K4159" s="88"/>
      <c r="N4159" s="18"/>
      <c r="P4159" s="4">
        <v>232.0</v>
      </c>
      <c r="Q4159" s="4"/>
      <c r="R4159" s="4"/>
      <c r="S4159" s="21"/>
      <c r="T4159" s="21"/>
      <c r="V4159" s="89"/>
      <c r="Z4159" s="73"/>
      <c r="AA4159" s="73">
        <v>0.0</v>
      </c>
      <c r="AB4159" s="4"/>
      <c r="AC4159" s="74"/>
      <c r="AD4159" s="75"/>
      <c r="AE4159" s="75"/>
      <c r="AF4159" s="76"/>
      <c r="AJ4159" s="90"/>
      <c r="AK4159" s="18"/>
      <c r="AL4159" s="18">
        <f t="shared" si="371"/>
        <v>0</v>
      </c>
      <c r="AO4159" s="8">
        <v>0.3492196312036569</v>
      </c>
      <c r="AT4159" s="18"/>
      <c r="AU4159" s="91"/>
    </row>
    <row r="4160" ht="12.0" customHeight="1">
      <c r="A4160" s="97">
        <v>3801031.0</v>
      </c>
      <c r="B4160" s="92" t="s">
        <v>4580</v>
      </c>
      <c r="C4160" s="81" t="str">
        <f t="shared" si="369"/>
        <v/>
      </c>
      <c r="D4160" s="82">
        <v>770.68</v>
      </c>
      <c r="E4160" s="83" t="s">
        <v>245</v>
      </c>
      <c r="F4160" s="127">
        <f t="shared" si="370"/>
        <v>940.2296</v>
      </c>
      <c r="G4160" s="95"/>
      <c r="H4160" s="69"/>
      <c r="I4160" s="188"/>
      <c r="J4160" s="108"/>
      <c r="K4160" s="88"/>
      <c r="N4160" s="18"/>
      <c r="P4160" s="4">
        <v>232.0</v>
      </c>
      <c r="Q4160" s="4"/>
      <c r="R4160" s="4"/>
      <c r="S4160" s="21"/>
      <c r="T4160" s="21"/>
      <c r="V4160" s="89"/>
      <c r="Z4160" s="73"/>
      <c r="AA4160" s="73">
        <v>0.0</v>
      </c>
      <c r="AB4160" s="4"/>
      <c r="AC4160" s="74"/>
      <c r="AD4160" s="75"/>
      <c r="AE4160" s="75"/>
      <c r="AF4160" s="76"/>
      <c r="AJ4160" s="90"/>
      <c r="AK4160" s="18"/>
      <c r="AL4160" s="18">
        <f t="shared" si="371"/>
        <v>0</v>
      </c>
      <c r="AO4160" s="8">
        <v>3.868187908692667</v>
      </c>
      <c r="AT4160" s="18"/>
      <c r="AU4160" s="91"/>
    </row>
    <row r="4161" ht="12.0" customHeight="1">
      <c r="A4161" s="109">
        <v>5606032.0</v>
      </c>
      <c r="B4161" s="110" t="s">
        <v>4581</v>
      </c>
      <c r="C4161" s="81" t="str">
        <f t="shared" si="369"/>
        <v/>
      </c>
      <c r="D4161" s="82">
        <v>1930.01</v>
      </c>
      <c r="E4161" s="121" t="s">
        <v>245</v>
      </c>
      <c r="F4161" s="128">
        <f t="shared" si="370"/>
        <v>2354.6122</v>
      </c>
      <c r="G4161" s="112"/>
      <c r="H4161" s="69"/>
      <c r="I4161" s="76"/>
      <c r="J4161" s="108"/>
      <c r="K4161" s="88"/>
      <c r="N4161" s="18"/>
      <c r="P4161" s="4">
        <v>232.0</v>
      </c>
      <c r="Q4161" s="4"/>
      <c r="R4161" s="4"/>
      <c r="S4161" s="21"/>
      <c r="T4161" s="21"/>
      <c r="V4161" s="89"/>
      <c r="Z4161" s="73"/>
      <c r="AA4161" s="73">
        <v>15.000285176524258</v>
      </c>
      <c r="AB4161" s="4"/>
      <c r="AC4161" s="74"/>
      <c r="AD4161" s="75"/>
      <c r="AE4161" s="75"/>
      <c r="AF4161" s="76"/>
      <c r="AJ4161" s="90">
        <v>3801032.0</v>
      </c>
      <c r="AK4161" s="18"/>
      <c r="AL4161" s="18">
        <f t="shared" si="371"/>
        <v>0</v>
      </c>
      <c r="AO4161" s="8">
        <v>1.4904197716031027</v>
      </c>
      <c r="AT4161" s="18"/>
      <c r="AU4161" s="91"/>
    </row>
    <row r="4162" ht="60.0" customHeight="1">
      <c r="A4162" s="62">
        <v>156.0</v>
      </c>
      <c r="B4162" s="166" t="s">
        <v>4582</v>
      </c>
      <c r="C4162" s="66"/>
      <c r="D4162" s="82"/>
      <c r="E4162" s="66"/>
      <c r="F4162" s="114"/>
      <c r="G4162" s="68"/>
      <c r="H4162" s="69"/>
      <c r="I4162" s="70">
        <v>0.0</v>
      </c>
      <c r="J4162" s="71"/>
      <c r="K4162" s="20"/>
      <c r="N4162" s="18"/>
      <c r="P4162" s="4">
        <v>205.0</v>
      </c>
      <c r="Q4162" s="4"/>
      <c r="R4162" s="5"/>
      <c r="S4162" s="21"/>
      <c r="T4162" s="21"/>
      <c r="V4162" s="72"/>
      <c r="Z4162" s="73"/>
      <c r="AA4162" s="73"/>
      <c r="AB4162" s="4"/>
      <c r="AC4162" s="74"/>
      <c r="AD4162" s="75"/>
      <c r="AE4162" s="75"/>
      <c r="AF4162" s="76"/>
      <c r="AJ4162" s="90"/>
      <c r="AK4162" s="18"/>
      <c r="AL4162" s="18"/>
      <c r="AT4162" s="18"/>
      <c r="AU4162" s="91"/>
    </row>
    <row r="4163" ht="12.0" customHeight="1">
      <c r="A4163" s="79">
        <v>5605021.0</v>
      </c>
      <c r="B4163" s="80" t="s">
        <v>4583</v>
      </c>
      <c r="C4163" s="81" t="str">
        <f t="shared" ref="C4163:C4182" si="372">IF(MROUND(AL4163/(AO4163*F4163),1)=0,"",MROUND(AL4163/(AO4163*F4163),1))</f>
        <v/>
      </c>
      <c r="D4163" s="82">
        <v>75.02</v>
      </c>
      <c r="E4163" s="83" t="s">
        <v>245</v>
      </c>
      <c r="F4163" s="84">
        <f t="shared" ref="F4163:F4182" si="373">D4163*1.22</f>
        <v>91.5244</v>
      </c>
      <c r="G4163" s="85"/>
      <c r="H4163" s="69"/>
      <c r="I4163" s="87" t="s">
        <v>538</v>
      </c>
      <c r="J4163" s="108"/>
      <c r="K4163" s="88"/>
      <c r="N4163" s="18"/>
      <c r="P4163" s="4">
        <v>205.0</v>
      </c>
      <c r="Q4163" s="4"/>
      <c r="R4163" s="4"/>
      <c r="S4163" s="21"/>
      <c r="T4163" s="21"/>
      <c r="V4163" s="89"/>
      <c r="Z4163" s="73"/>
      <c r="AA4163" s="73">
        <v>15.007335988262426</v>
      </c>
      <c r="AB4163" s="4"/>
      <c r="AC4163" s="74"/>
      <c r="AD4163" s="75"/>
      <c r="AE4163" s="75"/>
      <c r="AF4163" s="76"/>
      <c r="AJ4163" s="90">
        <v>4001021.0</v>
      </c>
      <c r="AK4163" s="18"/>
      <c r="AL4163" s="18">
        <f t="shared" ref="AL4163:AL4182" si="374">$I$4162/20</f>
        <v>0</v>
      </c>
      <c r="AO4163" s="8">
        <v>1.4872254398039193</v>
      </c>
      <c r="AT4163" s="18"/>
      <c r="AU4163" s="91"/>
    </row>
    <row r="4164" ht="12.0" customHeight="1">
      <c r="A4164" s="97">
        <v>4001022.0</v>
      </c>
      <c r="B4164" s="92" t="s">
        <v>4584</v>
      </c>
      <c r="C4164" s="81" t="str">
        <f t="shared" si="372"/>
        <v/>
      </c>
      <c r="D4164" s="82">
        <v>64.01</v>
      </c>
      <c r="E4164" s="83"/>
      <c r="F4164" s="127">
        <f t="shared" si="373"/>
        <v>78.0922</v>
      </c>
      <c r="G4164" s="95"/>
      <c r="H4164" s="69"/>
      <c r="I4164" s="187" t="s">
        <v>4585</v>
      </c>
      <c r="J4164" s="108"/>
      <c r="K4164" s="88"/>
      <c r="N4164" s="18"/>
      <c r="P4164" s="4">
        <v>205.0</v>
      </c>
      <c r="Q4164" s="4"/>
      <c r="R4164" s="4"/>
      <c r="S4164" s="21"/>
      <c r="T4164" s="21"/>
      <c r="V4164" s="89"/>
      <c r="Z4164" s="73"/>
      <c r="AA4164" s="73">
        <v>0.0</v>
      </c>
      <c r="AB4164" s="4"/>
      <c r="AC4164" s="74"/>
      <c r="AD4164" s="75"/>
      <c r="AE4164" s="75"/>
      <c r="AF4164" s="76"/>
      <c r="AJ4164" s="90"/>
      <c r="AK4164" s="18"/>
      <c r="AL4164" s="18">
        <f t="shared" si="374"/>
        <v>0</v>
      </c>
      <c r="AO4164" s="8">
        <v>1.705730861207504</v>
      </c>
      <c r="AT4164" s="18"/>
      <c r="AU4164" s="91"/>
    </row>
    <row r="4165" ht="12.0" customHeight="1">
      <c r="A4165" s="97">
        <v>4001023.0</v>
      </c>
      <c r="B4165" s="92" t="s">
        <v>4586</v>
      </c>
      <c r="C4165" s="81" t="str">
        <f t="shared" si="372"/>
        <v/>
      </c>
      <c r="D4165" s="82">
        <v>66.35</v>
      </c>
      <c r="E4165" s="83" t="s">
        <v>245</v>
      </c>
      <c r="F4165" s="127">
        <f t="shared" si="373"/>
        <v>80.947</v>
      </c>
      <c r="G4165" s="95"/>
      <c r="H4165" s="69"/>
      <c r="I4165" s="188"/>
      <c r="J4165" s="108"/>
      <c r="K4165" s="88"/>
      <c r="N4165" s="18"/>
      <c r="P4165" s="4">
        <v>205.0</v>
      </c>
      <c r="Q4165" s="4"/>
      <c r="R4165" s="4"/>
      <c r="S4165" s="21"/>
      <c r="T4165" s="21"/>
      <c r="V4165" s="89"/>
      <c r="Z4165" s="73"/>
      <c r="AA4165" s="73">
        <v>0.0</v>
      </c>
      <c r="AB4165" s="4"/>
      <c r="AC4165" s="74"/>
      <c r="AD4165" s="75"/>
      <c r="AE4165" s="75"/>
      <c r="AF4165" s="76"/>
      <c r="AJ4165" s="90"/>
      <c r="AK4165" s="18"/>
      <c r="AL4165" s="18">
        <f t="shared" si="374"/>
        <v>0</v>
      </c>
      <c r="AO4165" s="8">
        <v>1.6698181463239525</v>
      </c>
      <c r="AT4165" s="18"/>
      <c r="AU4165" s="91"/>
    </row>
    <row r="4166" ht="12.0" customHeight="1">
      <c r="A4166" s="97">
        <v>4001024.0</v>
      </c>
      <c r="B4166" s="92" t="s">
        <v>4587</v>
      </c>
      <c r="C4166" s="81" t="str">
        <f t="shared" si="372"/>
        <v/>
      </c>
      <c r="D4166" s="82">
        <v>125.02</v>
      </c>
      <c r="E4166" s="94" t="s">
        <v>245</v>
      </c>
      <c r="F4166" s="84">
        <f t="shared" si="373"/>
        <v>152.5244</v>
      </c>
      <c r="G4166" s="95"/>
      <c r="H4166" s="69"/>
      <c r="I4166" s="76"/>
      <c r="J4166" s="108"/>
      <c r="K4166" s="88"/>
      <c r="N4166" s="18"/>
      <c r="P4166" s="4">
        <v>205.0</v>
      </c>
      <c r="Q4166" s="4"/>
      <c r="R4166" s="4"/>
      <c r="S4166" s="21"/>
      <c r="T4166" s="21"/>
      <c r="V4166" s="89"/>
      <c r="Z4166" s="73"/>
      <c r="AA4166" s="73">
        <v>14.993710691823892</v>
      </c>
      <c r="AB4166" s="4"/>
      <c r="AC4166" s="74"/>
      <c r="AD4166" s="75"/>
      <c r="AE4166" s="75"/>
      <c r="AF4166" s="76"/>
      <c r="AJ4166" s="90"/>
      <c r="AK4166" s="18"/>
      <c r="AL4166" s="18">
        <f t="shared" si="374"/>
        <v>0</v>
      </c>
      <c r="AO4166" s="8">
        <v>0.9237250578041901</v>
      </c>
      <c r="AT4166" s="18"/>
      <c r="AU4166" s="91"/>
    </row>
    <row r="4167" ht="12.0" customHeight="1">
      <c r="A4167" s="97">
        <v>4001025.0</v>
      </c>
      <c r="B4167" s="92" t="s">
        <v>4588</v>
      </c>
      <c r="C4167" s="81" t="str">
        <f t="shared" si="372"/>
        <v/>
      </c>
      <c r="D4167" s="82">
        <v>91.04</v>
      </c>
      <c r="E4167" s="94"/>
      <c r="F4167" s="127">
        <f t="shared" si="373"/>
        <v>111.0688</v>
      </c>
      <c r="G4167" s="95"/>
      <c r="H4167" s="69"/>
      <c r="I4167" s="187" t="s">
        <v>4589</v>
      </c>
      <c r="J4167" s="108"/>
      <c r="K4167" s="88"/>
      <c r="N4167" s="18"/>
      <c r="P4167" s="4">
        <v>205.0</v>
      </c>
      <c r="Q4167" s="4"/>
      <c r="R4167" s="4"/>
      <c r="S4167" s="21"/>
      <c r="T4167" s="21"/>
      <c r="V4167" s="89"/>
      <c r="Z4167" s="73"/>
      <c r="AA4167" s="73">
        <v>0.0</v>
      </c>
      <c r="AB4167" s="4"/>
      <c r="AC4167" s="74"/>
      <c r="AD4167" s="75"/>
      <c r="AE4167" s="75"/>
      <c r="AF4167" s="76"/>
      <c r="AJ4167" s="90"/>
      <c r="AK4167" s="18"/>
      <c r="AL4167" s="18">
        <f t="shared" si="374"/>
        <v>0</v>
      </c>
      <c r="AO4167" s="8">
        <v>1.1068871684628965</v>
      </c>
      <c r="AT4167" s="18"/>
      <c r="AU4167" s="91"/>
    </row>
    <row r="4168" ht="12.0" customHeight="1">
      <c r="A4168" s="97">
        <v>4001026.0</v>
      </c>
      <c r="B4168" s="92" t="s">
        <v>4590</v>
      </c>
      <c r="C4168" s="81" t="str">
        <f t="shared" si="372"/>
        <v/>
      </c>
      <c r="D4168" s="82">
        <v>126.51</v>
      </c>
      <c r="E4168" s="83" t="s">
        <v>245</v>
      </c>
      <c r="F4168" s="127">
        <f t="shared" si="373"/>
        <v>154.3422</v>
      </c>
      <c r="G4168" s="95"/>
      <c r="H4168" s="69"/>
      <c r="I4168" s="188"/>
      <c r="J4168" s="108"/>
      <c r="K4168" s="88"/>
      <c r="N4168" s="18"/>
      <c r="P4168" s="4">
        <v>205.0</v>
      </c>
      <c r="Q4168" s="4"/>
      <c r="R4168" s="4"/>
      <c r="S4168" s="21"/>
      <c r="T4168" s="21"/>
      <c r="V4168" s="89"/>
      <c r="Z4168" s="73"/>
      <c r="AA4168" s="73">
        <v>0.0</v>
      </c>
      <c r="AB4168" s="4"/>
      <c r="AC4168" s="74"/>
      <c r="AD4168" s="75"/>
      <c r="AE4168" s="75"/>
      <c r="AF4168" s="76"/>
      <c r="AJ4168" s="90"/>
      <c r="AK4168" s="18"/>
      <c r="AL4168" s="18">
        <f t="shared" si="374"/>
        <v>0</v>
      </c>
      <c r="AO4168" s="8">
        <v>1.4027664786760397</v>
      </c>
      <c r="AT4168" s="18"/>
      <c r="AU4168" s="91"/>
    </row>
    <row r="4169" ht="12.0" customHeight="1">
      <c r="A4169" s="97">
        <v>4001027.0</v>
      </c>
      <c r="B4169" s="92" t="s">
        <v>4591</v>
      </c>
      <c r="C4169" s="81" t="str">
        <f t="shared" si="372"/>
        <v/>
      </c>
      <c r="D4169" s="82">
        <v>201.85</v>
      </c>
      <c r="E4169" s="83" t="s">
        <v>245</v>
      </c>
      <c r="F4169" s="127">
        <f t="shared" si="373"/>
        <v>246.257</v>
      </c>
      <c r="G4169" s="95"/>
      <c r="H4169" s="69"/>
      <c r="I4169" s="76"/>
      <c r="J4169" s="108"/>
      <c r="K4169" s="88"/>
      <c r="N4169" s="18"/>
      <c r="P4169" s="4">
        <v>205.0</v>
      </c>
      <c r="Q4169" s="4"/>
      <c r="R4169" s="4"/>
      <c r="S4169" s="21"/>
      <c r="T4169" s="21"/>
      <c r="V4169" s="89"/>
      <c r="Z4169" s="73"/>
      <c r="AA4169" s="73">
        <v>0.0</v>
      </c>
      <c r="AB4169" s="4"/>
      <c r="AC4169" s="74"/>
      <c r="AD4169" s="75"/>
      <c r="AE4169" s="75"/>
      <c r="AF4169" s="76"/>
      <c r="AJ4169" s="90"/>
      <c r="AK4169" s="18"/>
      <c r="AL4169" s="18">
        <f t="shared" si="374"/>
        <v>0</v>
      </c>
      <c r="AO4169" s="8">
        <v>1.159706405759693</v>
      </c>
      <c r="AT4169" s="18"/>
      <c r="AU4169" s="91"/>
    </row>
    <row r="4170" ht="12.0" customHeight="1">
      <c r="A4170" s="97">
        <v>4001028.0</v>
      </c>
      <c r="B4170" s="92" t="s">
        <v>4592</v>
      </c>
      <c r="C4170" s="81" t="str">
        <f t="shared" si="372"/>
        <v/>
      </c>
      <c r="D4170" s="82">
        <v>262.68</v>
      </c>
      <c r="E4170" s="83" t="s">
        <v>245</v>
      </c>
      <c r="F4170" s="127">
        <f t="shared" si="373"/>
        <v>320.4696</v>
      </c>
      <c r="G4170" s="95"/>
      <c r="H4170" s="69"/>
      <c r="I4170" s="76"/>
      <c r="J4170" s="108"/>
      <c r="K4170" s="88"/>
      <c r="N4170" s="18"/>
      <c r="P4170" s="4">
        <v>205.0</v>
      </c>
      <c r="Q4170" s="4"/>
      <c r="R4170" s="4"/>
      <c r="S4170" s="21"/>
      <c r="T4170" s="21"/>
      <c r="V4170" s="89"/>
      <c r="Z4170" s="73"/>
      <c r="AA4170" s="73">
        <v>0.0</v>
      </c>
      <c r="AB4170" s="4"/>
      <c r="AC4170" s="74"/>
      <c r="AD4170" s="75"/>
      <c r="AE4170" s="75"/>
      <c r="AF4170" s="76"/>
      <c r="AJ4170" s="90"/>
      <c r="AK4170" s="18"/>
      <c r="AL4170" s="18">
        <f t="shared" si="374"/>
        <v>0</v>
      </c>
      <c r="AO4170" s="8">
        <v>5.089444839235458</v>
      </c>
      <c r="AT4170" s="18"/>
      <c r="AU4170" s="91"/>
    </row>
    <row r="4171" ht="12.0" customHeight="1">
      <c r="A4171" s="97">
        <v>4001029.0</v>
      </c>
      <c r="B4171" s="92" t="s">
        <v>4593</v>
      </c>
      <c r="C4171" s="81" t="str">
        <f t="shared" si="372"/>
        <v/>
      </c>
      <c r="D4171" s="82">
        <v>61.79</v>
      </c>
      <c r="E4171" s="83" t="s">
        <v>245</v>
      </c>
      <c r="F4171" s="127">
        <f t="shared" si="373"/>
        <v>75.3838</v>
      </c>
      <c r="G4171" s="95"/>
      <c r="H4171" s="69"/>
      <c r="I4171" s="76"/>
      <c r="J4171" s="108"/>
      <c r="K4171" s="88"/>
      <c r="N4171" s="18"/>
      <c r="P4171" s="4">
        <v>205.0</v>
      </c>
      <c r="Q4171" s="4"/>
      <c r="R4171" s="4"/>
      <c r="S4171" s="21"/>
      <c r="T4171" s="21"/>
      <c r="V4171" s="89"/>
      <c r="Z4171" s="73"/>
      <c r="AA4171" s="73">
        <v>0.0</v>
      </c>
      <c r="AB4171" s="4"/>
      <c r="AC4171" s="74"/>
      <c r="AD4171" s="75"/>
      <c r="AE4171" s="75"/>
      <c r="AF4171" s="76"/>
      <c r="AJ4171" s="90"/>
      <c r="AK4171" s="18"/>
      <c r="AL4171" s="18">
        <f t="shared" si="374"/>
        <v>0</v>
      </c>
      <c r="AO4171" s="8">
        <v>1.2693938033936005</v>
      </c>
      <c r="AT4171" s="18"/>
      <c r="AU4171" s="91"/>
    </row>
    <row r="4172" ht="12.0" customHeight="1">
      <c r="A4172" s="97">
        <v>4001030.0</v>
      </c>
      <c r="B4172" s="92" t="s">
        <v>4594</v>
      </c>
      <c r="C4172" s="81" t="str">
        <f t="shared" si="372"/>
        <v/>
      </c>
      <c r="D4172" s="82">
        <v>147.18</v>
      </c>
      <c r="E4172" s="94" t="s">
        <v>245</v>
      </c>
      <c r="F4172" s="84">
        <f t="shared" si="373"/>
        <v>179.5596</v>
      </c>
      <c r="G4172" s="95"/>
      <c r="H4172" s="69"/>
      <c r="I4172" s="187" t="s">
        <v>4595</v>
      </c>
      <c r="J4172" s="108"/>
      <c r="K4172" s="88"/>
      <c r="N4172" s="18"/>
      <c r="P4172" s="4">
        <v>205.0</v>
      </c>
      <c r="Q4172" s="4"/>
      <c r="R4172" s="4"/>
      <c r="S4172" s="21"/>
      <c r="T4172" s="21"/>
      <c r="V4172" s="89"/>
      <c r="Z4172" s="73"/>
      <c r="AA4172" s="73">
        <v>15.00160273533497</v>
      </c>
      <c r="AB4172" s="4"/>
      <c r="AC4172" s="74"/>
      <c r="AD4172" s="75"/>
      <c r="AE4172" s="75"/>
      <c r="AF4172" s="76"/>
      <c r="AJ4172" s="90"/>
      <c r="AK4172" s="18"/>
      <c r="AL4172" s="18">
        <f t="shared" si="374"/>
        <v>0</v>
      </c>
      <c r="AO4172" s="8">
        <v>5.218877015769908</v>
      </c>
      <c r="AT4172" s="18"/>
      <c r="AU4172" s="91"/>
    </row>
    <row r="4173" ht="12.0" customHeight="1">
      <c r="A4173" s="97">
        <v>4001031.0</v>
      </c>
      <c r="B4173" s="92" t="s">
        <v>4596</v>
      </c>
      <c r="C4173" s="81" t="str">
        <f t="shared" si="372"/>
        <v/>
      </c>
      <c r="D4173" s="82">
        <v>120.99</v>
      </c>
      <c r="E4173" s="83" t="s">
        <v>245</v>
      </c>
      <c r="F4173" s="127">
        <f t="shared" si="373"/>
        <v>147.6078</v>
      </c>
      <c r="G4173" s="95"/>
      <c r="H4173" s="69"/>
      <c r="I4173" s="188"/>
      <c r="J4173" s="108"/>
      <c r="K4173" s="88"/>
      <c r="N4173" s="18"/>
      <c r="P4173" s="4">
        <v>205.0</v>
      </c>
      <c r="Q4173" s="4"/>
      <c r="R4173" s="4"/>
      <c r="S4173" s="21"/>
      <c r="T4173" s="21"/>
      <c r="V4173" s="89"/>
      <c r="Z4173" s="73"/>
      <c r="AA4173" s="73">
        <v>0.0</v>
      </c>
      <c r="AB4173" s="4"/>
      <c r="AC4173" s="74"/>
      <c r="AD4173" s="75"/>
      <c r="AE4173" s="75"/>
      <c r="AF4173" s="76"/>
      <c r="AJ4173" s="90"/>
      <c r="AK4173" s="18"/>
      <c r="AL4173" s="18">
        <f t="shared" si="374"/>
        <v>0</v>
      </c>
      <c r="AO4173" s="8">
        <v>5.073812110181705</v>
      </c>
      <c r="AT4173" s="18"/>
      <c r="AU4173" s="91"/>
    </row>
    <row r="4174" ht="12.0" customHeight="1">
      <c r="A4174" s="97">
        <v>4001032.0</v>
      </c>
      <c r="B4174" s="92" t="s">
        <v>4597</v>
      </c>
      <c r="C4174" s="81" t="str">
        <f t="shared" si="372"/>
        <v/>
      </c>
      <c r="D4174" s="82">
        <v>113.9</v>
      </c>
      <c r="E4174" s="83" t="s">
        <v>245</v>
      </c>
      <c r="F4174" s="127">
        <f t="shared" si="373"/>
        <v>138.958</v>
      </c>
      <c r="G4174" s="95"/>
      <c r="H4174" s="69"/>
      <c r="I4174" s="76"/>
      <c r="J4174" s="108"/>
      <c r="K4174" s="88"/>
      <c r="N4174" s="18"/>
      <c r="P4174" s="4">
        <v>205.0</v>
      </c>
      <c r="Q4174" s="4"/>
      <c r="R4174" s="4"/>
      <c r="S4174" s="21"/>
      <c r="T4174" s="21"/>
      <c r="V4174" s="89"/>
      <c r="Z4174" s="73"/>
      <c r="AA4174" s="73">
        <v>0.0</v>
      </c>
      <c r="AB4174" s="4"/>
      <c r="AC4174" s="74"/>
      <c r="AD4174" s="75"/>
      <c r="AE4174" s="75"/>
      <c r="AF4174" s="76"/>
      <c r="AJ4174" s="90"/>
      <c r="AK4174" s="18"/>
      <c r="AL4174" s="18">
        <f t="shared" si="374"/>
        <v>0</v>
      </c>
      <c r="AO4174" s="8">
        <v>0.7491988327033999</v>
      </c>
      <c r="AT4174" s="18"/>
      <c r="AU4174" s="91"/>
    </row>
    <row r="4175" ht="12.0" customHeight="1">
      <c r="A4175" s="97">
        <v>4001033.0</v>
      </c>
      <c r="B4175" s="92" t="s">
        <v>4598</v>
      </c>
      <c r="C4175" s="81" t="str">
        <f t="shared" si="372"/>
        <v/>
      </c>
      <c r="D4175" s="82">
        <v>129.81</v>
      </c>
      <c r="E4175" s="83" t="s">
        <v>372</v>
      </c>
      <c r="F4175" s="127">
        <f t="shared" si="373"/>
        <v>158.3682</v>
      </c>
      <c r="G4175" s="95"/>
      <c r="H4175" s="69"/>
      <c r="I4175" s="187" t="s">
        <v>4599</v>
      </c>
      <c r="J4175" s="108"/>
      <c r="K4175" s="88"/>
      <c r="N4175" s="18"/>
      <c r="P4175" s="4">
        <v>205.0</v>
      </c>
      <c r="Q4175" s="4"/>
      <c r="R4175" s="4"/>
      <c r="S4175" s="21"/>
      <c r="T4175" s="21"/>
      <c r="V4175" s="89"/>
      <c r="Z4175" s="73"/>
      <c r="AA4175" s="73">
        <v>0.0</v>
      </c>
      <c r="AB4175" s="4"/>
      <c r="AC4175" s="74"/>
      <c r="AD4175" s="75"/>
      <c r="AE4175" s="75"/>
      <c r="AF4175" s="76"/>
      <c r="AJ4175" s="90"/>
      <c r="AK4175" s="18"/>
      <c r="AL4175" s="18">
        <f t="shared" si="374"/>
        <v>0</v>
      </c>
      <c r="AO4175" s="8">
        <v>0.5644930848212116</v>
      </c>
      <c r="AT4175" s="18"/>
      <c r="AU4175" s="91"/>
    </row>
    <row r="4176" ht="12.0" customHeight="1">
      <c r="A4176" s="97">
        <v>5605034.0</v>
      </c>
      <c r="B4176" s="92" t="s">
        <v>4600</v>
      </c>
      <c r="C4176" s="81" t="str">
        <f t="shared" si="372"/>
        <v/>
      </c>
      <c r="D4176" s="82">
        <v>306.66</v>
      </c>
      <c r="E4176" s="94" t="s">
        <v>245</v>
      </c>
      <c r="F4176" s="84">
        <f t="shared" si="373"/>
        <v>374.1252</v>
      </c>
      <c r="G4176" s="95"/>
      <c r="H4176" s="69"/>
      <c r="I4176" s="188"/>
      <c r="J4176" s="108"/>
      <c r="K4176" s="88"/>
      <c r="N4176" s="18"/>
      <c r="P4176" s="4">
        <v>205.0</v>
      </c>
      <c r="Q4176" s="4"/>
      <c r="R4176" s="4"/>
      <c r="S4176" s="21"/>
      <c r="T4176" s="21"/>
      <c r="V4176" s="89"/>
      <c r="Z4176" s="73"/>
      <c r="AA4176" s="73">
        <v>14.999230808676472</v>
      </c>
      <c r="AB4176" s="4"/>
      <c r="AC4176" s="74"/>
      <c r="AD4176" s="75"/>
      <c r="AE4176" s="75"/>
      <c r="AF4176" s="76"/>
      <c r="AJ4176" s="90">
        <v>4001034.0</v>
      </c>
      <c r="AK4176" s="18"/>
      <c r="AL4176" s="18">
        <f t="shared" si="374"/>
        <v>0</v>
      </c>
      <c r="AO4176" s="8">
        <v>0.7977940315146563</v>
      </c>
      <c r="AT4176" s="18"/>
      <c r="AU4176" s="91"/>
    </row>
    <row r="4177" ht="12.0" customHeight="1">
      <c r="A4177" s="97">
        <v>4001035.0</v>
      </c>
      <c r="B4177" s="92" t="s">
        <v>4601</v>
      </c>
      <c r="C4177" s="81" t="str">
        <f t="shared" si="372"/>
        <v/>
      </c>
      <c r="D4177" s="82">
        <v>410.63</v>
      </c>
      <c r="E4177" s="94" t="s">
        <v>245</v>
      </c>
      <c r="F4177" s="84">
        <f t="shared" si="373"/>
        <v>500.9686</v>
      </c>
      <c r="G4177" s="95"/>
      <c r="H4177" s="69"/>
      <c r="I4177" s="76"/>
      <c r="J4177" s="108"/>
      <c r="K4177" s="88"/>
      <c r="N4177" s="18"/>
      <c r="P4177" s="4">
        <v>205.0</v>
      </c>
      <c r="Q4177" s="4"/>
      <c r="R4177" s="4"/>
      <c r="S4177" s="21"/>
      <c r="T4177" s="21"/>
      <c r="V4177" s="89"/>
      <c r="Z4177" s="73"/>
      <c r="AA4177" s="73">
        <v>15.000765931372555</v>
      </c>
      <c r="AB4177" s="4"/>
      <c r="AC4177" s="74"/>
      <c r="AD4177" s="75"/>
      <c r="AE4177" s="75"/>
      <c r="AF4177" s="76"/>
      <c r="AJ4177" s="90"/>
      <c r="AK4177" s="18"/>
      <c r="AL4177" s="18">
        <f t="shared" si="374"/>
        <v>0</v>
      </c>
      <c r="AO4177" s="8">
        <v>0.37939857838898317</v>
      </c>
      <c r="AT4177" s="18"/>
      <c r="AU4177" s="91"/>
    </row>
    <row r="4178" ht="12.0" customHeight="1">
      <c r="A4178" s="97">
        <v>4001036.0</v>
      </c>
      <c r="B4178" s="92" t="s">
        <v>4602</v>
      </c>
      <c r="C4178" s="81" t="str">
        <f t="shared" si="372"/>
        <v/>
      </c>
      <c r="D4178" s="82">
        <v>125.02</v>
      </c>
      <c r="E4178" s="94" t="s">
        <v>245</v>
      </c>
      <c r="F4178" s="84">
        <f t="shared" si="373"/>
        <v>152.5244</v>
      </c>
      <c r="G4178" s="95"/>
      <c r="H4178" s="69"/>
      <c r="I4178" s="187" t="s">
        <v>4603</v>
      </c>
      <c r="J4178" s="108"/>
      <c r="K4178" s="88"/>
      <c r="N4178" s="18"/>
      <c r="P4178" s="4">
        <v>205.0</v>
      </c>
      <c r="Q4178" s="4"/>
      <c r="R4178" s="4"/>
      <c r="S4178" s="21"/>
      <c r="T4178" s="21"/>
      <c r="V4178" s="89"/>
      <c r="Z4178" s="73"/>
      <c r="AA4178" s="73">
        <v>14.993710691823892</v>
      </c>
      <c r="AB4178" s="4"/>
      <c r="AC4178" s="74"/>
      <c r="AD4178" s="75"/>
      <c r="AE4178" s="75"/>
      <c r="AF4178" s="76"/>
      <c r="AJ4178" s="90"/>
      <c r="AK4178" s="18"/>
      <c r="AL4178" s="18">
        <f t="shared" si="374"/>
        <v>0</v>
      </c>
      <c r="AO4178" s="8">
        <v>0.720833196540241</v>
      </c>
      <c r="AT4178" s="18"/>
      <c r="AU4178" s="91"/>
    </row>
    <row r="4179" ht="12.0" customHeight="1">
      <c r="A4179" s="97">
        <v>4001037.0</v>
      </c>
      <c r="B4179" s="92" t="s">
        <v>4604</v>
      </c>
      <c r="C4179" s="81" t="str">
        <f t="shared" si="372"/>
        <v/>
      </c>
      <c r="D4179" s="82">
        <v>91.04</v>
      </c>
      <c r="E4179" s="94"/>
      <c r="F4179" s="127">
        <f t="shared" si="373"/>
        <v>111.0688</v>
      </c>
      <c r="G4179" s="95"/>
      <c r="H4179" s="69"/>
      <c r="I4179" s="188"/>
      <c r="J4179" s="108"/>
      <c r="K4179" s="88"/>
      <c r="N4179" s="18"/>
      <c r="P4179" s="4">
        <v>205.0</v>
      </c>
      <c r="Q4179" s="4"/>
      <c r="R4179" s="4"/>
      <c r="S4179" s="21"/>
      <c r="T4179" s="21"/>
      <c r="V4179" s="89"/>
      <c r="Z4179" s="73"/>
      <c r="AA4179" s="73">
        <v>0.0</v>
      </c>
      <c r="AB4179" s="4"/>
      <c r="AC4179" s="74"/>
      <c r="AD4179" s="75"/>
      <c r="AE4179" s="75"/>
      <c r="AF4179" s="76"/>
      <c r="AJ4179" s="90"/>
      <c r="AK4179" s="18"/>
      <c r="AL4179" s="18">
        <f t="shared" si="374"/>
        <v>0</v>
      </c>
      <c r="AO4179" s="8">
        <v>0.8775718985024556</v>
      </c>
      <c r="AT4179" s="18"/>
      <c r="AU4179" s="91"/>
    </row>
    <row r="4180" ht="12.0" customHeight="1">
      <c r="A4180" s="97">
        <v>4001038.0</v>
      </c>
      <c r="B4180" s="92" t="s">
        <v>4605</v>
      </c>
      <c r="C4180" s="81" t="str">
        <f t="shared" si="372"/>
        <v/>
      </c>
      <c r="D4180" s="82">
        <v>136.24</v>
      </c>
      <c r="E4180" s="83" t="s">
        <v>245</v>
      </c>
      <c r="F4180" s="127">
        <f t="shared" si="373"/>
        <v>166.2128</v>
      </c>
      <c r="G4180" s="95"/>
      <c r="H4180" s="69"/>
      <c r="I4180" s="76"/>
      <c r="J4180" s="108"/>
      <c r="K4180" s="88"/>
      <c r="N4180" s="18"/>
      <c r="P4180" s="4">
        <v>205.0</v>
      </c>
      <c r="Q4180" s="4"/>
      <c r="R4180" s="4"/>
      <c r="S4180" s="21"/>
      <c r="T4180" s="21"/>
      <c r="V4180" s="89"/>
      <c r="Z4180" s="73"/>
      <c r="AA4180" s="73">
        <v>0.0</v>
      </c>
      <c r="AB4180" s="4"/>
      <c r="AC4180" s="74"/>
      <c r="AD4180" s="75"/>
      <c r="AE4180" s="75"/>
      <c r="AF4180" s="76"/>
      <c r="AJ4180" s="90"/>
      <c r="AK4180" s="18"/>
      <c r="AL4180" s="18">
        <f t="shared" si="374"/>
        <v>0</v>
      </c>
      <c r="AO4180" s="8">
        <v>0.4492124458921652</v>
      </c>
      <c r="AT4180" s="18"/>
      <c r="AU4180" s="91"/>
    </row>
    <row r="4181" ht="12.0" customHeight="1">
      <c r="A4181" s="97">
        <v>4001039.0</v>
      </c>
      <c r="B4181" s="92" t="s">
        <v>4606</v>
      </c>
      <c r="C4181" s="81" t="str">
        <f t="shared" si="372"/>
        <v/>
      </c>
      <c r="D4181" s="82">
        <v>332.44</v>
      </c>
      <c r="E4181" s="94" t="s">
        <v>245</v>
      </c>
      <c r="F4181" s="84">
        <f t="shared" si="373"/>
        <v>405.5768</v>
      </c>
      <c r="G4181" s="95"/>
      <c r="H4181" s="69"/>
      <c r="I4181" s="76"/>
      <c r="J4181" s="108"/>
      <c r="K4181" s="88"/>
      <c r="N4181" s="18"/>
      <c r="P4181" s="4">
        <v>205.0</v>
      </c>
      <c r="Q4181" s="4"/>
      <c r="R4181" s="4"/>
      <c r="S4181" s="21"/>
      <c r="T4181" s="21"/>
      <c r="V4181" s="89"/>
      <c r="Z4181" s="73"/>
      <c r="AA4181" s="73">
        <v>15.0</v>
      </c>
      <c r="AB4181" s="4"/>
      <c r="AC4181" s="74"/>
      <c r="AD4181" s="75"/>
      <c r="AE4181" s="75"/>
      <c r="AF4181" s="76"/>
      <c r="AJ4181" s="90"/>
      <c r="AK4181" s="18"/>
      <c r="AL4181" s="18">
        <f t="shared" si="374"/>
        <v>0</v>
      </c>
      <c r="AO4181" s="8">
        <v>0.7555119600588618</v>
      </c>
      <c r="AT4181" s="18"/>
      <c r="AU4181" s="91"/>
    </row>
    <row r="4182" ht="12.0" customHeight="1">
      <c r="A4182" s="109">
        <v>4001040.0</v>
      </c>
      <c r="B4182" s="110" t="s">
        <v>4607</v>
      </c>
      <c r="C4182" s="81" t="str">
        <f t="shared" si="372"/>
        <v/>
      </c>
      <c r="D4182" s="82">
        <v>282.88</v>
      </c>
      <c r="E4182" s="83" t="s">
        <v>245</v>
      </c>
      <c r="F4182" s="183">
        <f t="shared" si="373"/>
        <v>345.1136</v>
      </c>
      <c r="G4182" s="112"/>
      <c r="H4182" s="69"/>
      <c r="I4182" s="76"/>
      <c r="J4182" s="108"/>
      <c r="K4182" s="88"/>
      <c r="N4182" s="18"/>
      <c r="P4182" s="4">
        <v>205.0</v>
      </c>
      <c r="Q4182" s="4"/>
      <c r="R4182" s="4"/>
      <c r="S4182" s="21"/>
      <c r="T4182" s="21"/>
      <c r="V4182" s="89"/>
      <c r="Z4182" s="73"/>
      <c r="AA4182" s="73">
        <v>0.0</v>
      </c>
      <c r="AB4182" s="4"/>
      <c r="AC4182" s="74"/>
      <c r="AD4182" s="75"/>
      <c r="AE4182" s="75"/>
      <c r="AF4182" s="76"/>
      <c r="AJ4182" s="90"/>
      <c r="AK4182" s="18"/>
      <c r="AL4182" s="18">
        <f t="shared" si="374"/>
        <v>0</v>
      </c>
      <c r="AO4182" s="8">
        <v>7.333472907564884</v>
      </c>
      <c r="AT4182" s="18"/>
      <c r="AU4182" s="91"/>
    </row>
    <row r="4183" ht="60.0" customHeight="1">
      <c r="A4183" s="62">
        <v>157.0</v>
      </c>
      <c r="B4183" s="166" t="s">
        <v>4608</v>
      </c>
      <c r="C4183" s="66"/>
      <c r="D4183" s="82"/>
      <c r="E4183" s="66"/>
      <c r="F4183" s="114"/>
      <c r="G4183" s="68"/>
      <c r="H4183" s="69"/>
      <c r="I4183" s="70">
        <v>0.0</v>
      </c>
      <c r="J4183" s="71"/>
      <c r="K4183" s="20"/>
      <c r="N4183" s="18"/>
      <c r="P4183" s="4">
        <v>206.0</v>
      </c>
      <c r="Q4183" s="4"/>
      <c r="R4183" s="5"/>
      <c r="S4183" s="21"/>
      <c r="T4183" s="21"/>
      <c r="V4183" s="72"/>
      <c r="Z4183" s="73"/>
      <c r="AA4183" s="73"/>
      <c r="AB4183" s="4"/>
      <c r="AC4183" s="74"/>
      <c r="AD4183" s="75"/>
      <c r="AE4183" s="75"/>
      <c r="AF4183" s="76"/>
      <c r="AJ4183" s="90"/>
      <c r="AK4183" s="18"/>
      <c r="AL4183" s="18"/>
      <c r="AT4183" s="18"/>
      <c r="AU4183" s="91"/>
    </row>
    <row r="4184" ht="12.0" customHeight="1">
      <c r="A4184" s="79">
        <v>5605007.0</v>
      </c>
      <c r="B4184" s="80" t="s">
        <v>4609</v>
      </c>
      <c r="C4184" s="81" t="str">
        <f t="shared" ref="C4184:C4197" si="375">IF(MROUND(AL4184/(AO4184*F4184),1)=0,"",MROUND(AL4184/(AO4184*F4184),1))</f>
        <v/>
      </c>
      <c r="D4184" s="82">
        <v>49.74</v>
      </c>
      <c r="E4184" s="83"/>
      <c r="F4184" s="84">
        <f t="shared" ref="F4184:F4197" si="376">D4184*1.22</f>
        <v>60.6828</v>
      </c>
      <c r="G4184" s="85"/>
      <c r="H4184" s="69"/>
      <c r="I4184" s="87" t="s">
        <v>538</v>
      </c>
      <c r="J4184" s="108"/>
      <c r="K4184" s="88"/>
      <c r="N4184" s="18"/>
      <c r="P4184" s="4">
        <v>206.0</v>
      </c>
      <c r="Q4184" s="4"/>
      <c r="R4184" s="4"/>
      <c r="S4184" s="21"/>
      <c r="T4184" s="21"/>
      <c r="V4184" s="89"/>
      <c r="Z4184" s="73"/>
      <c r="AA4184" s="73">
        <v>14.985773000316158</v>
      </c>
      <c r="AB4184" s="4"/>
      <c r="AC4184" s="74"/>
      <c r="AD4184" s="75"/>
      <c r="AE4184" s="75"/>
      <c r="AF4184" s="76"/>
      <c r="AJ4184" s="90">
        <v>4001007.0</v>
      </c>
      <c r="AK4184" s="18"/>
      <c r="AL4184" s="18">
        <f t="shared" ref="AL4184:AL4197" si="377">$I$4183/14</f>
        <v>0</v>
      </c>
      <c r="AO4184" s="8">
        <v>0.7445787363289978</v>
      </c>
      <c r="AT4184" s="18"/>
      <c r="AU4184" s="91"/>
    </row>
    <row r="4185" ht="12.0" customHeight="1">
      <c r="A4185" s="97">
        <v>4001008.0</v>
      </c>
      <c r="B4185" s="92" t="s">
        <v>4610</v>
      </c>
      <c r="C4185" s="81" t="str">
        <f t="shared" si="375"/>
        <v/>
      </c>
      <c r="D4185" s="82">
        <v>39.45</v>
      </c>
      <c r="E4185" s="94" t="s">
        <v>372</v>
      </c>
      <c r="F4185" s="127">
        <f t="shared" si="376"/>
        <v>48.129</v>
      </c>
      <c r="G4185" s="95"/>
      <c r="H4185" s="69"/>
      <c r="I4185" s="187" t="s">
        <v>4611</v>
      </c>
      <c r="J4185" s="108"/>
      <c r="K4185" s="88"/>
      <c r="N4185" s="18"/>
      <c r="P4185" s="4">
        <v>206.0</v>
      </c>
      <c r="Q4185" s="4"/>
      <c r="R4185" s="4"/>
      <c r="S4185" s="21"/>
      <c r="T4185" s="21"/>
      <c r="V4185" s="89"/>
      <c r="Z4185" s="73"/>
      <c r="AA4185" s="73">
        <v>0.0</v>
      </c>
      <c r="AB4185" s="4"/>
      <c r="AC4185" s="74"/>
      <c r="AD4185" s="75"/>
      <c r="AE4185" s="75"/>
      <c r="AF4185" s="76"/>
      <c r="AJ4185" s="90"/>
      <c r="AK4185" s="18"/>
      <c r="AL4185" s="18">
        <f t="shared" si="377"/>
        <v>0</v>
      </c>
      <c r="AO4185" s="8">
        <v>1.9071597638708462</v>
      </c>
      <c r="AT4185" s="18"/>
      <c r="AU4185" s="91"/>
    </row>
    <row r="4186" ht="12.0" customHeight="1">
      <c r="A4186" s="97">
        <v>4001009.0</v>
      </c>
      <c r="B4186" s="92" t="s">
        <v>4612</v>
      </c>
      <c r="C4186" s="81" t="str">
        <f t="shared" si="375"/>
        <v/>
      </c>
      <c r="D4186" s="82">
        <v>51.33</v>
      </c>
      <c r="E4186" s="83" t="s">
        <v>245</v>
      </c>
      <c r="F4186" s="127">
        <f t="shared" si="376"/>
        <v>62.6226</v>
      </c>
      <c r="G4186" s="95"/>
      <c r="H4186" s="69"/>
      <c r="I4186" s="188"/>
      <c r="J4186" s="108"/>
      <c r="K4186" s="88"/>
      <c r="N4186" s="18"/>
      <c r="P4186" s="4">
        <v>206.0</v>
      </c>
      <c r="Q4186" s="4"/>
      <c r="R4186" s="4"/>
      <c r="S4186" s="21"/>
      <c r="T4186" s="21"/>
      <c r="V4186" s="89"/>
      <c r="Z4186" s="73"/>
      <c r="AA4186" s="73">
        <v>0.0</v>
      </c>
      <c r="AB4186" s="4"/>
      <c r="AC4186" s="74"/>
      <c r="AD4186" s="75"/>
      <c r="AE4186" s="75"/>
      <c r="AF4186" s="76"/>
      <c r="AJ4186" s="90"/>
      <c r="AK4186" s="18"/>
      <c r="AL4186" s="18">
        <f t="shared" si="377"/>
        <v>0</v>
      </c>
      <c r="AO4186" s="8">
        <v>2.326494203887323</v>
      </c>
      <c r="AT4186" s="18"/>
      <c r="AU4186" s="91"/>
    </row>
    <row r="4187" ht="12.0" customHeight="1">
      <c r="A4187" s="97">
        <v>4001010.0</v>
      </c>
      <c r="B4187" s="92" t="s">
        <v>4613</v>
      </c>
      <c r="C4187" s="81" t="str">
        <f t="shared" si="375"/>
        <v/>
      </c>
      <c r="D4187" s="82">
        <v>70.1</v>
      </c>
      <c r="E4187" s="83" t="s">
        <v>245</v>
      </c>
      <c r="F4187" s="127">
        <f t="shared" si="376"/>
        <v>85.522</v>
      </c>
      <c r="G4187" s="95"/>
      <c r="H4187" s="69"/>
      <c r="I4187" s="76"/>
      <c r="J4187" s="108"/>
      <c r="K4187" s="88"/>
      <c r="N4187" s="18"/>
      <c r="P4187" s="4">
        <v>206.0</v>
      </c>
      <c r="Q4187" s="4"/>
      <c r="R4187" s="4"/>
      <c r="S4187" s="21"/>
      <c r="T4187" s="21"/>
      <c r="V4187" s="89"/>
      <c r="Z4187" s="73"/>
      <c r="AA4187" s="73">
        <v>0.0</v>
      </c>
      <c r="AB4187" s="4"/>
      <c r="AC4187" s="74"/>
      <c r="AD4187" s="75"/>
      <c r="AE4187" s="75"/>
      <c r="AF4187" s="76"/>
      <c r="AJ4187" s="90"/>
      <c r="AK4187" s="18"/>
      <c r="AL4187" s="18">
        <f t="shared" si="377"/>
        <v>0</v>
      </c>
      <c r="AO4187" s="8">
        <v>1.1404379009535652</v>
      </c>
      <c r="AT4187" s="18"/>
      <c r="AU4187" s="91"/>
    </row>
    <row r="4188" ht="12.0" customHeight="1">
      <c r="A4188" s="97">
        <v>4001011.0</v>
      </c>
      <c r="B4188" s="92" t="s">
        <v>4614</v>
      </c>
      <c r="C4188" s="81" t="str">
        <f t="shared" si="375"/>
        <v/>
      </c>
      <c r="D4188" s="82">
        <v>115.06</v>
      </c>
      <c r="E4188" s="94" t="s">
        <v>245</v>
      </c>
      <c r="F4188" s="84">
        <f t="shared" si="376"/>
        <v>140.3732</v>
      </c>
      <c r="G4188" s="95"/>
      <c r="H4188" s="69"/>
      <c r="I4188" s="187" t="s">
        <v>4615</v>
      </c>
      <c r="J4188" s="108"/>
      <c r="K4188" s="88"/>
      <c r="N4188" s="18"/>
      <c r="P4188" s="4">
        <v>206.0</v>
      </c>
      <c r="Q4188" s="4"/>
      <c r="R4188" s="4"/>
      <c r="S4188" s="21"/>
      <c r="T4188" s="21"/>
      <c r="V4188" s="89"/>
      <c r="Z4188" s="73"/>
      <c r="AA4188" s="73">
        <v>14.99453253143794</v>
      </c>
      <c r="AB4188" s="4"/>
      <c r="AC4188" s="74"/>
      <c r="AD4188" s="75"/>
      <c r="AE4188" s="75"/>
      <c r="AF4188" s="76"/>
      <c r="AJ4188" s="90"/>
      <c r="AK4188" s="18"/>
      <c r="AL4188" s="18">
        <f t="shared" si="377"/>
        <v>0</v>
      </c>
      <c r="AO4188" s="8">
        <v>0.33195318251105216</v>
      </c>
      <c r="AT4188" s="18"/>
      <c r="AU4188" s="91"/>
    </row>
    <row r="4189" ht="12.0" customHeight="1">
      <c r="A4189" s="97">
        <v>4001012.0</v>
      </c>
      <c r="B4189" s="92" t="s">
        <v>4616</v>
      </c>
      <c r="C4189" s="81" t="str">
        <f t="shared" si="375"/>
        <v/>
      </c>
      <c r="D4189" s="82">
        <v>115.04</v>
      </c>
      <c r="E4189" s="83" t="s">
        <v>245</v>
      </c>
      <c r="F4189" s="127">
        <f t="shared" si="376"/>
        <v>140.3488</v>
      </c>
      <c r="G4189" s="95"/>
      <c r="H4189" s="69"/>
      <c r="I4189" s="188"/>
      <c r="J4189" s="108"/>
      <c r="K4189" s="88"/>
      <c r="N4189" s="18"/>
      <c r="P4189" s="4">
        <v>206.0</v>
      </c>
      <c r="Q4189" s="4"/>
      <c r="R4189" s="4"/>
      <c r="S4189" s="21"/>
      <c r="T4189" s="21"/>
      <c r="V4189" s="89"/>
      <c r="Z4189" s="73"/>
      <c r="AA4189" s="73">
        <v>0.0</v>
      </c>
      <c r="AB4189" s="4"/>
      <c r="AC4189" s="74"/>
      <c r="AD4189" s="75"/>
      <c r="AE4189" s="75"/>
      <c r="AF4189" s="76"/>
      <c r="AJ4189" s="90"/>
      <c r="AK4189" s="18"/>
      <c r="AL4189" s="18">
        <f t="shared" si="377"/>
        <v>0</v>
      </c>
      <c r="AO4189" s="8">
        <v>0.4053755780582945</v>
      </c>
      <c r="AT4189" s="18"/>
      <c r="AU4189" s="91"/>
    </row>
    <row r="4190" ht="12.0" customHeight="1">
      <c r="A4190" s="97">
        <v>4001013.0</v>
      </c>
      <c r="B4190" s="92" t="s">
        <v>4617</v>
      </c>
      <c r="C4190" s="81" t="str">
        <f t="shared" si="375"/>
        <v/>
      </c>
      <c r="D4190" s="82">
        <v>197.23</v>
      </c>
      <c r="E4190" s="94" t="s">
        <v>245</v>
      </c>
      <c r="F4190" s="84">
        <f t="shared" si="376"/>
        <v>240.6206</v>
      </c>
      <c r="G4190" s="95"/>
      <c r="H4190" s="69"/>
      <c r="I4190" s="76"/>
      <c r="J4190" s="108"/>
      <c r="K4190" s="88"/>
      <c r="N4190" s="18"/>
      <c r="P4190" s="4">
        <v>206.0</v>
      </c>
      <c r="Q4190" s="4"/>
      <c r="R4190" s="4"/>
      <c r="S4190" s="21"/>
      <c r="T4190" s="21"/>
      <c r="V4190" s="89"/>
      <c r="Z4190" s="73"/>
      <c r="AA4190" s="73">
        <v>14.9976080369957</v>
      </c>
      <c r="AB4190" s="4"/>
      <c r="AC4190" s="74"/>
      <c r="AD4190" s="75"/>
      <c r="AE4190" s="75"/>
      <c r="AF4190" s="76"/>
      <c r="AJ4190" s="90"/>
      <c r="AK4190" s="18"/>
      <c r="AL4190" s="18">
        <f t="shared" si="377"/>
        <v>0</v>
      </c>
      <c r="AO4190" s="8">
        <v>1.2703233990957479</v>
      </c>
      <c r="AT4190" s="18"/>
      <c r="AU4190" s="91"/>
    </row>
    <row r="4191" ht="12.0" customHeight="1">
      <c r="A4191" s="97">
        <v>4001014.0</v>
      </c>
      <c r="B4191" s="92" t="s">
        <v>4618</v>
      </c>
      <c r="C4191" s="81" t="str">
        <f t="shared" si="375"/>
        <v/>
      </c>
      <c r="D4191" s="82">
        <v>149.03</v>
      </c>
      <c r="E4191" s="83" t="s">
        <v>245</v>
      </c>
      <c r="F4191" s="127">
        <f t="shared" si="376"/>
        <v>181.8166</v>
      </c>
      <c r="G4191" s="95"/>
      <c r="H4191" s="69"/>
      <c r="I4191" s="76"/>
      <c r="J4191" s="108"/>
      <c r="K4191" s="88"/>
      <c r="N4191" s="18"/>
      <c r="P4191" s="4">
        <v>206.0</v>
      </c>
      <c r="Q4191" s="4"/>
      <c r="R4191" s="4"/>
      <c r="S4191" s="21"/>
      <c r="T4191" s="21"/>
      <c r="V4191" s="89"/>
      <c r="Z4191" s="73"/>
      <c r="AA4191" s="73">
        <v>0.0</v>
      </c>
      <c r="AB4191" s="4"/>
      <c r="AC4191" s="74"/>
      <c r="AD4191" s="75"/>
      <c r="AE4191" s="75"/>
      <c r="AF4191" s="76"/>
      <c r="AJ4191" s="90"/>
      <c r="AK4191" s="18"/>
      <c r="AL4191" s="18">
        <f t="shared" si="377"/>
        <v>0</v>
      </c>
      <c r="AO4191" s="8">
        <v>2.4972806115701696</v>
      </c>
      <c r="AT4191" s="18"/>
      <c r="AU4191" s="91"/>
    </row>
    <row r="4192" ht="12.0" customHeight="1">
      <c r="A4192" s="97">
        <v>5605015.0</v>
      </c>
      <c r="B4192" s="92" t="s">
        <v>4619</v>
      </c>
      <c r="C4192" s="81" t="str">
        <f t="shared" si="375"/>
        <v/>
      </c>
      <c r="D4192" s="82">
        <v>325.4</v>
      </c>
      <c r="E4192" s="94" t="s">
        <v>245</v>
      </c>
      <c r="F4192" s="84">
        <f t="shared" si="376"/>
        <v>396.988</v>
      </c>
      <c r="G4192" s="95"/>
      <c r="H4192" s="69"/>
      <c r="I4192" s="187" t="s">
        <v>4620</v>
      </c>
      <c r="J4192" s="108"/>
      <c r="K4192" s="88"/>
      <c r="N4192" s="18"/>
      <c r="P4192" s="4">
        <v>206.0</v>
      </c>
      <c r="Q4192" s="4"/>
      <c r="R4192" s="4"/>
      <c r="S4192" s="21"/>
      <c r="T4192" s="21"/>
      <c r="V4192" s="89"/>
      <c r="Z4192" s="73"/>
      <c r="AA4192" s="73">
        <v>15.000966557123519</v>
      </c>
      <c r="AB4192" s="4"/>
      <c r="AC4192" s="74"/>
      <c r="AD4192" s="75"/>
      <c r="AE4192" s="75"/>
      <c r="AF4192" s="76"/>
      <c r="AJ4192" s="90">
        <v>4001015.0</v>
      </c>
      <c r="AK4192" s="18"/>
      <c r="AL4192" s="18">
        <f t="shared" si="377"/>
        <v>0</v>
      </c>
      <c r="AO4192" s="8">
        <v>1.7598919343099384</v>
      </c>
      <c r="AT4192" s="18"/>
      <c r="AU4192" s="91"/>
    </row>
    <row r="4193" ht="12.0" customHeight="1">
      <c r="A4193" s="97">
        <v>4001016.0</v>
      </c>
      <c r="B4193" s="92" t="s">
        <v>4621</v>
      </c>
      <c r="C4193" s="81" t="str">
        <f t="shared" si="375"/>
        <v/>
      </c>
      <c r="D4193" s="82">
        <v>141.56</v>
      </c>
      <c r="E4193" s="83" t="s">
        <v>245</v>
      </c>
      <c r="F4193" s="127">
        <f t="shared" si="376"/>
        <v>172.7032</v>
      </c>
      <c r="G4193" s="95"/>
      <c r="H4193" s="69"/>
      <c r="I4193" s="188"/>
      <c r="J4193" s="108"/>
      <c r="K4193" s="88"/>
      <c r="N4193" s="18"/>
      <c r="P4193" s="4">
        <v>206.0</v>
      </c>
      <c r="Q4193" s="4"/>
      <c r="R4193" s="4"/>
      <c r="S4193" s="21"/>
      <c r="T4193" s="21"/>
      <c r="V4193" s="89"/>
      <c r="Z4193" s="73"/>
      <c r="AA4193" s="73">
        <v>0.0</v>
      </c>
      <c r="AB4193" s="4"/>
      <c r="AC4193" s="74"/>
      <c r="AD4193" s="75"/>
      <c r="AE4193" s="75"/>
      <c r="AF4193" s="76"/>
      <c r="AJ4193" s="90"/>
      <c r="AK4193" s="18"/>
      <c r="AL4193" s="18">
        <f t="shared" si="377"/>
        <v>0</v>
      </c>
      <c r="AO4193" s="8">
        <v>2.667913074360514</v>
      </c>
      <c r="AT4193" s="18"/>
      <c r="AU4193" s="91"/>
    </row>
    <row r="4194" ht="12.0" customHeight="1">
      <c r="A4194" s="97">
        <v>5605017.0</v>
      </c>
      <c r="B4194" s="92" t="s">
        <v>4622</v>
      </c>
      <c r="C4194" s="81" t="str">
        <f t="shared" si="375"/>
        <v/>
      </c>
      <c r="D4194" s="82">
        <v>296.42</v>
      </c>
      <c r="E4194" s="94" t="s">
        <v>245</v>
      </c>
      <c r="F4194" s="84">
        <f t="shared" si="376"/>
        <v>361.6324</v>
      </c>
      <c r="G4194" s="95"/>
      <c r="H4194" s="69"/>
      <c r="I4194" s="76"/>
      <c r="J4194" s="108"/>
      <c r="K4194" s="88"/>
      <c r="N4194" s="18"/>
      <c r="P4194" s="4">
        <v>206.0</v>
      </c>
      <c r="Q4194" s="4"/>
      <c r="R4194" s="4"/>
      <c r="S4194" s="21"/>
      <c r="T4194" s="21"/>
      <c r="V4194" s="89"/>
      <c r="Z4194" s="73"/>
      <c r="AA4194" s="73">
        <v>14.997347480106114</v>
      </c>
      <c r="AB4194" s="4"/>
      <c r="AC4194" s="74"/>
      <c r="AD4194" s="75"/>
      <c r="AE4194" s="75"/>
      <c r="AF4194" s="76"/>
      <c r="AJ4194" s="90">
        <v>4001017.0</v>
      </c>
      <c r="AK4194" s="18"/>
      <c r="AL4194" s="18">
        <f t="shared" si="377"/>
        <v>0</v>
      </c>
      <c r="AO4194" s="8">
        <v>0.5713949160437626</v>
      </c>
      <c r="AT4194" s="18"/>
      <c r="AU4194" s="91"/>
    </row>
    <row r="4195" ht="12.0" customHeight="1">
      <c r="A4195" s="97">
        <v>4001018.0</v>
      </c>
      <c r="B4195" s="92" t="s">
        <v>4623</v>
      </c>
      <c r="C4195" s="81" t="str">
        <f t="shared" si="375"/>
        <v/>
      </c>
      <c r="D4195" s="82">
        <v>418.52</v>
      </c>
      <c r="E4195" s="94" t="s">
        <v>245</v>
      </c>
      <c r="F4195" s="84">
        <f t="shared" si="376"/>
        <v>510.5944</v>
      </c>
      <c r="G4195" s="95"/>
      <c r="H4195" s="69"/>
      <c r="I4195" s="187" t="s">
        <v>4624</v>
      </c>
      <c r="J4195" s="108"/>
      <c r="K4195" s="88"/>
      <c r="N4195" s="18"/>
      <c r="P4195" s="4">
        <v>206.0</v>
      </c>
      <c r="Q4195" s="4"/>
      <c r="R4195" s="4"/>
      <c r="S4195" s="21"/>
      <c r="T4195" s="21"/>
      <c r="V4195" s="89"/>
      <c r="Z4195" s="73"/>
      <c r="AA4195" s="73">
        <v>14.99962425790936</v>
      </c>
      <c r="AB4195" s="4"/>
      <c r="AC4195" s="74"/>
      <c r="AD4195" s="75"/>
      <c r="AE4195" s="75"/>
      <c r="AF4195" s="76"/>
      <c r="AJ4195" s="90"/>
      <c r="AK4195" s="18"/>
      <c r="AL4195" s="18">
        <f t="shared" si="377"/>
        <v>0</v>
      </c>
      <c r="AO4195" s="8">
        <v>1.8798239188614165</v>
      </c>
      <c r="AT4195" s="18"/>
      <c r="AU4195" s="91"/>
    </row>
    <row r="4196" ht="12.0" customHeight="1">
      <c r="A4196" s="97">
        <v>5605019.0</v>
      </c>
      <c r="B4196" s="92" t="s">
        <v>4625</v>
      </c>
      <c r="C4196" s="81" t="str">
        <f t="shared" si="375"/>
        <v/>
      </c>
      <c r="D4196" s="82">
        <v>520.67</v>
      </c>
      <c r="E4196" s="94" t="s">
        <v>245</v>
      </c>
      <c r="F4196" s="84">
        <f t="shared" si="376"/>
        <v>635.2174</v>
      </c>
      <c r="G4196" s="95"/>
      <c r="H4196" s="69"/>
      <c r="I4196" s="188"/>
      <c r="J4196" s="108"/>
      <c r="K4196" s="88"/>
      <c r="N4196" s="18"/>
      <c r="P4196" s="4">
        <v>206.0</v>
      </c>
      <c r="Q4196" s="4"/>
      <c r="R4196" s="4"/>
      <c r="S4196" s="21"/>
      <c r="T4196" s="21"/>
      <c r="V4196" s="89"/>
      <c r="Z4196" s="73"/>
      <c r="AA4196" s="73">
        <v>14.99848988221082</v>
      </c>
      <c r="AB4196" s="4"/>
      <c r="AC4196" s="74"/>
      <c r="AD4196" s="75"/>
      <c r="AE4196" s="75"/>
      <c r="AF4196" s="76"/>
      <c r="AJ4196" s="90">
        <v>4001019.0</v>
      </c>
      <c r="AK4196" s="18"/>
      <c r="AL4196" s="18">
        <f t="shared" si="377"/>
        <v>0</v>
      </c>
      <c r="AO4196" s="8">
        <v>7.029410108165174</v>
      </c>
      <c r="AT4196" s="18"/>
      <c r="AU4196" s="91"/>
    </row>
    <row r="4197" ht="12.0" customHeight="1">
      <c r="A4197" s="109">
        <v>4001020.0</v>
      </c>
      <c r="B4197" s="110" t="s">
        <v>4626</v>
      </c>
      <c r="C4197" s="81" t="str">
        <f t="shared" si="375"/>
        <v/>
      </c>
      <c r="D4197" s="82">
        <v>617.01</v>
      </c>
      <c r="E4197" s="121" t="s">
        <v>245</v>
      </c>
      <c r="F4197" s="128">
        <f t="shared" si="376"/>
        <v>752.7522</v>
      </c>
      <c r="G4197" s="112"/>
      <c r="H4197" s="69"/>
      <c r="I4197" s="76"/>
      <c r="J4197" s="108"/>
      <c r="K4197" s="88"/>
      <c r="N4197" s="18"/>
      <c r="P4197" s="4">
        <v>206.0</v>
      </c>
      <c r="Q4197" s="4"/>
      <c r="R4197" s="4"/>
      <c r="S4197" s="21"/>
      <c r="T4197" s="21"/>
      <c r="V4197" s="89"/>
      <c r="Z4197" s="73"/>
      <c r="AA4197" s="73">
        <v>14.998980528086449</v>
      </c>
      <c r="AB4197" s="4"/>
      <c r="AC4197" s="74"/>
      <c r="AD4197" s="75"/>
      <c r="AE4197" s="75"/>
      <c r="AF4197" s="76"/>
      <c r="AJ4197" s="90"/>
      <c r="AK4197" s="18"/>
      <c r="AL4197" s="18">
        <f t="shared" si="377"/>
        <v>0</v>
      </c>
      <c r="AO4197" s="8">
        <v>1.263265293344127</v>
      </c>
      <c r="AT4197" s="18"/>
      <c r="AU4197" s="91"/>
    </row>
    <row r="4198" ht="60.0" customHeight="1">
      <c r="A4198" s="62">
        <v>158.0</v>
      </c>
      <c r="B4198" s="113" t="s">
        <v>4627</v>
      </c>
      <c r="C4198" s="66"/>
      <c r="D4198" s="82"/>
      <c r="E4198" s="66"/>
      <c r="F4198" s="114"/>
      <c r="G4198" s="68"/>
      <c r="H4198" s="69"/>
      <c r="I4198" s="70">
        <v>0.0</v>
      </c>
      <c r="J4198" s="71"/>
      <c r="K4198" s="20"/>
      <c r="N4198" s="18"/>
      <c r="P4198" s="4">
        <v>207.0</v>
      </c>
      <c r="Q4198" s="4"/>
      <c r="R4198" s="5"/>
      <c r="S4198" s="21"/>
      <c r="T4198" s="21"/>
      <c r="V4198" s="72"/>
      <c r="Z4198" s="73"/>
      <c r="AA4198" s="73"/>
      <c r="AB4198" s="4"/>
      <c r="AC4198" s="74"/>
      <c r="AD4198" s="75"/>
      <c r="AE4198" s="75"/>
      <c r="AF4198" s="76"/>
      <c r="AJ4198" s="90"/>
      <c r="AK4198" s="18"/>
      <c r="AL4198" s="18"/>
      <c r="AT4198" s="18"/>
      <c r="AU4198" s="91"/>
    </row>
    <row r="4199" ht="12.0" customHeight="1">
      <c r="A4199" s="79">
        <v>4001001.0</v>
      </c>
      <c r="B4199" s="80" t="s">
        <v>4628</v>
      </c>
      <c r="C4199" s="81" t="str">
        <f t="shared" ref="C4199:C4204" si="378">IF(MROUND(AL4199/(AO4199*F4199),1)=0,"",MROUND(AL4199/(AO4199*F4199),1))</f>
        <v/>
      </c>
      <c r="D4199" s="82">
        <v>180.91</v>
      </c>
      <c r="E4199" s="83" t="s">
        <v>245</v>
      </c>
      <c r="F4199" s="84">
        <f t="shared" ref="F4199:F4204" si="379">D4199*1.22</f>
        <v>220.7102</v>
      </c>
      <c r="G4199" s="85"/>
      <c r="H4199" s="69"/>
      <c r="I4199" s="87" t="s">
        <v>538</v>
      </c>
      <c r="J4199" s="108"/>
      <c r="K4199" s="88"/>
      <c r="N4199" s="18"/>
      <c r="P4199" s="4">
        <v>207.0</v>
      </c>
      <c r="Q4199" s="4"/>
      <c r="R4199" s="4"/>
      <c r="S4199" s="21"/>
      <c r="T4199" s="21"/>
      <c r="V4199" s="89"/>
      <c r="Z4199" s="73"/>
      <c r="AA4199" s="73">
        <v>15.003477051460365</v>
      </c>
      <c r="AB4199" s="4"/>
      <c r="AC4199" s="74"/>
      <c r="AD4199" s="75"/>
      <c r="AE4199" s="75"/>
      <c r="AF4199" s="76"/>
      <c r="AJ4199" s="90"/>
      <c r="AK4199" s="18"/>
      <c r="AL4199" s="18">
        <f t="shared" ref="AL4199:AL4204" si="380">$I$4198/6</f>
        <v>0</v>
      </c>
      <c r="AO4199" s="8">
        <v>2.3416027502779952</v>
      </c>
      <c r="AT4199" s="18"/>
      <c r="AU4199" s="91"/>
    </row>
    <row r="4200" ht="12.0" customHeight="1">
      <c r="A4200" s="97">
        <v>4001002.0</v>
      </c>
      <c r="B4200" s="92" t="s">
        <v>4629</v>
      </c>
      <c r="C4200" s="81" t="str">
        <f t="shared" si="378"/>
        <v/>
      </c>
      <c r="D4200" s="82">
        <v>195.98</v>
      </c>
      <c r="E4200" s="94" t="s">
        <v>245</v>
      </c>
      <c r="F4200" s="84">
        <f t="shared" si="379"/>
        <v>239.0956</v>
      </c>
      <c r="G4200" s="95"/>
      <c r="H4200" s="69"/>
      <c r="I4200" s="187" t="s">
        <v>4630</v>
      </c>
      <c r="J4200" s="108"/>
      <c r="K4200" s="88"/>
      <c r="N4200" s="18"/>
      <c r="P4200" s="4">
        <v>207.0</v>
      </c>
      <c r="Q4200" s="4"/>
      <c r="R4200" s="4"/>
      <c r="S4200" s="21"/>
      <c r="T4200" s="21"/>
      <c r="V4200" s="89"/>
      <c r="Z4200" s="73"/>
      <c r="AA4200" s="73">
        <v>14.997592681752536</v>
      </c>
      <c r="AB4200" s="4"/>
      <c r="AC4200" s="74"/>
      <c r="AD4200" s="75"/>
      <c r="AE4200" s="75"/>
      <c r="AF4200" s="76"/>
      <c r="AJ4200" s="90"/>
      <c r="AK4200" s="18"/>
      <c r="AL4200" s="18">
        <f t="shared" si="380"/>
        <v>0</v>
      </c>
      <c r="AO4200" s="8">
        <v>2.7792007285507965</v>
      </c>
      <c r="AT4200" s="18"/>
      <c r="AU4200" s="91"/>
    </row>
    <row r="4201" ht="12.0" customHeight="1">
      <c r="A4201" s="97">
        <v>5605003.0</v>
      </c>
      <c r="B4201" s="92" t="s">
        <v>4631</v>
      </c>
      <c r="C4201" s="81" t="str">
        <f t="shared" si="378"/>
        <v/>
      </c>
      <c r="D4201" s="82">
        <v>226.1</v>
      </c>
      <c r="E4201" s="94" t="s">
        <v>245</v>
      </c>
      <c r="F4201" s="84">
        <f t="shared" si="379"/>
        <v>275.842</v>
      </c>
      <c r="G4201" s="95"/>
      <c r="H4201" s="69"/>
      <c r="I4201" s="188"/>
      <c r="J4201" s="108"/>
      <c r="K4201" s="88"/>
      <c r="N4201" s="18"/>
      <c r="P4201" s="4">
        <v>207.0</v>
      </c>
      <c r="Q4201" s="4"/>
      <c r="R4201" s="4"/>
      <c r="S4201" s="21"/>
      <c r="T4201" s="21"/>
      <c r="V4201" s="89"/>
      <c r="Z4201" s="73"/>
      <c r="AA4201" s="73">
        <v>15.003129999304448</v>
      </c>
      <c r="AB4201" s="4"/>
      <c r="AC4201" s="74"/>
      <c r="AD4201" s="75"/>
      <c r="AE4201" s="75"/>
      <c r="AF4201" s="76"/>
      <c r="AJ4201" s="90">
        <v>4001003.0</v>
      </c>
      <c r="AK4201" s="18"/>
      <c r="AL4201" s="18">
        <f t="shared" si="380"/>
        <v>0</v>
      </c>
      <c r="AO4201" s="8">
        <v>1.2630708635702395</v>
      </c>
      <c r="AT4201" s="18"/>
      <c r="AU4201" s="91"/>
    </row>
    <row r="4202" ht="12.0" customHeight="1">
      <c r="A4202" s="97">
        <v>5605004.0</v>
      </c>
      <c r="B4202" s="92" t="s">
        <v>4632</v>
      </c>
      <c r="C4202" s="81" t="str">
        <f t="shared" si="378"/>
        <v/>
      </c>
      <c r="D4202" s="82">
        <v>180.91</v>
      </c>
      <c r="E4202" s="94" t="s">
        <v>245</v>
      </c>
      <c r="F4202" s="84">
        <f t="shared" si="379"/>
        <v>220.7102</v>
      </c>
      <c r="G4202" s="95"/>
      <c r="H4202" s="69"/>
      <c r="I4202" s="76"/>
      <c r="J4202" s="108"/>
      <c r="K4202" s="88"/>
      <c r="N4202" s="18"/>
      <c r="P4202" s="4">
        <v>207.0</v>
      </c>
      <c r="Q4202" s="4"/>
      <c r="R4202" s="4"/>
      <c r="S4202" s="21"/>
      <c r="T4202" s="21"/>
      <c r="V4202" s="89"/>
      <c r="Z4202" s="73"/>
      <c r="AA4202" s="73">
        <v>15.003477051460365</v>
      </c>
      <c r="AB4202" s="4"/>
      <c r="AC4202" s="74"/>
      <c r="AD4202" s="75"/>
      <c r="AE4202" s="75"/>
      <c r="AF4202" s="76"/>
      <c r="AJ4202" s="90">
        <v>4001004.0</v>
      </c>
      <c r="AK4202" s="18"/>
      <c r="AL4202" s="18">
        <f t="shared" si="380"/>
        <v>0</v>
      </c>
      <c r="AO4202" s="8">
        <v>2.2419600800533996</v>
      </c>
      <c r="AT4202" s="18"/>
      <c r="AU4202" s="91"/>
    </row>
    <row r="4203" ht="12.0" customHeight="1">
      <c r="A4203" s="97">
        <v>5605005.0</v>
      </c>
      <c r="B4203" s="92" t="s">
        <v>4633</v>
      </c>
      <c r="C4203" s="81" t="str">
        <f t="shared" si="378"/>
        <v/>
      </c>
      <c r="D4203" s="82">
        <v>195.98</v>
      </c>
      <c r="E4203" s="94" t="s">
        <v>245</v>
      </c>
      <c r="F4203" s="84">
        <f t="shared" si="379"/>
        <v>239.0956</v>
      </c>
      <c r="G4203" s="95"/>
      <c r="H4203" s="69"/>
      <c r="I4203" s="187" t="s">
        <v>4634</v>
      </c>
      <c r="J4203" s="108"/>
      <c r="K4203" s="88"/>
      <c r="N4203" s="18"/>
      <c r="P4203" s="4">
        <v>207.0</v>
      </c>
      <c r="Q4203" s="4"/>
      <c r="R4203" s="4"/>
      <c r="S4203" s="21"/>
      <c r="T4203" s="21"/>
      <c r="V4203" s="89"/>
      <c r="Z4203" s="73"/>
      <c r="AA4203" s="73">
        <v>14.997592681752536</v>
      </c>
      <c r="AB4203" s="4"/>
      <c r="AC4203" s="74"/>
      <c r="AD4203" s="75"/>
      <c r="AE4203" s="75"/>
      <c r="AF4203" s="76"/>
      <c r="AJ4203" s="90">
        <v>4001005.0</v>
      </c>
      <c r="AK4203" s="18"/>
      <c r="AL4203" s="18">
        <f t="shared" si="380"/>
        <v>0</v>
      </c>
      <c r="AO4203" s="8">
        <v>3.1633179024155407</v>
      </c>
      <c r="AT4203" s="18"/>
      <c r="AU4203" s="91"/>
    </row>
    <row r="4204" ht="12.0" customHeight="1">
      <c r="A4204" s="109">
        <v>5605006.0</v>
      </c>
      <c r="B4204" s="110" t="s">
        <v>4635</v>
      </c>
      <c r="C4204" s="81" t="str">
        <f t="shared" si="378"/>
        <v/>
      </c>
      <c r="D4204" s="82">
        <v>226.1</v>
      </c>
      <c r="E4204" s="121" t="s">
        <v>245</v>
      </c>
      <c r="F4204" s="128">
        <f t="shared" si="379"/>
        <v>275.842</v>
      </c>
      <c r="G4204" s="112"/>
      <c r="H4204" s="69"/>
      <c r="I4204" s="188"/>
      <c r="J4204" s="108"/>
      <c r="K4204" s="88"/>
      <c r="N4204" s="18"/>
      <c r="P4204" s="4">
        <v>207.0</v>
      </c>
      <c r="Q4204" s="4"/>
      <c r="R4204" s="4"/>
      <c r="S4204" s="21"/>
      <c r="T4204" s="21"/>
      <c r="V4204" s="89"/>
      <c r="Z4204" s="73"/>
      <c r="AA4204" s="73">
        <v>15.003129999304448</v>
      </c>
      <c r="AB4204" s="4"/>
      <c r="AC4204" s="74"/>
      <c r="AD4204" s="75"/>
      <c r="AE4204" s="75"/>
      <c r="AF4204" s="76"/>
      <c r="AJ4204" s="90">
        <v>4001006.0</v>
      </c>
      <c r="AK4204" s="18"/>
      <c r="AL4204" s="18">
        <f t="shared" si="380"/>
        <v>0</v>
      </c>
      <c r="AO4204" s="8">
        <v>0.559270183371897</v>
      </c>
      <c r="AT4204" s="18"/>
      <c r="AU4204" s="91"/>
    </row>
    <row r="4205" ht="60.0" customHeight="1">
      <c r="A4205" s="62">
        <v>159.0</v>
      </c>
      <c r="B4205" s="196" t="s">
        <v>4636</v>
      </c>
      <c r="C4205" s="66"/>
      <c r="D4205" s="82"/>
      <c r="E4205" s="66"/>
      <c r="F4205" s="114"/>
      <c r="G4205" s="68"/>
      <c r="H4205" s="69"/>
      <c r="I4205" s="78"/>
      <c r="J4205" s="71"/>
      <c r="K4205" s="71"/>
      <c r="N4205" s="18"/>
      <c r="P4205" s="4">
        <v>282.0</v>
      </c>
      <c r="Q4205" s="4"/>
      <c r="R4205" s="5"/>
      <c r="S4205" s="21"/>
      <c r="T4205" s="21"/>
      <c r="V4205" s="72"/>
      <c r="Z4205" s="73"/>
      <c r="AA4205" s="73"/>
      <c r="AB4205" s="4"/>
      <c r="AC4205" s="74"/>
      <c r="AD4205" s="75"/>
      <c r="AE4205" s="75"/>
      <c r="AF4205" s="76"/>
      <c r="AJ4205" s="90"/>
      <c r="AK4205" s="18"/>
      <c r="AL4205" s="18"/>
      <c r="AT4205" s="18"/>
      <c r="AU4205" s="91"/>
    </row>
    <row r="4206" ht="12.0" customHeight="1">
      <c r="A4206" s="109">
        <v>5513001.0</v>
      </c>
      <c r="B4206" s="110" t="s">
        <v>4637</v>
      </c>
      <c r="C4206" s="111"/>
      <c r="D4206" s="82">
        <v>179.92</v>
      </c>
      <c r="E4206" s="83" t="s">
        <v>245</v>
      </c>
      <c r="F4206" s="84">
        <f t="shared" ref="F4206:F4242" si="381">D4206*1.22</f>
        <v>219.5024</v>
      </c>
      <c r="G4206" s="85"/>
      <c r="H4206" s="69"/>
      <c r="I4206" s="76"/>
      <c r="J4206" s="76"/>
      <c r="K4206" s="88"/>
      <c r="N4206" s="18"/>
      <c r="P4206" s="4">
        <v>282.0</v>
      </c>
      <c r="Q4206" s="4"/>
      <c r="R4206" s="4"/>
      <c r="S4206" s="21"/>
      <c r="T4206" s="21"/>
      <c r="V4206" s="89"/>
      <c r="Z4206" s="73"/>
      <c r="AA4206" s="73">
        <v>15.0</v>
      </c>
      <c r="AB4206" s="4"/>
      <c r="AC4206" s="74"/>
      <c r="AD4206" s="75"/>
      <c r="AE4206" s="75"/>
      <c r="AF4206" s="76"/>
      <c r="AJ4206" s="90"/>
      <c r="AK4206" s="18"/>
      <c r="AL4206" s="18"/>
      <c r="AT4206" s="18"/>
      <c r="AU4206" s="91"/>
    </row>
    <row r="4207" ht="12.0" customHeight="1">
      <c r="A4207" s="109">
        <v>5513002.0</v>
      </c>
      <c r="B4207" s="110" t="s">
        <v>4638</v>
      </c>
      <c r="C4207" s="111"/>
      <c r="D4207" s="82">
        <v>219.11</v>
      </c>
      <c r="E4207" s="83" t="s">
        <v>245</v>
      </c>
      <c r="F4207" s="84">
        <f t="shared" si="381"/>
        <v>267.3142</v>
      </c>
      <c r="G4207" s="112"/>
      <c r="H4207" s="69"/>
      <c r="I4207" s="76"/>
      <c r="J4207" s="76"/>
      <c r="K4207" s="88"/>
      <c r="N4207" s="18"/>
      <c r="P4207" s="4">
        <v>282.0</v>
      </c>
      <c r="Q4207" s="4"/>
      <c r="R4207" s="4"/>
      <c r="S4207" s="21"/>
      <c r="T4207" s="21"/>
      <c r="V4207" s="89"/>
      <c r="Z4207" s="73"/>
      <c r="AA4207" s="73">
        <v>15.0</v>
      </c>
      <c r="AB4207" s="4"/>
      <c r="AC4207" s="74"/>
      <c r="AD4207" s="75"/>
      <c r="AE4207" s="75"/>
      <c r="AF4207" s="76"/>
      <c r="AJ4207" s="90"/>
      <c r="AK4207" s="18"/>
      <c r="AL4207" s="18"/>
      <c r="AT4207" s="18"/>
      <c r="AU4207" s="91"/>
    </row>
    <row r="4208" ht="12.0" customHeight="1">
      <c r="A4208" s="109">
        <v>5513003.0</v>
      </c>
      <c r="B4208" s="110" t="s">
        <v>4639</v>
      </c>
      <c r="C4208" s="111"/>
      <c r="D4208" s="82">
        <v>255.43</v>
      </c>
      <c r="E4208" s="83" t="s">
        <v>245</v>
      </c>
      <c r="F4208" s="84">
        <f t="shared" si="381"/>
        <v>311.6246</v>
      </c>
      <c r="G4208" s="85"/>
      <c r="H4208" s="69"/>
      <c r="I4208" s="76"/>
      <c r="J4208" s="76"/>
      <c r="K4208" s="88"/>
      <c r="N4208" s="18"/>
      <c r="P4208" s="4">
        <v>282.0</v>
      </c>
      <c r="Q4208" s="4"/>
      <c r="R4208" s="4"/>
      <c r="S4208" s="21"/>
      <c r="T4208" s="21"/>
      <c r="V4208" s="89"/>
      <c r="Z4208" s="73"/>
      <c r="AA4208" s="73">
        <v>15.0</v>
      </c>
      <c r="AB4208" s="4"/>
      <c r="AC4208" s="74"/>
      <c r="AD4208" s="75"/>
      <c r="AE4208" s="75"/>
      <c r="AF4208" s="76"/>
      <c r="AJ4208" s="90"/>
      <c r="AK4208" s="18"/>
      <c r="AL4208" s="18"/>
      <c r="AT4208" s="18"/>
      <c r="AU4208" s="91"/>
    </row>
    <row r="4209" ht="12.0" customHeight="1">
      <c r="A4209" s="109">
        <v>5513004.0</v>
      </c>
      <c r="B4209" s="110" t="s">
        <v>4640</v>
      </c>
      <c r="C4209" s="111"/>
      <c r="D4209" s="82">
        <v>190.2</v>
      </c>
      <c r="E4209" s="83" t="s">
        <v>245</v>
      </c>
      <c r="F4209" s="84">
        <f t="shared" si="381"/>
        <v>232.044</v>
      </c>
      <c r="G4209" s="112"/>
      <c r="H4209" s="69"/>
      <c r="I4209" s="76"/>
      <c r="J4209" s="76"/>
      <c r="K4209" s="88"/>
      <c r="N4209" s="18"/>
      <c r="P4209" s="4">
        <v>282.0</v>
      </c>
      <c r="Q4209" s="4"/>
      <c r="R4209" s="4"/>
      <c r="S4209" s="21"/>
      <c r="T4209" s="21"/>
      <c r="V4209" s="89"/>
      <c r="Z4209" s="73"/>
      <c r="AA4209" s="73">
        <v>15.0</v>
      </c>
      <c r="AB4209" s="4"/>
      <c r="AC4209" s="74"/>
      <c r="AD4209" s="75"/>
      <c r="AE4209" s="75"/>
      <c r="AF4209" s="76"/>
      <c r="AJ4209" s="90"/>
      <c r="AK4209" s="18"/>
      <c r="AL4209" s="18"/>
      <c r="AT4209" s="18"/>
      <c r="AU4209" s="91"/>
    </row>
    <row r="4210" ht="12.0" customHeight="1">
      <c r="A4210" s="109">
        <v>5513005.0</v>
      </c>
      <c r="B4210" s="110" t="s">
        <v>4641</v>
      </c>
      <c r="C4210" s="111"/>
      <c r="D4210" s="82">
        <v>237.25</v>
      </c>
      <c r="E4210" s="83" t="s">
        <v>245</v>
      </c>
      <c r="F4210" s="84">
        <f t="shared" si="381"/>
        <v>289.445</v>
      </c>
      <c r="G4210" s="85"/>
      <c r="H4210" s="69"/>
      <c r="I4210" s="76"/>
      <c r="J4210" s="76"/>
      <c r="K4210" s="88"/>
      <c r="N4210" s="18"/>
      <c r="P4210" s="4">
        <v>282.0</v>
      </c>
      <c r="Q4210" s="4"/>
      <c r="R4210" s="4"/>
      <c r="S4210" s="21"/>
      <c r="T4210" s="21"/>
      <c r="V4210" s="89"/>
      <c r="Z4210" s="73"/>
      <c r="AA4210" s="73">
        <v>15.0</v>
      </c>
      <c r="AB4210" s="4"/>
      <c r="AC4210" s="74"/>
      <c r="AD4210" s="75"/>
      <c r="AE4210" s="75"/>
      <c r="AF4210" s="76"/>
      <c r="AJ4210" s="90"/>
      <c r="AK4210" s="18"/>
      <c r="AL4210" s="18"/>
      <c r="AT4210" s="18"/>
      <c r="AU4210" s="91"/>
    </row>
    <row r="4211" ht="12.0" customHeight="1">
      <c r="A4211" s="109">
        <v>5513006.0</v>
      </c>
      <c r="B4211" s="110" t="s">
        <v>4642</v>
      </c>
      <c r="C4211" s="111"/>
      <c r="D4211" s="82">
        <v>194.26</v>
      </c>
      <c r="E4211" s="83" t="s">
        <v>245</v>
      </c>
      <c r="F4211" s="84">
        <f t="shared" si="381"/>
        <v>236.9972</v>
      </c>
      <c r="G4211" s="112"/>
      <c r="H4211" s="69"/>
      <c r="I4211" s="76"/>
      <c r="J4211" s="76"/>
      <c r="K4211" s="88"/>
      <c r="N4211" s="18"/>
      <c r="P4211" s="4">
        <v>282.0</v>
      </c>
      <c r="Q4211" s="4"/>
      <c r="R4211" s="4"/>
      <c r="S4211" s="21"/>
      <c r="T4211" s="21"/>
      <c r="V4211" s="89"/>
      <c r="Z4211" s="73"/>
      <c r="AA4211" s="73">
        <v>15.0</v>
      </c>
      <c r="AB4211" s="4"/>
      <c r="AC4211" s="74"/>
      <c r="AD4211" s="75"/>
      <c r="AE4211" s="75"/>
      <c r="AF4211" s="76"/>
      <c r="AJ4211" s="90"/>
      <c r="AK4211" s="18"/>
      <c r="AL4211" s="18"/>
      <c r="AT4211" s="18"/>
      <c r="AU4211" s="91"/>
    </row>
    <row r="4212" ht="12.0" customHeight="1">
      <c r="A4212" s="109">
        <v>5513007.0</v>
      </c>
      <c r="B4212" s="110" t="s">
        <v>4643</v>
      </c>
      <c r="C4212" s="111"/>
      <c r="D4212" s="82">
        <v>237.03</v>
      </c>
      <c r="E4212" s="83" t="s">
        <v>245</v>
      </c>
      <c r="F4212" s="84">
        <f t="shared" si="381"/>
        <v>289.1766</v>
      </c>
      <c r="G4212" s="85"/>
      <c r="H4212" s="69"/>
      <c r="I4212" s="76"/>
      <c r="J4212" s="76"/>
      <c r="K4212" s="88"/>
      <c r="N4212" s="18"/>
      <c r="P4212" s="4">
        <v>282.0</v>
      </c>
      <c r="Q4212" s="4"/>
      <c r="R4212" s="4"/>
      <c r="S4212" s="21"/>
      <c r="T4212" s="21"/>
      <c r="V4212" s="89"/>
      <c r="Z4212" s="73"/>
      <c r="AA4212" s="73">
        <v>15.0</v>
      </c>
      <c r="AB4212" s="4"/>
      <c r="AC4212" s="74"/>
      <c r="AD4212" s="75"/>
      <c r="AE4212" s="75"/>
      <c r="AF4212" s="76"/>
      <c r="AJ4212" s="90"/>
      <c r="AK4212" s="18"/>
      <c r="AL4212" s="18"/>
      <c r="AT4212" s="18"/>
      <c r="AU4212" s="91"/>
    </row>
    <row r="4213" ht="12.0" customHeight="1">
      <c r="A4213" s="109">
        <v>5513008.0</v>
      </c>
      <c r="B4213" s="110" t="s">
        <v>4644</v>
      </c>
      <c r="C4213" s="111"/>
      <c r="D4213" s="82">
        <v>272.88</v>
      </c>
      <c r="E4213" s="83" t="s">
        <v>245</v>
      </c>
      <c r="F4213" s="84">
        <f t="shared" si="381"/>
        <v>332.9136</v>
      </c>
      <c r="G4213" s="112"/>
      <c r="H4213" s="69"/>
      <c r="I4213" s="76"/>
      <c r="J4213" s="76"/>
      <c r="K4213" s="88"/>
      <c r="N4213" s="18"/>
      <c r="P4213" s="4">
        <v>282.0</v>
      </c>
      <c r="Q4213" s="4"/>
      <c r="R4213" s="4"/>
      <c r="S4213" s="21"/>
      <c r="T4213" s="21"/>
      <c r="V4213" s="89"/>
      <c r="Z4213" s="73"/>
      <c r="AA4213" s="73">
        <v>15.0</v>
      </c>
      <c r="AB4213" s="4"/>
      <c r="AC4213" s="74"/>
      <c r="AD4213" s="75"/>
      <c r="AE4213" s="75"/>
      <c r="AF4213" s="76"/>
      <c r="AJ4213" s="90"/>
      <c r="AK4213" s="18"/>
      <c r="AL4213" s="18"/>
      <c r="AT4213" s="18"/>
      <c r="AU4213" s="91"/>
    </row>
    <row r="4214" ht="12.0" customHeight="1">
      <c r="A4214" s="109">
        <v>5513009.0</v>
      </c>
      <c r="B4214" s="110" t="s">
        <v>4645</v>
      </c>
      <c r="C4214" s="111"/>
      <c r="D4214" s="82">
        <v>273.35</v>
      </c>
      <c r="E4214" s="83" t="s">
        <v>245</v>
      </c>
      <c r="F4214" s="84">
        <f t="shared" si="381"/>
        <v>333.487</v>
      </c>
      <c r="G4214" s="85"/>
      <c r="H4214" s="69"/>
      <c r="I4214" s="76"/>
      <c r="J4214" s="76"/>
      <c r="K4214" s="88"/>
      <c r="N4214" s="18"/>
      <c r="P4214" s="4">
        <v>282.0</v>
      </c>
      <c r="Q4214" s="4"/>
      <c r="R4214" s="4"/>
      <c r="S4214" s="21"/>
      <c r="T4214" s="21"/>
      <c r="V4214" s="89"/>
      <c r="Z4214" s="73"/>
      <c r="AA4214" s="73">
        <v>15.0</v>
      </c>
      <c r="AB4214" s="4"/>
      <c r="AC4214" s="74"/>
      <c r="AD4214" s="75"/>
      <c r="AE4214" s="75"/>
      <c r="AF4214" s="76"/>
      <c r="AJ4214" s="90"/>
      <c r="AK4214" s="18"/>
      <c r="AL4214" s="18"/>
      <c r="AT4214" s="18"/>
      <c r="AU4214" s="91"/>
    </row>
    <row r="4215" ht="12.0" customHeight="1">
      <c r="A4215" s="109">
        <v>5513010.0</v>
      </c>
      <c r="B4215" s="110" t="s">
        <v>4646</v>
      </c>
      <c r="C4215" s="111"/>
      <c r="D4215" s="82">
        <v>241.33</v>
      </c>
      <c r="E4215" s="83" t="s">
        <v>245</v>
      </c>
      <c r="F4215" s="84">
        <f t="shared" si="381"/>
        <v>294.4226</v>
      </c>
      <c r="G4215" s="112"/>
      <c r="H4215" s="69"/>
      <c r="I4215" s="76"/>
      <c r="J4215" s="76"/>
      <c r="K4215" s="88"/>
      <c r="N4215" s="18"/>
      <c r="P4215" s="4">
        <v>282.0</v>
      </c>
      <c r="Q4215" s="4"/>
      <c r="R4215" s="4"/>
      <c r="S4215" s="21"/>
      <c r="T4215" s="21"/>
      <c r="V4215" s="89"/>
      <c r="Z4215" s="73"/>
      <c r="AA4215" s="73">
        <v>15.0</v>
      </c>
      <c r="AB4215" s="4"/>
      <c r="AC4215" s="74"/>
      <c r="AD4215" s="75"/>
      <c r="AE4215" s="75"/>
      <c r="AF4215" s="76"/>
      <c r="AJ4215" s="90"/>
      <c r="AK4215" s="18"/>
      <c r="AL4215" s="18"/>
      <c r="AT4215" s="18"/>
      <c r="AU4215" s="91"/>
    </row>
    <row r="4216" ht="12.0" customHeight="1">
      <c r="A4216" s="109">
        <v>5513011.0</v>
      </c>
      <c r="B4216" s="110" t="s">
        <v>4647</v>
      </c>
      <c r="C4216" s="111"/>
      <c r="D4216" s="82">
        <v>295.1</v>
      </c>
      <c r="E4216" s="83" t="s">
        <v>245</v>
      </c>
      <c r="F4216" s="84">
        <f t="shared" si="381"/>
        <v>360.022</v>
      </c>
      <c r="G4216" s="85"/>
      <c r="H4216" s="69"/>
      <c r="I4216" s="76"/>
      <c r="J4216" s="76"/>
      <c r="K4216" s="88"/>
      <c r="N4216" s="18"/>
      <c r="P4216" s="4">
        <v>282.0</v>
      </c>
      <c r="Q4216" s="4"/>
      <c r="R4216" s="4"/>
      <c r="S4216" s="21"/>
      <c r="T4216" s="21"/>
      <c r="V4216" s="89"/>
      <c r="Z4216" s="73"/>
      <c r="AA4216" s="73">
        <v>15.0</v>
      </c>
      <c r="AB4216" s="4"/>
      <c r="AC4216" s="74"/>
      <c r="AD4216" s="75"/>
      <c r="AE4216" s="75"/>
      <c r="AF4216" s="76"/>
      <c r="AJ4216" s="90"/>
      <c r="AK4216" s="18"/>
      <c r="AL4216" s="18"/>
      <c r="AT4216" s="18"/>
      <c r="AU4216" s="91"/>
    </row>
    <row r="4217" ht="12.0" customHeight="1">
      <c r="A4217" s="109">
        <v>5513012.0</v>
      </c>
      <c r="B4217" s="110" t="s">
        <v>4648</v>
      </c>
      <c r="C4217" s="111"/>
      <c r="D4217" s="82">
        <v>316.36</v>
      </c>
      <c r="E4217" s="83"/>
      <c r="F4217" s="84">
        <f t="shared" si="381"/>
        <v>385.9592</v>
      </c>
      <c r="G4217" s="112"/>
      <c r="H4217" s="69"/>
      <c r="I4217" s="76"/>
      <c r="J4217" s="76"/>
      <c r="K4217" s="88"/>
      <c r="N4217" s="18"/>
      <c r="P4217" s="4">
        <v>282.0</v>
      </c>
      <c r="Q4217" s="4"/>
      <c r="R4217" s="4"/>
      <c r="S4217" s="21"/>
      <c r="T4217" s="21"/>
      <c r="V4217" s="89"/>
      <c r="Z4217" s="73"/>
      <c r="AA4217" s="73">
        <v>15.0</v>
      </c>
      <c r="AB4217" s="4"/>
      <c r="AC4217" s="74"/>
      <c r="AD4217" s="75"/>
      <c r="AE4217" s="75"/>
      <c r="AF4217" s="76"/>
      <c r="AJ4217" s="90"/>
      <c r="AK4217" s="18"/>
      <c r="AL4217" s="18"/>
      <c r="AT4217" s="18"/>
      <c r="AU4217" s="91"/>
    </row>
    <row r="4218" ht="12.0" customHeight="1">
      <c r="A4218" s="109">
        <v>5513013.0</v>
      </c>
      <c r="B4218" s="110" t="s">
        <v>4649</v>
      </c>
      <c r="C4218" s="111"/>
      <c r="D4218" s="82">
        <v>241.33</v>
      </c>
      <c r="E4218" s="83" t="s">
        <v>245</v>
      </c>
      <c r="F4218" s="84">
        <f t="shared" si="381"/>
        <v>294.4226</v>
      </c>
      <c r="G4218" s="85"/>
      <c r="H4218" s="69"/>
      <c r="I4218" s="76"/>
      <c r="J4218" s="76"/>
      <c r="K4218" s="88"/>
      <c r="N4218" s="18"/>
      <c r="P4218" s="4">
        <v>282.0</v>
      </c>
      <c r="Q4218" s="4"/>
      <c r="R4218" s="4"/>
      <c r="S4218" s="21"/>
      <c r="T4218" s="21"/>
      <c r="V4218" s="89"/>
      <c r="Z4218" s="73"/>
      <c r="AA4218" s="73">
        <v>15.0</v>
      </c>
      <c r="AB4218" s="4"/>
      <c r="AC4218" s="74"/>
      <c r="AD4218" s="75"/>
      <c r="AE4218" s="75"/>
      <c r="AF4218" s="76"/>
      <c r="AJ4218" s="90"/>
      <c r="AK4218" s="18"/>
      <c r="AL4218" s="18"/>
      <c r="AT4218" s="18"/>
      <c r="AU4218" s="91"/>
    </row>
    <row r="4219" ht="12.0" customHeight="1">
      <c r="A4219" s="109">
        <v>5513014.0</v>
      </c>
      <c r="B4219" s="110" t="s">
        <v>4650</v>
      </c>
      <c r="C4219" s="111"/>
      <c r="D4219" s="82">
        <v>295.1</v>
      </c>
      <c r="E4219" s="83" t="s">
        <v>245</v>
      </c>
      <c r="F4219" s="84">
        <f t="shared" si="381"/>
        <v>360.022</v>
      </c>
      <c r="G4219" s="112"/>
      <c r="H4219" s="69"/>
      <c r="I4219" s="76"/>
      <c r="J4219" s="76"/>
      <c r="K4219" s="88"/>
      <c r="N4219" s="18"/>
      <c r="P4219" s="4">
        <v>282.0</v>
      </c>
      <c r="Q4219" s="4"/>
      <c r="R4219" s="4"/>
      <c r="S4219" s="21"/>
      <c r="T4219" s="21"/>
      <c r="V4219" s="89"/>
      <c r="Z4219" s="73"/>
      <c r="AA4219" s="73">
        <v>15.0</v>
      </c>
      <c r="AB4219" s="4"/>
      <c r="AC4219" s="74"/>
      <c r="AD4219" s="75"/>
      <c r="AE4219" s="75"/>
      <c r="AF4219" s="76"/>
      <c r="AJ4219" s="90"/>
      <c r="AK4219" s="18"/>
      <c r="AL4219" s="18"/>
      <c r="AT4219" s="18"/>
      <c r="AU4219" s="91"/>
    </row>
    <row r="4220" ht="12.0" customHeight="1">
      <c r="A4220" s="109">
        <v>5513015.0</v>
      </c>
      <c r="B4220" s="110" t="s">
        <v>4651</v>
      </c>
      <c r="C4220" s="111"/>
      <c r="D4220" s="82">
        <v>316.36</v>
      </c>
      <c r="E4220" s="83" t="s">
        <v>245</v>
      </c>
      <c r="F4220" s="84">
        <f t="shared" si="381"/>
        <v>385.9592</v>
      </c>
      <c r="G4220" s="85"/>
      <c r="H4220" s="69"/>
      <c r="I4220" s="76"/>
      <c r="J4220" s="76"/>
      <c r="K4220" s="88"/>
      <c r="N4220" s="18"/>
      <c r="P4220" s="4">
        <v>282.0</v>
      </c>
      <c r="Q4220" s="4"/>
      <c r="R4220" s="4"/>
      <c r="S4220" s="21"/>
      <c r="T4220" s="21"/>
      <c r="V4220" s="89"/>
      <c r="Z4220" s="73"/>
      <c r="AA4220" s="73">
        <v>15.0</v>
      </c>
      <c r="AB4220" s="4"/>
      <c r="AC4220" s="74"/>
      <c r="AD4220" s="75"/>
      <c r="AE4220" s="75"/>
      <c r="AF4220" s="76"/>
      <c r="AJ4220" s="90"/>
      <c r="AK4220" s="18"/>
      <c r="AL4220" s="18"/>
      <c r="AT4220" s="18"/>
      <c r="AU4220" s="91"/>
    </row>
    <row r="4221" ht="12.0" customHeight="1">
      <c r="A4221" s="109">
        <v>5513016.0</v>
      </c>
      <c r="B4221" s="110" t="s">
        <v>4652</v>
      </c>
      <c r="C4221" s="111"/>
      <c r="D4221" s="82">
        <v>269.53</v>
      </c>
      <c r="E4221" s="83" t="s">
        <v>245</v>
      </c>
      <c r="F4221" s="84">
        <f t="shared" si="381"/>
        <v>328.8266</v>
      </c>
      <c r="G4221" s="112"/>
      <c r="H4221" s="69"/>
      <c r="I4221" s="76"/>
      <c r="J4221" s="76"/>
      <c r="K4221" s="88"/>
      <c r="N4221" s="18"/>
      <c r="P4221" s="4">
        <v>282.0</v>
      </c>
      <c r="Q4221" s="4"/>
      <c r="R4221" s="4"/>
      <c r="S4221" s="21"/>
      <c r="T4221" s="21"/>
      <c r="V4221" s="89"/>
      <c r="Z4221" s="73"/>
      <c r="AA4221" s="73">
        <v>15.0</v>
      </c>
      <c r="AB4221" s="4"/>
      <c r="AC4221" s="74"/>
      <c r="AD4221" s="75"/>
      <c r="AE4221" s="75"/>
      <c r="AF4221" s="76"/>
      <c r="AJ4221" s="90"/>
      <c r="AK4221" s="18"/>
      <c r="AL4221" s="18"/>
      <c r="AT4221" s="18"/>
      <c r="AU4221" s="91"/>
    </row>
    <row r="4222" ht="12.0" customHeight="1">
      <c r="A4222" s="109">
        <v>5513017.0</v>
      </c>
      <c r="B4222" s="110" t="s">
        <v>4653</v>
      </c>
      <c r="C4222" s="111"/>
      <c r="D4222" s="82">
        <v>327.35</v>
      </c>
      <c r="E4222" s="83" t="s">
        <v>245</v>
      </c>
      <c r="F4222" s="84">
        <f t="shared" si="381"/>
        <v>399.367</v>
      </c>
      <c r="G4222" s="85"/>
      <c r="H4222" s="69"/>
      <c r="I4222" s="76"/>
      <c r="J4222" s="76"/>
      <c r="K4222" s="88"/>
      <c r="N4222" s="18"/>
      <c r="P4222" s="4">
        <v>282.0</v>
      </c>
      <c r="Q4222" s="4"/>
      <c r="R4222" s="4"/>
      <c r="S4222" s="21"/>
      <c r="T4222" s="21"/>
      <c r="V4222" s="89"/>
      <c r="Z4222" s="73"/>
      <c r="AA4222" s="73">
        <v>15.0</v>
      </c>
      <c r="AB4222" s="4"/>
      <c r="AC4222" s="74"/>
      <c r="AD4222" s="75"/>
      <c r="AE4222" s="75"/>
      <c r="AF4222" s="76"/>
      <c r="AJ4222" s="90"/>
      <c r="AK4222" s="18"/>
      <c r="AL4222" s="18"/>
      <c r="AT4222" s="18"/>
      <c r="AU4222" s="91"/>
    </row>
    <row r="4223" ht="12.0" customHeight="1">
      <c r="A4223" s="109">
        <v>5513018.0</v>
      </c>
      <c r="B4223" s="110" t="s">
        <v>4654</v>
      </c>
      <c r="C4223" s="111"/>
      <c r="D4223" s="82">
        <v>388.04</v>
      </c>
      <c r="E4223" s="83" t="s">
        <v>245</v>
      </c>
      <c r="F4223" s="84">
        <f t="shared" si="381"/>
        <v>473.4088</v>
      </c>
      <c r="G4223" s="112"/>
      <c r="H4223" s="69"/>
      <c r="I4223" s="76"/>
      <c r="J4223" s="76"/>
      <c r="K4223" s="88"/>
      <c r="N4223" s="18"/>
      <c r="P4223" s="4">
        <v>282.0</v>
      </c>
      <c r="Q4223" s="4"/>
      <c r="R4223" s="4"/>
      <c r="S4223" s="21"/>
      <c r="T4223" s="21"/>
      <c r="V4223" s="89"/>
      <c r="Z4223" s="73"/>
      <c r="AA4223" s="73">
        <v>15.0</v>
      </c>
      <c r="AB4223" s="4"/>
      <c r="AC4223" s="74"/>
      <c r="AD4223" s="75"/>
      <c r="AE4223" s="75"/>
      <c r="AF4223" s="76"/>
      <c r="AJ4223" s="90"/>
      <c r="AK4223" s="18"/>
      <c r="AL4223" s="18"/>
      <c r="AT4223" s="18"/>
      <c r="AU4223" s="91"/>
    </row>
    <row r="4224" ht="12.0" customHeight="1">
      <c r="A4224" s="109">
        <v>5513019.0</v>
      </c>
      <c r="B4224" s="110" t="s">
        <v>4655</v>
      </c>
      <c r="C4224" s="111"/>
      <c r="D4224" s="82">
        <v>445.64</v>
      </c>
      <c r="E4224" s="83" t="s">
        <v>245</v>
      </c>
      <c r="F4224" s="84">
        <f t="shared" si="381"/>
        <v>543.6808</v>
      </c>
      <c r="G4224" s="85"/>
      <c r="H4224" s="69"/>
      <c r="I4224" s="76"/>
      <c r="J4224" s="76"/>
      <c r="K4224" s="88"/>
      <c r="N4224" s="18"/>
      <c r="P4224" s="4">
        <v>282.0</v>
      </c>
      <c r="Q4224" s="4"/>
      <c r="R4224" s="4"/>
      <c r="S4224" s="21"/>
      <c r="T4224" s="21"/>
      <c r="V4224" s="89"/>
      <c r="Z4224" s="73"/>
      <c r="AA4224" s="73">
        <v>15.0</v>
      </c>
      <c r="AB4224" s="4"/>
      <c r="AC4224" s="74"/>
      <c r="AD4224" s="75"/>
      <c r="AE4224" s="75"/>
      <c r="AF4224" s="76"/>
      <c r="AJ4224" s="90"/>
      <c r="AK4224" s="18"/>
      <c r="AL4224" s="18"/>
      <c r="AT4224" s="18"/>
      <c r="AU4224" s="91"/>
    </row>
    <row r="4225" ht="12.0" customHeight="1">
      <c r="A4225" s="109">
        <v>5513020.0</v>
      </c>
      <c r="B4225" s="110" t="s">
        <v>4656</v>
      </c>
      <c r="C4225" s="111"/>
      <c r="D4225" s="82">
        <v>363.79</v>
      </c>
      <c r="E4225" s="83" t="s">
        <v>245</v>
      </c>
      <c r="F4225" s="84">
        <f t="shared" si="381"/>
        <v>443.8238</v>
      </c>
      <c r="G4225" s="112"/>
      <c r="H4225" s="69"/>
      <c r="I4225" s="76"/>
      <c r="J4225" s="76"/>
      <c r="K4225" s="88"/>
      <c r="N4225" s="18"/>
      <c r="P4225" s="4">
        <v>282.0</v>
      </c>
      <c r="Q4225" s="4"/>
      <c r="R4225" s="4"/>
      <c r="S4225" s="21"/>
      <c r="T4225" s="21"/>
      <c r="V4225" s="89"/>
      <c r="Z4225" s="73"/>
      <c r="AA4225" s="73">
        <v>15.0</v>
      </c>
      <c r="AB4225" s="4"/>
      <c r="AC4225" s="74"/>
      <c r="AD4225" s="75"/>
      <c r="AE4225" s="75"/>
      <c r="AF4225" s="76"/>
      <c r="AJ4225" s="90"/>
      <c r="AK4225" s="18"/>
      <c r="AL4225" s="18"/>
      <c r="AT4225" s="18"/>
      <c r="AU4225" s="91"/>
    </row>
    <row r="4226" ht="12.0" customHeight="1">
      <c r="A4226" s="109">
        <v>5513021.0</v>
      </c>
      <c r="B4226" s="110" t="s">
        <v>4657</v>
      </c>
      <c r="C4226" s="111"/>
      <c r="D4226" s="82">
        <v>319.1</v>
      </c>
      <c r="E4226" s="83" t="s">
        <v>245</v>
      </c>
      <c r="F4226" s="84">
        <f t="shared" si="381"/>
        <v>389.302</v>
      </c>
      <c r="G4226" s="85"/>
      <c r="H4226" s="69"/>
      <c r="I4226" s="76"/>
      <c r="J4226" s="76"/>
      <c r="K4226" s="88"/>
      <c r="N4226" s="18"/>
      <c r="P4226" s="4">
        <v>282.0</v>
      </c>
      <c r="Q4226" s="4"/>
      <c r="R4226" s="4"/>
      <c r="S4226" s="21"/>
      <c r="T4226" s="21"/>
      <c r="V4226" s="89"/>
      <c r="Z4226" s="73"/>
      <c r="AA4226" s="73">
        <v>15.0</v>
      </c>
      <c r="AB4226" s="4"/>
      <c r="AC4226" s="74"/>
      <c r="AD4226" s="75"/>
      <c r="AE4226" s="75"/>
      <c r="AF4226" s="76"/>
      <c r="AJ4226" s="90"/>
      <c r="AK4226" s="18"/>
      <c r="AL4226" s="18"/>
      <c r="AT4226" s="18"/>
      <c r="AU4226" s="91"/>
    </row>
    <row r="4227" ht="12.0" customHeight="1">
      <c r="A4227" s="109">
        <v>5513022.0</v>
      </c>
      <c r="B4227" s="110" t="s">
        <v>4658</v>
      </c>
      <c r="C4227" s="111"/>
      <c r="D4227" s="82">
        <v>425.38</v>
      </c>
      <c r="E4227" s="83" t="s">
        <v>245</v>
      </c>
      <c r="F4227" s="84">
        <f t="shared" si="381"/>
        <v>518.9636</v>
      </c>
      <c r="G4227" s="112"/>
      <c r="H4227" s="69"/>
      <c r="I4227" s="76"/>
      <c r="J4227" s="76"/>
      <c r="K4227" s="88"/>
      <c r="N4227" s="18"/>
      <c r="P4227" s="4">
        <v>282.0</v>
      </c>
      <c r="Q4227" s="4"/>
      <c r="R4227" s="4"/>
      <c r="S4227" s="21"/>
      <c r="T4227" s="21"/>
      <c r="V4227" s="89"/>
      <c r="Z4227" s="73"/>
      <c r="AA4227" s="73">
        <v>15.0</v>
      </c>
      <c r="AB4227" s="4"/>
      <c r="AC4227" s="74"/>
      <c r="AD4227" s="75"/>
      <c r="AE4227" s="75"/>
      <c r="AF4227" s="76"/>
      <c r="AJ4227" s="90"/>
      <c r="AK4227" s="18"/>
      <c r="AL4227" s="18"/>
      <c r="AT4227" s="18"/>
      <c r="AU4227" s="91"/>
    </row>
    <row r="4228" ht="12.0" customHeight="1">
      <c r="A4228" s="109">
        <v>5513023.0</v>
      </c>
      <c r="B4228" s="110" t="s">
        <v>4659</v>
      </c>
      <c r="C4228" s="111"/>
      <c r="D4228" s="82">
        <v>352.2</v>
      </c>
      <c r="E4228" s="83" t="s">
        <v>245</v>
      </c>
      <c r="F4228" s="84">
        <f t="shared" si="381"/>
        <v>429.684</v>
      </c>
      <c r="G4228" s="85"/>
      <c r="H4228" s="69"/>
      <c r="I4228" s="76"/>
      <c r="J4228" s="76"/>
      <c r="K4228" s="88"/>
      <c r="N4228" s="18"/>
      <c r="P4228" s="4">
        <v>282.0</v>
      </c>
      <c r="Q4228" s="4"/>
      <c r="R4228" s="4"/>
      <c r="S4228" s="21"/>
      <c r="T4228" s="21"/>
      <c r="V4228" s="89"/>
      <c r="Z4228" s="73"/>
      <c r="AA4228" s="73">
        <v>15.0</v>
      </c>
      <c r="AB4228" s="4"/>
      <c r="AC4228" s="74"/>
      <c r="AD4228" s="75"/>
      <c r="AE4228" s="75"/>
      <c r="AF4228" s="76"/>
      <c r="AJ4228" s="90"/>
      <c r="AK4228" s="18"/>
      <c r="AL4228" s="18"/>
      <c r="AT4228" s="18"/>
      <c r="AU4228" s="91"/>
    </row>
    <row r="4229" ht="12.0" customHeight="1">
      <c r="A4229" s="109">
        <v>5513024.0</v>
      </c>
      <c r="B4229" s="110" t="s">
        <v>4660</v>
      </c>
      <c r="C4229" s="111"/>
      <c r="D4229" s="82">
        <v>456.86</v>
      </c>
      <c r="E4229" s="83" t="s">
        <v>245</v>
      </c>
      <c r="F4229" s="84">
        <f t="shared" si="381"/>
        <v>557.3692</v>
      </c>
      <c r="G4229" s="112"/>
      <c r="H4229" s="69"/>
      <c r="I4229" s="76"/>
      <c r="J4229" s="76"/>
      <c r="K4229" s="88"/>
      <c r="N4229" s="18"/>
      <c r="P4229" s="4">
        <v>282.0</v>
      </c>
      <c r="Q4229" s="4"/>
      <c r="R4229" s="4"/>
      <c r="S4229" s="21"/>
      <c r="T4229" s="21"/>
      <c r="V4229" s="89"/>
      <c r="Z4229" s="73"/>
      <c r="AA4229" s="73">
        <v>15.0</v>
      </c>
      <c r="AB4229" s="4"/>
      <c r="AC4229" s="74"/>
      <c r="AD4229" s="75"/>
      <c r="AE4229" s="75"/>
      <c r="AF4229" s="76"/>
      <c r="AJ4229" s="90"/>
      <c r="AK4229" s="18"/>
      <c r="AL4229" s="18"/>
      <c r="AT4229" s="18"/>
      <c r="AU4229" s="91"/>
    </row>
    <row r="4230" ht="12.0" customHeight="1">
      <c r="A4230" s="109">
        <v>5513025.0</v>
      </c>
      <c r="B4230" s="110" t="s">
        <v>4661</v>
      </c>
      <c r="C4230" s="111"/>
      <c r="D4230" s="82">
        <v>381.11</v>
      </c>
      <c r="E4230" s="83" t="s">
        <v>245</v>
      </c>
      <c r="F4230" s="84">
        <f t="shared" si="381"/>
        <v>464.9542</v>
      </c>
      <c r="G4230" s="85"/>
      <c r="H4230" s="69"/>
      <c r="I4230" s="76"/>
      <c r="J4230" s="76"/>
      <c r="K4230" s="88"/>
      <c r="N4230" s="18"/>
      <c r="P4230" s="4">
        <v>282.0</v>
      </c>
      <c r="Q4230" s="4"/>
      <c r="R4230" s="4"/>
      <c r="S4230" s="21"/>
      <c r="T4230" s="21"/>
      <c r="V4230" s="89"/>
      <c r="Z4230" s="73"/>
      <c r="AA4230" s="73">
        <v>15.0</v>
      </c>
      <c r="AB4230" s="4"/>
      <c r="AC4230" s="74"/>
      <c r="AD4230" s="75"/>
      <c r="AE4230" s="75"/>
      <c r="AF4230" s="76"/>
      <c r="AJ4230" s="90"/>
      <c r="AK4230" s="18"/>
      <c r="AL4230" s="18"/>
      <c r="AT4230" s="18"/>
      <c r="AU4230" s="91"/>
    </row>
    <row r="4231" ht="12.0" customHeight="1">
      <c r="A4231" s="109">
        <v>5513026.0</v>
      </c>
      <c r="B4231" s="110" t="s">
        <v>4662</v>
      </c>
      <c r="C4231" s="111"/>
      <c r="D4231" s="82">
        <v>460.45</v>
      </c>
      <c r="E4231" s="83" t="s">
        <v>245</v>
      </c>
      <c r="F4231" s="84">
        <f t="shared" si="381"/>
        <v>561.749</v>
      </c>
      <c r="G4231" s="112"/>
      <c r="H4231" s="69"/>
      <c r="I4231" s="76"/>
      <c r="J4231" s="76"/>
      <c r="K4231" s="88"/>
      <c r="N4231" s="18"/>
      <c r="P4231" s="4">
        <v>282.0</v>
      </c>
      <c r="Q4231" s="4"/>
      <c r="R4231" s="4"/>
      <c r="S4231" s="21"/>
      <c r="T4231" s="21"/>
      <c r="V4231" s="89"/>
      <c r="Z4231" s="73"/>
      <c r="AA4231" s="73">
        <v>15.0</v>
      </c>
      <c r="AB4231" s="4"/>
      <c r="AC4231" s="74"/>
      <c r="AD4231" s="75"/>
      <c r="AE4231" s="75"/>
      <c r="AF4231" s="76"/>
      <c r="AJ4231" s="90"/>
      <c r="AK4231" s="18"/>
      <c r="AL4231" s="18"/>
      <c r="AT4231" s="18"/>
      <c r="AU4231" s="91"/>
    </row>
    <row r="4232" ht="12.0" customHeight="1">
      <c r="A4232" s="109">
        <v>5513027.0</v>
      </c>
      <c r="B4232" s="110" t="s">
        <v>4663</v>
      </c>
      <c r="C4232" s="111"/>
      <c r="D4232" s="82">
        <v>507.03</v>
      </c>
      <c r="E4232" s="83" t="s">
        <v>245</v>
      </c>
      <c r="F4232" s="84">
        <f t="shared" si="381"/>
        <v>618.5766</v>
      </c>
      <c r="G4232" s="85"/>
      <c r="H4232" s="69"/>
      <c r="I4232" s="76"/>
      <c r="J4232" s="76"/>
      <c r="K4232" s="88"/>
      <c r="N4232" s="18"/>
      <c r="P4232" s="4">
        <v>282.0</v>
      </c>
      <c r="Q4232" s="4"/>
      <c r="R4232" s="4"/>
      <c r="S4232" s="21"/>
      <c r="T4232" s="21"/>
      <c r="V4232" s="89"/>
      <c r="Z4232" s="73"/>
      <c r="AA4232" s="73">
        <v>15.0</v>
      </c>
      <c r="AB4232" s="4"/>
      <c r="AC4232" s="74"/>
      <c r="AD4232" s="75"/>
      <c r="AE4232" s="75"/>
      <c r="AF4232" s="76"/>
      <c r="AJ4232" s="90"/>
      <c r="AK4232" s="18"/>
      <c r="AL4232" s="18"/>
      <c r="AT4232" s="18"/>
      <c r="AU4232" s="91"/>
    </row>
    <row r="4233" ht="12.0" customHeight="1">
      <c r="A4233" s="109">
        <v>5513028.0</v>
      </c>
      <c r="B4233" s="110" t="s">
        <v>4664</v>
      </c>
      <c r="C4233" s="111"/>
      <c r="D4233" s="82">
        <v>503.46</v>
      </c>
      <c r="E4233" s="83" t="s">
        <v>245</v>
      </c>
      <c r="F4233" s="84">
        <f t="shared" si="381"/>
        <v>614.2212</v>
      </c>
      <c r="G4233" s="112"/>
      <c r="H4233" s="69"/>
      <c r="I4233" s="76"/>
      <c r="J4233" s="76"/>
      <c r="K4233" s="88"/>
      <c r="N4233" s="18"/>
      <c r="P4233" s="4">
        <v>282.0</v>
      </c>
      <c r="Q4233" s="4"/>
      <c r="R4233" s="4"/>
      <c r="S4233" s="21"/>
      <c r="T4233" s="21"/>
      <c r="V4233" s="89"/>
      <c r="Z4233" s="73"/>
      <c r="AA4233" s="73">
        <v>15.0</v>
      </c>
      <c r="AB4233" s="4"/>
      <c r="AC4233" s="74"/>
      <c r="AD4233" s="75"/>
      <c r="AE4233" s="75"/>
      <c r="AF4233" s="76"/>
      <c r="AJ4233" s="90"/>
      <c r="AK4233" s="18"/>
      <c r="AL4233" s="18"/>
      <c r="AT4233" s="18"/>
      <c r="AU4233" s="91"/>
    </row>
    <row r="4234" ht="12.0" customHeight="1">
      <c r="A4234" s="109">
        <v>5513029.0</v>
      </c>
      <c r="B4234" s="110" t="s">
        <v>4665</v>
      </c>
      <c r="C4234" s="111"/>
      <c r="D4234" s="82">
        <v>557.22</v>
      </c>
      <c r="E4234" s="83" t="s">
        <v>245</v>
      </c>
      <c r="F4234" s="84">
        <f t="shared" si="381"/>
        <v>679.8084</v>
      </c>
      <c r="G4234" s="85"/>
      <c r="H4234" s="69"/>
      <c r="I4234" s="76"/>
      <c r="J4234" s="76"/>
      <c r="K4234" s="88"/>
      <c r="N4234" s="18"/>
      <c r="P4234" s="4">
        <v>282.0</v>
      </c>
      <c r="Q4234" s="4"/>
      <c r="R4234" s="4"/>
      <c r="S4234" s="21"/>
      <c r="T4234" s="21"/>
      <c r="V4234" s="89"/>
      <c r="Z4234" s="73"/>
      <c r="AA4234" s="73">
        <v>15.0</v>
      </c>
      <c r="AB4234" s="4"/>
      <c r="AC4234" s="74"/>
      <c r="AD4234" s="75"/>
      <c r="AE4234" s="75"/>
      <c r="AF4234" s="76"/>
      <c r="AJ4234" s="90"/>
      <c r="AK4234" s="18"/>
      <c r="AL4234" s="18"/>
      <c r="AT4234" s="18"/>
      <c r="AU4234" s="91"/>
    </row>
    <row r="4235" ht="12.0" customHeight="1">
      <c r="A4235" s="109">
        <v>5513030.0</v>
      </c>
      <c r="B4235" s="110" t="s">
        <v>4666</v>
      </c>
      <c r="C4235" s="111"/>
      <c r="D4235" s="82">
        <v>593.06</v>
      </c>
      <c r="E4235" s="83" t="s">
        <v>245</v>
      </c>
      <c r="F4235" s="84">
        <f t="shared" si="381"/>
        <v>723.5332</v>
      </c>
      <c r="G4235" s="112"/>
      <c r="H4235" s="69"/>
      <c r="I4235" s="76"/>
      <c r="J4235" s="76"/>
      <c r="K4235" s="88"/>
      <c r="N4235" s="18"/>
      <c r="P4235" s="4">
        <v>282.0</v>
      </c>
      <c r="Q4235" s="4"/>
      <c r="R4235" s="4"/>
      <c r="S4235" s="21"/>
      <c r="T4235" s="21"/>
      <c r="V4235" s="89"/>
      <c r="Z4235" s="73"/>
      <c r="AA4235" s="73">
        <v>15.0</v>
      </c>
      <c r="AB4235" s="4"/>
      <c r="AC4235" s="74"/>
      <c r="AD4235" s="75"/>
      <c r="AE4235" s="75"/>
      <c r="AF4235" s="76"/>
      <c r="AJ4235" s="90"/>
      <c r="AK4235" s="18"/>
      <c r="AL4235" s="18"/>
      <c r="AT4235" s="18"/>
      <c r="AU4235" s="91"/>
    </row>
    <row r="4236" ht="12.0" customHeight="1">
      <c r="A4236" s="109">
        <v>5513031.0</v>
      </c>
      <c r="B4236" s="110" t="s">
        <v>4667</v>
      </c>
      <c r="C4236" s="111"/>
      <c r="D4236" s="82">
        <v>621.96</v>
      </c>
      <c r="E4236" s="83" t="s">
        <v>245</v>
      </c>
      <c r="F4236" s="84">
        <f t="shared" si="381"/>
        <v>758.7912</v>
      </c>
      <c r="G4236" s="85"/>
      <c r="H4236" s="69"/>
      <c r="I4236" s="76"/>
      <c r="J4236" s="76"/>
      <c r="K4236" s="88"/>
      <c r="N4236" s="18"/>
      <c r="P4236" s="4">
        <v>282.0</v>
      </c>
      <c r="Q4236" s="4"/>
      <c r="R4236" s="4"/>
      <c r="S4236" s="21"/>
      <c r="T4236" s="21"/>
      <c r="V4236" s="89"/>
      <c r="Z4236" s="73"/>
      <c r="AA4236" s="73">
        <v>15.0</v>
      </c>
      <c r="AB4236" s="4"/>
      <c r="AC4236" s="74"/>
      <c r="AD4236" s="75"/>
      <c r="AE4236" s="75"/>
      <c r="AF4236" s="76"/>
      <c r="AJ4236" s="90"/>
      <c r="AK4236" s="18"/>
      <c r="AL4236" s="18"/>
      <c r="AT4236" s="18"/>
      <c r="AU4236" s="91"/>
    </row>
    <row r="4237" ht="12.0" customHeight="1">
      <c r="A4237" s="109">
        <v>5513032.0</v>
      </c>
      <c r="B4237" s="110" t="s">
        <v>4668</v>
      </c>
      <c r="C4237" s="111"/>
      <c r="D4237" s="82">
        <v>740.96</v>
      </c>
      <c r="E4237" s="83" t="s">
        <v>245</v>
      </c>
      <c r="F4237" s="84">
        <f t="shared" si="381"/>
        <v>903.9712</v>
      </c>
      <c r="G4237" s="112"/>
      <c r="H4237" s="69"/>
      <c r="I4237" s="76"/>
      <c r="J4237" s="76"/>
      <c r="K4237" s="88"/>
      <c r="N4237" s="18"/>
      <c r="P4237" s="4">
        <v>282.0</v>
      </c>
      <c r="Q4237" s="4"/>
      <c r="R4237" s="4"/>
      <c r="S4237" s="21"/>
      <c r="T4237" s="21"/>
      <c r="V4237" s="89"/>
      <c r="Z4237" s="73"/>
      <c r="AA4237" s="73">
        <v>15.0</v>
      </c>
      <c r="AB4237" s="4"/>
      <c r="AC4237" s="74"/>
      <c r="AD4237" s="75"/>
      <c r="AE4237" s="75"/>
      <c r="AF4237" s="76"/>
      <c r="AJ4237" s="90"/>
      <c r="AK4237" s="18"/>
      <c r="AL4237" s="18"/>
      <c r="AT4237" s="18"/>
      <c r="AU4237" s="91"/>
    </row>
    <row r="4238" ht="12.0" customHeight="1">
      <c r="A4238" s="109">
        <v>5513033.0</v>
      </c>
      <c r="B4238" s="110" t="s">
        <v>4669</v>
      </c>
      <c r="C4238" s="111"/>
      <c r="D4238" s="82">
        <v>614.84</v>
      </c>
      <c r="E4238" s="83" t="s">
        <v>245</v>
      </c>
      <c r="F4238" s="84">
        <f t="shared" si="381"/>
        <v>750.1048</v>
      </c>
      <c r="G4238" s="112"/>
      <c r="H4238" s="69"/>
      <c r="I4238" s="76"/>
      <c r="J4238" s="76"/>
      <c r="K4238" s="88"/>
      <c r="N4238" s="18"/>
      <c r="P4238" s="4">
        <v>282.0</v>
      </c>
      <c r="Q4238" s="4"/>
      <c r="R4238" s="4"/>
      <c r="S4238" s="21"/>
      <c r="T4238" s="21"/>
      <c r="V4238" s="89"/>
      <c r="Z4238" s="73"/>
      <c r="AA4238" s="73">
        <v>15.0</v>
      </c>
      <c r="AB4238" s="4"/>
      <c r="AC4238" s="74"/>
      <c r="AD4238" s="75"/>
      <c r="AE4238" s="75"/>
      <c r="AF4238" s="76"/>
      <c r="AJ4238" s="90"/>
      <c r="AK4238" s="18"/>
      <c r="AL4238" s="18"/>
      <c r="AT4238" s="18"/>
      <c r="AU4238" s="91"/>
    </row>
    <row r="4239" ht="12.0" customHeight="1">
      <c r="A4239" s="109">
        <v>5513034.0</v>
      </c>
      <c r="B4239" s="110" t="s">
        <v>4670</v>
      </c>
      <c r="C4239" s="111"/>
      <c r="D4239" s="82">
        <v>752.15</v>
      </c>
      <c r="E4239" s="83" t="s">
        <v>245</v>
      </c>
      <c r="F4239" s="84">
        <f t="shared" si="381"/>
        <v>917.623</v>
      </c>
      <c r="G4239" s="85"/>
      <c r="H4239" s="69"/>
      <c r="I4239" s="76"/>
      <c r="J4239" s="76"/>
      <c r="K4239" s="88"/>
      <c r="N4239" s="18"/>
      <c r="P4239" s="4">
        <v>282.0</v>
      </c>
      <c r="Q4239" s="4"/>
      <c r="R4239" s="4"/>
      <c r="S4239" s="21"/>
      <c r="T4239" s="21"/>
      <c r="V4239" s="89"/>
      <c r="Z4239" s="73"/>
      <c r="AA4239" s="73">
        <v>15.0</v>
      </c>
      <c r="AB4239" s="4"/>
      <c r="AC4239" s="74"/>
      <c r="AD4239" s="75"/>
      <c r="AE4239" s="75"/>
      <c r="AF4239" s="76"/>
      <c r="AJ4239" s="90"/>
      <c r="AK4239" s="18"/>
      <c r="AL4239" s="18"/>
      <c r="AT4239" s="18"/>
      <c r="AU4239" s="91"/>
    </row>
    <row r="4240" ht="12.0" customHeight="1">
      <c r="A4240" s="109">
        <v>5513035.0</v>
      </c>
      <c r="B4240" s="110" t="s">
        <v>4671</v>
      </c>
      <c r="C4240" s="111"/>
      <c r="D4240" s="82">
        <v>885.48</v>
      </c>
      <c r="E4240" s="83" t="s">
        <v>245</v>
      </c>
      <c r="F4240" s="84">
        <f t="shared" si="381"/>
        <v>1080.2856</v>
      </c>
      <c r="G4240" s="112"/>
      <c r="H4240" s="69"/>
      <c r="I4240" s="76"/>
      <c r="J4240" s="76"/>
      <c r="K4240" s="88"/>
      <c r="N4240" s="18"/>
      <c r="P4240" s="4">
        <v>282.0</v>
      </c>
      <c r="Q4240" s="4"/>
      <c r="R4240" s="4"/>
      <c r="S4240" s="21"/>
      <c r="T4240" s="21"/>
      <c r="V4240" s="89"/>
      <c r="Z4240" s="73"/>
      <c r="AA4240" s="73">
        <v>15.0</v>
      </c>
      <c r="AB4240" s="4"/>
      <c r="AC4240" s="74"/>
      <c r="AD4240" s="75"/>
      <c r="AE4240" s="75"/>
      <c r="AF4240" s="76"/>
      <c r="AJ4240" s="90"/>
      <c r="AK4240" s="18"/>
      <c r="AL4240" s="18"/>
      <c r="AT4240" s="18"/>
      <c r="AU4240" s="91"/>
    </row>
    <row r="4241" ht="12.0" customHeight="1">
      <c r="A4241" s="109">
        <v>5513036.0</v>
      </c>
      <c r="B4241" s="110" t="s">
        <v>4672</v>
      </c>
      <c r="C4241" s="111"/>
      <c r="D4241" s="82">
        <v>740.96</v>
      </c>
      <c r="E4241" s="83" t="s">
        <v>245</v>
      </c>
      <c r="F4241" s="84">
        <f t="shared" si="381"/>
        <v>903.9712</v>
      </c>
      <c r="G4241" s="85"/>
      <c r="H4241" s="69"/>
      <c r="I4241" s="76"/>
      <c r="J4241" s="76"/>
      <c r="K4241" s="88"/>
      <c r="N4241" s="18"/>
      <c r="P4241" s="4">
        <v>282.0</v>
      </c>
      <c r="Q4241" s="4"/>
      <c r="R4241" s="4"/>
      <c r="S4241" s="21"/>
      <c r="T4241" s="21"/>
      <c r="V4241" s="89"/>
      <c r="Z4241" s="73"/>
      <c r="AA4241" s="73">
        <v>15.0</v>
      </c>
      <c r="AB4241" s="4"/>
      <c r="AC4241" s="74"/>
      <c r="AD4241" s="75"/>
      <c r="AE4241" s="75"/>
      <c r="AF4241" s="76"/>
      <c r="AJ4241" s="90"/>
      <c r="AK4241" s="18"/>
      <c r="AL4241" s="18"/>
      <c r="AT4241" s="18"/>
      <c r="AU4241" s="91"/>
    </row>
    <row r="4242" ht="12.0" customHeight="1">
      <c r="A4242" s="109">
        <v>5513037.0</v>
      </c>
      <c r="B4242" s="110" t="s">
        <v>4673</v>
      </c>
      <c r="C4242" s="111"/>
      <c r="D4242" s="82">
        <v>888.16</v>
      </c>
      <c r="E4242" s="83" t="s">
        <v>245</v>
      </c>
      <c r="F4242" s="84">
        <f t="shared" si="381"/>
        <v>1083.5552</v>
      </c>
      <c r="G4242" s="112"/>
      <c r="H4242" s="69"/>
      <c r="I4242" s="76"/>
      <c r="J4242" s="76"/>
      <c r="K4242" s="88"/>
      <c r="N4242" s="18"/>
      <c r="P4242" s="4">
        <v>282.0</v>
      </c>
      <c r="Q4242" s="4"/>
      <c r="R4242" s="4"/>
      <c r="S4242" s="21"/>
      <c r="T4242" s="21"/>
      <c r="V4242" s="89"/>
      <c r="Z4242" s="73"/>
      <c r="AA4242" s="73">
        <v>15.0</v>
      </c>
      <c r="AB4242" s="4"/>
      <c r="AC4242" s="74"/>
      <c r="AD4242" s="75"/>
      <c r="AE4242" s="75"/>
      <c r="AF4242" s="76"/>
      <c r="AJ4242" s="90"/>
      <c r="AK4242" s="18"/>
      <c r="AL4242" s="18"/>
      <c r="AT4242" s="18"/>
      <c r="AU4242" s="91"/>
    </row>
    <row r="4243" ht="60.0" customHeight="1">
      <c r="A4243" s="62">
        <v>160.0</v>
      </c>
      <c r="B4243" s="113" t="s">
        <v>4674</v>
      </c>
      <c r="C4243" s="66"/>
      <c r="D4243" s="82"/>
      <c r="E4243" s="66"/>
      <c r="F4243" s="114"/>
      <c r="G4243" s="68"/>
      <c r="H4243" s="69"/>
      <c r="I4243" s="70">
        <v>0.0</v>
      </c>
      <c r="J4243" s="71"/>
      <c r="K4243" s="20"/>
      <c r="N4243" s="18"/>
      <c r="P4243" s="4">
        <v>208.0</v>
      </c>
      <c r="Q4243" s="4"/>
      <c r="R4243" s="5"/>
      <c r="S4243" s="21"/>
      <c r="T4243" s="21"/>
      <c r="V4243" s="72"/>
      <c r="Z4243" s="73"/>
      <c r="AA4243" s="73"/>
      <c r="AB4243" s="4"/>
      <c r="AC4243" s="74"/>
      <c r="AD4243" s="75"/>
      <c r="AE4243" s="75"/>
      <c r="AF4243" s="76"/>
      <c r="AJ4243" s="90"/>
      <c r="AK4243" s="18"/>
      <c r="AL4243" s="18"/>
      <c r="AT4243" s="18"/>
      <c r="AU4243" s="91"/>
    </row>
    <row r="4244" ht="12.0" customHeight="1">
      <c r="A4244" s="79">
        <v>4302001.0</v>
      </c>
      <c r="B4244" s="80" t="s">
        <v>4675</v>
      </c>
      <c r="C4244" s="81" t="str">
        <f t="shared" ref="C4244:C4252" si="382">IF(MROUND(AL4244/(AO4244*F4244),1)=0,"",MROUND(AL4244/(AO4244*F4244),1))</f>
        <v/>
      </c>
      <c r="D4244" s="82">
        <v>15.62</v>
      </c>
      <c r="E4244" s="83" t="s">
        <v>245</v>
      </c>
      <c r="F4244" s="127">
        <f t="shared" ref="F4244:F4252" si="383">D4244*1.22</f>
        <v>19.0564</v>
      </c>
      <c r="G4244" s="85"/>
      <c r="H4244" s="69"/>
      <c r="I4244" s="87"/>
      <c r="J4244" s="108"/>
      <c r="K4244" s="88"/>
      <c r="N4244" s="18"/>
      <c r="P4244" s="4">
        <v>208.0</v>
      </c>
      <c r="Q4244" s="4"/>
      <c r="R4244" s="4"/>
      <c r="S4244" s="21"/>
      <c r="T4244" s="21"/>
      <c r="V4244" s="89"/>
      <c r="Z4244" s="73"/>
      <c r="AA4244" s="73">
        <v>0.0</v>
      </c>
      <c r="AB4244" s="4"/>
      <c r="AC4244" s="74"/>
      <c r="AD4244" s="75"/>
      <c r="AE4244" s="75"/>
      <c r="AF4244" s="76"/>
      <c r="AJ4244" s="90"/>
      <c r="AK4244" s="18"/>
      <c r="AL4244" s="18">
        <f t="shared" ref="AL4244:AL4252" si="384">$I$4243/9</f>
        <v>0</v>
      </c>
      <c r="AO4244" s="8">
        <v>1.8285951293321943</v>
      </c>
      <c r="AT4244" s="18"/>
      <c r="AU4244" s="91"/>
    </row>
    <row r="4245" ht="12.0" customHeight="1">
      <c r="A4245" s="97">
        <v>4302002.0</v>
      </c>
      <c r="B4245" s="92" t="s">
        <v>4676</v>
      </c>
      <c r="C4245" s="81" t="str">
        <f t="shared" si="382"/>
        <v/>
      </c>
      <c r="D4245" s="82">
        <v>25.9</v>
      </c>
      <c r="E4245" s="94" t="s">
        <v>245</v>
      </c>
      <c r="F4245" s="84">
        <f t="shared" si="383"/>
        <v>31.598</v>
      </c>
      <c r="G4245" s="95"/>
      <c r="H4245" s="69"/>
      <c r="I4245" s="187" t="s">
        <v>4677</v>
      </c>
      <c r="J4245" s="108"/>
      <c r="K4245" s="88"/>
      <c r="N4245" s="18"/>
      <c r="P4245" s="4">
        <v>208.0</v>
      </c>
      <c r="Q4245" s="4"/>
      <c r="R4245" s="4"/>
      <c r="S4245" s="21"/>
      <c r="T4245" s="21"/>
      <c r="V4245" s="89"/>
      <c r="Z4245" s="73"/>
      <c r="AA4245" s="73">
        <v>20.00971345313259</v>
      </c>
      <c r="AB4245" s="4"/>
      <c r="AC4245" s="74"/>
      <c r="AD4245" s="75"/>
      <c r="AE4245" s="75"/>
      <c r="AF4245" s="76"/>
      <c r="AJ4245" s="90"/>
      <c r="AK4245" s="18"/>
      <c r="AL4245" s="18">
        <f t="shared" si="384"/>
        <v>0</v>
      </c>
      <c r="AO4245" s="8">
        <v>0.7093040710009025</v>
      </c>
      <c r="AT4245" s="18"/>
      <c r="AU4245" s="91"/>
    </row>
    <row r="4246" ht="12.0" customHeight="1">
      <c r="A4246" s="97">
        <v>6102003.0</v>
      </c>
      <c r="B4246" s="92" t="s">
        <v>4678</v>
      </c>
      <c r="C4246" s="81" t="str">
        <f t="shared" si="382"/>
        <v/>
      </c>
      <c r="D4246" s="82">
        <v>30.06</v>
      </c>
      <c r="E4246" s="94" t="s">
        <v>245</v>
      </c>
      <c r="F4246" s="84">
        <f t="shared" si="383"/>
        <v>36.6732</v>
      </c>
      <c r="G4246" s="95"/>
      <c r="H4246" s="69"/>
      <c r="I4246" s="188"/>
      <c r="J4246" s="108"/>
      <c r="K4246" s="88"/>
      <c r="N4246" s="18"/>
      <c r="P4246" s="4">
        <v>208.0</v>
      </c>
      <c r="Q4246" s="4"/>
      <c r="R4246" s="4"/>
      <c r="S4246" s="21"/>
      <c r="T4246" s="21"/>
      <c r="V4246" s="89"/>
      <c r="Z4246" s="73"/>
      <c r="AA4246" s="73">
        <v>0.0</v>
      </c>
      <c r="AB4246" s="4"/>
      <c r="AC4246" s="74"/>
      <c r="AD4246" s="75"/>
      <c r="AE4246" s="75"/>
      <c r="AF4246" s="76"/>
      <c r="AJ4246" s="90"/>
      <c r="AK4246" s="18"/>
      <c r="AL4246" s="18">
        <f t="shared" si="384"/>
        <v>0</v>
      </c>
      <c r="AO4246" s="8">
        <v>1.052317976447884</v>
      </c>
      <c r="AT4246" s="18"/>
      <c r="AU4246" s="91"/>
    </row>
    <row r="4247" ht="12.0" customHeight="1">
      <c r="A4247" s="97">
        <v>4302004.0</v>
      </c>
      <c r="B4247" s="92" t="s">
        <v>4679</v>
      </c>
      <c r="C4247" s="81" t="str">
        <f t="shared" si="382"/>
        <v/>
      </c>
      <c r="D4247" s="82">
        <v>22.26</v>
      </c>
      <c r="E4247" s="83" t="s">
        <v>245</v>
      </c>
      <c r="F4247" s="127">
        <f t="shared" si="383"/>
        <v>27.1572</v>
      </c>
      <c r="G4247" s="95"/>
      <c r="H4247" s="69"/>
      <c r="I4247" s="76"/>
      <c r="J4247" s="108"/>
      <c r="K4247" s="88"/>
      <c r="N4247" s="18"/>
      <c r="P4247" s="4">
        <v>208.0</v>
      </c>
      <c r="Q4247" s="4"/>
      <c r="R4247" s="4"/>
      <c r="S4247" s="21"/>
      <c r="T4247" s="21"/>
      <c r="V4247" s="89"/>
      <c r="Z4247" s="73"/>
      <c r="AA4247" s="73">
        <v>0.0</v>
      </c>
      <c r="AB4247" s="4"/>
      <c r="AC4247" s="74"/>
      <c r="AD4247" s="75"/>
      <c r="AE4247" s="75"/>
      <c r="AF4247" s="76"/>
      <c r="AJ4247" s="90">
        <v>4302003.0</v>
      </c>
      <c r="AK4247" s="18"/>
      <c r="AL4247" s="18">
        <f t="shared" si="384"/>
        <v>0</v>
      </c>
      <c r="AO4247" s="8">
        <v>2.2219431968372634</v>
      </c>
      <c r="AT4247" s="18"/>
      <c r="AU4247" s="91"/>
    </row>
    <row r="4248" ht="12.0" customHeight="1">
      <c r="A4248" s="97">
        <v>4302005.0</v>
      </c>
      <c r="B4248" s="92" t="s">
        <v>4680</v>
      </c>
      <c r="C4248" s="81" t="str">
        <f t="shared" si="382"/>
        <v/>
      </c>
      <c r="D4248" s="82">
        <v>24.62</v>
      </c>
      <c r="E4248" s="83" t="s">
        <v>245</v>
      </c>
      <c r="F4248" s="127">
        <f t="shared" si="383"/>
        <v>30.0364</v>
      </c>
      <c r="G4248" s="95"/>
      <c r="H4248" s="69"/>
      <c r="I4248" s="187" t="s">
        <v>4681</v>
      </c>
      <c r="J4248" s="108"/>
      <c r="K4248" s="88"/>
      <c r="N4248" s="18"/>
      <c r="P4248" s="4">
        <v>208.0</v>
      </c>
      <c r="Q4248" s="4"/>
      <c r="R4248" s="4"/>
      <c r="S4248" s="21"/>
      <c r="T4248" s="21"/>
      <c r="V4248" s="89"/>
      <c r="Z4248" s="73"/>
      <c r="AA4248" s="73">
        <v>0.0</v>
      </c>
      <c r="AB4248" s="4"/>
      <c r="AC4248" s="74"/>
      <c r="AD4248" s="75"/>
      <c r="AE4248" s="75"/>
      <c r="AF4248" s="76"/>
      <c r="AJ4248" s="90"/>
      <c r="AK4248" s="18"/>
      <c r="AL4248" s="18">
        <f t="shared" si="384"/>
        <v>0</v>
      </c>
      <c r="AO4248" s="8">
        <v>3.543853246674255</v>
      </c>
      <c r="AT4248" s="18"/>
      <c r="AU4248" s="91"/>
    </row>
    <row r="4249" ht="12.0" customHeight="1">
      <c r="A4249" s="97">
        <v>4301007.0</v>
      </c>
      <c r="B4249" s="92" t="s">
        <v>4682</v>
      </c>
      <c r="C4249" s="81" t="str">
        <f t="shared" si="382"/>
        <v/>
      </c>
      <c r="D4249" s="82">
        <v>93.64</v>
      </c>
      <c r="E4249" s="83" t="s">
        <v>245</v>
      </c>
      <c r="F4249" s="127">
        <f t="shared" si="383"/>
        <v>114.2408</v>
      </c>
      <c r="G4249" s="95"/>
      <c r="H4249" s="69"/>
      <c r="I4249" s="188"/>
      <c r="J4249" s="108"/>
      <c r="K4249" s="88"/>
      <c r="N4249" s="18"/>
      <c r="P4249" s="4">
        <v>208.0</v>
      </c>
      <c r="Q4249" s="4"/>
      <c r="R4249" s="4"/>
      <c r="S4249" s="21"/>
      <c r="T4249" s="21"/>
      <c r="V4249" s="89"/>
      <c r="Z4249" s="73"/>
      <c r="AA4249" s="73">
        <v>0.0</v>
      </c>
      <c r="AB4249" s="4"/>
      <c r="AC4249" s="74"/>
      <c r="AD4249" s="75"/>
      <c r="AE4249" s="75"/>
      <c r="AF4249" s="76"/>
      <c r="AJ4249" s="90">
        <v>5511007.0</v>
      </c>
      <c r="AK4249" s="18"/>
      <c r="AL4249" s="18">
        <f t="shared" si="384"/>
        <v>0</v>
      </c>
      <c r="AO4249" s="8">
        <v>1.6394194442091314</v>
      </c>
      <c r="AT4249" s="18"/>
      <c r="AU4249" s="91"/>
    </row>
    <row r="4250" ht="12.0" customHeight="1">
      <c r="A4250" s="97">
        <v>4301008.0</v>
      </c>
      <c r="B4250" s="92" t="s">
        <v>4683</v>
      </c>
      <c r="C4250" s="81" t="str">
        <f t="shared" si="382"/>
        <v/>
      </c>
      <c r="D4250" s="82">
        <v>368.02</v>
      </c>
      <c r="E4250" s="94" t="s">
        <v>245</v>
      </c>
      <c r="F4250" s="84">
        <f t="shared" si="383"/>
        <v>448.9844</v>
      </c>
      <c r="G4250" s="95"/>
      <c r="H4250" s="69"/>
      <c r="I4250" s="76"/>
      <c r="J4250" s="108"/>
      <c r="K4250" s="88"/>
      <c r="N4250" s="18"/>
      <c r="P4250" s="4">
        <v>208.0</v>
      </c>
      <c r="Q4250" s="4"/>
      <c r="R4250" s="4"/>
      <c r="S4250" s="21"/>
      <c r="T4250" s="21"/>
      <c r="V4250" s="89"/>
      <c r="Z4250" s="73"/>
      <c r="AA4250" s="73">
        <v>20.000683667190813</v>
      </c>
      <c r="AB4250" s="4"/>
      <c r="AC4250" s="74"/>
      <c r="AD4250" s="75"/>
      <c r="AE4250" s="75"/>
      <c r="AF4250" s="76"/>
      <c r="AJ4250" s="90">
        <v>5511008.0</v>
      </c>
      <c r="AK4250" s="18"/>
      <c r="AL4250" s="18">
        <f t="shared" si="384"/>
        <v>0</v>
      </c>
      <c r="AO4250" s="8">
        <v>0.2451472812385808</v>
      </c>
      <c r="AT4250" s="18"/>
      <c r="AU4250" s="91"/>
    </row>
    <row r="4251" ht="12.0" customHeight="1">
      <c r="A4251" s="97">
        <v>4301009.0</v>
      </c>
      <c r="B4251" s="92" t="s">
        <v>4684</v>
      </c>
      <c r="C4251" s="81" t="str">
        <f t="shared" si="382"/>
        <v/>
      </c>
      <c r="D4251" s="82">
        <v>229.82</v>
      </c>
      <c r="E4251" s="83" t="s">
        <v>245</v>
      </c>
      <c r="F4251" s="127">
        <f t="shared" si="383"/>
        <v>280.3804</v>
      </c>
      <c r="G4251" s="95"/>
      <c r="H4251" s="69"/>
      <c r="I4251" s="187" t="s">
        <v>4685</v>
      </c>
      <c r="J4251" s="108"/>
      <c r="K4251" s="88"/>
      <c r="N4251" s="18"/>
      <c r="P4251" s="4">
        <v>208.0</v>
      </c>
      <c r="Q4251" s="4"/>
      <c r="R4251" s="4"/>
      <c r="S4251" s="21"/>
      <c r="T4251" s="21"/>
      <c r="V4251" s="89"/>
      <c r="Z4251" s="73"/>
      <c r="AA4251" s="73">
        <v>0.0</v>
      </c>
      <c r="AB4251" s="4"/>
      <c r="AC4251" s="74"/>
      <c r="AD4251" s="75"/>
      <c r="AE4251" s="75"/>
      <c r="AF4251" s="76"/>
      <c r="AJ4251" s="90">
        <v>5511009.0</v>
      </c>
      <c r="AK4251" s="18"/>
      <c r="AL4251" s="18">
        <f t="shared" si="384"/>
        <v>0</v>
      </c>
      <c r="AO4251" s="8">
        <v>3.716228531485052</v>
      </c>
      <c r="AT4251" s="18"/>
      <c r="AU4251" s="91"/>
    </row>
    <row r="4252" ht="12.0" customHeight="1">
      <c r="A4252" s="109">
        <v>4301010.0</v>
      </c>
      <c r="B4252" s="110" t="s">
        <v>4686</v>
      </c>
      <c r="C4252" s="81" t="str">
        <f t="shared" si="382"/>
        <v/>
      </c>
      <c r="D4252" s="82">
        <v>130.53</v>
      </c>
      <c r="E4252" s="83" t="s">
        <v>245</v>
      </c>
      <c r="F4252" s="183">
        <f t="shared" si="383"/>
        <v>159.2466</v>
      </c>
      <c r="G4252" s="112"/>
      <c r="H4252" s="69"/>
      <c r="I4252" s="188"/>
      <c r="J4252" s="108"/>
      <c r="K4252" s="88"/>
      <c r="N4252" s="18"/>
      <c r="P4252" s="4">
        <v>208.0</v>
      </c>
      <c r="Q4252" s="4"/>
      <c r="R4252" s="4"/>
      <c r="S4252" s="21"/>
      <c r="T4252" s="21"/>
      <c r="V4252" s="89"/>
      <c r="Z4252" s="73"/>
      <c r="AA4252" s="73">
        <v>0.0</v>
      </c>
      <c r="AB4252" s="4"/>
      <c r="AC4252" s="74"/>
      <c r="AD4252" s="75"/>
      <c r="AE4252" s="75"/>
      <c r="AF4252" s="76"/>
      <c r="AJ4252" s="90">
        <v>5511010.0</v>
      </c>
      <c r="AK4252" s="18"/>
      <c r="AL4252" s="18">
        <f t="shared" si="384"/>
        <v>0</v>
      </c>
      <c r="AO4252" s="8">
        <v>2.484257661115809</v>
      </c>
      <c r="AT4252" s="18"/>
      <c r="AU4252" s="91"/>
    </row>
    <row r="4253" ht="60.0" customHeight="1">
      <c r="A4253" s="62">
        <v>161.0</v>
      </c>
      <c r="B4253" s="113" t="s">
        <v>4687</v>
      </c>
      <c r="C4253" s="66"/>
      <c r="D4253" s="82"/>
      <c r="E4253" s="66"/>
      <c r="F4253" s="114"/>
      <c r="G4253" s="68"/>
      <c r="H4253" s="69"/>
      <c r="I4253" s="78"/>
      <c r="J4253" s="71"/>
      <c r="K4253" s="20"/>
      <c r="N4253" s="18"/>
      <c r="P4253" s="4">
        <v>243.0</v>
      </c>
      <c r="Q4253" s="4"/>
      <c r="R4253" s="5"/>
      <c r="S4253" s="21"/>
      <c r="T4253" s="21"/>
      <c r="V4253" s="72"/>
      <c r="Z4253" s="73"/>
      <c r="AA4253" s="73"/>
      <c r="AB4253" s="4"/>
      <c r="AC4253" s="74"/>
      <c r="AD4253" s="76"/>
      <c r="AE4253" s="76"/>
      <c r="AF4253" s="76"/>
      <c r="AJ4253" s="90"/>
      <c r="AK4253" s="18"/>
      <c r="AL4253" s="18"/>
      <c r="AT4253" s="18"/>
      <c r="AU4253" s="91"/>
    </row>
    <row r="4254" ht="12.0" customHeight="1">
      <c r="A4254" s="79">
        <v>3601031.0</v>
      </c>
      <c r="B4254" s="80" t="s">
        <v>4688</v>
      </c>
      <c r="C4254" s="81"/>
      <c r="D4254" s="82">
        <v>256.61</v>
      </c>
      <c r="E4254" s="83" t="s">
        <v>245</v>
      </c>
      <c r="F4254" s="127">
        <f t="shared" ref="F4254:F4256" si="385">D4254*1.22</f>
        <v>313.0642</v>
      </c>
      <c r="G4254" s="85" t="s">
        <v>252</v>
      </c>
      <c r="H4254" s="69"/>
      <c r="I4254" s="87" t="s">
        <v>538</v>
      </c>
      <c r="J4254" s="108"/>
      <c r="K4254" s="88"/>
      <c r="N4254" s="18"/>
      <c r="P4254" s="4">
        <v>243.0</v>
      </c>
      <c r="Q4254" s="4"/>
      <c r="R4254" s="4"/>
      <c r="S4254" s="21"/>
      <c r="T4254" s="21"/>
      <c r="V4254" s="89"/>
      <c r="Z4254" s="73"/>
      <c r="AA4254" s="73">
        <v>0.0</v>
      </c>
      <c r="AB4254" s="4"/>
      <c r="AC4254" s="74"/>
      <c r="AD4254" s="76"/>
      <c r="AE4254" s="76"/>
      <c r="AF4254" s="76"/>
      <c r="AJ4254" s="90"/>
      <c r="AK4254" s="18"/>
      <c r="AL4254" s="18"/>
      <c r="AT4254" s="18"/>
      <c r="AU4254" s="91"/>
    </row>
    <row r="4255" ht="12.0" customHeight="1">
      <c r="A4255" s="97">
        <v>3601032.0</v>
      </c>
      <c r="B4255" s="92" t="s">
        <v>4689</v>
      </c>
      <c r="C4255" s="93"/>
      <c r="D4255" s="82">
        <v>280.05</v>
      </c>
      <c r="E4255" s="83" t="s">
        <v>245</v>
      </c>
      <c r="F4255" s="127">
        <f t="shared" si="385"/>
        <v>341.661</v>
      </c>
      <c r="G4255" s="95" t="s">
        <v>274</v>
      </c>
      <c r="H4255" s="69"/>
      <c r="I4255" s="187" t="s">
        <v>4690</v>
      </c>
      <c r="J4255" s="108"/>
      <c r="K4255" s="88"/>
      <c r="N4255" s="18"/>
      <c r="P4255" s="4">
        <v>243.0</v>
      </c>
      <c r="Q4255" s="4"/>
      <c r="R4255" s="4"/>
      <c r="S4255" s="21"/>
      <c r="T4255" s="21"/>
      <c r="V4255" s="89"/>
      <c r="Z4255" s="73"/>
      <c r="AA4255" s="73">
        <v>0.0</v>
      </c>
      <c r="AB4255" s="4"/>
      <c r="AC4255" s="74"/>
      <c r="AD4255" s="76"/>
      <c r="AE4255" s="76"/>
      <c r="AF4255" s="76"/>
      <c r="AJ4255" s="90"/>
      <c r="AK4255" s="18"/>
      <c r="AL4255" s="18"/>
      <c r="AT4255" s="18"/>
      <c r="AU4255" s="91"/>
    </row>
    <row r="4256" ht="12.0" customHeight="1">
      <c r="A4256" s="109">
        <v>3601033.0</v>
      </c>
      <c r="B4256" s="110" t="s">
        <v>4691</v>
      </c>
      <c r="C4256" s="111"/>
      <c r="D4256" s="82">
        <v>311.61</v>
      </c>
      <c r="E4256" s="83" t="s">
        <v>379</v>
      </c>
      <c r="F4256" s="183">
        <f t="shared" si="385"/>
        <v>380.1642</v>
      </c>
      <c r="G4256" s="112" t="s">
        <v>252</v>
      </c>
      <c r="H4256" s="69"/>
      <c r="I4256" s="193"/>
      <c r="J4256" s="108"/>
      <c r="K4256" s="88"/>
      <c r="N4256" s="18"/>
      <c r="P4256" s="4">
        <v>243.0</v>
      </c>
      <c r="Q4256" s="4"/>
      <c r="R4256" s="4"/>
      <c r="S4256" s="21"/>
      <c r="T4256" s="21"/>
      <c r="V4256" s="89"/>
      <c r="Z4256" s="73"/>
      <c r="AA4256" s="73">
        <v>0.0</v>
      </c>
      <c r="AB4256" s="4"/>
      <c r="AC4256" s="74"/>
      <c r="AD4256" s="76"/>
      <c r="AE4256" s="76"/>
      <c r="AF4256" s="76"/>
      <c r="AJ4256" s="90"/>
      <c r="AK4256" s="18"/>
      <c r="AL4256" s="18"/>
      <c r="AT4256" s="18"/>
      <c r="AU4256" s="91"/>
    </row>
    <row r="4257" ht="60.0" customHeight="1">
      <c r="A4257" s="62">
        <v>162.0</v>
      </c>
      <c r="B4257" s="113" t="s">
        <v>4692</v>
      </c>
      <c r="C4257" s="66"/>
      <c r="D4257" s="82"/>
      <c r="E4257" s="66"/>
      <c r="F4257" s="114"/>
      <c r="G4257" s="68"/>
      <c r="H4257" s="69"/>
      <c r="I4257" s="78"/>
      <c r="J4257" s="71"/>
      <c r="K4257" s="20"/>
      <c r="N4257" s="18"/>
      <c r="P4257" s="4">
        <v>245.0</v>
      </c>
      <c r="Q4257" s="4"/>
      <c r="R4257" s="5"/>
      <c r="S4257" s="21"/>
      <c r="T4257" s="21"/>
      <c r="V4257" s="72"/>
      <c r="Z4257" s="73"/>
      <c r="AA4257" s="73"/>
      <c r="AB4257" s="4"/>
      <c r="AC4257" s="74"/>
      <c r="AD4257" s="76"/>
      <c r="AE4257" s="76"/>
      <c r="AF4257" s="76"/>
      <c r="AJ4257" s="90"/>
      <c r="AK4257" s="18"/>
      <c r="AL4257" s="18"/>
      <c r="AT4257" s="18"/>
      <c r="AU4257" s="91"/>
    </row>
    <row r="4258" ht="12.0" customHeight="1">
      <c r="A4258" s="79">
        <v>3601028.0</v>
      </c>
      <c r="B4258" s="80" t="s">
        <v>4693</v>
      </c>
      <c r="C4258" s="81"/>
      <c r="D4258" s="82">
        <v>281.31</v>
      </c>
      <c r="E4258" s="83" t="s">
        <v>245</v>
      </c>
      <c r="F4258" s="127">
        <f t="shared" ref="F4258:F4260" si="386">D4258*1.22</f>
        <v>343.1982</v>
      </c>
      <c r="G4258" s="85" t="s">
        <v>252</v>
      </c>
      <c r="H4258" s="69"/>
      <c r="I4258" s="87" t="s">
        <v>538</v>
      </c>
      <c r="J4258" s="108"/>
      <c r="K4258" s="88"/>
      <c r="N4258" s="18"/>
      <c r="P4258" s="4">
        <v>245.0</v>
      </c>
      <c r="Q4258" s="4"/>
      <c r="R4258" s="4"/>
      <c r="S4258" s="21"/>
      <c r="T4258" s="21"/>
      <c r="V4258" s="89"/>
      <c r="Z4258" s="73"/>
      <c r="AA4258" s="73">
        <v>0.0</v>
      </c>
      <c r="AB4258" s="4"/>
      <c r="AC4258" s="74"/>
      <c r="AD4258" s="76"/>
      <c r="AE4258" s="76"/>
      <c r="AF4258" s="76"/>
      <c r="AJ4258" s="90"/>
      <c r="AK4258" s="18"/>
      <c r="AL4258" s="18"/>
      <c r="AT4258" s="18"/>
      <c r="AU4258" s="91"/>
    </row>
    <row r="4259" ht="12.0" customHeight="1">
      <c r="A4259" s="97">
        <v>3601029.0</v>
      </c>
      <c r="B4259" s="92" t="s">
        <v>4694</v>
      </c>
      <c r="C4259" s="93"/>
      <c r="D4259" s="82">
        <v>301.78</v>
      </c>
      <c r="E4259" s="94" t="s">
        <v>372</v>
      </c>
      <c r="F4259" s="127">
        <f t="shared" si="386"/>
        <v>368.1716</v>
      </c>
      <c r="G4259" s="95" t="s">
        <v>274</v>
      </c>
      <c r="H4259" s="69"/>
      <c r="I4259" s="187" t="s">
        <v>4695</v>
      </c>
      <c r="J4259" s="108"/>
      <c r="K4259" s="88"/>
      <c r="N4259" s="18"/>
      <c r="P4259" s="4">
        <v>245.0</v>
      </c>
      <c r="Q4259" s="4"/>
      <c r="R4259" s="4"/>
      <c r="S4259" s="21"/>
      <c r="T4259" s="21"/>
      <c r="V4259" s="89"/>
      <c r="Z4259" s="73"/>
      <c r="AA4259" s="73">
        <v>0.0</v>
      </c>
      <c r="AB4259" s="4"/>
      <c r="AC4259" s="74"/>
      <c r="AD4259" s="76"/>
      <c r="AE4259" s="76"/>
      <c r="AF4259" s="76"/>
      <c r="AJ4259" s="90"/>
      <c r="AK4259" s="18"/>
      <c r="AL4259" s="18"/>
      <c r="AT4259" s="18"/>
      <c r="AU4259" s="91"/>
    </row>
    <row r="4260" ht="12.0" customHeight="1">
      <c r="A4260" s="109">
        <v>3601030.0</v>
      </c>
      <c r="B4260" s="110" t="s">
        <v>4696</v>
      </c>
      <c r="C4260" s="111"/>
      <c r="D4260" s="82">
        <v>345.77</v>
      </c>
      <c r="E4260" s="83" t="s">
        <v>245</v>
      </c>
      <c r="F4260" s="183">
        <f t="shared" si="386"/>
        <v>421.8394</v>
      </c>
      <c r="G4260" s="112" t="s">
        <v>252</v>
      </c>
      <c r="H4260" s="69"/>
      <c r="I4260" s="193"/>
      <c r="J4260" s="108"/>
      <c r="K4260" s="88"/>
      <c r="N4260" s="18"/>
      <c r="P4260" s="4">
        <v>245.0</v>
      </c>
      <c r="Q4260" s="4"/>
      <c r="R4260" s="4"/>
      <c r="S4260" s="21"/>
      <c r="T4260" s="21"/>
      <c r="V4260" s="89"/>
      <c r="Z4260" s="73"/>
      <c r="AA4260" s="73">
        <v>0.0</v>
      </c>
      <c r="AB4260" s="4"/>
      <c r="AC4260" s="74"/>
      <c r="AD4260" s="76"/>
      <c r="AE4260" s="76"/>
      <c r="AF4260" s="76"/>
      <c r="AJ4260" s="90"/>
      <c r="AK4260" s="18"/>
      <c r="AL4260" s="18"/>
      <c r="AT4260" s="18"/>
      <c r="AU4260" s="91"/>
    </row>
    <row r="4261" ht="60.0" customHeight="1">
      <c r="A4261" s="62">
        <v>163.0</v>
      </c>
      <c r="B4261" s="113" t="s">
        <v>4697</v>
      </c>
      <c r="C4261" s="66"/>
      <c r="D4261" s="82"/>
      <c r="E4261" s="66"/>
      <c r="F4261" s="114"/>
      <c r="G4261" s="68"/>
      <c r="H4261" s="69"/>
      <c r="I4261" s="78"/>
      <c r="J4261" s="71"/>
      <c r="K4261" s="20"/>
      <c r="N4261" s="18"/>
      <c r="P4261" s="4">
        <v>244.0</v>
      </c>
      <c r="Q4261" s="4"/>
      <c r="R4261" s="5"/>
      <c r="S4261" s="21"/>
      <c r="T4261" s="21"/>
      <c r="V4261" s="72"/>
      <c r="Z4261" s="73"/>
      <c r="AA4261" s="73"/>
      <c r="AB4261" s="4"/>
      <c r="AC4261" s="74"/>
      <c r="AD4261" s="76"/>
      <c r="AE4261" s="76"/>
      <c r="AF4261" s="76"/>
      <c r="AJ4261" s="90"/>
      <c r="AK4261" s="18"/>
      <c r="AL4261" s="18"/>
      <c r="AT4261" s="18"/>
      <c r="AU4261" s="91"/>
    </row>
    <row r="4262" ht="12.0" customHeight="1">
      <c r="A4262" s="79">
        <v>3601025.0</v>
      </c>
      <c r="B4262" s="80" t="s">
        <v>4698</v>
      </c>
      <c r="C4262" s="81"/>
      <c r="D4262" s="82">
        <v>539.73</v>
      </c>
      <c r="E4262" s="83" t="s">
        <v>245</v>
      </c>
      <c r="F4262" s="84">
        <f t="shared" ref="F4262:F4264" si="387">D4262*1.22</f>
        <v>658.4706</v>
      </c>
      <c r="G4262" s="85" t="s">
        <v>252</v>
      </c>
      <c r="H4262" s="69"/>
      <c r="I4262" s="87" t="s">
        <v>1735</v>
      </c>
      <c r="J4262" s="108"/>
      <c r="K4262" s="88"/>
      <c r="N4262" s="18"/>
      <c r="P4262" s="4">
        <v>244.0</v>
      </c>
      <c r="Q4262" s="4"/>
      <c r="R4262" s="4"/>
      <c r="S4262" s="21"/>
      <c r="T4262" s="21"/>
      <c r="V4262" s="89"/>
      <c r="Z4262" s="73"/>
      <c r="AA4262" s="73">
        <v>14.999125925062643</v>
      </c>
      <c r="AB4262" s="4"/>
      <c r="AC4262" s="74"/>
      <c r="AD4262" s="76"/>
      <c r="AE4262" s="76"/>
      <c r="AF4262" s="76"/>
      <c r="AJ4262" s="90"/>
      <c r="AK4262" s="18"/>
      <c r="AL4262" s="18"/>
      <c r="AT4262" s="18"/>
      <c r="AU4262" s="91"/>
    </row>
    <row r="4263" ht="12.0" customHeight="1">
      <c r="A4263" s="97">
        <v>5707026.0</v>
      </c>
      <c r="B4263" s="92" t="s">
        <v>4699</v>
      </c>
      <c r="C4263" s="93"/>
      <c r="D4263" s="82">
        <v>594.38</v>
      </c>
      <c r="E4263" s="94" t="s">
        <v>245</v>
      </c>
      <c r="F4263" s="84">
        <f t="shared" si="387"/>
        <v>725.1436</v>
      </c>
      <c r="G4263" s="95" t="s">
        <v>274</v>
      </c>
      <c r="H4263" s="69"/>
      <c r="I4263" s="187" t="s">
        <v>4700</v>
      </c>
      <c r="J4263" s="108"/>
      <c r="K4263" s="88"/>
      <c r="N4263" s="18"/>
      <c r="P4263" s="4">
        <v>244.0</v>
      </c>
      <c r="Q4263" s="4"/>
      <c r="R4263" s="4"/>
      <c r="S4263" s="21"/>
      <c r="T4263" s="21"/>
      <c r="V4263" s="89"/>
      <c r="Z4263" s="73"/>
      <c r="AA4263" s="73">
        <v>15.001190570680222</v>
      </c>
      <c r="AB4263" s="4"/>
      <c r="AC4263" s="74"/>
      <c r="AD4263" s="76"/>
      <c r="AE4263" s="76"/>
      <c r="AF4263" s="76"/>
      <c r="AJ4263" s="90">
        <v>3601026.0</v>
      </c>
      <c r="AK4263" s="18"/>
      <c r="AL4263" s="18"/>
      <c r="AT4263" s="18"/>
      <c r="AU4263" s="91"/>
    </row>
    <row r="4264" ht="12.0" customHeight="1">
      <c r="A4264" s="109">
        <v>5707027.0</v>
      </c>
      <c r="B4264" s="110" t="s">
        <v>4701</v>
      </c>
      <c r="C4264" s="111"/>
      <c r="D4264" s="82">
        <v>671.67</v>
      </c>
      <c r="E4264" s="121" t="s">
        <v>245</v>
      </c>
      <c r="F4264" s="128">
        <f t="shared" si="387"/>
        <v>819.4374</v>
      </c>
      <c r="G4264" s="112" t="s">
        <v>252</v>
      </c>
      <c r="H4264" s="69"/>
      <c r="I4264" s="193"/>
      <c r="J4264" s="108"/>
      <c r="K4264" s="88"/>
      <c r="N4264" s="18"/>
      <c r="P4264" s="4">
        <v>244.0</v>
      </c>
      <c r="Q4264" s="4"/>
      <c r="R4264" s="4"/>
      <c r="S4264" s="21"/>
      <c r="T4264" s="21"/>
      <c r="V4264" s="89"/>
      <c r="Z4264" s="73"/>
      <c r="AA4264" s="73">
        <v>15.000468252481738</v>
      </c>
      <c r="AB4264" s="4"/>
      <c r="AC4264" s="74"/>
      <c r="AD4264" s="76"/>
      <c r="AE4264" s="76"/>
      <c r="AF4264" s="76"/>
      <c r="AJ4264" s="90">
        <v>3601027.0</v>
      </c>
      <c r="AK4264" s="18"/>
      <c r="AL4264" s="18"/>
      <c r="AT4264" s="18"/>
      <c r="AU4264" s="91"/>
    </row>
    <row r="4265" ht="60.0" customHeight="1">
      <c r="A4265" s="62">
        <v>164.0</v>
      </c>
      <c r="B4265" s="113" t="s">
        <v>4702</v>
      </c>
      <c r="C4265" s="66"/>
      <c r="D4265" s="82"/>
      <c r="E4265" s="66"/>
      <c r="F4265" s="114"/>
      <c r="G4265" s="68"/>
      <c r="H4265" s="69"/>
      <c r="I4265" s="78"/>
      <c r="J4265" s="71"/>
      <c r="K4265" s="20"/>
      <c r="N4265" s="18"/>
      <c r="P4265" s="4">
        <v>246.0</v>
      </c>
      <c r="Q4265" s="4"/>
      <c r="R4265" s="5"/>
      <c r="S4265" s="21"/>
      <c r="T4265" s="21"/>
      <c r="V4265" s="72"/>
      <c r="Z4265" s="73"/>
      <c r="AA4265" s="73"/>
      <c r="AB4265" s="4"/>
      <c r="AC4265" s="74"/>
      <c r="AD4265" s="76"/>
      <c r="AE4265" s="76"/>
      <c r="AF4265" s="76"/>
      <c r="AJ4265" s="90"/>
      <c r="AK4265" s="18"/>
      <c r="AL4265" s="18"/>
      <c r="AT4265" s="18"/>
      <c r="AU4265" s="91"/>
    </row>
    <row r="4266" ht="12.0" customHeight="1">
      <c r="A4266" s="79">
        <v>5707034.0</v>
      </c>
      <c r="B4266" s="80" t="s">
        <v>4703</v>
      </c>
      <c r="C4266" s="81"/>
      <c r="D4266" s="82">
        <v>426.19</v>
      </c>
      <c r="E4266" s="83" t="s">
        <v>245</v>
      </c>
      <c r="F4266" s="84">
        <f t="shared" ref="F4266:F4268" si="388">D4266*1.22</f>
        <v>519.9518</v>
      </c>
      <c r="G4266" s="85" t="s">
        <v>252</v>
      </c>
      <c r="H4266" s="69"/>
      <c r="I4266" s="87" t="s">
        <v>1735</v>
      </c>
      <c r="J4266" s="108"/>
      <c r="K4266" s="88"/>
      <c r="N4266" s="18"/>
      <c r="P4266" s="4">
        <v>246.0</v>
      </c>
      <c r="Q4266" s="4"/>
      <c r="R4266" s="4"/>
      <c r="S4266" s="21"/>
      <c r="T4266" s="21"/>
      <c r="V4266" s="89"/>
      <c r="Z4266" s="73"/>
      <c r="AA4266" s="73">
        <v>14.998893070622088</v>
      </c>
      <c r="AB4266" s="4"/>
      <c r="AC4266" s="74"/>
      <c r="AD4266" s="76"/>
      <c r="AE4266" s="76"/>
      <c r="AF4266" s="76"/>
      <c r="AJ4266" s="90">
        <v>3601034.0</v>
      </c>
      <c r="AK4266" s="18"/>
      <c r="AL4266" s="18"/>
      <c r="AT4266" s="18"/>
      <c r="AU4266" s="91"/>
    </row>
    <row r="4267" ht="12.0" customHeight="1">
      <c r="A4267" s="97">
        <v>5707035.0</v>
      </c>
      <c r="B4267" s="92" t="s">
        <v>4704</v>
      </c>
      <c r="C4267" s="93"/>
      <c r="D4267" s="82">
        <v>538.93</v>
      </c>
      <c r="E4267" s="94" t="s">
        <v>245</v>
      </c>
      <c r="F4267" s="84">
        <f t="shared" si="388"/>
        <v>657.4946</v>
      </c>
      <c r="G4267" s="95" t="s">
        <v>252</v>
      </c>
      <c r="H4267" s="69"/>
      <c r="I4267" s="187" t="s">
        <v>4705</v>
      </c>
      <c r="J4267" s="108"/>
      <c r="K4267" s="88"/>
      <c r="N4267" s="18"/>
      <c r="P4267" s="4">
        <v>246.0</v>
      </c>
      <c r="Q4267" s="4"/>
      <c r="R4267" s="4"/>
      <c r="S4267" s="21"/>
      <c r="T4267" s="21"/>
      <c r="V4267" s="89"/>
      <c r="Z4267" s="73"/>
      <c r="AA4267" s="73">
        <v>15.001021271629071</v>
      </c>
      <c r="AB4267" s="4"/>
      <c r="AC4267" s="74"/>
      <c r="AD4267" s="76"/>
      <c r="AE4267" s="76"/>
      <c r="AF4267" s="76"/>
      <c r="AJ4267" s="90">
        <v>3601035.0</v>
      </c>
      <c r="AK4267" s="18"/>
      <c r="AL4267" s="18"/>
      <c r="AT4267" s="18"/>
      <c r="AU4267" s="91"/>
    </row>
    <row r="4268" ht="12.0" customHeight="1">
      <c r="A4268" s="109">
        <v>5707036.0</v>
      </c>
      <c r="B4268" s="110" t="s">
        <v>4706</v>
      </c>
      <c r="C4268" s="111"/>
      <c r="D4268" s="82">
        <v>628.17</v>
      </c>
      <c r="E4268" s="121" t="s">
        <v>245</v>
      </c>
      <c r="F4268" s="128">
        <f t="shared" si="388"/>
        <v>766.3674</v>
      </c>
      <c r="G4268" s="112" t="s">
        <v>246</v>
      </c>
      <c r="H4268" s="69"/>
      <c r="I4268" s="193"/>
      <c r="J4268" s="108"/>
      <c r="K4268" s="88"/>
      <c r="N4268" s="18"/>
      <c r="P4268" s="4">
        <v>246.0</v>
      </c>
      <c r="Q4268" s="4"/>
      <c r="R4268" s="4"/>
      <c r="S4268" s="21"/>
      <c r="T4268" s="21"/>
      <c r="V4268" s="89"/>
      <c r="Z4268" s="73"/>
      <c r="AA4268" s="73">
        <v>15.000250337956231</v>
      </c>
      <c r="AB4268" s="4"/>
      <c r="AC4268" s="74"/>
      <c r="AD4268" s="76"/>
      <c r="AE4268" s="76"/>
      <c r="AF4268" s="76"/>
      <c r="AJ4268" s="90">
        <v>3601036.0</v>
      </c>
      <c r="AK4268" s="18"/>
      <c r="AL4268" s="18"/>
      <c r="AT4268" s="18"/>
      <c r="AU4268" s="91"/>
    </row>
    <row r="4269" ht="60.0" customHeight="1">
      <c r="A4269" s="62">
        <v>165.0</v>
      </c>
      <c r="B4269" s="113" t="s">
        <v>4707</v>
      </c>
      <c r="C4269" s="66"/>
      <c r="D4269" s="82"/>
      <c r="E4269" s="66"/>
      <c r="F4269" s="114"/>
      <c r="G4269" s="68"/>
      <c r="H4269" s="69"/>
      <c r="I4269" s="78"/>
      <c r="J4269" s="71"/>
      <c r="K4269" s="20"/>
      <c r="N4269" s="18"/>
      <c r="P4269" s="4">
        <v>242.0</v>
      </c>
      <c r="Q4269" s="4"/>
      <c r="R4269" s="5"/>
      <c r="S4269" s="21"/>
      <c r="T4269" s="21"/>
      <c r="V4269" s="72"/>
      <c r="Z4269" s="73"/>
      <c r="AA4269" s="73"/>
      <c r="AB4269" s="4"/>
      <c r="AC4269" s="74"/>
      <c r="AD4269" s="75"/>
      <c r="AE4269" s="75"/>
      <c r="AF4269" s="76"/>
      <c r="AJ4269" s="90"/>
      <c r="AK4269" s="18"/>
      <c r="AL4269" s="18"/>
      <c r="AT4269" s="18"/>
      <c r="AU4269" s="91"/>
    </row>
    <row r="4270" ht="12.0" customHeight="1">
      <c r="A4270" s="152">
        <v>5707024.0</v>
      </c>
      <c r="B4270" s="156" t="s">
        <v>4708</v>
      </c>
      <c r="C4270" s="157"/>
      <c r="D4270" s="82">
        <v>563.81</v>
      </c>
      <c r="E4270" s="172" t="s">
        <v>245</v>
      </c>
      <c r="F4270" s="128">
        <f>D4270*1.22</f>
        <v>687.8482</v>
      </c>
      <c r="G4270" s="141" t="s">
        <v>252</v>
      </c>
      <c r="H4270" s="69"/>
      <c r="I4270" s="76"/>
      <c r="J4270" s="108"/>
      <c r="K4270" s="88"/>
      <c r="N4270" s="18"/>
      <c r="P4270" s="4">
        <v>242.0</v>
      </c>
      <c r="Q4270" s="4"/>
      <c r="R4270" s="4"/>
      <c r="S4270" s="21"/>
      <c r="T4270" s="21"/>
      <c r="V4270" s="89"/>
      <c r="Z4270" s="73"/>
      <c r="AA4270" s="73">
        <v>15.000139458343781</v>
      </c>
      <c r="AB4270" s="4"/>
      <c r="AC4270" s="74"/>
      <c r="AD4270" s="75"/>
      <c r="AE4270" s="75"/>
      <c r="AF4270" s="76"/>
      <c r="AJ4270" s="90"/>
      <c r="AK4270" s="18"/>
      <c r="AL4270" s="18"/>
      <c r="AT4270" s="18"/>
      <c r="AU4270" s="91"/>
    </row>
    <row r="4271" ht="60.0" customHeight="1">
      <c r="A4271" s="62">
        <v>166.0</v>
      </c>
      <c r="B4271" s="113" t="s">
        <v>4709</v>
      </c>
      <c r="C4271" s="66"/>
      <c r="D4271" s="82"/>
      <c r="E4271" s="66"/>
      <c r="F4271" s="114"/>
      <c r="G4271" s="68"/>
      <c r="H4271" s="69"/>
      <c r="I4271" s="78"/>
      <c r="J4271" s="71"/>
      <c r="K4271" s="20"/>
      <c r="N4271" s="18"/>
      <c r="P4271" s="4">
        <v>233.0</v>
      </c>
      <c r="Q4271" s="4"/>
      <c r="R4271" s="5"/>
      <c r="S4271" s="21"/>
      <c r="T4271" s="21"/>
      <c r="V4271" s="72"/>
      <c r="Z4271" s="73"/>
      <c r="AA4271" s="73"/>
      <c r="AB4271" s="4"/>
      <c r="AC4271" s="74"/>
      <c r="AD4271" s="75"/>
      <c r="AE4271" s="75"/>
      <c r="AF4271" s="76"/>
      <c r="AJ4271" s="90"/>
      <c r="AK4271" s="18"/>
      <c r="AL4271" s="18"/>
      <c r="AT4271" s="18"/>
      <c r="AU4271" s="91"/>
    </row>
    <row r="4272" ht="12.0" customHeight="1">
      <c r="A4272" s="152">
        <v>5707001.0</v>
      </c>
      <c r="B4272" s="156" t="s">
        <v>4710</v>
      </c>
      <c r="C4272" s="157"/>
      <c r="D4272" s="82">
        <v>382.22</v>
      </c>
      <c r="E4272" s="172" t="s">
        <v>245</v>
      </c>
      <c r="F4272" s="128">
        <f>D4272*1.22</f>
        <v>466.3084</v>
      </c>
      <c r="G4272" s="141" t="s">
        <v>274</v>
      </c>
      <c r="H4272" s="69"/>
      <c r="I4272" s="76"/>
      <c r="J4272" s="108"/>
      <c r="K4272" s="88"/>
      <c r="N4272" s="18"/>
      <c r="P4272" s="4">
        <v>233.0</v>
      </c>
      <c r="Q4272" s="4"/>
      <c r="R4272" s="4"/>
      <c r="S4272" s="21"/>
      <c r="T4272" s="21"/>
      <c r="V4272" s="89"/>
      <c r="Z4272" s="73"/>
      <c r="AA4272" s="73">
        <v>15.001028594939314</v>
      </c>
      <c r="AB4272" s="4"/>
      <c r="AC4272" s="74"/>
      <c r="AD4272" s="75"/>
      <c r="AE4272" s="75"/>
      <c r="AF4272" s="76"/>
      <c r="AJ4272" s="90">
        <v>3601001.0</v>
      </c>
      <c r="AK4272" s="18"/>
      <c r="AL4272" s="18"/>
      <c r="AT4272" s="18"/>
      <c r="AU4272" s="91"/>
    </row>
    <row r="4273" ht="60.0" customHeight="1">
      <c r="A4273" s="62">
        <v>167.0</v>
      </c>
      <c r="B4273" s="113" t="s">
        <v>4711</v>
      </c>
      <c r="C4273" s="66"/>
      <c r="D4273" s="82"/>
      <c r="E4273" s="66"/>
      <c r="F4273" s="114"/>
      <c r="G4273" s="68"/>
      <c r="H4273" s="69"/>
      <c r="I4273" s="78"/>
      <c r="J4273" s="71"/>
      <c r="K4273" s="20"/>
      <c r="N4273" s="18"/>
      <c r="P4273" s="4">
        <v>234.0</v>
      </c>
      <c r="Q4273" s="4"/>
      <c r="R4273" s="5"/>
      <c r="S4273" s="21"/>
      <c r="T4273" s="21"/>
      <c r="V4273" s="72"/>
      <c r="Z4273" s="73"/>
      <c r="AA4273" s="73"/>
      <c r="AB4273" s="4"/>
      <c r="AC4273" s="74"/>
      <c r="AD4273" s="75"/>
      <c r="AE4273" s="75"/>
      <c r="AF4273" s="76"/>
      <c r="AJ4273" s="90"/>
      <c r="AK4273" s="18"/>
      <c r="AL4273" s="18"/>
      <c r="AT4273" s="18"/>
      <c r="AU4273" s="91"/>
    </row>
    <row r="4274" ht="12.0" customHeight="1">
      <c r="A4274" s="79">
        <v>5707002.0</v>
      </c>
      <c r="B4274" s="80" t="s">
        <v>4712</v>
      </c>
      <c r="C4274" s="81"/>
      <c r="D4274" s="82">
        <v>309.75</v>
      </c>
      <c r="E4274" s="83" t="s">
        <v>245</v>
      </c>
      <c r="F4274" s="84">
        <f t="shared" ref="F4274:F4276" si="389">D4274*1.22</f>
        <v>377.895</v>
      </c>
      <c r="G4274" s="85" t="s">
        <v>274</v>
      </c>
      <c r="H4274" s="69"/>
      <c r="I4274" s="87" t="s">
        <v>1735</v>
      </c>
      <c r="J4274" s="108"/>
      <c r="K4274" s="88"/>
      <c r="N4274" s="18"/>
      <c r="P4274" s="4">
        <v>234.0</v>
      </c>
      <c r="Q4274" s="4"/>
      <c r="R4274" s="4"/>
      <c r="S4274" s="21"/>
      <c r="T4274" s="21"/>
      <c r="V4274" s="89"/>
      <c r="Z4274" s="73"/>
      <c r="AA4274" s="73">
        <v>15.001522997258604</v>
      </c>
      <c r="AB4274" s="4"/>
      <c r="AC4274" s="74"/>
      <c r="AD4274" s="75"/>
      <c r="AE4274" s="75"/>
      <c r="AF4274" s="76"/>
      <c r="AJ4274" s="90"/>
      <c r="AK4274" s="18"/>
      <c r="AL4274" s="18"/>
      <c r="AT4274" s="18"/>
      <c r="AU4274" s="91"/>
    </row>
    <row r="4275" ht="12.0" customHeight="1">
      <c r="A4275" s="97">
        <v>3601003.0</v>
      </c>
      <c r="B4275" s="92" t="s">
        <v>4713</v>
      </c>
      <c r="C4275" s="93"/>
      <c r="D4275" s="82">
        <v>403.16</v>
      </c>
      <c r="E4275" s="94" t="s">
        <v>245</v>
      </c>
      <c r="F4275" s="84">
        <f t="shared" si="389"/>
        <v>491.8552</v>
      </c>
      <c r="G4275" s="95" t="s">
        <v>274</v>
      </c>
      <c r="H4275" s="69"/>
      <c r="I4275" s="187" t="s">
        <v>4714</v>
      </c>
      <c r="J4275" s="108"/>
      <c r="K4275" s="88"/>
      <c r="N4275" s="18"/>
      <c r="P4275" s="4">
        <v>234.0</v>
      </c>
      <c r="Q4275" s="4"/>
      <c r="R4275" s="4"/>
      <c r="S4275" s="21"/>
      <c r="T4275" s="21"/>
      <c r="V4275" s="89"/>
      <c r="Z4275" s="73"/>
      <c r="AA4275" s="73">
        <v>15.001755275578262</v>
      </c>
      <c r="AB4275" s="4"/>
      <c r="AC4275" s="74"/>
      <c r="AD4275" s="75"/>
      <c r="AE4275" s="75"/>
      <c r="AF4275" s="76"/>
      <c r="AJ4275" s="90"/>
      <c r="AK4275" s="18"/>
      <c r="AL4275" s="18"/>
      <c r="AT4275" s="18"/>
      <c r="AU4275" s="91"/>
    </row>
    <row r="4276" ht="12.0" customHeight="1">
      <c r="A4276" s="109">
        <v>3601004.0</v>
      </c>
      <c r="B4276" s="110" t="s">
        <v>4715</v>
      </c>
      <c r="C4276" s="111"/>
      <c r="D4276" s="82">
        <v>444.58</v>
      </c>
      <c r="E4276" s="121" t="s">
        <v>245</v>
      </c>
      <c r="F4276" s="128">
        <f t="shared" si="389"/>
        <v>542.3876</v>
      </c>
      <c r="G4276" s="112" t="s">
        <v>252</v>
      </c>
      <c r="H4276" s="69"/>
      <c r="I4276" s="193"/>
      <c r="J4276" s="108"/>
      <c r="K4276" s="88"/>
      <c r="N4276" s="18"/>
      <c r="P4276" s="4">
        <v>234.0</v>
      </c>
      <c r="Q4276" s="4"/>
      <c r="R4276" s="4"/>
      <c r="S4276" s="21"/>
      <c r="T4276" s="21"/>
      <c r="V4276" s="89"/>
      <c r="Z4276" s="73"/>
      <c r="AA4276" s="73">
        <v>15.001238017756705</v>
      </c>
      <c r="AB4276" s="4"/>
      <c r="AC4276" s="74"/>
      <c r="AD4276" s="75"/>
      <c r="AE4276" s="75"/>
      <c r="AF4276" s="76"/>
      <c r="AJ4276" s="90"/>
      <c r="AK4276" s="18"/>
      <c r="AL4276" s="18"/>
      <c r="AT4276" s="18"/>
      <c r="AU4276" s="91"/>
    </row>
    <row r="4277" ht="60.0" customHeight="1">
      <c r="A4277" s="62">
        <v>168.0</v>
      </c>
      <c r="B4277" s="113" t="s">
        <v>4716</v>
      </c>
      <c r="C4277" s="66"/>
      <c r="D4277" s="82"/>
      <c r="E4277" s="66"/>
      <c r="F4277" s="114"/>
      <c r="G4277" s="68"/>
      <c r="H4277" s="69"/>
      <c r="I4277" s="78"/>
      <c r="J4277" s="71"/>
      <c r="K4277" s="20"/>
      <c r="N4277" s="18"/>
      <c r="P4277" s="4">
        <v>236.0</v>
      </c>
      <c r="Q4277" s="4"/>
      <c r="R4277" s="5"/>
      <c r="S4277" s="21"/>
      <c r="T4277" s="21"/>
      <c r="V4277" s="72"/>
      <c r="Z4277" s="73"/>
      <c r="AA4277" s="73"/>
      <c r="AB4277" s="4"/>
      <c r="AC4277" s="74"/>
      <c r="AD4277" s="75"/>
      <c r="AE4277" s="75"/>
      <c r="AF4277" s="76"/>
      <c r="AJ4277" s="90"/>
      <c r="AK4277" s="18"/>
      <c r="AL4277" s="18"/>
      <c r="AT4277" s="18"/>
      <c r="AU4277" s="91"/>
    </row>
    <row r="4278" ht="12.0" customHeight="1">
      <c r="A4278" s="79">
        <v>3601005.0</v>
      </c>
      <c r="B4278" s="80" t="s">
        <v>4717</v>
      </c>
      <c r="C4278" s="81"/>
      <c r="D4278" s="82">
        <v>416.91</v>
      </c>
      <c r="E4278" s="83" t="s">
        <v>245</v>
      </c>
      <c r="F4278" s="84">
        <f t="shared" ref="F4278:F4280" si="390">D4278*1.22</f>
        <v>508.6302</v>
      </c>
      <c r="G4278" s="85" t="s">
        <v>274</v>
      </c>
      <c r="H4278" s="69"/>
      <c r="I4278" s="87" t="s">
        <v>538</v>
      </c>
      <c r="J4278" s="108"/>
      <c r="K4278" s="88"/>
      <c r="N4278" s="18"/>
      <c r="P4278" s="4">
        <v>236.0</v>
      </c>
      <c r="Q4278" s="4"/>
      <c r="R4278" s="4"/>
      <c r="S4278" s="21"/>
      <c r="T4278" s="21"/>
      <c r="V4278" s="89"/>
      <c r="Z4278" s="73"/>
      <c r="AA4278" s="73">
        <v>15.000754375377184</v>
      </c>
      <c r="AB4278" s="4"/>
      <c r="AC4278" s="74"/>
      <c r="AD4278" s="75"/>
      <c r="AE4278" s="75"/>
      <c r="AF4278" s="76"/>
      <c r="AJ4278" s="90"/>
      <c r="AK4278" s="18"/>
      <c r="AL4278" s="18"/>
      <c r="AT4278" s="18"/>
      <c r="AU4278" s="91"/>
    </row>
    <row r="4279" ht="12.0" customHeight="1">
      <c r="A4279" s="97">
        <v>3601006.0</v>
      </c>
      <c r="B4279" s="92" t="s">
        <v>4718</v>
      </c>
      <c r="C4279" s="93"/>
      <c r="D4279" s="82">
        <v>513.66</v>
      </c>
      <c r="E4279" s="94" t="s">
        <v>245</v>
      </c>
      <c r="F4279" s="84">
        <f t="shared" si="390"/>
        <v>626.6652</v>
      </c>
      <c r="G4279" s="95" t="s">
        <v>274</v>
      </c>
      <c r="H4279" s="69"/>
      <c r="I4279" s="187" t="s">
        <v>4719</v>
      </c>
      <c r="J4279" s="108"/>
      <c r="K4279" s="88"/>
      <c r="N4279" s="18"/>
      <c r="P4279" s="4">
        <v>236.0</v>
      </c>
      <c r="Q4279" s="4"/>
      <c r="R4279" s="4"/>
      <c r="S4279" s="21"/>
      <c r="T4279" s="21"/>
      <c r="V4279" s="89"/>
      <c r="Z4279" s="73"/>
      <c r="AA4279" s="73">
        <v>15.00122458976243</v>
      </c>
      <c r="AB4279" s="4"/>
      <c r="AC4279" s="74"/>
      <c r="AD4279" s="75"/>
      <c r="AE4279" s="75"/>
      <c r="AF4279" s="76"/>
      <c r="AJ4279" s="90"/>
      <c r="AK4279" s="18"/>
      <c r="AL4279" s="18"/>
      <c r="AT4279" s="18"/>
      <c r="AU4279" s="91"/>
    </row>
    <row r="4280" ht="12.0" customHeight="1">
      <c r="A4280" s="109">
        <v>3601007.0</v>
      </c>
      <c r="B4280" s="110" t="s">
        <v>4720</v>
      </c>
      <c r="C4280" s="111"/>
      <c r="D4280" s="82">
        <v>311.34</v>
      </c>
      <c r="E4280" s="83" t="s">
        <v>245</v>
      </c>
      <c r="F4280" s="183">
        <f t="shared" si="390"/>
        <v>379.8348</v>
      </c>
      <c r="G4280" s="112" t="s">
        <v>252</v>
      </c>
      <c r="H4280" s="69"/>
      <c r="I4280" s="193"/>
      <c r="J4280" s="108"/>
      <c r="K4280" s="88"/>
      <c r="N4280" s="18"/>
      <c r="P4280" s="4">
        <v>236.0</v>
      </c>
      <c r="Q4280" s="4"/>
      <c r="R4280" s="4"/>
      <c r="S4280" s="21"/>
      <c r="T4280" s="21"/>
      <c r="V4280" s="89"/>
      <c r="Z4280" s="73"/>
      <c r="AA4280" s="73">
        <v>0.0</v>
      </c>
      <c r="AB4280" s="4"/>
      <c r="AC4280" s="74"/>
      <c r="AD4280" s="75"/>
      <c r="AE4280" s="75"/>
      <c r="AF4280" s="76"/>
      <c r="AJ4280" s="90"/>
      <c r="AK4280" s="18"/>
      <c r="AL4280" s="18"/>
      <c r="AT4280" s="18"/>
      <c r="AU4280" s="91"/>
    </row>
    <row r="4281" ht="60.0" customHeight="1">
      <c r="A4281" s="62">
        <v>169.0</v>
      </c>
      <c r="B4281" s="113" t="s">
        <v>4721</v>
      </c>
      <c r="C4281" s="66"/>
      <c r="D4281" s="82"/>
      <c r="E4281" s="66"/>
      <c r="F4281" s="114"/>
      <c r="G4281" s="68"/>
      <c r="H4281" s="69"/>
      <c r="I4281" s="78"/>
      <c r="J4281" s="71"/>
      <c r="K4281" s="20"/>
      <c r="N4281" s="18"/>
      <c r="P4281" s="4">
        <v>235.0</v>
      </c>
      <c r="Q4281" s="4"/>
      <c r="R4281" s="5"/>
      <c r="S4281" s="21"/>
      <c r="T4281" s="21"/>
      <c r="V4281" s="72"/>
      <c r="Z4281" s="73"/>
      <c r="AA4281" s="73"/>
      <c r="AB4281" s="4"/>
      <c r="AC4281" s="74"/>
      <c r="AD4281" s="75"/>
      <c r="AE4281" s="75"/>
      <c r="AF4281" s="75"/>
      <c r="AJ4281" s="90"/>
      <c r="AK4281" s="18"/>
      <c r="AL4281" s="18"/>
      <c r="AT4281" s="18"/>
      <c r="AU4281" s="91"/>
    </row>
    <row r="4282" ht="12.0" customHeight="1">
      <c r="A4282" s="79">
        <v>5707037.0</v>
      </c>
      <c r="B4282" s="80" t="s">
        <v>4722</v>
      </c>
      <c r="C4282" s="81"/>
      <c r="D4282" s="82">
        <v>232.7</v>
      </c>
      <c r="E4282" s="83" t="s">
        <v>245</v>
      </c>
      <c r="F4282" s="84">
        <f t="shared" ref="F4282:F4284" si="391">D4282*1.22</f>
        <v>283.894</v>
      </c>
      <c r="G4282" s="85" t="s">
        <v>274</v>
      </c>
      <c r="H4282" s="69"/>
      <c r="I4282" s="203" t="s">
        <v>4723</v>
      </c>
      <c r="J4282" s="108"/>
      <c r="K4282" s="88"/>
      <c r="N4282" s="18"/>
      <c r="P4282" s="4">
        <v>235.0</v>
      </c>
      <c r="Q4282" s="4"/>
      <c r="R4282" s="4"/>
      <c r="S4282" s="21"/>
      <c r="T4282" s="21"/>
      <c r="V4282" s="89"/>
      <c r="Z4282" s="73"/>
      <c r="AA4282" s="73">
        <v>15.000164619892672</v>
      </c>
      <c r="AB4282" s="4"/>
      <c r="AC4282" s="74"/>
      <c r="AD4282" s="75"/>
      <c r="AE4282" s="75"/>
      <c r="AF4282" s="75"/>
      <c r="AJ4282" s="90"/>
      <c r="AK4282" s="18"/>
      <c r="AL4282" s="18"/>
      <c r="AT4282" s="18"/>
      <c r="AU4282" s="91"/>
    </row>
    <row r="4283" ht="12.0" customHeight="1">
      <c r="A4283" s="97">
        <v>5707008.0</v>
      </c>
      <c r="B4283" s="92" t="s">
        <v>4724</v>
      </c>
      <c r="C4283" s="93"/>
      <c r="D4283" s="82">
        <v>477.62</v>
      </c>
      <c r="E4283" s="94" t="s">
        <v>245</v>
      </c>
      <c r="F4283" s="84">
        <f t="shared" si="391"/>
        <v>582.6964</v>
      </c>
      <c r="G4283" s="95" t="s">
        <v>274</v>
      </c>
      <c r="H4283" s="69"/>
      <c r="I4283" s="204"/>
      <c r="J4283" s="108"/>
      <c r="K4283" s="88"/>
      <c r="N4283" s="18"/>
      <c r="P4283" s="4">
        <v>235.0</v>
      </c>
      <c r="Q4283" s="4"/>
      <c r="R4283" s="4"/>
      <c r="S4283" s="21"/>
      <c r="T4283" s="21"/>
      <c r="V4283" s="89"/>
      <c r="Z4283" s="73"/>
      <c r="AA4283" s="73">
        <v>15.000164619892672</v>
      </c>
      <c r="AB4283" s="4"/>
      <c r="AC4283" s="74"/>
      <c r="AD4283" s="75"/>
      <c r="AE4283" s="75"/>
      <c r="AF4283" s="75"/>
      <c r="AJ4283" s="90">
        <v>3601008.0</v>
      </c>
      <c r="AK4283" s="18"/>
      <c r="AL4283" s="18"/>
      <c r="AT4283" s="18"/>
      <c r="AU4283" s="91"/>
    </row>
    <row r="4284" ht="12.0" customHeight="1">
      <c r="A4284" s="109">
        <v>5707009.0</v>
      </c>
      <c r="B4284" s="110" t="s">
        <v>4725</v>
      </c>
      <c r="C4284" s="111"/>
      <c r="D4284" s="82">
        <v>577.73</v>
      </c>
      <c r="E4284" s="121" t="s">
        <v>245</v>
      </c>
      <c r="F4284" s="128">
        <f t="shared" si="391"/>
        <v>704.8306</v>
      </c>
      <c r="G4284" s="112" t="s">
        <v>274</v>
      </c>
      <c r="H4284" s="69"/>
      <c r="I4284" s="205"/>
      <c r="J4284" s="108"/>
      <c r="K4284" s="88"/>
      <c r="N4284" s="18"/>
      <c r="P4284" s="4">
        <v>235.0</v>
      </c>
      <c r="Q4284" s="4"/>
      <c r="R4284" s="4"/>
      <c r="S4284" s="21"/>
      <c r="T4284" s="21"/>
      <c r="V4284" s="89"/>
      <c r="Z4284" s="73"/>
      <c r="AA4284" s="73">
        <v>15.001224923102058</v>
      </c>
      <c r="AB4284" s="4"/>
      <c r="AC4284" s="74"/>
      <c r="AD4284" s="75"/>
      <c r="AE4284" s="75"/>
      <c r="AF4284" s="75"/>
      <c r="AJ4284" s="90">
        <v>3601009.0</v>
      </c>
      <c r="AK4284" s="18"/>
      <c r="AL4284" s="18"/>
      <c r="AT4284" s="18"/>
      <c r="AU4284" s="91"/>
    </row>
    <row r="4285" ht="60.0" customHeight="1">
      <c r="A4285" s="62">
        <v>170.0</v>
      </c>
      <c r="B4285" s="113" t="s">
        <v>4726</v>
      </c>
      <c r="C4285" s="66"/>
      <c r="D4285" s="82"/>
      <c r="E4285" s="66"/>
      <c r="F4285" s="114"/>
      <c r="G4285" s="68"/>
      <c r="H4285" s="69"/>
      <c r="I4285" s="78"/>
      <c r="J4285" s="71"/>
      <c r="K4285" s="20"/>
      <c r="N4285" s="18"/>
      <c r="P4285" s="4">
        <v>238.0</v>
      </c>
      <c r="Q4285" s="4"/>
      <c r="R4285" s="5"/>
      <c r="S4285" s="21"/>
      <c r="T4285" s="21"/>
      <c r="V4285" s="72"/>
      <c r="Z4285" s="73"/>
      <c r="AA4285" s="73"/>
      <c r="AB4285" s="4"/>
      <c r="AC4285" s="74"/>
      <c r="AD4285" s="75"/>
      <c r="AE4285" s="75"/>
      <c r="AF4285" s="75"/>
      <c r="AJ4285" s="90"/>
      <c r="AK4285" s="18"/>
      <c r="AL4285" s="18"/>
      <c r="AT4285" s="18"/>
      <c r="AU4285" s="91"/>
    </row>
    <row r="4286" ht="12.0" customHeight="1">
      <c r="A4286" s="152">
        <v>3601011.0</v>
      </c>
      <c r="B4286" s="156" t="s">
        <v>4727</v>
      </c>
      <c r="C4286" s="157"/>
      <c r="D4286" s="82">
        <v>325.51</v>
      </c>
      <c r="E4286" s="83" t="s">
        <v>245</v>
      </c>
      <c r="F4286" s="183">
        <f>D4286*1.22</f>
        <v>397.1222</v>
      </c>
      <c r="G4286" s="141" t="s">
        <v>252</v>
      </c>
      <c r="H4286" s="69"/>
      <c r="I4286" s="76"/>
      <c r="J4286" s="108"/>
      <c r="K4286" s="88"/>
      <c r="N4286" s="18"/>
      <c r="P4286" s="4">
        <v>238.0</v>
      </c>
      <c r="Q4286" s="4"/>
      <c r="R4286" s="4"/>
      <c r="S4286" s="21"/>
      <c r="T4286" s="21"/>
      <c r="V4286" s="89"/>
      <c r="Z4286" s="73"/>
      <c r="AA4286" s="73">
        <v>0.0</v>
      </c>
      <c r="AB4286" s="4"/>
      <c r="AC4286" s="74"/>
      <c r="AD4286" s="75"/>
      <c r="AE4286" s="75"/>
      <c r="AF4286" s="75"/>
      <c r="AJ4286" s="90"/>
      <c r="AK4286" s="18"/>
      <c r="AL4286" s="18"/>
      <c r="AT4286" s="18"/>
      <c r="AU4286" s="91"/>
    </row>
    <row r="4287" ht="60.0" customHeight="1">
      <c r="A4287" s="62">
        <v>171.0</v>
      </c>
      <c r="B4287" s="113" t="s">
        <v>4728</v>
      </c>
      <c r="C4287" s="66"/>
      <c r="D4287" s="82"/>
      <c r="E4287" s="66"/>
      <c r="F4287" s="114"/>
      <c r="G4287" s="68"/>
      <c r="H4287" s="69"/>
      <c r="I4287" s="78"/>
      <c r="J4287" s="71"/>
      <c r="K4287" s="71"/>
      <c r="N4287" s="18"/>
      <c r="P4287" s="4">
        <v>211.0</v>
      </c>
      <c r="Q4287" s="4"/>
      <c r="R4287" s="5"/>
      <c r="S4287" s="21"/>
      <c r="T4287" s="21"/>
      <c r="V4287" s="72"/>
      <c r="Z4287" s="73"/>
      <c r="AA4287" s="73"/>
      <c r="AB4287" s="4"/>
      <c r="AC4287" s="74"/>
      <c r="AD4287" s="75"/>
      <c r="AE4287" s="75"/>
      <c r="AF4287" s="75"/>
      <c r="AJ4287" s="90"/>
      <c r="AK4287" s="18"/>
      <c r="AL4287" s="18"/>
      <c r="AT4287" s="18"/>
      <c r="AU4287" s="91"/>
    </row>
    <row r="4288" ht="12.0" customHeight="1">
      <c r="A4288" s="79">
        <v>5707014.0</v>
      </c>
      <c r="B4288" s="80" t="s">
        <v>4729</v>
      </c>
      <c r="C4288" s="81"/>
      <c r="D4288" s="82">
        <v>318.73</v>
      </c>
      <c r="E4288" s="83" t="s">
        <v>245</v>
      </c>
      <c r="F4288" s="127">
        <f t="shared" ref="F4288:F4290" si="392">D4288*1.22</f>
        <v>388.8506</v>
      </c>
      <c r="G4288" s="85" t="s">
        <v>252</v>
      </c>
      <c r="H4288" s="69"/>
      <c r="I4288" s="87" t="s">
        <v>538</v>
      </c>
      <c r="J4288" s="108"/>
      <c r="K4288" s="88"/>
      <c r="N4288" s="18"/>
      <c r="P4288" s="4">
        <v>211.0</v>
      </c>
      <c r="Q4288" s="4"/>
      <c r="R4288" s="4"/>
      <c r="S4288" s="21"/>
      <c r="T4288" s="21"/>
      <c r="V4288" s="89"/>
      <c r="Z4288" s="73"/>
      <c r="AA4288" s="73">
        <v>0.0</v>
      </c>
      <c r="AB4288" s="4"/>
      <c r="AC4288" s="74"/>
      <c r="AD4288" s="75"/>
      <c r="AE4288" s="75"/>
      <c r="AF4288" s="75"/>
      <c r="AJ4288" s="90"/>
      <c r="AK4288" s="18"/>
      <c r="AL4288" s="18"/>
      <c r="AT4288" s="18"/>
      <c r="AU4288" s="91"/>
    </row>
    <row r="4289" ht="12.0" customHeight="1">
      <c r="A4289" s="97">
        <v>5707015.0</v>
      </c>
      <c r="B4289" s="92" t="s">
        <v>4730</v>
      </c>
      <c r="C4289" s="93"/>
      <c r="D4289" s="82">
        <v>639.68</v>
      </c>
      <c r="E4289" s="94" t="s">
        <v>245</v>
      </c>
      <c r="F4289" s="84">
        <f t="shared" si="392"/>
        <v>780.4096</v>
      </c>
      <c r="G4289" s="95" t="s">
        <v>274</v>
      </c>
      <c r="H4289" s="69"/>
      <c r="I4289" s="187" t="s">
        <v>4731</v>
      </c>
      <c r="J4289" s="108"/>
      <c r="K4289" s="88"/>
      <c r="N4289" s="18"/>
      <c r="P4289" s="4">
        <v>211.0</v>
      </c>
      <c r="Q4289" s="4"/>
      <c r="R4289" s="4"/>
      <c r="S4289" s="21"/>
      <c r="T4289" s="21"/>
      <c r="V4289" s="89"/>
      <c r="Z4289" s="73"/>
      <c r="AA4289" s="73">
        <v>15.000737499385409</v>
      </c>
      <c r="AB4289" s="4"/>
      <c r="AC4289" s="74"/>
      <c r="AD4289" s="75"/>
      <c r="AE4289" s="75"/>
      <c r="AF4289" s="75"/>
      <c r="AJ4289" s="90">
        <v>3601015.0</v>
      </c>
      <c r="AK4289" s="18"/>
      <c r="AL4289" s="18"/>
      <c r="AT4289" s="18"/>
      <c r="AU4289" s="91"/>
    </row>
    <row r="4290" ht="12.0" customHeight="1">
      <c r="A4290" s="109">
        <v>5707016.0</v>
      </c>
      <c r="B4290" s="110" t="s">
        <v>4732</v>
      </c>
      <c r="C4290" s="111"/>
      <c r="D4290" s="82">
        <v>779.62</v>
      </c>
      <c r="E4290" s="121" t="s">
        <v>245</v>
      </c>
      <c r="F4290" s="128">
        <f t="shared" si="392"/>
        <v>951.1364</v>
      </c>
      <c r="G4290" s="112" t="s">
        <v>252</v>
      </c>
      <c r="H4290" s="69"/>
      <c r="I4290" s="193"/>
      <c r="J4290" s="108"/>
      <c r="K4290" s="88"/>
      <c r="N4290" s="18"/>
      <c r="P4290" s="4">
        <v>211.0</v>
      </c>
      <c r="Q4290" s="4"/>
      <c r="R4290" s="4"/>
      <c r="S4290" s="21"/>
      <c r="T4290" s="21"/>
      <c r="V4290" s="89"/>
      <c r="Z4290" s="73"/>
      <c r="AA4290" s="73">
        <v>14.999193157979661</v>
      </c>
      <c r="AB4290" s="4"/>
      <c r="AC4290" s="74"/>
      <c r="AD4290" s="75"/>
      <c r="AE4290" s="75"/>
      <c r="AF4290" s="75"/>
      <c r="AJ4290" s="90">
        <v>3601016.0</v>
      </c>
      <c r="AK4290" s="18"/>
      <c r="AL4290" s="18"/>
      <c r="AT4290" s="18"/>
      <c r="AU4290" s="91"/>
    </row>
    <row r="4291" ht="60.0" customHeight="1">
      <c r="A4291" s="62">
        <v>172.0</v>
      </c>
      <c r="B4291" s="113" t="s">
        <v>4733</v>
      </c>
      <c r="C4291" s="66"/>
      <c r="D4291" s="82"/>
      <c r="E4291" s="66"/>
      <c r="F4291" s="114"/>
      <c r="G4291" s="68"/>
      <c r="H4291" s="69"/>
      <c r="I4291" s="78"/>
      <c r="J4291" s="71"/>
      <c r="K4291" s="71"/>
      <c r="N4291" s="18"/>
      <c r="P4291" s="4">
        <v>67.0</v>
      </c>
      <c r="Q4291" s="4"/>
      <c r="R4291" s="5"/>
      <c r="S4291" s="21"/>
      <c r="T4291" s="21"/>
      <c r="V4291" s="72"/>
      <c r="Z4291" s="73"/>
      <c r="AA4291" s="73"/>
      <c r="AB4291" s="4"/>
      <c r="AC4291" s="74"/>
      <c r="AD4291" s="75"/>
      <c r="AE4291" s="75"/>
      <c r="AF4291" s="76"/>
      <c r="AJ4291" s="90"/>
      <c r="AK4291" s="18"/>
      <c r="AL4291" s="18"/>
      <c r="AT4291" s="18"/>
      <c r="AU4291" s="91"/>
    </row>
    <row r="4292" ht="12.0" customHeight="1">
      <c r="A4292" s="79">
        <v>2805008.0</v>
      </c>
      <c r="B4292" s="80" t="s">
        <v>4734</v>
      </c>
      <c r="C4292" s="81"/>
      <c r="D4292" s="82">
        <v>391.78</v>
      </c>
      <c r="E4292" s="83" t="s">
        <v>245</v>
      </c>
      <c r="F4292" s="84">
        <f t="shared" ref="F4292:F4293" si="393">D4292*1.22</f>
        <v>477.9716</v>
      </c>
      <c r="G4292" s="85" t="s">
        <v>252</v>
      </c>
      <c r="H4292" s="69"/>
      <c r="I4292" s="187" t="s">
        <v>4735</v>
      </c>
      <c r="J4292" s="76"/>
      <c r="K4292" s="88"/>
      <c r="N4292" s="18"/>
      <c r="P4292" s="4">
        <v>67.0</v>
      </c>
      <c r="Q4292" s="4"/>
      <c r="R4292" s="4"/>
      <c r="S4292" s="21"/>
      <c r="T4292" s="21"/>
      <c r="V4292" s="89"/>
      <c r="Z4292" s="73"/>
      <c r="AA4292" s="73">
        <v>5.002465618322276</v>
      </c>
      <c r="AB4292" s="4"/>
      <c r="AC4292" s="74"/>
      <c r="AD4292" s="75"/>
      <c r="AE4292" s="75"/>
      <c r="AF4292" s="76"/>
      <c r="AJ4292" s="90"/>
      <c r="AK4292" s="18"/>
      <c r="AL4292" s="18"/>
      <c r="AT4292" s="18"/>
      <c r="AU4292" s="91"/>
    </row>
    <row r="4293" ht="12.0" customHeight="1">
      <c r="A4293" s="109">
        <v>2805009.0</v>
      </c>
      <c r="B4293" s="110" t="s">
        <v>4736</v>
      </c>
      <c r="C4293" s="111"/>
      <c r="D4293" s="82">
        <v>623.7</v>
      </c>
      <c r="E4293" s="121" t="s">
        <v>245</v>
      </c>
      <c r="F4293" s="128">
        <f t="shared" si="393"/>
        <v>760.914</v>
      </c>
      <c r="G4293" s="112" t="s">
        <v>252</v>
      </c>
      <c r="H4293" s="69"/>
      <c r="I4293" s="193"/>
      <c r="J4293" s="76"/>
      <c r="K4293" s="88"/>
      <c r="N4293" s="18"/>
      <c r="P4293" s="4">
        <v>67.0</v>
      </c>
      <c r="Q4293" s="4"/>
      <c r="R4293" s="4"/>
      <c r="S4293" s="21"/>
      <c r="T4293" s="21"/>
      <c r="V4293" s="89"/>
      <c r="Z4293" s="73"/>
      <c r="AA4293" s="73">
        <v>4.999245396921225</v>
      </c>
      <c r="AB4293" s="4"/>
      <c r="AC4293" s="74"/>
      <c r="AD4293" s="75"/>
      <c r="AE4293" s="75"/>
      <c r="AF4293" s="76"/>
      <c r="AJ4293" s="90"/>
      <c r="AK4293" s="18"/>
      <c r="AL4293" s="18"/>
      <c r="AT4293" s="18"/>
      <c r="AU4293" s="91"/>
    </row>
    <row r="4294" ht="60.0" customHeight="1">
      <c r="A4294" s="62">
        <v>173.0</v>
      </c>
      <c r="B4294" s="113" t="s">
        <v>4737</v>
      </c>
      <c r="C4294" s="66"/>
      <c r="D4294" s="82"/>
      <c r="E4294" s="66"/>
      <c r="F4294" s="114"/>
      <c r="G4294" s="68"/>
      <c r="H4294" s="69"/>
      <c r="I4294" s="78"/>
      <c r="J4294" s="71"/>
      <c r="K4294" s="71"/>
      <c r="N4294" s="18"/>
      <c r="P4294" s="4">
        <v>239.0</v>
      </c>
      <c r="Q4294" s="4"/>
      <c r="R4294" s="5"/>
      <c r="S4294" s="21"/>
      <c r="T4294" s="21"/>
      <c r="V4294" s="72"/>
      <c r="Z4294" s="73"/>
      <c r="AA4294" s="73"/>
      <c r="AB4294" s="4"/>
      <c r="AC4294" s="74"/>
      <c r="AD4294" s="75"/>
      <c r="AE4294" s="75"/>
      <c r="AF4294" s="76"/>
      <c r="AJ4294" s="90"/>
      <c r="AK4294" s="18"/>
      <c r="AL4294" s="18"/>
      <c r="AT4294" s="18"/>
      <c r="AU4294" s="91"/>
    </row>
    <row r="4295" ht="12.0" customHeight="1">
      <c r="A4295" s="79">
        <v>5707019.0</v>
      </c>
      <c r="B4295" s="80" t="s">
        <v>4738</v>
      </c>
      <c r="C4295" s="81"/>
      <c r="D4295" s="82">
        <v>519.74</v>
      </c>
      <c r="E4295" s="83" t="s">
        <v>245</v>
      </c>
      <c r="F4295" s="84">
        <f t="shared" ref="F4295:F4300" si="394">D4295*1.22</f>
        <v>634.0828</v>
      </c>
      <c r="G4295" s="85" t="s">
        <v>252</v>
      </c>
      <c r="H4295" s="69"/>
      <c r="I4295" s="87" t="s">
        <v>1735</v>
      </c>
      <c r="J4295" s="108"/>
      <c r="K4295" s="88"/>
      <c r="N4295" s="18"/>
      <c r="P4295" s="4">
        <v>239.0</v>
      </c>
      <c r="Q4295" s="4"/>
      <c r="R4295" s="4"/>
      <c r="S4295" s="21"/>
      <c r="T4295" s="21"/>
      <c r="V4295" s="89"/>
      <c r="Z4295" s="73"/>
      <c r="AA4295" s="73">
        <v>15.001058969471416</v>
      </c>
      <c r="AB4295" s="4"/>
      <c r="AC4295" s="74"/>
      <c r="AD4295" s="75"/>
      <c r="AE4295" s="75"/>
      <c r="AF4295" s="76"/>
      <c r="AJ4295" s="90">
        <v>3601019.0</v>
      </c>
      <c r="AK4295" s="18"/>
      <c r="AL4295" s="18"/>
      <c r="AT4295" s="18"/>
      <c r="AU4295" s="91"/>
    </row>
    <row r="4296" ht="12.0" customHeight="1">
      <c r="A4296" s="97">
        <v>3601018.0</v>
      </c>
      <c r="B4296" s="92" t="s">
        <v>4739</v>
      </c>
      <c r="C4296" s="93"/>
      <c r="D4296" s="82">
        <v>482.43</v>
      </c>
      <c r="E4296" s="94"/>
      <c r="F4296" s="84">
        <f t="shared" si="394"/>
        <v>588.5646</v>
      </c>
      <c r="G4296" s="95" t="s">
        <v>274</v>
      </c>
      <c r="H4296" s="69"/>
      <c r="I4296" s="187" t="s">
        <v>4740</v>
      </c>
      <c r="J4296" s="108"/>
      <c r="K4296" s="88"/>
      <c r="N4296" s="18"/>
      <c r="P4296" s="4">
        <v>239.0</v>
      </c>
      <c r="Q4296" s="4"/>
      <c r="R4296" s="4"/>
      <c r="S4296" s="21"/>
      <c r="T4296" s="21"/>
      <c r="V4296" s="89"/>
      <c r="Z4296" s="73"/>
      <c r="AA4296" s="73">
        <v>15.00097789947192</v>
      </c>
      <c r="AB4296" s="4"/>
      <c r="AC4296" s="74"/>
      <c r="AD4296" s="75"/>
      <c r="AE4296" s="75"/>
      <c r="AF4296" s="76"/>
      <c r="AJ4296" s="90"/>
      <c r="AK4296" s="18"/>
      <c r="AL4296" s="18"/>
      <c r="AT4296" s="18"/>
      <c r="AU4296" s="91"/>
    </row>
    <row r="4297" ht="12.0" customHeight="1">
      <c r="A4297" s="97">
        <v>5707021.0</v>
      </c>
      <c r="B4297" s="92" t="s">
        <v>4741</v>
      </c>
      <c r="C4297" s="93"/>
      <c r="D4297" s="82">
        <v>519.74</v>
      </c>
      <c r="E4297" s="94" t="s">
        <v>245</v>
      </c>
      <c r="F4297" s="84">
        <f t="shared" si="394"/>
        <v>634.0828</v>
      </c>
      <c r="G4297" s="95" t="s">
        <v>252</v>
      </c>
      <c r="H4297" s="69"/>
      <c r="I4297" s="188"/>
      <c r="J4297" s="108"/>
      <c r="K4297" s="88"/>
      <c r="N4297" s="18"/>
      <c r="P4297" s="4">
        <v>239.0</v>
      </c>
      <c r="Q4297" s="4"/>
      <c r="R4297" s="4"/>
      <c r="S4297" s="21"/>
      <c r="T4297" s="21"/>
      <c r="V4297" s="89"/>
      <c r="Z4297" s="73"/>
      <c r="AA4297" s="73">
        <v>15.001058969471416</v>
      </c>
      <c r="AB4297" s="4"/>
      <c r="AC4297" s="74"/>
      <c r="AD4297" s="75"/>
      <c r="AE4297" s="75"/>
      <c r="AF4297" s="76"/>
      <c r="AJ4297" s="90">
        <v>3601021.0</v>
      </c>
      <c r="AK4297" s="18"/>
      <c r="AL4297" s="18"/>
      <c r="AT4297" s="18"/>
      <c r="AU4297" s="91"/>
    </row>
    <row r="4298" ht="12.0" customHeight="1">
      <c r="A4298" s="97">
        <v>3601020.0</v>
      </c>
      <c r="B4298" s="92" t="s">
        <v>4742</v>
      </c>
      <c r="C4298" s="93"/>
      <c r="D4298" s="82">
        <v>482.43</v>
      </c>
      <c r="E4298" s="94"/>
      <c r="F4298" s="84">
        <f t="shared" si="394"/>
        <v>588.5646</v>
      </c>
      <c r="G4298" s="95" t="s">
        <v>274</v>
      </c>
      <c r="H4298" s="69"/>
      <c r="I4298" s="76"/>
      <c r="J4298" s="108"/>
      <c r="K4298" s="88"/>
      <c r="N4298" s="18"/>
      <c r="P4298" s="4">
        <v>239.0</v>
      </c>
      <c r="Q4298" s="4"/>
      <c r="R4298" s="4"/>
      <c r="S4298" s="21"/>
      <c r="T4298" s="21"/>
      <c r="V4298" s="89"/>
      <c r="Z4298" s="73"/>
      <c r="AA4298" s="73">
        <v>15.00097789947192</v>
      </c>
      <c r="AB4298" s="4"/>
      <c r="AC4298" s="74"/>
      <c r="AD4298" s="75"/>
      <c r="AE4298" s="75"/>
      <c r="AF4298" s="76"/>
      <c r="AJ4298" s="90"/>
      <c r="AK4298" s="18"/>
      <c r="AL4298" s="18"/>
      <c r="AT4298" s="18"/>
      <c r="AU4298" s="91"/>
    </row>
    <row r="4299" ht="12.0" customHeight="1">
      <c r="A4299" s="97">
        <v>5707023.0</v>
      </c>
      <c r="B4299" s="92" t="s">
        <v>4743</v>
      </c>
      <c r="C4299" s="93"/>
      <c r="D4299" s="82">
        <v>519.74</v>
      </c>
      <c r="E4299" s="94" t="s">
        <v>245</v>
      </c>
      <c r="F4299" s="84">
        <f t="shared" si="394"/>
        <v>634.0828</v>
      </c>
      <c r="G4299" s="95" t="s">
        <v>252</v>
      </c>
      <c r="H4299" s="69"/>
      <c r="I4299" s="187" t="s">
        <v>4744</v>
      </c>
      <c r="J4299" s="108"/>
      <c r="K4299" s="88"/>
      <c r="N4299" s="18"/>
      <c r="P4299" s="4">
        <v>239.0</v>
      </c>
      <c r="Q4299" s="4"/>
      <c r="R4299" s="4"/>
      <c r="S4299" s="21"/>
      <c r="T4299" s="21"/>
      <c r="V4299" s="89"/>
      <c r="Z4299" s="73"/>
      <c r="AA4299" s="73">
        <v>15.001058969471416</v>
      </c>
      <c r="AB4299" s="4"/>
      <c r="AC4299" s="74"/>
      <c r="AD4299" s="75"/>
      <c r="AE4299" s="75"/>
      <c r="AF4299" s="76"/>
      <c r="AJ4299" s="90">
        <v>3601023.0</v>
      </c>
      <c r="AK4299" s="18"/>
      <c r="AL4299" s="18"/>
      <c r="AT4299" s="18"/>
      <c r="AU4299" s="91"/>
    </row>
    <row r="4300" ht="12.0" customHeight="1">
      <c r="A4300" s="109">
        <v>3601022.0</v>
      </c>
      <c r="B4300" s="110" t="s">
        <v>4745</v>
      </c>
      <c r="C4300" s="111"/>
      <c r="D4300" s="82">
        <v>482.43</v>
      </c>
      <c r="E4300" s="121"/>
      <c r="F4300" s="128">
        <f t="shared" si="394"/>
        <v>588.5646</v>
      </c>
      <c r="G4300" s="112" t="s">
        <v>252</v>
      </c>
      <c r="H4300" s="69"/>
      <c r="I4300" s="193"/>
      <c r="J4300" s="108"/>
      <c r="K4300" s="88"/>
      <c r="N4300" s="18"/>
      <c r="P4300" s="4">
        <v>239.0</v>
      </c>
      <c r="Q4300" s="4"/>
      <c r="R4300" s="4"/>
      <c r="S4300" s="21"/>
      <c r="T4300" s="21"/>
      <c r="V4300" s="89"/>
      <c r="Z4300" s="73"/>
      <c r="AA4300" s="73">
        <v>15.00097789947192</v>
      </c>
      <c r="AB4300" s="4"/>
      <c r="AC4300" s="74"/>
      <c r="AD4300" s="75"/>
      <c r="AE4300" s="75"/>
      <c r="AF4300" s="76"/>
      <c r="AJ4300" s="90"/>
      <c r="AK4300" s="18"/>
      <c r="AL4300" s="18"/>
      <c r="AT4300" s="18"/>
      <c r="AU4300" s="91"/>
    </row>
    <row r="4301" ht="60.0" customHeight="1">
      <c r="A4301" s="62">
        <v>174.0</v>
      </c>
      <c r="B4301" s="113" t="s">
        <v>4746</v>
      </c>
      <c r="C4301" s="66"/>
      <c r="D4301" s="82"/>
      <c r="E4301" s="66"/>
      <c r="F4301" s="114"/>
      <c r="G4301" s="68"/>
      <c r="H4301" s="69"/>
      <c r="I4301" s="78"/>
      <c r="J4301" s="71"/>
      <c r="K4301" s="71"/>
      <c r="N4301" s="18"/>
      <c r="P4301" s="4">
        <v>240.0</v>
      </c>
      <c r="Q4301" s="4"/>
      <c r="R4301" s="5"/>
      <c r="S4301" s="21"/>
      <c r="T4301" s="21"/>
      <c r="V4301" s="72"/>
      <c r="Z4301" s="73"/>
      <c r="AA4301" s="73"/>
      <c r="AB4301" s="4"/>
      <c r="AC4301" s="74"/>
      <c r="AD4301" s="75"/>
      <c r="AE4301" s="75"/>
      <c r="AF4301" s="76"/>
      <c r="AJ4301" s="90"/>
      <c r="AK4301" s="18"/>
      <c r="AL4301" s="18"/>
      <c r="AT4301" s="18"/>
      <c r="AU4301" s="91"/>
    </row>
    <row r="4302" ht="12.0" customHeight="1">
      <c r="A4302" s="152">
        <v>5707017.0</v>
      </c>
      <c r="B4302" s="156" t="s">
        <v>4747</v>
      </c>
      <c r="C4302" s="157"/>
      <c r="D4302" s="82">
        <v>601.55</v>
      </c>
      <c r="E4302" s="172" t="s">
        <v>245</v>
      </c>
      <c r="F4302" s="128">
        <f>D4302*1.22</f>
        <v>733.891</v>
      </c>
      <c r="G4302" s="141" t="s">
        <v>252</v>
      </c>
      <c r="H4302" s="69"/>
      <c r="I4302" s="76"/>
      <c r="J4302" s="108"/>
      <c r="K4302" s="88"/>
      <c r="N4302" s="18"/>
      <c r="P4302" s="4">
        <v>240.0</v>
      </c>
      <c r="Q4302" s="4"/>
      <c r="R4302" s="4"/>
      <c r="S4302" s="21"/>
      <c r="T4302" s="21"/>
      <c r="V4302" s="89"/>
      <c r="Z4302" s="73"/>
      <c r="AA4302" s="73">
        <v>15.000130708702585</v>
      </c>
      <c r="AB4302" s="4"/>
      <c r="AC4302" s="74"/>
      <c r="AD4302" s="75"/>
      <c r="AE4302" s="75"/>
      <c r="AF4302" s="76"/>
      <c r="AJ4302" s="90">
        <v>3601017.0</v>
      </c>
      <c r="AK4302" s="18"/>
      <c r="AL4302" s="18"/>
      <c r="AT4302" s="18"/>
      <c r="AU4302" s="91"/>
    </row>
    <row r="4303" ht="60.0" customHeight="1">
      <c r="A4303" s="62">
        <v>175.0</v>
      </c>
      <c r="B4303" s="113" t="s">
        <v>4748</v>
      </c>
      <c r="C4303" s="66"/>
      <c r="D4303" s="82"/>
      <c r="E4303" s="66"/>
      <c r="F4303" s="114"/>
      <c r="G4303" s="68"/>
      <c r="H4303" s="69"/>
      <c r="I4303" s="78"/>
      <c r="J4303" s="71"/>
      <c r="K4303" s="71"/>
      <c r="N4303" s="18"/>
      <c r="P4303" s="4">
        <v>210.0</v>
      </c>
      <c r="Q4303" s="4"/>
      <c r="R4303" s="5"/>
      <c r="S4303" s="21"/>
      <c r="T4303" s="21"/>
      <c r="V4303" s="72"/>
      <c r="Z4303" s="73"/>
      <c r="AA4303" s="73"/>
      <c r="AB4303" s="4"/>
      <c r="AC4303" s="74"/>
      <c r="AD4303" s="75"/>
      <c r="AE4303" s="75"/>
      <c r="AF4303" s="75"/>
      <c r="AJ4303" s="90"/>
      <c r="AK4303" s="18"/>
      <c r="AL4303" s="18"/>
      <c r="AT4303" s="18"/>
      <c r="AU4303" s="91"/>
    </row>
    <row r="4304" ht="12.0" customHeight="1">
      <c r="A4304" s="79">
        <v>4301001.0</v>
      </c>
      <c r="B4304" s="80" t="s">
        <v>4749</v>
      </c>
      <c r="C4304" s="81"/>
      <c r="D4304" s="82">
        <v>715.72</v>
      </c>
      <c r="E4304" s="83" t="s">
        <v>245</v>
      </c>
      <c r="F4304" s="84">
        <f t="shared" ref="F4304:F4309" si="395">D4304*1.22</f>
        <v>873.1784</v>
      </c>
      <c r="G4304" s="85"/>
      <c r="H4304" s="69"/>
      <c r="I4304" s="87" t="s">
        <v>1735</v>
      </c>
      <c r="J4304" s="108"/>
      <c r="K4304" s="88"/>
      <c r="N4304" s="18"/>
      <c r="P4304" s="4">
        <v>210.0</v>
      </c>
      <c r="Q4304" s="4"/>
      <c r="R4304" s="4"/>
      <c r="S4304" s="21"/>
      <c r="T4304" s="21"/>
      <c r="V4304" s="89"/>
      <c r="Z4304" s="73"/>
      <c r="AA4304" s="73">
        <v>15.000468252481738</v>
      </c>
      <c r="AB4304" s="4"/>
      <c r="AC4304" s="74"/>
      <c r="AD4304" s="75"/>
      <c r="AE4304" s="75"/>
      <c r="AF4304" s="75"/>
      <c r="AJ4304" s="90"/>
      <c r="AK4304" s="18"/>
      <c r="AL4304" s="18"/>
      <c r="AT4304" s="18"/>
      <c r="AU4304" s="91"/>
    </row>
    <row r="4305" ht="12.0" customHeight="1">
      <c r="A4305" s="97">
        <v>4301002.0</v>
      </c>
      <c r="B4305" s="92" t="s">
        <v>4750</v>
      </c>
      <c r="C4305" s="93"/>
      <c r="D4305" s="82">
        <v>867.11</v>
      </c>
      <c r="E4305" s="94" t="s">
        <v>245</v>
      </c>
      <c r="F4305" s="84">
        <f t="shared" si="395"/>
        <v>1057.8742</v>
      </c>
      <c r="G4305" s="95"/>
      <c r="H4305" s="69"/>
      <c r="I4305" s="187" t="s">
        <v>4751</v>
      </c>
      <c r="J4305" s="108"/>
      <c r="K4305" s="88"/>
      <c r="N4305" s="18"/>
      <c r="P4305" s="4">
        <v>210.0</v>
      </c>
      <c r="Q4305" s="4"/>
      <c r="R4305" s="4"/>
      <c r="S4305" s="21"/>
      <c r="T4305" s="21"/>
      <c r="V4305" s="89"/>
      <c r="Z4305" s="73"/>
      <c r="AA4305" s="73">
        <v>14.999903376041132</v>
      </c>
      <c r="AB4305" s="4"/>
      <c r="AC4305" s="74"/>
      <c r="AD4305" s="75"/>
      <c r="AE4305" s="75"/>
      <c r="AF4305" s="75"/>
      <c r="AJ4305" s="90"/>
      <c r="AK4305" s="18"/>
      <c r="AL4305" s="18"/>
      <c r="AT4305" s="18"/>
      <c r="AU4305" s="91"/>
    </row>
    <row r="4306" ht="12.0" customHeight="1">
      <c r="A4306" s="97">
        <v>4301003.0</v>
      </c>
      <c r="B4306" s="92" t="s">
        <v>4752</v>
      </c>
      <c r="C4306" s="93"/>
      <c r="D4306" s="82">
        <v>1245.5</v>
      </c>
      <c r="E4306" s="94" t="s">
        <v>245</v>
      </c>
      <c r="F4306" s="84">
        <f t="shared" si="395"/>
        <v>1519.51</v>
      </c>
      <c r="G4306" s="95"/>
      <c r="H4306" s="69"/>
      <c r="I4306" s="188"/>
      <c r="J4306" s="108"/>
      <c r="K4306" s="88"/>
      <c r="N4306" s="18"/>
      <c r="P4306" s="4">
        <v>210.0</v>
      </c>
      <c r="Q4306" s="4"/>
      <c r="R4306" s="4"/>
      <c r="S4306" s="21"/>
      <c r="T4306" s="21"/>
      <c r="V4306" s="89"/>
      <c r="Z4306" s="73"/>
      <c r="AA4306" s="73">
        <v>14.999730922398015</v>
      </c>
      <c r="AB4306" s="4"/>
      <c r="AC4306" s="74"/>
      <c r="AD4306" s="75"/>
      <c r="AE4306" s="75"/>
      <c r="AF4306" s="75"/>
      <c r="AJ4306" s="90"/>
      <c r="AK4306" s="18"/>
      <c r="AL4306" s="18"/>
      <c r="AT4306" s="18"/>
      <c r="AU4306" s="91"/>
    </row>
    <row r="4307" ht="12.0" customHeight="1">
      <c r="A4307" s="97">
        <v>4301004.0</v>
      </c>
      <c r="B4307" s="92" t="s">
        <v>4753</v>
      </c>
      <c r="C4307" s="93"/>
      <c r="D4307" s="82">
        <v>1766.38</v>
      </c>
      <c r="E4307" s="94" t="s">
        <v>245</v>
      </c>
      <c r="F4307" s="84">
        <f t="shared" si="395"/>
        <v>2154.9836</v>
      </c>
      <c r="G4307" s="95"/>
      <c r="H4307" s="69"/>
      <c r="I4307" s="76"/>
      <c r="J4307" s="108"/>
      <c r="K4307" s="88"/>
      <c r="N4307" s="18"/>
      <c r="P4307" s="4">
        <v>210.0</v>
      </c>
      <c r="Q4307" s="4"/>
      <c r="R4307" s="4"/>
      <c r="S4307" s="21"/>
      <c r="T4307" s="21"/>
      <c r="V4307" s="89"/>
      <c r="Z4307" s="73"/>
      <c r="AA4307" s="73">
        <v>15.000047432479874</v>
      </c>
      <c r="AB4307" s="4"/>
      <c r="AC4307" s="74"/>
      <c r="AD4307" s="75"/>
      <c r="AE4307" s="75"/>
      <c r="AF4307" s="75"/>
      <c r="AJ4307" s="90"/>
      <c r="AK4307" s="18"/>
      <c r="AL4307" s="18"/>
      <c r="AT4307" s="18"/>
      <c r="AU4307" s="91"/>
    </row>
    <row r="4308" ht="12.0" customHeight="1">
      <c r="A4308" s="97">
        <v>4301005.0</v>
      </c>
      <c r="B4308" s="92" t="s">
        <v>4754</v>
      </c>
      <c r="C4308" s="93"/>
      <c r="D4308" s="82">
        <v>2101.75</v>
      </c>
      <c r="E4308" s="94" t="s">
        <v>245</v>
      </c>
      <c r="F4308" s="84">
        <f t="shared" si="395"/>
        <v>2564.135</v>
      </c>
      <c r="G4308" s="95"/>
      <c r="H4308" s="69"/>
      <c r="I4308" s="76"/>
      <c r="J4308" s="108"/>
      <c r="K4308" s="88"/>
      <c r="N4308" s="18"/>
      <c r="P4308" s="4">
        <v>210.0</v>
      </c>
      <c r="Q4308" s="4"/>
      <c r="R4308" s="4"/>
      <c r="S4308" s="21"/>
      <c r="T4308" s="21"/>
      <c r="V4308" s="89"/>
      <c r="Z4308" s="73"/>
      <c r="AA4308" s="73">
        <v>14.99996013617482</v>
      </c>
      <c r="AB4308" s="4"/>
      <c r="AC4308" s="74"/>
      <c r="AD4308" s="75"/>
      <c r="AE4308" s="75"/>
      <c r="AF4308" s="75"/>
      <c r="AJ4308" s="90"/>
      <c r="AK4308" s="18"/>
      <c r="AL4308" s="18"/>
      <c r="AT4308" s="18"/>
      <c r="AU4308" s="91"/>
    </row>
    <row r="4309" ht="12.0" customHeight="1">
      <c r="A4309" s="109">
        <v>4301006.0</v>
      </c>
      <c r="B4309" s="110" t="s">
        <v>4755</v>
      </c>
      <c r="C4309" s="111"/>
      <c r="D4309" s="82">
        <v>3113.67</v>
      </c>
      <c r="E4309" s="121" t="s">
        <v>245</v>
      </c>
      <c r="F4309" s="128">
        <f t="shared" si="395"/>
        <v>3798.6774</v>
      </c>
      <c r="G4309" s="112"/>
      <c r="H4309" s="69"/>
      <c r="I4309" s="76"/>
      <c r="J4309" s="108"/>
      <c r="K4309" s="88"/>
      <c r="N4309" s="18"/>
      <c r="P4309" s="4">
        <v>210.0</v>
      </c>
      <c r="Q4309" s="4"/>
      <c r="R4309" s="4"/>
      <c r="S4309" s="21"/>
      <c r="T4309" s="21"/>
      <c r="V4309" s="89"/>
      <c r="Z4309" s="73"/>
      <c r="AA4309" s="73">
        <v>14.999865457578778</v>
      </c>
      <c r="AB4309" s="4"/>
      <c r="AC4309" s="74"/>
      <c r="AD4309" s="75"/>
      <c r="AE4309" s="75"/>
      <c r="AF4309" s="75"/>
      <c r="AJ4309" s="90"/>
      <c r="AK4309" s="18"/>
      <c r="AL4309" s="18"/>
      <c r="AT4309" s="18"/>
      <c r="AU4309" s="91"/>
    </row>
    <row r="4310" ht="60.0" customHeight="1">
      <c r="A4310" s="62">
        <v>176.0</v>
      </c>
      <c r="B4310" s="113" t="s">
        <v>4756</v>
      </c>
      <c r="C4310" s="66"/>
      <c r="D4310" s="82"/>
      <c r="E4310" s="66"/>
      <c r="F4310" s="114"/>
      <c r="G4310" s="68"/>
      <c r="H4310" s="69"/>
      <c r="I4310" s="78"/>
      <c r="J4310" s="71"/>
      <c r="K4310" s="71"/>
      <c r="N4310" s="18"/>
      <c r="P4310" s="4">
        <v>241.0</v>
      </c>
      <c r="Q4310" s="4"/>
      <c r="R4310" s="5"/>
      <c r="S4310" s="21"/>
      <c r="T4310" s="21"/>
      <c r="V4310" s="72"/>
      <c r="Z4310" s="73"/>
      <c r="AA4310" s="73"/>
      <c r="AB4310" s="4"/>
      <c r="AC4310" s="74"/>
      <c r="AD4310" s="75"/>
      <c r="AE4310" s="76"/>
      <c r="AF4310" s="76"/>
      <c r="AJ4310" s="90"/>
      <c r="AK4310" s="18"/>
      <c r="AL4310" s="18"/>
      <c r="AT4310" s="18"/>
      <c r="AU4310" s="91"/>
    </row>
    <row r="4311" ht="12.0" customHeight="1">
      <c r="A4311" s="79">
        <v>4101001.0</v>
      </c>
      <c r="B4311" s="80" t="s">
        <v>4757</v>
      </c>
      <c r="C4311" s="81"/>
      <c r="D4311" s="82">
        <v>261.07</v>
      </c>
      <c r="E4311" s="83" t="s">
        <v>245</v>
      </c>
      <c r="F4311" s="127">
        <f t="shared" ref="F4311:F4316" si="396">D4311*1.22</f>
        <v>318.5054</v>
      </c>
      <c r="G4311" s="85" t="s">
        <v>252</v>
      </c>
      <c r="H4311" s="69"/>
      <c r="I4311" s="87" t="s">
        <v>1735</v>
      </c>
      <c r="J4311" s="108"/>
      <c r="K4311" s="88"/>
      <c r="N4311" s="18"/>
      <c r="P4311" s="4">
        <v>241.0</v>
      </c>
      <c r="Q4311" s="4"/>
      <c r="R4311" s="4"/>
      <c r="S4311" s="21"/>
      <c r="T4311" s="21"/>
      <c r="V4311" s="89"/>
      <c r="Z4311" s="73"/>
      <c r="AA4311" s="73">
        <v>0.0</v>
      </c>
      <c r="AB4311" s="4"/>
      <c r="AC4311" s="74"/>
      <c r="AD4311" s="75"/>
      <c r="AE4311" s="76"/>
      <c r="AF4311" s="76"/>
      <c r="AJ4311" s="90"/>
      <c r="AK4311" s="18"/>
      <c r="AL4311" s="18"/>
      <c r="AT4311" s="18"/>
      <c r="AU4311" s="91"/>
    </row>
    <row r="4312" ht="12.0" customHeight="1">
      <c r="A4312" s="97">
        <v>4101002.0</v>
      </c>
      <c r="B4312" s="92" t="s">
        <v>4758</v>
      </c>
      <c r="C4312" s="93"/>
      <c r="D4312" s="82">
        <v>281.02</v>
      </c>
      <c r="E4312" s="83" t="s">
        <v>245</v>
      </c>
      <c r="F4312" s="127">
        <f t="shared" si="396"/>
        <v>342.8444</v>
      </c>
      <c r="G4312" s="95" t="s">
        <v>252</v>
      </c>
      <c r="H4312" s="69"/>
      <c r="I4312" s="187" t="s">
        <v>4759</v>
      </c>
      <c r="J4312" s="108"/>
      <c r="K4312" s="88"/>
      <c r="N4312" s="18"/>
      <c r="P4312" s="4">
        <v>241.0</v>
      </c>
      <c r="Q4312" s="4"/>
      <c r="R4312" s="4"/>
      <c r="S4312" s="21"/>
      <c r="T4312" s="21"/>
      <c r="V4312" s="89"/>
      <c r="Z4312" s="73"/>
      <c r="AA4312" s="73">
        <v>0.0</v>
      </c>
      <c r="AB4312" s="4"/>
      <c r="AC4312" s="74"/>
      <c r="AD4312" s="75"/>
      <c r="AE4312" s="76"/>
      <c r="AF4312" s="76"/>
      <c r="AJ4312" s="90"/>
      <c r="AK4312" s="18"/>
      <c r="AL4312" s="18"/>
      <c r="AT4312" s="18"/>
      <c r="AU4312" s="91"/>
    </row>
    <row r="4313" ht="12.0" customHeight="1">
      <c r="A4313" s="97">
        <v>5708003.0</v>
      </c>
      <c r="B4313" s="92" t="s">
        <v>4760</v>
      </c>
      <c r="C4313" s="93"/>
      <c r="D4313" s="82">
        <v>387.85</v>
      </c>
      <c r="E4313" s="94" t="s">
        <v>245</v>
      </c>
      <c r="F4313" s="84">
        <f t="shared" si="396"/>
        <v>473.177</v>
      </c>
      <c r="G4313" s="95" t="s">
        <v>252</v>
      </c>
      <c r="H4313" s="69"/>
      <c r="I4313" s="188"/>
      <c r="J4313" s="108"/>
      <c r="K4313" s="88"/>
      <c r="N4313" s="18"/>
      <c r="P4313" s="4">
        <v>241.0</v>
      </c>
      <c r="Q4313" s="4"/>
      <c r="R4313" s="4"/>
      <c r="S4313" s="21"/>
      <c r="T4313" s="21"/>
      <c r="V4313" s="89"/>
      <c r="Z4313" s="73"/>
      <c r="AA4313" s="73">
        <v>0.0</v>
      </c>
      <c r="AB4313" s="4"/>
      <c r="AC4313" s="74"/>
      <c r="AD4313" s="75"/>
      <c r="AE4313" s="76"/>
      <c r="AF4313" s="76"/>
      <c r="AJ4313" s="90"/>
      <c r="AK4313" s="18"/>
      <c r="AL4313" s="18"/>
      <c r="AT4313" s="18"/>
      <c r="AU4313" s="91"/>
    </row>
    <row r="4314" ht="12.0" customHeight="1">
      <c r="A4314" s="97">
        <v>4101004.0</v>
      </c>
      <c r="B4314" s="92" t="s">
        <v>4761</v>
      </c>
      <c r="C4314" s="93"/>
      <c r="D4314" s="82">
        <v>305.06</v>
      </c>
      <c r="E4314" s="83" t="s">
        <v>245</v>
      </c>
      <c r="F4314" s="127">
        <f t="shared" si="396"/>
        <v>372.1732</v>
      </c>
      <c r="G4314" s="95" t="s">
        <v>252</v>
      </c>
      <c r="H4314" s="69"/>
      <c r="I4314" s="76"/>
      <c r="J4314" s="108"/>
      <c r="K4314" s="88"/>
      <c r="N4314" s="18"/>
      <c r="P4314" s="4">
        <v>241.0</v>
      </c>
      <c r="Q4314" s="4"/>
      <c r="R4314" s="4"/>
      <c r="S4314" s="21"/>
      <c r="T4314" s="21"/>
      <c r="V4314" s="89"/>
      <c r="Z4314" s="73"/>
      <c r="AA4314" s="73">
        <v>0.0</v>
      </c>
      <c r="AB4314" s="4"/>
      <c r="AC4314" s="74"/>
      <c r="AD4314" s="75"/>
      <c r="AE4314" s="76"/>
      <c r="AF4314" s="76"/>
      <c r="AJ4314" s="90"/>
      <c r="AK4314" s="18"/>
      <c r="AL4314" s="18"/>
      <c r="AT4314" s="18"/>
      <c r="AU4314" s="91"/>
    </row>
    <row r="4315" ht="12.0" customHeight="1">
      <c r="A4315" s="97">
        <v>4101005.0</v>
      </c>
      <c r="B4315" s="92" t="s">
        <v>4762</v>
      </c>
      <c r="C4315" s="93"/>
      <c r="D4315" s="82">
        <v>319.98</v>
      </c>
      <c r="E4315" s="83" t="s">
        <v>245</v>
      </c>
      <c r="F4315" s="127">
        <f t="shared" si="396"/>
        <v>390.3756</v>
      </c>
      <c r="G4315" s="95" t="s">
        <v>252</v>
      </c>
      <c r="H4315" s="69"/>
      <c r="I4315" s="76"/>
      <c r="J4315" s="108"/>
      <c r="K4315" s="88"/>
      <c r="N4315" s="18"/>
      <c r="P4315" s="4">
        <v>241.0</v>
      </c>
      <c r="Q4315" s="4"/>
      <c r="R4315" s="4"/>
      <c r="S4315" s="21"/>
      <c r="T4315" s="21"/>
      <c r="V4315" s="89"/>
      <c r="Z4315" s="73"/>
      <c r="AA4315" s="73">
        <v>0.0</v>
      </c>
      <c r="AB4315" s="4"/>
      <c r="AC4315" s="74"/>
      <c r="AD4315" s="75"/>
      <c r="AE4315" s="76"/>
      <c r="AF4315" s="76"/>
      <c r="AJ4315" s="90"/>
      <c r="AK4315" s="18"/>
      <c r="AL4315" s="18"/>
      <c r="AT4315" s="18"/>
      <c r="AU4315" s="91"/>
    </row>
    <row r="4316" ht="12.0" customHeight="1">
      <c r="A4316" s="109">
        <v>4101006.0</v>
      </c>
      <c r="B4316" s="110" t="s">
        <v>4763</v>
      </c>
      <c r="C4316" s="111"/>
      <c r="D4316" s="82">
        <v>336.13</v>
      </c>
      <c r="E4316" s="83" t="s">
        <v>245</v>
      </c>
      <c r="F4316" s="183">
        <f t="shared" si="396"/>
        <v>410.0786</v>
      </c>
      <c r="G4316" s="112" t="s">
        <v>252</v>
      </c>
      <c r="H4316" s="69"/>
      <c r="I4316" s="76"/>
      <c r="J4316" s="108"/>
      <c r="K4316" s="88"/>
      <c r="N4316" s="18"/>
      <c r="P4316" s="4">
        <v>241.0</v>
      </c>
      <c r="Q4316" s="4"/>
      <c r="R4316" s="4"/>
      <c r="S4316" s="21"/>
      <c r="T4316" s="21"/>
      <c r="V4316" s="89"/>
      <c r="Z4316" s="73"/>
      <c r="AA4316" s="73">
        <v>0.0</v>
      </c>
      <c r="AB4316" s="4"/>
      <c r="AC4316" s="74"/>
      <c r="AD4316" s="75"/>
      <c r="AE4316" s="76"/>
      <c r="AF4316" s="76"/>
      <c r="AJ4316" s="90"/>
      <c r="AK4316" s="18"/>
      <c r="AL4316" s="18"/>
      <c r="AT4316" s="18"/>
      <c r="AU4316" s="91"/>
    </row>
    <row r="4317" ht="60.0" customHeight="1">
      <c r="A4317" s="62">
        <v>177.0</v>
      </c>
      <c r="B4317" s="113" t="s">
        <v>4764</v>
      </c>
      <c r="C4317" s="66"/>
      <c r="D4317" s="82"/>
      <c r="E4317" s="66"/>
      <c r="F4317" s="114"/>
      <c r="G4317" s="68"/>
      <c r="H4317" s="69"/>
      <c r="I4317" s="78"/>
      <c r="J4317" s="71"/>
      <c r="K4317" s="71"/>
      <c r="N4317" s="18"/>
      <c r="P4317" s="4">
        <v>186.0</v>
      </c>
      <c r="Q4317" s="4"/>
      <c r="R4317" s="5"/>
      <c r="S4317" s="21"/>
      <c r="T4317" s="21"/>
      <c r="V4317" s="72"/>
      <c r="Z4317" s="73"/>
      <c r="AA4317" s="73"/>
      <c r="AB4317" s="4"/>
      <c r="AC4317" s="74"/>
      <c r="AD4317" s="75"/>
      <c r="AE4317" s="75"/>
      <c r="AF4317" s="76"/>
      <c r="AJ4317" s="90"/>
      <c r="AK4317" s="18"/>
      <c r="AL4317" s="18"/>
      <c r="AT4317" s="18"/>
      <c r="AU4317" s="91"/>
    </row>
    <row r="4318" ht="12.0" customHeight="1">
      <c r="A4318" s="79">
        <v>4501004.0</v>
      </c>
      <c r="B4318" s="80" t="s">
        <v>4765</v>
      </c>
      <c r="C4318" s="81"/>
      <c r="D4318" s="82">
        <v>123.32</v>
      </c>
      <c r="E4318" s="83" t="s">
        <v>245</v>
      </c>
      <c r="F4318" s="84">
        <f t="shared" ref="F4318:F4319" si="397">D4318*1.22</f>
        <v>150.4504</v>
      </c>
      <c r="G4318" s="85" t="s">
        <v>252</v>
      </c>
      <c r="H4318" s="69"/>
      <c r="I4318" s="76"/>
      <c r="J4318" s="108"/>
      <c r="K4318" s="88"/>
      <c r="N4318" s="18"/>
      <c r="P4318" s="4">
        <v>186.0</v>
      </c>
      <c r="Q4318" s="4"/>
      <c r="R4318" s="4"/>
      <c r="S4318" s="21"/>
      <c r="T4318" s="21"/>
      <c r="V4318" s="89"/>
      <c r="Z4318" s="73"/>
      <c r="AA4318" s="73">
        <v>4.997486173956759</v>
      </c>
      <c r="AB4318" s="4"/>
      <c r="AC4318" s="74"/>
      <c r="AD4318" s="75"/>
      <c r="AE4318" s="75"/>
      <c r="AF4318" s="76"/>
      <c r="AJ4318" s="90"/>
      <c r="AK4318" s="18"/>
      <c r="AL4318" s="18"/>
      <c r="AT4318" s="18"/>
      <c r="AU4318" s="91"/>
    </row>
    <row r="4319" ht="12.0" customHeight="1">
      <c r="A4319" s="109">
        <v>4501048.0</v>
      </c>
      <c r="B4319" s="110" t="s">
        <v>4766</v>
      </c>
      <c r="C4319" s="111"/>
      <c r="D4319" s="82">
        <v>135.92</v>
      </c>
      <c r="E4319" s="121"/>
      <c r="F4319" s="128">
        <f t="shared" si="397"/>
        <v>165.8224</v>
      </c>
      <c r="G4319" s="112" t="s">
        <v>252</v>
      </c>
      <c r="H4319" s="69"/>
      <c r="I4319" s="76"/>
      <c r="J4319" s="108"/>
      <c r="K4319" s="88"/>
      <c r="N4319" s="18"/>
      <c r="P4319" s="4">
        <v>186.0</v>
      </c>
      <c r="Q4319" s="4"/>
      <c r="R4319" s="4"/>
      <c r="S4319" s="21"/>
      <c r="T4319" s="21"/>
      <c r="V4319" s="89"/>
      <c r="Z4319" s="73"/>
      <c r="AA4319" s="73">
        <v>4.997486173956759</v>
      </c>
      <c r="AB4319" s="4"/>
      <c r="AC4319" s="74"/>
      <c r="AD4319" s="75"/>
      <c r="AE4319" s="75"/>
      <c r="AF4319" s="76"/>
      <c r="AJ4319" s="90"/>
      <c r="AK4319" s="18"/>
      <c r="AL4319" s="18"/>
      <c r="AT4319" s="18"/>
      <c r="AU4319" s="91"/>
    </row>
    <row r="4320" ht="60.0" customHeight="1">
      <c r="A4320" s="62">
        <v>178.0</v>
      </c>
      <c r="B4320" s="113" t="s">
        <v>4767</v>
      </c>
      <c r="C4320" s="66"/>
      <c r="D4320" s="82"/>
      <c r="E4320" s="66"/>
      <c r="F4320" s="114"/>
      <c r="G4320" s="68"/>
      <c r="H4320" s="69"/>
      <c r="I4320" s="78"/>
      <c r="J4320" s="71"/>
      <c r="K4320" s="71"/>
      <c r="N4320" s="18"/>
      <c r="P4320" s="4">
        <v>187.0</v>
      </c>
      <c r="Q4320" s="4"/>
      <c r="R4320" s="5"/>
      <c r="S4320" s="21"/>
      <c r="T4320" s="21"/>
      <c r="V4320" s="72"/>
      <c r="Z4320" s="73"/>
      <c r="AA4320" s="73"/>
      <c r="AB4320" s="4"/>
      <c r="AC4320" s="74"/>
      <c r="AD4320" s="75"/>
      <c r="AE4320" s="75"/>
      <c r="AF4320" s="76"/>
      <c r="AJ4320" s="90"/>
      <c r="AK4320" s="18"/>
      <c r="AL4320" s="18"/>
      <c r="AT4320" s="18"/>
      <c r="AU4320" s="91"/>
    </row>
    <row r="4321" ht="12.0" customHeight="1">
      <c r="A4321" s="152">
        <v>4501018.0</v>
      </c>
      <c r="B4321" s="156" t="s">
        <v>4768</v>
      </c>
      <c r="C4321" s="157"/>
      <c r="D4321" s="82">
        <v>113.73</v>
      </c>
      <c r="E4321" s="172"/>
      <c r="F4321" s="128">
        <f>D4321*1.22</f>
        <v>138.7506</v>
      </c>
      <c r="G4321" s="141" t="s">
        <v>252</v>
      </c>
      <c r="H4321" s="69"/>
      <c r="I4321" s="76"/>
      <c r="J4321" s="108"/>
      <c r="K4321" s="88"/>
      <c r="N4321" s="18"/>
      <c r="P4321" s="4">
        <v>187.0</v>
      </c>
      <c r="Q4321" s="4"/>
      <c r="R4321" s="4"/>
      <c r="S4321" s="21"/>
      <c r="T4321" s="21"/>
      <c r="V4321" s="89"/>
      <c r="Z4321" s="73"/>
      <c r="AA4321" s="73">
        <v>4.997167138810198</v>
      </c>
      <c r="AB4321" s="4"/>
      <c r="AC4321" s="74"/>
      <c r="AD4321" s="75"/>
      <c r="AE4321" s="75"/>
      <c r="AF4321" s="76"/>
      <c r="AJ4321" s="90"/>
      <c r="AK4321" s="18"/>
      <c r="AL4321" s="18"/>
      <c r="AT4321" s="18"/>
      <c r="AU4321" s="91"/>
    </row>
    <row r="4322" ht="60.0" customHeight="1">
      <c r="A4322" s="62">
        <v>179.0</v>
      </c>
      <c r="B4322" s="166" t="s">
        <v>4769</v>
      </c>
      <c r="C4322" s="66"/>
      <c r="D4322" s="82"/>
      <c r="E4322" s="66"/>
      <c r="F4322" s="114"/>
      <c r="G4322" s="68"/>
      <c r="H4322" s="69"/>
      <c r="I4322" s="78"/>
      <c r="J4322" s="71"/>
      <c r="K4322" s="71"/>
      <c r="N4322" s="18"/>
      <c r="P4322" s="4">
        <v>193.0</v>
      </c>
      <c r="Q4322" s="4"/>
      <c r="R4322" s="5"/>
      <c r="S4322" s="21"/>
      <c r="T4322" s="21"/>
      <c r="V4322" s="72"/>
      <c r="Z4322" s="73"/>
      <c r="AA4322" s="73"/>
      <c r="AB4322" s="4"/>
      <c r="AC4322" s="74"/>
      <c r="AD4322" s="75"/>
      <c r="AE4322" s="75"/>
      <c r="AF4322" s="76"/>
      <c r="AJ4322" s="90"/>
      <c r="AK4322" s="18"/>
      <c r="AL4322" s="18"/>
      <c r="AT4322" s="18"/>
      <c r="AU4322" s="91"/>
    </row>
    <row r="4323" ht="12.0" customHeight="1">
      <c r="A4323" s="79">
        <v>4501001.0</v>
      </c>
      <c r="B4323" s="80" t="s">
        <v>4770</v>
      </c>
      <c r="C4323" s="81"/>
      <c r="D4323" s="82">
        <v>235.0</v>
      </c>
      <c r="E4323" s="83" t="s">
        <v>245</v>
      </c>
      <c r="F4323" s="84">
        <f t="shared" ref="F4323:F4326" si="398">D4323*1.22</f>
        <v>286.7</v>
      </c>
      <c r="G4323" s="85" t="s">
        <v>274</v>
      </c>
      <c r="H4323" s="69"/>
      <c r="I4323" s="76"/>
      <c r="J4323" s="108"/>
      <c r="K4323" s="88"/>
      <c r="N4323" s="18"/>
      <c r="P4323" s="4">
        <v>193.0</v>
      </c>
      <c r="Q4323" s="4"/>
      <c r="R4323" s="4"/>
      <c r="S4323" s="21"/>
      <c r="T4323" s="21"/>
      <c r="V4323" s="89"/>
      <c r="Z4323" s="73"/>
      <c r="AA4323" s="73">
        <v>4.997355896351138</v>
      </c>
      <c r="AB4323" s="4"/>
      <c r="AC4323" s="74"/>
      <c r="AD4323" s="75"/>
      <c r="AE4323" s="75"/>
      <c r="AF4323" s="76"/>
      <c r="AJ4323" s="90"/>
      <c r="AK4323" s="18"/>
      <c r="AL4323" s="18"/>
      <c r="AT4323" s="18"/>
      <c r="AU4323" s="91"/>
    </row>
    <row r="4324" ht="12.0" customHeight="1">
      <c r="A4324" s="97">
        <v>4501021.0</v>
      </c>
      <c r="B4324" s="92" t="s">
        <v>4771</v>
      </c>
      <c r="C4324" s="93"/>
      <c r="D4324" s="82">
        <v>66.23</v>
      </c>
      <c r="E4324" s="94" t="s">
        <v>245</v>
      </c>
      <c r="F4324" s="84">
        <f t="shared" si="398"/>
        <v>80.8006</v>
      </c>
      <c r="G4324" s="95" t="s">
        <v>274</v>
      </c>
      <c r="H4324" s="69"/>
      <c r="I4324" s="76"/>
      <c r="J4324" s="108"/>
      <c r="K4324" s="88"/>
      <c r="N4324" s="18"/>
      <c r="P4324" s="4">
        <v>193.0</v>
      </c>
      <c r="Q4324" s="4"/>
      <c r="R4324" s="4"/>
      <c r="S4324" s="21"/>
      <c r="T4324" s="21"/>
      <c r="V4324" s="89"/>
      <c r="Z4324" s="73"/>
      <c r="AA4324" s="73">
        <v>4.996431120628131</v>
      </c>
      <c r="AB4324" s="4"/>
      <c r="AC4324" s="74"/>
      <c r="AD4324" s="75"/>
      <c r="AE4324" s="75"/>
      <c r="AF4324" s="76"/>
      <c r="AJ4324" s="90"/>
      <c r="AK4324" s="18"/>
      <c r="AL4324" s="18"/>
      <c r="AT4324" s="18"/>
      <c r="AU4324" s="91"/>
    </row>
    <row r="4325" ht="56.25" customHeight="1">
      <c r="A4325" s="97">
        <v>4501046.0</v>
      </c>
      <c r="B4325" s="92" t="s">
        <v>4772</v>
      </c>
      <c r="C4325" s="93"/>
      <c r="D4325" s="82">
        <v>952.54</v>
      </c>
      <c r="E4325" s="94" t="s">
        <v>245</v>
      </c>
      <c r="F4325" s="84">
        <f t="shared" si="398"/>
        <v>1162.0988</v>
      </c>
      <c r="G4325" s="95" t="s">
        <v>274</v>
      </c>
      <c r="H4325" s="69"/>
      <c r="I4325" s="167"/>
      <c r="J4325" s="100"/>
      <c r="K4325" s="154"/>
      <c r="N4325" s="18"/>
      <c r="P4325" s="4">
        <v>225.0</v>
      </c>
      <c r="Q4325" s="4"/>
      <c r="R4325" s="4"/>
      <c r="S4325" s="21"/>
      <c r="T4325" s="21"/>
      <c r="V4325" s="89"/>
      <c r="AA4325" s="4">
        <v>5.0</v>
      </c>
      <c r="AB4325" s="4"/>
      <c r="AC4325" s="74"/>
      <c r="AD4325" s="75"/>
      <c r="AE4325" s="75"/>
      <c r="AF4325" s="76"/>
      <c r="AJ4325" s="90">
        <v>4501002.0</v>
      </c>
      <c r="AK4325" s="18"/>
      <c r="AL4325" s="18"/>
      <c r="AT4325" s="18"/>
      <c r="AU4325" s="91"/>
    </row>
    <row r="4326" ht="56.25" customHeight="1">
      <c r="A4326" s="109">
        <v>4501047.0</v>
      </c>
      <c r="B4326" s="110" t="s">
        <v>4773</v>
      </c>
      <c r="C4326" s="111"/>
      <c r="D4326" s="82">
        <v>1394.44</v>
      </c>
      <c r="E4326" s="121" t="s">
        <v>245</v>
      </c>
      <c r="F4326" s="128">
        <f t="shared" si="398"/>
        <v>1701.2168</v>
      </c>
      <c r="G4326" s="112" t="s">
        <v>274</v>
      </c>
      <c r="H4326" s="69"/>
      <c r="I4326" s="167"/>
      <c r="J4326" s="100"/>
      <c r="K4326" s="154"/>
      <c r="N4326" s="18"/>
      <c r="P4326" s="4">
        <v>225.0</v>
      </c>
      <c r="Q4326" s="4"/>
      <c r="R4326" s="4"/>
      <c r="S4326" s="21"/>
      <c r="T4326" s="21"/>
      <c r="V4326" s="89"/>
      <c r="AA4326" s="4">
        <v>5.0</v>
      </c>
      <c r="AB4326" s="4"/>
      <c r="AC4326" s="74"/>
      <c r="AD4326" s="75"/>
      <c r="AE4326" s="75"/>
      <c r="AF4326" s="76"/>
      <c r="AJ4326" s="90">
        <v>4501003.0</v>
      </c>
      <c r="AK4326" s="18"/>
      <c r="AL4326" s="18"/>
      <c r="AT4326" s="18"/>
      <c r="AU4326" s="91"/>
    </row>
    <row r="4327" ht="60.0" customHeight="1">
      <c r="A4327" s="62">
        <v>180.0</v>
      </c>
      <c r="B4327" s="113" t="s">
        <v>4774</v>
      </c>
      <c r="C4327" s="66"/>
      <c r="D4327" s="82"/>
      <c r="E4327" s="66"/>
      <c r="F4327" s="114"/>
      <c r="G4327" s="68"/>
      <c r="H4327" s="69"/>
      <c r="I4327" s="78"/>
      <c r="J4327" s="71"/>
      <c r="K4327" s="71"/>
      <c r="N4327" s="18"/>
      <c r="P4327" s="4">
        <v>65.0</v>
      </c>
      <c r="Q4327" s="4"/>
      <c r="R4327" s="5"/>
      <c r="S4327" s="21"/>
      <c r="T4327" s="21"/>
      <c r="V4327" s="72"/>
      <c r="Z4327" s="73"/>
      <c r="AA4327" s="73"/>
      <c r="AB4327" s="4"/>
      <c r="AC4327" s="74"/>
      <c r="AD4327" s="75"/>
      <c r="AE4327" s="75"/>
      <c r="AF4327" s="76"/>
      <c r="AJ4327" s="90"/>
      <c r="AK4327" s="18"/>
      <c r="AL4327" s="18"/>
      <c r="AT4327" s="18"/>
      <c r="AU4327" s="91"/>
    </row>
    <row r="4328" ht="12.0" customHeight="1">
      <c r="A4328" s="79">
        <v>2805047.0</v>
      </c>
      <c r="B4328" s="80" t="s">
        <v>4775</v>
      </c>
      <c r="C4328" s="81"/>
      <c r="D4328" s="82">
        <v>280.01</v>
      </c>
      <c r="E4328" s="83" t="s">
        <v>245</v>
      </c>
      <c r="F4328" s="84">
        <f t="shared" ref="F4328:F4339" si="399">D4328*1.22</f>
        <v>341.6122</v>
      </c>
      <c r="G4328" s="85" t="s">
        <v>252</v>
      </c>
      <c r="H4328" s="69"/>
      <c r="I4328" s="87" t="s">
        <v>1735</v>
      </c>
      <c r="J4328" s="76"/>
      <c r="K4328" s="88"/>
      <c r="N4328" s="18"/>
      <c r="P4328" s="4">
        <v>65.0</v>
      </c>
      <c r="Q4328" s="4"/>
      <c r="R4328" s="4"/>
      <c r="S4328" s="21"/>
      <c r="T4328" s="21"/>
      <c r="V4328" s="89"/>
      <c r="Z4328" s="73"/>
      <c r="AA4328" s="73">
        <v>4.999547961305481</v>
      </c>
      <c r="AB4328" s="4"/>
      <c r="AC4328" s="74"/>
      <c r="AD4328" s="75"/>
      <c r="AE4328" s="75"/>
      <c r="AF4328" s="76"/>
      <c r="AJ4328" s="90">
        <v>2805047.0</v>
      </c>
      <c r="AK4328" s="18"/>
      <c r="AL4328" s="18"/>
      <c r="AT4328" s="18"/>
      <c r="AU4328" s="91"/>
    </row>
    <row r="4329" ht="12.0" customHeight="1">
      <c r="A4329" s="97">
        <v>2805041.0</v>
      </c>
      <c r="B4329" s="92" t="s">
        <v>4776</v>
      </c>
      <c r="C4329" s="93"/>
      <c r="D4329" s="82">
        <v>192.38</v>
      </c>
      <c r="E4329" s="94" t="s">
        <v>245</v>
      </c>
      <c r="F4329" s="84">
        <f t="shared" si="399"/>
        <v>234.7036</v>
      </c>
      <c r="G4329" s="95" t="s">
        <v>252</v>
      </c>
      <c r="H4329" s="69"/>
      <c r="I4329" s="187" t="s">
        <v>4777</v>
      </c>
      <c r="J4329" s="76"/>
      <c r="K4329" s="88"/>
      <c r="N4329" s="18"/>
      <c r="P4329" s="4">
        <v>65.0</v>
      </c>
      <c r="Q4329" s="4"/>
      <c r="R4329" s="4"/>
      <c r="S4329" s="21"/>
      <c r="T4329" s="21"/>
      <c r="V4329" s="89"/>
      <c r="Z4329" s="73"/>
      <c r="AA4329" s="73">
        <v>4.999342191816879</v>
      </c>
      <c r="AB4329" s="4"/>
      <c r="AC4329" s="74"/>
      <c r="AD4329" s="75"/>
      <c r="AE4329" s="75"/>
      <c r="AF4329" s="76"/>
      <c r="AJ4329" s="90"/>
      <c r="AK4329" s="18"/>
      <c r="AL4329" s="18"/>
      <c r="AT4329" s="18"/>
      <c r="AU4329" s="91"/>
    </row>
    <row r="4330" ht="12.0" customHeight="1">
      <c r="A4330" s="97">
        <v>2805042.0</v>
      </c>
      <c r="B4330" s="92" t="s">
        <v>4778</v>
      </c>
      <c r="C4330" s="93"/>
      <c r="D4330" s="82">
        <v>225.49</v>
      </c>
      <c r="E4330" s="94" t="s">
        <v>245</v>
      </c>
      <c r="F4330" s="84">
        <f t="shared" si="399"/>
        <v>275.0978</v>
      </c>
      <c r="G4330" s="95" t="s">
        <v>252</v>
      </c>
      <c r="H4330" s="69"/>
      <c r="I4330" s="188"/>
      <c r="J4330" s="76"/>
      <c r="K4330" s="88"/>
      <c r="N4330" s="18"/>
      <c r="P4330" s="4">
        <v>65.0</v>
      </c>
      <c r="Q4330" s="4"/>
      <c r="R4330" s="4"/>
      <c r="S4330" s="21"/>
      <c r="T4330" s="21"/>
      <c r="V4330" s="89"/>
      <c r="Z4330" s="73"/>
      <c r="AA4330" s="73">
        <v>4.999438265363452</v>
      </c>
      <c r="AB4330" s="4"/>
      <c r="AC4330" s="74"/>
      <c r="AD4330" s="75"/>
      <c r="AE4330" s="75"/>
      <c r="AF4330" s="76"/>
      <c r="AJ4330" s="90"/>
      <c r="AK4330" s="18"/>
      <c r="AL4330" s="18"/>
      <c r="AT4330" s="18"/>
      <c r="AU4330" s="91"/>
    </row>
    <row r="4331" ht="12.0" customHeight="1">
      <c r="A4331" s="97">
        <v>2805070.0</v>
      </c>
      <c r="B4331" s="92" t="s">
        <v>4779</v>
      </c>
      <c r="C4331" s="93"/>
      <c r="D4331" s="82">
        <v>229.39</v>
      </c>
      <c r="E4331" s="94" t="s">
        <v>372</v>
      </c>
      <c r="F4331" s="84">
        <f t="shared" si="399"/>
        <v>279.8558</v>
      </c>
      <c r="G4331" s="95" t="s">
        <v>252</v>
      </c>
      <c r="H4331" s="69"/>
      <c r="I4331" s="76"/>
      <c r="J4331" s="76"/>
      <c r="K4331" s="88"/>
      <c r="N4331" s="18"/>
      <c r="P4331" s="4">
        <v>65.0</v>
      </c>
      <c r="Q4331" s="4"/>
      <c r="R4331" s="4"/>
      <c r="S4331" s="21"/>
      <c r="T4331" s="21"/>
      <c r="V4331" s="89"/>
      <c r="Z4331" s="73"/>
      <c r="AA4331" s="73">
        <v>5.00165617754223</v>
      </c>
      <c r="AB4331" s="4"/>
      <c r="AC4331" s="74"/>
      <c r="AD4331" s="75"/>
      <c r="AE4331" s="75"/>
      <c r="AF4331" s="76"/>
      <c r="AJ4331" s="90"/>
      <c r="AK4331" s="18"/>
      <c r="AL4331" s="18"/>
      <c r="AT4331" s="18"/>
      <c r="AU4331" s="91"/>
    </row>
    <row r="4332" ht="12.0" customHeight="1">
      <c r="A4332" s="97">
        <v>2805043.0</v>
      </c>
      <c r="B4332" s="92" t="s">
        <v>4780</v>
      </c>
      <c r="C4332" s="93"/>
      <c r="D4332" s="82">
        <v>392.04</v>
      </c>
      <c r="E4332" s="94" t="s">
        <v>245</v>
      </c>
      <c r="F4332" s="84">
        <f t="shared" si="399"/>
        <v>478.2888</v>
      </c>
      <c r="G4332" s="95" t="s">
        <v>252</v>
      </c>
      <c r="H4332" s="69"/>
      <c r="I4332" s="187" t="s">
        <v>4781</v>
      </c>
      <c r="J4332" s="76"/>
      <c r="K4332" s="88"/>
      <c r="N4332" s="18"/>
      <c r="P4332" s="4">
        <v>65.0</v>
      </c>
      <c r="Q4332" s="4"/>
      <c r="R4332" s="4"/>
      <c r="S4332" s="21"/>
      <c r="T4332" s="21"/>
      <c r="V4332" s="89"/>
      <c r="Z4332" s="73"/>
      <c r="AA4332" s="73">
        <v>4.994547437295537</v>
      </c>
      <c r="AB4332" s="4"/>
      <c r="AC4332" s="74"/>
      <c r="AD4332" s="75"/>
      <c r="AE4332" s="75"/>
      <c r="AF4332" s="76"/>
      <c r="AJ4332" s="90"/>
      <c r="AK4332" s="18"/>
      <c r="AL4332" s="18"/>
      <c r="AT4332" s="18"/>
      <c r="AU4332" s="91"/>
    </row>
    <row r="4333" ht="12.0" customHeight="1">
      <c r="A4333" s="97">
        <v>2805069.0</v>
      </c>
      <c r="B4333" s="92" t="s">
        <v>4782</v>
      </c>
      <c r="C4333" s="93"/>
      <c r="D4333" s="82">
        <v>241.92</v>
      </c>
      <c r="E4333" s="94" t="s">
        <v>245</v>
      </c>
      <c r="F4333" s="84">
        <f t="shared" si="399"/>
        <v>295.1424</v>
      </c>
      <c r="G4333" s="95" t="s">
        <v>252</v>
      </c>
      <c r="H4333" s="69"/>
      <c r="I4333" s="188"/>
      <c r="J4333" s="76"/>
      <c r="K4333" s="88"/>
      <c r="N4333" s="18"/>
      <c r="P4333" s="4">
        <v>65.0</v>
      </c>
      <c r="Q4333" s="4"/>
      <c r="R4333" s="4"/>
      <c r="S4333" s="21"/>
      <c r="T4333" s="21"/>
      <c r="V4333" s="89"/>
      <c r="Z4333" s="73"/>
      <c r="AA4333" s="73">
        <v>4.99790882475952</v>
      </c>
      <c r="AB4333" s="4"/>
      <c r="AC4333" s="74"/>
      <c r="AD4333" s="75"/>
      <c r="AE4333" s="75"/>
      <c r="AF4333" s="76"/>
      <c r="AJ4333" s="90"/>
      <c r="AK4333" s="18"/>
      <c r="AL4333" s="18"/>
      <c r="AT4333" s="18"/>
      <c r="AU4333" s="91"/>
    </row>
    <row r="4334" ht="12.0" customHeight="1">
      <c r="A4334" s="97">
        <v>2805044.0</v>
      </c>
      <c r="B4334" s="92" t="s">
        <v>4783</v>
      </c>
      <c r="C4334" s="93"/>
      <c r="D4334" s="82">
        <v>249.94</v>
      </c>
      <c r="E4334" s="94" t="s">
        <v>245</v>
      </c>
      <c r="F4334" s="84">
        <f t="shared" si="399"/>
        <v>304.9268</v>
      </c>
      <c r="G4334" s="95" t="s">
        <v>252</v>
      </c>
      <c r="H4334" s="69"/>
      <c r="I4334" s="76"/>
      <c r="J4334" s="76"/>
      <c r="K4334" s="88"/>
      <c r="N4334" s="18"/>
      <c r="P4334" s="4">
        <v>65.0</v>
      </c>
      <c r="Q4334" s="4"/>
      <c r="R4334" s="4"/>
      <c r="S4334" s="21"/>
      <c r="T4334" s="21"/>
      <c r="V4334" s="89"/>
      <c r="Z4334" s="73"/>
      <c r="AA4334" s="73">
        <v>4.995440267504307</v>
      </c>
      <c r="AB4334" s="4"/>
      <c r="AC4334" s="74"/>
      <c r="AD4334" s="75"/>
      <c r="AE4334" s="75"/>
      <c r="AF4334" s="76"/>
      <c r="AJ4334" s="90"/>
      <c r="AK4334" s="18"/>
      <c r="AL4334" s="18"/>
      <c r="AT4334" s="18"/>
      <c r="AU4334" s="91"/>
    </row>
    <row r="4335" ht="12.0" customHeight="1">
      <c r="A4335" s="97">
        <v>2805077.0</v>
      </c>
      <c r="B4335" s="92" t="s">
        <v>4784</v>
      </c>
      <c r="C4335" s="93"/>
      <c r="D4335" s="82">
        <v>321.77</v>
      </c>
      <c r="E4335" s="94" t="s">
        <v>245</v>
      </c>
      <c r="F4335" s="84">
        <f t="shared" si="399"/>
        <v>392.5594</v>
      </c>
      <c r="G4335" s="95" t="s">
        <v>252</v>
      </c>
      <c r="H4335" s="69"/>
      <c r="I4335" s="187" t="s">
        <v>4785</v>
      </c>
      <c r="J4335" s="76"/>
      <c r="K4335" s="88"/>
      <c r="N4335" s="18"/>
      <c r="P4335" s="4">
        <v>65.0</v>
      </c>
      <c r="Q4335" s="4"/>
      <c r="R4335" s="4"/>
      <c r="S4335" s="21"/>
      <c r="T4335" s="21"/>
      <c r="V4335" s="89"/>
      <c r="Z4335" s="73"/>
      <c r="AA4335" s="73">
        <v>4.998515292487383</v>
      </c>
      <c r="AB4335" s="4"/>
      <c r="AC4335" s="74"/>
      <c r="AD4335" s="75"/>
      <c r="AE4335" s="75"/>
      <c r="AF4335" s="76"/>
      <c r="AJ4335" s="90">
        <v>2805063.0</v>
      </c>
      <c r="AK4335" s="18"/>
      <c r="AL4335" s="18"/>
      <c r="AT4335" s="18"/>
      <c r="AU4335" s="91"/>
    </row>
    <row r="4336" ht="12.0" customHeight="1">
      <c r="A4336" s="97">
        <v>2805045.0</v>
      </c>
      <c r="B4336" s="92" t="s">
        <v>4786</v>
      </c>
      <c r="C4336" s="93"/>
      <c r="D4336" s="82">
        <v>262.7</v>
      </c>
      <c r="E4336" s="94" t="s">
        <v>245</v>
      </c>
      <c r="F4336" s="84">
        <f t="shared" si="399"/>
        <v>320.494</v>
      </c>
      <c r="G4336" s="95" t="s">
        <v>252</v>
      </c>
      <c r="H4336" s="69"/>
      <c r="I4336" s="188"/>
      <c r="J4336" s="76"/>
      <c r="K4336" s="88"/>
      <c r="N4336" s="18"/>
      <c r="P4336" s="4">
        <v>65.0</v>
      </c>
      <c r="Q4336" s="4"/>
      <c r="R4336" s="4"/>
      <c r="S4336" s="21"/>
      <c r="T4336" s="21"/>
      <c r="V4336" s="89"/>
      <c r="Z4336" s="73"/>
      <c r="AA4336" s="73">
        <v>5.001445504481055</v>
      </c>
      <c r="AB4336" s="4"/>
      <c r="AC4336" s="74"/>
      <c r="AD4336" s="75"/>
      <c r="AE4336" s="75"/>
      <c r="AF4336" s="76"/>
      <c r="AJ4336" s="90"/>
      <c r="AK4336" s="18"/>
      <c r="AL4336" s="18"/>
      <c r="AT4336" s="18"/>
      <c r="AU4336" s="91"/>
    </row>
    <row r="4337" ht="12.0" customHeight="1">
      <c r="A4337" s="97">
        <v>2805071.0</v>
      </c>
      <c r="B4337" s="92" t="s">
        <v>4787</v>
      </c>
      <c r="C4337" s="93"/>
      <c r="D4337" s="82">
        <v>273.5</v>
      </c>
      <c r="E4337" s="94"/>
      <c r="F4337" s="84">
        <f t="shared" si="399"/>
        <v>333.67</v>
      </c>
      <c r="G4337" s="95" t="s">
        <v>252</v>
      </c>
      <c r="H4337" s="69"/>
      <c r="I4337" s="76"/>
      <c r="J4337" s="76"/>
      <c r="K4337" s="88"/>
      <c r="N4337" s="18"/>
      <c r="P4337" s="4">
        <v>65.0</v>
      </c>
      <c r="Q4337" s="4"/>
      <c r="R4337" s="4"/>
      <c r="S4337" s="21"/>
      <c r="T4337" s="21"/>
      <c r="V4337" s="89"/>
      <c r="Z4337" s="73"/>
      <c r="AA4337" s="73">
        <v>4.9976862563627975</v>
      </c>
      <c r="AB4337" s="4"/>
      <c r="AC4337" s="74"/>
      <c r="AD4337" s="75"/>
      <c r="AE4337" s="75"/>
      <c r="AF4337" s="76"/>
      <c r="AJ4337" s="90"/>
      <c r="AK4337" s="18"/>
      <c r="AL4337" s="18"/>
      <c r="AT4337" s="18"/>
      <c r="AU4337" s="91"/>
    </row>
    <row r="4338" ht="12.0" customHeight="1">
      <c r="A4338" s="97">
        <v>2805072.0</v>
      </c>
      <c r="B4338" s="92" t="s">
        <v>4788</v>
      </c>
      <c r="C4338" s="93"/>
      <c r="D4338" s="82">
        <v>281.96</v>
      </c>
      <c r="E4338" s="94" t="s">
        <v>245</v>
      </c>
      <c r="F4338" s="84">
        <f t="shared" si="399"/>
        <v>343.9912</v>
      </c>
      <c r="G4338" s="95" t="s">
        <v>252</v>
      </c>
      <c r="H4338" s="69"/>
      <c r="I4338" s="76"/>
      <c r="J4338" s="76"/>
      <c r="K4338" s="88"/>
      <c r="N4338" s="18"/>
      <c r="P4338" s="4">
        <v>65.0</v>
      </c>
      <c r="Q4338" s="4"/>
      <c r="R4338" s="4"/>
      <c r="S4338" s="21"/>
      <c r="T4338" s="21"/>
      <c r="V4338" s="89"/>
      <c r="Z4338" s="73"/>
      <c r="AA4338" s="73">
        <v>4.998839278805221</v>
      </c>
      <c r="AB4338" s="4"/>
      <c r="AC4338" s="74"/>
      <c r="AD4338" s="75"/>
      <c r="AE4338" s="75"/>
      <c r="AF4338" s="76"/>
      <c r="AJ4338" s="90"/>
      <c r="AK4338" s="18"/>
      <c r="AL4338" s="18"/>
      <c r="AT4338" s="18"/>
      <c r="AU4338" s="91"/>
    </row>
    <row r="4339" ht="12.0" customHeight="1">
      <c r="A4339" s="109">
        <v>2805093.0</v>
      </c>
      <c r="B4339" s="110" t="s">
        <v>4789</v>
      </c>
      <c r="C4339" s="111"/>
      <c r="D4339" s="82">
        <v>354.68</v>
      </c>
      <c r="E4339" s="121" t="s">
        <v>245</v>
      </c>
      <c r="F4339" s="128">
        <f t="shared" si="399"/>
        <v>432.7096</v>
      </c>
      <c r="G4339" s="112" t="s">
        <v>252</v>
      </c>
      <c r="H4339" s="69"/>
      <c r="I4339" s="76"/>
      <c r="J4339" s="76"/>
      <c r="K4339" s="88"/>
      <c r="N4339" s="18"/>
      <c r="P4339" s="4">
        <v>65.0</v>
      </c>
      <c r="Q4339" s="4"/>
      <c r="R4339" s="4"/>
      <c r="S4339" s="21"/>
      <c r="T4339" s="21"/>
      <c r="V4339" s="89"/>
      <c r="Z4339" s="73"/>
      <c r="AA4339" s="73">
        <v>4.997374409242084</v>
      </c>
      <c r="AB4339" s="4"/>
      <c r="AC4339" s="74"/>
      <c r="AD4339" s="75"/>
      <c r="AE4339" s="75"/>
      <c r="AF4339" s="76"/>
      <c r="AJ4339" s="90">
        <v>2805046.0</v>
      </c>
      <c r="AK4339" s="18"/>
      <c r="AL4339" s="18"/>
      <c r="AT4339" s="18"/>
      <c r="AU4339" s="91"/>
    </row>
    <row r="4340" ht="60.0" customHeight="1">
      <c r="A4340" s="62">
        <v>181.0</v>
      </c>
      <c r="B4340" s="113" t="s">
        <v>4790</v>
      </c>
      <c r="C4340" s="66"/>
      <c r="D4340" s="82"/>
      <c r="E4340" s="66"/>
      <c r="F4340" s="114"/>
      <c r="G4340" s="68"/>
      <c r="H4340" s="69"/>
      <c r="I4340" s="78"/>
      <c r="J4340" s="71"/>
      <c r="K4340" s="71"/>
      <c r="N4340" s="18"/>
      <c r="P4340" s="4">
        <v>66.0</v>
      </c>
      <c r="Q4340" s="4"/>
      <c r="R4340" s="5"/>
      <c r="S4340" s="21"/>
      <c r="T4340" s="21"/>
      <c r="V4340" s="72"/>
      <c r="Z4340" s="73"/>
      <c r="AA4340" s="73"/>
      <c r="AB4340" s="4"/>
      <c r="AC4340" s="74"/>
      <c r="AD4340" s="75"/>
      <c r="AE4340" s="75"/>
      <c r="AF4340" s="76"/>
      <c r="AJ4340" s="90"/>
      <c r="AK4340" s="18"/>
      <c r="AL4340" s="18"/>
      <c r="AT4340" s="18"/>
      <c r="AU4340" s="91"/>
    </row>
    <row r="4341" ht="12.0" customHeight="1">
      <c r="A4341" s="79">
        <v>2805048.0</v>
      </c>
      <c r="B4341" s="80" t="s">
        <v>4791</v>
      </c>
      <c r="C4341" s="81"/>
      <c r="D4341" s="82">
        <v>351.65</v>
      </c>
      <c r="E4341" s="83" t="s">
        <v>245</v>
      </c>
      <c r="F4341" s="84">
        <f t="shared" ref="F4341:F4352" si="400">D4341*1.22</f>
        <v>429.013</v>
      </c>
      <c r="G4341" s="85" t="s">
        <v>252</v>
      </c>
      <c r="H4341" s="69"/>
      <c r="I4341" s="87" t="s">
        <v>1735</v>
      </c>
      <c r="J4341" s="76"/>
      <c r="K4341" s="88"/>
      <c r="N4341" s="18"/>
      <c r="P4341" s="4">
        <v>66.0</v>
      </c>
      <c r="Q4341" s="4"/>
      <c r="R4341" s="4"/>
      <c r="S4341" s="21"/>
      <c r="T4341" s="21"/>
      <c r="V4341" s="89"/>
      <c r="Z4341" s="73"/>
      <c r="AA4341" s="73">
        <v>5.002559789365904</v>
      </c>
      <c r="AB4341" s="4"/>
      <c r="AC4341" s="74"/>
      <c r="AD4341" s="75"/>
      <c r="AE4341" s="75"/>
      <c r="AF4341" s="76"/>
      <c r="AJ4341" s="90"/>
      <c r="AK4341" s="18"/>
      <c r="AL4341" s="18"/>
      <c r="AT4341" s="18"/>
      <c r="AU4341" s="91"/>
    </row>
    <row r="4342" ht="12.0" customHeight="1">
      <c r="A4342" s="97">
        <v>2805049.0</v>
      </c>
      <c r="B4342" s="92" t="s">
        <v>4792</v>
      </c>
      <c r="C4342" s="93"/>
      <c r="D4342" s="82">
        <v>617.11</v>
      </c>
      <c r="E4342" s="94" t="s">
        <v>245</v>
      </c>
      <c r="F4342" s="84">
        <f t="shared" si="400"/>
        <v>752.8742</v>
      </c>
      <c r="G4342" s="95" t="s">
        <v>252</v>
      </c>
      <c r="H4342" s="69"/>
      <c r="I4342" s="187" t="s">
        <v>4793</v>
      </c>
      <c r="J4342" s="76"/>
      <c r="K4342" s="88"/>
      <c r="N4342" s="18"/>
      <c r="P4342" s="4">
        <v>66.0</v>
      </c>
      <c r="Q4342" s="4"/>
      <c r="R4342" s="4"/>
      <c r="S4342" s="21"/>
      <c r="T4342" s="21"/>
      <c r="V4342" s="89"/>
      <c r="Z4342" s="73"/>
      <c r="AA4342" s="73">
        <v>5.001790617166051</v>
      </c>
      <c r="AB4342" s="4"/>
      <c r="AC4342" s="74"/>
      <c r="AD4342" s="75"/>
      <c r="AE4342" s="75"/>
      <c r="AF4342" s="76"/>
      <c r="AJ4342" s="90"/>
      <c r="AK4342" s="18"/>
      <c r="AL4342" s="18"/>
      <c r="AT4342" s="18"/>
      <c r="AU4342" s="91"/>
    </row>
    <row r="4343" ht="12.0" customHeight="1">
      <c r="A4343" s="97">
        <v>2805065.0</v>
      </c>
      <c r="B4343" s="92" t="s">
        <v>4794</v>
      </c>
      <c r="C4343" s="93"/>
      <c r="D4343" s="82">
        <v>370.45</v>
      </c>
      <c r="E4343" s="94" t="s">
        <v>245</v>
      </c>
      <c r="F4343" s="84">
        <f t="shared" si="400"/>
        <v>451.949</v>
      </c>
      <c r="G4343" s="95" t="s">
        <v>252</v>
      </c>
      <c r="H4343" s="69"/>
      <c r="I4343" s="188"/>
      <c r="J4343" s="76"/>
      <c r="K4343" s="88"/>
      <c r="N4343" s="18"/>
      <c r="P4343" s="4">
        <v>66.0</v>
      </c>
      <c r="Q4343" s="4"/>
      <c r="R4343" s="4"/>
      <c r="S4343" s="21"/>
      <c r="T4343" s="21"/>
      <c r="V4343" s="89"/>
      <c r="Z4343" s="73"/>
      <c r="AA4343" s="73">
        <v>5.002756339581026</v>
      </c>
      <c r="AB4343" s="4"/>
      <c r="AC4343" s="74"/>
      <c r="AD4343" s="75"/>
      <c r="AE4343" s="75"/>
      <c r="AF4343" s="76"/>
      <c r="AJ4343" s="90"/>
      <c r="AK4343" s="18"/>
      <c r="AL4343" s="18"/>
      <c r="AT4343" s="18"/>
      <c r="AU4343" s="91"/>
    </row>
    <row r="4344" ht="12.0" customHeight="1">
      <c r="A4344" s="97">
        <v>2805050.0</v>
      </c>
      <c r="B4344" s="92" t="s">
        <v>4795</v>
      </c>
      <c r="C4344" s="93"/>
      <c r="D4344" s="82">
        <v>374.56</v>
      </c>
      <c r="E4344" s="94" t="s">
        <v>245</v>
      </c>
      <c r="F4344" s="84">
        <f t="shared" si="400"/>
        <v>456.9632</v>
      </c>
      <c r="G4344" s="95" t="s">
        <v>252</v>
      </c>
      <c r="H4344" s="69"/>
      <c r="I4344" s="76"/>
      <c r="J4344" s="76"/>
      <c r="K4344" s="88"/>
      <c r="N4344" s="18"/>
      <c r="P4344" s="4">
        <v>66.0</v>
      </c>
      <c r="Q4344" s="4"/>
      <c r="R4344" s="4"/>
      <c r="S4344" s="21"/>
      <c r="T4344" s="21"/>
      <c r="V4344" s="89"/>
      <c r="Z4344" s="73"/>
      <c r="AA4344" s="73">
        <v>5.002385333605943</v>
      </c>
      <c r="AB4344" s="4"/>
      <c r="AC4344" s="74"/>
      <c r="AD4344" s="75"/>
      <c r="AE4344" s="75"/>
      <c r="AF4344" s="76"/>
      <c r="AJ4344" s="90"/>
      <c r="AK4344" s="18"/>
      <c r="AL4344" s="18"/>
      <c r="AT4344" s="18"/>
      <c r="AU4344" s="91"/>
    </row>
    <row r="4345" ht="12.0" customHeight="1">
      <c r="A4345" s="97">
        <v>2805066.0</v>
      </c>
      <c r="B4345" s="92" t="s">
        <v>4796</v>
      </c>
      <c r="C4345" s="93"/>
      <c r="D4345" s="82">
        <v>633.87</v>
      </c>
      <c r="E4345" s="94" t="s">
        <v>245</v>
      </c>
      <c r="F4345" s="84">
        <f t="shared" si="400"/>
        <v>773.3214</v>
      </c>
      <c r="G4345" s="95" t="s">
        <v>252</v>
      </c>
      <c r="H4345" s="69"/>
      <c r="I4345" s="187" t="s">
        <v>4797</v>
      </c>
      <c r="J4345" s="76"/>
      <c r="K4345" s="88"/>
      <c r="N4345" s="18"/>
      <c r="P4345" s="4">
        <v>66.0</v>
      </c>
      <c r="Q4345" s="4"/>
      <c r="R4345" s="4"/>
      <c r="S4345" s="21"/>
      <c r="T4345" s="21"/>
      <c r="V4345" s="89"/>
      <c r="Z4345" s="73"/>
      <c r="AA4345" s="73">
        <v>4.998315931289994</v>
      </c>
      <c r="AB4345" s="4"/>
      <c r="AC4345" s="74"/>
      <c r="AD4345" s="75"/>
      <c r="AE4345" s="75"/>
      <c r="AF4345" s="76"/>
      <c r="AJ4345" s="90"/>
      <c r="AK4345" s="18"/>
      <c r="AL4345" s="18"/>
      <c r="AT4345" s="18"/>
      <c r="AU4345" s="91"/>
    </row>
    <row r="4346" ht="12.0" customHeight="1">
      <c r="A4346" s="97">
        <v>2801051.0</v>
      </c>
      <c r="B4346" s="92" t="s">
        <v>4798</v>
      </c>
      <c r="C4346" s="93"/>
      <c r="D4346" s="82">
        <v>335.71</v>
      </c>
      <c r="E4346" s="94"/>
      <c r="F4346" s="84">
        <f t="shared" si="400"/>
        <v>409.5662</v>
      </c>
      <c r="G4346" s="95" t="s">
        <v>252</v>
      </c>
      <c r="H4346" s="69"/>
      <c r="I4346" s="188"/>
      <c r="J4346" s="76"/>
      <c r="K4346" s="88"/>
      <c r="N4346" s="18"/>
      <c r="P4346" s="4">
        <v>66.0</v>
      </c>
      <c r="Q4346" s="4"/>
      <c r="R4346" s="4"/>
      <c r="S4346" s="21"/>
      <c r="T4346" s="21"/>
      <c r="V4346" s="89"/>
      <c r="Z4346" s="73"/>
      <c r="AA4346" s="73">
        <v>5.001330140994952</v>
      </c>
      <c r="AB4346" s="4"/>
      <c r="AC4346" s="74"/>
      <c r="AD4346" s="75"/>
      <c r="AE4346" s="75"/>
      <c r="AF4346" s="76"/>
      <c r="AJ4346" s="90"/>
      <c r="AK4346" s="18"/>
      <c r="AL4346" s="18"/>
      <c r="AT4346" s="18"/>
      <c r="AU4346" s="91"/>
    </row>
    <row r="4347" ht="12.0" customHeight="1">
      <c r="A4347" s="97">
        <v>2805063.0</v>
      </c>
      <c r="B4347" s="92" t="s">
        <v>4799</v>
      </c>
      <c r="C4347" s="93"/>
      <c r="D4347" s="82">
        <v>255.76</v>
      </c>
      <c r="E4347" s="94" t="s">
        <v>245</v>
      </c>
      <c r="F4347" s="84">
        <f t="shared" si="400"/>
        <v>312.0272</v>
      </c>
      <c r="G4347" s="95" t="s">
        <v>252</v>
      </c>
      <c r="H4347" s="69"/>
      <c r="I4347" s="76"/>
      <c r="J4347" s="76"/>
      <c r="K4347" s="88"/>
      <c r="N4347" s="18"/>
      <c r="P4347" s="4">
        <v>66.0</v>
      </c>
      <c r="Q4347" s="4"/>
      <c r="R4347" s="4"/>
      <c r="S4347" s="21"/>
      <c r="T4347" s="21"/>
      <c r="V4347" s="89"/>
      <c r="Z4347" s="73"/>
      <c r="AA4347" s="73">
        <v>5.0016840687099915</v>
      </c>
      <c r="AB4347" s="4"/>
      <c r="AC4347" s="74"/>
      <c r="AD4347" s="75"/>
      <c r="AE4347" s="75"/>
      <c r="AF4347" s="76"/>
      <c r="AJ4347" s="90"/>
      <c r="AK4347" s="18"/>
      <c r="AL4347" s="18"/>
      <c r="AT4347" s="18"/>
      <c r="AU4347" s="91"/>
    </row>
    <row r="4348" ht="12.0" customHeight="1">
      <c r="A4348" s="97">
        <v>2805001.0</v>
      </c>
      <c r="B4348" s="92" t="s">
        <v>4800</v>
      </c>
      <c r="C4348" s="93"/>
      <c r="D4348" s="82">
        <v>402.07</v>
      </c>
      <c r="E4348" s="94" t="s">
        <v>245</v>
      </c>
      <c r="F4348" s="84">
        <f t="shared" si="400"/>
        <v>490.5254</v>
      </c>
      <c r="G4348" s="95" t="s">
        <v>252</v>
      </c>
      <c r="H4348" s="69"/>
      <c r="I4348" s="187" t="s">
        <v>4801</v>
      </c>
      <c r="J4348" s="76"/>
      <c r="K4348" s="88"/>
      <c r="N4348" s="18"/>
      <c r="P4348" s="4">
        <v>66.0</v>
      </c>
      <c r="Q4348" s="4"/>
      <c r="R4348" s="4"/>
      <c r="S4348" s="21"/>
      <c r="T4348" s="21"/>
      <c r="V4348" s="89"/>
      <c r="Z4348" s="73"/>
      <c r="AA4348" s="73">
        <v>4.999047195578996</v>
      </c>
      <c r="AB4348" s="4"/>
      <c r="AC4348" s="74"/>
      <c r="AD4348" s="75"/>
      <c r="AE4348" s="75"/>
      <c r="AF4348" s="76"/>
      <c r="AJ4348" s="90"/>
      <c r="AK4348" s="18"/>
      <c r="AL4348" s="18"/>
      <c r="AT4348" s="18"/>
      <c r="AU4348" s="91"/>
    </row>
    <row r="4349" ht="12.0" customHeight="1">
      <c r="A4349" s="97">
        <v>2805068.0</v>
      </c>
      <c r="B4349" s="92" t="s">
        <v>4802</v>
      </c>
      <c r="C4349" s="93"/>
      <c r="D4349" s="82">
        <v>403.57</v>
      </c>
      <c r="E4349" s="94" t="s">
        <v>245</v>
      </c>
      <c r="F4349" s="84">
        <f t="shared" si="400"/>
        <v>492.3554</v>
      </c>
      <c r="G4349" s="95" t="s">
        <v>252</v>
      </c>
      <c r="H4349" s="69"/>
      <c r="I4349" s="188"/>
      <c r="J4349" s="76"/>
      <c r="K4349" s="88"/>
      <c r="N4349" s="18"/>
      <c r="P4349" s="4">
        <v>66.0</v>
      </c>
      <c r="Q4349" s="4"/>
      <c r="R4349" s="4"/>
      <c r="S4349" s="21"/>
      <c r="T4349" s="21"/>
      <c r="V4349" s="89"/>
      <c r="Z4349" s="73"/>
      <c r="AA4349" s="73">
        <v>4.999050813136748</v>
      </c>
      <c r="AB4349" s="4"/>
      <c r="AC4349" s="74"/>
      <c r="AD4349" s="75"/>
      <c r="AE4349" s="75"/>
      <c r="AF4349" s="76"/>
      <c r="AJ4349" s="90"/>
      <c r="AK4349" s="18"/>
      <c r="AL4349" s="18"/>
      <c r="AT4349" s="18"/>
      <c r="AU4349" s="91"/>
    </row>
    <row r="4350" ht="12.0" customHeight="1">
      <c r="A4350" s="97">
        <v>2801001.0</v>
      </c>
      <c r="B4350" s="92" t="s">
        <v>4803</v>
      </c>
      <c r="C4350" s="93"/>
      <c r="D4350" s="82">
        <v>311.08</v>
      </c>
      <c r="E4350" s="94"/>
      <c r="F4350" s="84">
        <f t="shared" si="400"/>
        <v>379.5176</v>
      </c>
      <c r="G4350" s="95" t="s">
        <v>252</v>
      </c>
      <c r="H4350" s="69"/>
      <c r="I4350" s="76"/>
      <c r="J4350" s="76"/>
      <c r="K4350" s="88"/>
      <c r="N4350" s="18"/>
      <c r="P4350" s="4">
        <v>66.0</v>
      </c>
      <c r="Q4350" s="4"/>
      <c r="R4350" s="4"/>
      <c r="S4350" s="21"/>
      <c r="T4350" s="21"/>
      <c r="V4350" s="89"/>
      <c r="Z4350" s="73"/>
      <c r="AA4350" s="73">
        <v>4.996405463695183</v>
      </c>
      <c r="AB4350" s="4"/>
      <c r="AC4350" s="74"/>
      <c r="AD4350" s="75"/>
      <c r="AE4350" s="75"/>
      <c r="AF4350" s="76"/>
      <c r="AJ4350" s="90"/>
      <c r="AK4350" s="18"/>
      <c r="AL4350" s="18"/>
      <c r="AT4350" s="18"/>
      <c r="AU4350" s="91"/>
    </row>
    <row r="4351" ht="12.0" customHeight="1">
      <c r="A4351" s="97">
        <v>2801002.0</v>
      </c>
      <c r="B4351" s="92" t="s">
        <v>4804</v>
      </c>
      <c r="C4351" s="93"/>
      <c r="D4351" s="82">
        <v>319.42</v>
      </c>
      <c r="E4351" s="94"/>
      <c r="F4351" s="84">
        <f t="shared" si="400"/>
        <v>389.6924</v>
      </c>
      <c r="G4351" s="95" t="s">
        <v>252</v>
      </c>
      <c r="H4351" s="69"/>
      <c r="I4351" s="76"/>
      <c r="J4351" s="76"/>
      <c r="K4351" s="88"/>
      <c r="N4351" s="18"/>
      <c r="P4351" s="4">
        <v>66.0</v>
      </c>
      <c r="Q4351" s="4"/>
      <c r="R4351" s="4"/>
      <c r="S4351" s="21"/>
      <c r="T4351" s="21"/>
      <c r="V4351" s="89"/>
      <c r="Z4351" s="73"/>
      <c r="AA4351" s="73">
        <v>5.002802690582939</v>
      </c>
      <c r="AB4351" s="4"/>
      <c r="AC4351" s="74"/>
      <c r="AD4351" s="75"/>
      <c r="AE4351" s="75"/>
      <c r="AF4351" s="76"/>
      <c r="AJ4351" s="90"/>
      <c r="AK4351" s="18"/>
      <c r="AL4351" s="18"/>
      <c r="AT4351" s="18"/>
      <c r="AU4351" s="91"/>
    </row>
    <row r="4352" ht="12.0" customHeight="1">
      <c r="A4352" s="109">
        <v>2801003.0</v>
      </c>
      <c r="B4352" s="110" t="s">
        <v>4805</v>
      </c>
      <c r="C4352" s="111"/>
      <c r="D4352" s="82">
        <v>327.74</v>
      </c>
      <c r="E4352" s="121"/>
      <c r="F4352" s="128">
        <f t="shared" si="400"/>
        <v>399.8428</v>
      </c>
      <c r="G4352" s="112" t="s">
        <v>252</v>
      </c>
      <c r="H4352" s="69"/>
      <c r="I4352" s="76"/>
      <c r="J4352" s="76"/>
      <c r="K4352" s="88"/>
      <c r="N4352" s="18"/>
      <c r="P4352" s="4">
        <v>66.0</v>
      </c>
      <c r="Q4352" s="4"/>
      <c r="R4352" s="4"/>
      <c r="S4352" s="21"/>
      <c r="T4352" s="21"/>
      <c r="V4352" s="89"/>
      <c r="Z4352" s="73"/>
      <c r="AA4352" s="73">
        <v>5.001708233686358</v>
      </c>
      <c r="AB4352" s="4"/>
      <c r="AC4352" s="74"/>
      <c r="AD4352" s="75"/>
      <c r="AE4352" s="75"/>
      <c r="AF4352" s="76"/>
      <c r="AJ4352" s="90"/>
      <c r="AK4352" s="18"/>
      <c r="AL4352" s="18"/>
      <c r="AT4352" s="18"/>
      <c r="AU4352" s="91"/>
    </row>
    <row r="4353" ht="60.0" customHeight="1">
      <c r="A4353" s="62">
        <v>182.0</v>
      </c>
      <c r="B4353" s="113" t="s">
        <v>4806</v>
      </c>
      <c r="C4353" s="66"/>
      <c r="D4353" s="82"/>
      <c r="E4353" s="66"/>
      <c r="F4353" s="114"/>
      <c r="G4353" s="68"/>
      <c r="H4353" s="69"/>
      <c r="I4353" s="78"/>
      <c r="J4353" s="71"/>
      <c r="K4353" s="71"/>
      <c r="N4353" s="18"/>
      <c r="P4353" s="4">
        <v>188.0</v>
      </c>
      <c r="Q4353" s="4"/>
      <c r="R4353" s="5"/>
      <c r="S4353" s="21"/>
      <c r="T4353" s="21"/>
      <c r="V4353" s="72"/>
      <c r="Z4353" s="73"/>
      <c r="AA4353" s="73"/>
      <c r="AB4353" s="4"/>
      <c r="AC4353" s="74"/>
      <c r="AD4353" s="75"/>
      <c r="AE4353" s="75"/>
      <c r="AF4353" s="76"/>
      <c r="AJ4353" s="90"/>
      <c r="AK4353" s="18"/>
      <c r="AL4353" s="18"/>
      <c r="AT4353" s="18"/>
      <c r="AU4353" s="91"/>
    </row>
    <row r="4354" ht="12.0" customHeight="1">
      <c r="A4354" s="79">
        <v>2805079.0</v>
      </c>
      <c r="B4354" s="80" t="s">
        <v>4807</v>
      </c>
      <c r="C4354" s="81"/>
      <c r="D4354" s="82">
        <v>41.04</v>
      </c>
      <c r="E4354" s="83"/>
      <c r="F4354" s="84">
        <f t="shared" ref="F4354:F4359" si="401">D4354*1.22</f>
        <v>50.0688</v>
      </c>
      <c r="G4354" s="85" t="s">
        <v>246</v>
      </c>
      <c r="H4354" s="69"/>
      <c r="I4354" s="87" t="s">
        <v>2253</v>
      </c>
      <c r="J4354" s="108"/>
      <c r="K4354" s="88"/>
      <c r="N4354" s="18"/>
      <c r="P4354" s="4">
        <v>188.0</v>
      </c>
      <c r="Q4354" s="4"/>
      <c r="R4354" s="4"/>
      <c r="S4354" s="21"/>
      <c r="T4354" s="21"/>
      <c r="V4354" s="89"/>
      <c r="Z4354" s="73"/>
      <c r="AA4354" s="73">
        <v>4.98603909054647</v>
      </c>
      <c r="AB4354" s="4"/>
      <c r="AC4354" s="74"/>
      <c r="AD4354" s="75"/>
      <c r="AE4354" s="75"/>
      <c r="AF4354" s="76"/>
      <c r="AJ4354" s="90"/>
      <c r="AK4354" s="18"/>
      <c r="AL4354" s="18"/>
      <c r="AT4354" s="18"/>
      <c r="AU4354" s="91"/>
    </row>
    <row r="4355" ht="12.0" customHeight="1">
      <c r="A4355" s="97">
        <v>2805080.0</v>
      </c>
      <c r="B4355" s="92" t="s">
        <v>4808</v>
      </c>
      <c r="C4355" s="93"/>
      <c r="D4355" s="82">
        <v>44.77</v>
      </c>
      <c r="E4355" s="94"/>
      <c r="F4355" s="84">
        <f t="shared" si="401"/>
        <v>54.6194</v>
      </c>
      <c r="G4355" s="95" t="s">
        <v>252</v>
      </c>
      <c r="H4355" s="69"/>
      <c r="I4355" s="187" t="s">
        <v>4809</v>
      </c>
      <c r="J4355" s="108"/>
      <c r="K4355" s="88"/>
      <c r="N4355" s="18"/>
      <c r="P4355" s="4">
        <v>188.0</v>
      </c>
      <c r="Q4355" s="4"/>
      <c r="R4355" s="4"/>
      <c r="S4355" s="21"/>
      <c r="T4355" s="21"/>
      <c r="V4355" s="89"/>
      <c r="Z4355" s="73"/>
      <c r="AA4355" s="73">
        <v>5.009140767824505</v>
      </c>
      <c r="AB4355" s="4"/>
      <c r="AC4355" s="74"/>
      <c r="AD4355" s="75"/>
      <c r="AE4355" s="75"/>
      <c r="AF4355" s="76"/>
      <c r="AJ4355" s="90"/>
      <c r="AK4355" s="18"/>
      <c r="AL4355" s="18"/>
      <c r="AT4355" s="18"/>
      <c r="AU4355" s="91"/>
    </row>
    <row r="4356" ht="12.0" customHeight="1">
      <c r="A4356" s="97">
        <v>2805081.0</v>
      </c>
      <c r="B4356" s="92" t="s">
        <v>4810</v>
      </c>
      <c r="C4356" s="93"/>
      <c r="D4356" s="82">
        <v>46.1</v>
      </c>
      <c r="E4356" s="94" t="s">
        <v>372</v>
      </c>
      <c r="F4356" s="84">
        <f t="shared" si="401"/>
        <v>56.242</v>
      </c>
      <c r="G4356" s="95" t="s">
        <v>252</v>
      </c>
      <c r="H4356" s="69"/>
      <c r="I4356" s="188"/>
      <c r="J4356" s="108"/>
      <c r="K4356" s="88"/>
      <c r="N4356" s="18"/>
      <c r="P4356" s="4">
        <v>188.0</v>
      </c>
      <c r="Q4356" s="4"/>
      <c r="R4356" s="4"/>
      <c r="S4356" s="21"/>
      <c r="T4356" s="21"/>
      <c r="V4356" s="89"/>
      <c r="Z4356" s="73"/>
      <c r="AA4356" s="73">
        <v>5.007102272727266</v>
      </c>
      <c r="AB4356" s="4"/>
      <c r="AC4356" s="74"/>
      <c r="AD4356" s="75"/>
      <c r="AE4356" s="75"/>
      <c r="AF4356" s="76"/>
      <c r="AJ4356" s="90"/>
      <c r="AK4356" s="18"/>
      <c r="AL4356" s="18"/>
      <c r="AT4356" s="18"/>
      <c r="AU4356" s="91"/>
    </row>
    <row r="4357" ht="12.0" customHeight="1">
      <c r="A4357" s="97">
        <v>4501023.0</v>
      </c>
      <c r="B4357" s="92" t="s">
        <v>4807</v>
      </c>
      <c r="C4357" s="93"/>
      <c r="D4357" s="82">
        <v>16.89</v>
      </c>
      <c r="E4357" s="94"/>
      <c r="F4357" s="127">
        <f t="shared" si="401"/>
        <v>20.6058</v>
      </c>
      <c r="G4357" s="95" t="s">
        <v>246</v>
      </c>
      <c r="H4357" s="69"/>
      <c r="I4357" s="76"/>
      <c r="J4357" s="108"/>
      <c r="K4357" s="88"/>
      <c r="N4357" s="18"/>
      <c r="P4357" s="4">
        <v>188.0</v>
      </c>
      <c r="Q4357" s="4"/>
      <c r="R4357" s="4"/>
      <c r="S4357" s="21"/>
      <c r="T4357" s="21"/>
      <c r="V4357" s="89"/>
      <c r="Z4357" s="73"/>
      <c r="AA4357" s="73">
        <v>0.0</v>
      </c>
      <c r="AB4357" s="4"/>
      <c r="AC4357" s="74"/>
      <c r="AD4357" s="75"/>
      <c r="AE4357" s="75"/>
      <c r="AF4357" s="76"/>
      <c r="AJ4357" s="90"/>
      <c r="AK4357" s="18"/>
      <c r="AL4357" s="18"/>
      <c r="AT4357" s="18"/>
      <c r="AU4357" s="91"/>
    </row>
    <row r="4358" ht="12.0" customHeight="1">
      <c r="A4358" s="97">
        <v>4501024.0</v>
      </c>
      <c r="B4358" s="92" t="s">
        <v>4808</v>
      </c>
      <c r="C4358" s="93"/>
      <c r="D4358" s="82">
        <v>22.23</v>
      </c>
      <c r="E4358" s="94" t="s">
        <v>372</v>
      </c>
      <c r="F4358" s="84">
        <f t="shared" si="401"/>
        <v>27.1206</v>
      </c>
      <c r="G4358" s="95" t="s">
        <v>246</v>
      </c>
      <c r="H4358" s="69"/>
      <c r="I4358" s="76"/>
      <c r="J4358" s="108"/>
      <c r="K4358" s="88"/>
      <c r="N4358" s="18"/>
      <c r="P4358" s="4">
        <v>188.0</v>
      </c>
      <c r="Q4358" s="4"/>
      <c r="R4358" s="4"/>
      <c r="S4358" s="21"/>
      <c r="T4358" s="21"/>
      <c r="V4358" s="89"/>
      <c r="Z4358" s="73"/>
      <c r="AA4358" s="73">
        <v>5.019520356943673</v>
      </c>
      <c r="AB4358" s="4"/>
      <c r="AC4358" s="74"/>
      <c r="AD4358" s="75"/>
      <c r="AE4358" s="75"/>
      <c r="AF4358" s="76"/>
      <c r="AJ4358" s="90"/>
      <c r="AK4358" s="18"/>
      <c r="AL4358" s="18"/>
      <c r="AT4358" s="18"/>
      <c r="AU4358" s="91"/>
    </row>
    <row r="4359" ht="12.0" customHeight="1">
      <c r="A4359" s="109">
        <v>4501025.0</v>
      </c>
      <c r="B4359" s="110" t="s">
        <v>4810</v>
      </c>
      <c r="C4359" s="111"/>
      <c r="D4359" s="82">
        <v>22.99</v>
      </c>
      <c r="E4359" s="121" t="s">
        <v>372</v>
      </c>
      <c r="F4359" s="183">
        <f t="shared" si="401"/>
        <v>28.0478</v>
      </c>
      <c r="G4359" s="112" t="s">
        <v>246</v>
      </c>
      <c r="H4359" s="69"/>
      <c r="I4359" s="76"/>
      <c r="J4359" s="108"/>
      <c r="K4359" s="88"/>
      <c r="N4359" s="18"/>
      <c r="P4359" s="4">
        <v>188.0</v>
      </c>
      <c r="Q4359" s="4"/>
      <c r="R4359" s="4"/>
      <c r="S4359" s="21"/>
      <c r="T4359" s="21"/>
      <c r="V4359" s="89"/>
      <c r="Z4359" s="73"/>
      <c r="AA4359" s="73">
        <v>0.0</v>
      </c>
      <c r="AB4359" s="4"/>
      <c r="AC4359" s="74"/>
      <c r="AD4359" s="75"/>
      <c r="AE4359" s="75"/>
      <c r="AF4359" s="76"/>
      <c r="AJ4359" s="90"/>
      <c r="AK4359" s="18"/>
      <c r="AL4359" s="18"/>
      <c r="AT4359" s="18"/>
      <c r="AU4359" s="91"/>
    </row>
    <row r="4360" ht="75.0" customHeight="1">
      <c r="A4360" s="62">
        <v>183.0</v>
      </c>
      <c r="B4360" s="113" t="s">
        <v>4811</v>
      </c>
      <c r="C4360" s="66"/>
      <c r="D4360" s="82"/>
      <c r="E4360" s="66"/>
      <c r="F4360" s="114"/>
      <c r="G4360" s="68"/>
      <c r="H4360" s="69"/>
      <c r="I4360" s="78"/>
      <c r="J4360" s="71"/>
      <c r="K4360" s="71"/>
      <c r="N4360" s="18"/>
      <c r="P4360" s="4">
        <v>190.0</v>
      </c>
      <c r="Q4360" s="4"/>
      <c r="R4360" s="5"/>
      <c r="S4360" s="21"/>
      <c r="T4360" s="21"/>
      <c r="V4360" s="72"/>
      <c r="Z4360" s="73"/>
      <c r="AA4360" s="73"/>
      <c r="AB4360" s="4"/>
      <c r="AC4360" s="74"/>
      <c r="AD4360" s="75"/>
      <c r="AE4360" s="75"/>
      <c r="AF4360" s="76"/>
      <c r="AJ4360" s="90"/>
      <c r="AK4360" s="18"/>
      <c r="AL4360" s="18"/>
      <c r="AT4360" s="18"/>
      <c r="AU4360" s="91"/>
    </row>
    <row r="4361" ht="12.0" customHeight="1">
      <c r="A4361" s="79">
        <v>2805082.0</v>
      </c>
      <c r="B4361" s="80" t="s">
        <v>4812</v>
      </c>
      <c r="C4361" s="81"/>
      <c r="D4361" s="82">
        <v>65.59</v>
      </c>
      <c r="E4361" s="83"/>
      <c r="F4361" s="84">
        <f t="shared" ref="F4361:F4373" si="402">D4361*1.22</f>
        <v>80.0198</v>
      </c>
      <c r="G4361" s="85" t="s">
        <v>252</v>
      </c>
      <c r="H4361" s="69"/>
      <c r="I4361" s="87" t="s">
        <v>1735</v>
      </c>
      <c r="J4361" s="108"/>
      <c r="K4361" s="88"/>
      <c r="N4361" s="18"/>
      <c r="P4361" s="4">
        <v>190.0</v>
      </c>
      <c r="Q4361" s="4"/>
      <c r="R4361" s="4"/>
      <c r="S4361" s="21"/>
      <c r="T4361" s="21"/>
      <c r="V4361" s="89"/>
      <c r="Z4361" s="73"/>
      <c r="AA4361" s="73">
        <v>4.9912652857499324</v>
      </c>
      <c r="AB4361" s="4"/>
      <c r="AC4361" s="74"/>
      <c r="AD4361" s="75"/>
      <c r="AE4361" s="75"/>
      <c r="AF4361" s="76"/>
      <c r="AJ4361" s="90"/>
      <c r="AK4361" s="18"/>
      <c r="AL4361" s="18"/>
      <c r="AT4361" s="18"/>
      <c r="AU4361" s="91"/>
    </row>
    <row r="4362" ht="12.0" customHeight="1">
      <c r="A4362" s="97">
        <v>2805083.0</v>
      </c>
      <c r="B4362" s="92" t="s">
        <v>4813</v>
      </c>
      <c r="C4362" s="93"/>
      <c r="D4362" s="82">
        <v>77.57</v>
      </c>
      <c r="E4362" s="94"/>
      <c r="F4362" s="84">
        <f t="shared" si="402"/>
        <v>94.6354</v>
      </c>
      <c r="G4362" s="95" t="s">
        <v>252</v>
      </c>
      <c r="H4362" s="69"/>
      <c r="I4362" s="187" t="s">
        <v>4814</v>
      </c>
      <c r="J4362" s="108"/>
      <c r="K4362" s="88"/>
      <c r="N4362" s="18"/>
      <c r="P4362" s="4">
        <v>190.0</v>
      </c>
      <c r="Q4362" s="4"/>
      <c r="R4362" s="4"/>
      <c r="S4362" s="21"/>
      <c r="T4362" s="21"/>
      <c r="V4362" s="89"/>
      <c r="Z4362" s="73"/>
      <c r="AA4362" s="73">
        <v>5.001055074910326</v>
      </c>
      <c r="AB4362" s="4"/>
      <c r="AC4362" s="74"/>
      <c r="AD4362" s="75"/>
      <c r="AE4362" s="75"/>
      <c r="AF4362" s="76"/>
      <c r="AJ4362" s="90"/>
      <c r="AK4362" s="18"/>
      <c r="AL4362" s="18"/>
      <c r="AT4362" s="18"/>
      <c r="AU4362" s="91"/>
    </row>
    <row r="4363" ht="12.0" customHeight="1">
      <c r="A4363" s="97">
        <v>2805084.0</v>
      </c>
      <c r="B4363" s="92" t="s">
        <v>4815</v>
      </c>
      <c r="C4363" s="93"/>
      <c r="D4363" s="82">
        <v>82.84</v>
      </c>
      <c r="E4363" s="94" t="s">
        <v>372</v>
      </c>
      <c r="F4363" s="84">
        <f t="shared" si="402"/>
        <v>101.0648</v>
      </c>
      <c r="G4363" s="95" t="s">
        <v>246</v>
      </c>
      <c r="H4363" s="69"/>
      <c r="I4363" s="188"/>
      <c r="J4363" s="108"/>
      <c r="K4363" s="88"/>
      <c r="N4363" s="18"/>
      <c r="P4363" s="4">
        <v>190.0</v>
      </c>
      <c r="Q4363" s="4"/>
      <c r="R4363" s="4"/>
      <c r="S4363" s="21"/>
      <c r="T4363" s="21"/>
      <c r="V4363" s="89"/>
      <c r="Z4363" s="73"/>
      <c r="AA4363" s="73">
        <v>4.999012052953958</v>
      </c>
      <c r="AB4363" s="4"/>
      <c r="AC4363" s="74"/>
      <c r="AD4363" s="75"/>
      <c r="AE4363" s="75"/>
      <c r="AF4363" s="76"/>
      <c r="AJ4363" s="90"/>
      <c r="AK4363" s="18"/>
      <c r="AL4363" s="18"/>
      <c r="AT4363" s="18"/>
      <c r="AU4363" s="91"/>
    </row>
    <row r="4364" ht="12.0" customHeight="1">
      <c r="A4364" s="97">
        <v>2805085.0</v>
      </c>
      <c r="B4364" s="92" t="s">
        <v>4816</v>
      </c>
      <c r="C4364" s="93"/>
      <c r="D4364" s="82">
        <v>94.97</v>
      </c>
      <c r="E4364" s="94"/>
      <c r="F4364" s="84">
        <f t="shared" si="402"/>
        <v>115.8634</v>
      </c>
      <c r="G4364" s="95" t="s">
        <v>246</v>
      </c>
      <c r="H4364" s="69"/>
      <c r="I4364" s="76"/>
      <c r="J4364" s="108"/>
      <c r="K4364" s="88"/>
      <c r="N4364" s="18"/>
      <c r="P4364" s="4">
        <v>190.0</v>
      </c>
      <c r="Q4364" s="4"/>
      <c r="R4364" s="4"/>
      <c r="S4364" s="21"/>
      <c r="T4364" s="21"/>
      <c r="V4364" s="89"/>
      <c r="Z4364" s="73"/>
      <c r="AA4364" s="73">
        <v>4.9982764563943505</v>
      </c>
      <c r="AB4364" s="4"/>
      <c r="AC4364" s="74"/>
      <c r="AD4364" s="75"/>
      <c r="AE4364" s="75"/>
      <c r="AF4364" s="76"/>
      <c r="AJ4364" s="90"/>
      <c r="AK4364" s="18"/>
      <c r="AL4364" s="18"/>
      <c r="AT4364" s="18"/>
      <c r="AU4364" s="91"/>
    </row>
    <row r="4365" ht="12.0" customHeight="1">
      <c r="A4365" s="97">
        <v>2805086.0</v>
      </c>
      <c r="B4365" s="92" t="s">
        <v>4817</v>
      </c>
      <c r="C4365" s="93"/>
      <c r="D4365" s="82">
        <v>104.56</v>
      </c>
      <c r="E4365" s="94"/>
      <c r="F4365" s="84">
        <f t="shared" si="402"/>
        <v>127.5632</v>
      </c>
      <c r="G4365" s="95" t="s">
        <v>246</v>
      </c>
      <c r="H4365" s="69"/>
      <c r="I4365" s="187" t="s">
        <v>4818</v>
      </c>
      <c r="J4365" s="108"/>
      <c r="K4365" s="88"/>
      <c r="N4365" s="18"/>
      <c r="P4365" s="4">
        <v>190.0</v>
      </c>
      <c r="Q4365" s="4"/>
      <c r="R4365" s="4"/>
      <c r="S4365" s="21"/>
      <c r="T4365" s="21"/>
      <c r="V4365" s="89"/>
      <c r="Z4365" s="73"/>
      <c r="AA4365" s="73">
        <v>4.993738259236068</v>
      </c>
      <c r="AB4365" s="4"/>
      <c r="AC4365" s="74"/>
      <c r="AD4365" s="75"/>
      <c r="AE4365" s="75"/>
      <c r="AF4365" s="76"/>
      <c r="AJ4365" s="90"/>
      <c r="AK4365" s="18"/>
      <c r="AL4365" s="18"/>
      <c r="AT4365" s="18"/>
      <c r="AU4365" s="91"/>
    </row>
    <row r="4366" ht="12.0" customHeight="1">
      <c r="A4366" s="97">
        <v>2805087.0</v>
      </c>
      <c r="B4366" s="92" t="s">
        <v>4819</v>
      </c>
      <c r="C4366" s="93"/>
      <c r="D4366" s="82">
        <v>111.06</v>
      </c>
      <c r="E4366" s="94" t="s">
        <v>372</v>
      </c>
      <c r="F4366" s="84">
        <f t="shared" si="402"/>
        <v>135.4932</v>
      </c>
      <c r="G4366" s="95" t="s">
        <v>246</v>
      </c>
      <c r="H4366" s="69"/>
      <c r="I4366" s="188"/>
      <c r="J4366" s="108"/>
      <c r="K4366" s="88"/>
      <c r="N4366" s="18"/>
      <c r="P4366" s="4">
        <v>190.0</v>
      </c>
      <c r="Q4366" s="4"/>
      <c r="R4366" s="4"/>
      <c r="S4366" s="21"/>
      <c r="T4366" s="21"/>
      <c r="V4366" s="89"/>
      <c r="Z4366" s="73"/>
      <c r="AA4366" s="73">
        <v>4.9963154016212314</v>
      </c>
      <c r="AB4366" s="4"/>
      <c r="AC4366" s="74"/>
      <c r="AD4366" s="75"/>
      <c r="AE4366" s="75"/>
      <c r="AF4366" s="76"/>
      <c r="AJ4366" s="90"/>
      <c r="AK4366" s="18"/>
      <c r="AL4366" s="18"/>
      <c r="AT4366" s="18"/>
      <c r="AU4366" s="91"/>
    </row>
    <row r="4367" ht="12.0" customHeight="1">
      <c r="A4367" s="97">
        <v>4501028.0</v>
      </c>
      <c r="B4367" s="92" t="s">
        <v>4812</v>
      </c>
      <c r="C4367" s="93"/>
      <c r="D4367" s="82">
        <v>36.31</v>
      </c>
      <c r="E4367" s="94" t="s">
        <v>245</v>
      </c>
      <c r="F4367" s="84">
        <f t="shared" si="402"/>
        <v>44.2982</v>
      </c>
      <c r="G4367" s="95" t="s">
        <v>246</v>
      </c>
      <c r="H4367" s="69"/>
      <c r="I4367" s="76"/>
      <c r="J4367" s="108"/>
      <c r="K4367" s="88"/>
      <c r="N4367" s="18"/>
      <c r="P4367" s="4">
        <v>190.0</v>
      </c>
      <c r="Q4367" s="4"/>
      <c r="R4367" s="4"/>
      <c r="S4367" s="21"/>
      <c r="T4367" s="21"/>
      <c r="V4367" s="89"/>
      <c r="Z4367" s="73"/>
      <c r="AA4367" s="73">
        <v>4.99445061043285</v>
      </c>
      <c r="AB4367" s="4"/>
      <c r="AC4367" s="74"/>
      <c r="AD4367" s="75"/>
      <c r="AE4367" s="75"/>
      <c r="AF4367" s="76"/>
      <c r="AJ4367" s="90"/>
      <c r="AK4367" s="18"/>
      <c r="AL4367" s="18"/>
      <c r="AT4367" s="18"/>
      <c r="AU4367" s="91"/>
    </row>
    <row r="4368" ht="12.0" customHeight="1">
      <c r="A4368" s="97">
        <v>4501029.0</v>
      </c>
      <c r="B4368" s="92" t="s">
        <v>4813</v>
      </c>
      <c r="C4368" s="93"/>
      <c r="D4368" s="82">
        <v>45.69</v>
      </c>
      <c r="E4368" s="94"/>
      <c r="F4368" s="84">
        <f t="shared" si="402"/>
        <v>55.7418</v>
      </c>
      <c r="G4368" s="95" t="s">
        <v>246</v>
      </c>
      <c r="H4368" s="69"/>
      <c r="I4368" s="76"/>
      <c r="J4368" s="108"/>
      <c r="K4368" s="88"/>
      <c r="N4368" s="18"/>
      <c r="P4368" s="4">
        <v>190.0</v>
      </c>
      <c r="Q4368" s="4"/>
      <c r="R4368" s="4"/>
      <c r="S4368" s="21"/>
      <c r="T4368" s="21"/>
      <c r="V4368" s="89"/>
      <c r="Z4368" s="73"/>
      <c r="AA4368" s="73">
        <v>5.01110053916905</v>
      </c>
      <c r="AB4368" s="4"/>
      <c r="AC4368" s="74"/>
      <c r="AD4368" s="75"/>
      <c r="AE4368" s="75"/>
      <c r="AF4368" s="76"/>
      <c r="AJ4368" s="90"/>
      <c r="AK4368" s="18"/>
      <c r="AL4368" s="18"/>
      <c r="AT4368" s="18"/>
      <c r="AU4368" s="91"/>
    </row>
    <row r="4369" ht="12.0" customHeight="1">
      <c r="A4369" s="97">
        <v>4501030.0</v>
      </c>
      <c r="B4369" s="92" t="s">
        <v>4816</v>
      </c>
      <c r="C4369" s="93"/>
      <c r="D4369" s="82">
        <v>49.48</v>
      </c>
      <c r="E4369" s="94"/>
      <c r="F4369" s="127">
        <f t="shared" si="402"/>
        <v>60.3656</v>
      </c>
      <c r="G4369" s="95" t="s">
        <v>246</v>
      </c>
      <c r="H4369" s="69"/>
      <c r="I4369" s="187" t="s">
        <v>4820</v>
      </c>
      <c r="J4369" s="108"/>
      <c r="K4369" s="88"/>
      <c r="N4369" s="18"/>
      <c r="P4369" s="4">
        <v>190.0</v>
      </c>
      <c r="Q4369" s="4"/>
      <c r="R4369" s="4"/>
      <c r="S4369" s="21"/>
      <c r="T4369" s="21"/>
      <c r="V4369" s="89"/>
      <c r="Z4369" s="73"/>
      <c r="AA4369" s="73">
        <v>0.0</v>
      </c>
      <c r="AB4369" s="4"/>
      <c r="AC4369" s="74"/>
      <c r="AD4369" s="75"/>
      <c r="AE4369" s="75"/>
      <c r="AF4369" s="76"/>
      <c r="AJ4369" s="90"/>
      <c r="AK4369" s="18"/>
      <c r="AL4369" s="18"/>
      <c r="AT4369" s="18"/>
      <c r="AU4369" s="91"/>
    </row>
    <row r="4370" ht="12.0" customHeight="1">
      <c r="A4370" s="97">
        <v>4501031.0</v>
      </c>
      <c r="B4370" s="92" t="s">
        <v>4817</v>
      </c>
      <c r="C4370" s="93"/>
      <c r="D4370" s="82">
        <v>57.73</v>
      </c>
      <c r="E4370" s="83" t="s">
        <v>245</v>
      </c>
      <c r="F4370" s="127">
        <f t="shared" si="402"/>
        <v>70.4306</v>
      </c>
      <c r="G4370" s="95" t="s">
        <v>246</v>
      </c>
      <c r="H4370" s="69"/>
      <c r="I4370" s="188"/>
      <c r="J4370" s="108"/>
      <c r="K4370" s="88"/>
      <c r="N4370" s="18"/>
      <c r="P4370" s="4">
        <v>190.0</v>
      </c>
      <c r="Q4370" s="4"/>
      <c r="R4370" s="4"/>
      <c r="S4370" s="21"/>
      <c r="T4370" s="21"/>
      <c r="V4370" s="89"/>
      <c r="Z4370" s="73"/>
      <c r="AA4370" s="73">
        <v>0.0</v>
      </c>
      <c r="AB4370" s="4"/>
      <c r="AC4370" s="74"/>
      <c r="AD4370" s="75"/>
      <c r="AE4370" s="75"/>
      <c r="AF4370" s="76"/>
      <c r="AJ4370" s="90"/>
      <c r="AK4370" s="18"/>
      <c r="AL4370" s="18"/>
      <c r="AT4370" s="18"/>
      <c r="AU4370" s="91"/>
    </row>
    <row r="4371" ht="12.0" customHeight="1">
      <c r="A4371" s="97">
        <v>4501032.0</v>
      </c>
      <c r="B4371" s="92" t="s">
        <v>4819</v>
      </c>
      <c r="C4371" s="93"/>
      <c r="D4371" s="82">
        <v>61.28</v>
      </c>
      <c r="E4371" s="83" t="s">
        <v>372</v>
      </c>
      <c r="F4371" s="127">
        <f t="shared" si="402"/>
        <v>74.7616</v>
      </c>
      <c r="G4371" s="95" t="s">
        <v>246</v>
      </c>
      <c r="H4371" s="69"/>
      <c r="I4371" s="76"/>
      <c r="J4371" s="108"/>
      <c r="K4371" s="88"/>
      <c r="N4371" s="18"/>
      <c r="P4371" s="4">
        <v>190.0</v>
      </c>
      <c r="Q4371" s="4"/>
      <c r="R4371" s="4"/>
      <c r="S4371" s="21"/>
      <c r="T4371" s="21"/>
      <c r="V4371" s="89"/>
      <c r="Z4371" s="73"/>
      <c r="AA4371" s="73">
        <v>0.0</v>
      </c>
      <c r="AB4371" s="4"/>
      <c r="AC4371" s="74"/>
      <c r="AD4371" s="75"/>
      <c r="AE4371" s="75"/>
      <c r="AF4371" s="76"/>
      <c r="AJ4371" s="90"/>
      <c r="AK4371" s="18"/>
      <c r="AL4371" s="18"/>
      <c r="AT4371" s="18"/>
      <c r="AU4371" s="91"/>
    </row>
    <row r="4372" ht="12.0" customHeight="1">
      <c r="A4372" s="97">
        <v>4501033.0</v>
      </c>
      <c r="B4372" s="92" t="s">
        <v>4821</v>
      </c>
      <c r="C4372" s="93"/>
      <c r="D4372" s="82">
        <v>78.26</v>
      </c>
      <c r="E4372" s="94"/>
      <c r="F4372" s="127">
        <f t="shared" si="402"/>
        <v>95.4772</v>
      </c>
      <c r="G4372" s="95" t="s">
        <v>246</v>
      </c>
      <c r="H4372" s="69"/>
      <c r="I4372" s="76"/>
      <c r="J4372" s="108"/>
      <c r="K4372" s="88"/>
      <c r="N4372" s="18"/>
      <c r="P4372" s="4">
        <v>190.0</v>
      </c>
      <c r="Q4372" s="4"/>
      <c r="R4372" s="4"/>
      <c r="S4372" s="21"/>
      <c r="T4372" s="21"/>
      <c r="V4372" s="89"/>
      <c r="Z4372" s="73"/>
      <c r="AA4372" s="73">
        <v>0.0</v>
      </c>
      <c r="AB4372" s="4"/>
      <c r="AC4372" s="74"/>
      <c r="AD4372" s="75"/>
      <c r="AE4372" s="75"/>
      <c r="AF4372" s="76"/>
      <c r="AJ4372" s="90"/>
      <c r="AK4372" s="18"/>
      <c r="AL4372" s="18"/>
      <c r="AT4372" s="18"/>
      <c r="AU4372" s="91"/>
    </row>
    <row r="4373" ht="12.0" customHeight="1">
      <c r="A4373" s="109">
        <v>4501034.0</v>
      </c>
      <c r="B4373" s="110" t="s">
        <v>4822</v>
      </c>
      <c r="C4373" s="111"/>
      <c r="D4373" s="82">
        <v>124.8</v>
      </c>
      <c r="E4373" s="121"/>
      <c r="F4373" s="183">
        <f t="shared" si="402"/>
        <v>152.256</v>
      </c>
      <c r="G4373" s="112" t="s">
        <v>246</v>
      </c>
      <c r="H4373" s="69"/>
      <c r="I4373" s="76"/>
      <c r="J4373" s="108"/>
      <c r="K4373" s="88"/>
      <c r="N4373" s="18"/>
      <c r="P4373" s="4">
        <v>190.0</v>
      </c>
      <c r="Q4373" s="4"/>
      <c r="R4373" s="4"/>
      <c r="S4373" s="21"/>
      <c r="T4373" s="21"/>
      <c r="V4373" s="89"/>
      <c r="Z4373" s="73"/>
      <c r="AA4373" s="73">
        <v>0.0</v>
      </c>
      <c r="AB4373" s="4"/>
      <c r="AC4373" s="74"/>
      <c r="AD4373" s="75"/>
      <c r="AE4373" s="75"/>
      <c r="AF4373" s="76"/>
      <c r="AJ4373" s="90"/>
      <c r="AK4373" s="18"/>
      <c r="AL4373" s="18"/>
      <c r="AT4373" s="18"/>
      <c r="AU4373" s="91"/>
    </row>
    <row r="4374" ht="60.0" customHeight="1">
      <c r="A4374" s="62">
        <v>184.0</v>
      </c>
      <c r="B4374" s="113" t="s">
        <v>4823</v>
      </c>
      <c r="C4374" s="66"/>
      <c r="D4374" s="82"/>
      <c r="E4374" s="66"/>
      <c r="F4374" s="114"/>
      <c r="G4374" s="68"/>
      <c r="H4374" s="69"/>
      <c r="I4374" s="78"/>
      <c r="J4374" s="71"/>
      <c r="K4374" s="71"/>
      <c r="N4374" s="18"/>
      <c r="P4374" s="4">
        <v>189.0</v>
      </c>
      <c r="Q4374" s="4"/>
      <c r="R4374" s="5"/>
      <c r="S4374" s="21"/>
      <c r="T4374" s="21"/>
      <c r="V4374" s="72"/>
      <c r="Z4374" s="73"/>
      <c r="AA4374" s="73"/>
      <c r="AB4374" s="4"/>
      <c r="AC4374" s="74"/>
      <c r="AD4374" s="75"/>
      <c r="AE4374" s="75"/>
      <c r="AF4374" s="76"/>
      <c r="AJ4374" s="90"/>
      <c r="AK4374" s="18"/>
      <c r="AL4374" s="18"/>
      <c r="AT4374" s="18"/>
      <c r="AU4374" s="91"/>
    </row>
    <row r="4375" ht="12.0" customHeight="1">
      <c r="A4375" s="79">
        <v>4501035.0</v>
      </c>
      <c r="B4375" s="80" t="s">
        <v>4824</v>
      </c>
      <c r="C4375" s="81"/>
      <c r="D4375" s="82">
        <v>20.0</v>
      </c>
      <c r="E4375" s="83" t="s">
        <v>245</v>
      </c>
      <c r="F4375" s="84">
        <f t="shared" ref="F4375:F4385" si="403">D4375*1.22</f>
        <v>24.4</v>
      </c>
      <c r="G4375" s="85" t="s">
        <v>252</v>
      </c>
      <c r="H4375" s="69"/>
      <c r="I4375" s="87" t="s">
        <v>538</v>
      </c>
      <c r="J4375" s="108"/>
      <c r="K4375" s="88"/>
      <c r="N4375" s="18"/>
      <c r="P4375" s="4">
        <v>189.0</v>
      </c>
      <c r="Q4375" s="4"/>
      <c r="R4375" s="4"/>
      <c r="S4375" s="21"/>
      <c r="T4375" s="21"/>
      <c r="V4375" s="89"/>
      <c r="Z4375" s="73"/>
      <c r="AA4375" s="73">
        <v>4.985835694050991</v>
      </c>
      <c r="AB4375" s="4"/>
      <c r="AC4375" s="74"/>
      <c r="AD4375" s="75"/>
      <c r="AE4375" s="75"/>
      <c r="AF4375" s="76"/>
      <c r="AJ4375" s="90"/>
      <c r="AK4375" s="18"/>
      <c r="AL4375" s="18"/>
      <c r="AT4375" s="18"/>
      <c r="AU4375" s="91"/>
    </row>
    <row r="4376" ht="12.0" customHeight="1">
      <c r="A4376" s="97">
        <v>4501036.0</v>
      </c>
      <c r="B4376" s="92" t="s">
        <v>4825</v>
      </c>
      <c r="C4376" s="93"/>
      <c r="D4376" s="82">
        <v>26.42</v>
      </c>
      <c r="E4376" s="94"/>
      <c r="F4376" s="84">
        <f t="shared" si="403"/>
        <v>32.2324</v>
      </c>
      <c r="G4376" s="95" t="s">
        <v>252</v>
      </c>
      <c r="H4376" s="69"/>
      <c r="I4376" s="187" t="s">
        <v>4826</v>
      </c>
      <c r="J4376" s="108"/>
      <c r="K4376" s="88"/>
      <c r="N4376" s="18"/>
      <c r="P4376" s="4">
        <v>189.0</v>
      </c>
      <c r="Q4376" s="4"/>
      <c r="R4376" s="4"/>
      <c r="S4376" s="21"/>
      <c r="T4376" s="21"/>
      <c r="V4376" s="89"/>
      <c r="Z4376" s="73"/>
      <c r="AA4376" s="73">
        <v>4.978863316110846</v>
      </c>
      <c r="AB4376" s="4"/>
      <c r="AC4376" s="74"/>
      <c r="AD4376" s="75"/>
      <c r="AE4376" s="75"/>
      <c r="AF4376" s="76"/>
      <c r="AJ4376" s="90"/>
      <c r="AK4376" s="18"/>
      <c r="AL4376" s="18"/>
      <c r="AT4376" s="18"/>
      <c r="AU4376" s="91"/>
    </row>
    <row r="4377" ht="12.0" customHeight="1">
      <c r="A4377" s="97">
        <v>4501037.0</v>
      </c>
      <c r="B4377" s="92" t="s">
        <v>4827</v>
      </c>
      <c r="C4377" s="93"/>
      <c r="D4377" s="82">
        <v>31.6</v>
      </c>
      <c r="E4377" s="94"/>
      <c r="F4377" s="84">
        <f t="shared" si="403"/>
        <v>38.552</v>
      </c>
      <c r="G4377" s="95" t="s">
        <v>252</v>
      </c>
      <c r="H4377" s="69"/>
      <c r="I4377" s="188"/>
      <c r="J4377" s="108"/>
      <c r="K4377" s="88"/>
      <c r="N4377" s="18"/>
      <c r="P4377" s="4">
        <v>189.0</v>
      </c>
      <c r="Q4377" s="4"/>
      <c r="R4377" s="4"/>
      <c r="S4377" s="21"/>
      <c r="T4377" s="21"/>
      <c r="V4377" s="89"/>
      <c r="Z4377" s="73"/>
      <c r="AA4377" s="73">
        <v>5.015432098765444</v>
      </c>
      <c r="AB4377" s="4"/>
      <c r="AC4377" s="74"/>
      <c r="AD4377" s="75"/>
      <c r="AE4377" s="75"/>
      <c r="AF4377" s="76"/>
      <c r="AJ4377" s="90"/>
      <c r="AK4377" s="18"/>
      <c r="AL4377" s="18"/>
      <c r="AT4377" s="18"/>
      <c r="AU4377" s="91"/>
    </row>
    <row r="4378" ht="12.0" customHeight="1">
      <c r="A4378" s="97">
        <v>4501038.0</v>
      </c>
      <c r="B4378" s="92" t="s">
        <v>4828</v>
      </c>
      <c r="C4378" s="93"/>
      <c r="D4378" s="82">
        <v>38.3</v>
      </c>
      <c r="E4378" s="94"/>
      <c r="F4378" s="84">
        <f t="shared" si="403"/>
        <v>46.726</v>
      </c>
      <c r="G4378" s="95" t="s">
        <v>252</v>
      </c>
      <c r="H4378" s="69"/>
      <c r="I4378" s="76"/>
      <c r="J4378" s="108"/>
      <c r="K4378" s="88"/>
      <c r="N4378" s="18"/>
      <c r="P4378" s="4">
        <v>189.0</v>
      </c>
      <c r="Q4378" s="4"/>
      <c r="R4378" s="4"/>
      <c r="S4378" s="21"/>
      <c r="T4378" s="21"/>
      <c r="V4378" s="89"/>
      <c r="Z4378" s="73"/>
      <c r="AA4378" s="73">
        <v>5.008460236886634</v>
      </c>
      <c r="AB4378" s="4"/>
      <c r="AC4378" s="74"/>
      <c r="AD4378" s="75"/>
      <c r="AE4378" s="75"/>
      <c r="AF4378" s="76"/>
      <c r="AJ4378" s="90"/>
      <c r="AK4378" s="18"/>
      <c r="AL4378" s="18"/>
      <c r="AT4378" s="18"/>
      <c r="AU4378" s="91"/>
    </row>
    <row r="4379" ht="12.0" customHeight="1">
      <c r="A4379" s="97">
        <v>4501039.0</v>
      </c>
      <c r="B4379" s="92" t="s">
        <v>4829</v>
      </c>
      <c r="C4379" s="93"/>
      <c r="D4379" s="82">
        <v>37.32</v>
      </c>
      <c r="E4379" s="94" t="s">
        <v>372</v>
      </c>
      <c r="F4379" s="84">
        <f t="shared" si="403"/>
        <v>45.5304</v>
      </c>
      <c r="G4379" s="95" t="s">
        <v>252</v>
      </c>
      <c r="H4379" s="69"/>
      <c r="I4379" s="187" t="s">
        <v>4830</v>
      </c>
      <c r="J4379" s="76"/>
      <c r="K4379" s="88"/>
      <c r="N4379" s="18"/>
      <c r="P4379" s="4">
        <v>189.0</v>
      </c>
      <c r="Q4379" s="4"/>
      <c r="R4379" s="4"/>
      <c r="S4379" s="21"/>
      <c r="T4379" s="21"/>
      <c r="V4379" s="89"/>
      <c r="Z4379" s="73"/>
      <c r="AA4379" s="73">
        <v>5.002925687536575</v>
      </c>
      <c r="AB4379" s="4"/>
      <c r="AC4379" s="74"/>
      <c r="AD4379" s="75"/>
      <c r="AE4379" s="75"/>
      <c r="AF4379" s="76"/>
      <c r="AJ4379" s="90"/>
      <c r="AK4379" s="18"/>
      <c r="AL4379" s="18"/>
      <c r="AT4379" s="18"/>
      <c r="AU4379" s="91"/>
    </row>
    <row r="4380" ht="12.0" customHeight="1">
      <c r="A4380" s="97">
        <v>4501040.0</v>
      </c>
      <c r="B4380" s="92" t="s">
        <v>4831</v>
      </c>
      <c r="C4380" s="93"/>
      <c r="D4380" s="82">
        <v>51.77</v>
      </c>
      <c r="E4380" s="94" t="s">
        <v>372</v>
      </c>
      <c r="F4380" s="84">
        <f t="shared" si="403"/>
        <v>63.1594</v>
      </c>
      <c r="G4380" s="95" t="s">
        <v>246</v>
      </c>
      <c r="H4380" s="69"/>
      <c r="I4380" s="188"/>
      <c r="J4380" s="108"/>
      <c r="K4380" s="88"/>
      <c r="N4380" s="18"/>
      <c r="P4380" s="4">
        <v>189.0</v>
      </c>
      <c r="Q4380" s="4"/>
      <c r="R4380" s="4"/>
      <c r="S4380" s="21"/>
      <c r="T4380" s="21"/>
      <c r="V4380" s="89"/>
      <c r="Z4380" s="73"/>
      <c r="AA4380" s="73">
        <v>4.998884177638928</v>
      </c>
      <c r="AB4380" s="4"/>
      <c r="AC4380" s="74"/>
      <c r="AD4380" s="75"/>
      <c r="AE4380" s="75"/>
      <c r="AF4380" s="76"/>
      <c r="AJ4380" s="90"/>
      <c r="AK4380" s="18"/>
      <c r="AL4380" s="18"/>
      <c r="AT4380" s="18"/>
      <c r="AU4380" s="91"/>
    </row>
    <row r="4381" ht="12.0" customHeight="1">
      <c r="A4381" s="97">
        <v>4501041.0</v>
      </c>
      <c r="B4381" s="92" t="s">
        <v>4832</v>
      </c>
      <c r="C4381" s="93"/>
      <c r="D4381" s="82">
        <v>59.32</v>
      </c>
      <c r="E4381" s="94" t="s">
        <v>372</v>
      </c>
      <c r="F4381" s="84">
        <f t="shared" si="403"/>
        <v>72.3704</v>
      </c>
      <c r="G4381" s="95" t="s">
        <v>246</v>
      </c>
      <c r="H4381" s="69"/>
      <c r="I4381" s="76"/>
      <c r="J4381" s="108"/>
      <c r="K4381" s="88"/>
      <c r="N4381" s="18"/>
      <c r="P4381" s="4">
        <v>189.0</v>
      </c>
      <c r="Q4381" s="4"/>
      <c r="R4381" s="4"/>
      <c r="S4381" s="21"/>
      <c r="T4381" s="21"/>
      <c r="V4381" s="89"/>
      <c r="Z4381" s="73"/>
      <c r="AA4381" s="73">
        <v>5.000883548330094</v>
      </c>
      <c r="AB4381" s="4"/>
      <c r="AC4381" s="74"/>
      <c r="AD4381" s="75"/>
      <c r="AE4381" s="75"/>
      <c r="AF4381" s="76"/>
      <c r="AJ4381" s="90"/>
      <c r="AK4381" s="18"/>
      <c r="AL4381" s="18"/>
      <c r="AT4381" s="18"/>
      <c r="AU4381" s="91"/>
    </row>
    <row r="4382" ht="12.0" customHeight="1">
      <c r="A4382" s="97">
        <v>4501042.0</v>
      </c>
      <c r="B4382" s="92" t="s">
        <v>4833</v>
      </c>
      <c r="C4382" s="93"/>
      <c r="D4382" s="82">
        <v>82.16</v>
      </c>
      <c r="E4382" s="94"/>
      <c r="F4382" s="84">
        <f t="shared" si="403"/>
        <v>100.2352</v>
      </c>
      <c r="G4382" s="95" t="s">
        <v>246</v>
      </c>
      <c r="H4382" s="69"/>
      <c r="I4382" s="187" t="s">
        <v>4834</v>
      </c>
      <c r="J4382" s="108"/>
      <c r="K4382" s="88"/>
      <c r="N4382" s="18"/>
      <c r="P4382" s="4">
        <v>189.0</v>
      </c>
      <c r="Q4382" s="4"/>
      <c r="R4382" s="4"/>
      <c r="S4382" s="21"/>
      <c r="T4382" s="21"/>
      <c r="V4382" s="89"/>
      <c r="Z4382" s="73"/>
      <c r="AA4382" s="73">
        <v>4.9970255800118935</v>
      </c>
      <c r="AB4382" s="4"/>
      <c r="AC4382" s="74"/>
      <c r="AD4382" s="75"/>
      <c r="AE4382" s="75"/>
      <c r="AF4382" s="76"/>
      <c r="AJ4382" s="90"/>
      <c r="AK4382" s="18"/>
      <c r="AL4382" s="18"/>
      <c r="AT4382" s="18"/>
      <c r="AU4382" s="91"/>
    </row>
    <row r="4383" ht="12.0" customHeight="1">
      <c r="A4383" s="97">
        <v>4501043.0</v>
      </c>
      <c r="B4383" s="92" t="s">
        <v>4835</v>
      </c>
      <c r="C4383" s="93"/>
      <c r="D4383" s="82">
        <v>90.56</v>
      </c>
      <c r="E4383" s="94"/>
      <c r="F4383" s="84">
        <f t="shared" si="403"/>
        <v>110.4832</v>
      </c>
      <c r="G4383" s="95" t="s">
        <v>246</v>
      </c>
      <c r="H4383" s="69"/>
      <c r="I4383" s="188"/>
      <c r="J4383" s="108"/>
      <c r="K4383" s="88"/>
      <c r="N4383" s="18"/>
      <c r="P4383" s="4">
        <v>189.0</v>
      </c>
      <c r="Q4383" s="4"/>
      <c r="R4383" s="4"/>
      <c r="S4383" s="21"/>
      <c r="T4383" s="21"/>
      <c r="V4383" s="89"/>
      <c r="Z4383" s="73"/>
      <c r="AA4383" s="73">
        <v>4.998694857739494</v>
      </c>
      <c r="AB4383" s="4"/>
      <c r="AC4383" s="74"/>
      <c r="AD4383" s="75"/>
      <c r="AE4383" s="75"/>
      <c r="AF4383" s="76"/>
      <c r="AJ4383" s="90"/>
      <c r="AK4383" s="18"/>
      <c r="AL4383" s="18"/>
      <c r="AT4383" s="18"/>
      <c r="AU4383" s="91"/>
    </row>
    <row r="4384" ht="12.0" customHeight="1">
      <c r="A4384" s="97">
        <v>4501044.0</v>
      </c>
      <c r="B4384" s="92" t="s">
        <v>4836</v>
      </c>
      <c r="C4384" s="93"/>
      <c r="D4384" s="82">
        <v>111.69</v>
      </c>
      <c r="E4384" s="94" t="s">
        <v>372</v>
      </c>
      <c r="F4384" s="84">
        <f t="shared" si="403"/>
        <v>136.2618</v>
      </c>
      <c r="G4384" s="95" t="s">
        <v>246</v>
      </c>
      <c r="H4384" s="69"/>
      <c r="I4384" s="76"/>
      <c r="J4384" s="108"/>
      <c r="K4384" s="88"/>
      <c r="N4384" s="18"/>
      <c r="P4384" s="4">
        <v>189.0</v>
      </c>
      <c r="Q4384" s="4"/>
      <c r="R4384" s="4"/>
      <c r="S4384" s="21"/>
      <c r="T4384" s="21"/>
      <c r="V4384" s="89"/>
      <c r="Z4384" s="73"/>
      <c r="AA4384" s="73">
        <v>5.001008267795939</v>
      </c>
      <c r="AB4384" s="4"/>
      <c r="AC4384" s="74"/>
      <c r="AD4384" s="75"/>
      <c r="AE4384" s="75"/>
      <c r="AF4384" s="76"/>
      <c r="AJ4384" s="90"/>
      <c r="AK4384" s="18"/>
      <c r="AL4384" s="18"/>
      <c r="AT4384" s="18"/>
      <c r="AU4384" s="91"/>
    </row>
    <row r="4385" ht="12.0" customHeight="1">
      <c r="A4385" s="109">
        <v>4501045.0</v>
      </c>
      <c r="B4385" s="110" t="s">
        <v>4837</v>
      </c>
      <c r="C4385" s="111"/>
      <c r="D4385" s="82">
        <v>135.5</v>
      </c>
      <c r="E4385" s="121"/>
      <c r="F4385" s="128">
        <f t="shared" si="403"/>
        <v>165.31</v>
      </c>
      <c r="G4385" s="112" t="s">
        <v>246</v>
      </c>
      <c r="H4385" s="69"/>
      <c r="I4385" s="76"/>
      <c r="J4385" s="108"/>
      <c r="K4385" s="88"/>
      <c r="N4385" s="18"/>
      <c r="P4385" s="4">
        <v>189.0</v>
      </c>
      <c r="Q4385" s="4"/>
      <c r="R4385" s="4"/>
      <c r="S4385" s="21"/>
      <c r="T4385" s="21"/>
      <c r="V4385" s="89"/>
      <c r="Z4385" s="73"/>
      <c r="AA4385" s="73">
        <v>4.999666688887402</v>
      </c>
      <c r="AB4385" s="4"/>
      <c r="AC4385" s="74"/>
      <c r="AD4385" s="75"/>
      <c r="AE4385" s="75"/>
      <c r="AF4385" s="76"/>
      <c r="AJ4385" s="90"/>
      <c r="AK4385" s="18"/>
      <c r="AL4385" s="18"/>
      <c r="AT4385" s="18"/>
      <c r="AU4385" s="91"/>
    </row>
    <row r="4386" ht="60.0" customHeight="1">
      <c r="A4386" s="62">
        <v>185.0</v>
      </c>
      <c r="B4386" s="113" t="s">
        <v>4838</v>
      </c>
      <c r="C4386" s="66"/>
      <c r="D4386" s="82"/>
      <c r="E4386" s="66"/>
      <c r="F4386" s="114"/>
      <c r="G4386" s="68"/>
      <c r="H4386" s="69"/>
      <c r="I4386" s="78"/>
      <c r="J4386" s="71"/>
      <c r="K4386" s="71"/>
      <c r="N4386" s="18"/>
      <c r="P4386" s="4">
        <v>191.0</v>
      </c>
      <c r="Q4386" s="4"/>
      <c r="R4386" s="5"/>
      <c r="S4386" s="21"/>
      <c r="T4386" s="21"/>
      <c r="V4386" s="72"/>
      <c r="Z4386" s="73"/>
      <c r="AA4386" s="73"/>
      <c r="AB4386" s="4"/>
      <c r="AC4386" s="74"/>
      <c r="AD4386" s="75"/>
      <c r="AE4386" s="75"/>
      <c r="AF4386" s="76"/>
      <c r="AJ4386" s="90"/>
      <c r="AK4386" s="18"/>
      <c r="AL4386" s="18"/>
      <c r="AT4386" s="18"/>
      <c r="AU4386" s="91"/>
    </row>
    <row r="4387" ht="12.0" customHeight="1">
      <c r="A4387" s="79">
        <v>4501026.0</v>
      </c>
      <c r="B4387" s="80" t="s">
        <v>4839</v>
      </c>
      <c r="C4387" s="81"/>
      <c r="D4387" s="82">
        <v>52.53</v>
      </c>
      <c r="E4387" s="83" t="s">
        <v>245</v>
      </c>
      <c r="F4387" s="127">
        <f t="shared" ref="F4387:F4388" si="404">D4387*1.22</f>
        <v>64.0866</v>
      </c>
      <c r="G4387" s="85" t="s">
        <v>246</v>
      </c>
      <c r="H4387" s="69"/>
      <c r="I4387" s="76"/>
      <c r="J4387" s="108"/>
      <c r="K4387" s="88"/>
      <c r="N4387" s="18"/>
      <c r="P4387" s="4">
        <v>191.0</v>
      </c>
      <c r="Q4387" s="4"/>
      <c r="R4387" s="4"/>
      <c r="S4387" s="21"/>
      <c r="T4387" s="21"/>
      <c r="V4387" s="89"/>
      <c r="Z4387" s="73"/>
      <c r="AA4387" s="73">
        <v>0.0</v>
      </c>
      <c r="AB4387" s="4"/>
      <c r="AC4387" s="74"/>
      <c r="AD4387" s="75"/>
      <c r="AE4387" s="75"/>
      <c r="AF4387" s="76"/>
      <c r="AJ4387" s="90"/>
      <c r="AK4387" s="18"/>
      <c r="AL4387" s="18"/>
      <c r="AT4387" s="18"/>
      <c r="AU4387" s="91"/>
    </row>
    <row r="4388" ht="12.0" customHeight="1">
      <c r="A4388" s="109">
        <v>4501027.0</v>
      </c>
      <c r="B4388" s="110" t="s">
        <v>4840</v>
      </c>
      <c r="C4388" s="111"/>
      <c r="D4388" s="82">
        <v>60.28</v>
      </c>
      <c r="E4388" s="121"/>
      <c r="F4388" s="128">
        <f t="shared" si="404"/>
        <v>73.5416</v>
      </c>
      <c r="G4388" s="112" t="s">
        <v>246</v>
      </c>
      <c r="H4388" s="69"/>
      <c r="I4388" s="76"/>
      <c r="J4388" s="108"/>
      <c r="K4388" s="88"/>
      <c r="N4388" s="18"/>
      <c r="P4388" s="4">
        <v>191.0</v>
      </c>
      <c r="Q4388" s="4"/>
      <c r="R4388" s="4"/>
      <c r="S4388" s="21"/>
      <c r="T4388" s="21"/>
      <c r="V4388" s="89"/>
      <c r="Z4388" s="73"/>
      <c r="AA4388" s="73">
        <v>4.998971405060686</v>
      </c>
      <c r="AB4388" s="4"/>
      <c r="AC4388" s="74"/>
      <c r="AD4388" s="75"/>
      <c r="AE4388" s="75"/>
      <c r="AF4388" s="76"/>
      <c r="AJ4388" s="90"/>
      <c r="AK4388" s="18"/>
      <c r="AL4388" s="18"/>
      <c r="AT4388" s="18"/>
      <c r="AU4388" s="91"/>
    </row>
    <row r="4389" ht="60.0" customHeight="1">
      <c r="A4389" s="62">
        <v>186.0</v>
      </c>
      <c r="B4389" s="113" t="s">
        <v>4841</v>
      </c>
      <c r="C4389" s="66"/>
      <c r="D4389" s="82"/>
      <c r="E4389" s="66"/>
      <c r="F4389" s="114"/>
      <c r="G4389" s="68"/>
      <c r="H4389" s="69"/>
      <c r="I4389" s="78"/>
      <c r="J4389" s="71"/>
      <c r="K4389" s="71"/>
      <c r="N4389" s="18"/>
      <c r="P4389" s="4">
        <v>237.0</v>
      </c>
      <c r="Q4389" s="4"/>
      <c r="R4389" s="5"/>
      <c r="S4389" s="21"/>
      <c r="T4389" s="21"/>
      <c r="V4389" s="72"/>
      <c r="Z4389" s="73"/>
      <c r="AA4389" s="73"/>
      <c r="AB4389" s="4"/>
      <c r="AC4389" s="74"/>
      <c r="AD4389" s="75"/>
      <c r="AE4389" s="75"/>
      <c r="AF4389" s="76"/>
      <c r="AJ4389" s="90"/>
      <c r="AK4389" s="18"/>
      <c r="AL4389" s="18"/>
      <c r="AT4389" s="18"/>
      <c r="AU4389" s="91"/>
    </row>
    <row r="4390" ht="12.0" customHeight="1">
      <c r="A4390" s="152">
        <v>4501022.0</v>
      </c>
      <c r="B4390" s="156" t="s">
        <v>4842</v>
      </c>
      <c r="C4390" s="157"/>
      <c r="D4390" s="82">
        <v>41.55</v>
      </c>
      <c r="E4390" s="172"/>
      <c r="F4390" s="128">
        <f>D4390*1.22</f>
        <v>50.691</v>
      </c>
      <c r="G4390" s="141" t="s">
        <v>252</v>
      </c>
      <c r="H4390" s="69"/>
      <c r="I4390" s="76"/>
      <c r="J4390" s="108"/>
      <c r="K4390" s="88"/>
      <c r="N4390" s="18"/>
      <c r="P4390" s="4">
        <v>237.0</v>
      </c>
      <c r="Q4390" s="4"/>
      <c r="R4390" s="4"/>
      <c r="S4390" s="21"/>
      <c r="T4390" s="21"/>
      <c r="V4390" s="89"/>
      <c r="Z4390" s="73"/>
      <c r="AA4390" s="73">
        <v>4.984051036682615</v>
      </c>
      <c r="AB4390" s="4"/>
      <c r="AC4390" s="74"/>
      <c r="AD4390" s="75"/>
      <c r="AE4390" s="75"/>
      <c r="AF4390" s="76"/>
      <c r="AJ4390" s="90"/>
      <c r="AK4390" s="18"/>
      <c r="AL4390" s="18"/>
      <c r="AT4390" s="18"/>
      <c r="AU4390" s="91"/>
    </row>
    <row r="4391" ht="60.0" customHeight="1">
      <c r="A4391" s="62">
        <v>187.0</v>
      </c>
      <c r="B4391" s="113" t="s">
        <v>4843</v>
      </c>
      <c r="C4391" s="66"/>
      <c r="D4391" s="82"/>
      <c r="E4391" s="66"/>
      <c r="F4391" s="114"/>
      <c r="G4391" s="68"/>
      <c r="H4391" s="69"/>
      <c r="I4391" s="78"/>
      <c r="J4391" s="71"/>
      <c r="K4391" s="71"/>
      <c r="N4391" s="18"/>
      <c r="P4391" s="4">
        <v>69.0</v>
      </c>
      <c r="Q4391" s="4"/>
      <c r="R4391" s="5"/>
      <c r="S4391" s="21"/>
      <c r="T4391" s="21"/>
      <c r="V4391" s="72"/>
      <c r="Z4391" s="73"/>
      <c r="AA4391" s="73"/>
      <c r="AB4391" s="4"/>
      <c r="AC4391" s="74"/>
      <c r="AD4391" s="75"/>
      <c r="AE4391" s="75"/>
      <c r="AF4391" s="76"/>
      <c r="AJ4391" s="90"/>
      <c r="AK4391" s="18"/>
      <c r="AL4391" s="18"/>
      <c r="AT4391" s="18"/>
      <c r="AU4391" s="91"/>
    </row>
    <row r="4392" ht="12.0" customHeight="1">
      <c r="A4392" s="79">
        <v>2805006.0</v>
      </c>
      <c r="B4392" s="80" t="s">
        <v>4844</v>
      </c>
      <c r="C4392" s="81"/>
      <c r="D4392" s="82">
        <v>207.53</v>
      </c>
      <c r="E4392" s="83"/>
      <c r="F4392" s="84">
        <f t="shared" ref="F4392:F4393" si="405">D4392*1.22</f>
        <v>253.1866</v>
      </c>
      <c r="G4392" s="85" t="s">
        <v>252</v>
      </c>
      <c r="H4392" s="69"/>
      <c r="I4392" s="76"/>
      <c r="J4392" s="76"/>
      <c r="K4392" s="88"/>
      <c r="N4392" s="18"/>
      <c r="P4392" s="4">
        <v>69.0</v>
      </c>
      <c r="Q4392" s="4"/>
      <c r="R4392" s="4"/>
      <c r="S4392" s="21"/>
      <c r="T4392" s="21"/>
      <c r="V4392" s="89"/>
      <c r="Z4392" s="73"/>
      <c r="AA4392" s="73">
        <v>5.001134044000921</v>
      </c>
      <c r="AB4392" s="4"/>
      <c r="AC4392" s="74"/>
      <c r="AD4392" s="75"/>
      <c r="AE4392" s="75"/>
      <c r="AF4392" s="76"/>
      <c r="AJ4392" s="90"/>
      <c r="AK4392" s="18"/>
      <c r="AL4392" s="18"/>
      <c r="AT4392" s="18"/>
      <c r="AU4392" s="91"/>
    </row>
    <row r="4393" ht="12.0" customHeight="1">
      <c r="A4393" s="109">
        <v>2805007.0</v>
      </c>
      <c r="B4393" s="110" t="s">
        <v>4845</v>
      </c>
      <c r="C4393" s="111"/>
      <c r="D4393" s="82">
        <v>210.66</v>
      </c>
      <c r="E4393" s="121" t="s">
        <v>372</v>
      </c>
      <c r="F4393" s="128">
        <f t="shared" si="405"/>
        <v>257.0052</v>
      </c>
      <c r="G4393" s="112" t="s">
        <v>252</v>
      </c>
      <c r="H4393" s="69"/>
      <c r="I4393" s="76"/>
      <c r="J4393" s="76"/>
      <c r="K4393" s="88"/>
      <c r="N4393" s="18"/>
      <c r="P4393" s="4">
        <v>69.0</v>
      </c>
      <c r="Q4393" s="4"/>
      <c r="R4393" s="4"/>
      <c r="S4393" s="21"/>
      <c r="T4393" s="21"/>
      <c r="V4393" s="89"/>
      <c r="Z4393" s="73"/>
      <c r="AA4393" s="73">
        <v>5.003200341369734</v>
      </c>
      <c r="AB4393" s="4"/>
      <c r="AC4393" s="74"/>
      <c r="AD4393" s="75"/>
      <c r="AE4393" s="75"/>
      <c r="AF4393" s="76"/>
      <c r="AJ4393" s="90">
        <v>2805092.0</v>
      </c>
      <c r="AK4393" s="18"/>
      <c r="AL4393" s="18"/>
      <c r="AT4393" s="18"/>
      <c r="AU4393" s="91"/>
    </row>
    <row r="4394" ht="60.0" customHeight="1">
      <c r="A4394" s="62">
        <v>188.0</v>
      </c>
      <c r="B4394" s="113" t="s">
        <v>4846</v>
      </c>
      <c r="C4394" s="66"/>
      <c r="D4394" s="82"/>
      <c r="E4394" s="66"/>
      <c r="F4394" s="114"/>
      <c r="G4394" s="68"/>
      <c r="H4394" s="69"/>
      <c r="I4394" s="78"/>
      <c r="J4394" s="71"/>
      <c r="K4394" s="71"/>
      <c r="N4394" s="18"/>
      <c r="P4394" s="4">
        <v>70.0</v>
      </c>
      <c r="Q4394" s="4"/>
      <c r="R4394" s="5"/>
      <c r="S4394" s="21"/>
      <c r="T4394" s="21"/>
      <c r="V4394" s="72"/>
      <c r="Z4394" s="73"/>
      <c r="AA4394" s="73"/>
      <c r="AB4394" s="4"/>
      <c r="AC4394" s="74"/>
      <c r="AD4394" s="75"/>
      <c r="AE4394" s="75"/>
      <c r="AF4394" s="76"/>
      <c r="AJ4394" s="90"/>
      <c r="AK4394" s="18"/>
      <c r="AL4394" s="18"/>
      <c r="AT4394" s="18"/>
      <c r="AU4394" s="91"/>
    </row>
    <row r="4395" ht="12.0" customHeight="1">
      <c r="A4395" s="79">
        <v>2805004.0</v>
      </c>
      <c r="B4395" s="80" t="s">
        <v>4847</v>
      </c>
      <c r="C4395" s="81"/>
      <c r="D4395" s="82">
        <v>193.97</v>
      </c>
      <c r="E4395" s="83" t="s">
        <v>245</v>
      </c>
      <c r="F4395" s="84">
        <f t="shared" ref="F4395:F4396" si="406">D4395*1.22</f>
        <v>236.6434</v>
      </c>
      <c r="G4395" s="85" t="s">
        <v>252</v>
      </c>
      <c r="H4395" s="69"/>
      <c r="I4395" s="76"/>
      <c r="J4395" s="76"/>
      <c r="K4395" s="88"/>
      <c r="N4395" s="18"/>
      <c r="P4395" s="4">
        <v>70.0</v>
      </c>
      <c r="Q4395" s="4"/>
      <c r="R4395" s="4"/>
      <c r="S4395" s="21"/>
      <c r="T4395" s="21"/>
      <c r="V4395" s="89"/>
      <c r="Z4395" s="73"/>
      <c r="AA4395" s="73">
        <v>4.999393277514855</v>
      </c>
      <c r="AB4395" s="4"/>
      <c r="AC4395" s="74"/>
      <c r="AD4395" s="75"/>
      <c r="AE4395" s="75"/>
      <c r="AF4395" s="76"/>
      <c r="AJ4395" s="90"/>
      <c r="AK4395" s="18"/>
      <c r="AL4395" s="18"/>
      <c r="AT4395" s="18"/>
      <c r="AU4395" s="91"/>
    </row>
    <row r="4396" ht="12.0" customHeight="1">
      <c r="A4396" s="109">
        <v>2805005.0</v>
      </c>
      <c r="B4396" s="110" t="s">
        <v>4848</v>
      </c>
      <c r="C4396" s="111"/>
      <c r="D4396" s="82">
        <v>192.38</v>
      </c>
      <c r="E4396" s="121"/>
      <c r="F4396" s="128">
        <f t="shared" si="406"/>
        <v>234.7036</v>
      </c>
      <c r="G4396" s="112" t="s">
        <v>252</v>
      </c>
      <c r="H4396" s="69"/>
      <c r="I4396" s="76"/>
      <c r="J4396" s="76"/>
      <c r="K4396" s="88"/>
      <c r="N4396" s="18"/>
      <c r="P4396" s="4">
        <v>70.0</v>
      </c>
      <c r="Q4396" s="4"/>
      <c r="R4396" s="4"/>
      <c r="S4396" s="21"/>
      <c r="T4396" s="21"/>
      <c r="V4396" s="89"/>
      <c r="Z4396" s="73"/>
      <c r="AA4396" s="73">
        <v>5.000577433883819</v>
      </c>
      <c r="AB4396" s="4"/>
      <c r="AC4396" s="74"/>
      <c r="AD4396" s="75"/>
      <c r="AE4396" s="75"/>
      <c r="AF4396" s="76"/>
      <c r="AJ4396" s="90">
        <v>2801005.0</v>
      </c>
      <c r="AK4396" s="18"/>
      <c r="AL4396" s="18"/>
      <c r="AT4396" s="18"/>
      <c r="AU4396" s="91"/>
    </row>
    <row r="4397" ht="75.0" customHeight="1">
      <c r="A4397" s="62">
        <v>189.0</v>
      </c>
      <c r="B4397" s="113" t="s">
        <v>4849</v>
      </c>
      <c r="C4397" s="66"/>
      <c r="D4397" s="82"/>
      <c r="E4397" s="66"/>
      <c r="F4397" s="114"/>
      <c r="G4397" s="68"/>
      <c r="H4397" s="69"/>
      <c r="I4397" s="70">
        <v>0.0</v>
      </c>
      <c r="J4397" s="71"/>
      <c r="K4397" s="71"/>
      <c r="N4397" s="18"/>
      <c r="P4397" s="4">
        <v>108.0</v>
      </c>
      <c r="Q4397" s="4"/>
      <c r="R4397" s="5"/>
      <c r="S4397" s="21"/>
      <c r="T4397" s="21"/>
      <c r="V4397" s="72"/>
      <c r="Z4397" s="73"/>
      <c r="AA4397" s="73"/>
      <c r="AB4397" s="4"/>
      <c r="AC4397" s="74"/>
      <c r="AD4397" s="75"/>
      <c r="AE4397" s="75"/>
      <c r="AF4397" s="76"/>
      <c r="AJ4397" s="90"/>
      <c r="AK4397" s="18"/>
      <c r="AL4397" s="18"/>
      <c r="AT4397" s="18"/>
      <c r="AU4397" s="91"/>
    </row>
    <row r="4398" ht="12.0" customHeight="1">
      <c r="A4398" s="79">
        <v>5401001.0</v>
      </c>
      <c r="B4398" s="80" t="s">
        <v>4850</v>
      </c>
      <c r="C4398" s="81"/>
      <c r="D4398" s="82">
        <v>167.78</v>
      </c>
      <c r="E4398" s="83" t="s">
        <v>245</v>
      </c>
      <c r="F4398" s="84">
        <f t="shared" ref="F4398:F4535" si="407">D4398*1.22</f>
        <v>204.6916</v>
      </c>
      <c r="G4398" s="85" t="s">
        <v>274</v>
      </c>
      <c r="H4398" s="69"/>
      <c r="I4398" s="190"/>
      <c r="J4398" s="100"/>
      <c r="K4398" s="88"/>
      <c r="N4398" s="18"/>
      <c r="P4398" s="4">
        <v>108.0</v>
      </c>
      <c r="Q4398" s="4"/>
      <c r="R4398" s="4"/>
      <c r="S4398" s="21"/>
      <c r="T4398" s="21"/>
      <c r="V4398" s="89"/>
      <c r="Z4398" s="73"/>
      <c r="AA4398" s="73">
        <v>20.0</v>
      </c>
      <c r="AB4398" s="4"/>
      <c r="AC4398" s="74"/>
      <c r="AD4398" s="75"/>
      <c r="AE4398" s="75"/>
      <c r="AF4398" s="76"/>
      <c r="AJ4398" s="90">
        <v>1701001.0</v>
      </c>
      <c r="AK4398" s="18"/>
      <c r="AL4398" s="18"/>
      <c r="AT4398" s="18"/>
      <c r="AU4398" s="91"/>
    </row>
    <row r="4399" ht="12.0" customHeight="1">
      <c r="A4399" s="97">
        <v>5401002.0</v>
      </c>
      <c r="B4399" s="92" t="s">
        <v>4851</v>
      </c>
      <c r="C4399" s="93"/>
      <c r="D4399" s="82">
        <v>217.62</v>
      </c>
      <c r="E4399" s="94" t="s">
        <v>379</v>
      </c>
      <c r="F4399" s="84">
        <f t="shared" si="407"/>
        <v>265.4964</v>
      </c>
      <c r="G4399" s="95" t="s">
        <v>274</v>
      </c>
      <c r="H4399" s="69"/>
      <c r="I4399" s="190"/>
      <c r="J4399" s="100"/>
      <c r="K4399" s="88"/>
      <c r="N4399" s="18"/>
      <c r="P4399" s="4">
        <v>108.0</v>
      </c>
      <c r="Q4399" s="4"/>
      <c r="R4399" s="4"/>
      <c r="S4399" s="21"/>
      <c r="T4399" s="21"/>
      <c r="V4399" s="89"/>
      <c r="Z4399" s="73"/>
      <c r="AA4399" s="73">
        <v>20.00140607424072</v>
      </c>
      <c r="AB4399" s="4"/>
      <c r="AC4399" s="74"/>
      <c r="AD4399" s="75"/>
      <c r="AE4399" s="75"/>
      <c r="AF4399" s="76"/>
      <c r="AJ4399" s="90">
        <v>1701002.0</v>
      </c>
      <c r="AK4399" s="18"/>
      <c r="AL4399" s="18"/>
      <c r="AT4399" s="18"/>
      <c r="AU4399" s="91"/>
    </row>
    <row r="4400" ht="12.0" customHeight="1">
      <c r="A4400" s="97">
        <v>5401003.0</v>
      </c>
      <c r="B4400" s="92" t="s">
        <v>4852</v>
      </c>
      <c r="C4400" s="93"/>
      <c r="D4400" s="82">
        <v>400.83</v>
      </c>
      <c r="E4400" s="94" t="s">
        <v>245</v>
      </c>
      <c r="F4400" s="84">
        <f t="shared" si="407"/>
        <v>489.0126</v>
      </c>
      <c r="G4400" s="95" t="s">
        <v>252</v>
      </c>
      <c r="H4400" s="69"/>
      <c r="I4400" s="190"/>
      <c r="J4400" s="76"/>
      <c r="K4400" s="88"/>
      <c r="N4400" s="18"/>
      <c r="P4400" s="4">
        <v>108.0</v>
      </c>
      <c r="Q4400" s="4"/>
      <c r="R4400" s="4"/>
      <c r="S4400" s="21"/>
      <c r="T4400" s="21"/>
      <c r="V4400" s="89"/>
      <c r="Z4400" s="73"/>
      <c r="AA4400" s="73">
        <v>20.001526834109484</v>
      </c>
      <c r="AB4400" s="4"/>
      <c r="AC4400" s="74"/>
      <c r="AD4400" s="75"/>
      <c r="AE4400" s="75"/>
      <c r="AF4400" s="76"/>
      <c r="AJ4400" s="90">
        <v>1701003.0</v>
      </c>
      <c r="AK4400" s="18"/>
      <c r="AL4400" s="18"/>
      <c r="AT4400" s="18"/>
      <c r="AU4400" s="91"/>
    </row>
    <row r="4401" ht="12.0" customHeight="1">
      <c r="A4401" s="97">
        <v>5401004.0</v>
      </c>
      <c r="B4401" s="92" t="s">
        <v>4853</v>
      </c>
      <c r="C4401" s="93"/>
      <c r="D4401" s="82">
        <v>688.92</v>
      </c>
      <c r="E4401" s="94" t="s">
        <v>245</v>
      </c>
      <c r="F4401" s="84">
        <f t="shared" si="407"/>
        <v>840.4824</v>
      </c>
      <c r="G4401" s="95" t="s">
        <v>252</v>
      </c>
      <c r="H4401" s="69"/>
      <c r="I4401" s="190"/>
      <c r="J4401" s="76"/>
      <c r="K4401" s="88"/>
      <c r="N4401" s="18"/>
      <c r="P4401" s="4">
        <v>108.0</v>
      </c>
      <c r="Q4401" s="4"/>
      <c r="R4401" s="4"/>
      <c r="S4401" s="21"/>
      <c r="T4401" s="21"/>
      <c r="V4401" s="89"/>
      <c r="Z4401" s="73"/>
      <c r="AA4401" s="73">
        <v>19.99911164412464</v>
      </c>
      <c r="AB4401" s="4"/>
      <c r="AC4401" s="74"/>
      <c r="AD4401" s="75"/>
      <c r="AE4401" s="75"/>
      <c r="AF4401" s="76"/>
      <c r="AJ4401" s="90">
        <v>1701004.0</v>
      </c>
      <c r="AK4401" s="18"/>
      <c r="AL4401" s="18"/>
      <c r="AT4401" s="18"/>
      <c r="AU4401" s="91"/>
    </row>
    <row r="4402" ht="12.0" customHeight="1">
      <c r="A4402" s="97">
        <v>5401005.0</v>
      </c>
      <c r="B4402" s="92" t="s">
        <v>4854</v>
      </c>
      <c r="C4402" s="93"/>
      <c r="D4402" s="82">
        <v>962.44</v>
      </c>
      <c r="E4402" s="94" t="s">
        <v>245</v>
      </c>
      <c r="F4402" s="84">
        <f t="shared" si="407"/>
        <v>1174.1768</v>
      </c>
      <c r="G4402" s="95" t="s">
        <v>252</v>
      </c>
      <c r="H4402" s="69"/>
      <c r="I4402" s="206" t="s">
        <v>4855</v>
      </c>
      <c r="J4402" s="76"/>
      <c r="K4402" s="88"/>
      <c r="N4402" s="18"/>
      <c r="P4402" s="4">
        <v>108.0</v>
      </c>
      <c r="Q4402" s="4"/>
      <c r="R4402" s="4"/>
      <c r="S4402" s="21"/>
      <c r="T4402" s="21"/>
      <c r="V4402" s="89"/>
      <c r="Z4402" s="73"/>
      <c r="AA4402" s="73">
        <v>20.000317944804777</v>
      </c>
      <c r="AB4402" s="4"/>
      <c r="AC4402" s="74"/>
      <c r="AD4402" s="75"/>
      <c r="AE4402" s="75"/>
      <c r="AF4402" s="76"/>
      <c r="AJ4402" s="90">
        <v>1701005.0</v>
      </c>
      <c r="AK4402" s="18"/>
      <c r="AL4402" s="18"/>
      <c r="AT4402" s="18"/>
      <c r="AU4402" s="91"/>
    </row>
    <row r="4403" ht="12.0" customHeight="1">
      <c r="A4403" s="97">
        <v>5114005.0</v>
      </c>
      <c r="B4403" s="92" t="s">
        <v>4856</v>
      </c>
      <c r="C4403" s="93"/>
      <c r="D4403" s="82">
        <v>85.12</v>
      </c>
      <c r="E4403" s="94" t="s">
        <v>245</v>
      </c>
      <c r="F4403" s="84">
        <f t="shared" si="407"/>
        <v>103.8464</v>
      </c>
      <c r="G4403" s="95" t="s">
        <v>274</v>
      </c>
      <c r="H4403" s="69"/>
      <c r="I4403" s="87"/>
      <c r="J4403" s="100"/>
      <c r="K4403" s="88"/>
      <c r="N4403" s="18"/>
      <c r="P4403" s="4">
        <v>108.0</v>
      </c>
      <c r="Q4403" s="4"/>
      <c r="R4403" s="4"/>
      <c r="S4403" s="21"/>
      <c r="T4403" s="21"/>
      <c r="V4403" s="89"/>
      <c r="Z4403" s="73"/>
      <c r="AA4403" s="73">
        <v>12.005751258087713</v>
      </c>
      <c r="AB4403" s="4"/>
      <c r="AC4403" s="74"/>
      <c r="AD4403" s="75"/>
      <c r="AE4403" s="75"/>
      <c r="AF4403" s="76"/>
      <c r="AJ4403" s="90">
        <v>1102001.0</v>
      </c>
      <c r="AK4403" s="18"/>
      <c r="AL4403" s="18"/>
      <c r="AT4403" s="18"/>
      <c r="AU4403" s="91"/>
    </row>
    <row r="4404" ht="12.0" customHeight="1">
      <c r="A4404" s="97">
        <v>5114006.0</v>
      </c>
      <c r="B4404" s="92" t="s">
        <v>4857</v>
      </c>
      <c r="C4404" s="93"/>
      <c r="D4404" s="82">
        <v>95.22</v>
      </c>
      <c r="E4404" s="94" t="s">
        <v>245</v>
      </c>
      <c r="F4404" s="84">
        <f t="shared" si="407"/>
        <v>116.1684</v>
      </c>
      <c r="G4404" s="95" t="s">
        <v>274</v>
      </c>
      <c r="H4404" s="69"/>
      <c r="I4404" s="87" t="s">
        <v>538</v>
      </c>
      <c r="J4404" s="100"/>
      <c r="K4404" s="88"/>
      <c r="N4404" s="18"/>
      <c r="P4404" s="4">
        <v>108.0</v>
      </c>
      <c r="Q4404" s="4"/>
      <c r="R4404" s="4"/>
      <c r="S4404" s="21"/>
      <c r="T4404" s="21"/>
      <c r="V4404" s="89"/>
      <c r="Z4404" s="73"/>
      <c r="AA4404" s="73">
        <v>12.001928020565558</v>
      </c>
      <c r="AB4404" s="4"/>
      <c r="AC4404" s="74"/>
      <c r="AD4404" s="75"/>
      <c r="AE4404" s="75"/>
      <c r="AF4404" s="76"/>
      <c r="AJ4404" s="90">
        <v>1102002.0</v>
      </c>
      <c r="AK4404" s="18"/>
      <c r="AL4404" s="18"/>
      <c r="AT4404" s="18"/>
      <c r="AU4404" s="91"/>
    </row>
    <row r="4405" ht="12.0" customHeight="1">
      <c r="A4405" s="97">
        <v>5114007.0</v>
      </c>
      <c r="B4405" s="92" t="s">
        <v>4858</v>
      </c>
      <c r="C4405" s="93"/>
      <c r="D4405" s="82">
        <v>112.1</v>
      </c>
      <c r="E4405" s="94" t="s">
        <v>245</v>
      </c>
      <c r="F4405" s="84">
        <f t="shared" si="407"/>
        <v>136.762</v>
      </c>
      <c r="G4405" s="95" t="s">
        <v>274</v>
      </c>
      <c r="H4405" s="69"/>
      <c r="I4405" s="187" t="s">
        <v>4859</v>
      </c>
      <c r="J4405" s="100"/>
      <c r="K4405" s="88"/>
      <c r="N4405" s="18"/>
      <c r="P4405" s="4">
        <v>108.0</v>
      </c>
      <c r="Q4405" s="4"/>
      <c r="R4405" s="4"/>
      <c r="S4405" s="21"/>
      <c r="T4405" s="21"/>
      <c r="V4405" s="89"/>
      <c r="Z4405" s="73"/>
      <c r="AA4405" s="73">
        <v>11.998361998362</v>
      </c>
      <c r="AB4405" s="4"/>
      <c r="AC4405" s="74"/>
      <c r="AD4405" s="75"/>
      <c r="AE4405" s="75"/>
      <c r="AF4405" s="76"/>
      <c r="AJ4405" s="90">
        <v>1102003.0</v>
      </c>
      <c r="AK4405" s="18"/>
      <c r="AL4405" s="18"/>
      <c r="AT4405" s="18"/>
      <c r="AU4405" s="91"/>
    </row>
    <row r="4406" ht="12.0" customHeight="1">
      <c r="A4406" s="97">
        <v>5114008.0</v>
      </c>
      <c r="B4406" s="92" t="s">
        <v>4860</v>
      </c>
      <c r="C4406" s="93"/>
      <c r="D4406" s="82">
        <v>122.16</v>
      </c>
      <c r="E4406" s="94" t="s">
        <v>507</v>
      </c>
      <c r="F4406" s="84">
        <f t="shared" si="407"/>
        <v>149.0352</v>
      </c>
      <c r="G4406" s="95" t="s">
        <v>274</v>
      </c>
      <c r="H4406" s="69"/>
      <c r="I4406" s="188"/>
      <c r="J4406" s="100"/>
      <c r="K4406" s="88"/>
      <c r="N4406" s="18"/>
      <c r="P4406" s="4">
        <v>108.0</v>
      </c>
      <c r="Q4406" s="4"/>
      <c r="R4406" s="4"/>
      <c r="S4406" s="21"/>
      <c r="T4406" s="21"/>
      <c r="V4406" s="89"/>
      <c r="Z4406" s="73"/>
      <c r="AA4406" s="73">
        <v>11.99899799599197</v>
      </c>
      <c r="AB4406" s="4"/>
      <c r="AC4406" s="74"/>
      <c r="AD4406" s="75"/>
      <c r="AE4406" s="75"/>
      <c r="AF4406" s="76"/>
      <c r="AJ4406" s="90">
        <v>1102006.0</v>
      </c>
      <c r="AK4406" s="18"/>
      <c r="AL4406" s="18"/>
      <c r="AT4406" s="18"/>
      <c r="AU4406" s="91"/>
    </row>
    <row r="4407" ht="12.0" customHeight="1">
      <c r="A4407" s="97">
        <v>5102001.0</v>
      </c>
      <c r="B4407" s="92" t="s">
        <v>4861</v>
      </c>
      <c r="C4407" s="81" t="str">
        <f t="shared" ref="C4407:C4492" si="408">IF(MROUND(AL4407/(AO4407*F4407),1)=0,"",MROUND(AL4407/(AO4407*F4407),1))</f>
        <v/>
      </c>
      <c r="D4407" s="82">
        <v>85.12</v>
      </c>
      <c r="E4407" s="94" t="s">
        <v>245</v>
      </c>
      <c r="F4407" s="84">
        <f t="shared" si="407"/>
        <v>103.8464</v>
      </c>
      <c r="G4407" s="95" t="s">
        <v>274</v>
      </c>
      <c r="H4407" s="69"/>
      <c r="I4407" s="19" t="s">
        <v>4862</v>
      </c>
      <c r="J4407" s="100"/>
      <c r="K4407" s="88"/>
      <c r="N4407" s="18"/>
      <c r="P4407" s="4">
        <v>108.0</v>
      </c>
      <c r="Q4407" s="4"/>
      <c r="R4407" s="4"/>
      <c r="S4407" s="21"/>
      <c r="T4407" s="21"/>
      <c r="V4407" s="89"/>
      <c r="Z4407" s="73"/>
      <c r="AA4407" s="73">
        <v>12.005751258087713</v>
      </c>
      <c r="AB4407" s="4"/>
      <c r="AC4407" s="74"/>
      <c r="AD4407" s="75"/>
      <c r="AE4407" s="75"/>
      <c r="AF4407" s="76"/>
      <c r="AJ4407" s="90">
        <v>1102001.0</v>
      </c>
      <c r="AK4407" s="18"/>
      <c r="AL4407" s="8">
        <f t="shared" ref="AL4407:AL4492" si="409">$I$4397/86</f>
        <v>0</v>
      </c>
      <c r="AO4407" s="8">
        <v>0.6647493561517785</v>
      </c>
      <c r="AT4407" s="18"/>
      <c r="AU4407" s="91"/>
    </row>
    <row r="4408" ht="12.0" customHeight="1">
      <c r="A4408" s="97">
        <v>5102002.0</v>
      </c>
      <c r="B4408" s="92" t="s">
        <v>4863</v>
      </c>
      <c r="C4408" s="81" t="str">
        <f t="shared" si="408"/>
        <v/>
      </c>
      <c r="D4408" s="82">
        <v>95.22</v>
      </c>
      <c r="E4408" s="94" t="s">
        <v>245</v>
      </c>
      <c r="F4408" s="84">
        <f t="shared" si="407"/>
        <v>116.1684</v>
      </c>
      <c r="G4408" s="95" t="s">
        <v>274</v>
      </c>
      <c r="H4408" s="69"/>
      <c r="J4408" s="100"/>
      <c r="K4408" s="88"/>
      <c r="N4408" s="18"/>
      <c r="P4408" s="4">
        <v>108.0</v>
      </c>
      <c r="Q4408" s="4"/>
      <c r="R4408" s="4"/>
      <c r="S4408" s="21"/>
      <c r="T4408" s="21"/>
      <c r="V4408" s="89"/>
      <c r="Z4408" s="73"/>
      <c r="AA4408" s="73">
        <v>12.001928020565558</v>
      </c>
      <c r="AB4408" s="4"/>
      <c r="AC4408" s="74"/>
      <c r="AD4408" s="75"/>
      <c r="AE4408" s="75"/>
      <c r="AF4408" s="76"/>
      <c r="AJ4408" s="90">
        <v>1102002.0</v>
      </c>
      <c r="AK4408" s="18"/>
      <c r="AL4408" s="8">
        <f t="shared" si="409"/>
        <v>0</v>
      </c>
      <c r="AO4408" s="8">
        <v>0.2366524839441887</v>
      </c>
      <c r="AT4408" s="18"/>
      <c r="AU4408" s="91"/>
    </row>
    <row r="4409" ht="12.0" customHeight="1">
      <c r="A4409" s="97">
        <v>5102003.0</v>
      </c>
      <c r="B4409" s="92" t="s">
        <v>4864</v>
      </c>
      <c r="C4409" s="81" t="str">
        <f t="shared" si="408"/>
        <v/>
      </c>
      <c r="D4409" s="82">
        <v>112.1</v>
      </c>
      <c r="E4409" s="94" t="s">
        <v>245</v>
      </c>
      <c r="F4409" s="84">
        <f t="shared" si="407"/>
        <v>136.762</v>
      </c>
      <c r="G4409" s="95" t="s">
        <v>274</v>
      </c>
      <c r="H4409" s="69"/>
      <c r="J4409" s="100"/>
      <c r="K4409" s="88"/>
      <c r="N4409" s="18"/>
      <c r="P4409" s="4">
        <v>108.0</v>
      </c>
      <c r="Q4409" s="4"/>
      <c r="R4409" s="4"/>
      <c r="S4409" s="21"/>
      <c r="T4409" s="21"/>
      <c r="V4409" s="89"/>
      <c r="Z4409" s="73"/>
      <c r="AA4409" s="73">
        <v>11.998361998362</v>
      </c>
      <c r="AB4409" s="4"/>
      <c r="AC4409" s="74"/>
      <c r="AD4409" s="75"/>
      <c r="AE4409" s="75"/>
      <c r="AF4409" s="76"/>
      <c r="AJ4409" s="90">
        <v>1102003.0</v>
      </c>
      <c r="AK4409" s="18"/>
      <c r="AL4409" s="8">
        <f t="shared" si="409"/>
        <v>0</v>
      </c>
      <c r="AO4409" s="8">
        <v>0.2667086540760755</v>
      </c>
      <c r="AT4409" s="18"/>
      <c r="AU4409" s="91"/>
    </row>
    <row r="4410" ht="12.0" customHeight="1">
      <c r="A4410" s="97">
        <v>5102004.0</v>
      </c>
      <c r="B4410" s="92" t="s">
        <v>4865</v>
      </c>
      <c r="C4410" s="81" t="str">
        <f t="shared" si="408"/>
        <v/>
      </c>
      <c r="D4410" s="82">
        <v>122.16</v>
      </c>
      <c r="E4410" s="94" t="s">
        <v>458</v>
      </c>
      <c r="F4410" s="84">
        <f t="shared" si="407"/>
        <v>149.0352</v>
      </c>
      <c r="G4410" s="95" t="s">
        <v>246</v>
      </c>
      <c r="H4410" s="69"/>
      <c r="J4410" s="76"/>
      <c r="K4410" s="88"/>
      <c r="N4410" s="18"/>
      <c r="P4410" s="4">
        <v>108.0</v>
      </c>
      <c r="Q4410" s="4"/>
      <c r="R4410" s="4"/>
      <c r="S4410" s="21"/>
      <c r="T4410" s="21"/>
      <c r="V4410" s="89"/>
      <c r="Z4410" s="73"/>
      <c r="AA4410" s="73">
        <v>11.99899799599197</v>
      </c>
      <c r="AB4410" s="4"/>
      <c r="AC4410" s="74"/>
      <c r="AD4410" s="75"/>
      <c r="AE4410" s="75"/>
      <c r="AF4410" s="76"/>
      <c r="AJ4410" s="90">
        <v>1102004.0</v>
      </c>
      <c r="AK4410" s="18"/>
      <c r="AL4410" s="8">
        <f t="shared" si="409"/>
        <v>0</v>
      </c>
      <c r="AO4410" s="8">
        <v>5.946344196509851</v>
      </c>
      <c r="AT4410" s="18"/>
      <c r="AU4410" s="91"/>
    </row>
    <row r="4411" ht="12.0" customHeight="1">
      <c r="A4411" s="97">
        <v>5102005.0</v>
      </c>
      <c r="B4411" s="92" t="s">
        <v>4866</v>
      </c>
      <c r="C4411" s="81" t="str">
        <f t="shared" si="408"/>
        <v/>
      </c>
      <c r="D4411" s="82">
        <v>122.16</v>
      </c>
      <c r="E4411" s="94" t="s">
        <v>507</v>
      </c>
      <c r="F4411" s="84">
        <f t="shared" si="407"/>
        <v>149.0352</v>
      </c>
      <c r="G4411" s="95" t="s">
        <v>246</v>
      </c>
      <c r="H4411" s="69"/>
      <c r="I4411" s="194" t="s">
        <v>4867</v>
      </c>
      <c r="J4411" s="76"/>
      <c r="K4411" s="88"/>
      <c r="N4411" s="18"/>
      <c r="P4411" s="4">
        <v>108.0</v>
      </c>
      <c r="Q4411" s="4"/>
      <c r="R4411" s="4"/>
      <c r="S4411" s="21"/>
      <c r="T4411" s="21"/>
      <c r="V4411" s="89"/>
      <c r="Z4411" s="73"/>
      <c r="AA4411" s="73">
        <v>11.99899799599197</v>
      </c>
      <c r="AB4411" s="4"/>
      <c r="AC4411" s="74"/>
      <c r="AD4411" s="75"/>
      <c r="AE4411" s="75"/>
      <c r="AF4411" s="76"/>
      <c r="AJ4411" s="90">
        <v>1102005.0</v>
      </c>
      <c r="AK4411" s="18"/>
      <c r="AL4411" s="8">
        <f t="shared" si="409"/>
        <v>0</v>
      </c>
      <c r="AO4411" s="8">
        <v>4.217582475218767</v>
      </c>
      <c r="AT4411" s="18"/>
      <c r="AU4411" s="91"/>
    </row>
    <row r="4412" ht="12.0" customHeight="1">
      <c r="A4412" s="97">
        <v>5102006.0</v>
      </c>
      <c r="B4412" s="92" t="s">
        <v>4868</v>
      </c>
      <c r="C4412" s="81" t="str">
        <f t="shared" si="408"/>
        <v/>
      </c>
      <c r="D4412" s="82">
        <v>122.16</v>
      </c>
      <c r="E4412" s="94" t="s">
        <v>245</v>
      </c>
      <c r="F4412" s="84">
        <f t="shared" si="407"/>
        <v>149.0352</v>
      </c>
      <c r="G4412" s="95" t="s">
        <v>274</v>
      </c>
      <c r="H4412" s="69"/>
      <c r="I4412" s="188"/>
      <c r="J4412" s="100"/>
      <c r="K4412" s="88"/>
      <c r="N4412" s="18"/>
      <c r="P4412" s="4">
        <v>108.0</v>
      </c>
      <c r="Q4412" s="4"/>
      <c r="R4412" s="4"/>
      <c r="S4412" s="21"/>
      <c r="T4412" s="21"/>
      <c r="V4412" s="89"/>
      <c r="Z4412" s="73"/>
      <c r="AA4412" s="73">
        <v>11.99899799599197</v>
      </c>
      <c r="AB4412" s="4"/>
      <c r="AC4412" s="74"/>
      <c r="AD4412" s="75"/>
      <c r="AE4412" s="75"/>
      <c r="AF4412" s="76"/>
      <c r="AJ4412" s="90">
        <v>1102006.0</v>
      </c>
      <c r="AK4412" s="18"/>
      <c r="AL4412" s="8">
        <f t="shared" si="409"/>
        <v>0</v>
      </c>
      <c r="AO4412" s="8">
        <v>0.10906127074609771</v>
      </c>
      <c r="AT4412" s="18"/>
      <c r="AU4412" s="91"/>
    </row>
    <row r="4413" ht="12.0" customHeight="1">
      <c r="A4413" s="97">
        <v>5102007.0</v>
      </c>
      <c r="B4413" s="92" t="s">
        <v>4869</v>
      </c>
      <c r="C4413" s="81" t="str">
        <f t="shared" si="408"/>
        <v/>
      </c>
      <c r="D4413" s="82">
        <v>175.04</v>
      </c>
      <c r="E4413" s="94" t="s">
        <v>372</v>
      </c>
      <c r="F4413" s="84">
        <f t="shared" si="407"/>
        <v>213.5488</v>
      </c>
      <c r="G4413" s="95" t="s">
        <v>246</v>
      </c>
      <c r="H4413" s="69"/>
      <c r="I4413" s="3"/>
      <c r="J4413" s="76"/>
      <c r="K4413" s="88"/>
      <c r="N4413" s="18"/>
      <c r="P4413" s="4">
        <v>108.0</v>
      </c>
      <c r="Q4413" s="4"/>
      <c r="R4413" s="4"/>
      <c r="S4413" s="21"/>
      <c r="T4413" s="21"/>
      <c r="V4413" s="89"/>
      <c r="Z4413" s="73"/>
      <c r="AA4413" s="73">
        <v>12.00069923957696</v>
      </c>
      <c r="AB4413" s="4"/>
      <c r="AC4413" s="74"/>
      <c r="AD4413" s="75"/>
      <c r="AE4413" s="75"/>
      <c r="AF4413" s="76"/>
      <c r="AJ4413" s="90">
        <v>1102007.0</v>
      </c>
      <c r="AK4413" s="18"/>
      <c r="AL4413" s="8">
        <f t="shared" si="409"/>
        <v>0</v>
      </c>
      <c r="AO4413" s="8">
        <v>7.433085287966577</v>
      </c>
      <c r="AT4413" s="18"/>
      <c r="AU4413" s="91"/>
    </row>
    <row r="4414" ht="12.0" customHeight="1">
      <c r="A4414" s="97">
        <v>5102008.0</v>
      </c>
      <c r="B4414" s="92" t="s">
        <v>4870</v>
      </c>
      <c r="C4414" s="81" t="str">
        <f t="shared" si="408"/>
        <v/>
      </c>
      <c r="D4414" s="82">
        <v>175.04</v>
      </c>
      <c r="E4414" s="94" t="s">
        <v>245</v>
      </c>
      <c r="F4414" s="84">
        <f t="shared" si="407"/>
        <v>213.5488</v>
      </c>
      <c r="G4414" s="95" t="s">
        <v>246</v>
      </c>
      <c r="H4414" s="69"/>
      <c r="I4414" s="187" t="s">
        <v>4871</v>
      </c>
      <c r="J4414" s="76"/>
      <c r="K4414" s="88"/>
      <c r="N4414" s="18"/>
      <c r="P4414" s="4">
        <v>108.0</v>
      </c>
      <c r="Q4414" s="4"/>
      <c r="R4414" s="4"/>
      <c r="S4414" s="21"/>
      <c r="T4414" s="21"/>
      <c r="V4414" s="89"/>
      <c r="Z4414" s="73"/>
      <c r="AA4414" s="73">
        <v>12.00069923957696</v>
      </c>
      <c r="AB4414" s="4"/>
      <c r="AC4414" s="74"/>
      <c r="AD4414" s="75"/>
      <c r="AE4414" s="75"/>
      <c r="AF4414" s="76"/>
      <c r="AJ4414" s="90">
        <v>1102008.0</v>
      </c>
      <c r="AK4414" s="18"/>
      <c r="AL4414" s="8">
        <f t="shared" si="409"/>
        <v>0</v>
      </c>
      <c r="AO4414" s="8">
        <v>1.1469018315417179</v>
      </c>
      <c r="AT4414" s="18"/>
      <c r="AU4414" s="91"/>
    </row>
    <row r="4415" ht="12.0" customHeight="1">
      <c r="A4415" s="97">
        <v>5102009.0</v>
      </c>
      <c r="B4415" s="92" t="s">
        <v>4872</v>
      </c>
      <c r="C4415" s="81" t="str">
        <f t="shared" si="408"/>
        <v/>
      </c>
      <c r="D4415" s="82">
        <v>175.04</v>
      </c>
      <c r="E4415" s="94" t="s">
        <v>245</v>
      </c>
      <c r="F4415" s="84">
        <f t="shared" si="407"/>
        <v>213.5488</v>
      </c>
      <c r="G4415" s="95" t="s">
        <v>274</v>
      </c>
      <c r="H4415" s="69"/>
      <c r="I4415" s="188"/>
      <c r="J4415" s="100"/>
      <c r="K4415" s="88"/>
      <c r="N4415" s="18"/>
      <c r="P4415" s="4">
        <v>108.0</v>
      </c>
      <c r="Q4415" s="4"/>
      <c r="R4415" s="4"/>
      <c r="S4415" s="21"/>
      <c r="T4415" s="21"/>
      <c r="V4415" s="89"/>
      <c r="Z4415" s="73"/>
      <c r="AA4415" s="73">
        <v>12.00069923957696</v>
      </c>
      <c r="AB4415" s="4"/>
      <c r="AC4415" s="74"/>
      <c r="AD4415" s="75"/>
      <c r="AE4415" s="75"/>
      <c r="AF4415" s="76"/>
      <c r="AJ4415" s="90">
        <v>1102009.0</v>
      </c>
      <c r="AK4415" s="18"/>
      <c r="AL4415" s="8">
        <f t="shared" si="409"/>
        <v>0</v>
      </c>
      <c r="AO4415" s="8">
        <v>0.12391089633875492</v>
      </c>
      <c r="AT4415" s="18"/>
      <c r="AU4415" s="91"/>
    </row>
    <row r="4416" ht="12.0" customHeight="1">
      <c r="A4416" s="97">
        <v>5102010.0</v>
      </c>
      <c r="B4416" s="92" t="s">
        <v>4873</v>
      </c>
      <c r="C4416" s="81" t="str">
        <f t="shared" si="408"/>
        <v/>
      </c>
      <c r="D4416" s="82">
        <v>210.48</v>
      </c>
      <c r="E4416" s="94" t="s">
        <v>245</v>
      </c>
      <c r="F4416" s="84">
        <f t="shared" si="407"/>
        <v>256.7856</v>
      </c>
      <c r="G4416" s="95" t="s">
        <v>246</v>
      </c>
      <c r="H4416" s="69"/>
      <c r="I4416" s="19" t="s">
        <v>4874</v>
      </c>
      <c r="J4416" s="76"/>
      <c r="K4416" s="88"/>
      <c r="N4416" s="18"/>
      <c r="P4416" s="4">
        <v>108.0</v>
      </c>
      <c r="Q4416" s="4"/>
      <c r="R4416" s="4"/>
      <c r="S4416" s="21"/>
      <c r="T4416" s="21"/>
      <c r="V4416" s="89"/>
      <c r="Z4416" s="73"/>
      <c r="AA4416" s="73">
        <v>12.001163044268367</v>
      </c>
      <c r="AB4416" s="4"/>
      <c r="AC4416" s="74"/>
      <c r="AD4416" s="75"/>
      <c r="AE4416" s="75"/>
      <c r="AF4416" s="76"/>
      <c r="AJ4416" s="90">
        <v>1102010.0</v>
      </c>
      <c r="AK4416" s="18"/>
      <c r="AL4416" s="8">
        <f t="shared" si="409"/>
        <v>0</v>
      </c>
      <c r="AO4416" s="8">
        <v>7.02628062192863</v>
      </c>
      <c r="AT4416" s="18"/>
      <c r="AU4416" s="91"/>
    </row>
    <row r="4417" ht="12.0" customHeight="1">
      <c r="A4417" s="97">
        <v>5102011.0</v>
      </c>
      <c r="B4417" s="92" t="s">
        <v>4875</v>
      </c>
      <c r="C4417" s="81" t="str">
        <f t="shared" si="408"/>
        <v/>
      </c>
      <c r="D4417" s="82">
        <v>210.48</v>
      </c>
      <c r="E4417" s="94" t="s">
        <v>245</v>
      </c>
      <c r="F4417" s="84">
        <f t="shared" si="407"/>
        <v>256.7856</v>
      </c>
      <c r="G4417" s="95" t="s">
        <v>252</v>
      </c>
      <c r="H4417" s="69"/>
      <c r="J4417" s="76"/>
      <c r="K4417" s="88"/>
      <c r="N4417" s="18"/>
      <c r="P4417" s="4">
        <v>108.0</v>
      </c>
      <c r="Q4417" s="4"/>
      <c r="R4417" s="4"/>
      <c r="S4417" s="21"/>
      <c r="T4417" s="21"/>
      <c r="V4417" s="89"/>
      <c r="Z4417" s="73"/>
      <c r="AA4417" s="73">
        <v>12.001163044268367</v>
      </c>
      <c r="AB4417" s="4"/>
      <c r="AC4417" s="74"/>
      <c r="AD4417" s="75"/>
      <c r="AE4417" s="75"/>
      <c r="AF4417" s="76"/>
      <c r="AJ4417" s="90">
        <v>1102011.0</v>
      </c>
      <c r="AK4417" s="18"/>
      <c r="AL4417" s="8">
        <f t="shared" si="409"/>
        <v>0</v>
      </c>
      <c r="AO4417" s="8">
        <v>0.5331075362707858</v>
      </c>
      <c r="AT4417" s="18"/>
      <c r="AU4417" s="91"/>
    </row>
    <row r="4418" ht="12.0" customHeight="1">
      <c r="A4418" s="97">
        <v>5102012.0</v>
      </c>
      <c r="B4418" s="92" t="s">
        <v>4876</v>
      </c>
      <c r="C4418" s="81" t="str">
        <f t="shared" si="408"/>
        <v/>
      </c>
      <c r="D4418" s="82">
        <v>210.48</v>
      </c>
      <c r="E4418" s="94" t="s">
        <v>379</v>
      </c>
      <c r="F4418" s="84">
        <f t="shared" si="407"/>
        <v>256.7856</v>
      </c>
      <c r="G4418" s="95" t="s">
        <v>246</v>
      </c>
      <c r="H4418" s="69"/>
      <c r="J4418" s="76"/>
      <c r="K4418" s="88"/>
      <c r="N4418" s="18"/>
      <c r="P4418" s="4">
        <v>108.0</v>
      </c>
      <c r="Q4418" s="4"/>
      <c r="R4418" s="4"/>
      <c r="S4418" s="21"/>
      <c r="T4418" s="21"/>
      <c r="V4418" s="89"/>
      <c r="Z4418" s="73"/>
      <c r="AA4418" s="73">
        <v>12.001163044268367</v>
      </c>
      <c r="AB4418" s="4"/>
      <c r="AC4418" s="74"/>
      <c r="AD4418" s="75"/>
      <c r="AE4418" s="75"/>
      <c r="AF4418" s="76"/>
      <c r="AJ4418" s="90">
        <v>1102012.0</v>
      </c>
      <c r="AK4418" s="18"/>
      <c r="AL4418" s="8">
        <f t="shared" si="409"/>
        <v>0</v>
      </c>
      <c r="AO4418" s="8">
        <v>0.7415740367866968</v>
      </c>
      <c r="AT4418" s="18"/>
      <c r="AU4418" s="91"/>
    </row>
    <row r="4419" ht="12.0" customHeight="1">
      <c r="A4419" s="97">
        <v>5102013.0</v>
      </c>
      <c r="B4419" s="92" t="s">
        <v>4877</v>
      </c>
      <c r="C4419" s="81" t="str">
        <f t="shared" si="408"/>
        <v/>
      </c>
      <c r="D4419" s="82">
        <v>210.48</v>
      </c>
      <c r="E4419" s="94" t="s">
        <v>245</v>
      </c>
      <c r="F4419" s="84">
        <f t="shared" si="407"/>
        <v>256.7856</v>
      </c>
      <c r="G4419" s="95" t="s">
        <v>274</v>
      </c>
      <c r="H4419" s="69"/>
      <c r="I4419" s="187" t="s">
        <v>4878</v>
      </c>
      <c r="J4419" s="100"/>
      <c r="K4419" s="88"/>
      <c r="N4419" s="18"/>
      <c r="P4419" s="4">
        <v>108.0</v>
      </c>
      <c r="Q4419" s="4"/>
      <c r="R4419" s="4"/>
      <c r="S4419" s="21"/>
      <c r="T4419" s="21"/>
      <c r="V4419" s="89"/>
      <c r="Z4419" s="73"/>
      <c r="AA4419" s="73">
        <v>12.001163044268367</v>
      </c>
      <c r="AB4419" s="4"/>
      <c r="AC4419" s="74"/>
      <c r="AD4419" s="75"/>
      <c r="AE4419" s="75"/>
      <c r="AF4419" s="76"/>
      <c r="AJ4419" s="90">
        <v>1102013.0</v>
      </c>
      <c r="AK4419" s="18"/>
      <c r="AL4419" s="8">
        <f t="shared" si="409"/>
        <v>0</v>
      </c>
      <c r="AO4419" s="8">
        <v>0.14288997899752448</v>
      </c>
      <c r="AT4419" s="18"/>
      <c r="AU4419" s="91"/>
    </row>
    <row r="4420" ht="12.0" customHeight="1">
      <c r="A4420" s="97">
        <v>5102014.0</v>
      </c>
      <c r="B4420" s="92" t="s">
        <v>4879</v>
      </c>
      <c r="C4420" s="81" t="str">
        <f t="shared" si="408"/>
        <v/>
      </c>
      <c r="D4420" s="82">
        <v>256.99</v>
      </c>
      <c r="E4420" s="94" t="s">
        <v>245</v>
      </c>
      <c r="F4420" s="84">
        <f t="shared" si="407"/>
        <v>313.5278</v>
      </c>
      <c r="G4420" s="95" t="s">
        <v>246</v>
      </c>
      <c r="H4420" s="69"/>
      <c r="I4420" s="188"/>
      <c r="J4420" s="76"/>
      <c r="K4420" s="88"/>
      <c r="N4420" s="18"/>
      <c r="P4420" s="4">
        <v>108.0</v>
      </c>
      <c r="Q4420" s="4"/>
      <c r="R4420" s="4"/>
      <c r="S4420" s="21"/>
      <c r="T4420" s="21"/>
      <c r="V4420" s="89"/>
      <c r="Z4420" s="73"/>
      <c r="AA4420" s="73">
        <v>12.00285782329125</v>
      </c>
      <c r="AB4420" s="4"/>
      <c r="AC4420" s="74"/>
      <c r="AD4420" s="75"/>
      <c r="AE4420" s="75"/>
      <c r="AF4420" s="76"/>
      <c r="AJ4420" s="90">
        <v>1102014.0</v>
      </c>
      <c r="AK4420" s="18"/>
      <c r="AL4420" s="8">
        <f t="shared" si="409"/>
        <v>0</v>
      </c>
      <c r="AO4420" s="8">
        <v>10.525328064585327</v>
      </c>
      <c r="AT4420" s="18"/>
      <c r="AU4420" s="91"/>
    </row>
    <row r="4421" ht="12.0" customHeight="1">
      <c r="A4421" s="97">
        <v>5102015.0</v>
      </c>
      <c r="B4421" s="92" t="s">
        <v>4880</v>
      </c>
      <c r="C4421" s="81" t="str">
        <f t="shared" si="408"/>
        <v/>
      </c>
      <c r="D4421" s="82">
        <v>256.99</v>
      </c>
      <c r="E4421" s="94" t="s">
        <v>245</v>
      </c>
      <c r="F4421" s="84">
        <f t="shared" si="407"/>
        <v>313.5278</v>
      </c>
      <c r="G4421" s="95" t="s">
        <v>246</v>
      </c>
      <c r="H4421" s="69"/>
      <c r="I4421" s="19" t="s">
        <v>4881</v>
      </c>
      <c r="J4421" s="76"/>
      <c r="K4421" s="88"/>
      <c r="N4421" s="18"/>
      <c r="P4421" s="4">
        <v>108.0</v>
      </c>
      <c r="Q4421" s="4"/>
      <c r="R4421" s="4"/>
      <c r="S4421" s="21"/>
      <c r="T4421" s="21"/>
      <c r="V4421" s="89"/>
      <c r="Z4421" s="73"/>
      <c r="AA4421" s="73">
        <v>12.00285782329125</v>
      </c>
      <c r="AB4421" s="4"/>
      <c r="AC4421" s="74"/>
      <c r="AD4421" s="75"/>
      <c r="AE4421" s="75"/>
      <c r="AF4421" s="76"/>
      <c r="AJ4421" s="90">
        <v>1102015.0</v>
      </c>
      <c r="AK4421" s="18"/>
      <c r="AL4421" s="8">
        <f t="shared" si="409"/>
        <v>0</v>
      </c>
      <c r="AO4421" s="8">
        <v>5.297516111976721</v>
      </c>
      <c r="AT4421" s="18"/>
      <c r="AU4421" s="91"/>
    </row>
    <row r="4422" ht="12.0" customHeight="1">
      <c r="A4422" s="97">
        <v>1102016.0</v>
      </c>
      <c r="B4422" s="92" t="s">
        <v>4882</v>
      </c>
      <c r="C4422" s="81" t="str">
        <f t="shared" si="408"/>
        <v/>
      </c>
      <c r="D4422" s="82">
        <v>128.3</v>
      </c>
      <c r="E4422" s="83" t="s">
        <v>245</v>
      </c>
      <c r="F4422" s="127">
        <f t="shared" si="407"/>
        <v>156.526</v>
      </c>
      <c r="G4422" s="95" t="s">
        <v>246</v>
      </c>
      <c r="H4422" s="69"/>
      <c r="J4422" s="76"/>
      <c r="K4422" s="88"/>
      <c r="N4422" s="18"/>
      <c r="P4422" s="4">
        <v>108.0</v>
      </c>
      <c r="Q4422" s="4"/>
      <c r="R4422" s="4"/>
      <c r="S4422" s="21"/>
      <c r="T4422" s="21"/>
      <c r="V4422" s="89"/>
      <c r="Z4422" s="73"/>
      <c r="AA4422" s="73">
        <v>0.0</v>
      </c>
      <c r="AB4422" s="4"/>
      <c r="AC4422" s="74"/>
      <c r="AD4422" s="75"/>
      <c r="AE4422" s="75"/>
      <c r="AF4422" s="76"/>
      <c r="AJ4422" s="90"/>
      <c r="AK4422" s="18"/>
      <c r="AL4422" s="8">
        <f t="shared" si="409"/>
        <v>0</v>
      </c>
      <c r="AO4422" s="8">
        <v>11.626695055826346</v>
      </c>
      <c r="AT4422" s="18"/>
      <c r="AU4422" s="91"/>
    </row>
    <row r="4423" ht="12.0" customHeight="1">
      <c r="A4423" s="97">
        <v>5102017.0</v>
      </c>
      <c r="B4423" s="92" t="s">
        <v>4883</v>
      </c>
      <c r="C4423" s="81" t="str">
        <f t="shared" si="408"/>
        <v/>
      </c>
      <c r="D4423" s="82">
        <v>261.67</v>
      </c>
      <c r="E4423" s="94" t="s">
        <v>245</v>
      </c>
      <c r="F4423" s="84">
        <f t="shared" si="407"/>
        <v>319.2374</v>
      </c>
      <c r="G4423" s="95" t="s">
        <v>246</v>
      </c>
      <c r="H4423" s="69"/>
      <c r="J4423" s="76"/>
      <c r="K4423" s="88"/>
      <c r="N4423" s="18"/>
      <c r="P4423" s="4">
        <v>108.0</v>
      </c>
      <c r="Q4423" s="4"/>
      <c r="R4423" s="4"/>
      <c r="S4423" s="21"/>
      <c r="T4423" s="21"/>
      <c r="V4423" s="89"/>
      <c r="Z4423" s="73"/>
      <c r="AA4423" s="73">
        <v>11.997895106121732</v>
      </c>
      <c r="AB4423" s="4"/>
      <c r="AC4423" s="74"/>
      <c r="AD4423" s="75"/>
      <c r="AE4423" s="75"/>
      <c r="AF4423" s="76"/>
      <c r="AJ4423" s="90">
        <v>1102017.0</v>
      </c>
      <c r="AK4423" s="18"/>
      <c r="AL4423" s="8">
        <f t="shared" si="409"/>
        <v>0</v>
      </c>
      <c r="AO4423" s="8">
        <v>7.627385738233699</v>
      </c>
      <c r="AT4423" s="18"/>
      <c r="AU4423" s="91"/>
    </row>
    <row r="4424" ht="12.0" customHeight="1">
      <c r="A4424" s="97">
        <v>5102018.0</v>
      </c>
      <c r="B4424" s="92" t="s">
        <v>4884</v>
      </c>
      <c r="C4424" s="81" t="str">
        <f t="shared" si="408"/>
        <v/>
      </c>
      <c r="D4424" s="82">
        <v>261.67</v>
      </c>
      <c r="E4424" s="94" t="s">
        <v>245</v>
      </c>
      <c r="F4424" s="84">
        <f t="shared" si="407"/>
        <v>319.2374</v>
      </c>
      <c r="G4424" s="95" t="s">
        <v>246</v>
      </c>
      <c r="H4424" s="69"/>
      <c r="J4424" s="76"/>
      <c r="K4424" s="88"/>
      <c r="N4424" s="18"/>
      <c r="P4424" s="4">
        <v>108.0</v>
      </c>
      <c r="Q4424" s="4"/>
      <c r="R4424" s="4"/>
      <c r="S4424" s="21"/>
      <c r="T4424" s="21"/>
      <c r="V4424" s="89"/>
      <c r="Z4424" s="73"/>
      <c r="AA4424" s="73">
        <v>11.997895106121732</v>
      </c>
      <c r="AB4424" s="4"/>
      <c r="AC4424" s="74"/>
      <c r="AD4424" s="75"/>
      <c r="AE4424" s="75"/>
      <c r="AF4424" s="76"/>
      <c r="AJ4424" s="90">
        <v>1102018.0</v>
      </c>
      <c r="AK4424" s="18"/>
      <c r="AL4424" s="8">
        <f t="shared" si="409"/>
        <v>0</v>
      </c>
      <c r="AO4424" s="8">
        <v>2.486141553917946</v>
      </c>
      <c r="AT4424" s="18"/>
      <c r="AU4424" s="91"/>
    </row>
    <row r="4425" ht="12.0" customHeight="1">
      <c r="A4425" s="97">
        <v>5102019.0</v>
      </c>
      <c r="B4425" s="92" t="s">
        <v>4885</v>
      </c>
      <c r="C4425" s="81" t="str">
        <f t="shared" si="408"/>
        <v/>
      </c>
      <c r="D4425" s="82">
        <v>261.67</v>
      </c>
      <c r="E4425" s="94" t="s">
        <v>245</v>
      </c>
      <c r="F4425" s="84">
        <f t="shared" si="407"/>
        <v>319.2374</v>
      </c>
      <c r="G4425" s="95" t="s">
        <v>246</v>
      </c>
      <c r="H4425" s="69"/>
      <c r="I4425" s="76"/>
      <c r="J4425" s="76"/>
      <c r="K4425" s="88"/>
      <c r="N4425" s="18"/>
      <c r="P4425" s="4">
        <v>108.0</v>
      </c>
      <c r="Q4425" s="4"/>
      <c r="R4425" s="4"/>
      <c r="S4425" s="21"/>
      <c r="T4425" s="21"/>
      <c r="V4425" s="89"/>
      <c r="Z4425" s="73"/>
      <c r="AA4425" s="73">
        <v>11.997895106121732</v>
      </c>
      <c r="AB4425" s="4"/>
      <c r="AC4425" s="74"/>
      <c r="AD4425" s="75"/>
      <c r="AE4425" s="75"/>
      <c r="AF4425" s="76"/>
      <c r="AJ4425" s="90">
        <v>1102019.0</v>
      </c>
      <c r="AK4425" s="18"/>
      <c r="AL4425" s="8">
        <f t="shared" si="409"/>
        <v>0</v>
      </c>
      <c r="AO4425" s="8">
        <v>0.5528646946080725</v>
      </c>
      <c r="AT4425" s="18"/>
      <c r="AU4425" s="91"/>
    </row>
    <row r="4426" ht="12.0" customHeight="1">
      <c r="A4426" s="97">
        <v>5102020.0</v>
      </c>
      <c r="B4426" s="92" t="s">
        <v>4886</v>
      </c>
      <c r="C4426" s="81" t="str">
        <f t="shared" si="408"/>
        <v/>
      </c>
      <c r="D4426" s="82">
        <v>261.67</v>
      </c>
      <c r="E4426" s="94" t="s">
        <v>245</v>
      </c>
      <c r="F4426" s="84">
        <f t="shared" si="407"/>
        <v>319.2374</v>
      </c>
      <c r="G4426" s="95" t="s">
        <v>246</v>
      </c>
      <c r="H4426" s="69"/>
      <c r="I4426" s="87" t="s">
        <v>1735</v>
      </c>
      <c r="J4426" s="76"/>
      <c r="K4426" s="88"/>
      <c r="N4426" s="18"/>
      <c r="P4426" s="4">
        <v>108.0</v>
      </c>
      <c r="Q4426" s="4"/>
      <c r="R4426" s="4"/>
      <c r="S4426" s="21"/>
      <c r="T4426" s="21"/>
      <c r="V4426" s="89"/>
      <c r="Z4426" s="73"/>
      <c r="AA4426" s="73">
        <v>11.997895106121732</v>
      </c>
      <c r="AB4426" s="4"/>
      <c r="AC4426" s="74"/>
      <c r="AD4426" s="75"/>
      <c r="AE4426" s="75"/>
      <c r="AF4426" s="76"/>
      <c r="AJ4426" s="90">
        <v>1102020.0</v>
      </c>
      <c r="AK4426" s="18"/>
      <c r="AL4426" s="8">
        <f t="shared" si="409"/>
        <v>0</v>
      </c>
      <c r="AO4426" s="8">
        <v>0.7460785669877218</v>
      </c>
      <c r="AT4426" s="18"/>
      <c r="AU4426" s="91"/>
    </row>
    <row r="4427" ht="12.0" customHeight="1">
      <c r="A4427" s="97">
        <v>5102021.0</v>
      </c>
      <c r="B4427" s="92" t="s">
        <v>4887</v>
      </c>
      <c r="C4427" s="81" t="str">
        <f t="shared" si="408"/>
        <v/>
      </c>
      <c r="D4427" s="82">
        <v>261.67</v>
      </c>
      <c r="E4427" s="94" t="s">
        <v>245</v>
      </c>
      <c r="F4427" s="84">
        <f t="shared" si="407"/>
        <v>319.2374</v>
      </c>
      <c r="G4427" s="95" t="s">
        <v>274</v>
      </c>
      <c r="H4427" s="69"/>
      <c r="I4427" s="187" t="s">
        <v>4888</v>
      </c>
      <c r="J4427" s="100"/>
      <c r="K4427" s="88"/>
      <c r="N4427" s="18"/>
      <c r="P4427" s="4">
        <v>108.0</v>
      </c>
      <c r="Q4427" s="4"/>
      <c r="R4427" s="4"/>
      <c r="S4427" s="21"/>
      <c r="T4427" s="21"/>
      <c r="V4427" s="89"/>
      <c r="Z4427" s="73"/>
      <c r="AA4427" s="73">
        <v>11.997895106121732</v>
      </c>
      <c r="AB4427" s="4"/>
      <c r="AC4427" s="74"/>
      <c r="AD4427" s="75"/>
      <c r="AE4427" s="75"/>
      <c r="AF4427" s="76"/>
      <c r="AJ4427" s="90">
        <v>1102021.0</v>
      </c>
      <c r="AK4427" s="18"/>
      <c r="AL4427" s="8">
        <f t="shared" si="409"/>
        <v>0</v>
      </c>
      <c r="AO4427" s="8">
        <v>0.20133796284932626</v>
      </c>
      <c r="AT4427" s="18"/>
      <c r="AU4427" s="91"/>
    </row>
    <row r="4428" ht="12.0" customHeight="1">
      <c r="A4428" s="97">
        <v>5102022.0</v>
      </c>
      <c r="B4428" s="92" t="s">
        <v>4889</v>
      </c>
      <c r="C4428" s="81" t="str">
        <f t="shared" si="408"/>
        <v/>
      </c>
      <c r="D4428" s="82">
        <v>322.45</v>
      </c>
      <c r="E4428" s="94" t="s">
        <v>245</v>
      </c>
      <c r="F4428" s="84">
        <f t="shared" si="407"/>
        <v>393.389</v>
      </c>
      <c r="G4428" s="95" t="s">
        <v>246</v>
      </c>
      <c r="H4428" s="69"/>
      <c r="I4428" s="188"/>
      <c r="J4428" s="76"/>
      <c r="K4428" s="88"/>
      <c r="N4428" s="18"/>
      <c r="P4428" s="4">
        <v>108.0</v>
      </c>
      <c r="Q4428" s="4"/>
      <c r="R4428" s="4"/>
      <c r="S4428" s="21"/>
      <c r="T4428" s="21"/>
      <c r="V4428" s="89"/>
      <c r="Z4428" s="73"/>
      <c r="AA4428" s="73">
        <v>12.0</v>
      </c>
      <c r="AB4428" s="4"/>
      <c r="AC4428" s="74"/>
      <c r="AD4428" s="75"/>
      <c r="AE4428" s="75"/>
      <c r="AF4428" s="76"/>
      <c r="AJ4428" s="90">
        <v>1102022.0</v>
      </c>
      <c r="AK4428" s="18"/>
      <c r="AL4428" s="8">
        <f t="shared" si="409"/>
        <v>0</v>
      </c>
      <c r="AO4428" s="8">
        <v>49.0402306521196</v>
      </c>
      <c r="AT4428" s="18"/>
      <c r="AU4428" s="91"/>
    </row>
    <row r="4429" ht="12.0" customHeight="1">
      <c r="A4429" s="97">
        <v>5102023.0</v>
      </c>
      <c r="B4429" s="92" t="s">
        <v>4890</v>
      </c>
      <c r="C4429" s="81" t="str">
        <f t="shared" si="408"/>
        <v/>
      </c>
      <c r="D4429" s="82">
        <v>322.45</v>
      </c>
      <c r="E4429" s="94" t="s">
        <v>245</v>
      </c>
      <c r="F4429" s="84">
        <f t="shared" si="407"/>
        <v>393.389</v>
      </c>
      <c r="G4429" s="95" t="s">
        <v>246</v>
      </c>
      <c r="H4429" s="69"/>
      <c r="I4429" s="76"/>
      <c r="J4429" s="76"/>
      <c r="K4429" s="88"/>
      <c r="N4429" s="18"/>
      <c r="P4429" s="4">
        <v>108.0</v>
      </c>
      <c r="Q4429" s="4"/>
      <c r="R4429" s="4"/>
      <c r="S4429" s="21"/>
      <c r="T4429" s="21"/>
      <c r="V4429" s="89"/>
      <c r="Z4429" s="73"/>
      <c r="AA4429" s="73">
        <v>12.0</v>
      </c>
      <c r="AB4429" s="4"/>
      <c r="AC4429" s="74"/>
      <c r="AD4429" s="75"/>
      <c r="AE4429" s="75"/>
      <c r="AF4429" s="76"/>
      <c r="AJ4429" s="90">
        <v>1102023.0</v>
      </c>
      <c r="AK4429" s="18"/>
      <c r="AL4429" s="8">
        <f t="shared" si="409"/>
        <v>0</v>
      </c>
      <c r="AO4429" s="8">
        <v>21.983551671639823</v>
      </c>
      <c r="AT4429" s="18"/>
      <c r="AU4429" s="91"/>
    </row>
    <row r="4430" ht="12.0" customHeight="1">
      <c r="A4430" s="97">
        <v>5102024.0</v>
      </c>
      <c r="B4430" s="92" t="s">
        <v>4891</v>
      </c>
      <c r="C4430" s="81" t="str">
        <f t="shared" si="408"/>
        <v/>
      </c>
      <c r="D4430" s="82">
        <v>322.45</v>
      </c>
      <c r="E4430" s="94" t="s">
        <v>245</v>
      </c>
      <c r="F4430" s="84">
        <f t="shared" si="407"/>
        <v>393.389</v>
      </c>
      <c r="G4430" s="95" t="s">
        <v>246</v>
      </c>
      <c r="H4430" s="69"/>
      <c r="I4430" s="187" t="s">
        <v>4892</v>
      </c>
      <c r="J4430" s="76"/>
      <c r="K4430" s="88"/>
      <c r="N4430" s="18"/>
      <c r="P4430" s="4">
        <v>108.0</v>
      </c>
      <c r="Q4430" s="4"/>
      <c r="R4430" s="4"/>
      <c r="S4430" s="21"/>
      <c r="T4430" s="21"/>
      <c r="V4430" s="89"/>
      <c r="Z4430" s="73"/>
      <c r="AA4430" s="73">
        <v>12.0</v>
      </c>
      <c r="AB4430" s="4"/>
      <c r="AC4430" s="74"/>
      <c r="AD4430" s="75"/>
      <c r="AE4430" s="75"/>
      <c r="AF4430" s="76"/>
      <c r="AJ4430" s="90">
        <v>1102024.0</v>
      </c>
      <c r="AK4430" s="18"/>
      <c r="AL4430" s="8">
        <f t="shared" si="409"/>
        <v>0</v>
      </c>
      <c r="AO4430" s="8">
        <v>5.141314503851248</v>
      </c>
      <c r="AT4430" s="18"/>
      <c r="AU4430" s="91"/>
    </row>
    <row r="4431" ht="12.0" customHeight="1">
      <c r="A4431" s="97">
        <v>5102025.0</v>
      </c>
      <c r="B4431" s="92" t="s">
        <v>4893</v>
      </c>
      <c r="C4431" s="81" t="str">
        <f t="shared" si="408"/>
        <v/>
      </c>
      <c r="D4431" s="82">
        <v>322.45</v>
      </c>
      <c r="E4431" s="94" t="s">
        <v>245</v>
      </c>
      <c r="F4431" s="84">
        <f t="shared" si="407"/>
        <v>393.389</v>
      </c>
      <c r="G4431" s="95" t="s">
        <v>246</v>
      </c>
      <c r="H4431" s="69"/>
      <c r="I4431" s="188"/>
      <c r="J4431" s="76"/>
      <c r="K4431" s="88"/>
      <c r="N4431" s="18"/>
      <c r="P4431" s="4">
        <v>108.0</v>
      </c>
      <c r="Q4431" s="4"/>
      <c r="R4431" s="4"/>
      <c r="S4431" s="21"/>
      <c r="T4431" s="21"/>
      <c r="V4431" s="89"/>
      <c r="Z4431" s="73"/>
      <c r="AA4431" s="73">
        <v>12.0</v>
      </c>
      <c r="AB4431" s="4"/>
      <c r="AC4431" s="74"/>
      <c r="AD4431" s="75"/>
      <c r="AE4431" s="75"/>
      <c r="AF4431" s="76"/>
      <c r="AJ4431" s="90">
        <v>1102025.0</v>
      </c>
      <c r="AK4431" s="18"/>
      <c r="AL4431" s="8">
        <f t="shared" si="409"/>
        <v>0</v>
      </c>
      <c r="AO4431" s="8">
        <v>1.2379087349078732</v>
      </c>
      <c r="AT4431" s="18"/>
      <c r="AU4431" s="91"/>
    </row>
    <row r="4432" ht="12.0" customHeight="1">
      <c r="A4432" s="97">
        <v>5102026.0</v>
      </c>
      <c r="B4432" s="92" t="s">
        <v>4894</v>
      </c>
      <c r="C4432" s="81" t="str">
        <f t="shared" si="408"/>
        <v/>
      </c>
      <c r="D4432" s="82">
        <v>322.45</v>
      </c>
      <c r="E4432" s="94" t="s">
        <v>245</v>
      </c>
      <c r="F4432" s="84">
        <f t="shared" si="407"/>
        <v>393.389</v>
      </c>
      <c r="G4432" s="95" t="s">
        <v>246</v>
      </c>
      <c r="H4432" s="69"/>
      <c r="I4432" s="76"/>
      <c r="J4432" s="76"/>
      <c r="K4432" s="88"/>
      <c r="N4432" s="18"/>
      <c r="P4432" s="4">
        <v>108.0</v>
      </c>
      <c r="Q4432" s="4"/>
      <c r="R4432" s="4"/>
      <c r="S4432" s="21"/>
      <c r="T4432" s="21"/>
      <c r="V4432" s="89"/>
      <c r="Z4432" s="73"/>
      <c r="AA4432" s="73">
        <v>12.0</v>
      </c>
      <c r="AB4432" s="4"/>
      <c r="AC4432" s="74"/>
      <c r="AD4432" s="75"/>
      <c r="AE4432" s="75"/>
      <c r="AF4432" s="76"/>
      <c r="AJ4432" s="90">
        <v>1102026.0</v>
      </c>
      <c r="AK4432" s="18"/>
      <c r="AL4432" s="8">
        <f t="shared" si="409"/>
        <v>0</v>
      </c>
      <c r="AO4432" s="8">
        <v>0.4411923864896573</v>
      </c>
      <c r="AT4432" s="18"/>
      <c r="AU4432" s="91"/>
    </row>
    <row r="4433" ht="12.0" customHeight="1">
      <c r="A4433" s="97">
        <v>5102027.0</v>
      </c>
      <c r="B4433" s="92" t="s">
        <v>4895</v>
      </c>
      <c r="C4433" s="81" t="str">
        <f t="shared" si="408"/>
        <v/>
      </c>
      <c r="D4433" s="82">
        <v>322.45</v>
      </c>
      <c r="E4433" s="94" t="s">
        <v>245</v>
      </c>
      <c r="F4433" s="84">
        <f t="shared" si="407"/>
        <v>393.389</v>
      </c>
      <c r="G4433" s="95" t="s">
        <v>252</v>
      </c>
      <c r="H4433" s="69"/>
      <c r="I4433" s="187" t="s">
        <v>4896</v>
      </c>
      <c r="J4433" s="76"/>
      <c r="K4433" s="88"/>
      <c r="N4433" s="18"/>
      <c r="P4433" s="4">
        <v>108.0</v>
      </c>
      <c r="Q4433" s="4"/>
      <c r="R4433" s="4"/>
      <c r="S4433" s="21"/>
      <c r="T4433" s="21"/>
      <c r="V4433" s="89"/>
      <c r="Z4433" s="73"/>
      <c r="AA4433" s="73">
        <v>12.0</v>
      </c>
      <c r="AB4433" s="4"/>
      <c r="AC4433" s="74"/>
      <c r="AD4433" s="75"/>
      <c r="AE4433" s="75"/>
      <c r="AF4433" s="76"/>
      <c r="AJ4433" s="90">
        <v>1102027.0</v>
      </c>
      <c r="AK4433" s="18"/>
      <c r="AL4433" s="8">
        <f t="shared" si="409"/>
        <v>0</v>
      </c>
      <c r="AO4433" s="8">
        <v>0.6003041416926128</v>
      </c>
      <c r="AT4433" s="18"/>
      <c r="AU4433" s="91"/>
    </row>
    <row r="4434" ht="12.0" customHeight="1">
      <c r="A4434" s="97">
        <v>1102028.0</v>
      </c>
      <c r="B4434" s="92" t="s">
        <v>4897</v>
      </c>
      <c r="C4434" s="81" t="str">
        <f t="shared" si="408"/>
        <v/>
      </c>
      <c r="D4434" s="82">
        <v>187.74</v>
      </c>
      <c r="E4434" s="83" t="s">
        <v>245</v>
      </c>
      <c r="F4434" s="127">
        <f t="shared" si="407"/>
        <v>229.0428</v>
      </c>
      <c r="G4434" s="95" t="s">
        <v>246</v>
      </c>
      <c r="H4434" s="69"/>
      <c r="I4434" s="188"/>
      <c r="J4434" s="76"/>
      <c r="K4434" s="88"/>
      <c r="N4434" s="18"/>
      <c r="P4434" s="4">
        <v>108.0</v>
      </c>
      <c r="Q4434" s="4"/>
      <c r="R4434" s="4"/>
      <c r="S4434" s="21"/>
      <c r="T4434" s="21"/>
      <c r="V4434" s="89"/>
      <c r="Z4434" s="73"/>
      <c r="AA4434" s="73">
        <v>0.0</v>
      </c>
      <c r="AB4434" s="4"/>
      <c r="AC4434" s="74"/>
      <c r="AD4434" s="75"/>
      <c r="AE4434" s="75"/>
      <c r="AF4434" s="76"/>
      <c r="AJ4434" s="90"/>
      <c r="AK4434" s="18"/>
      <c r="AL4434" s="8">
        <f t="shared" si="409"/>
        <v>0</v>
      </c>
      <c r="AO4434" s="8">
        <v>78.8446959626919</v>
      </c>
      <c r="AT4434" s="18"/>
      <c r="AU4434" s="91"/>
    </row>
    <row r="4435" ht="12.0" customHeight="1">
      <c r="A4435" s="97">
        <v>5102029.0</v>
      </c>
      <c r="B4435" s="92" t="s">
        <v>4898</v>
      </c>
      <c r="C4435" s="81" t="str">
        <f t="shared" si="408"/>
        <v/>
      </c>
      <c r="D4435" s="82">
        <v>382.9</v>
      </c>
      <c r="E4435" s="94" t="s">
        <v>245</v>
      </c>
      <c r="F4435" s="84">
        <f t="shared" si="407"/>
        <v>467.138</v>
      </c>
      <c r="G4435" s="95" t="s">
        <v>246</v>
      </c>
      <c r="H4435" s="69"/>
      <c r="I4435" s="76"/>
      <c r="J4435" s="76"/>
      <c r="K4435" s="88"/>
      <c r="N4435" s="18"/>
      <c r="P4435" s="4">
        <v>108.0</v>
      </c>
      <c r="Q4435" s="4"/>
      <c r="R4435" s="4"/>
      <c r="S4435" s="21"/>
      <c r="T4435" s="21"/>
      <c r="V4435" s="89"/>
      <c r="Z4435" s="73"/>
      <c r="AA4435" s="73">
        <v>12.0</v>
      </c>
      <c r="AB4435" s="4"/>
      <c r="AC4435" s="74"/>
      <c r="AD4435" s="75"/>
      <c r="AE4435" s="75"/>
      <c r="AF4435" s="76"/>
      <c r="AJ4435" s="90">
        <v>1102029.0</v>
      </c>
      <c r="AK4435" s="18"/>
      <c r="AL4435" s="8">
        <f t="shared" si="409"/>
        <v>0</v>
      </c>
      <c r="AO4435" s="8">
        <v>6.032403822910198</v>
      </c>
      <c r="AT4435" s="18"/>
      <c r="AU4435" s="91"/>
    </row>
    <row r="4436" ht="12.0" customHeight="1">
      <c r="A4436" s="97">
        <v>5102030.0</v>
      </c>
      <c r="B4436" s="92" t="s">
        <v>4899</v>
      </c>
      <c r="C4436" s="81" t="str">
        <f t="shared" si="408"/>
        <v/>
      </c>
      <c r="D4436" s="82">
        <v>382.9</v>
      </c>
      <c r="E4436" s="94" t="s">
        <v>245</v>
      </c>
      <c r="F4436" s="84">
        <f t="shared" si="407"/>
        <v>467.138</v>
      </c>
      <c r="G4436" s="95" t="s">
        <v>252</v>
      </c>
      <c r="H4436" s="69"/>
      <c r="I4436" s="187" t="s">
        <v>4900</v>
      </c>
      <c r="J4436" s="76"/>
      <c r="K4436" s="88"/>
      <c r="N4436" s="18"/>
      <c r="P4436" s="4">
        <v>108.0</v>
      </c>
      <c r="Q4436" s="4"/>
      <c r="R4436" s="4"/>
      <c r="S4436" s="21"/>
      <c r="T4436" s="21"/>
      <c r="V4436" s="89"/>
      <c r="Z4436" s="73"/>
      <c r="AA4436" s="73">
        <v>12.0</v>
      </c>
      <c r="AB4436" s="4"/>
      <c r="AC4436" s="74"/>
      <c r="AD4436" s="75"/>
      <c r="AE4436" s="75"/>
      <c r="AF4436" s="76"/>
      <c r="AJ4436" s="90">
        <v>1102030.0</v>
      </c>
      <c r="AK4436" s="18"/>
      <c r="AL4436" s="8">
        <f t="shared" si="409"/>
        <v>0</v>
      </c>
      <c r="AO4436" s="8">
        <v>0.7092258127331673</v>
      </c>
      <c r="AT4436" s="18"/>
      <c r="AU4436" s="91"/>
    </row>
    <row r="4437" ht="12.0" customHeight="1">
      <c r="A4437" s="97">
        <v>5102031.0</v>
      </c>
      <c r="B4437" s="92" t="s">
        <v>4901</v>
      </c>
      <c r="C4437" s="81" t="str">
        <f t="shared" si="408"/>
        <v/>
      </c>
      <c r="D4437" s="82">
        <v>382.9</v>
      </c>
      <c r="E4437" s="94" t="s">
        <v>245</v>
      </c>
      <c r="F4437" s="84">
        <f t="shared" si="407"/>
        <v>467.138</v>
      </c>
      <c r="G4437" s="95" t="s">
        <v>252</v>
      </c>
      <c r="H4437" s="69"/>
      <c r="I4437" s="188"/>
      <c r="J4437" s="76"/>
      <c r="K4437" s="88"/>
      <c r="N4437" s="18"/>
      <c r="P4437" s="4">
        <v>108.0</v>
      </c>
      <c r="Q4437" s="4"/>
      <c r="R4437" s="4"/>
      <c r="S4437" s="21"/>
      <c r="T4437" s="21"/>
      <c r="V4437" s="89"/>
      <c r="Z4437" s="73"/>
      <c r="AA4437" s="73">
        <v>12.0</v>
      </c>
      <c r="AB4437" s="4"/>
      <c r="AC4437" s="74"/>
      <c r="AD4437" s="75"/>
      <c r="AE4437" s="75"/>
      <c r="AF4437" s="76"/>
      <c r="AJ4437" s="90">
        <v>1102031.0</v>
      </c>
      <c r="AK4437" s="18"/>
      <c r="AL4437" s="8">
        <f t="shared" si="409"/>
        <v>0</v>
      </c>
      <c r="AO4437" s="8">
        <v>0.3096216495034646</v>
      </c>
      <c r="AT4437" s="18"/>
      <c r="AU4437" s="91"/>
    </row>
    <row r="4438" ht="12.0" customHeight="1">
      <c r="A4438" s="97">
        <v>1102032.0</v>
      </c>
      <c r="B4438" s="92" t="s">
        <v>4902</v>
      </c>
      <c r="C4438" s="81" t="str">
        <f t="shared" si="408"/>
        <v/>
      </c>
      <c r="D4438" s="82">
        <v>252.72</v>
      </c>
      <c r="E4438" s="83" t="s">
        <v>245</v>
      </c>
      <c r="F4438" s="127">
        <f t="shared" si="407"/>
        <v>308.3184</v>
      </c>
      <c r="G4438" s="95" t="s">
        <v>246</v>
      </c>
      <c r="H4438" s="69"/>
      <c r="I4438" s="76"/>
      <c r="J4438" s="76"/>
      <c r="K4438" s="88"/>
      <c r="N4438" s="18"/>
      <c r="P4438" s="4">
        <v>108.0</v>
      </c>
      <c r="Q4438" s="4"/>
      <c r="R4438" s="4"/>
      <c r="S4438" s="21"/>
      <c r="T4438" s="21"/>
      <c r="V4438" s="89"/>
      <c r="Z4438" s="73"/>
      <c r="AA4438" s="73">
        <v>0.0</v>
      </c>
      <c r="AB4438" s="4"/>
      <c r="AC4438" s="74"/>
      <c r="AD4438" s="75"/>
      <c r="AE4438" s="75"/>
      <c r="AF4438" s="76"/>
      <c r="AJ4438" s="90"/>
      <c r="AK4438" s="18"/>
      <c r="AL4438" s="8">
        <f t="shared" si="409"/>
        <v>0</v>
      </c>
      <c r="AO4438" s="8">
        <v>15.228707016497713</v>
      </c>
      <c r="AT4438" s="18"/>
      <c r="AU4438" s="91"/>
    </row>
    <row r="4439" ht="12.0" customHeight="1">
      <c r="A4439" s="97">
        <v>5102033.0</v>
      </c>
      <c r="B4439" s="92" t="s">
        <v>4903</v>
      </c>
      <c r="C4439" s="81" t="str">
        <f t="shared" si="408"/>
        <v/>
      </c>
      <c r="D4439" s="82">
        <v>515.41</v>
      </c>
      <c r="E4439" s="94" t="s">
        <v>245</v>
      </c>
      <c r="F4439" s="84">
        <f t="shared" si="407"/>
        <v>628.8002</v>
      </c>
      <c r="G4439" s="95" t="s">
        <v>246</v>
      </c>
      <c r="H4439" s="69"/>
      <c r="I4439" s="187" t="s">
        <v>4904</v>
      </c>
      <c r="J4439" s="76"/>
      <c r="K4439" s="88"/>
      <c r="N4439" s="18"/>
      <c r="P4439" s="4">
        <v>108.0</v>
      </c>
      <c r="Q4439" s="4"/>
      <c r="R4439" s="4"/>
      <c r="S4439" s="21"/>
      <c r="T4439" s="21"/>
      <c r="V4439" s="89"/>
      <c r="Z4439" s="73"/>
      <c r="AA4439" s="73">
        <v>11.99869385816487</v>
      </c>
      <c r="AB4439" s="4"/>
      <c r="AC4439" s="74"/>
      <c r="AD4439" s="75"/>
      <c r="AE4439" s="75"/>
      <c r="AF4439" s="76"/>
      <c r="AJ4439" s="90">
        <v>1102033.0</v>
      </c>
      <c r="AK4439" s="18"/>
      <c r="AL4439" s="8">
        <f t="shared" si="409"/>
        <v>0</v>
      </c>
      <c r="AO4439" s="8">
        <v>6.136178427241959</v>
      </c>
      <c r="AT4439" s="18"/>
      <c r="AU4439" s="91"/>
    </row>
    <row r="4440" ht="12.0" customHeight="1">
      <c r="A4440" s="97">
        <v>5102034.0</v>
      </c>
      <c r="B4440" s="92" t="s">
        <v>4905</v>
      </c>
      <c r="C4440" s="81" t="str">
        <f t="shared" si="408"/>
        <v/>
      </c>
      <c r="D4440" s="82">
        <v>515.41</v>
      </c>
      <c r="E4440" s="94" t="s">
        <v>245</v>
      </c>
      <c r="F4440" s="84">
        <f t="shared" si="407"/>
        <v>628.8002</v>
      </c>
      <c r="G4440" s="95" t="s">
        <v>246</v>
      </c>
      <c r="H4440" s="69"/>
      <c r="I4440" s="188"/>
      <c r="J4440" s="76"/>
      <c r="K4440" s="88"/>
      <c r="N4440" s="18"/>
      <c r="P4440" s="4">
        <v>108.0</v>
      </c>
      <c r="Q4440" s="4"/>
      <c r="R4440" s="4"/>
      <c r="S4440" s="21"/>
      <c r="T4440" s="21"/>
      <c r="V4440" s="89"/>
      <c r="Z4440" s="73"/>
      <c r="AA4440" s="73">
        <v>11.99869385816487</v>
      </c>
      <c r="AB4440" s="4"/>
      <c r="AC4440" s="74"/>
      <c r="AD4440" s="75"/>
      <c r="AE4440" s="75"/>
      <c r="AF4440" s="76"/>
      <c r="AJ4440" s="90">
        <v>1102034.0</v>
      </c>
      <c r="AK4440" s="18"/>
      <c r="AL4440" s="8">
        <f t="shared" si="409"/>
        <v>0</v>
      </c>
      <c r="AO4440" s="8">
        <v>0.508091207351245</v>
      </c>
      <c r="AT4440" s="18"/>
      <c r="AU4440" s="91"/>
    </row>
    <row r="4441" ht="12.0" customHeight="1">
      <c r="A4441" s="97">
        <v>5102035.0</v>
      </c>
      <c r="B4441" s="92" t="s">
        <v>4906</v>
      </c>
      <c r="C4441" s="81" t="str">
        <f t="shared" si="408"/>
        <v/>
      </c>
      <c r="D4441" s="82">
        <v>515.41</v>
      </c>
      <c r="E4441" s="94" t="s">
        <v>245</v>
      </c>
      <c r="F4441" s="84">
        <f t="shared" si="407"/>
        <v>628.8002</v>
      </c>
      <c r="G4441" s="95" t="s">
        <v>246</v>
      </c>
      <c r="H4441" s="69"/>
      <c r="I4441" s="76"/>
      <c r="J4441" s="76"/>
      <c r="K4441" s="88"/>
      <c r="N4441" s="18"/>
      <c r="P4441" s="4">
        <v>108.0</v>
      </c>
      <c r="Q4441" s="4"/>
      <c r="R4441" s="4"/>
      <c r="S4441" s="21"/>
      <c r="T4441" s="21"/>
      <c r="V4441" s="89"/>
      <c r="Z4441" s="73"/>
      <c r="AA4441" s="73">
        <v>11.99869385816487</v>
      </c>
      <c r="AB4441" s="4"/>
      <c r="AC4441" s="74"/>
      <c r="AD4441" s="75"/>
      <c r="AE4441" s="75"/>
      <c r="AF4441" s="76"/>
      <c r="AJ4441" s="90">
        <v>1102035.0</v>
      </c>
      <c r="AK4441" s="18"/>
      <c r="AL4441" s="8">
        <f t="shared" si="409"/>
        <v>0</v>
      </c>
      <c r="AO4441" s="8">
        <v>3.3516940989136756</v>
      </c>
      <c r="AT4441" s="18"/>
      <c r="AU4441" s="91"/>
    </row>
    <row r="4442" ht="12.0" customHeight="1">
      <c r="A4442" s="97">
        <v>5102036.0</v>
      </c>
      <c r="B4442" s="92" t="s">
        <v>4907</v>
      </c>
      <c r="C4442" s="81" t="str">
        <f t="shared" si="408"/>
        <v/>
      </c>
      <c r="D4442" s="82">
        <v>515.41</v>
      </c>
      <c r="E4442" s="94" t="s">
        <v>245</v>
      </c>
      <c r="F4442" s="84">
        <f t="shared" si="407"/>
        <v>628.8002</v>
      </c>
      <c r="G4442" s="95" t="s">
        <v>252</v>
      </c>
      <c r="H4442" s="69"/>
      <c r="I4442" s="187" t="s">
        <v>4908</v>
      </c>
      <c r="J4442" s="76"/>
      <c r="K4442" s="88"/>
      <c r="N4442" s="18"/>
      <c r="P4442" s="4">
        <v>108.0</v>
      </c>
      <c r="Q4442" s="4"/>
      <c r="R4442" s="4"/>
      <c r="S4442" s="21"/>
      <c r="T4442" s="21"/>
      <c r="V4442" s="89"/>
      <c r="Z4442" s="73"/>
      <c r="AA4442" s="73">
        <v>11.99869385816487</v>
      </c>
      <c r="AB4442" s="4"/>
      <c r="AC4442" s="74"/>
      <c r="AD4442" s="75"/>
      <c r="AE4442" s="75"/>
      <c r="AF4442" s="76"/>
      <c r="AJ4442" s="90">
        <v>1102036.0</v>
      </c>
      <c r="AK4442" s="18"/>
      <c r="AL4442" s="8">
        <f t="shared" si="409"/>
        <v>0</v>
      </c>
      <c r="AO4442" s="8">
        <v>1.6549858828660886</v>
      </c>
      <c r="AT4442" s="18"/>
      <c r="AU4442" s="91"/>
    </row>
    <row r="4443" ht="12.0" customHeight="1">
      <c r="A4443" s="97">
        <v>1102037.0</v>
      </c>
      <c r="B4443" s="92" t="s">
        <v>4909</v>
      </c>
      <c r="C4443" s="81" t="str">
        <f t="shared" si="408"/>
        <v/>
      </c>
      <c r="D4443" s="82">
        <v>294.39</v>
      </c>
      <c r="E4443" s="83" t="s">
        <v>245</v>
      </c>
      <c r="F4443" s="127">
        <f t="shared" si="407"/>
        <v>359.1558</v>
      </c>
      <c r="G4443" s="95" t="s">
        <v>246</v>
      </c>
      <c r="H4443" s="69"/>
      <c r="I4443" s="188"/>
      <c r="J4443" s="76"/>
      <c r="K4443" s="88"/>
      <c r="N4443" s="18"/>
      <c r="P4443" s="4">
        <v>108.0</v>
      </c>
      <c r="Q4443" s="4"/>
      <c r="R4443" s="4"/>
      <c r="S4443" s="21"/>
      <c r="T4443" s="21"/>
      <c r="V4443" s="89"/>
      <c r="Z4443" s="73"/>
      <c r="AA4443" s="73">
        <v>0.0</v>
      </c>
      <c r="AB4443" s="4"/>
      <c r="AC4443" s="74"/>
      <c r="AD4443" s="75"/>
      <c r="AE4443" s="75"/>
      <c r="AF4443" s="76"/>
      <c r="AJ4443" s="90"/>
      <c r="AK4443" s="18"/>
      <c r="AL4443" s="8">
        <f t="shared" si="409"/>
        <v>0</v>
      </c>
      <c r="AO4443" s="8">
        <v>13.617844091487562</v>
      </c>
      <c r="AT4443" s="18"/>
      <c r="AU4443" s="91"/>
    </row>
    <row r="4444" ht="12.0" customHeight="1">
      <c r="A4444" s="97">
        <v>5102038.0</v>
      </c>
      <c r="B4444" s="92" t="s">
        <v>4910</v>
      </c>
      <c r="C4444" s="81" t="str">
        <f t="shared" si="408"/>
        <v/>
      </c>
      <c r="D4444" s="82">
        <v>600.41</v>
      </c>
      <c r="E4444" s="94" t="s">
        <v>245</v>
      </c>
      <c r="F4444" s="84">
        <f t="shared" si="407"/>
        <v>732.5002</v>
      </c>
      <c r="G4444" s="95" t="s">
        <v>246</v>
      </c>
      <c r="H4444" s="69"/>
      <c r="I4444" s="76"/>
      <c r="J4444" s="76"/>
      <c r="K4444" s="88"/>
      <c r="N4444" s="18"/>
      <c r="P4444" s="4">
        <v>108.0</v>
      </c>
      <c r="Q4444" s="4"/>
      <c r="R4444" s="4"/>
      <c r="S4444" s="21"/>
      <c r="T4444" s="21"/>
      <c r="V4444" s="89"/>
      <c r="Z4444" s="73"/>
      <c r="AA4444" s="73">
        <v>11.999898068396107</v>
      </c>
      <c r="AB4444" s="4"/>
      <c r="AC4444" s="74"/>
      <c r="AD4444" s="75"/>
      <c r="AE4444" s="75"/>
      <c r="AF4444" s="76"/>
      <c r="AJ4444" s="90">
        <v>1102038.0</v>
      </c>
      <c r="AK4444" s="18"/>
      <c r="AL4444" s="8">
        <f t="shared" si="409"/>
        <v>0</v>
      </c>
      <c r="AO4444" s="8">
        <v>10.07028962023882</v>
      </c>
      <c r="AT4444" s="18"/>
      <c r="AU4444" s="91"/>
    </row>
    <row r="4445" ht="12.0" customHeight="1">
      <c r="A4445" s="97">
        <v>5102039.0</v>
      </c>
      <c r="B4445" s="92" t="s">
        <v>4911</v>
      </c>
      <c r="C4445" s="81" t="str">
        <f t="shared" si="408"/>
        <v/>
      </c>
      <c r="D4445" s="82">
        <v>600.41</v>
      </c>
      <c r="E4445" s="94" t="s">
        <v>245</v>
      </c>
      <c r="F4445" s="84">
        <f t="shared" si="407"/>
        <v>732.5002</v>
      </c>
      <c r="G4445" s="95" t="s">
        <v>246</v>
      </c>
      <c r="H4445" s="69"/>
      <c r="I4445" s="187" t="s">
        <v>4912</v>
      </c>
      <c r="J4445" s="76"/>
      <c r="K4445" s="88"/>
      <c r="N4445" s="18"/>
      <c r="P4445" s="4">
        <v>108.0</v>
      </c>
      <c r="Q4445" s="4"/>
      <c r="R4445" s="4"/>
      <c r="S4445" s="21"/>
      <c r="T4445" s="21"/>
      <c r="V4445" s="89"/>
      <c r="Z4445" s="73"/>
      <c r="AA4445" s="73">
        <v>11.999898068396107</v>
      </c>
      <c r="AB4445" s="4"/>
      <c r="AC4445" s="74"/>
      <c r="AD4445" s="75"/>
      <c r="AE4445" s="75"/>
      <c r="AF4445" s="76"/>
      <c r="AJ4445" s="90">
        <v>1102039.0</v>
      </c>
      <c r="AK4445" s="18"/>
      <c r="AL4445" s="8">
        <f t="shared" si="409"/>
        <v>0</v>
      </c>
      <c r="AO4445" s="8">
        <v>0.6496961045315368</v>
      </c>
      <c r="AT4445" s="18"/>
      <c r="AU4445" s="91"/>
    </row>
    <row r="4446" ht="12.0" customHeight="1">
      <c r="A4446" s="97">
        <v>5102040.0</v>
      </c>
      <c r="B4446" s="92" t="s">
        <v>4913</v>
      </c>
      <c r="C4446" s="81" t="str">
        <f t="shared" si="408"/>
        <v/>
      </c>
      <c r="D4446" s="82">
        <v>600.41</v>
      </c>
      <c r="E4446" s="94" t="s">
        <v>245</v>
      </c>
      <c r="F4446" s="84">
        <f t="shared" si="407"/>
        <v>732.5002</v>
      </c>
      <c r="G4446" s="95" t="s">
        <v>246</v>
      </c>
      <c r="H4446" s="69"/>
      <c r="I4446" s="188"/>
      <c r="J4446" s="76"/>
      <c r="K4446" s="88"/>
      <c r="N4446" s="18"/>
      <c r="P4446" s="4">
        <v>108.0</v>
      </c>
      <c r="Q4446" s="4"/>
      <c r="R4446" s="4"/>
      <c r="S4446" s="21"/>
      <c r="T4446" s="21"/>
      <c r="V4446" s="89"/>
      <c r="Z4446" s="73"/>
      <c r="AA4446" s="73">
        <v>11.999898068396107</v>
      </c>
      <c r="AB4446" s="4"/>
      <c r="AC4446" s="74"/>
      <c r="AD4446" s="75"/>
      <c r="AE4446" s="75"/>
      <c r="AF4446" s="76"/>
      <c r="AJ4446" s="90">
        <v>1102040.0</v>
      </c>
      <c r="AK4446" s="18"/>
      <c r="AL4446" s="8">
        <f t="shared" si="409"/>
        <v>0</v>
      </c>
      <c r="AO4446" s="8">
        <v>2.717379738794602</v>
      </c>
      <c r="AT4446" s="18"/>
      <c r="AU4446" s="91"/>
    </row>
    <row r="4447" ht="12.0" customHeight="1">
      <c r="A4447" s="97">
        <v>5102041.0</v>
      </c>
      <c r="B4447" s="92" t="s">
        <v>4914</v>
      </c>
      <c r="C4447" s="81" t="str">
        <f t="shared" si="408"/>
        <v/>
      </c>
      <c r="D4447" s="82">
        <v>600.41</v>
      </c>
      <c r="E4447" s="94" t="s">
        <v>245</v>
      </c>
      <c r="F4447" s="84">
        <f t="shared" si="407"/>
        <v>732.5002</v>
      </c>
      <c r="G4447" s="95" t="s">
        <v>252</v>
      </c>
      <c r="H4447" s="69"/>
      <c r="I4447" s="76"/>
      <c r="J4447" s="76"/>
      <c r="K4447" s="88"/>
      <c r="N4447" s="18"/>
      <c r="P4447" s="4">
        <v>108.0</v>
      </c>
      <c r="Q4447" s="4"/>
      <c r="R4447" s="4"/>
      <c r="S4447" s="21"/>
      <c r="T4447" s="21"/>
      <c r="V4447" s="89"/>
      <c r="Z4447" s="73"/>
      <c r="AA4447" s="73">
        <v>11.999898068396107</v>
      </c>
      <c r="AB4447" s="4"/>
      <c r="AC4447" s="74"/>
      <c r="AD4447" s="75"/>
      <c r="AE4447" s="75"/>
      <c r="AF4447" s="76"/>
      <c r="AJ4447" s="90">
        <v>1102041.0</v>
      </c>
      <c r="AK4447" s="18"/>
      <c r="AL4447" s="8">
        <f t="shared" si="409"/>
        <v>0</v>
      </c>
      <c r="AO4447" s="8">
        <v>0.3921991375579838</v>
      </c>
      <c r="AT4447" s="18"/>
      <c r="AU4447" s="91"/>
    </row>
    <row r="4448" ht="12.0" customHeight="1">
      <c r="A4448" s="97">
        <v>5102042.0</v>
      </c>
      <c r="B4448" s="92" t="s">
        <v>4915</v>
      </c>
      <c r="C4448" s="81" t="str">
        <f t="shared" si="408"/>
        <v/>
      </c>
      <c r="D4448" s="82">
        <v>755.95</v>
      </c>
      <c r="E4448" s="94" t="s">
        <v>245</v>
      </c>
      <c r="F4448" s="84">
        <f t="shared" si="407"/>
        <v>922.259</v>
      </c>
      <c r="G4448" s="95" t="s">
        <v>246</v>
      </c>
      <c r="H4448" s="69"/>
      <c r="I4448" s="187" t="s">
        <v>4916</v>
      </c>
      <c r="J4448" s="76"/>
      <c r="K4448" s="88"/>
      <c r="N4448" s="18"/>
      <c r="P4448" s="4">
        <v>108.0</v>
      </c>
      <c r="Q4448" s="4"/>
      <c r="R4448" s="4"/>
      <c r="S4448" s="21"/>
      <c r="T4448" s="21"/>
      <c r="V4448" s="89"/>
      <c r="Z4448" s="73"/>
      <c r="AA4448" s="73">
        <v>12.000323840751307</v>
      </c>
      <c r="AB4448" s="4"/>
      <c r="AC4448" s="74"/>
      <c r="AD4448" s="75"/>
      <c r="AE4448" s="75"/>
      <c r="AF4448" s="76"/>
      <c r="AJ4448" s="90">
        <v>1102042.0</v>
      </c>
      <c r="AK4448" s="18"/>
      <c r="AL4448" s="8">
        <f t="shared" si="409"/>
        <v>0</v>
      </c>
      <c r="AO4448" s="8">
        <v>10.459217673352772</v>
      </c>
      <c r="AT4448" s="18"/>
      <c r="AU4448" s="91"/>
    </row>
    <row r="4449" ht="12.0" customHeight="1">
      <c r="A4449" s="97">
        <v>5102043.0</v>
      </c>
      <c r="B4449" s="92" t="s">
        <v>4917</v>
      </c>
      <c r="C4449" s="81" t="str">
        <f t="shared" si="408"/>
        <v/>
      </c>
      <c r="D4449" s="82">
        <v>755.95</v>
      </c>
      <c r="E4449" s="94" t="s">
        <v>245</v>
      </c>
      <c r="F4449" s="84">
        <f t="shared" si="407"/>
        <v>922.259</v>
      </c>
      <c r="G4449" s="95" t="s">
        <v>246</v>
      </c>
      <c r="H4449" s="69"/>
      <c r="I4449" s="188"/>
      <c r="J4449" s="76"/>
      <c r="K4449" s="88"/>
      <c r="N4449" s="18"/>
      <c r="P4449" s="4">
        <v>108.0</v>
      </c>
      <c r="Q4449" s="4"/>
      <c r="R4449" s="4"/>
      <c r="S4449" s="21"/>
      <c r="T4449" s="21"/>
      <c r="V4449" s="89"/>
      <c r="Z4449" s="73"/>
      <c r="AA4449" s="73">
        <v>12.000323840751307</v>
      </c>
      <c r="AB4449" s="4"/>
      <c r="AC4449" s="74"/>
      <c r="AD4449" s="75"/>
      <c r="AE4449" s="75"/>
      <c r="AF4449" s="76"/>
      <c r="AJ4449" s="90">
        <v>1102043.0</v>
      </c>
      <c r="AK4449" s="18"/>
      <c r="AL4449" s="8">
        <f t="shared" si="409"/>
        <v>0</v>
      </c>
      <c r="AO4449" s="8">
        <v>8.772247080876518</v>
      </c>
      <c r="AT4449" s="18"/>
      <c r="AU4449" s="91"/>
    </row>
    <row r="4450" ht="12.0" customHeight="1">
      <c r="A4450" s="97">
        <v>5102044.0</v>
      </c>
      <c r="B4450" s="92" t="s">
        <v>4918</v>
      </c>
      <c r="C4450" s="81" t="str">
        <f t="shared" si="408"/>
        <v/>
      </c>
      <c r="D4450" s="82">
        <v>755.95</v>
      </c>
      <c r="E4450" s="94" t="s">
        <v>245</v>
      </c>
      <c r="F4450" s="84">
        <f t="shared" si="407"/>
        <v>922.259</v>
      </c>
      <c r="G4450" s="95" t="s">
        <v>246</v>
      </c>
      <c r="H4450" s="69"/>
      <c r="I4450" s="76"/>
      <c r="J4450" s="76"/>
      <c r="K4450" s="88"/>
      <c r="N4450" s="18"/>
      <c r="P4450" s="4">
        <v>108.0</v>
      </c>
      <c r="Q4450" s="4"/>
      <c r="R4450" s="4"/>
      <c r="S4450" s="21"/>
      <c r="T4450" s="21"/>
      <c r="V4450" s="89"/>
      <c r="Z4450" s="73"/>
      <c r="AA4450" s="73">
        <v>12.000323840751307</v>
      </c>
      <c r="AB4450" s="4"/>
      <c r="AC4450" s="74"/>
      <c r="AD4450" s="75"/>
      <c r="AE4450" s="75"/>
      <c r="AF4450" s="76"/>
      <c r="AJ4450" s="90">
        <v>1102044.0</v>
      </c>
      <c r="AK4450" s="18"/>
      <c r="AL4450" s="8">
        <f t="shared" si="409"/>
        <v>0</v>
      </c>
      <c r="AO4450" s="8">
        <v>0.7290607493489869</v>
      </c>
      <c r="AT4450" s="18"/>
      <c r="AU4450" s="91"/>
    </row>
    <row r="4451" ht="12.0" customHeight="1">
      <c r="A4451" s="97">
        <v>5102045.0</v>
      </c>
      <c r="B4451" s="92" t="s">
        <v>4919</v>
      </c>
      <c r="C4451" s="81" t="str">
        <f t="shared" si="408"/>
        <v/>
      </c>
      <c r="D4451" s="82">
        <v>755.95</v>
      </c>
      <c r="E4451" s="94" t="s">
        <v>245</v>
      </c>
      <c r="F4451" s="84">
        <f t="shared" si="407"/>
        <v>922.259</v>
      </c>
      <c r="G4451" s="95" t="s">
        <v>246</v>
      </c>
      <c r="H4451" s="69"/>
      <c r="I4451" s="187" t="s">
        <v>4920</v>
      </c>
      <c r="J4451" s="76"/>
      <c r="K4451" s="88"/>
      <c r="N4451" s="18"/>
      <c r="P4451" s="4">
        <v>108.0</v>
      </c>
      <c r="Q4451" s="4"/>
      <c r="R4451" s="4"/>
      <c r="S4451" s="21"/>
      <c r="T4451" s="21"/>
      <c r="V4451" s="89"/>
      <c r="Z4451" s="73"/>
      <c r="AA4451" s="73">
        <v>12.000323840751307</v>
      </c>
      <c r="AB4451" s="4"/>
      <c r="AC4451" s="74"/>
      <c r="AD4451" s="75"/>
      <c r="AE4451" s="75"/>
      <c r="AF4451" s="76"/>
      <c r="AJ4451" s="90">
        <v>1102045.0</v>
      </c>
      <c r="AK4451" s="18"/>
      <c r="AL4451" s="8">
        <f t="shared" si="409"/>
        <v>0</v>
      </c>
      <c r="AO4451" s="8">
        <v>5.229608836676386</v>
      </c>
      <c r="AT4451" s="18"/>
      <c r="AU4451" s="91"/>
    </row>
    <row r="4452" ht="12.0" customHeight="1">
      <c r="A4452" s="97">
        <v>5102046.0</v>
      </c>
      <c r="B4452" s="92" t="s">
        <v>4921</v>
      </c>
      <c r="C4452" s="81" t="str">
        <f t="shared" si="408"/>
        <v/>
      </c>
      <c r="D4452" s="82">
        <v>755.95</v>
      </c>
      <c r="E4452" s="94" t="s">
        <v>245</v>
      </c>
      <c r="F4452" s="84">
        <f t="shared" si="407"/>
        <v>922.259</v>
      </c>
      <c r="G4452" s="95" t="s">
        <v>246</v>
      </c>
      <c r="H4452" s="69"/>
      <c r="I4452" s="188"/>
      <c r="J4452" s="76"/>
      <c r="K4452" s="88"/>
      <c r="N4452" s="18"/>
      <c r="P4452" s="4">
        <v>108.0</v>
      </c>
      <c r="Q4452" s="4"/>
      <c r="R4452" s="4"/>
      <c r="S4452" s="21"/>
      <c r="T4452" s="21"/>
      <c r="V4452" s="89"/>
      <c r="Z4452" s="73"/>
      <c r="AA4452" s="73">
        <v>12.000323840751307</v>
      </c>
      <c r="AB4452" s="4"/>
      <c r="AC4452" s="74"/>
      <c r="AD4452" s="75"/>
      <c r="AE4452" s="75"/>
      <c r="AF4452" s="76"/>
      <c r="AJ4452" s="90">
        <v>1102046.0</v>
      </c>
      <c r="AK4452" s="18"/>
      <c r="AL4452" s="8">
        <f t="shared" si="409"/>
        <v>0</v>
      </c>
      <c r="AO4452" s="8">
        <v>1.4090137798299072</v>
      </c>
      <c r="AT4452" s="18"/>
      <c r="AU4452" s="91"/>
    </row>
    <row r="4453" ht="12.0" customHeight="1">
      <c r="A4453" s="97">
        <v>5102047.0</v>
      </c>
      <c r="B4453" s="92" t="s">
        <v>4922</v>
      </c>
      <c r="C4453" s="81" t="str">
        <f t="shared" si="408"/>
        <v/>
      </c>
      <c r="D4453" s="82">
        <v>834.69</v>
      </c>
      <c r="E4453" s="94" t="s">
        <v>245</v>
      </c>
      <c r="F4453" s="84">
        <f t="shared" si="407"/>
        <v>1018.3218</v>
      </c>
      <c r="G4453" s="95" t="s">
        <v>246</v>
      </c>
      <c r="H4453" s="69"/>
      <c r="I4453" s="76"/>
      <c r="J4453" s="76"/>
      <c r="K4453" s="88"/>
      <c r="N4453" s="18"/>
      <c r="P4453" s="4">
        <v>108.0</v>
      </c>
      <c r="Q4453" s="4"/>
      <c r="R4453" s="4"/>
      <c r="S4453" s="21"/>
      <c r="T4453" s="21"/>
      <c r="V4453" s="89"/>
      <c r="Z4453" s="73"/>
      <c r="AA4453" s="73">
        <v>11.999120137845068</v>
      </c>
      <c r="AB4453" s="4"/>
      <c r="AC4453" s="74"/>
      <c r="AD4453" s="75"/>
      <c r="AE4453" s="75"/>
      <c r="AF4453" s="76"/>
      <c r="AJ4453" s="90">
        <v>1102047.0</v>
      </c>
      <c r="AK4453" s="18"/>
      <c r="AL4453" s="8">
        <f t="shared" si="409"/>
        <v>0</v>
      </c>
      <c r="AO4453" s="8">
        <v>12.962539902813937</v>
      </c>
      <c r="AT4453" s="18"/>
      <c r="AU4453" s="91"/>
    </row>
    <row r="4454" ht="12.0" customHeight="1">
      <c r="A4454" s="97">
        <v>5102048.0</v>
      </c>
      <c r="B4454" s="92" t="s">
        <v>4923</v>
      </c>
      <c r="C4454" s="81" t="str">
        <f t="shared" si="408"/>
        <v/>
      </c>
      <c r="D4454" s="82">
        <v>834.69</v>
      </c>
      <c r="E4454" s="94" t="s">
        <v>245</v>
      </c>
      <c r="F4454" s="84">
        <f t="shared" si="407"/>
        <v>1018.3218</v>
      </c>
      <c r="G4454" s="95" t="s">
        <v>246</v>
      </c>
      <c r="H4454" s="69"/>
      <c r="I4454" s="76"/>
      <c r="J4454" s="76"/>
      <c r="K4454" s="88"/>
      <c r="N4454" s="18"/>
      <c r="P4454" s="4">
        <v>108.0</v>
      </c>
      <c r="Q4454" s="4"/>
      <c r="R4454" s="4"/>
      <c r="S4454" s="21"/>
      <c r="T4454" s="21"/>
      <c r="V4454" s="89"/>
      <c r="Z4454" s="73"/>
      <c r="AA4454" s="73">
        <v>11.999120137845068</v>
      </c>
      <c r="AB4454" s="4"/>
      <c r="AC4454" s="74"/>
      <c r="AD4454" s="75"/>
      <c r="AE4454" s="75"/>
      <c r="AF4454" s="76"/>
      <c r="AJ4454" s="90">
        <v>1102048.0</v>
      </c>
      <c r="AK4454" s="18"/>
      <c r="AL4454" s="8">
        <f t="shared" si="409"/>
        <v>0</v>
      </c>
      <c r="AO4454" s="8">
        <v>1.0570311508732393</v>
      </c>
      <c r="AT4454" s="18"/>
      <c r="AU4454" s="91"/>
    </row>
    <row r="4455" ht="12.0" customHeight="1">
      <c r="A4455" s="97">
        <v>5102049.0</v>
      </c>
      <c r="B4455" s="92" t="s">
        <v>4924</v>
      </c>
      <c r="C4455" s="81" t="str">
        <f t="shared" si="408"/>
        <v/>
      </c>
      <c r="D4455" s="82">
        <v>834.69</v>
      </c>
      <c r="E4455" s="94" t="s">
        <v>245</v>
      </c>
      <c r="F4455" s="84">
        <f t="shared" si="407"/>
        <v>1018.3218</v>
      </c>
      <c r="G4455" s="95" t="s">
        <v>246</v>
      </c>
      <c r="H4455" s="69"/>
      <c r="I4455" s="87" t="s">
        <v>2160</v>
      </c>
      <c r="J4455" s="76"/>
      <c r="K4455" s="88"/>
      <c r="N4455" s="18"/>
      <c r="P4455" s="4">
        <v>108.0</v>
      </c>
      <c r="Q4455" s="4"/>
      <c r="R4455" s="4"/>
      <c r="S4455" s="21"/>
      <c r="T4455" s="21"/>
      <c r="V4455" s="89"/>
      <c r="Z4455" s="73"/>
      <c r="AA4455" s="73">
        <v>11.999120137845068</v>
      </c>
      <c r="AB4455" s="4"/>
      <c r="AC4455" s="74"/>
      <c r="AD4455" s="75"/>
      <c r="AE4455" s="75"/>
      <c r="AF4455" s="76"/>
      <c r="AJ4455" s="90">
        <v>1102049.0</v>
      </c>
      <c r="AK4455" s="18"/>
      <c r="AL4455" s="8">
        <f t="shared" si="409"/>
        <v>0</v>
      </c>
      <c r="AO4455" s="8">
        <v>1.8658201375262482</v>
      </c>
      <c r="AT4455" s="18"/>
      <c r="AU4455" s="91"/>
    </row>
    <row r="4456" ht="12.0" customHeight="1">
      <c r="A4456" s="97">
        <v>5102050.0</v>
      </c>
      <c r="B4456" s="92" t="s">
        <v>4925</v>
      </c>
      <c r="C4456" s="81" t="str">
        <f t="shared" si="408"/>
        <v/>
      </c>
      <c r="D4456" s="82">
        <v>834.69</v>
      </c>
      <c r="E4456" s="94" t="s">
        <v>245</v>
      </c>
      <c r="F4456" s="84">
        <f t="shared" si="407"/>
        <v>1018.3218</v>
      </c>
      <c r="G4456" s="95" t="s">
        <v>246</v>
      </c>
      <c r="H4456" s="69"/>
      <c r="I4456" s="187" t="s">
        <v>4926</v>
      </c>
      <c r="J4456" s="76"/>
      <c r="K4456" s="88"/>
      <c r="N4456" s="18"/>
      <c r="P4456" s="4">
        <v>108.0</v>
      </c>
      <c r="Q4456" s="4"/>
      <c r="R4456" s="4"/>
      <c r="S4456" s="21"/>
      <c r="T4456" s="21"/>
      <c r="V4456" s="89"/>
      <c r="Z4456" s="73"/>
      <c r="AA4456" s="73">
        <v>11.999120137845068</v>
      </c>
      <c r="AB4456" s="4"/>
      <c r="AC4456" s="74"/>
      <c r="AD4456" s="75"/>
      <c r="AE4456" s="75"/>
      <c r="AF4456" s="76"/>
      <c r="AJ4456" s="90">
        <v>1102050.0</v>
      </c>
      <c r="AK4456" s="18"/>
      <c r="AL4456" s="8">
        <f t="shared" si="409"/>
        <v>0</v>
      </c>
      <c r="AO4456" s="8">
        <v>0.536575725824542</v>
      </c>
      <c r="AT4456" s="18"/>
      <c r="AU4456" s="91"/>
    </row>
    <row r="4457" ht="12.0" customHeight="1">
      <c r="A4457" s="97">
        <v>1102051.0</v>
      </c>
      <c r="B4457" s="92" t="s">
        <v>4927</v>
      </c>
      <c r="C4457" s="81" t="str">
        <f t="shared" si="408"/>
        <v/>
      </c>
      <c r="D4457" s="82">
        <v>567.06</v>
      </c>
      <c r="E4457" s="83" t="s">
        <v>245</v>
      </c>
      <c r="F4457" s="127">
        <f t="shared" si="407"/>
        <v>691.8132</v>
      </c>
      <c r="G4457" s="95" t="s">
        <v>246</v>
      </c>
      <c r="H4457" s="69"/>
      <c r="I4457" s="188"/>
      <c r="J4457" s="76"/>
      <c r="K4457" s="88"/>
      <c r="N4457" s="18"/>
      <c r="P4457" s="4">
        <v>108.0</v>
      </c>
      <c r="Q4457" s="4"/>
      <c r="R4457" s="4"/>
      <c r="S4457" s="21"/>
      <c r="T4457" s="21"/>
      <c r="V4457" s="89"/>
      <c r="Z4457" s="73"/>
      <c r="AA4457" s="73">
        <v>0.0</v>
      </c>
      <c r="AB4457" s="4"/>
      <c r="AC4457" s="74"/>
      <c r="AD4457" s="75"/>
      <c r="AE4457" s="75"/>
      <c r="AF4457" s="76"/>
      <c r="AJ4457" s="90"/>
      <c r="AK4457" s="18"/>
      <c r="AL4457" s="8">
        <f t="shared" si="409"/>
        <v>0</v>
      </c>
      <c r="AO4457" s="8">
        <v>24.23905027188672</v>
      </c>
      <c r="AT4457" s="18"/>
      <c r="AU4457" s="91"/>
    </row>
    <row r="4458" ht="12.0" customHeight="1">
      <c r="A4458" s="97">
        <v>5102052.0</v>
      </c>
      <c r="B4458" s="92" t="s">
        <v>4928</v>
      </c>
      <c r="C4458" s="81" t="str">
        <f t="shared" si="408"/>
        <v/>
      </c>
      <c r="D4458" s="82">
        <v>1156.51</v>
      </c>
      <c r="E4458" s="94" t="s">
        <v>245</v>
      </c>
      <c r="F4458" s="84">
        <f t="shared" si="407"/>
        <v>1410.9422</v>
      </c>
      <c r="G4458" s="95" t="s">
        <v>246</v>
      </c>
      <c r="H4458" s="69"/>
      <c r="I4458" s="76"/>
      <c r="J4458" s="76"/>
      <c r="K4458" s="88"/>
      <c r="N4458" s="18"/>
      <c r="P4458" s="4">
        <v>108.0</v>
      </c>
      <c r="Q4458" s="4"/>
      <c r="R4458" s="4"/>
      <c r="S4458" s="21"/>
      <c r="T4458" s="21"/>
      <c r="V4458" s="89"/>
      <c r="Z4458" s="73"/>
      <c r="AA4458" s="73">
        <v>12.000582102979308</v>
      </c>
      <c r="AB4458" s="4"/>
      <c r="AC4458" s="74"/>
      <c r="AD4458" s="75"/>
      <c r="AE4458" s="75"/>
      <c r="AF4458" s="76"/>
      <c r="AJ4458" s="90">
        <v>1102052.0</v>
      </c>
      <c r="AK4458" s="18"/>
      <c r="AL4458" s="8">
        <f t="shared" si="409"/>
        <v>0</v>
      </c>
      <c r="AO4458" s="8">
        <v>0.998611719430371</v>
      </c>
      <c r="AT4458" s="18"/>
      <c r="AU4458" s="91"/>
    </row>
    <row r="4459" ht="12.0" customHeight="1">
      <c r="A4459" s="97">
        <v>5102053.0</v>
      </c>
      <c r="B4459" s="92" t="s">
        <v>4929</v>
      </c>
      <c r="C4459" s="81" t="str">
        <f t="shared" si="408"/>
        <v/>
      </c>
      <c r="D4459" s="82">
        <v>1156.51</v>
      </c>
      <c r="E4459" s="94" t="s">
        <v>245</v>
      </c>
      <c r="F4459" s="84">
        <f t="shared" si="407"/>
        <v>1410.9422</v>
      </c>
      <c r="G4459" s="95" t="s">
        <v>246</v>
      </c>
      <c r="H4459" s="69"/>
      <c r="I4459" s="187" t="s">
        <v>4930</v>
      </c>
      <c r="J4459" s="76"/>
      <c r="K4459" s="88"/>
      <c r="N4459" s="18"/>
      <c r="P4459" s="4">
        <v>108.0</v>
      </c>
      <c r="Q4459" s="4"/>
      <c r="R4459" s="4"/>
      <c r="S4459" s="21"/>
      <c r="T4459" s="21"/>
      <c r="V4459" s="89"/>
      <c r="Z4459" s="73"/>
      <c r="AA4459" s="73">
        <v>12.000582102979308</v>
      </c>
      <c r="AB4459" s="4"/>
      <c r="AC4459" s="74"/>
      <c r="AD4459" s="75"/>
      <c r="AE4459" s="75"/>
      <c r="AF4459" s="76"/>
      <c r="AJ4459" s="90">
        <v>1102053.0</v>
      </c>
      <c r="AK4459" s="18"/>
      <c r="AL4459" s="8">
        <f t="shared" si="409"/>
        <v>0</v>
      </c>
      <c r="AO4459" s="8">
        <v>1.399629024083512</v>
      </c>
      <c r="AT4459" s="18"/>
      <c r="AU4459" s="91"/>
    </row>
    <row r="4460" ht="12.0" customHeight="1">
      <c r="A4460" s="97">
        <v>5102054.0</v>
      </c>
      <c r="B4460" s="92" t="s">
        <v>4931</v>
      </c>
      <c r="C4460" s="81" t="str">
        <f t="shared" si="408"/>
        <v/>
      </c>
      <c r="D4460" s="82">
        <v>1156.51</v>
      </c>
      <c r="E4460" s="94" t="s">
        <v>245</v>
      </c>
      <c r="F4460" s="84">
        <f t="shared" si="407"/>
        <v>1410.9422</v>
      </c>
      <c r="G4460" s="95" t="s">
        <v>246</v>
      </c>
      <c r="H4460" s="69"/>
      <c r="I4460" s="188"/>
      <c r="J4460" s="76"/>
      <c r="K4460" s="88"/>
      <c r="N4460" s="18"/>
      <c r="P4460" s="4">
        <v>108.0</v>
      </c>
      <c r="Q4460" s="4"/>
      <c r="R4460" s="4"/>
      <c r="S4460" s="21"/>
      <c r="T4460" s="21"/>
      <c r="V4460" s="89"/>
      <c r="Z4460" s="73"/>
      <c r="AA4460" s="73">
        <v>12.000582102979308</v>
      </c>
      <c r="AB4460" s="4"/>
      <c r="AC4460" s="74"/>
      <c r="AD4460" s="75"/>
      <c r="AE4460" s="75"/>
      <c r="AF4460" s="76"/>
      <c r="AJ4460" s="90">
        <v>1102054.0</v>
      </c>
      <c r="AK4460" s="18"/>
      <c r="AL4460" s="8">
        <f t="shared" si="409"/>
        <v>0</v>
      </c>
      <c r="AO4460" s="8">
        <v>1.481274050488384</v>
      </c>
      <c r="AT4460" s="18"/>
      <c r="AU4460" s="91"/>
    </row>
    <row r="4461" ht="12.0" customHeight="1">
      <c r="A4461" s="97">
        <v>1102055.0</v>
      </c>
      <c r="B4461" s="92" t="s">
        <v>4932</v>
      </c>
      <c r="C4461" s="81" t="str">
        <f t="shared" si="408"/>
        <v/>
      </c>
      <c r="D4461" s="82">
        <v>773.6</v>
      </c>
      <c r="E4461" s="83" t="s">
        <v>245</v>
      </c>
      <c r="F4461" s="127">
        <f t="shared" si="407"/>
        <v>943.792</v>
      </c>
      <c r="G4461" s="95" t="s">
        <v>246</v>
      </c>
      <c r="H4461" s="69"/>
      <c r="I4461" s="76"/>
      <c r="J4461" s="76"/>
      <c r="K4461" s="88"/>
      <c r="N4461" s="18"/>
      <c r="P4461" s="4">
        <v>108.0</v>
      </c>
      <c r="Q4461" s="4"/>
      <c r="R4461" s="4"/>
      <c r="S4461" s="21"/>
      <c r="T4461" s="21"/>
      <c r="V4461" s="89"/>
      <c r="Z4461" s="73"/>
      <c r="AA4461" s="73">
        <v>0.0</v>
      </c>
      <c r="AB4461" s="4"/>
      <c r="AC4461" s="74"/>
      <c r="AD4461" s="75"/>
      <c r="AE4461" s="75"/>
      <c r="AF4461" s="76"/>
      <c r="AJ4461" s="90"/>
      <c r="AK4461" s="18"/>
      <c r="AL4461" s="8">
        <f t="shared" si="409"/>
        <v>0</v>
      </c>
      <c r="AO4461" s="8">
        <v>27.638449652485516</v>
      </c>
      <c r="AT4461" s="18"/>
      <c r="AU4461" s="91"/>
    </row>
    <row r="4462" ht="12.0" customHeight="1">
      <c r="A4462" s="97">
        <v>5102056.0</v>
      </c>
      <c r="B4462" s="92" t="s">
        <v>4933</v>
      </c>
      <c r="C4462" s="81" t="str">
        <f t="shared" si="408"/>
        <v/>
      </c>
      <c r="D4462" s="82">
        <v>1446.26</v>
      </c>
      <c r="E4462" s="94" t="s">
        <v>245</v>
      </c>
      <c r="F4462" s="84">
        <f t="shared" si="407"/>
        <v>1764.4372</v>
      </c>
      <c r="G4462" s="95" t="s">
        <v>246</v>
      </c>
      <c r="H4462" s="69"/>
      <c r="I4462" s="76"/>
      <c r="J4462" s="76"/>
      <c r="K4462" s="88"/>
      <c r="N4462" s="18"/>
      <c r="P4462" s="4">
        <v>108.0</v>
      </c>
      <c r="Q4462" s="4"/>
      <c r="R4462" s="4"/>
      <c r="S4462" s="21"/>
      <c r="T4462" s="21"/>
      <c r="V4462" s="89"/>
      <c r="Z4462" s="73"/>
      <c r="AA4462" s="73">
        <v>12.0</v>
      </c>
      <c r="AB4462" s="4"/>
      <c r="AC4462" s="74"/>
      <c r="AD4462" s="75"/>
      <c r="AE4462" s="75"/>
      <c r="AF4462" s="76"/>
      <c r="AJ4462" s="90">
        <v>1102056.0</v>
      </c>
      <c r="AK4462" s="18"/>
      <c r="AL4462" s="8">
        <f t="shared" si="409"/>
        <v>0</v>
      </c>
      <c r="AO4462" s="8">
        <v>0.9802799876743631</v>
      </c>
      <c r="AT4462" s="18"/>
      <c r="AU4462" s="91"/>
    </row>
    <row r="4463" ht="12.0" customHeight="1">
      <c r="A4463" s="97">
        <v>5102057.0</v>
      </c>
      <c r="B4463" s="92" t="s">
        <v>4934</v>
      </c>
      <c r="C4463" s="81" t="str">
        <f t="shared" si="408"/>
        <v/>
      </c>
      <c r="D4463" s="82">
        <v>1446.26</v>
      </c>
      <c r="E4463" s="94" t="s">
        <v>245</v>
      </c>
      <c r="F4463" s="84">
        <f t="shared" si="407"/>
        <v>1764.4372</v>
      </c>
      <c r="G4463" s="95" t="s">
        <v>246</v>
      </c>
      <c r="H4463" s="69"/>
      <c r="I4463" s="87" t="s">
        <v>4935</v>
      </c>
      <c r="J4463" s="76"/>
      <c r="K4463" s="88"/>
      <c r="N4463" s="18"/>
      <c r="P4463" s="4">
        <v>108.0</v>
      </c>
      <c r="Q4463" s="4"/>
      <c r="R4463" s="4"/>
      <c r="S4463" s="21"/>
      <c r="T4463" s="21"/>
      <c r="V4463" s="89"/>
      <c r="Z4463" s="73"/>
      <c r="AA4463" s="73">
        <v>12.0</v>
      </c>
      <c r="AB4463" s="4"/>
      <c r="AC4463" s="74"/>
      <c r="AD4463" s="75"/>
      <c r="AE4463" s="75"/>
      <c r="AF4463" s="76"/>
      <c r="AJ4463" s="90">
        <v>1102057.0</v>
      </c>
      <c r="AK4463" s="18"/>
      <c r="AL4463" s="8">
        <f t="shared" si="409"/>
        <v>0</v>
      </c>
      <c r="AO4463" s="8">
        <v>0.9111576808511707</v>
      </c>
      <c r="AT4463" s="18"/>
      <c r="AU4463" s="91"/>
    </row>
    <row r="4464" ht="12.0" customHeight="1">
      <c r="A4464" s="97">
        <v>1102058.0</v>
      </c>
      <c r="B4464" s="92" t="s">
        <v>4936</v>
      </c>
      <c r="C4464" s="81" t="str">
        <f t="shared" si="408"/>
        <v/>
      </c>
      <c r="D4464" s="82">
        <v>773.6</v>
      </c>
      <c r="E4464" s="83" t="s">
        <v>245</v>
      </c>
      <c r="F4464" s="127">
        <f t="shared" si="407"/>
        <v>943.792</v>
      </c>
      <c r="G4464" s="95" t="s">
        <v>246</v>
      </c>
      <c r="H4464" s="69"/>
      <c r="I4464" s="76"/>
      <c r="J4464" s="76"/>
      <c r="K4464" s="88"/>
      <c r="N4464" s="18"/>
      <c r="P4464" s="4">
        <v>108.0</v>
      </c>
      <c r="Q4464" s="4"/>
      <c r="R4464" s="4"/>
      <c r="S4464" s="21"/>
      <c r="T4464" s="21"/>
      <c r="V4464" s="89"/>
      <c r="Z4464" s="73"/>
      <c r="AA4464" s="73">
        <v>0.0</v>
      </c>
      <c r="AB4464" s="4"/>
      <c r="AC4464" s="74"/>
      <c r="AD4464" s="75"/>
      <c r="AE4464" s="75"/>
      <c r="AF4464" s="76"/>
      <c r="AJ4464" s="90"/>
      <c r="AK4464" s="18"/>
      <c r="AL4464" s="8">
        <f t="shared" si="409"/>
        <v>0</v>
      </c>
      <c r="AO4464" s="8">
        <v>4.288724946075338</v>
      </c>
      <c r="AT4464" s="18"/>
      <c r="AU4464" s="91"/>
    </row>
    <row r="4465" ht="12.0" customHeight="1">
      <c r="A4465" s="97">
        <v>5102059.0</v>
      </c>
      <c r="B4465" s="92" t="s">
        <v>4937</v>
      </c>
      <c r="C4465" s="81" t="str">
        <f t="shared" si="408"/>
        <v/>
      </c>
      <c r="D4465" s="82">
        <v>1446.26</v>
      </c>
      <c r="E4465" s="94"/>
      <c r="F4465" s="84">
        <f t="shared" si="407"/>
        <v>1764.4372</v>
      </c>
      <c r="G4465" s="95" t="s">
        <v>246</v>
      </c>
      <c r="H4465" s="69"/>
      <c r="I4465" s="76"/>
      <c r="J4465" s="76"/>
      <c r="K4465" s="88"/>
      <c r="N4465" s="18"/>
      <c r="P4465" s="4">
        <v>108.0</v>
      </c>
      <c r="Q4465" s="4"/>
      <c r="R4465" s="4"/>
      <c r="S4465" s="21"/>
      <c r="T4465" s="21"/>
      <c r="V4465" s="89"/>
      <c r="Z4465" s="73"/>
      <c r="AA4465" s="73">
        <v>12.0</v>
      </c>
      <c r="AB4465" s="4"/>
      <c r="AC4465" s="74"/>
      <c r="AD4465" s="75"/>
      <c r="AE4465" s="75"/>
      <c r="AF4465" s="76"/>
      <c r="AJ4465" s="90">
        <v>1102059.0</v>
      </c>
      <c r="AK4465" s="18"/>
      <c r="AL4465" s="8">
        <f t="shared" si="409"/>
        <v>0</v>
      </c>
      <c r="AO4465" s="8">
        <v>0.5094645097232352</v>
      </c>
      <c r="AT4465" s="18"/>
      <c r="AU4465" s="91"/>
    </row>
    <row r="4466" ht="12.0" customHeight="1">
      <c r="A4466" s="97">
        <v>5102060.0</v>
      </c>
      <c r="B4466" s="92" t="s">
        <v>4938</v>
      </c>
      <c r="C4466" s="81" t="str">
        <f t="shared" si="408"/>
        <v/>
      </c>
      <c r="D4466" s="82">
        <v>1958.2</v>
      </c>
      <c r="E4466" s="94" t="s">
        <v>245</v>
      </c>
      <c r="F4466" s="84">
        <f t="shared" si="407"/>
        <v>2389.004</v>
      </c>
      <c r="G4466" s="95" t="s">
        <v>246</v>
      </c>
      <c r="H4466" s="69"/>
      <c r="I4466" s="19" t="s">
        <v>4939</v>
      </c>
      <c r="J4466" s="76"/>
      <c r="K4466" s="88"/>
      <c r="N4466" s="18"/>
      <c r="P4466" s="4">
        <v>108.0</v>
      </c>
      <c r="Q4466" s="4"/>
      <c r="R4466" s="4"/>
      <c r="S4466" s="21"/>
      <c r="T4466" s="21"/>
      <c r="V4466" s="89"/>
      <c r="Z4466" s="73"/>
      <c r="AA4466" s="73">
        <v>11.999843731687307</v>
      </c>
      <c r="AB4466" s="4"/>
      <c r="AC4466" s="74"/>
      <c r="AD4466" s="75"/>
      <c r="AE4466" s="75"/>
      <c r="AF4466" s="76"/>
      <c r="AJ4466" s="90">
        <v>1102060.0</v>
      </c>
      <c r="AK4466" s="18"/>
      <c r="AL4466" s="8">
        <f t="shared" si="409"/>
        <v>0</v>
      </c>
      <c r="AO4466" s="8">
        <v>1.69323066414527</v>
      </c>
      <c r="AT4466" s="18"/>
      <c r="AU4466" s="91"/>
    </row>
    <row r="4467" ht="12.0" customHeight="1">
      <c r="A4467" s="97">
        <v>5102061.0</v>
      </c>
      <c r="B4467" s="92" t="s">
        <v>4940</v>
      </c>
      <c r="C4467" s="81" t="str">
        <f t="shared" si="408"/>
        <v/>
      </c>
      <c r="D4467" s="82">
        <v>1958.2</v>
      </c>
      <c r="E4467" s="94" t="s">
        <v>245</v>
      </c>
      <c r="F4467" s="84">
        <f t="shared" si="407"/>
        <v>2389.004</v>
      </c>
      <c r="G4467" s="95" t="s">
        <v>246</v>
      </c>
      <c r="H4467" s="69"/>
      <c r="J4467" s="76"/>
      <c r="K4467" s="88"/>
      <c r="N4467" s="18"/>
      <c r="P4467" s="4">
        <v>108.0</v>
      </c>
      <c r="Q4467" s="4"/>
      <c r="R4467" s="4"/>
      <c r="S4467" s="21"/>
      <c r="T4467" s="21"/>
      <c r="V4467" s="89"/>
      <c r="Z4467" s="73"/>
      <c r="AA4467" s="73">
        <v>11.999843731687307</v>
      </c>
      <c r="AB4467" s="4"/>
      <c r="AC4467" s="74"/>
      <c r="AD4467" s="75"/>
      <c r="AE4467" s="75"/>
      <c r="AF4467" s="76"/>
      <c r="AJ4467" s="90">
        <v>1102061.0</v>
      </c>
      <c r="AK4467" s="18"/>
      <c r="AL4467" s="8">
        <f t="shared" si="409"/>
        <v>0</v>
      </c>
      <c r="AO4467" s="8">
        <v>1.1410902301848558</v>
      </c>
      <c r="AT4467" s="18"/>
      <c r="AU4467" s="91"/>
    </row>
    <row r="4468" ht="12.0" customHeight="1">
      <c r="A4468" s="97">
        <v>5102062.0</v>
      </c>
      <c r="B4468" s="92" t="s">
        <v>4941</v>
      </c>
      <c r="C4468" s="81" t="str">
        <f t="shared" si="408"/>
        <v/>
      </c>
      <c r="D4468" s="82">
        <v>1958.2</v>
      </c>
      <c r="E4468" s="94" t="s">
        <v>245</v>
      </c>
      <c r="F4468" s="84">
        <f t="shared" si="407"/>
        <v>2389.004</v>
      </c>
      <c r="G4468" s="95" t="s">
        <v>246</v>
      </c>
      <c r="H4468" s="69"/>
      <c r="J4468" s="76"/>
      <c r="K4468" s="88"/>
      <c r="N4468" s="18"/>
      <c r="P4468" s="4">
        <v>108.0</v>
      </c>
      <c r="Q4468" s="4"/>
      <c r="R4468" s="4"/>
      <c r="S4468" s="21"/>
      <c r="T4468" s="21"/>
      <c r="V4468" s="89"/>
      <c r="Z4468" s="73"/>
      <c r="AA4468" s="73">
        <v>11.999843731687307</v>
      </c>
      <c r="AB4468" s="4"/>
      <c r="AC4468" s="74"/>
      <c r="AD4468" s="75"/>
      <c r="AE4468" s="75"/>
      <c r="AF4468" s="76"/>
      <c r="AJ4468" s="90">
        <v>1102062.0</v>
      </c>
      <c r="AK4468" s="18"/>
      <c r="AL4468" s="8">
        <f t="shared" si="409"/>
        <v>0</v>
      </c>
      <c r="AO4468" s="8">
        <v>4.771831871682124</v>
      </c>
      <c r="AT4468" s="18"/>
      <c r="AU4468" s="91"/>
    </row>
    <row r="4469" ht="12.0" customHeight="1">
      <c r="A4469" s="97">
        <v>5102063.0</v>
      </c>
      <c r="B4469" s="92" t="s">
        <v>4942</v>
      </c>
      <c r="C4469" s="81" t="str">
        <f t="shared" si="408"/>
        <v/>
      </c>
      <c r="D4469" s="82">
        <v>1958.2</v>
      </c>
      <c r="E4469" s="94" t="s">
        <v>245</v>
      </c>
      <c r="F4469" s="84">
        <f t="shared" si="407"/>
        <v>2389.004</v>
      </c>
      <c r="G4469" s="95" t="s">
        <v>246</v>
      </c>
      <c r="H4469" s="69"/>
      <c r="I4469" s="194" t="s">
        <v>4943</v>
      </c>
      <c r="J4469" s="76"/>
      <c r="K4469" s="88"/>
      <c r="N4469" s="18"/>
      <c r="P4469" s="4">
        <v>108.0</v>
      </c>
      <c r="Q4469" s="4"/>
      <c r="R4469" s="4"/>
      <c r="S4469" s="21"/>
      <c r="T4469" s="21"/>
      <c r="V4469" s="89"/>
      <c r="Z4469" s="73"/>
      <c r="AA4469" s="73">
        <v>11.999843731687307</v>
      </c>
      <c r="AB4469" s="4"/>
      <c r="AC4469" s="74"/>
      <c r="AD4469" s="75"/>
      <c r="AE4469" s="75"/>
      <c r="AF4469" s="76"/>
      <c r="AJ4469" s="90">
        <v>1102063.0</v>
      </c>
      <c r="AK4469" s="18"/>
      <c r="AL4469" s="8">
        <f t="shared" si="409"/>
        <v>0</v>
      </c>
      <c r="AO4469" s="8">
        <v>2.762639504658072</v>
      </c>
      <c r="AT4469" s="18"/>
      <c r="AU4469" s="91"/>
    </row>
    <row r="4470" ht="12.0" customHeight="1">
      <c r="A4470" s="97">
        <v>5102064.0</v>
      </c>
      <c r="B4470" s="92" t="s">
        <v>4944</v>
      </c>
      <c r="C4470" s="81" t="str">
        <f t="shared" si="408"/>
        <v/>
      </c>
      <c r="D4470" s="82">
        <v>2426.99</v>
      </c>
      <c r="E4470" s="94" t="s">
        <v>245</v>
      </c>
      <c r="F4470" s="84">
        <f t="shared" si="407"/>
        <v>2960.9278</v>
      </c>
      <c r="G4470" s="95" t="s">
        <v>246</v>
      </c>
      <c r="H4470" s="69"/>
      <c r="I4470" s="188"/>
      <c r="J4470" s="76"/>
      <c r="K4470" s="88"/>
      <c r="N4470" s="18"/>
      <c r="P4470" s="4">
        <v>108.0</v>
      </c>
      <c r="Q4470" s="4"/>
      <c r="R4470" s="4"/>
      <c r="S4470" s="21"/>
      <c r="T4470" s="21"/>
      <c r="V4470" s="89"/>
      <c r="Z4470" s="73"/>
      <c r="AA4470" s="73">
        <v>12.0</v>
      </c>
      <c r="AB4470" s="4"/>
      <c r="AC4470" s="74"/>
      <c r="AD4470" s="75"/>
      <c r="AE4470" s="75"/>
      <c r="AF4470" s="76"/>
      <c r="AJ4470" s="90">
        <v>1102064.0</v>
      </c>
      <c r="AK4470" s="18"/>
      <c r="AL4470" s="8">
        <f t="shared" si="409"/>
        <v>0</v>
      </c>
      <c r="AO4470" s="8">
        <v>1.8822803335780223</v>
      </c>
      <c r="AT4470" s="18"/>
      <c r="AU4470" s="91"/>
    </row>
    <row r="4471" ht="12.0" customHeight="1">
      <c r="A4471" s="97">
        <v>5102065.0</v>
      </c>
      <c r="B4471" s="92" t="s">
        <v>4945</v>
      </c>
      <c r="C4471" s="81" t="str">
        <f t="shared" si="408"/>
        <v/>
      </c>
      <c r="D4471" s="82">
        <v>2426.99</v>
      </c>
      <c r="E4471" s="94" t="s">
        <v>245</v>
      </c>
      <c r="F4471" s="84">
        <f t="shared" si="407"/>
        <v>2960.9278</v>
      </c>
      <c r="G4471" s="95" t="s">
        <v>246</v>
      </c>
      <c r="H4471" s="69"/>
      <c r="I4471" s="76"/>
      <c r="J4471" s="76"/>
      <c r="K4471" s="88"/>
      <c r="N4471" s="18"/>
      <c r="P4471" s="4">
        <v>108.0</v>
      </c>
      <c r="Q4471" s="4"/>
      <c r="R4471" s="4"/>
      <c r="S4471" s="21"/>
      <c r="T4471" s="21"/>
      <c r="V4471" s="89"/>
      <c r="Z4471" s="73"/>
      <c r="AA4471" s="73">
        <v>12.0</v>
      </c>
      <c r="AB4471" s="4"/>
      <c r="AC4471" s="74"/>
      <c r="AD4471" s="75"/>
      <c r="AE4471" s="75"/>
      <c r="AF4471" s="76"/>
      <c r="AJ4471" s="90">
        <v>1102065.0</v>
      </c>
      <c r="AK4471" s="18"/>
      <c r="AL4471" s="8">
        <f t="shared" si="409"/>
        <v>0</v>
      </c>
      <c r="AO4471" s="8">
        <v>1.4860107896668597</v>
      </c>
      <c r="AT4471" s="18"/>
      <c r="AU4471" s="91"/>
    </row>
    <row r="4472" ht="12.0" customHeight="1">
      <c r="A4472" s="97">
        <v>5102066.0</v>
      </c>
      <c r="B4472" s="92" t="s">
        <v>4946</v>
      </c>
      <c r="C4472" s="81" t="str">
        <f t="shared" si="408"/>
        <v/>
      </c>
      <c r="D4472" s="82">
        <v>2426.99</v>
      </c>
      <c r="E4472" s="94" t="s">
        <v>245</v>
      </c>
      <c r="F4472" s="84">
        <f t="shared" si="407"/>
        <v>2960.9278</v>
      </c>
      <c r="G4472" s="95" t="s">
        <v>246</v>
      </c>
      <c r="H4472" s="69"/>
      <c r="I4472" s="187" t="s">
        <v>4947</v>
      </c>
      <c r="J4472" s="76"/>
      <c r="K4472" s="88"/>
      <c r="N4472" s="18"/>
      <c r="P4472" s="4">
        <v>108.0</v>
      </c>
      <c r="Q4472" s="4"/>
      <c r="R4472" s="4"/>
      <c r="S4472" s="21"/>
      <c r="T4472" s="21"/>
      <c r="V4472" s="89"/>
      <c r="Z4472" s="73"/>
      <c r="AA4472" s="73">
        <v>12.0</v>
      </c>
      <c r="AB4472" s="4"/>
      <c r="AC4472" s="74"/>
      <c r="AD4472" s="75"/>
      <c r="AE4472" s="75"/>
      <c r="AF4472" s="76"/>
      <c r="AJ4472" s="90">
        <v>1102066.0</v>
      </c>
      <c r="AK4472" s="18"/>
      <c r="AL4472" s="8">
        <f t="shared" si="409"/>
        <v>0</v>
      </c>
      <c r="AO4472" s="8">
        <v>2.1718619233592564</v>
      </c>
      <c r="AT4472" s="18"/>
      <c r="AU4472" s="91"/>
    </row>
    <row r="4473" ht="12.0" customHeight="1">
      <c r="A4473" s="97">
        <v>5102067.0</v>
      </c>
      <c r="B4473" s="92" t="s">
        <v>4948</v>
      </c>
      <c r="C4473" s="81" t="str">
        <f t="shared" si="408"/>
        <v/>
      </c>
      <c r="D4473" s="82">
        <v>2426.99</v>
      </c>
      <c r="E4473" s="94" t="s">
        <v>245</v>
      </c>
      <c r="F4473" s="84">
        <f t="shared" si="407"/>
        <v>2960.9278</v>
      </c>
      <c r="G4473" s="95" t="s">
        <v>246</v>
      </c>
      <c r="H4473" s="69"/>
      <c r="I4473" s="188"/>
      <c r="J4473" s="76"/>
      <c r="K4473" s="88"/>
      <c r="N4473" s="18"/>
      <c r="P4473" s="4">
        <v>108.0</v>
      </c>
      <c r="Q4473" s="4"/>
      <c r="R4473" s="4"/>
      <c r="S4473" s="21"/>
      <c r="T4473" s="21"/>
      <c r="V4473" s="89"/>
      <c r="Z4473" s="73"/>
      <c r="AA4473" s="73">
        <v>12.0</v>
      </c>
      <c r="AB4473" s="4"/>
      <c r="AC4473" s="74"/>
      <c r="AD4473" s="75"/>
      <c r="AE4473" s="75"/>
      <c r="AF4473" s="76"/>
      <c r="AJ4473" s="90">
        <v>1102067.0</v>
      </c>
      <c r="AK4473" s="18"/>
      <c r="AL4473" s="8">
        <f t="shared" si="409"/>
        <v>0</v>
      </c>
      <c r="AO4473" s="8">
        <v>1.4860107896668597</v>
      </c>
      <c r="AT4473" s="18"/>
      <c r="AU4473" s="91"/>
    </row>
    <row r="4474" ht="12.0" customHeight="1">
      <c r="A4474" s="97">
        <v>5102068.0</v>
      </c>
      <c r="B4474" s="92" t="s">
        <v>4949</v>
      </c>
      <c r="C4474" s="81" t="str">
        <f t="shared" si="408"/>
        <v/>
      </c>
      <c r="D4474" s="82">
        <v>3100.62</v>
      </c>
      <c r="E4474" s="94" t="s">
        <v>245</v>
      </c>
      <c r="F4474" s="84">
        <f t="shared" si="407"/>
        <v>3782.7564</v>
      </c>
      <c r="G4474" s="95" t="s">
        <v>246</v>
      </c>
      <c r="H4474" s="69"/>
      <c r="I4474" s="87"/>
      <c r="J4474" s="76"/>
      <c r="K4474" s="88"/>
      <c r="N4474" s="18"/>
      <c r="P4474" s="4">
        <v>108.0</v>
      </c>
      <c r="Q4474" s="4"/>
      <c r="R4474" s="4"/>
      <c r="S4474" s="21"/>
      <c r="T4474" s="21"/>
      <c r="V4474" s="89"/>
      <c r="Z4474" s="73"/>
      <c r="AA4474" s="73">
        <v>11.9998815703768</v>
      </c>
      <c r="AB4474" s="4"/>
      <c r="AC4474" s="74"/>
      <c r="AD4474" s="75"/>
      <c r="AE4474" s="75"/>
      <c r="AF4474" s="76"/>
      <c r="AJ4474" s="90">
        <v>1102068.0</v>
      </c>
      <c r="AK4474" s="18"/>
      <c r="AL4474" s="8">
        <f t="shared" si="409"/>
        <v>0</v>
      </c>
      <c r="AO4474" s="8">
        <v>1.5785890484333638</v>
      </c>
      <c r="AT4474" s="18"/>
      <c r="AU4474" s="91"/>
    </row>
    <row r="4475" ht="12.0" customHeight="1">
      <c r="A4475" s="97">
        <v>5102069.0</v>
      </c>
      <c r="B4475" s="92" t="s">
        <v>4950</v>
      </c>
      <c r="C4475" s="81" t="str">
        <f t="shared" si="408"/>
        <v/>
      </c>
      <c r="D4475" s="82">
        <v>3100.62</v>
      </c>
      <c r="E4475" s="94" t="s">
        <v>245</v>
      </c>
      <c r="F4475" s="84">
        <f t="shared" si="407"/>
        <v>3782.7564</v>
      </c>
      <c r="G4475" s="95" t="s">
        <v>246</v>
      </c>
      <c r="H4475" s="69"/>
      <c r="I4475" s="187" t="s">
        <v>4951</v>
      </c>
      <c r="J4475" s="76"/>
      <c r="K4475" s="88"/>
      <c r="N4475" s="18"/>
      <c r="P4475" s="4">
        <v>108.0</v>
      </c>
      <c r="Q4475" s="4"/>
      <c r="R4475" s="4"/>
      <c r="S4475" s="21"/>
      <c r="T4475" s="21"/>
      <c r="V4475" s="89"/>
      <c r="Z4475" s="73"/>
      <c r="AA4475" s="73">
        <v>11.9998815703768</v>
      </c>
      <c r="AB4475" s="4"/>
      <c r="AC4475" s="74"/>
      <c r="AD4475" s="75"/>
      <c r="AE4475" s="75"/>
      <c r="AF4475" s="76"/>
      <c r="AJ4475" s="90">
        <v>1102069.0</v>
      </c>
      <c r="AK4475" s="18"/>
      <c r="AL4475" s="8">
        <f t="shared" si="409"/>
        <v>0</v>
      </c>
      <c r="AO4475" s="8">
        <v>5.525061669516774</v>
      </c>
      <c r="AT4475" s="18"/>
      <c r="AU4475" s="91"/>
    </row>
    <row r="4476" ht="12.0" customHeight="1">
      <c r="A4476" s="97">
        <v>1102070.0</v>
      </c>
      <c r="B4476" s="92" t="s">
        <v>4952</v>
      </c>
      <c r="C4476" s="81" t="str">
        <f t="shared" si="408"/>
        <v/>
      </c>
      <c r="D4476" s="82">
        <v>1105.67</v>
      </c>
      <c r="E4476" s="83" t="s">
        <v>245</v>
      </c>
      <c r="F4476" s="127">
        <f t="shared" si="407"/>
        <v>1348.9174</v>
      </c>
      <c r="G4476" s="95" t="s">
        <v>246</v>
      </c>
      <c r="H4476" s="69"/>
      <c r="I4476" s="188"/>
      <c r="J4476" s="76"/>
      <c r="K4476" s="88"/>
      <c r="N4476" s="18"/>
      <c r="P4476" s="4">
        <v>108.0</v>
      </c>
      <c r="Q4476" s="4"/>
      <c r="R4476" s="4"/>
      <c r="S4476" s="21"/>
      <c r="T4476" s="21"/>
      <c r="V4476" s="89"/>
      <c r="Z4476" s="73"/>
      <c r="AA4476" s="73">
        <v>0.0</v>
      </c>
      <c r="AB4476" s="4"/>
      <c r="AC4476" s="74"/>
      <c r="AD4476" s="75"/>
      <c r="AE4476" s="75"/>
      <c r="AF4476" s="76"/>
      <c r="AJ4476" s="90"/>
      <c r="AK4476" s="18"/>
      <c r="AL4476" s="8">
        <f t="shared" si="409"/>
        <v>0</v>
      </c>
      <c r="AO4476" s="8">
        <v>24.8627453890873</v>
      </c>
      <c r="AT4476" s="18"/>
      <c r="AU4476" s="91"/>
    </row>
    <row r="4477" ht="12.0" customHeight="1">
      <c r="A4477" s="97">
        <v>5102071.0</v>
      </c>
      <c r="B4477" s="92" t="s">
        <v>4953</v>
      </c>
      <c r="C4477" s="81" t="str">
        <f t="shared" si="408"/>
        <v/>
      </c>
      <c r="D4477" s="82">
        <v>2080.6</v>
      </c>
      <c r="E4477" s="94" t="s">
        <v>245</v>
      </c>
      <c r="F4477" s="84">
        <f t="shared" si="407"/>
        <v>2538.332</v>
      </c>
      <c r="G4477" s="95" t="s">
        <v>246</v>
      </c>
      <c r="H4477" s="69"/>
      <c r="I4477" s="19" t="s">
        <v>359</v>
      </c>
      <c r="J4477" s="76"/>
      <c r="K4477" s="88"/>
      <c r="N4477" s="18"/>
      <c r="P4477" s="4">
        <v>108.0</v>
      </c>
      <c r="Q4477" s="4"/>
      <c r="R4477" s="4"/>
      <c r="S4477" s="21"/>
      <c r="T4477" s="21"/>
      <c r="V4477" s="89"/>
      <c r="Z4477" s="73"/>
      <c r="AA4477" s="73">
        <v>11.99985292495495</v>
      </c>
      <c r="AB4477" s="4"/>
      <c r="AC4477" s="74"/>
      <c r="AD4477" s="75"/>
      <c r="AE4477" s="75"/>
      <c r="AF4477" s="76"/>
      <c r="AJ4477" s="90">
        <v>1102071.0</v>
      </c>
      <c r="AK4477" s="18"/>
      <c r="AL4477" s="8">
        <f t="shared" si="409"/>
        <v>0</v>
      </c>
      <c r="AO4477" s="8">
        <v>16.467440093215263</v>
      </c>
      <c r="AT4477" s="18"/>
      <c r="AU4477" s="91"/>
    </row>
    <row r="4478" ht="12.0" customHeight="1">
      <c r="A4478" s="97">
        <v>5102072.0</v>
      </c>
      <c r="B4478" s="92" t="s">
        <v>4954</v>
      </c>
      <c r="C4478" s="81" t="str">
        <f t="shared" si="408"/>
        <v/>
      </c>
      <c r="D4478" s="82">
        <v>4073.76</v>
      </c>
      <c r="E4478" s="94" t="s">
        <v>245</v>
      </c>
      <c r="F4478" s="84">
        <f t="shared" si="407"/>
        <v>4969.9872</v>
      </c>
      <c r="G4478" s="95" t="s">
        <v>246</v>
      </c>
      <c r="H4478" s="69"/>
      <c r="J4478" s="76"/>
      <c r="K4478" s="88"/>
      <c r="N4478" s="18"/>
      <c r="P4478" s="4">
        <v>108.0</v>
      </c>
      <c r="Q4478" s="4"/>
      <c r="R4478" s="4"/>
      <c r="S4478" s="21"/>
      <c r="T4478" s="21"/>
      <c r="V4478" s="89"/>
      <c r="Z4478" s="73"/>
      <c r="AA4478" s="73">
        <v>12.000150231920529</v>
      </c>
      <c r="AB4478" s="4"/>
      <c r="AC4478" s="74"/>
      <c r="AD4478" s="75"/>
      <c r="AE4478" s="75"/>
      <c r="AF4478" s="76"/>
      <c r="AJ4478" s="90">
        <v>1102072.0</v>
      </c>
      <c r="AK4478" s="18"/>
      <c r="AL4478" s="8">
        <f t="shared" si="409"/>
        <v>0</v>
      </c>
      <c r="AO4478" s="8">
        <v>1.4017418365647425</v>
      </c>
      <c r="AT4478" s="18"/>
      <c r="AU4478" s="91"/>
    </row>
    <row r="4479" ht="12.0" customHeight="1">
      <c r="A4479" s="97">
        <v>5102073.0</v>
      </c>
      <c r="B4479" s="92" t="s">
        <v>4955</v>
      </c>
      <c r="C4479" s="81" t="str">
        <f t="shared" si="408"/>
        <v/>
      </c>
      <c r="D4479" s="82">
        <v>4073.76</v>
      </c>
      <c r="E4479" s="94" t="s">
        <v>245</v>
      </c>
      <c r="F4479" s="84">
        <f t="shared" si="407"/>
        <v>4969.9872</v>
      </c>
      <c r="G4479" s="95" t="s">
        <v>246</v>
      </c>
      <c r="H4479" s="69"/>
      <c r="J4479" s="76"/>
      <c r="K4479" s="88"/>
      <c r="N4479" s="18"/>
      <c r="P4479" s="4">
        <v>108.0</v>
      </c>
      <c r="Q4479" s="4"/>
      <c r="R4479" s="4"/>
      <c r="S4479" s="21"/>
      <c r="T4479" s="21"/>
      <c r="V4479" s="89"/>
      <c r="Z4479" s="73"/>
      <c r="AA4479" s="73">
        <v>12.000150231920529</v>
      </c>
      <c r="AB4479" s="4"/>
      <c r="AC4479" s="74"/>
      <c r="AD4479" s="75"/>
      <c r="AE4479" s="75"/>
      <c r="AF4479" s="76"/>
      <c r="AJ4479" s="90">
        <v>1102073.0</v>
      </c>
      <c r="AK4479" s="18"/>
      <c r="AL4479" s="8">
        <f t="shared" si="409"/>
        <v>0</v>
      </c>
      <c r="AO4479" s="8">
        <v>2.293759368924124</v>
      </c>
      <c r="AT4479" s="18"/>
      <c r="AU4479" s="91"/>
    </row>
    <row r="4480" ht="12.0" customHeight="1">
      <c r="A4480" s="97">
        <v>1102074.0</v>
      </c>
      <c r="B4480" s="92" t="s">
        <v>4956</v>
      </c>
      <c r="C4480" s="81" t="str">
        <f t="shared" si="408"/>
        <v/>
      </c>
      <c r="D4480" s="82">
        <v>1452.69</v>
      </c>
      <c r="E4480" s="83" t="s">
        <v>245</v>
      </c>
      <c r="F4480" s="127">
        <f t="shared" si="407"/>
        <v>1772.2818</v>
      </c>
      <c r="G4480" s="95" t="s">
        <v>246</v>
      </c>
      <c r="H4480" s="69"/>
      <c r="J4480" s="76"/>
      <c r="K4480" s="88"/>
      <c r="N4480" s="18"/>
      <c r="P4480" s="4">
        <v>108.0</v>
      </c>
      <c r="Q4480" s="4"/>
      <c r="R4480" s="4"/>
      <c r="S4480" s="21"/>
      <c r="T4480" s="21"/>
      <c r="V4480" s="89"/>
      <c r="Z4480" s="73"/>
      <c r="AA4480" s="73">
        <v>0.0</v>
      </c>
      <c r="AB4480" s="4"/>
      <c r="AC4480" s="74"/>
      <c r="AD4480" s="75"/>
      <c r="AE4480" s="75"/>
      <c r="AF4480" s="76"/>
      <c r="AJ4480" s="90"/>
      <c r="AK4480" s="18"/>
      <c r="AL4480" s="8">
        <f t="shared" si="409"/>
        <v>0</v>
      </c>
      <c r="AO4480" s="8">
        <v>8.279035008349386</v>
      </c>
      <c r="AT4480" s="18"/>
      <c r="AU4480" s="91"/>
    </row>
    <row r="4481" ht="12.0" customHeight="1">
      <c r="A4481" s="97">
        <v>1102075.0</v>
      </c>
      <c r="B4481" s="92" t="s">
        <v>4957</v>
      </c>
      <c r="C4481" s="81" t="str">
        <f t="shared" si="408"/>
        <v/>
      </c>
      <c r="D4481" s="82">
        <v>1452.69</v>
      </c>
      <c r="E4481" s="83" t="s">
        <v>245</v>
      </c>
      <c r="F4481" s="127">
        <f t="shared" si="407"/>
        <v>1772.2818</v>
      </c>
      <c r="G4481" s="95" t="s">
        <v>246</v>
      </c>
      <c r="H4481" s="69"/>
      <c r="I4481" s="76"/>
      <c r="J4481" s="76"/>
      <c r="K4481" s="88"/>
      <c r="N4481" s="18"/>
      <c r="P4481" s="4">
        <v>108.0</v>
      </c>
      <c r="Q4481" s="4"/>
      <c r="R4481" s="4"/>
      <c r="S4481" s="21"/>
      <c r="T4481" s="21"/>
      <c r="V4481" s="89"/>
      <c r="Z4481" s="73"/>
      <c r="AA4481" s="73">
        <v>0.0</v>
      </c>
      <c r="AB4481" s="4"/>
      <c r="AC4481" s="74"/>
      <c r="AD4481" s="75"/>
      <c r="AE4481" s="75"/>
      <c r="AF4481" s="76"/>
      <c r="AJ4481" s="90"/>
      <c r="AK4481" s="18"/>
      <c r="AL4481" s="8">
        <f t="shared" si="409"/>
        <v>0</v>
      </c>
      <c r="AO4481" s="8">
        <v>6.021116369708643</v>
      </c>
      <c r="AT4481" s="18"/>
      <c r="AU4481" s="91"/>
    </row>
    <row r="4482" ht="12.0" customHeight="1">
      <c r="A4482" s="97">
        <v>5102076.0</v>
      </c>
      <c r="B4482" s="92" t="s">
        <v>4958</v>
      </c>
      <c r="C4482" s="81" t="str">
        <f t="shared" si="408"/>
        <v/>
      </c>
      <c r="D4482" s="82">
        <v>4355.11</v>
      </c>
      <c r="E4482" s="94"/>
      <c r="F4482" s="84">
        <f t="shared" si="407"/>
        <v>5313.2342</v>
      </c>
      <c r="G4482" s="95" t="s">
        <v>246</v>
      </c>
      <c r="H4482" s="69"/>
      <c r="I4482" s="76"/>
      <c r="J4482" s="76"/>
      <c r="K4482" s="88"/>
      <c r="N4482" s="18"/>
      <c r="P4482" s="4">
        <v>108.0</v>
      </c>
      <c r="Q4482" s="4"/>
      <c r="R4482" s="4"/>
      <c r="S4482" s="21"/>
      <c r="T4482" s="21"/>
      <c r="V4482" s="89"/>
      <c r="Z4482" s="73"/>
      <c r="AA4482" s="73">
        <v>11.999901631511648</v>
      </c>
      <c r="AB4482" s="4"/>
      <c r="AC4482" s="74"/>
      <c r="AD4482" s="75"/>
      <c r="AE4482" s="75"/>
      <c r="AF4482" s="76"/>
      <c r="AJ4482" s="90">
        <v>1102076.0</v>
      </c>
      <c r="AK4482" s="18"/>
      <c r="AL4482" s="8">
        <f t="shared" si="409"/>
        <v>0</v>
      </c>
      <c r="AO4482" s="8">
        <v>11.800681797917486</v>
      </c>
      <c r="AT4482" s="18"/>
      <c r="AU4482" s="91"/>
    </row>
    <row r="4483" ht="12.0" customHeight="1">
      <c r="A4483" s="97">
        <v>5102077.0</v>
      </c>
      <c r="B4483" s="92" t="s">
        <v>4959</v>
      </c>
      <c r="C4483" s="81" t="str">
        <f t="shared" si="408"/>
        <v/>
      </c>
      <c r="D4483" s="82">
        <v>4355.11</v>
      </c>
      <c r="E4483" s="94"/>
      <c r="F4483" s="84">
        <f t="shared" si="407"/>
        <v>5313.2342</v>
      </c>
      <c r="G4483" s="95" t="s">
        <v>246</v>
      </c>
      <c r="H4483" s="69"/>
      <c r="I4483" s="76"/>
      <c r="J4483" s="76"/>
      <c r="K4483" s="88"/>
      <c r="N4483" s="18"/>
      <c r="P4483" s="4">
        <v>108.0</v>
      </c>
      <c r="Q4483" s="4"/>
      <c r="R4483" s="4"/>
      <c r="S4483" s="21"/>
      <c r="T4483" s="21"/>
      <c r="V4483" s="89"/>
      <c r="Z4483" s="73"/>
      <c r="AA4483" s="73">
        <v>11.999901631511648</v>
      </c>
      <c r="AB4483" s="4"/>
      <c r="AC4483" s="74"/>
      <c r="AD4483" s="75"/>
      <c r="AE4483" s="75"/>
      <c r="AF4483" s="76"/>
      <c r="AJ4483" s="90">
        <v>1102077.0</v>
      </c>
      <c r="AK4483" s="18"/>
      <c r="AL4483" s="8">
        <f t="shared" si="409"/>
        <v>0</v>
      </c>
      <c r="AO4483" s="8">
        <v>23.60136359583497</v>
      </c>
      <c r="AT4483" s="18"/>
      <c r="AU4483" s="91"/>
    </row>
    <row r="4484" ht="12.0" customHeight="1">
      <c r="A4484" s="97">
        <v>1102078.0</v>
      </c>
      <c r="B4484" s="92" t="s">
        <v>4960</v>
      </c>
      <c r="C4484" s="81" t="str">
        <f t="shared" si="408"/>
        <v/>
      </c>
      <c r="D4484" s="82">
        <v>2233.97</v>
      </c>
      <c r="E4484" s="83" t="s">
        <v>245</v>
      </c>
      <c r="F4484" s="127">
        <f t="shared" si="407"/>
        <v>2725.4434</v>
      </c>
      <c r="G4484" s="95" t="s">
        <v>246</v>
      </c>
      <c r="H4484" s="69"/>
      <c r="I4484" s="76"/>
      <c r="J4484" s="76"/>
      <c r="K4484" s="88"/>
      <c r="N4484" s="18"/>
      <c r="P4484" s="4">
        <v>108.0</v>
      </c>
      <c r="Q4484" s="4"/>
      <c r="R4484" s="4"/>
      <c r="S4484" s="21"/>
      <c r="T4484" s="21"/>
      <c r="V4484" s="89"/>
      <c r="Z4484" s="73"/>
      <c r="AA4484" s="73">
        <v>0.0</v>
      </c>
      <c r="AB4484" s="4"/>
      <c r="AC4484" s="74"/>
      <c r="AD4484" s="75"/>
      <c r="AE4484" s="75"/>
      <c r="AF4484" s="76"/>
      <c r="AJ4484" s="90"/>
      <c r="AK4484" s="18"/>
      <c r="AL4484" s="8">
        <f t="shared" si="409"/>
        <v>0</v>
      </c>
      <c r="AO4484" s="8">
        <v>17.22762094929342</v>
      </c>
      <c r="AT4484" s="18"/>
      <c r="AU4484" s="91"/>
    </row>
    <row r="4485" ht="12.0" customHeight="1">
      <c r="A4485" s="97">
        <v>1102079.0</v>
      </c>
      <c r="B4485" s="92" t="s">
        <v>4961</v>
      </c>
      <c r="C4485" s="81" t="str">
        <f t="shared" si="408"/>
        <v/>
      </c>
      <c r="D4485" s="82">
        <v>2233.97</v>
      </c>
      <c r="E4485" s="83" t="s">
        <v>245</v>
      </c>
      <c r="F4485" s="127">
        <f t="shared" si="407"/>
        <v>2725.4434</v>
      </c>
      <c r="G4485" s="95" t="s">
        <v>246</v>
      </c>
      <c r="H4485" s="69"/>
      <c r="I4485" s="76"/>
      <c r="J4485" s="76"/>
      <c r="K4485" s="88"/>
      <c r="N4485" s="18"/>
      <c r="P4485" s="4">
        <v>108.0</v>
      </c>
      <c r="Q4485" s="4"/>
      <c r="R4485" s="4"/>
      <c r="S4485" s="21"/>
      <c r="T4485" s="21"/>
      <c r="V4485" s="89"/>
      <c r="Z4485" s="73"/>
      <c r="AA4485" s="73">
        <v>0.0</v>
      </c>
      <c r="AB4485" s="4"/>
      <c r="AC4485" s="74"/>
      <c r="AD4485" s="75"/>
      <c r="AE4485" s="75"/>
      <c r="AF4485" s="76"/>
      <c r="AJ4485" s="90"/>
      <c r="AK4485" s="18"/>
      <c r="AL4485" s="8">
        <f t="shared" si="409"/>
        <v>0</v>
      </c>
      <c r="AO4485" s="8">
        <v>9.570900527385236</v>
      </c>
      <c r="AT4485" s="18"/>
      <c r="AU4485" s="91"/>
    </row>
    <row r="4486" ht="12.0" customHeight="1">
      <c r="A4486" s="97">
        <v>1102080.0</v>
      </c>
      <c r="B4486" s="92" t="s">
        <v>4962</v>
      </c>
      <c r="C4486" s="81" t="str">
        <f t="shared" si="408"/>
        <v/>
      </c>
      <c r="D4486" s="82">
        <v>2686.99</v>
      </c>
      <c r="E4486" s="83"/>
      <c r="F4486" s="127">
        <f t="shared" si="407"/>
        <v>3278.1278</v>
      </c>
      <c r="G4486" s="95" t="s">
        <v>246</v>
      </c>
      <c r="H4486" s="69"/>
      <c r="I4486" s="76"/>
      <c r="J4486" s="76"/>
      <c r="K4486" s="88"/>
      <c r="N4486" s="18"/>
      <c r="P4486" s="4">
        <v>108.0</v>
      </c>
      <c r="Q4486" s="4"/>
      <c r="R4486" s="4"/>
      <c r="S4486" s="21"/>
      <c r="T4486" s="21"/>
      <c r="V4486" s="89"/>
      <c r="Z4486" s="73"/>
      <c r="AA4486" s="73">
        <v>0.0</v>
      </c>
      <c r="AB4486" s="4"/>
      <c r="AC4486" s="74"/>
      <c r="AD4486" s="75"/>
      <c r="AE4486" s="75"/>
      <c r="AF4486" s="76"/>
      <c r="AJ4486" s="90"/>
      <c r="AK4486" s="18"/>
      <c r="AL4486" s="8">
        <f t="shared" si="409"/>
        <v>0</v>
      </c>
      <c r="AO4486" s="8">
        <v>1.3772197905496282</v>
      </c>
      <c r="AT4486" s="18"/>
      <c r="AU4486" s="91"/>
    </row>
    <row r="4487" ht="12.0" customHeight="1">
      <c r="A4487" s="97">
        <v>1102081.0</v>
      </c>
      <c r="B4487" s="92" t="s">
        <v>4963</v>
      </c>
      <c r="C4487" s="81" t="str">
        <f t="shared" si="408"/>
        <v/>
      </c>
      <c r="D4487" s="82">
        <v>2566.07</v>
      </c>
      <c r="E4487" s="83" t="s">
        <v>245</v>
      </c>
      <c r="F4487" s="127">
        <f t="shared" si="407"/>
        <v>3130.6054</v>
      </c>
      <c r="G4487" s="95" t="s">
        <v>246</v>
      </c>
      <c r="H4487" s="69"/>
      <c r="I4487" s="76"/>
      <c r="J4487" s="76"/>
      <c r="K4487" s="88"/>
      <c r="N4487" s="18"/>
      <c r="P4487" s="4">
        <v>108.0</v>
      </c>
      <c r="Q4487" s="4"/>
      <c r="R4487" s="4"/>
      <c r="S4487" s="21"/>
      <c r="T4487" s="21"/>
      <c r="V4487" s="89"/>
      <c r="Z4487" s="73"/>
      <c r="AA4487" s="73">
        <v>0.0</v>
      </c>
      <c r="AB4487" s="4"/>
      <c r="AC4487" s="74"/>
      <c r="AD4487" s="75"/>
      <c r="AE4487" s="75"/>
      <c r="AF4487" s="76"/>
      <c r="AJ4487" s="90"/>
      <c r="AK4487" s="18"/>
      <c r="AL4487" s="8">
        <f t="shared" si="409"/>
        <v>0</v>
      </c>
      <c r="AO4487" s="8">
        <v>6.249178116096636</v>
      </c>
      <c r="AT4487" s="18"/>
      <c r="AU4487" s="91"/>
    </row>
    <row r="4488" ht="12.0" customHeight="1">
      <c r="A4488" s="97">
        <v>1102082.0</v>
      </c>
      <c r="B4488" s="92" t="s">
        <v>4964</v>
      </c>
      <c r="C4488" s="81" t="str">
        <f t="shared" si="408"/>
        <v/>
      </c>
      <c r="D4488" s="82">
        <v>2566.07</v>
      </c>
      <c r="E4488" s="83" t="s">
        <v>245</v>
      </c>
      <c r="F4488" s="127">
        <f t="shared" si="407"/>
        <v>3130.6054</v>
      </c>
      <c r="G4488" s="95" t="s">
        <v>246</v>
      </c>
      <c r="H4488" s="69"/>
      <c r="I4488" s="76"/>
      <c r="J4488" s="76"/>
      <c r="K4488" s="88"/>
      <c r="N4488" s="18"/>
      <c r="P4488" s="4">
        <v>108.0</v>
      </c>
      <c r="Q4488" s="4"/>
      <c r="R4488" s="4"/>
      <c r="S4488" s="21"/>
      <c r="T4488" s="21"/>
      <c r="V4488" s="89"/>
      <c r="Z4488" s="73"/>
      <c r="AA4488" s="73">
        <v>0.0</v>
      </c>
      <c r="AB4488" s="4"/>
      <c r="AC4488" s="74"/>
      <c r="AD4488" s="75"/>
      <c r="AE4488" s="75"/>
      <c r="AF4488" s="76"/>
      <c r="AJ4488" s="90"/>
      <c r="AK4488" s="18"/>
      <c r="AL4488" s="8">
        <f t="shared" si="409"/>
        <v>0</v>
      </c>
      <c r="AO4488" s="8">
        <v>6.249178116096636</v>
      </c>
      <c r="AT4488" s="18"/>
      <c r="AU4488" s="91"/>
    </row>
    <row r="4489" ht="12.0" customHeight="1">
      <c r="A4489" s="97">
        <v>1102083.0</v>
      </c>
      <c r="B4489" s="92" t="s">
        <v>4965</v>
      </c>
      <c r="C4489" s="81" t="str">
        <f t="shared" si="408"/>
        <v/>
      </c>
      <c r="D4489" s="82">
        <v>3032.55</v>
      </c>
      <c r="E4489" s="83" t="s">
        <v>245</v>
      </c>
      <c r="F4489" s="127">
        <f t="shared" si="407"/>
        <v>3699.711</v>
      </c>
      <c r="G4489" s="95" t="s">
        <v>246</v>
      </c>
      <c r="H4489" s="69"/>
      <c r="I4489" s="76"/>
      <c r="J4489" s="76"/>
      <c r="K4489" s="88"/>
      <c r="N4489" s="18"/>
      <c r="P4489" s="4">
        <v>108.0</v>
      </c>
      <c r="Q4489" s="4"/>
      <c r="R4489" s="4"/>
      <c r="S4489" s="21"/>
      <c r="T4489" s="21"/>
      <c r="V4489" s="89"/>
      <c r="Z4489" s="73"/>
      <c r="AA4489" s="73">
        <v>0.0</v>
      </c>
      <c r="AB4489" s="4"/>
      <c r="AC4489" s="74"/>
      <c r="AD4489" s="75"/>
      <c r="AE4489" s="75"/>
      <c r="AF4489" s="76"/>
      <c r="AJ4489" s="90"/>
      <c r="AK4489" s="18"/>
      <c r="AL4489" s="8">
        <f t="shared" si="409"/>
        <v>0</v>
      </c>
      <c r="AO4489" s="8">
        <v>63.454829058206826</v>
      </c>
      <c r="AT4489" s="18"/>
      <c r="AU4489" s="91"/>
    </row>
    <row r="4490" ht="12.0" customHeight="1">
      <c r="A4490" s="97">
        <v>5102084.0</v>
      </c>
      <c r="B4490" s="92" t="s">
        <v>4966</v>
      </c>
      <c r="C4490" s="81" t="str">
        <f t="shared" si="408"/>
        <v/>
      </c>
      <c r="D4490" s="82">
        <v>4252.07</v>
      </c>
      <c r="E4490" s="94" t="s">
        <v>372</v>
      </c>
      <c r="F4490" s="84">
        <f t="shared" si="407"/>
        <v>5187.5254</v>
      </c>
      <c r="G4490" s="95" t="s">
        <v>246</v>
      </c>
      <c r="H4490" s="69"/>
      <c r="I4490" s="76"/>
      <c r="J4490" s="76"/>
      <c r="K4490" s="88"/>
      <c r="N4490" s="18"/>
      <c r="P4490" s="4">
        <v>108.0</v>
      </c>
      <c r="Q4490" s="4"/>
      <c r="R4490" s="4"/>
      <c r="S4490" s="21"/>
      <c r="T4490" s="21"/>
      <c r="V4490" s="89"/>
      <c r="Z4490" s="73"/>
      <c r="AA4490" s="73">
        <v>11.999928034255689</v>
      </c>
      <c r="AB4490" s="4"/>
      <c r="AC4490" s="74"/>
      <c r="AD4490" s="75"/>
      <c r="AE4490" s="75"/>
      <c r="AF4490" s="76"/>
      <c r="AJ4490" s="90">
        <v>1102084.0</v>
      </c>
      <c r="AK4490" s="18"/>
      <c r="AL4490" s="8">
        <f t="shared" si="409"/>
        <v>0</v>
      </c>
      <c r="AO4490" s="8">
        <v>8.057759866727014</v>
      </c>
      <c r="AT4490" s="18"/>
      <c r="AU4490" s="91"/>
    </row>
    <row r="4491" ht="12.0" customHeight="1">
      <c r="A4491" s="97">
        <v>1102085.0</v>
      </c>
      <c r="B4491" s="92" t="s">
        <v>4967</v>
      </c>
      <c r="C4491" s="81" t="str">
        <f t="shared" si="408"/>
        <v/>
      </c>
      <c r="D4491" s="82">
        <v>3032.55</v>
      </c>
      <c r="E4491" s="83" t="s">
        <v>245</v>
      </c>
      <c r="F4491" s="127">
        <f t="shared" si="407"/>
        <v>3699.711</v>
      </c>
      <c r="G4491" s="95" t="s">
        <v>246</v>
      </c>
      <c r="H4491" s="69"/>
      <c r="I4491" s="76"/>
      <c r="J4491" s="76"/>
      <c r="K4491" s="88"/>
      <c r="N4491" s="18"/>
      <c r="P4491" s="4">
        <v>108.0</v>
      </c>
      <c r="Q4491" s="4"/>
      <c r="R4491" s="4"/>
      <c r="S4491" s="21"/>
      <c r="T4491" s="21"/>
      <c r="V4491" s="89"/>
      <c r="Z4491" s="73"/>
      <c r="AA4491" s="73">
        <v>0.0</v>
      </c>
      <c r="AB4491" s="4"/>
      <c r="AC4491" s="74"/>
      <c r="AD4491" s="75"/>
      <c r="AE4491" s="75"/>
      <c r="AF4491" s="76"/>
      <c r="AJ4491" s="90"/>
      <c r="AK4491" s="18"/>
      <c r="AL4491" s="8">
        <f t="shared" si="409"/>
        <v>0</v>
      </c>
      <c r="AO4491" s="8">
        <v>63.454829058206826</v>
      </c>
      <c r="AT4491" s="18"/>
      <c r="AU4491" s="91"/>
    </row>
    <row r="4492" ht="12.0" customHeight="1">
      <c r="A4492" s="97">
        <v>1102086.0</v>
      </c>
      <c r="B4492" s="92" t="s">
        <v>4968</v>
      </c>
      <c r="C4492" s="81" t="str">
        <f t="shared" si="408"/>
        <v/>
      </c>
      <c r="D4492" s="82">
        <v>3032.55</v>
      </c>
      <c r="E4492" s="83" t="s">
        <v>245</v>
      </c>
      <c r="F4492" s="127">
        <f t="shared" si="407"/>
        <v>3699.711</v>
      </c>
      <c r="G4492" s="95" t="s">
        <v>246</v>
      </c>
      <c r="H4492" s="69"/>
      <c r="I4492" s="76"/>
      <c r="J4492" s="76"/>
      <c r="K4492" s="88"/>
      <c r="N4492" s="18"/>
      <c r="P4492" s="4">
        <v>108.0</v>
      </c>
      <c r="Q4492" s="4"/>
      <c r="R4492" s="4"/>
      <c r="S4492" s="21"/>
      <c r="T4492" s="21"/>
      <c r="V4492" s="89"/>
      <c r="Z4492" s="73"/>
      <c r="AA4492" s="73">
        <v>0.0</v>
      </c>
      <c r="AB4492" s="4"/>
      <c r="AC4492" s="74"/>
      <c r="AD4492" s="75"/>
      <c r="AE4492" s="75"/>
      <c r="AF4492" s="76"/>
      <c r="AJ4492" s="90"/>
      <c r="AK4492" s="18"/>
      <c r="AL4492" s="8">
        <f t="shared" si="409"/>
        <v>0</v>
      </c>
      <c r="AO4492" s="8">
        <v>31.727414529103413</v>
      </c>
      <c r="AT4492" s="18"/>
      <c r="AU4492" s="91"/>
    </row>
    <row r="4493" ht="12.0" customHeight="1">
      <c r="A4493" s="97">
        <v>3705001.0</v>
      </c>
      <c r="B4493" s="92" t="s">
        <v>4969</v>
      </c>
      <c r="C4493" s="93"/>
      <c r="D4493" s="82">
        <v>93.27</v>
      </c>
      <c r="E4493" s="106" t="s">
        <v>372</v>
      </c>
      <c r="F4493" s="84">
        <f t="shared" si="407"/>
        <v>113.7894</v>
      </c>
      <c r="G4493" s="95" t="s">
        <v>274</v>
      </c>
      <c r="H4493" s="69"/>
      <c r="I4493" s="87" t="s">
        <v>538</v>
      </c>
      <c r="J4493" s="100"/>
      <c r="K4493" s="88"/>
      <c r="N4493" s="18"/>
      <c r="P4493" s="4">
        <v>108.0</v>
      </c>
      <c r="Q4493" s="4"/>
      <c r="R4493" s="4"/>
      <c r="S4493" s="21"/>
      <c r="T4493" s="21"/>
      <c r="V4493" s="89"/>
      <c r="Z4493" s="73"/>
      <c r="AA4493" s="73">
        <v>12.0</v>
      </c>
      <c r="AB4493" s="4"/>
      <c r="AC4493" s="74"/>
      <c r="AD4493" s="75"/>
      <c r="AE4493" s="75"/>
      <c r="AF4493" s="76"/>
      <c r="AJ4493" s="90"/>
      <c r="AK4493" s="18"/>
      <c r="AL4493" s="18"/>
      <c r="AT4493" s="18"/>
      <c r="AU4493" s="91"/>
    </row>
    <row r="4494" ht="12.0" customHeight="1">
      <c r="A4494" s="97">
        <v>3705002.0</v>
      </c>
      <c r="B4494" s="92" t="s">
        <v>4970</v>
      </c>
      <c r="C4494" s="93"/>
      <c r="D4494" s="82">
        <v>103.38</v>
      </c>
      <c r="E4494" s="106" t="s">
        <v>507</v>
      </c>
      <c r="F4494" s="84">
        <f t="shared" si="407"/>
        <v>126.1236</v>
      </c>
      <c r="G4494" s="95" t="s">
        <v>274</v>
      </c>
      <c r="H4494" s="69"/>
      <c r="I4494" s="187" t="s">
        <v>4971</v>
      </c>
      <c r="J4494" s="100"/>
      <c r="K4494" s="88"/>
      <c r="N4494" s="18"/>
      <c r="P4494" s="4">
        <v>108.0</v>
      </c>
      <c r="Q4494" s="4"/>
      <c r="R4494" s="4"/>
      <c r="S4494" s="21"/>
      <c r="T4494" s="21"/>
      <c r="V4494" s="89"/>
      <c r="Z4494" s="73"/>
      <c r="AA4494" s="73">
        <v>12.0</v>
      </c>
      <c r="AB4494" s="4"/>
      <c r="AC4494" s="74"/>
      <c r="AD4494" s="75"/>
      <c r="AE4494" s="75"/>
      <c r="AF4494" s="76"/>
      <c r="AJ4494" s="90"/>
      <c r="AK4494" s="18"/>
      <c r="AL4494" s="18"/>
      <c r="AT4494" s="18"/>
      <c r="AU4494" s="91"/>
    </row>
    <row r="4495" ht="12.0" customHeight="1">
      <c r="A4495" s="97">
        <v>3705003.0</v>
      </c>
      <c r="B4495" s="92" t="s">
        <v>4972</v>
      </c>
      <c r="C4495" s="93"/>
      <c r="D4495" s="82">
        <v>120.24</v>
      </c>
      <c r="E4495" s="106" t="s">
        <v>372</v>
      </c>
      <c r="F4495" s="84">
        <f t="shared" si="407"/>
        <v>146.6928</v>
      </c>
      <c r="G4495" s="95" t="s">
        <v>274</v>
      </c>
      <c r="H4495" s="69"/>
      <c r="I4495" s="188"/>
      <c r="J4495" s="100"/>
      <c r="K4495" s="88"/>
      <c r="N4495" s="18"/>
      <c r="P4495" s="4">
        <v>108.0</v>
      </c>
      <c r="Q4495" s="4"/>
      <c r="R4495" s="4"/>
      <c r="S4495" s="21"/>
      <c r="T4495" s="21"/>
      <c r="V4495" s="89"/>
      <c r="Z4495" s="73"/>
      <c r="AA4495" s="73">
        <v>12.0</v>
      </c>
      <c r="AB4495" s="4"/>
      <c r="AC4495" s="74"/>
      <c r="AD4495" s="75"/>
      <c r="AE4495" s="75"/>
      <c r="AF4495" s="76"/>
      <c r="AJ4495" s="90"/>
      <c r="AK4495" s="18"/>
      <c r="AL4495" s="18"/>
      <c r="AT4495" s="18"/>
      <c r="AU4495" s="91"/>
    </row>
    <row r="4496" ht="12.0" customHeight="1">
      <c r="A4496" s="97">
        <v>3705028.0</v>
      </c>
      <c r="B4496" s="92" t="s">
        <v>4973</v>
      </c>
      <c r="C4496" s="93"/>
      <c r="D4496" s="82">
        <v>130.32</v>
      </c>
      <c r="E4496" s="106" t="s">
        <v>372</v>
      </c>
      <c r="F4496" s="84">
        <f t="shared" si="407"/>
        <v>158.9904</v>
      </c>
      <c r="G4496" s="95" t="s">
        <v>246</v>
      </c>
      <c r="H4496" s="69"/>
      <c r="I4496" s="76"/>
      <c r="J4496" s="100"/>
      <c r="K4496" s="88"/>
      <c r="N4496" s="18"/>
      <c r="P4496" s="4">
        <v>108.0</v>
      </c>
      <c r="Q4496" s="4"/>
      <c r="R4496" s="4"/>
      <c r="S4496" s="21"/>
      <c r="T4496" s="21"/>
      <c r="V4496" s="89"/>
      <c r="Z4496" s="73"/>
      <c r="AA4496" s="73">
        <v>12.0</v>
      </c>
      <c r="AB4496" s="4"/>
      <c r="AC4496" s="74"/>
      <c r="AD4496" s="75"/>
      <c r="AE4496" s="75"/>
      <c r="AF4496" s="76"/>
      <c r="AJ4496" s="90"/>
      <c r="AK4496" s="18"/>
      <c r="AL4496" s="18"/>
      <c r="AT4496" s="18"/>
      <c r="AU4496" s="91"/>
    </row>
    <row r="4497" ht="12.0" customHeight="1">
      <c r="A4497" s="97">
        <v>3705029.0</v>
      </c>
      <c r="B4497" s="92" t="s">
        <v>4974</v>
      </c>
      <c r="C4497" s="93"/>
      <c r="D4497" s="82">
        <v>130.32</v>
      </c>
      <c r="E4497" s="106" t="s">
        <v>372</v>
      </c>
      <c r="F4497" s="84">
        <f t="shared" si="407"/>
        <v>158.9904</v>
      </c>
      <c r="G4497" s="95" t="s">
        <v>252</v>
      </c>
      <c r="H4497" s="69"/>
      <c r="I4497" s="76"/>
      <c r="J4497" s="100"/>
      <c r="K4497" s="88"/>
      <c r="N4497" s="18"/>
      <c r="P4497" s="4">
        <v>108.0</v>
      </c>
      <c r="Q4497" s="4"/>
      <c r="R4497" s="4"/>
      <c r="S4497" s="21"/>
      <c r="T4497" s="21"/>
      <c r="V4497" s="89"/>
      <c r="Z4497" s="73"/>
      <c r="AA4497" s="73">
        <v>12.0</v>
      </c>
      <c r="AB4497" s="4"/>
      <c r="AC4497" s="74"/>
      <c r="AD4497" s="75"/>
      <c r="AE4497" s="75"/>
      <c r="AF4497" s="76"/>
      <c r="AJ4497" s="90"/>
      <c r="AK4497" s="18"/>
      <c r="AL4497" s="18"/>
      <c r="AT4497" s="18"/>
      <c r="AU4497" s="91"/>
    </row>
    <row r="4498" ht="12.0" customHeight="1">
      <c r="A4498" s="97">
        <v>3705004.0</v>
      </c>
      <c r="B4498" s="92" t="s">
        <v>4975</v>
      </c>
      <c r="C4498" s="93"/>
      <c r="D4498" s="82">
        <v>130.32</v>
      </c>
      <c r="E4498" s="106" t="s">
        <v>372</v>
      </c>
      <c r="F4498" s="84">
        <f t="shared" si="407"/>
        <v>158.9904</v>
      </c>
      <c r="G4498" s="95" t="s">
        <v>274</v>
      </c>
      <c r="H4498" s="69"/>
      <c r="I4498" s="19" t="s">
        <v>4976</v>
      </c>
      <c r="J4498" s="100"/>
      <c r="K4498" s="88"/>
      <c r="N4498" s="18"/>
      <c r="P4498" s="4">
        <v>108.0</v>
      </c>
      <c r="Q4498" s="4"/>
      <c r="R4498" s="4"/>
      <c r="S4498" s="21"/>
      <c r="T4498" s="21"/>
      <c r="V4498" s="89"/>
      <c r="Z4498" s="73"/>
      <c r="AA4498" s="73">
        <v>12.0</v>
      </c>
      <c r="AB4498" s="4"/>
      <c r="AC4498" s="74"/>
      <c r="AD4498" s="75"/>
      <c r="AE4498" s="75"/>
      <c r="AF4498" s="76"/>
      <c r="AJ4498" s="90"/>
      <c r="AK4498" s="18"/>
      <c r="AL4498" s="18"/>
      <c r="AT4498" s="18"/>
      <c r="AU4498" s="91"/>
    </row>
    <row r="4499" ht="12.0" customHeight="1">
      <c r="A4499" s="97">
        <v>3705030.0</v>
      </c>
      <c r="B4499" s="92" t="s">
        <v>4977</v>
      </c>
      <c r="C4499" s="93"/>
      <c r="D4499" s="82">
        <v>183.18</v>
      </c>
      <c r="E4499" s="106" t="s">
        <v>372</v>
      </c>
      <c r="F4499" s="84">
        <f t="shared" si="407"/>
        <v>223.4796</v>
      </c>
      <c r="G4499" s="95" t="s">
        <v>246</v>
      </c>
      <c r="H4499" s="69"/>
      <c r="J4499" s="100"/>
      <c r="K4499" s="88"/>
      <c r="N4499" s="18"/>
      <c r="P4499" s="4">
        <v>108.0</v>
      </c>
      <c r="Q4499" s="4"/>
      <c r="R4499" s="4"/>
      <c r="S4499" s="21"/>
      <c r="T4499" s="21"/>
      <c r="V4499" s="89"/>
      <c r="Z4499" s="73"/>
      <c r="AA4499" s="73">
        <v>12.0</v>
      </c>
      <c r="AB4499" s="4"/>
      <c r="AC4499" s="74"/>
      <c r="AD4499" s="75"/>
      <c r="AE4499" s="75"/>
      <c r="AF4499" s="76"/>
      <c r="AJ4499" s="90"/>
      <c r="AK4499" s="18"/>
      <c r="AL4499" s="18"/>
      <c r="AT4499" s="18"/>
      <c r="AU4499" s="91"/>
    </row>
    <row r="4500" ht="12.0" customHeight="1">
      <c r="A4500" s="97">
        <v>3705031.0</v>
      </c>
      <c r="B4500" s="92" t="s">
        <v>4978</v>
      </c>
      <c r="C4500" s="93"/>
      <c r="D4500" s="82">
        <v>183.18</v>
      </c>
      <c r="E4500" s="106" t="s">
        <v>372</v>
      </c>
      <c r="F4500" s="84">
        <f t="shared" si="407"/>
        <v>223.4796</v>
      </c>
      <c r="G4500" s="95" t="s">
        <v>252</v>
      </c>
      <c r="H4500" s="69"/>
      <c r="J4500" s="100"/>
      <c r="K4500" s="88"/>
      <c r="N4500" s="18"/>
      <c r="P4500" s="4">
        <v>108.0</v>
      </c>
      <c r="Q4500" s="4"/>
      <c r="R4500" s="4"/>
      <c r="S4500" s="21"/>
      <c r="T4500" s="21"/>
      <c r="V4500" s="89"/>
      <c r="Z4500" s="73"/>
      <c r="AA4500" s="73">
        <v>12.0</v>
      </c>
      <c r="AB4500" s="4"/>
      <c r="AC4500" s="74"/>
      <c r="AD4500" s="75"/>
      <c r="AE4500" s="75"/>
      <c r="AF4500" s="76"/>
      <c r="AJ4500" s="90"/>
      <c r="AK4500" s="18"/>
      <c r="AL4500" s="18"/>
      <c r="AT4500" s="18"/>
      <c r="AU4500" s="91"/>
    </row>
    <row r="4501" ht="12.0" customHeight="1">
      <c r="A4501" s="97">
        <v>3705005.0</v>
      </c>
      <c r="B4501" s="92" t="s">
        <v>4979</v>
      </c>
      <c r="C4501" s="93"/>
      <c r="D4501" s="82">
        <v>183.18</v>
      </c>
      <c r="E4501" s="106" t="s">
        <v>372</v>
      </c>
      <c r="F4501" s="84">
        <f t="shared" si="407"/>
        <v>223.4796</v>
      </c>
      <c r="G4501" s="95" t="s">
        <v>274</v>
      </c>
      <c r="H4501" s="69"/>
      <c r="J4501" s="100"/>
      <c r="K4501" s="88"/>
      <c r="N4501" s="18"/>
      <c r="P4501" s="4">
        <v>108.0</v>
      </c>
      <c r="Q4501" s="4"/>
      <c r="R4501" s="4"/>
      <c r="S4501" s="21"/>
      <c r="T4501" s="21"/>
      <c r="V4501" s="89"/>
      <c r="Z4501" s="73"/>
      <c r="AA4501" s="73">
        <v>12.0</v>
      </c>
      <c r="AB4501" s="4"/>
      <c r="AC4501" s="74"/>
      <c r="AD4501" s="75"/>
      <c r="AE4501" s="75"/>
      <c r="AF4501" s="76"/>
      <c r="AJ4501" s="90"/>
      <c r="AK4501" s="18"/>
      <c r="AL4501" s="18"/>
      <c r="AT4501" s="18"/>
      <c r="AU4501" s="91"/>
    </row>
    <row r="4502" ht="12.0" customHeight="1">
      <c r="A4502" s="97">
        <v>3705032.0</v>
      </c>
      <c r="B4502" s="92" t="s">
        <v>4980</v>
      </c>
      <c r="C4502" s="93"/>
      <c r="D4502" s="82">
        <v>219.01</v>
      </c>
      <c r="E4502" s="106" t="s">
        <v>372</v>
      </c>
      <c r="F4502" s="84">
        <f t="shared" si="407"/>
        <v>267.1922</v>
      </c>
      <c r="G4502" s="95" t="s">
        <v>246</v>
      </c>
      <c r="H4502" s="69"/>
      <c r="I4502" s="76"/>
      <c r="J4502" s="100"/>
      <c r="K4502" s="88"/>
      <c r="N4502" s="18"/>
      <c r="P4502" s="4">
        <v>108.0</v>
      </c>
      <c r="Q4502" s="4"/>
      <c r="R4502" s="4"/>
      <c r="S4502" s="21"/>
      <c r="T4502" s="21"/>
      <c r="V4502" s="89"/>
      <c r="Z4502" s="73"/>
      <c r="AA4502" s="73">
        <v>12.0</v>
      </c>
      <c r="AB4502" s="4"/>
      <c r="AC4502" s="74"/>
      <c r="AD4502" s="75"/>
      <c r="AE4502" s="75"/>
      <c r="AF4502" s="76"/>
      <c r="AJ4502" s="90"/>
      <c r="AK4502" s="18"/>
      <c r="AL4502" s="18"/>
      <c r="AT4502" s="18"/>
      <c r="AU4502" s="91"/>
    </row>
    <row r="4503" ht="12.0" customHeight="1">
      <c r="A4503" s="97">
        <v>3705033.0</v>
      </c>
      <c r="B4503" s="92" t="s">
        <v>4981</v>
      </c>
      <c r="C4503" s="93"/>
      <c r="D4503" s="82">
        <v>219.01</v>
      </c>
      <c r="E4503" s="106" t="s">
        <v>458</v>
      </c>
      <c r="F4503" s="84">
        <f t="shared" si="407"/>
        <v>267.1922</v>
      </c>
      <c r="G4503" s="95" t="s">
        <v>252</v>
      </c>
      <c r="H4503" s="69"/>
      <c r="I4503" s="76"/>
      <c r="J4503" s="100"/>
      <c r="K4503" s="88"/>
      <c r="N4503" s="18"/>
      <c r="P4503" s="4">
        <v>108.0</v>
      </c>
      <c r="Q4503" s="4"/>
      <c r="R4503" s="4"/>
      <c r="S4503" s="21"/>
      <c r="T4503" s="21"/>
      <c r="V4503" s="89"/>
      <c r="Z4503" s="73"/>
      <c r="AA4503" s="73">
        <v>12.0</v>
      </c>
      <c r="AB4503" s="4"/>
      <c r="AC4503" s="74"/>
      <c r="AD4503" s="75"/>
      <c r="AE4503" s="75"/>
      <c r="AF4503" s="76"/>
      <c r="AJ4503" s="90"/>
      <c r="AK4503" s="18"/>
      <c r="AL4503" s="18"/>
      <c r="AT4503" s="18"/>
      <c r="AU4503" s="91"/>
    </row>
    <row r="4504" ht="12.0" customHeight="1">
      <c r="A4504" s="97">
        <v>3705034.0</v>
      </c>
      <c r="B4504" s="92" t="s">
        <v>4982</v>
      </c>
      <c r="C4504" s="93"/>
      <c r="D4504" s="82">
        <v>219.01</v>
      </c>
      <c r="E4504" s="106" t="s">
        <v>372</v>
      </c>
      <c r="F4504" s="84">
        <f t="shared" si="407"/>
        <v>267.1922</v>
      </c>
      <c r="G4504" s="95" t="s">
        <v>252</v>
      </c>
      <c r="H4504" s="69"/>
      <c r="I4504" s="76"/>
      <c r="J4504" s="100"/>
      <c r="K4504" s="88"/>
      <c r="N4504" s="18"/>
      <c r="P4504" s="4">
        <v>108.0</v>
      </c>
      <c r="Q4504" s="4"/>
      <c r="R4504" s="4"/>
      <c r="S4504" s="21"/>
      <c r="T4504" s="21"/>
      <c r="V4504" s="89"/>
      <c r="Z4504" s="73"/>
      <c r="AA4504" s="73">
        <v>12.0</v>
      </c>
      <c r="AB4504" s="4"/>
      <c r="AC4504" s="74"/>
      <c r="AD4504" s="75"/>
      <c r="AE4504" s="75"/>
      <c r="AF4504" s="76"/>
      <c r="AJ4504" s="90"/>
      <c r="AK4504" s="18"/>
      <c r="AL4504" s="18"/>
      <c r="AT4504" s="18"/>
      <c r="AU4504" s="91"/>
    </row>
    <row r="4505" ht="12.0" customHeight="1">
      <c r="A4505" s="97">
        <v>3705006.0</v>
      </c>
      <c r="B4505" s="92" t="s">
        <v>4983</v>
      </c>
      <c r="C4505" s="93"/>
      <c r="D4505" s="82">
        <v>219.01</v>
      </c>
      <c r="E4505" s="106" t="s">
        <v>372</v>
      </c>
      <c r="F4505" s="84">
        <f t="shared" si="407"/>
        <v>267.1922</v>
      </c>
      <c r="G4505" s="95" t="s">
        <v>274</v>
      </c>
      <c r="H4505" s="69"/>
      <c r="I4505" s="76"/>
      <c r="J4505" s="100"/>
      <c r="K4505" s="88"/>
      <c r="N4505" s="18"/>
      <c r="P4505" s="4">
        <v>108.0</v>
      </c>
      <c r="Q4505" s="4"/>
      <c r="R4505" s="4"/>
      <c r="S4505" s="21"/>
      <c r="T4505" s="21"/>
      <c r="V4505" s="89"/>
      <c r="Z4505" s="73"/>
      <c r="AA4505" s="73">
        <v>12.0</v>
      </c>
      <c r="AB4505" s="4"/>
      <c r="AC4505" s="74"/>
      <c r="AD4505" s="75"/>
      <c r="AE4505" s="75"/>
      <c r="AF4505" s="76"/>
      <c r="AJ4505" s="90"/>
      <c r="AK4505" s="18"/>
      <c r="AL4505" s="18"/>
      <c r="AT4505" s="18"/>
      <c r="AU4505" s="91"/>
    </row>
    <row r="4506" ht="12.0" customHeight="1">
      <c r="A4506" s="97">
        <v>3705035.0</v>
      </c>
      <c r="B4506" s="92" t="s">
        <v>4984</v>
      </c>
      <c r="C4506" s="93"/>
      <c r="D4506" s="82">
        <v>265.49</v>
      </c>
      <c r="E4506" s="106" t="s">
        <v>372</v>
      </c>
      <c r="F4506" s="84">
        <f t="shared" si="407"/>
        <v>323.8978</v>
      </c>
      <c r="G4506" s="95" t="s">
        <v>246</v>
      </c>
      <c r="H4506" s="69"/>
      <c r="I4506" s="76"/>
      <c r="J4506" s="100"/>
      <c r="K4506" s="88"/>
      <c r="N4506" s="18"/>
      <c r="P4506" s="4">
        <v>108.0</v>
      </c>
      <c r="Q4506" s="4"/>
      <c r="R4506" s="4"/>
      <c r="S4506" s="21"/>
      <c r="T4506" s="21"/>
      <c r="V4506" s="89"/>
      <c r="Z4506" s="73"/>
      <c r="AA4506" s="73">
        <v>12.0</v>
      </c>
      <c r="AB4506" s="4"/>
      <c r="AC4506" s="74"/>
      <c r="AD4506" s="75"/>
      <c r="AE4506" s="75"/>
      <c r="AF4506" s="76"/>
      <c r="AJ4506" s="90"/>
      <c r="AK4506" s="18"/>
      <c r="AL4506" s="18"/>
      <c r="AT4506" s="18"/>
      <c r="AU4506" s="91"/>
    </row>
    <row r="4507" ht="12.0" customHeight="1">
      <c r="A4507" s="97">
        <v>3705036.0</v>
      </c>
      <c r="B4507" s="92" t="s">
        <v>4985</v>
      </c>
      <c r="C4507" s="93"/>
      <c r="D4507" s="82">
        <v>265.49</v>
      </c>
      <c r="E4507" s="106" t="s">
        <v>497</v>
      </c>
      <c r="F4507" s="84">
        <f t="shared" si="407"/>
        <v>323.8978</v>
      </c>
      <c r="G4507" s="95" t="s">
        <v>246</v>
      </c>
      <c r="H4507" s="69"/>
      <c r="I4507" s="76"/>
      <c r="J4507" s="100"/>
      <c r="K4507" s="88"/>
      <c r="N4507" s="18"/>
      <c r="P4507" s="4">
        <v>108.0</v>
      </c>
      <c r="Q4507" s="4"/>
      <c r="R4507" s="4"/>
      <c r="S4507" s="21"/>
      <c r="T4507" s="21"/>
      <c r="V4507" s="89"/>
      <c r="Z4507" s="73"/>
      <c r="AA4507" s="73">
        <v>12.0</v>
      </c>
      <c r="AB4507" s="4"/>
      <c r="AC4507" s="74"/>
      <c r="AD4507" s="75"/>
      <c r="AE4507" s="75"/>
      <c r="AF4507" s="76"/>
      <c r="AJ4507" s="90"/>
      <c r="AK4507" s="18"/>
      <c r="AL4507" s="18"/>
      <c r="AT4507" s="18"/>
      <c r="AU4507" s="91"/>
    </row>
    <row r="4508" ht="12.0" customHeight="1">
      <c r="A4508" s="97">
        <v>3705037.0</v>
      </c>
      <c r="B4508" s="92" t="s">
        <v>4986</v>
      </c>
      <c r="C4508" s="93"/>
      <c r="D4508" s="82">
        <v>270.18</v>
      </c>
      <c r="E4508" s="106" t="s">
        <v>372</v>
      </c>
      <c r="F4508" s="84">
        <f t="shared" si="407"/>
        <v>329.6196</v>
      </c>
      <c r="G4508" s="95" t="s">
        <v>246</v>
      </c>
      <c r="H4508" s="69"/>
      <c r="I4508" s="76"/>
      <c r="J4508" s="100"/>
      <c r="K4508" s="88"/>
      <c r="N4508" s="18"/>
      <c r="P4508" s="4">
        <v>108.0</v>
      </c>
      <c r="Q4508" s="4"/>
      <c r="R4508" s="4"/>
      <c r="S4508" s="21"/>
      <c r="T4508" s="21"/>
      <c r="V4508" s="89"/>
      <c r="Z4508" s="73"/>
      <c r="AA4508" s="73">
        <v>12.0</v>
      </c>
      <c r="AB4508" s="4"/>
      <c r="AC4508" s="74"/>
      <c r="AD4508" s="75"/>
      <c r="AE4508" s="75"/>
      <c r="AF4508" s="76"/>
      <c r="AJ4508" s="90"/>
      <c r="AK4508" s="18"/>
      <c r="AL4508" s="18"/>
      <c r="AT4508" s="18"/>
      <c r="AU4508" s="91"/>
    </row>
    <row r="4509" ht="12.0" customHeight="1">
      <c r="A4509" s="97">
        <v>3705038.0</v>
      </c>
      <c r="B4509" s="92" t="s">
        <v>4987</v>
      </c>
      <c r="C4509" s="93"/>
      <c r="D4509" s="82">
        <v>270.18</v>
      </c>
      <c r="E4509" s="106" t="s">
        <v>372</v>
      </c>
      <c r="F4509" s="84">
        <f t="shared" si="407"/>
        <v>329.6196</v>
      </c>
      <c r="G4509" s="95" t="s">
        <v>246</v>
      </c>
      <c r="H4509" s="69"/>
      <c r="I4509" s="76"/>
      <c r="J4509" s="100"/>
      <c r="K4509" s="88"/>
      <c r="N4509" s="18"/>
      <c r="P4509" s="4">
        <v>108.0</v>
      </c>
      <c r="Q4509" s="4"/>
      <c r="R4509" s="4"/>
      <c r="S4509" s="21"/>
      <c r="T4509" s="21"/>
      <c r="V4509" s="89"/>
      <c r="Z4509" s="73"/>
      <c r="AA4509" s="73">
        <v>12.0</v>
      </c>
      <c r="AB4509" s="4"/>
      <c r="AC4509" s="74"/>
      <c r="AD4509" s="75"/>
      <c r="AE4509" s="75"/>
      <c r="AF4509" s="76"/>
      <c r="AJ4509" s="90"/>
      <c r="AK4509" s="18"/>
      <c r="AL4509" s="18"/>
      <c r="AT4509" s="18"/>
      <c r="AU4509" s="91"/>
    </row>
    <row r="4510" ht="12.0" customHeight="1">
      <c r="A4510" s="97">
        <v>3705039.0</v>
      </c>
      <c r="B4510" s="92" t="s">
        <v>4988</v>
      </c>
      <c r="C4510" s="93"/>
      <c r="D4510" s="82">
        <v>270.18</v>
      </c>
      <c r="E4510" s="106" t="s">
        <v>372</v>
      </c>
      <c r="F4510" s="84">
        <f t="shared" si="407"/>
        <v>329.6196</v>
      </c>
      <c r="G4510" s="95" t="s">
        <v>252</v>
      </c>
      <c r="H4510" s="69"/>
      <c r="I4510" s="76"/>
      <c r="J4510" s="100"/>
      <c r="K4510" s="88"/>
      <c r="N4510" s="18"/>
      <c r="P4510" s="4">
        <v>108.0</v>
      </c>
      <c r="Q4510" s="4"/>
      <c r="R4510" s="4"/>
      <c r="S4510" s="21"/>
      <c r="T4510" s="21"/>
      <c r="V4510" s="89"/>
      <c r="Z4510" s="73"/>
      <c r="AA4510" s="73">
        <v>12.0</v>
      </c>
      <c r="AB4510" s="4"/>
      <c r="AC4510" s="74"/>
      <c r="AD4510" s="75"/>
      <c r="AE4510" s="75"/>
      <c r="AF4510" s="76"/>
      <c r="AJ4510" s="90"/>
      <c r="AK4510" s="18"/>
      <c r="AL4510" s="18"/>
      <c r="AT4510" s="18"/>
      <c r="AU4510" s="91"/>
    </row>
    <row r="4511" ht="12.0" customHeight="1">
      <c r="A4511" s="97">
        <v>3705040.0</v>
      </c>
      <c r="B4511" s="92" t="s">
        <v>4989</v>
      </c>
      <c r="C4511" s="93"/>
      <c r="D4511" s="82">
        <v>270.18</v>
      </c>
      <c r="E4511" s="106" t="s">
        <v>245</v>
      </c>
      <c r="F4511" s="84">
        <f t="shared" si="407"/>
        <v>329.6196</v>
      </c>
      <c r="G4511" s="95" t="s">
        <v>252</v>
      </c>
      <c r="H4511" s="69"/>
      <c r="I4511" s="76"/>
      <c r="J4511" s="100"/>
      <c r="K4511" s="88"/>
      <c r="N4511" s="18"/>
      <c r="P4511" s="4">
        <v>108.0</v>
      </c>
      <c r="Q4511" s="4"/>
      <c r="R4511" s="4"/>
      <c r="S4511" s="21"/>
      <c r="T4511" s="21"/>
      <c r="V4511" s="89"/>
      <c r="Z4511" s="73"/>
      <c r="AA4511" s="73">
        <v>12.0</v>
      </c>
      <c r="AB4511" s="4"/>
      <c r="AC4511" s="74"/>
      <c r="AD4511" s="75"/>
      <c r="AE4511" s="75"/>
      <c r="AF4511" s="76"/>
      <c r="AJ4511" s="90"/>
      <c r="AK4511" s="18"/>
      <c r="AL4511" s="18"/>
      <c r="AT4511" s="18"/>
      <c r="AU4511" s="91"/>
    </row>
    <row r="4512" ht="12.0" customHeight="1">
      <c r="A4512" s="97">
        <v>3705041.0</v>
      </c>
      <c r="B4512" s="92" t="s">
        <v>4990</v>
      </c>
      <c r="C4512" s="93"/>
      <c r="D4512" s="82">
        <v>270.18</v>
      </c>
      <c r="E4512" s="106" t="s">
        <v>372</v>
      </c>
      <c r="F4512" s="84">
        <f t="shared" si="407"/>
        <v>329.6196</v>
      </c>
      <c r="G4512" s="95" t="s">
        <v>252</v>
      </c>
      <c r="H4512" s="69"/>
      <c r="I4512" s="76"/>
      <c r="J4512" s="100"/>
      <c r="K4512" s="88"/>
      <c r="N4512" s="18"/>
      <c r="P4512" s="4">
        <v>108.0</v>
      </c>
      <c r="Q4512" s="4"/>
      <c r="R4512" s="4"/>
      <c r="S4512" s="21"/>
      <c r="T4512" s="21"/>
      <c r="V4512" s="89"/>
      <c r="Z4512" s="73"/>
      <c r="AA4512" s="73">
        <v>12.0</v>
      </c>
      <c r="AB4512" s="4"/>
      <c r="AC4512" s="74"/>
      <c r="AD4512" s="75"/>
      <c r="AE4512" s="75"/>
      <c r="AF4512" s="76"/>
      <c r="AJ4512" s="90"/>
      <c r="AK4512" s="18"/>
      <c r="AL4512" s="18"/>
      <c r="AT4512" s="18"/>
      <c r="AU4512" s="91"/>
    </row>
    <row r="4513" ht="12.0" customHeight="1">
      <c r="A4513" s="97">
        <v>3705042.0</v>
      </c>
      <c r="B4513" s="92" t="s">
        <v>4991</v>
      </c>
      <c r="C4513" s="93"/>
      <c r="D4513" s="82">
        <v>270.18</v>
      </c>
      <c r="E4513" s="106" t="s">
        <v>372</v>
      </c>
      <c r="F4513" s="84">
        <f t="shared" si="407"/>
        <v>329.6196</v>
      </c>
      <c r="G4513" s="95" t="s">
        <v>274</v>
      </c>
      <c r="H4513" s="69"/>
      <c r="I4513" s="76"/>
      <c r="J4513" s="100"/>
      <c r="K4513" s="88"/>
      <c r="N4513" s="18"/>
      <c r="P4513" s="4">
        <v>108.0</v>
      </c>
      <c r="Q4513" s="4"/>
      <c r="R4513" s="4"/>
      <c r="S4513" s="21"/>
      <c r="T4513" s="21"/>
      <c r="V4513" s="89"/>
      <c r="Z4513" s="73"/>
      <c r="AA4513" s="73">
        <v>12.0</v>
      </c>
      <c r="AB4513" s="4"/>
      <c r="AC4513" s="74"/>
      <c r="AD4513" s="75"/>
      <c r="AE4513" s="75"/>
      <c r="AF4513" s="76"/>
      <c r="AJ4513" s="90"/>
      <c r="AK4513" s="18"/>
      <c r="AL4513" s="18"/>
      <c r="AT4513" s="18"/>
      <c r="AU4513" s="91"/>
    </row>
    <row r="4514" ht="12.0" customHeight="1">
      <c r="A4514" s="97">
        <v>3705043.0</v>
      </c>
      <c r="B4514" s="92" t="s">
        <v>4992</v>
      </c>
      <c r="C4514" s="93"/>
      <c r="D4514" s="82">
        <v>332.7</v>
      </c>
      <c r="E4514" s="106" t="s">
        <v>372</v>
      </c>
      <c r="F4514" s="84">
        <f t="shared" si="407"/>
        <v>405.894</v>
      </c>
      <c r="G4514" s="95" t="s">
        <v>246</v>
      </c>
      <c r="H4514" s="69"/>
      <c r="I4514" s="76"/>
      <c r="J4514" s="100"/>
      <c r="K4514" s="88"/>
      <c r="N4514" s="18"/>
      <c r="P4514" s="4">
        <v>108.0</v>
      </c>
      <c r="Q4514" s="4"/>
      <c r="R4514" s="4"/>
      <c r="S4514" s="21"/>
      <c r="T4514" s="21"/>
      <c r="V4514" s="89"/>
      <c r="Z4514" s="73"/>
      <c r="AA4514" s="73">
        <v>12.0</v>
      </c>
      <c r="AB4514" s="4"/>
      <c r="AC4514" s="74"/>
      <c r="AD4514" s="75"/>
      <c r="AE4514" s="75"/>
      <c r="AF4514" s="76"/>
      <c r="AJ4514" s="90"/>
      <c r="AK4514" s="18"/>
      <c r="AL4514" s="18"/>
      <c r="AT4514" s="18"/>
      <c r="AU4514" s="91"/>
    </row>
    <row r="4515" ht="12.0" customHeight="1">
      <c r="A4515" s="97">
        <v>3705044.0</v>
      </c>
      <c r="B4515" s="92" t="s">
        <v>4993</v>
      </c>
      <c r="C4515" s="93"/>
      <c r="D4515" s="82">
        <v>332.7</v>
      </c>
      <c r="E4515" s="106" t="s">
        <v>372</v>
      </c>
      <c r="F4515" s="84">
        <f t="shared" si="407"/>
        <v>405.894</v>
      </c>
      <c r="G4515" s="95" t="s">
        <v>246</v>
      </c>
      <c r="H4515" s="69"/>
      <c r="I4515" s="76"/>
      <c r="J4515" s="100"/>
      <c r="K4515" s="88"/>
      <c r="N4515" s="18"/>
      <c r="P4515" s="4">
        <v>108.0</v>
      </c>
      <c r="Q4515" s="4"/>
      <c r="R4515" s="4"/>
      <c r="S4515" s="21"/>
      <c r="T4515" s="21"/>
      <c r="V4515" s="89"/>
      <c r="Z4515" s="73"/>
      <c r="AA4515" s="73">
        <v>12.0</v>
      </c>
      <c r="AB4515" s="4"/>
      <c r="AC4515" s="74"/>
      <c r="AD4515" s="75"/>
      <c r="AE4515" s="75"/>
      <c r="AF4515" s="76"/>
      <c r="AJ4515" s="90"/>
      <c r="AK4515" s="18"/>
      <c r="AL4515" s="18"/>
      <c r="AT4515" s="18"/>
      <c r="AU4515" s="91"/>
    </row>
    <row r="4516" ht="12.0" customHeight="1">
      <c r="A4516" s="97">
        <v>3705045.0</v>
      </c>
      <c r="B4516" s="92" t="s">
        <v>4994</v>
      </c>
      <c r="C4516" s="93"/>
      <c r="D4516" s="82">
        <v>332.7</v>
      </c>
      <c r="E4516" s="106" t="s">
        <v>245</v>
      </c>
      <c r="F4516" s="84">
        <f t="shared" si="407"/>
        <v>405.894</v>
      </c>
      <c r="G4516" s="95" t="s">
        <v>252</v>
      </c>
      <c r="H4516" s="69"/>
      <c r="I4516" s="76"/>
      <c r="J4516" s="100"/>
      <c r="K4516" s="88"/>
      <c r="N4516" s="18"/>
      <c r="P4516" s="4">
        <v>108.0</v>
      </c>
      <c r="Q4516" s="4"/>
      <c r="R4516" s="4"/>
      <c r="S4516" s="21"/>
      <c r="T4516" s="21"/>
      <c r="V4516" s="89"/>
      <c r="Z4516" s="73"/>
      <c r="AA4516" s="73">
        <v>12.0</v>
      </c>
      <c r="AB4516" s="4"/>
      <c r="AC4516" s="74"/>
      <c r="AD4516" s="75"/>
      <c r="AE4516" s="75"/>
      <c r="AF4516" s="76"/>
      <c r="AJ4516" s="90"/>
      <c r="AK4516" s="18"/>
      <c r="AL4516" s="18"/>
      <c r="AT4516" s="18"/>
      <c r="AU4516" s="91"/>
    </row>
    <row r="4517" ht="12.0" customHeight="1">
      <c r="A4517" s="97">
        <v>3705046.0</v>
      </c>
      <c r="B4517" s="92" t="s">
        <v>4995</v>
      </c>
      <c r="C4517" s="93"/>
      <c r="D4517" s="82">
        <v>332.7</v>
      </c>
      <c r="E4517" s="106" t="s">
        <v>372</v>
      </c>
      <c r="F4517" s="84">
        <f t="shared" si="407"/>
        <v>405.894</v>
      </c>
      <c r="G4517" s="95" t="s">
        <v>252</v>
      </c>
      <c r="H4517" s="69"/>
      <c r="I4517" s="76"/>
      <c r="J4517" s="100"/>
      <c r="K4517" s="88"/>
      <c r="N4517" s="18"/>
      <c r="P4517" s="4">
        <v>108.0</v>
      </c>
      <c r="Q4517" s="4"/>
      <c r="R4517" s="4"/>
      <c r="S4517" s="21"/>
      <c r="T4517" s="21"/>
      <c r="V4517" s="89"/>
      <c r="Z4517" s="73"/>
      <c r="AA4517" s="73">
        <v>12.0</v>
      </c>
      <c r="AB4517" s="4"/>
      <c r="AC4517" s="74"/>
      <c r="AD4517" s="75"/>
      <c r="AE4517" s="75"/>
      <c r="AF4517" s="76"/>
      <c r="AJ4517" s="90"/>
      <c r="AK4517" s="18"/>
      <c r="AL4517" s="18"/>
      <c r="AT4517" s="18"/>
      <c r="AU4517" s="91"/>
    </row>
    <row r="4518" ht="12.0" customHeight="1">
      <c r="A4518" s="97">
        <v>3705047.0</v>
      </c>
      <c r="B4518" s="92" t="s">
        <v>4996</v>
      </c>
      <c r="C4518" s="93"/>
      <c r="D4518" s="82">
        <v>332.7</v>
      </c>
      <c r="E4518" s="106" t="s">
        <v>372</v>
      </c>
      <c r="F4518" s="84">
        <f t="shared" si="407"/>
        <v>405.894</v>
      </c>
      <c r="G4518" s="95" t="s">
        <v>252</v>
      </c>
      <c r="H4518" s="69"/>
      <c r="I4518" s="76"/>
      <c r="J4518" s="100"/>
      <c r="K4518" s="88"/>
      <c r="N4518" s="18"/>
      <c r="P4518" s="4">
        <v>108.0</v>
      </c>
      <c r="Q4518" s="4"/>
      <c r="R4518" s="4"/>
      <c r="S4518" s="21"/>
      <c r="T4518" s="21"/>
      <c r="V4518" s="89"/>
      <c r="Z4518" s="73"/>
      <c r="AA4518" s="73">
        <v>12.0</v>
      </c>
      <c r="AB4518" s="4"/>
      <c r="AC4518" s="74"/>
      <c r="AD4518" s="75"/>
      <c r="AE4518" s="75"/>
      <c r="AF4518" s="76"/>
      <c r="AJ4518" s="90"/>
      <c r="AK4518" s="18"/>
      <c r="AL4518" s="18"/>
      <c r="AT4518" s="18"/>
      <c r="AU4518" s="91"/>
    </row>
    <row r="4519" ht="12.0" customHeight="1">
      <c r="A4519" s="97">
        <v>3705048.0</v>
      </c>
      <c r="B4519" s="92" t="s">
        <v>4997</v>
      </c>
      <c r="C4519" s="93"/>
      <c r="D4519" s="82">
        <v>332.7</v>
      </c>
      <c r="E4519" s="106" t="s">
        <v>372</v>
      </c>
      <c r="F4519" s="84">
        <f t="shared" si="407"/>
        <v>405.894</v>
      </c>
      <c r="G4519" s="95" t="s">
        <v>274</v>
      </c>
      <c r="H4519" s="69"/>
      <c r="I4519" s="76"/>
      <c r="J4519" s="100"/>
      <c r="K4519" s="88"/>
      <c r="N4519" s="18"/>
      <c r="P4519" s="4">
        <v>108.0</v>
      </c>
      <c r="Q4519" s="4"/>
      <c r="R4519" s="4"/>
      <c r="S4519" s="21"/>
      <c r="T4519" s="21"/>
      <c r="V4519" s="89"/>
      <c r="Z4519" s="73"/>
      <c r="AA4519" s="73">
        <v>12.0</v>
      </c>
      <c r="AB4519" s="4"/>
      <c r="AC4519" s="74"/>
      <c r="AD4519" s="75"/>
      <c r="AE4519" s="75"/>
      <c r="AF4519" s="76"/>
      <c r="AJ4519" s="90"/>
      <c r="AK4519" s="18"/>
      <c r="AL4519" s="18"/>
      <c r="AT4519" s="18"/>
      <c r="AU4519" s="91"/>
    </row>
    <row r="4520" ht="12.0" customHeight="1">
      <c r="A4520" s="97">
        <v>3705049.0</v>
      </c>
      <c r="B4520" s="92" t="s">
        <v>4998</v>
      </c>
      <c r="C4520" s="93"/>
      <c r="D4520" s="82">
        <v>393.14</v>
      </c>
      <c r="E4520" s="106" t="s">
        <v>372</v>
      </c>
      <c r="F4520" s="84">
        <f t="shared" si="407"/>
        <v>479.6308</v>
      </c>
      <c r="G4520" s="95" t="s">
        <v>246</v>
      </c>
      <c r="H4520" s="69"/>
      <c r="I4520" s="76"/>
      <c r="J4520" s="100"/>
      <c r="K4520" s="88"/>
      <c r="N4520" s="18"/>
      <c r="P4520" s="4">
        <v>108.0</v>
      </c>
      <c r="Q4520" s="4"/>
      <c r="R4520" s="4"/>
      <c r="S4520" s="21"/>
      <c r="T4520" s="21"/>
      <c r="V4520" s="89"/>
      <c r="Z4520" s="73"/>
      <c r="AA4520" s="73">
        <v>12.0</v>
      </c>
      <c r="AB4520" s="4"/>
      <c r="AC4520" s="74"/>
      <c r="AD4520" s="75"/>
      <c r="AE4520" s="75"/>
      <c r="AF4520" s="76"/>
      <c r="AJ4520" s="90"/>
      <c r="AK4520" s="18"/>
      <c r="AL4520" s="18"/>
      <c r="AT4520" s="18"/>
      <c r="AU4520" s="91"/>
    </row>
    <row r="4521" ht="12.0" customHeight="1">
      <c r="A4521" s="97">
        <v>3705050.0</v>
      </c>
      <c r="B4521" s="92" t="s">
        <v>4999</v>
      </c>
      <c r="C4521" s="93"/>
      <c r="D4521" s="82">
        <v>393.14</v>
      </c>
      <c r="E4521" s="106" t="s">
        <v>497</v>
      </c>
      <c r="F4521" s="84">
        <f t="shared" si="407"/>
        <v>479.6308</v>
      </c>
      <c r="G4521" s="95" t="s">
        <v>252</v>
      </c>
      <c r="H4521" s="69"/>
      <c r="I4521" s="76"/>
      <c r="J4521" s="100"/>
      <c r="K4521" s="88"/>
      <c r="N4521" s="18"/>
      <c r="P4521" s="4">
        <v>108.0</v>
      </c>
      <c r="Q4521" s="4"/>
      <c r="R4521" s="4"/>
      <c r="S4521" s="21"/>
      <c r="T4521" s="21"/>
      <c r="V4521" s="89"/>
      <c r="Z4521" s="73"/>
      <c r="AA4521" s="73">
        <v>12.0</v>
      </c>
      <c r="AB4521" s="4"/>
      <c r="AC4521" s="74"/>
      <c r="AD4521" s="75"/>
      <c r="AE4521" s="75"/>
      <c r="AF4521" s="76"/>
      <c r="AJ4521" s="90"/>
      <c r="AK4521" s="18"/>
      <c r="AL4521" s="18"/>
      <c r="AT4521" s="18"/>
      <c r="AU4521" s="91"/>
    </row>
    <row r="4522" ht="12.0" customHeight="1">
      <c r="A4522" s="97">
        <v>3705051.0</v>
      </c>
      <c r="B4522" s="92" t="s">
        <v>5000</v>
      </c>
      <c r="C4522" s="93"/>
      <c r="D4522" s="82">
        <v>393.14</v>
      </c>
      <c r="E4522" s="106" t="s">
        <v>372</v>
      </c>
      <c r="F4522" s="84">
        <f t="shared" si="407"/>
        <v>479.6308</v>
      </c>
      <c r="G4522" s="95" t="s">
        <v>252</v>
      </c>
      <c r="H4522" s="69"/>
      <c r="I4522" s="76"/>
      <c r="J4522" s="100"/>
      <c r="K4522" s="88"/>
      <c r="N4522" s="18"/>
      <c r="P4522" s="4">
        <v>108.0</v>
      </c>
      <c r="Q4522" s="4"/>
      <c r="R4522" s="4"/>
      <c r="S4522" s="21"/>
      <c r="T4522" s="21"/>
      <c r="V4522" s="89"/>
      <c r="Z4522" s="73"/>
      <c r="AA4522" s="73">
        <v>12.0</v>
      </c>
      <c r="AB4522" s="4"/>
      <c r="AC4522" s="74"/>
      <c r="AD4522" s="75"/>
      <c r="AE4522" s="75"/>
      <c r="AF4522" s="76"/>
      <c r="AJ4522" s="90"/>
      <c r="AK4522" s="18"/>
      <c r="AL4522" s="18"/>
      <c r="AT4522" s="18"/>
      <c r="AU4522" s="91"/>
    </row>
    <row r="4523" ht="12.0" customHeight="1">
      <c r="A4523" s="97">
        <v>3705052.0</v>
      </c>
      <c r="B4523" s="92" t="s">
        <v>5001</v>
      </c>
      <c r="C4523" s="93"/>
      <c r="D4523" s="82">
        <v>393.14</v>
      </c>
      <c r="E4523" s="106" t="s">
        <v>507</v>
      </c>
      <c r="F4523" s="84">
        <f t="shared" si="407"/>
        <v>479.6308</v>
      </c>
      <c r="G4523" s="95" t="s">
        <v>274</v>
      </c>
      <c r="H4523" s="69"/>
      <c r="I4523" s="76"/>
      <c r="J4523" s="100"/>
      <c r="K4523" s="88"/>
      <c r="N4523" s="18"/>
      <c r="P4523" s="4">
        <v>108.0</v>
      </c>
      <c r="Q4523" s="4"/>
      <c r="R4523" s="4"/>
      <c r="S4523" s="21"/>
      <c r="T4523" s="21"/>
      <c r="V4523" s="89"/>
      <c r="Z4523" s="73"/>
      <c r="AA4523" s="73">
        <v>12.0</v>
      </c>
      <c r="AB4523" s="4"/>
      <c r="AC4523" s="74"/>
      <c r="AD4523" s="75"/>
      <c r="AE4523" s="75"/>
      <c r="AF4523" s="76"/>
      <c r="AJ4523" s="90"/>
      <c r="AK4523" s="18"/>
      <c r="AL4523" s="18"/>
      <c r="AT4523" s="18"/>
      <c r="AU4523" s="91"/>
    </row>
    <row r="4524" ht="12.0" customHeight="1">
      <c r="A4524" s="97">
        <v>3705053.0</v>
      </c>
      <c r="B4524" s="92" t="s">
        <v>5002</v>
      </c>
      <c r="C4524" s="93"/>
      <c r="D4524" s="82">
        <v>525.65</v>
      </c>
      <c r="E4524" s="106" t="s">
        <v>372</v>
      </c>
      <c r="F4524" s="84">
        <f t="shared" si="407"/>
        <v>641.293</v>
      </c>
      <c r="G4524" s="95" t="s">
        <v>246</v>
      </c>
      <c r="H4524" s="69"/>
      <c r="I4524" s="76"/>
      <c r="J4524" s="100"/>
      <c r="K4524" s="88"/>
      <c r="N4524" s="18"/>
      <c r="P4524" s="4">
        <v>108.0</v>
      </c>
      <c r="Q4524" s="4"/>
      <c r="R4524" s="4"/>
      <c r="S4524" s="21"/>
      <c r="T4524" s="21"/>
      <c r="V4524" s="89"/>
      <c r="Z4524" s="73"/>
      <c r="AA4524" s="73">
        <v>12.0</v>
      </c>
      <c r="AB4524" s="4"/>
      <c r="AC4524" s="74"/>
      <c r="AD4524" s="75"/>
      <c r="AE4524" s="75"/>
      <c r="AF4524" s="76"/>
      <c r="AJ4524" s="90"/>
      <c r="AK4524" s="18"/>
      <c r="AL4524" s="18"/>
      <c r="AT4524" s="18"/>
      <c r="AU4524" s="91"/>
    </row>
    <row r="4525" ht="12.0" customHeight="1">
      <c r="A4525" s="97">
        <v>3705054.0</v>
      </c>
      <c r="B4525" s="92" t="s">
        <v>5003</v>
      </c>
      <c r="C4525" s="93"/>
      <c r="D4525" s="82">
        <v>525.65</v>
      </c>
      <c r="E4525" s="106" t="s">
        <v>372</v>
      </c>
      <c r="F4525" s="84">
        <f t="shared" si="407"/>
        <v>641.293</v>
      </c>
      <c r="G4525" s="95" t="s">
        <v>246</v>
      </c>
      <c r="H4525" s="69"/>
      <c r="I4525" s="76"/>
      <c r="J4525" s="100"/>
      <c r="K4525" s="88"/>
      <c r="N4525" s="18"/>
      <c r="P4525" s="4">
        <v>108.0</v>
      </c>
      <c r="Q4525" s="4"/>
      <c r="R4525" s="4"/>
      <c r="S4525" s="21"/>
      <c r="T4525" s="21"/>
      <c r="V4525" s="89"/>
      <c r="Z4525" s="73"/>
      <c r="AA4525" s="73">
        <v>12.0</v>
      </c>
      <c r="AB4525" s="4"/>
      <c r="AC4525" s="74"/>
      <c r="AD4525" s="75"/>
      <c r="AE4525" s="75"/>
      <c r="AF4525" s="76"/>
      <c r="AJ4525" s="90"/>
      <c r="AK4525" s="18"/>
      <c r="AL4525" s="18"/>
      <c r="AT4525" s="18"/>
      <c r="AU4525" s="91"/>
    </row>
    <row r="4526" ht="12.0" customHeight="1">
      <c r="A4526" s="97">
        <v>3705055.0</v>
      </c>
      <c r="B4526" s="92" t="s">
        <v>5004</v>
      </c>
      <c r="C4526" s="93"/>
      <c r="D4526" s="82">
        <v>525.65</v>
      </c>
      <c r="E4526" s="106" t="s">
        <v>372</v>
      </c>
      <c r="F4526" s="84">
        <f t="shared" si="407"/>
        <v>641.293</v>
      </c>
      <c r="G4526" s="95" t="s">
        <v>252</v>
      </c>
      <c r="H4526" s="69"/>
      <c r="I4526" s="76"/>
      <c r="J4526" s="100"/>
      <c r="K4526" s="88"/>
      <c r="N4526" s="18"/>
      <c r="P4526" s="4">
        <v>108.0</v>
      </c>
      <c r="Q4526" s="4"/>
      <c r="R4526" s="4"/>
      <c r="S4526" s="21"/>
      <c r="T4526" s="21"/>
      <c r="V4526" s="89"/>
      <c r="Z4526" s="73"/>
      <c r="AA4526" s="73">
        <v>12.0</v>
      </c>
      <c r="AB4526" s="4"/>
      <c r="AC4526" s="74"/>
      <c r="AD4526" s="75"/>
      <c r="AE4526" s="75"/>
      <c r="AF4526" s="76"/>
      <c r="AJ4526" s="90"/>
      <c r="AK4526" s="18"/>
      <c r="AL4526" s="18"/>
      <c r="AT4526" s="18"/>
      <c r="AU4526" s="91"/>
    </row>
    <row r="4527" ht="12.0" customHeight="1">
      <c r="A4527" s="97">
        <v>3705056.0</v>
      </c>
      <c r="B4527" s="92" t="s">
        <v>5005</v>
      </c>
      <c r="C4527" s="93"/>
      <c r="D4527" s="82">
        <v>525.65</v>
      </c>
      <c r="E4527" s="106" t="s">
        <v>372</v>
      </c>
      <c r="F4527" s="84">
        <f t="shared" si="407"/>
        <v>641.293</v>
      </c>
      <c r="G4527" s="95" t="s">
        <v>252</v>
      </c>
      <c r="H4527" s="69"/>
      <c r="I4527" s="76"/>
      <c r="J4527" s="100"/>
      <c r="K4527" s="88"/>
      <c r="N4527" s="18"/>
      <c r="P4527" s="4">
        <v>108.0</v>
      </c>
      <c r="Q4527" s="4"/>
      <c r="R4527" s="4"/>
      <c r="S4527" s="21"/>
      <c r="T4527" s="21"/>
      <c r="V4527" s="89"/>
      <c r="Z4527" s="73"/>
      <c r="AA4527" s="73">
        <v>12.0</v>
      </c>
      <c r="AB4527" s="4"/>
      <c r="AC4527" s="74"/>
      <c r="AD4527" s="75"/>
      <c r="AE4527" s="75"/>
      <c r="AF4527" s="76"/>
      <c r="AJ4527" s="90"/>
      <c r="AK4527" s="18"/>
      <c r="AL4527" s="18"/>
      <c r="AT4527" s="18"/>
      <c r="AU4527" s="91"/>
    </row>
    <row r="4528" ht="12.0" customHeight="1">
      <c r="A4528" s="97">
        <v>3705057.0</v>
      </c>
      <c r="B4528" s="92" t="s">
        <v>5006</v>
      </c>
      <c r="C4528" s="93"/>
      <c r="D4528" s="82">
        <v>525.65</v>
      </c>
      <c r="E4528" s="106" t="s">
        <v>372</v>
      </c>
      <c r="F4528" s="84">
        <f t="shared" si="407"/>
        <v>641.293</v>
      </c>
      <c r="G4528" s="95" t="s">
        <v>252</v>
      </c>
      <c r="H4528" s="69"/>
      <c r="I4528" s="76"/>
      <c r="J4528" s="100"/>
      <c r="K4528" s="88"/>
      <c r="N4528" s="18"/>
      <c r="P4528" s="4">
        <v>108.0</v>
      </c>
      <c r="Q4528" s="4"/>
      <c r="R4528" s="4"/>
      <c r="S4528" s="21"/>
      <c r="T4528" s="21"/>
      <c r="V4528" s="89"/>
      <c r="Z4528" s="73"/>
      <c r="AA4528" s="73">
        <v>12.0</v>
      </c>
      <c r="AB4528" s="4"/>
      <c r="AC4528" s="74"/>
      <c r="AD4528" s="75"/>
      <c r="AE4528" s="75"/>
      <c r="AF4528" s="76"/>
      <c r="AJ4528" s="90"/>
      <c r="AK4528" s="18"/>
      <c r="AL4528" s="18"/>
      <c r="AT4528" s="18"/>
      <c r="AU4528" s="91"/>
    </row>
    <row r="4529" ht="12.0" customHeight="1">
      <c r="A4529" s="97">
        <v>3705058.0</v>
      </c>
      <c r="B4529" s="92" t="s">
        <v>5007</v>
      </c>
      <c r="C4529" s="93"/>
      <c r="D4529" s="82">
        <v>610.65</v>
      </c>
      <c r="E4529" s="106" t="s">
        <v>372</v>
      </c>
      <c r="F4529" s="84">
        <f t="shared" si="407"/>
        <v>744.993</v>
      </c>
      <c r="G4529" s="95" t="s">
        <v>246</v>
      </c>
      <c r="H4529" s="69"/>
      <c r="I4529" s="76"/>
      <c r="J4529" s="100"/>
      <c r="K4529" s="88"/>
      <c r="N4529" s="18"/>
      <c r="P4529" s="4">
        <v>108.0</v>
      </c>
      <c r="Q4529" s="4"/>
      <c r="R4529" s="4"/>
      <c r="S4529" s="21"/>
      <c r="T4529" s="21"/>
      <c r="V4529" s="89"/>
      <c r="Z4529" s="73"/>
      <c r="AA4529" s="73">
        <v>12.0</v>
      </c>
      <c r="AB4529" s="4"/>
      <c r="AC4529" s="74"/>
      <c r="AD4529" s="75"/>
      <c r="AE4529" s="75"/>
      <c r="AF4529" s="76"/>
      <c r="AJ4529" s="90"/>
      <c r="AK4529" s="18"/>
      <c r="AL4529" s="18"/>
      <c r="AT4529" s="18"/>
      <c r="AU4529" s="91"/>
    </row>
    <row r="4530" ht="12.0" customHeight="1">
      <c r="A4530" s="97">
        <v>3705059.0</v>
      </c>
      <c r="B4530" s="92" t="s">
        <v>5008</v>
      </c>
      <c r="C4530" s="93"/>
      <c r="D4530" s="82">
        <v>610.65</v>
      </c>
      <c r="E4530" s="106" t="s">
        <v>372</v>
      </c>
      <c r="F4530" s="84">
        <f t="shared" si="407"/>
        <v>744.993</v>
      </c>
      <c r="G4530" s="95" t="s">
        <v>246</v>
      </c>
      <c r="H4530" s="69"/>
      <c r="I4530" s="76"/>
      <c r="J4530" s="100"/>
      <c r="K4530" s="88"/>
      <c r="N4530" s="18"/>
      <c r="P4530" s="4">
        <v>108.0</v>
      </c>
      <c r="Q4530" s="4"/>
      <c r="R4530" s="4"/>
      <c r="S4530" s="21"/>
      <c r="T4530" s="21"/>
      <c r="V4530" s="89"/>
      <c r="Z4530" s="73"/>
      <c r="AA4530" s="73">
        <v>12.0</v>
      </c>
      <c r="AB4530" s="4"/>
      <c r="AC4530" s="74"/>
      <c r="AD4530" s="75"/>
      <c r="AE4530" s="75"/>
      <c r="AF4530" s="76"/>
      <c r="AJ4530" s="90"/>
      <c r="AK4530" s="18"/>
      <c r="AL4530" s="18"/>
      <c r="AT4530" s="18"/>
      <c r="AU4530" s="91"/>
    </row>
    <row r="4531" ht="12.0" customHeight="1">
      <c r="A4531" s="97">
        <v>3705060.0</v>
      </c>
      <c r="B4531" s="92" t="s">
        <v>5009</v>
      </c>
      <c r="C4531" s="93"/>
      <c r="D4531" s="82">
        <v>610.65</v>
      </c>
      <c r="E4531" s="106" t="s">
        <v>245</v>
      </c>
      <c r="F4531" s="84">
        <f t="shared" si="407"/>
        <v>744.993</v>
      </c>
      <c r="G4531" s="95" t="s">
        <v>252</v>
      </c>
      <c r="H4531" s="69"/>
      <c r="I4531" s="76"/>
      <c r="J4531" s="100"/>
      <c r="K4531" s="88"/>
      <c r="N4531" s="18"/>
      <c r="P4531" s="4">
        <v>108.0</v>
      </c>
      <c r="Q4531" s="4"/>
      <c r="R4531" s="4"/>
      <c r="S4531" s="21"/>
      <c r="T4531" s="21"/>
      <c r="V4531" s="89"/>
      <c r="Z4531" s="73"/>
      <c r="AA4531" s="73">
        <v>12.0</v>
      </c>
      <c r="AB4531" s="4"/>
      <c r="AC4531" s="74"/>
      <c r="AD4531" s="75"/>
      <c r="AE4531" s="75"/>
      <c r="AF4531" s="76"/>
      <c r="AJ4531" s="90"/>
      <c r="AK4531" s="18"/>
      <c r="AL4531" s="18"/>
      <c r="AT4531" s="18"/>
      <c r="AU4531" s="91"/>
    </row>
    <row r="4532" ht="12.0" customHeight="1">
      <c r="A4532" s="97">
        <v>3705061.0</v>
      </c>
      <c r="B4532" s="92" t="s">
        <v>5010</v>
      </c>
      <c r="C4532" s="93"/>
      <c r="D4532" s="82">
        <v>610.65</v>
      </c>
      <c r="E4532" s="106" t="s">
        <v>372</v>
      </c>
      <c r="F4532" s="84">
        <f t="shared" si="407"/>
        <v>744.993</v>
      </c>
      <c r="G4532" s="95" t="s">
        <v>252</v>
      </c>
      <c r="H4532" s="69"/>
      <c r="I4532" s="76"/>
      <c r="J4532" s="100"/>
      <c r="K4532" s="88"/>
      <c r="N4532" s="18"/>
      <c r="P4532" s="4">
        <v>108.0</v>
      </c>
      <c r="Q4532" s="4"/>
      <c r="R4532" s="4"/>
      <c r="S4532" s="21"/>
      <c r="T4532" s="21"/>
      <c r="V4532" s="89"/>
      <c r="Z4532" s="73"/>
      <c r="AA4532" s="73">
        <v>12.0</v>
      </c>
      <c r="AB4532" s="4"/>
      <c r="AC4532" s="74"/>
      <c r="AD4532" s="75"/>
      <c r="AE4532" s="75"/>
      <c r="AF4532" s="76"/>
      <c r="AJ4532" s="90"/>
      <c r="AK4532" s="18"/>
      <c r="AL4532" s="18"/>
      <c r="AT4532" s="18"/>
      <c r="AU4532" s="91"/>
    </row>
    <row r="4533" ht="12.0" customHeight="1">
      <c r="A4533" s="97">
        <v>3705062.0</v>
      </c>
      <c r="B4533" s="92" t="s">
        <v>5011</v>
      </c>
      <c r="C4533" s="93"/>
      <c r="D4533" s="82">
        <v>610.65</v>
      </c>
      <c r="E4533" s="106" t="s">
        <v>372</v>
      </c>
      <c r="F4533" s="84">
        <f t="shared" si="407"/>
        <v>744.993</v>
      </c>
      <c r="G4533" s="95" t="s">
        <v>252</v>
      </c>
      <c r="H4533" s="69"/>
      <c r="I4533" s="76"/>
      <c r="J4533" s="100"/>
      <c r="K4533" s="88"/>
      <c r="N4533" s="18"/>
      <c r="P4533" s="4">
        <v>108.0</v>
      </c>
      <c r="Q4533" s="4"/>
      <c r="R4533" s="4"/>
      <c r="S4533" s="21"/>
      <c r="T4533" s="21"/>
      <c r="V4533" s="89"/>
      <c r="Z4533" s="73"/>
      <c r="AA4533" s="73">
        <v>12.0</v>
      </c>
      <c r="AB4533" s="4"/>
      <c r="AC4533" s="74"/>
      <c r="AD4533" s="75"/>
      <c r="AE4533" s="75"/>
      <c r="AF4533" s="76"/>
      <c r="AJ4533" s="90"/>
      <c r="AK4533" s="18"/>
      <c r="AL4533" s="18"/>
      <c r="AT4533" s="18"/>
      <c r="AU4533" s="91"/>
    </row>
    <row r="4534" ht="12.0" customHeight="1">
      <c r="A4534" s="97">
        <v>3705063.0</v>
      </c>
      <c r="B4534" s="92" t="s">
        <v>5012</v>
      </c>
      <c r="C4534" s="93"/>
      <c r="D4534" s="82">
        <v>766.19</v>
      </c>
      <c r="E4534" s="106" t="s">
        <v>372</v>
      </c>
      <c r="F4534" s="84">
        <f t="shared" si="407"/>
        <v>934.7518</v>
      </c>
      <c r="G4534" s="95" t="s">
        <v>252</v>
      </c>
      <c r="H4534" s="69"/>
      <c r="I4534" s="76"/>
      <c r="J4534" s="100"/>
      <c r="K4534" s="88"/>
      <c r="N4534" s="18"/>
      <c r="P4534" s="4">
        <v>108.0</v>
      </c>
      <c r="Q4534" s="4"/>
      <c r="R4534" s="4"/>
      <c r="S4534" s="21"/>
      <c r="T4534" s="21"/>
      <c r="V4534" s="89"/>
      <c r="Z4534" s="73"/>
      <c r="AA4534" s="73">
        <v>12.0</v>
      </c>
      <c r="AB4534" s="4"/>
      <c r="AC4534" s="74"/>
      <c r="AD4534" s="75"/>
      <c r="AE4534" s="75"/>
      <c r="AF4534" s="76"/>
      <c r="AJ4534" s="90"/>
      <c r="AK4534" s="18"/>
      <c r="AL4534" s="18"/>
      <c r="AT4534" s="18"/>
      <c r="AU4534" s="91"/>
    </row>
    <row r="4535" ht="12.0" customHeight="1">
      <c r="A4535" s="109">
        <v>3705064.0</v>
      </c>
      <c r="B4535" s="110" t="s">
        <v>5013</v>
      </c>
      <c r="C4535" s="111"/>
      <c r="D4535" s="82">
        <v>766.19</v>
      </c>
      <c r="E4535" s="106" t="s">
        <v>372</v>
      </c>
      <c r="F4535" s="128">
        <f t="shared" si="407"/>
        <v>934.7518</v>
      </c>
      <c r="G4535" s="112" t="s">
        <v>252</v>
      </c>
      <c r="H4535" s="69"/>
      <c r="I4535" s="76"/>
      <c r="J4535" s="100"/>
      <c r="K4535" s="88"/>
      <c r="N4535" s="18"/>
      <c r="P4535" s="4">
        <v>108.0</v>
      </c>
      <c r="Q4535" s="4"/>
      <c r="R4535" s="4"/>
      <c r="S4535" s="21"/>
      <c r="T4535" s="21"/>
      <c r="V4535" s="89"/>
      <c r="Z4535" s="73"/>
      <c r="AA4535" s="73">
        <v>12.0</v>
      </c>
      <c r="AB4535" s="4"/>
      <c r="AC4535" s="74"/>
      <c r="AD4535" s="75"/>
      <c r="AE4535" s="75"/>
      <c r="AF4535" s="76"/>
      <c r="AJ4535" s="90"/>
      <c r="AK4535" s="18"/>
      <c r="AL4535" s="18"/>
      <c r="AT4535" s="18"/>
      <c r="AU4535" s="91"/>
    </row>
    <row r="4536" ht="75.0" customHeight="1">
      <c r="A4536" s="62">
        <v>190.0</v>
      </c>
      <c r="B4536" s="113" t="s">
        <v>5014</v>
      </c>
      <c r="C4536" s="66"/>
      <c r="D4536" s="82"/>
      <c r="E4536" s="66"/>
      <c r="F4536" s="114"/>
      <c r="G4536" s="68"/>
      <c r="H4536" s="69"/>
      <c r="I4536" s="78"/>
      <c r="J4536" s="178"/>
      <c r="K4536" s="71"/>
      <c r="N4536" s="18"/>
      <c r="P4536" s="4">
        <v>264.0</v>
      </c>
      <c r="Q4536" s="4"/>
      <c r="R4536" s="5"/>
      <c r="S4536" s="21"/>
      <c r="T4536" s="21"/>
      <c r="V4536" s="72"/>
      <c r="Z4536" s="73"/>
      <c r="AA4536" s="73"/>
      <c r="AB4536" s="4"/>
      <c r="AC4536" s="74"/>
      <c r="AD4536" s="75"/>
      <c r="AE4536" s="75"/>
      <c r="AF4536" s="76"/>
      <c r="AJ4536" s="90"/>
      <c r="AK4536" s="18"/>
      <c r="AL4536" s="18"/>
      <c r="AT4536" s="18"/>
      <c r="AU4536" s="91"/>
    </row>
    <row r="4537" ht="12.0" customHeight="1">
      <c r="A4537" s="79">
        <v>5401001.0</v>
      </c>
      <c r="B4537" s="80" t="s">
        <v>4850</v>
      </c>
      <c r="C4537" s="81"/>
      <c r="D4537" s="82">
        <v>167.78</v>
      </c>
      <c r="E4537" s="83" t="s">
        <v>245</v>
      </c>
      <c r="F4537" s="84">
        <f t="shared" ref="F4537:F4577" si="410">D4537*1.22</f>
        <v>204.6916</v>
      </c>
      <c r="G4537" s="85" t="s">
        <v>274</v>
      </c>
      <c r="H4537" s="69"/>
      <c r="I4537" s="190"/>
      <c r="J4537" s="100"/>
      <c r="K4537" s="88"/>
      <c r="N4537" s="18"/>
      <c r="P4537" s="4">
        <v>264.0</v>
      </c>
      <c r="Q4537" s="4"/>
      <c r="R4537" s="4"/>
      <c r="S4537" s="21"/>
      <c r="T4537" s="21"/>
      <c r="V4537" s="89"/>
      <c r="Z4537" s="73"/>
      <c r="AA4537" s="73">
        <v>20.0</v>
      </c>
      <c r="AB4537" s="4"/>
      <c r="AC4537" s="74"/>
      <c r="AD4537" s="75"/>
      <c r="AE4537" s="75"/>
      <c r="AF4537" s="76"/>
      <c r="AJ4537" s="90"/>
      <c r="AK4537" s="18"/>
      <c r="AL4537" s="18"/>
      <c r="AT4537" s="18"/>
      <c r="AU4537" s="91"/>
    </row>
    <row r="4538" ht="12.0" customHeight="1">
      <c r="A4538" s="97">
        <v>5401002.0</v>
      </c>
      <c r="B4538" s="92" t="s">
        <v>4851</v>
      </c>
      <c r="C4538" s="93"/>
      <c r="D4538" s="82">
        <v>217.62</v>
      </c>
      <c r="E4538" s="94" t="s">
        <v>379</v>
      </c>
      <c r="F4538" s="84">
        <f t="shared" si="410"/>
        <v>265.4964</v>
      </c>
      <c r="G4538" s="95" t="s">
        <v>274</v>
      </c>
      <c r="H4538" s="69"/>
      <c r="I4538" s="190"/>
      <c r="J4538" s="100"/>
      <c r="K4538" s="88"/>
      <c r="N4538" s="18"/>
      <c r="P4538" s="4">
        <v>264.0</v>
      </c>
      <c r="Q4538" s="4"/>
      <c r="R4538" s="4"/>
      <c r="S4538" s="21"/>
      <c r="T4538" s="21"/>
      <c r="V4538" s="89"/>
      <c r="Z4538" s="73"/>
      <c r="AA4538" s="73">
        <v>20.00140607424072</v>
      </c>
      <c r="AB4538" s="4"/>
      <c r="AC4538" s="74"/>
      <c r="AD4538" s="75"/>
      <c r="AE4538" s="75"/>
      <c r="AF4538" s="76"/>
      <c r="AJ4538" s="90"/>
      <c r="AK4538" s="18"/>
      <c r="AL4538" s="18"/>
      <c r="AT4538" s="18"/>
      <c r="AU4538" s="91"/>
    </row>
    <row r="4539" ht="12.0" customHeight="1">
      <c r="A4539" s="97">
        <v>5401003.0</v>
      </c>
      <c r="B4539" s="92" t="s">
        <v>4852</v>
      </c>
      <c r="C4539" s="93"/>
      <c r="D4539" s="82">
        <v>400.83</v>
      </c>
      <c r="E4539" s="94" t="s">
        <v>245</v>
      </c>
      <c r="F4539" s="84">
        <f t="shared" si="410"/>
        <v>489.0126</v>
      </c>
      <c r="G4539" s="95" t="s">
        <v>252</v>
      </c>
      <c r="H4539" s="69"/>
      <c r="I4539" s="190"/>
      <c r="J4539" s="76"/>
      <c r="K4539" s="88"/>
      <c r="N4539" s="18"/>
      <c r="P4539" s="4">
        <v>264.0</v>
      </c>
      <c r="Q4539" s="4"/>
      <c r="R4539" s="4"/>
      <c r="S4539" s="21"/>
      <c r="T4539" s="21"/>
      <c r="V4539" s="89"/>
      <c r="Z4539" s="73"/>
      <c r="AA4539" s="73">
        <v>20.001526834109484</v>
      </c>
      <c r="AB4539" s="4"/>
      <c r="AC4539" s="74"/>
      <c r="AD4539" s="75"/>
      <c r="AE4539" s="75"/>
      <c r="AF4539" s="76"/>
      <c r="AJ4539" s="90"/>
      <c r="AK4539" s="18"/>
      <c r="AL4539" s="18"/>
      <c r="AT4539" s="18"/>
      <c r="AU4539" s="91"/>
    </row>
    <row r="4540" ht="12.0" customHeight="1">
      <c r="A4540" s="97">
        <v>5401004.0</v>
      </c>
      <c r="B4540" s="92" t="s">
        <v>4853</v>
      </c>
      <c r="C4540" s="93"/>
      <c r="D4540" s="82">
        <v>688.92</v>
      </c>
      <c r="E4540" s="94" t="s">
        <v>245</v>
      </c>
      <c r="F4540" s="84">
        <f t="shared" si="410"/>
        <v>840.4824</v>
      </c>
      <c r="G4540" s="95" t="s">
        <v>252</v>
      </c>
      <c r="H4540" s="69"/>
      <c r="I4540" s="190"/>
      <c r="J4540" s="76"/>
      <c r="K4540" s="88"/>
      <c r="N4540" s="18"/>
      <c r="P4540" s="4">
        <v>264.0</v>
      </c>
      <c r="Q4540" s="4"/>
      <c r="R4540" s="4"/>
      <c r="S4540" s="21"/>
      <c r="T4540" s="21"/>
      <c r="V4540" s="89"/>
      <c r="Z4540" s="73"/>
      <c r="AA4540" s="73">
        <v>19.99911164412464</v>
      </c>
      <c r="AB4540" s="4"/>
      <c r="AC4540" s="74"/>
      <c r="AD4540" s="75"/>
      <c r="AE4540" s="75"/>
      <c r="AF4540" s="76"/>
      <c r="AJ4540" s="90"/>
      <c r="AK4540" s="18"/>
      <c r="AL4540" s="18"/>
      <c r="AT4540" s="18"/>
      <c r="AU4540" s="91"/>
    </row>
    <row r="4541" ht="12.0" customHeight="1">
      <c r="A4541" s="97">
        <v>5401005.0</v>
      </c>
      <c r="B4541" s="92" t="s">
        <v>4854</v>
      </c>
      <c r="C4541" s="93"/>
      <c r="D4541" s="82">
        <v>962.44</v>
      </c>
      <c r="E4541" s="94" t="s">
        <v>245</v>
      </c>
      <c r="F4541" s="84">
        <f t="shared" si="410"/>
        <v>1174.1768</v>
      </c>
      <c r="G4541" s="95" t="s">
        <v>252</v>
      </c>
      <c r="H4541" s="69"/>
      <c r="I4541" s="190"/>
      <c r="J4541" s="76"/>
      <c r="K4541" s="88"/>
      <c r="N4541" s="18"/>
      <c r="P4541" s="4">
        <v>264.0</v>
      </c>
      <c r="Q4541" s="4"/>
      <c r="R4541" s="4"/>
      <c r="S4541" s="21"/>
      <c r="T4541" s="21"/>
      <c r="V4541" s="89"/>
      <c r="Z4541" s="73"/>
      <c r="AA4541" s="73">
        <v>20.000317944804777</v>
      </c>
      <c r="AB4541" s="4"/>
      <c r="AC4541" s="74"/>
      <c r="AD4541" s="75"/>
      <c r="AE4541" s="75"/>
      <c r="AF4541" s="76"/>
      <c r="AJ4541" s="90"/>
      <c r="AK4541" s="18"/>
      <c r="AL4541" s="18"/>
      <c r="AT4541" s="18"/>
      <c r="AU4541" s="91"/>
    </row>
    <row r="4542" ht="12.0" customHeight="1">
      <c r="A4542" s="97">
        <v>5116010.0</v>
      </c>
      <c r="B4542" s="92" t="s">
        <v>5015</v>
      </c>
      <c r="C4542" s="93"/>
      <c r="D4542" s="82">
        <v>173.42</v>
      </c>
      <c r="E4542" s="94" t="s">
        <v>245</v>
      </c>
      <c r="F4542" s="84">
        <f t="shared" si="410"/>
        <v>211.5724</v>
      </c>
      <c r="G4542" s="95"/>
      <c r="H4542" s="69"/>
      <c r="I4542" s="190"/>
      <c r="J4542" s="100"/>
      <c r="K4542" s="88"/>
      <c r="N4542" s="18"/>
      <c r="P4542" s="4">
        <v>264.0</v>
      </c>
      <c r="Q4542" s="4"/>
      <c r="R4542" s="4"/>
      <c r="S4542" s="21"/>
      <c r="T4542" s="21"/>
      <c r="V4542" s="89"/>
      <c r="Z4542" s="73"/>
      <c r="AA4542" s="73">
        <v>12.005751258087713</v>
      </c>
      <c r="AB4542" s="4"/>
      <c r="AC4542" s="74"/>
      <c r="AD4542" s="75"/>
      <c r="AE4542" s="75"/>
      <c r="AF4542" s="76"/>
      <c r="AJ4542" s="90"/>
      <c r="AK4542" s="18"/>
      <c r="AL4542" s="18"/>
      <c r="AT4542" s="18"/>
      <c r="AU4542" s="91"/>
    </row>
    <row r="4543" ht="12.0" customHeight="1">
      <c r="A4543" s="97">
        <v>5116011.0</v>
      </c>
      <c r="B4543" s="92" t="s">
        <v>5016</v>
      </c>
      <c r="C4543" s="93"/>
      <c r="D4543" s="82">
        <v>206.63</v>
      </c>
      <c r="E4543" s="94"/>
      <c r="F4543" s="84">
        <f t="shared" si="410"/>
        <v>252.0886</v>
      </c>
      <c r="G4543" s="95"/>
      <c r="H4543" s="69"/>
      <c r="I4543" s="190"/>
      <c r="J4543" s="100"/>
      <c r="K4543" s="88"/>
      <c r="N4543" s="18"/>
      <c r="P4543" s="4">
        <v>264.0</v>
      </c>
      <c r="Q4543" s="4"/>
      <c r="R4543" s="4"/>
      <c r="S4543" s="21"/>
      <c r="T4543" s="21"/>
      <c r="V4543" s="89"/>
      <c r="Z4543" s="73"/>
      <c r="AA4543" s="73">
        <v>12.001928020565558</v>
      </c>
      <c r="AB4543" s="4"/>
      <c r="AC4543" s="74"/>
      <c r="AD4543" s="75"/>
      <c r="AE4543" s="75"/>
      <c r="AF4543" s="76"/>
      <c r="AJ4543" s="90"/>
      <c r="AK4543" s="18"/>
      <c r="AL4543" s="18"/>
      <c r="AT4543" s="18"/>
      <c r="AU4543" s="91"/>
    </row>
    <row r="4544" ht="12.0" customHeight="1">
      <c r="A4544" s="97">
        <v>5116012.0</v>
      </c>
      <c r="B4544" s="92" t="s">
        <v>5017</v>
      </c>
      <c r="C4544" s="93"/>
      <c r="D4544" s="82">
        <v>218.39</v>
      </c>
      <c r="E4544" s="94" t="s">
        <v>245</v>
      </c>
      <c r="F4544" s="84">
        <f t="shared" si="410"/>
        <v>266.4358</v>
      </c>
      <c r="G4544" s="95"/>
      <c r="H4544" s="69"/>
      <c r="I4544" s="190"/>
      <c r="J4544" s="100"/>
      <c r="K4544" s="88"/>
      <c r="N4544" s="18"/>
      <c r="P4544" s="4">
        <v>264.0</v>
      </c>
      <c r="Q4544" s="4"/>
      <c r="R4544" s="4"/>
      <c r="S4544" s="21"/>
      <c r="T4544" s="21"/>
      <c r="V4544" s="89"/>
      <c r="Z4544" s="73"/>
      <c r="AA4544" s="73">
        <v>11.998361998362</v>
      </c>
      <c r="AB4544" s="4"/>
      <c r="AC4544" s="74"/>
      <c r="AD4544" s="75"/>
      <c r="AE4544" s="75"/>
      <c r="AF4544" s="76"/>
      <c r="AJ4544" s="90"/>
      <c r="AK4544" s="18"/>
      <c r="AL4544" s="18"/>
      <c r="AT4544" s="18"/>
      <c r="AU4544" s="91"/>
    </row>
    <row r="4545" ht="12.0" customHeight="1">
      <c r="A4545" s="97">
        <v>5116013.0</v>
      </c>
      <c r="B4545" s="92" t="s">
        <v>5018</v>
      </c>
      <c r="C4545" s="93"/>
      <c r="D4545" s="82">
        <v>243.93</v>
      </c>
      <c r="E4545" s="94" t="s">
        <v>245</v>
      </c>
      <c r="F4545" s="84">
        <f t="shared" si="410"/>
        <v>297.5946</v>
      </c>
      <c r="G4545" s="95"/>
      <c r="H4545" s="69"/>
      <c r="I4545" s="190"/>
      <c r="J4545" s="100"/>
      <c r="K4545" s="88"/>
      <c r="N4545" s="18"/>
      <c r="P4545" s="4">
        <v>264.0</v>
      </c>
      <c r="Q4545" s="4"/>
      <c r="R4545" s="4"/>
      <c r="S4545" s="21"/>
      <c r="T4545" s="21"/>
      <c r="V4545" s="89"/>
      <c r="Z4545" s="73"/>
      <c r="AA4545" s="73">
        <v>11.99899799599197</v>
      </c>
      <c r="AB4545" s="4"/>
      <c r="AC4545" s="74"/>
      <c r="AD4545" s="75"/>
      <c r="AE4545" s="75"/>
      <c r="AF4545" s="76"/>
      <c r="AJ4545" s="90"/>
      <c r="AK4545" s="18"/>
      <c r="AL4545" s="18"/>
      <c r="AT4545" s="18"/>
      <c r="AU4545" s="91"/>
    </row>
    <row r="4546" ht="12.0" customHeight="1">
      <c r="A4546" s="97">
        <v>5116014.0</v>
      </c>
      <c r="B4546" s="92" t="s">
        <v>5019</v>
      </c>
      <c r="C4546" s="93"/>
      <c r="D4546" s="82">
        <v>396.42</v>
      </c>
      <c r="E4546" s="94" t="s">
        <v>245</v>
      </c>
      <c r="F4546" s="84">
        <f t="shared" si="410"/>
        <v>483.6324</v>
      </c>
      <c r="G4546" s="95"/>
      <c r="H4546" s="69"/>
      <c r="I4546" s="190"/>
      <c r="J4546" s="100"/>
      <c r="K4546" s="88"/>
      <c r="N4546" s="18"/>
      <c r="P4546" s="4">
        <v>264.0</v>
      </c>
      <c r="Q4546" s="4"/>
      <c r="R4546" s="4"/>
      <c r="S4546" s="21"/>
      <c r="T4546" s="21"/>
      <c r="V4546" s="89"/>
      <c r="Z4546" s="73"/>
      <c r="AA4546" s="73">
        <v>12.005751258087713</v>
      </c>
      <c r="AB4546" s="4"/>
      <c r="AC4546" s="74"/>
      <c r="AD4546" s="75"/>
      <c r="AE4546" s="75"/>
      <c r="AF4546" s="76"/>
      <c r="AJ4546" s="90"/>
      <c r="AK4546" s="18"/>
      <c r="AL4546" s="18"/>
      <c r="AT4546" s="18"/>
      <c r="AU4546" s="91"/>
    </row>
    <row r="4547" ht="12.0" customHeight="1">
      <c r="A4547" s="97">
        <v>5116015.0</v>
      </c>
      <c r="B4547" s="92" t="s">
        <v>5020</v>
      </c>
      <c r="C4547" s="93"/>
      <c r="D4547" s="82">
        <v>396.42</v>
      </c>
      <c r="E4547" s="94" t="s">
        <v>245</v>
      </c>
      <c r="F4547" s="84">
        <f t="shared" si="410"/>
        <v>483.6324</v>
      </c>
      <c r="G4547" s="95"/>
      <c r="H4547" s="69"/>
      <c r="I4547" s="190"/>
      <c r="J4547" s="100"/>
      <c r="K4547" s="88"/>
      <c r="N4547" s="18"/>
      <c r="P4547" s="4">
        <v>264.0</v>
      </c>
      <c r="Q4547" s="4"/>
      <c r="R4547" s="4"/>
      <c r="S4547" s="21"/>
      <c r="T4547" s="21"/>
      <c r="V4547" s="89"/>
      <c r="Z4547" s="73"/>
      <c r="AA4547" s="73">
        <v>12.001928020565558</v>
      </c>
      <c r="AB4547" s="4"/>
      <c r="AC4547" s="74"/>
      <c r="AD4547" s="75"/>
      <c r="AE4547" s="75"/>
      <c r="AF4547" s="76"/>
      <c r="AJ4547" s="90"/>
      <c r="AK4547" s="18"/>
      <c r="AL4547" s="18"/>
      <c r="AT4547" s="18"/>
      <c r="AU4547" s="91"/>
    </row>
    <row r="4548" ht="12.0" customHeight="1">
      <c r="A4548" s="97">
        <v>5116016.0</v>
      </c>
      <c r="B4548" s="92" t="s">
        <v>5021</v>
      </c>
      <c r="C4548" s="93"/>
      <c r="D4548" s="82">
        <v>438.18</v>
      </c>
      <c r="E4548" s="94" t="s">
        <v>245</v>
      </c>
      <c r="F4548" s="84">
        <f t="shared" si="410"/>
        <v>534.5796</v>
      </c>
      <c r="G4548" s="95"/>
      <c r="H4548" s="69"/>
      <c r="I4548" s="190"/>
      <c r="J4548" s="100"/>
      <c r="K4548" s="88"/>
      <c r="N4548" s="18"/>
      <c r="P4548" s="4">
        <v>264.0</v>
      </c>
      <c r="Q4548" s="4"/>
      <c r="R4548" s="4"/>
      <c r="S4548" s="21"/>
      <c r="T4548" s="21"/>
      <c r="V4548" s="89"/>
      <c r="Z4548" s="73"/>
      <c r="AA4548" s="73">
        <v>11.998361998362</v>
      </c>
      <c r="AB4548" s="4"/>
      <c r="AC4548" s="74"/>
      <c r="AD4548" s="75"/>
      <c r="AE4548" s="75"/>
      <c r="AF4548" s="76"/>
      <c r="AJ4548" s="90"/>
      <c r="AK4548" s="18"/>
      <c r="AL4548" s="18"/>
      <c r="AT4548" s="18"/>
      <c r="AU4548" s="91"/>
    </row>
    <row r="4549" ht="12.0" customHeight="1">
      <c r="A4549" s="97">
        <v>5116017.0</v>
      </c>
      <c r="B4549" s="92" t="s">
        <v>5022</v>
      </c>
      <c r="C4549" s="93"/>
      <c r="D4549" s="82">
        <v>438.18</v>
      </c>
      <c r="E4549" s="94" t="s">
        <v>245</v>
      </c>
      <c r="F4549" s="84">
        <f t="shared" si="410"/>
        <v>534.5796</v>
      </c>
      <c r="G4549" s="95"/>
      <c r="H4549" s="69"/>
      <c r="I4549" s="190"/>
      <c r="J4549" s="76"/>
      <c r="K4549" s="88"/>
      <c r="N4549" s="18"/>
      <c r="P4549" s="4">
        <v>264.0</v>
      </c>
      <c r="Q4549" s="4"/>
      <c r="R4549" s="4"/>
      <c r="S4549" s="21"/>
      <c r="T4549" s="21"/>
      <c r="V4549" s="89"/>
      <c r="Z4549" s="73"/>
      <c r="AA4549" s="73">
        <v>11.99899799599197</v>
      </c>
      <c r="AB4549" s="4"/>
      <c r="AC4549" s="74"/>
      <c r="AD4549" s="75"/>
      <c r="AE4549" s="75"/>
      <c r="AF4549" s="76"/>
      <c r="AJ4549" s="90"/>
      <c r="AK4549" s="18"/>
      <c r="AL4549" s="18"/>
      <c r="AT4549" s="18"/>
      <c r="AU4549" s="91"/>
    </row>
    <row r="4550" ht="12.0" customHeight="1">
      <c r="A4550" s="97">
        <v>5116018.0</v>
      </c>
      <c r="B4550" s="92" t="s">
        <v>5023</v>
      </c>
      <c r="C4550" s="93"/>
      <c r="D4550" s="82">
        <v>553.19</v>
      </c>
      <c r="E4550" s="94" t="s">
        <v>245</v>
      </c>
      <c r="F4550" s="84">
        <f t="shared" si="410"/>
        <v>674.8918</v>
      </c>
      <c r="G4550" s="95"/>
      <c r="H4550" s="69"/>
      <c r="I4550" s="190"/>
      <c r="J4550" s="76"/>
      <c r="K4550" s="88"/>
      <c r="N4550" s="18"/>
      <c r="P4550" s="4">
        <v>264.0</v>
      </c>
      <c r="Q4550" s="4"/>
      <c r="R4550" s="4"/>
      <c r="S4550" s="21"/>
      <c r="T4550" s="21"/>
      <c r="V4550" s="89"/>
      <c r="Z4550" s="73"/>
      <c r="AA4550" s="73">
        <v>11.99899799599197</v>
      </c>
      <c r="AB4550" s="4"/>
      <c r="AC4550" s="74"/>
      <c r="AD4550" s="75"/>
      <c r="AE4550" s="75"/>
      <c r="AF4550" s="76"/>
      <c r="AJ4550" s="90"/>
      <c r="AK4550" s="18"/>
      <c r="AL4550" s="18"/>
      <c r="AT4550" s="18"/>
      <c r="AU4550" s="91"/>
    </row>
    <row r="4551" ht="12.0" customHeight="1">
      <c r="A4551" s="97">
        <v>5116056.0</v>
      </c>
      <c r="B4551" s="92" t="s">
        <v>5024</v>
      </c>
      <c r="C4551" s="93"/>
      <c r="D4551" s="82">
        <v>173.42</v>
      </c>
      <c r="E4551" s="94" t="s">
        <v>245</v>
      </c>
      <c r="F4551" s="84">
        <f t="shared" si="410"/>
        <v>211.5724</v>
      </c>
      <c r="G4551" s="95"/>
      <c r="H4551" s="69"/>
      <c r="I4551" s="190"/>
      <c r="J4551" s="100"/>
      <c r="K4551" s="88"/>
      <c r="N4551" s="18"/>
      <c r="P4551" s="4">
        <v>264.0</v>
      </c>
      <c r="Q4551" s="4"/>
      <c r="R4551" s="4"/>
      <c r="S4551" s="21"/>
      <c r="T4551" s="21"/>
      <c r="V4551" s="89"/>
      <c r="Z4551" s="73"/>
      <c r="AA4551" s="73">
        <v>11.99899799599197</v>
      </c>
      <c r="AB4551" s="4"/>
      <c r="AC4551" s="74"/>
      <c r="AD4551" s="75"/>
      <c r="AE4551" s="75"/>
      <c r="AF4551" s="76"/>
      <c r="AJ4551" s="90"/>
      <c r="AK4551" s="18"/>
      <c r="AL4551" s="18"/>
      <c r="AT4551" s="18"/>
      <c r="AU4551" s="91"/>
    </row>
    <row r="4552" ht="12.0" customHeight="1">
      <c r="A4552" s="97">
        <v>5116057.0</v>
      </c>
      <c r="B4552" s="92" t="s">
        <v>5025</v>
      </c>
      <c r="C4552" s="93"/>
      <c r="D4552" s="82">
        <v>206.63</v>
      </c>
      <c r="E4552" s="94" t="s">
        <v>379</v>
      </c>
      <c r="F4552" s="84">
        <f t="shared" si="410"/>
        <v>252.0886</v>
      </c>
      <c r="G4552" s="95"/>
      <c r="H4552" s="69"/>
      <c r="I4552" s="190"/>
      <c r="J4552" s="76"/>
      <c r="K4552" s="88"/>
      <c r="N4552" s="18"/>
      <c r="P4552" s="4">
        <v>264.0</v>
      </c>
      <c r="Q4552" s="4"/>
      <c r="R4552" s="4"/>
      <c r="S4552" s="21"/>
      <c r="T4552" s="21"/>
      <c r="V4552" s="89"/>
      <c r="Z4552" s="73"/>
      <c r="AA4552" s="73">
        <v>12.00069923957696</v>
      </c>
      <c r="AB4552" s="4"/>
      <c r="AC4552" s="74"/>
      <c r="AD4552" s="75"/>
      <c r="AE4552" s="75"/>
      <c r="AF4552" s="76"/>
      <c r="AJ4552" s="90"/>
      <c r="AK4552" s="18"/>
      <c r="AL4552" s="18"/>
      <c r="AT4552" s="18"/>
      <c r="AU4552" s="91"/>
    </row>
    <row r="4553" ht="12.0" customHeight="1">
      <c r="A4553" s="97">
        <v>5116058.0</v>
      </c>
      <c r="B4553" s="92" t="s">
        <v>5026</v>
      </c>
      <c r="C4553" s="93"/>
      <c r="D4553" s="82">
        <v>218.39</v>
      </c>
      <c r="E4553" s="94" t="s">
        <v>245</v>
      </c>
      <c r="F4553" s="84">
        <f t="shared" si="410"/>
        <v>266.4358</v>
      </c>
      <c r="G4553" s="95"/>
      <c r="H4553" s="69"/>
      <c r="I4553" s="190"/>
      <c r="J4553" s="76"/>
      <c r="K4553" s="88"/>
      <c r="N4553" s="18"/>
      <c r="P4553" s="4">
        <v>264.0</v>
      </c>
      <c r="Q4553" s="4"/>
      <c r="R4553" s="4"/>
      <c r="S4553" s="21"/>
      <c r="T4553" s="21"/>
      <c r="V4553" s="89"/>
      <c r="Z4553" s="73"/>
      <c r="AA4553" s="73">
        <v>12.00069923957696</v>
      </c>
      <c r="AB4553" s="4"/>
      <c r="AC4553" s="74"/>
      <c r="AD4553" s="75"/>
      <c r="AE4553" s="75"/>
      <c r="AF4553" s="76"/>
      <c r="AJ4553" s="90"/>
      <c r="AK4553" s="18"/>
      <c r="AL4553" s="18"/>
      <c r="AT4553" s="18"/>
      <c r="AU4553" s="91"/>
    </row>
    <row r="4554" ht="12.0" customHeight="1">
      <c r="A4554" s="97">
        <v>5116059.0</v>
      </c>
      <c r="B4554" s="92" t="s">
        <v>5027</v>
      </c>
      <c r="C4554" s="93"/>
      <c r="D4554" s="82">
        <v>243.93</v>
      </c>
      <c r="E4554" s="94" t="s">
        <v>245</v>
      </c>
      <c r="F4554" s="84">
        <f t="shared" si="410"/>
        <v>297.5946</v>
      </c>
      <c r="G4554" s="95"/>
      <c r="H4554" s="69"/>
      <c r="I4554" s="190"/>
      <c r="J4554" s="100"/>
      <c r="K4554" s="88"/>
      <c r="N4554" s="18"/>
      <c r="P4554" s="4">
        <v>264.0</v>
      </c>
      <c r="Q4554" s="4"/>
      <c r="R4554" s="4"/>
      <c r="S4554" s="21"/>
      <c r="T4554" s="21"/>
      <c r="V4554" s="89"/>
      <c r="Z4554" s="73"/>
      <c r="AA4554" s="73">
        <v>12.00069923957696</v>
      </c>
      <c r="AB4554" s="4"/>
      <c r="AC4554" s="74"/>
      <c r="AD4554" s="75"/>
      <c r="AE4554" s="75"/>
      <c r="AF4554" s="76"/>
      <c r="AJ4554" s="90"/>
      <c r="AK4554" s="18"/>
      <c r="AL4554" s="18"/>
      <c r="AT4554" s="18"/>
      <c r="AU4554" s="91"/>
    </row>
    <row r="4555" ht="12.0" customHeight="1">
      <c r="A4555" s="97">
        <v>5116029.0</v>
      </c>
      <c r="B4555" s="92" t="s">
        <v>5028</v>
      </c>
      <c r="C4555" s="93"/>
      <c r="D4555" s="82">
        <v>396.42</v>
      </c>
      <c r="E4555" s="94" t="s">
        <v>245</v>
      </c>
      <c r="F4555" s="84">
        <f t="shared" si="410"/>
        <v>483.6324</v>
      </c>
      <c r="G4555" s="95"/>
      <c r="H4555" s="69"/>
      <c r="I4555" s="190"/>
      <c r="J4555" s="76"/>
      <c r="K4555" s="88"/>
      <c r="N4555" s="18"/>
      <c r="P4555" s="4">
        <v>264.0</v>
      </c>
      <c r="Q4555" s="4"/>
      <c r="R4555" s="4"/>
      <c r="S4555" s="21"/>
      <c r="T4555" s="21"/>
      <c r="V4555" s="89"/>
      <c r="Z4555" s="73"/>
      <c r="AA4555" s="73">
        <v>12.0</v>
      </c>
      <c r="AB4555" s="4"/>
      <c r="AC4555" s="74"/>
      <c r="AD4555" s="75"/>
      <c r="AE4555" s="75"/>
      <c r="AF4555" s="76"/>
      <c r="AJ4555" s="90"/>
      <c r="AK4555" s="18"/>
      <c r="AL4555" s="18"/>
      <c r="AT4555" s="18"/>
      <c r="AU4555" s="91"/>
    </row>
    <row r="4556" ht="12.0" customHeight="1">
      <c r="A4556" s="97">
        <v>5116060.0</v>
      </c>
      <c r="B4556" s="92" t="s">
        <v>5029</v>
      </c>
      <c r="C4556" s="93"/>
      <c r="D4556" s="82">
        <v>396.42</v>
      </c>
      <c r="E4556" s="94" t="s">
        <v>245</v>
      </c>
      <c r="F4556" s="84">
        <f t="shared" si="410"/>
        <v>483.6324</v>
      </c>
      <c r="G4556" s="95"/>
      <c r="H4556" s="69"/>
      <c r="I4556" s="190"/>
      <c r="J4556" s="76"/>
      <c r="K4556" s="88"/>
      <c r="N4556" s="18"/>
      <c r="P4556" s="4">
        <v>264.0</v>
      </c>
      <c r="Q4556" s="4"/>
      <c r="R4556" s="4"/>
      <c r="S4556" s="21"/>
      <c r="T4556" s="21"/>
      <c r="V4556" s="89"/>
      <c r="Z4556" s="73"/>
      <c r="AA4556" s="73">
        <v>12.001163044268367</v>
      </c>
      <c r="AB4556" s="4"/>
      <c r="AC4556" s="74"/>
      <c r="AD4556" s="75"/>
      <c r="AE4556" s="75"/>
      <c r="AF4556" s="76"/>
      <c r="AJ4556" s="90"/>
      <c r="AK4556" s="18"/>
      <c r="AL4556" s="18"/>
      <c r="AT4556" s="18"/>
      <c r="AU4556" s="91"/>
    </row>
    <row r="4557" ht="12.0" customHeight="1">
      <c r="A4557" s="97">
        <v>5116030.0</v>
      </c>
      <c r="B4557" s="92" t="s">
        <v>5030</v>
      </c>
      <c r="C4557" s="93"/>
      <c r="D4557" s="82">
        <v>438.18</v>
      </c>
      <c r="E4557" s="94" t="s">
        <v>507</v>
      </c>
      <c r="F4557" s="84">
        <f t="shared" si="410"/>
        <v>534.5796</v>
      </c>
      <c r="G4557" s="95"/>
      <c r="H4557" s="69"/>
      <c r="I4557" s="190"/>
      <c r="J4557" s="76"/>
      <c r="K4557" s="88"/>
      <c r="N4557" s="18"/>
      <c r="P4557" s="4">
        <v>264.0</v>
      </c>
      <c r="Q4557" s="4"/>
      <c r="R4557" s="4"/>
      <c r="S4557" s="21"/>
      <c r="T4557" s="21"/>
      <c r="V4557" s="89"/>
      <c r="Z4557" s="73"/>
      <c r="AA4557" s="73">
        <v>12.0</v>
      </c>
      <c r="AB4557" s="4"/>
      <c r="AC4557" s="74"/>
      <c r="AD4557" s="75"/>
      <c r="AE4557" s="75"/>
      <c r="AF4557" s="76"/>
      <c r="AJ4557" s="90"/>
      <c r="AK4557" s="18"/>
      <c r="AL4557" s="18"/>
      <c r="AT4557" s="18"/>
      <c r="AU4557" s="91"/>
    </row>
    <row r="4558" ht="12.0" customHeight="1">
      <c r="A4558" s="97">
        <v>5116061.0</v>
      </c>
      <c r="B4558" s="92" t="s">
        <v>5031</v>
      </c>
      <c r="C4558" s="93"/>
      <c r="D4558" s="82">
        <v>438.18</v>
      </c>
      <c r="E4558" s="94" t="s">
        <v>245</v>
      </c>
      <c r="F4558" s="84">
        <f t="shared" si="410"/>
        <v>534.5796</v>
      </c>
      <c r="G4558" s="95"/>
      <c r="H4558" s="69"/>
      <c r="I4558" s="190"/>
      <c r="J4558" s="76"/>
      <c r="K4558" s="88"/>
      <c r="N4558" s="18"/>
      <c r="P4558" s="4">
        <v>264.0</v>
      </c>
      <c r="Q4558" s="4"/>
      <c r="R4558" s="4"/>
      <c r="S4558" s="21"/>
      <c r="T4558" s="21"/>
      <c r="V4558" s="89"/>
      <c r="Z4558" s="73"/>
      <c r="AA4558" s="73">
        <v>12.001163044268367</v>
      </c>
      <c r="AB4558" s="4"/>
      <c r="AC4558" s="74"/>
      <c r="AD4558" s="75"/>
      <c r="AE4558" s="75"/>
      <c r="AF4558" s="76"/>
      <c r="AJ4558" s="90"/>
      <c r="AK4558" s="18"/>
      <c r="AL4558" s="18"/>
      <c r="AT4558" s="18"/>
      <c r="AU4558" s="91"/>
    </row>
    <row r="4559" ht="12.0" customHeight="1">
      <c r="A4559" s="97">
        <v>5116031.0</v>
      </c>
      <c r="B4559" s="92" t="s">
        <v>5032</v>
      </c>
      <c r="C4559" s="93"/>
      <c r="D4559" s="82">
        <v>553.19</v>
      </c>
      <c r="E4559" s="94" t="s">
        <v>245</v>
      </c>
      <c r="F4559" s="84">
        <f t="shared" si="410"/>
        <v>674.8918</v>
      </c>
      <c r="G4559" s="95"/>
      <c r="H4559" s="69"/>
      <c r="I4559" s="190"/>
      <c r="J4559" s="76"/>
      <c r="K4559" s="88"/>
      <c r="N4559" s="18"/>
      <c r="P4559" s="4">
        <v>264.0</v>
      </c>
      <c r="Q4559" s="4"/>
      <c r="R4559" s="4"/>
      <c r="S4559" s="21"/>
      <c r="T4559" s="21"/>
      <c r="V4559" s="89"/>
      <c r="Z4559" s="73"/>
      <c r="AA4559" s="73">
        <v>12.0</v>
      </c>
      <c r="AB4559" s="4"/>
      <c r="AC4559" s="74"/>
      <c r="AD4559" s="75"/>
      <c r="AE4559" s="75"/>
      <c r="AF4559" s="76"/>
      <c r="AJ4559" s="90"/>
      <c r="AK4559" s="18"/>
      <c r="AL4559" s="18"/>
      <c r="AT4559" s="18"/>
      <c r="AU4559" s="91"/>
    </row>
    <row r="4560" ht="12.0" customHeight="1">
      <c r="A4560" s="97">
        <v>5116032.0</v>
      </c>
      <c r="B4560" s="92" t="s">
        <v>5033</v>
      </c>
      <c r="C4560" s="93"/>
      <c r="D4560" s="82">
        <v>553.19</v>
      </c>
      <c r="E4560" s="94" t="s">
        <v>245</v>
      </c>
      <c r="F4560" s="84">
        <f t="shared" si="410"/>
        <v>674.8918</v>
      </c>
      <c r="G4560" s="95"/>
      <c r="H4560" s="69"/>
      <c r="I4560" s="190"/>
      <c r="J4560" s="76"/>
      <c r="K4560" s="88"/>
      <c r="N4560" s="18"/>
      <c r="P4560" s="4">
        <v>264.0</v>
      </c>
      <c r="Q4560" s="4"/>
      <c r="R4560" s="4"/>
      <c r="S4560" s="21"/>
      <c r="T4560" s="21"/>
      <c r="V4560" s="89"/>
      <c r="Z4560" s="73"/>
      <c r="AA4560" s="73">
        <v>12.0</v>
      </c>
      <c r="AB4560" s="4"/>
      <c r="AC4560" s="74"/>
      <c r="AD4560" s="75"/>
      <c r="AE4560" s="75"/>
      <c r="AF4560" s="76"/>
      <c r="AJ4560" s="90"/>
      <c r="AK4560" s="18"/>
      <c r="AL4560" s="18"/>
      <c r="AT4560" s="18"/>
      <c r="AU4560" s="91"/>
    </row>
    <row r="4561" ht="12.0" customHeight="1">
      <c r="A4561" s="97">
        <v>5116062.0</v>
      </c>
      <c r="B4561" s="92" t="s">
        <v>5034</v>
      </c>
      <c r="C4561" s="93"/>
      <c r="D4561" s="82">
        <v>553.19</v>
      </c>
      <c r="E4561" s="94" t="s">
        <v>372</v>
      </c>
      <c r="F4561" s="84">
        <f t="shared" si="410"/>
        <v>674.8918</v>
      </c>
      <c r="G4561" s="95"/>
      <c r="H4561" s="69"/>
      <c r="I4561" s="190"/>
      <c r="J4561" s="76"/>
      <c r="K4561" s="88"/>
      <c r="N4561" s="18"/>
      <c r="P4561" s="4">
        <v>264.0</v>
      </c>
      <c r="Q4561" s="4"/>
      <c r="R4561" s="4"/>
      <c r="S4561" s="21"/>
      <c r="T4561" s="21"/>
      <c r="V4561" s="89"/>
      <c r="Z4561" s="73"/>
      <c r="AA4561" s="73">
        <v>12.001163044268367</v>
      </c>
      <c r="AB4561" s="4"/>
      <c r="AC4561" s="74"/>
      <c r="AD4561" s="75"/>
      <c r="AE4561" s="75"/>
      <c r="AF4561" s="76"/>
      <c r="AJ4561" s="90"/>
      <c r="AK4561" s="18"/>
      <c r="AL4561" s="18"/>
      <c r="AT4561" s="18"/>
      <c r="AU4561" s="91"/>
    </row>
    <row r="4562" ht="12.0" customHeight="1">
      <c r="A4562" s="97">
        <v>5116033.0</v>
      </c>
      <c r="B4562" s="92" t="s">
        <v>5035</v>
      </c>
      <c r="C4562" s="93"/>
      <c r="D4562" s="82">
        <v>578.75</v>
      </c>
      <c r="E4562" s="94" t="s">
        <v>245</v>
      </c>
      <c r="F4562" s="84">
        <f t="shared" si="410"/>
        <v>706.075</v>
      </c>
      <c r="G4562" s="95"/>
      <c r="H4562" s="69"/>
      <c r="I4562" s="190"/>
      <c r="J4562" s="76"/>
      <c r="K4562" s="88"/>
      <c r="N4562" s="18"/>
      <c r="P4562" s="4">
        <v>264.0</v>
      </c>
      <c r="Q4562" s="4"/>
      <c r="R4562" s="4"/>
      <c r="S4562" s="21"/>
      <c r="T4562" s="21"/>
      <c r="V4562" s="89"/>
      <c r="Z4562" s="73"/>
      <c r="AA4562" s="73">
        <v>12.0</v>
      </c>
      <c r="AB4562" s="4"/>
      <c r="AC4562" s="74"/>
      <c r="AD4562" s="75"/>
      <c r="AE4562" s="75"/>
      <c r="AF4562" s="76"/>
      <c r="AJ4562" s="90"/>
      <c r="AK4562" s="18"/>
      <c r="AL4562" s="18"/>
      <c r="AT4562" s="18"/>
      <c r="AU4562" s="91"/>
    </row>
    <row r="4563" ht="12.0" customHeight="1">
      <c r="A4563" s="97">
        <v>5116063.0</v>
      </c>
      <c r="B4563" s="92" t="s">
        <v>5036</v>
      </c>
      <c r="C4563" s="93"/>
      <c r="D4563" s="82">
        <v>578.75</v>
      </c>
      <c r="E4563" s="94" t="s">
        <v>245</v>
      </c>
      <c r="F4563" s="84">
        <f t="shared" si="410"/>
        <v>706.075</v>
      </c>
      <c r="G4563" s="95"/>
      <c r="H4563" s="69"/>
      <c r="I4563" s="190"/>
      <c r="J4563" s="100"/>
      <c r="K4563" s="88"/>
      <c r="N4563" s="18"/>
      <c r="P4563" s="4">
        <v>264.0</v>
      </c>
      <c r="Q4563" s="4"/>
      <c r="R4563" s="4"/>
      <c r="S4563" s="21"/>
      <c r="T4563" s="21"/>
      <c r="V4563" s="89"/>
      <c r="Z4563" s="73"/>
      <c r="AA4563" s="73">
        <v>12.001163044268367</v>
      </c>
      <c r="AB4563" s="4"/>
      <c r="AC4563" s="74"/>
      <c r="AD4563" s="75"/>
      <c r="AE4563" s="75"/>
      <c r="AF4563" s="76"/>
      <c r="AJ4563" s="90"/>
      <c r="AK4563" s="18"/>
      <c r="AL4563" s="18"/>
      <c r="AT4563" s="18"/>
      <c r="AU4563" s="91"/>
    </row>
    <row r="4564" ht="12.0" customHeight="1">
      <c r="A4564" s="97">
        <v>5116034.0</v>
      </c>
      <c r="B4564" s="92" t="s">
        <v>5037</v>
      </c>
      <c r="C4564" s="93"/>
      <c r="D4564" s="82">
        <v>753.87</v>
      </c>
      <c r="E4564" s="94" t="s">
        <v>245</v>
      </c>
      <c r="F4564" s="84">
        <f t="shared" si="410"/>
        <v>919.7214</v>
      </c>
      <c r="G4564" s="95"/>
      <c r="H4564" s="69"/>
      <c r="I4564" s="190"/>
      <c r="J4564" s="76"/>
      <c r="K4564" s="88"/>
      <c r="N4564" s="18"/>
      <c r="P4564" s="4">
        <v>264.0</v>
      </c>
      <c r="Q4564" s="4"/>
      <c r="R4564" s="4"/>
      <c r="S4564" s="21"/>
      <c r="T4564" s="21"/>
      <c r="V4564" s="89"/>
      <c r="Z4564" s="73"/>
      <c r="AA4564" s="73">
        <v>12.0</v>
      </c>
      <c r="AB4564" s="4"/>
      <c r="AC4564" s="74"/>
      <c r="AD4564" s="75"/>
      <c r="AE4564" s="75"/>
      <c r="AF4564" s="76"/>
      <c r="AJ4564" s="90"/>
      <c r="AK4564" s="18"/>
      <c r="AL4564" s="18"/>
      <c r="AT4564" s="18"/>
      <c r="AU4564" s="91"/>
    </row>
    <row r="4565" ht="12.0" customHeight="1">
      <c r="A4565" s="97">
        <v>5116064.0</v>
      </c>
      <c r="B4565" s="92" t="s">
        <v>5038</v>
      </c>
      <c r="C4565" s="93"/>
      <c r="D4565" s="82">
        <v>753.87</v>
      </c>
      <c r="E4565" s="94" t="s">
        <v>245</v>
      </c>
      <c r="F4565" s="84">
        <f t="shared" si="410"/>
        <v>919.7214</v>
      </c>
      <c r="G4565" s="95"/>
      <c r="H4565" s="69"/>
      <c r="I4565" s="190"/>
      <c r="J4565" s="76"/>
      <c r="K4565" s="88"/>
      <c r="N4565" s="18"/>
      <c r="P4565" s="4">
        <v>264.0</v>
      </c>
      <c r="Q4565" s="4"/>
      <c r="R4565" s="4"/>
      <c r="S4565" s="21"/>
      <c r="T4565" s="21"/>
      <c r="V4565" s="89"/>
      <c r="Z4565" s="73"/>
      <c r="AA4565" s="73">
        <v>12.00285782329125</v>
      </c>
      <c r="AB4565" s="4"/>
      <c r="AC4565" s="74"/>
      <c r="AD4565" s="75"/>
      <c r="AE4565" s="75"/>
      <c r="AF4565" s="76"/>
      <c r="AJ4565" s="90"/>
      <c r="AK4565" s="18"/>
      <c r="AL4565" s="18"/>
      <c r="AT4565" s="18"/>
      <c r="AU4565" s="91"/>
    </row>
    <row r="4566" ht="12.0" customHeight="1">
      <c r="A4566" s="97">
        <v>5116035.0</v>
      </c>
      <c r="B4566" s="92" t="s">
        <v>5039</v>
      </c>
      <c r="C4566" s="93"/>
      <c r="D4566" s="82">
        <v>1055.48</v>
      </c>
      <c r="E4566" s="94" t="s">
        <v>245</v>
      </c>
      <c r="F4566" s="84">
        <f t="shared" si="410"/>
        <v>1287.6856</v>
      </c>
      <c r="G4566" s="95"/>
      <c r="H4566" s="69"/>
      <c r="I4566" s="190"/>
      <c r="J4566" s="76"/>
      <c r="K4566" s="88"/>
      <c r="N4566" s="18"/>
      <c r="P4566" s="4">
        <v>264.0</v>
      </c>
      <c r="Q4566" s="4"/>
      <c r="R4566" s="4"/>
      <c r="S4566" s="21"/>
      <c r="T4566" s="21"/>
      <c r="V4566" s="89"/>
      <c r="Z4566" s="73"/>
      <c r="AA4566" s="73">
        <v>12.0</v>
      </c>
      <c r="AB4566" s="4"/>
      <c r="AC4566" s="74"/>
      <c r="AD4566" s="75"/>
      <c r="AE4566" s="75"/>
      <c r="AF4566" s="76"/>
      <c r="AJ4566" s="90"/>
      <c r="AK4566" s="18"/>
      <c r="AL4566" s="18"/>
      <c r="AT4566" s="18"/>
      <c r="AU4566" s="91"/>
    </row>
    <row r="4567" ht="12.0" customHeight="1">
      <c r="A4567" s="97">
        <v>5116065.0</v>
      </c>
      <c r="B4567" s="92" t="s">
        <v>5040</v>
      </c>
      <c r="C4567" s="93"/>
      <c r="D4567" s="82">
        <v>1055.48</v>
      </c>
      <c r="E4567" s="94" t="s">
        <v>245</v>
      </c>
      <c r="F4567" s="84">
        <f t="shared" si="410"/>
        <v>1287.6856</v>
      </c>
      <c r="G4567" s="95"/>
      <c r="H4567" s="69"/>
      <c r="I4567" s="190"/>
      <c r="J4567" s="76"/>
      <c r="K4567" s="88"/>
      <c r="N4567" s="18"/>
      <c r="P4567" s="4">
        <v>264.0</v>
      </c>
      <c r="Q4567" s="4"/>
      <c r="R4567" s="4"/>
      <c r="S4567" s="21"/>
      <c r="T4567" s="21"/>
      <c r="V4567" s="89"/>
      <c r="Z4567" s="73"/>
      <c r="AA4567" s="73">
        <v>12.00285782329125</v>
      </c>
      <c r="AB4567" s="4"/>
      <c r="AC4567" s="74"/>
      <c r="AD4567" s="75"/>
      <c r="AE4567" s="75"/>
      <c r="AF4567" s="76"/>
      <c r="AJ4567" s="90"/>
      <c r="AK4567" s="18"/>
      <c r="AL4567" s="18"/>
      <c r="AT4567" s="18"/>
      <c r="AU4567" s="91"/>
    </row>
    <row r="4568" ht="12.0" customHeight="1">
      <c r="A4568" s="97">
        <v>5116036.0</v>
      </c>
      <c r="B4568" s="92" t="s">
        <v>5041</v>
      </c>
      <c r="C4568" s="93"/>
      <c r="D4568" s="82">
        <v>1206.11</v>
      </c>
      <c r="E4568" s="94" t="s">
        <v>245</v>
      </c>
      <c r="F4568" s="84">
        <f t="shared" si="410"/>
        <v>1471.4542</v>
      </c>
      <c r="G4568" s="95"/>
      <c r="H4568" s="69"/>
      <c r="I4568" s="190"/>
      <c r="J4568" s="76"/>
      <c r="K4568" s="88"/>
      <c r="N4568" s="18"/>
      <c r="P4568" s="4">
        <v>264.0</v>
      </c>
      <c r="Q4568" s="4"/>
      <c r="R4568" s="4"/>
      <c r="S4568" s="21"/>
      <c r="T4568" s="21"/>
      <c r="V4568" s="89"/>
      <c r="Z4568" s="73"/>
      <c r="AA4568" s="73">
        <v>12.0</v>
      </c>
      <c r="AB4568" s="4"/>
      <c r="AC4568" s="74"/>
      <c r="AD4568" s="75"/>
      <c r="AE4568" s="75"/>
      <c r="AF4568" s="76"/>
      <c r="AJ4568" s="90"/>
      <c r="AK4568" s="18"/>
      <c r="AL4568" s="18"/>
      <c r="AT4568" s="18"/>
      <c r="AU4568" s="91"/>
    </row>
    <row r="4569" ht="12.0" customHeight="1">
      <c r="A4569" s="97">
        <v>5116066.0</v>
      </c>
      <c r="B4569" s="92" t="s">
        <v>5042</v>
      </c>
      <c r="C4569" s="93"/>
      <c r="D4569" s="82">
        <v>1206.11</v>
      </c>
      <c r="E4569" s="94" t="s">
        <v>245</v>
      </c>
      <c r="F4569" s="84">
        <f t="shared" si="410"/>
        <v>1471.4542</v>
      </c>
      <c r="G4569" s="95"/>
      <c r="H4569" s="69"/>
      <c r="I4569" s="190"/>
      <c r="J4569" s="76"/>
      <c r="K4569" s="88"/>
      <c r="N4569" s="18"/>
      <c r="P4569" s="4">
        <v>264.0</v>
      </c>
      <c r="Q4569" s="4"/>
      <c r="R4569" s="4"/>
      <c r="S4569" s="21"/>
      <c r="T4569" s="21"/>
      <c r="V4569" s="89"/>
      <c r="Z4569" s="73"/>
      <c r="AA4569" s="73">
        <v>11.997895106121732</v>
      </c>
      <c r="AB4569" s="4"/>
      <c r="AC4569" s="74"/>
      <c r="AD4569" s="75"/>
      <c r="AE4569" s="75"/>
      <c r="AF4569" s="76"/>
      <c r="AJ4569" s="90"/>
      <c r="AK4569" s="18"/>
      <c r="AL4569" s="18"/>
      <c r="AT4569" s="18"/>
      <c r="AU4569" s="91"/>
    </row>
    <row r="4570" ht="12.0" customHeight="1">
      <c r="A4570" s="97">
        <v>5116037.0</v>
      </c>
      <c r="B4570" s="92" t="s">
        <v>5043</v>
      </c>
      <c r="C4570" s="93"/>
      <c r="D4570" s="82">
        <v>1356.92</v>
      </c>
      <c r="E4570" s="94" t="s">
        <v>245</v>
      </c>
      <c r="F4570" s="84">
        <f t="shared" si="410"/>
        <v>1655.4424</v>
      </c>
      <c r="G4570" s="95"/>
      <c r="H4570" s="69"/>
      <c r="I4570" s="190"/>
      <c r="J4570" s="76"/>
      <c r="K4570" s="88"/>
      <c r="N4570" s="18"/>
      <c r="P4570" s="4">
        <v>264.0</v>
      </c>
      <c r="Q4570" s="4"/>
      <c r="R4570" s="4"/>
      <c r="S4570" s="21"/>
      <c r="T4570" s="21"/>
      <c r="V4570" s="89"/>
      <c r="Z4570" s="73"/>
      <c r="AA4570" s="73">
        <v>12.0</v>
      </c>
      <c r="AB4570" s="4"/>
      <c r="AC4570" s="74"/>
      <c r="AD4570" s="75"/>
      <c r="AE4570" s="75"/>
      <c r="AF4570" s="76"/>
      <c r="AJ4570" s="90"/>
      <c r="AK4570" s="18"/>
      <c r="AL4570" s="18"/>
      <c r="AT4570" s="18"/>
      <c r="AU4570" s="91"/>
    </row>
    <row r="4571" ht="12.0" customHeight="1">
      <c r="A4571" s="97">
        <v>5116067.0</v>
      </c>
      <c r="B4571" s="92" t="s">
        <v>5044</v>
      </c>
      <c r="C4571" s="93"/>
      <c r="D4571" s="82">
        <v>1356.92</v>
      </c>
      <c r="E4571" s="94" t="s">
        <v>245</v>
      </c>
      <c r="F4571" s="84">
        <f t="shared" si="410"/>
        <v>1655.4424</v>
      </c>
      <c r="G4571" s="95"/>
      <c r="H4571" s="69"/>
      <c r="I4571" s="190"/>
      <c r="J4571" s="76"/>
      <c r="K4571" s="88"/>
      <c r="N4571" s="18"/>
      <c r="P4571" s="4">
        <v>264.0</v>
      </c>
      <c r="Q4571" s="4"/>
      <c r="R4571" s="4"/>
      <c r="S4571" s="21"/>
      <c r="T4571" s="21"/>
      <c r="V4571" s="89"/>
      <c r="Z4571" s="73"/>
      <c r="AA4571" s="73">
        <v>11.997895106121732</v>
      </c>
      <c r="AB4571" s="4"/>
      <c r="AC4571" s="74"/>
      <c r="AD4571" s="75"/>
      <c r="AE4571" s="75"/>
      <c r="AF4571" s="76"/>
      <c r="AJ4571" s="90"/>
      <c r="AK4571" s="18"/>
      <c r="AL4571" s="18"/>
      <c r="AT4571" s="18"/>
      <c r="AU4571" s="91"/>
    </row>
    <row r="4572" ht="12.0" customHeight="1">
      <c r="A4572" s="97">
        <v>5116038.0</v>
      </c>
      <c r="B4572" s="92" t="s">
        <v>5045</v>
      </c>
      <c r="C4572" s="93"/>
      <c r="D4572" s="82">
        <v>1999.05</v>
      </c>
      <c r="E4572" s="94" t="s">
        <v>245</v>
      </c>
      <c r="F4572" s="84">
        <f t="shared" si="410"/>
        <v>2438.841</v>
      </c>
      <c r="G4572" s="95"/>
      <c r="H4572" s="69"/>
      <c r="I4572" s="190"/>
      <c r="J4572" s="76"/>
      <c r="K4572" s="88"/>
      <c r="N4572" s="18"/>
      <c r="P4572" s="4">
        <v>264.0</v>
      </c>
      <c r="Q4572" s="4"/>
      <c r="R4572" s="4"/>
      <c r="S4572" s="21"/>
      <c r="T4572" s="21"/>
      <c r="V4572" s="89"/>
      <c r="Z4572" s="73"/>
      <c r="AA4572" s="73">
        <v>12.0</v>
      </c>
      <c r="AB4572" s="4"/>
      <c r="AC4572" s="74"/>
      <c r="AD4572" s="75"/>
      <c r="AE4572" s="75"/>
      <c r="AF4572" s="76"/>
      <c r="AJ4572" s="90"/>
      <c r="AK4572" s="18"/>
      <c r="AL4572" s="18"/>
      <c r="AT4572" s="18"/>
      <c r="AU4572" s="91"/>
    </row>
    <row r="4573" ht="12.0" customHeight="1">
      <c r="A4573" s="97">
        <v>5116068.0</v>
      </c>
      <c r="B4573" s="92" t="s">
        <v>5046</v>
      </c>
      <c r="C4573" s="93"/>
      <c r="D4573" s="82">
        <v>1999.05</v>
      </c>
      <c r="E4573" s="94" t="s">
        <v>245</v>
      </c>
      <c r="F4573" s="84">
        <f t="shared" si="410"/>
        <v>2438.841</v>
      </c>
      <c r="G4573" s="95"/>
      <c r="H4573" s="69"/>
      <c r="I4573" s="190"/>
      <c r="J4573" s="76"/>
      <c r="K4573" s="88"/>
      <c r="N4573" s="18"/>
      <c r="P4573" s="4">
        <v>264.0</v>
      </c>
      <c r="Q4573" s="4"/>
      <c r="R4573" s="4"/>
      <c r="S4573" s="21"/>
      <c r="T4573" s="21"/>
      <c r="V4573" s="89"/>
      <c r="Z4573" s="73"/>
      <c r="AA4573" s="73">
        <v>11.997895106121732</v>
      </c>
      <c r="AB4573" s="4"/>
      <c r="AC4573" s="74"/>
      <c r="AD4573" s="75"/>
      <c r="AE4573" s="75"/>
      <c r="AF4573" s="76"/>
      <c r="AJ4573" s="90"/>
      <c r="AK4573" s="18"/>
      <c r="AL4573" s="18"/>
      <c r="AT4573" s="18"/>
      <c r="AU4573" s="91"/>
    </row>
    <row r="4574" ht="12.0" customHeight="1">
      <c r="A4574" s="97">
        <v>5116069.0</v>
      </c>
      <c r="B4574" s="92" t="s">
        <v>5047</v>
      </c>
      <c r="C4574" s="93"/>
      <c r="D4574" s="82">
        <v>2263.01</v>
      </c>
      <c r="E4574" s="94" t="s">
        <v>245</v>
      </c>
      <c r="F4574" s="84">
        <f t="shared" si="410"/>
        <v>2760.8722</v>
      </c>
      <c r="G4574" s="95"/>
      <c r="H4574" s="69"/>
      <c r="I4574" s="190"/>
      <c r="J4574" s="76"/>
      <c r="K4574" s="88"/>
      <c r="N4574" s="18"/>
      <c r="P4574" s="4">
        <v>264.0</v>
      </c>
      <c r="Q4574" s="4"/>
      <c r="R4574" s="4"/>
      <c r="S4574" s="21"/>
      <c r="T4574" s="21"/>
      <c r="V4574" s="89"/>
      <c r="Z4574" s="73"/>
      <c r="AA4574" s="73">
        <v>11.997895106121732</v>
      </c>
      <c r="AB4574" s="4"/>
      <c r="AC4574" s="74"/>
      <c r="AD4574" s="75"/>
      <c r="AE4574" s="75"/>
      <c r="AF4574" s="76"/>
      <c r="AJ4574" s="90"/>
      <c r="AK4574" s="18"/>
      <c r="AL4574" s="18"/>
      <c r="AT4574" s="18"/>
      <c r="AU4574" s="91"/>
    </row>
    <row r="4575" ht="12.0" customHeight="1">
      <c r="A4575" s="97">
        <v>5116070.0</v>
      </c>
      <c r="B4575" s="92" t="s">
        <v>5048</v>
      </c>
      <c r="C4575" s="93"/>
      <c r="D4575" s="82">
        <v>2512.8</v>
      </c>
      <c r="E4575" s="94" t="s">
        <v>245</v>
      </c>
      <c r="F4575" s="84">
        <f t="shared" si="410"/>
        <v>3065.616</v>
      </c>
      <c r="G4575" s="95"/>
      <c r="H4575" s="69"/>
      <c r="I4575" s="190"/>
      <c r="J4575" s="76"/>
      <c r="K4575" s="88"/>
      <c r="N4575" s="18"/>
      <c r="P4575" s="4">
        <v>264.0</v>
      </c>
      <c r="Q4575" s="4"/>
      <c r="R4575" s="4"/>
      <c r="S4575" s="21"/>
      <c r="T4575" s="21"/>
      <c r="V4575" s="89"/>
      <c r="Z4575" s="73"/>
      <c r="AA4575" s="73">
        <v>11.997895106121732</v>
      </c>
      <c r="AB4575" s="4"/>
      <c r="AC4575" s="74"/>
      <c r="AD4575" s="75"/>
      <c r="AE4575" s="75"/>
      <c r="AF4575" s="76"/>
      <c r="AJ4575" s="90"/>
      <c r="AK4575" s="18"/>
      <c r="AL4575" s="18"/>
      <c r="AT4575" s="18"/>
      <c r="AU4575" s="91"/>
    </row>
    <row r="4576" ht="12.0" customHeight="1">
      <c r="A4576" s="97">
        <v>5116071.0</v>
      </c>
      <c r="B4576" s="92" t="s">
        <v>5049</v>
      </c>
      <c r="C4576" s="93"/>
      <c r="D4576" s="82">
        <v>3230.68</v>
      </c>
      <c r="E4576" s="94" t="s">
        <v>245</v>
      </c>
      <c r="F4576" s="84">
        <f t="shared" si="410"/>
        <v>3941.4296</v>
      </c>
      <c r="G4576" s="95"/>
      <c r="H4576" s="69"/>
      <c r="I4576" s="190"/>
      <c r="J4576" s="100"/>
      <c r="K4576" s="88"/>
      <c r="N4576" s="18"/>
      <c r="P4576" s="4">
        <v>264.0</v>
      </c>
      <c r="Q4576" s="4"/>
      <c r="R4576" s="4"/>
      <c r="S4576" s="21"/>
      <c r="T4576" s="21"/>
      <c r="V4576" s="89"/>
      <c r="Z4576" s="73"/>
      <c r="AA4576" s="73">
        <v>11.997895106121732</v>
      </c>
      <c r="AB4576" s="4"/>
      <c r="AC4576" s="74"/>
      <c r="AD4576" s="75"/>
      <c r="AE4576" s="75"/>
      <c r="AF4576" s="76"/>
      <c r="AJ4576" s="90"/>
      <c r="AK4576" s="18"/>
      <c r="AL4576" s="18"/>
      <c r="AT4576" s="18"/>
      <c r="AU4576" s="91"/>
    </row>
    <row r="4577" ht="12.0" customHeight="1">
      <c r="A4577" s="97">
        <v>5116072.0</v>
      </c>
      <c r="B4577" s="92" t="s">
        <v>5050</v>
      </c>
      <c r="C4577" s="93"/>
      <c r="D4577" s="82">
        <v>4307.57</v>
      </c>
      <c r="E4577" s="94" t="s">
        <v>245</v>
      </c>
      <c r="F4577" s="84">
        <f t="shared" si="410"/>
        <v>5255.2354</v>
      </c>
      <c r="G4577" s="95"/>
      <c r="H4577" s="69"/>
      <c r="I4577" s="190"/>
      <c r="J4577" s="76"/>
      <c r="K4577" s="88"/>
      <c r="N4577" s="18"/>
      <c r="P4577" s="4">
        <v>264.0</v>
      </c>
      <c r="Q4577" s="4"/>
      <c r="R4577" s="4"/>
      <c r="S4577" s="21"/>
      <c r="T4577" s="21"/>
      <c r="V4577" s="89"/>
      <c r="Z4577" s="73"/>
      <c r="AA4577" s="73">
        <v>12.0</v>
      </c>
      <c r="AB4577" s="4"/>
      <c r="AC4577" s="74"/>
      <c r="AD4577" s="75"/>
      <c r="AE4577" s="75"/>
      <c r="AF4577" s="76"/>
      <c r="AJ4577" s="90"/>
      <c r="AK4577" s="18"/>
      <c r="AL4577" s="18"/>
      <c r="AT4577" s="18"/>
      <c r="AU4577" s="91"/>
    </row>
    <row r="4578" ht="75.0" customHeight="1">
      <c r="A4578" s="62">
        <v>191.0</v>
      </c>
      <c r="B4578" s="113" t="s">
        <v>5051</v>
      </c>
      <c r="C4578" s="66"/>
      <c r="D4578" s="82"/>
      <c r="E4578" s="66"/>
      <c r="F4578" s="114"/>
      <c r="G4578" s="68"/>
      <c r="H4578" s="69"/>
      <c r="I4578" s="70">
        <v>0.0</v>
      </c>
      <c r="J4578" s="71"/>
      <c r="K4578" s="71"/>
      <c r="N4578" s="18"/>
      <c r="P4578" s="4">
        <v>109.0</v>
      </c>
      <c r="Q4578" s="4"/>
      <c r="R4578" s="5"/>
      <c r="S4578" s="21"/>
      <c r="T4578" s="21"/>
      <c r="V4578" s="72"/>
      <c r="Z4578" s="73"/>
      <c r="AA4578" s="73"/>
      <c r="AB4578" s="4"/>
      <c r="AC4578" s="74"/>
      <c r="AD4578" s="75"/>
      <c r="AE4578" s="75"/>
      <c r="AF4578" s="76"/>
      <c r="AJ4578" s="90"/>
      <c r="AK4578" s="18"/>
      <c r="AL4578" s="18"/>
      <c r="AT4578" s="18"/>
      <c r="AU4578" s="91"/>
    </row>
    <row r="4579" ht="12.0" customHeight="1">
      <c r="A4579" s="79">
        <v>5401001.0</v>
      </c>
      <c r="B4579" s="80" t="s">
        <v>4850</v>
      </c>
      <c r="C4579" s="81"/>
      <c r="D4579" s="82">
        <v>167.78</v>
      </c>
      <c r="E4579" s="83" t="s">
        <v>245</v>
      </c>
      <c r="F4579" s="84">
        <f t="shared" ref="F4579:F4716" si="411">D4579*1.22</f>
        <v>204.6916</v>
      </c>
      <c r="G4579" s="85" t="s">
        <v>274</v>
      </c>
      <c r="H4579" s="69"/>
      <c r="I4579" s="76"/>
      <c r="J4579" s="100"/>
      <c r="K4579" s="88"/>
      <c r="N4579" s="18"/>
      <c r="P4579" s="4">
        <v>109.0</v>
      </c>
      <c r="Q4579" s="4"/>
      <c r="R4579" s="4"/>
      <c r="S4579" s="21"/>
      <c r="T4579" s="21"/>
      <c r="V4579" s="89"/>
      <c r="Z4579" s="73"/>
      <c r="AA4579" s="73">
        <v>20.0</v>
      </c>
      <c r="AB4579" s="4"/>
      <c r="AC4579" s="74"/>
      <c r="AD4579" s="75"/>
      <c r="AE4579" s="75"/>
      <c r="AF4579" s="76"/>
      <c r="AJ4579" s="90">
        <v>1701001.0</v>
      </c>
      <c r="AK4579" s="18"/>
      <c r="AL4579" s="18"/>
      <c r="AT4579" s="18"/>
      <c r="AU4579" s="91"/>
    </row>
    <row r="4580" ht="12.0" customHeight="1">
      <c r="A4580" s="97">
        <v>5401002.0</v>
      </c>
      <c r="B4580" s="92" t="s">
        <v>4851</v>
      </c>
      <c r="C4580" s="93"/>
      <c r="D4580" s="82">
        <v>217.62</v>
      </c>
      <c r="E4580" s="94" t="s">
        <v>379</v>
      </c>
      <c r="F4580" s="84">
        <f t="shared" si="411"/>
        <v>265.4964</v>
      </c>
      <c r="G4580" s="95" t="s">
        <v>274</v>
      </c>
      <c r="H4580" s="69"/>
      <c r="I4580" s="76"/>
      <c r="J4580" s="100"/>
      <c r="K4580" s="88"/>
      <c r="N4580" s="18"/>
      <c r="P4580" s="4">
        <v>109.0</v>
      </c>
      <c r="Q4580" s="4"/>
      <c r="R4580" s="4"/>
      <c r="S4580" s="21"/>
      <c r="T4580" s="21"/>
      <c r="V4580" s="89"/>
      <c r="Z4580" s="73"/>
      <c r="AA4580" s="73">
        <v>20.00140607424072</v>
      </c>
      <c r="AB4580" s="4"/>
      <c r="AC4580" s="74"/>
      <c r="AD4580" s="75"/>
      <c r="AE4580" s="75"/>
      <c r="AF4580" s="76"/>
      <c r="AJ4580" s="90">
        <v>1701002.0</v>
      </c>
      <c r="AK4580" s="18"/>
      <c r="AL4580" s="18"/>
      <c r="AT4580" s="18"/>
      <c r="AU4580" s="91"/>
    </row>
    <row r="4581" ht="12.0" customHeight="1">
      <c r="A4581" s="97">
        <v>5401003.0</v>
      </c>
      <c r="B4581" s="92" t="s">
        <v>4852</v>
      </c>
      <c r="C4581" s="93"/>
      <c r="D4581" s="82">
        <v>400.83</v>
      </c>
      <c r="E4581" s="94" t="s">
        <v>245</v>
      </c>
      <c r="F4581" s="84">
        <f t="shared" si="411"/>
        <v>489.0126</v>
      </c>
      <c r="G4581" s="95" t="s">
        <v>252</v>
      </c>
      <c r="H4581" s="69"/>
      <c r="I4581" s="76"/>
      <c r="J4581" s="76"/>
      <c r="K4581" s="88"/>
      <c r="N4581" s="18"/>
      <c r="P4581" s="4">
        <v>109.0</v>
      </c>
      <c r="Q4581" s="4"/>
      <c r="R4581" s="4"/>
      <c r="S4581" s="21"/>
      <c r="T4581" s="21"/>
      <c r="V4581" s="89"/>
      <c r="Z4581" s="73"/>
      <c r="AA4581" s="73">
        <v>20.001526834109484</v>
      </c>
      <c r="AB4581" s="4"/>
      <c r="AC4581" s="74"/>
      <c r="AD4581" s="75"/>
      <c r="AE4581" s="75"/>
      <c r="AF4581" s="76"/>
      <c r="AJ4581" s="90">
        <v>1701003.0</v>
      </c>
      <c r="AK4581" s="18"/>
      <c r="AL4581" s="18"/>
      <c r="AT4581" s="18"/>
      <c r="AU4581" s="91"/>
    </row>
    <row r="4582" ht="12.0" customHeight="1">
      <c r="A4582" s="97">
        <v>5401004.0</v>
      </c>
      <c r="B4582" s="92" t="s">
        <v>4853</v>
      </c>
      <c r="C4582" s="93"/>
      <c r="D4582" s="82">
        <v>688.92</v>
      </c>
      <c r="E4582" s="94" t="s">
        <v>245</v>
      </c>
      <c r="F4582" s="84">
        <f t="shared" si="411"/>
        <v>840.4824</v>
      </c>
      <c r="G4582" s="95" t="s">
        <v>252</v>
      </c>
      <c r="H4582" s="69"/>
      <c r="I4582" s="76"/>
      <c r="J4582" s="76"/>
      <c r="K4582" s="88"/>
      <c r="N4582" s="18"/>
      <c r="P4582" s="4">
        <v>109.0</v>
      </c>
      <c r="Q4582" s="4"/>
      <c r="R4582" s="4"/>
      <c r="S4582" s="21"/>
      <c r="T4582" s="21"/>
      <c r="V4582" s="89"/>
      <c r="Z4582" s="73"/>
      <c r="AA4582" s="73">
        <v>19.99911164412464</v>
      </c>
      <c r="AB4582" s="4"/>
      <c r="AC4582" s="74"/>
      <c r="AD4582" s="75"/>
      <c r="AE4582" s="75"/>
      <c r="AF4582" s="76"/>
      <c r="AJ4582" s="90">
        <v>1701004.0</v>
      </c>
      <c r="AK4582" s="18"/>
      <c r="AL4582" s="18"/>
      <c r="AT4582" s="18"/>
      <c r="AU4582" s="91"/>
    </row>
    <row r="4583" ht="12.0" customHeight="1">
      <c r="A4583" s="97">
        <v>5401005.0</v>
      </c>
      <c r="B4583" s="92" t="s">
        <v>4854</v>
      </c>
      <c r="C4583" s="93"/>
      <c r="D4583" s="82">
        <v>962.44</v>
      </c>
      <c r="E4583" s="94" t="s">
        <v>245</v>
      </c>
      <c r="F4583" s="84">
        <f t="shared" si="411"/>
        <v>1174.1768</v>
      </c>
      <c r="G4583" s="95" t="s">
        <v>252</v>
      </c>
      <c r="H4583" s="69"/>
      <c r="I4583" s="206" t="s">
        <v>4855</v>
      </c>
      <c r="J4583" s="76"/>
      <c r="K4583" s="88"/>
      <c r="N4583" s="18"/>
      <c r="P4583" s="4">
        <v>109.0</v>
      </c>
      <c r="Q4583" s="4"/>
      <c r="R4583" s="4"/>
      <c r="S4583" s="21"/>
      <c r="T4583" s="21"/>
      <c r="V4583" s="89"/>
      <c r="Z4583" s="73"/>
      <c r="AA4583" s="73">
        <v>20.000317944804777</v>
      </c>
      <c r="AB4583" s="4"/>
      <c r="AC4583" s="74"/>
      <c r="AD4583" s="75"/>
      <c r="AE4583" s="75"/>
      <c r="AF4583" s="76"/>
      <c r="AJ4583" s="90">
        <v>1701005.0</v>
      </c>
      <c r="AK4583" s="18"/>
      <c r="AL4583" s="18"/>
      <c r="AT4583" s="18"/>
      <c r="AU4583" s="91"/>
    </row>
    <row r="4584" ht="12.0" customHeight="1">
      <c r="A4584" s="97">
        <v>5114001.0</v>
      </c>
      <c r="B4584" s="92" t="s">
        <v>5052</v>
      </c>
      <c r="C4584" s="93"/>
      <c r="D4584" s="82">
        <v>85.12</v>
      </c>
      <c r="E4584" s="94" t="s">
        <v>245</v>
      </c>
      <c r="F4584" s="84">
        <f t="shared" si="411"/>
        <v>103.8464</v>
      </c>
      <c r="G4584" s="95" t="s">
        <v>274</v>
      </c>
      <c r="H4584" s="69"/>
      <c r="I4584" s="87"/>
      <c r="J4584" s="100"/>
      <c r="K4584" s="88"/>
      <c r="N4584" s="18"/>
      <c r="P4584" s="4">
        <v>109.0</v>
      </c>
      <c r="Q4584" s="4"/>
      <c r="R4584" s="4"/>
      <c r="S4584" s="21"/>
      <c r="T4584" s="21"/>
      <c r="V4584" s="89"/>
      <c r="Z4584" s="73"/>
      <c r="AA4584" s="73">
        <v>12.005751258087713</v>
      </c>
      <c r="AB4584" s="4"/>
      <c r="AC4584" s="74"/>
      <c r="AD4584" s="75"/>
      <c r="AE4584" s="75"/>
      <c r="AF4584" s="76"/>
      <c r="AJ4584" s="90">
        <v>1101001.0</v>
      </c>
      <c r="AK4584" s="18"/>
      <c r="AL4584" s="18"/>
      <c r="AT4584" s="18"/>
      <c r="AU4584" s="91"/>
    </row>
    <row r="4585" ht="12.0" customHeight="1">
      <c r="A4585" s="97">
        <v>5114002.0</v>
      </c>
      <c r="B4585" s="92" t="s">
        <v>5053</v>
      </c>
      <c r="C4585" s="93"/>
      <c r="D4585" s="82">
        <v>95.22</v>
      </c>
      <c r="E4585" s="94" t="s">
        <v>245</v>
      </c>
      <c r="F4585" s="84">
        <f t="shared" si="411"/>
        <v>116.1684</v>
      </c>
      <c r="G4585" s="95" t="s">
        <v>274</v>
      </c>
      <c r="H4585" s="69"/>
      <c r="I4585" s="87" t="s">
        <v>538</v>
      </c>
      <c r="J4585" s="100"/>
      <c r="K4585" s="88"/>
      <c r="N4585" s="18"/>
      <c r="P4585" s="4">
        <v>109.0</v>
      </c>
      <c r="Q4585" s="4"/>
      <c r="R4585" s="4"/>
      <c r="S4585" s="21"/>
      <c r="T4585" s="21"/>
      <c r="V4585" s="89"/>
      <c r="Z4585" s="73"/>
      <c r="AA4585" s="73">
        <v>12.001928020565558</v>
      </c>
      <c r="AB4585" s="4"/>
      <c r="AC4585" s="74"/>
      <c r="AD4585" s="75"/>
      <c r="AE4585" s="75"/>
      <c r="AF4585" s="76"/>
      <c r="AJ4585" s="90">
        <v>1101002.0</v>
      </c>
      <c r="AK4585" s="18"/>
      <c r="AL4585" s="18"/>
      <c r="AT4585" s="18"/>
      <c r="AU4585" s="91"/>
    </row>
    <row r="4586" ht="12.0" customHeight="1">
      <c r="A4586" s="97">
        <v>5114003.0</v>
      </c>
      <c r="B4586" s="92" t="s">
        <v>5054</v>
      </c>
      <c r="C4586" s="93"/>
      <c r="D4586" s="82">
        <v>112.1</v>
      </c>
      <c r="E4586" s="94" t="s">
        <v>245</v>
      </c>
      <c r="F4586" s="84">
        <f t="shared" si="411"/>
        <v>136.762</v>
      </c>
      <c r="G4586" s="95" t="s">
        <v>274</v>
      </c>
      <c r="H4586" s="69"/>
      <c r="I4586" s="187" t="s">
        <v>5055</v>
      </c>
      <c r="J4586" s="100"/>
      <c r="K4586" s="88"/>
      <c r="N4586" s="18"/>
      <c r="P4586" s="4">
        <v>109.0</v>
      </c>
      <c r="Q4586" s="4"/>
      <c r="R4586" s="4"/>
      <c r="S4586" s="21"/>
      <c r="T4586" s="21"/>
      <c r="V4586" s="89"/>
      <c r="Z4586" s="73"/>
      <c r="AA4586" s="73">
        <v>11.998361998362</v>
      </c>
      <c r="AB4586" s="4"/>
      <c r="AC4586" s="74"/>
      <c r="AD4586" s="75"/>
      <c r="AE4586" s="75"/>
      <c r="AF4586" s="76"/>
      <c r="AJ4586" s="90">
        <v>1101003.0</v>
      </c>
      <c r="AK4586" s="18"/>
      <c r="AL4586" s="18"/>
      <c r="AT4586" s="18"/>
      <c r="AU4586" s="91"/>
    </row>
    <row r="4587" ht="12.0" customHeight="1">
      <c r="A4587" s="97">
        <v>5114004.0</v>
      </c>
      <c r="B4587" s="92" t="s">
        <v>5056</v>
      </c>
      <c r="C4587" s="93"/>
      <c r="D4587" s="82">
        <v>122.16</v>
      </c>
      <c r="E4587" s="94" t="s">
        <v>245</v>
      </c>
      <c r="F4587" s="84">
        <f t="shared" si="411"/>
        <v>149.0352</v>
      </c>
      <c r="G4587" s="95" t="s">
        <v>274</v>
      </c>
      <c r="H4587" s="69"/>
      <c r="I4587" s="188"/>
      <c r="J4587" s="100"/>
      <c r="K4587" s="88"/>
      <c r="N4587" s="18"/>
      <c r="P4587" s="4">
        <v>109.0</v>
      </c>
      <c r="Q4587" s="4"/>
      <c r="R4587" s="4"/>
      <c r="S4587" s="21"/>
      <c r="T4587" s="21"/>
      <c r="V4587" s="89"/>
      <c r="Z4587" s="73"/>
      <c r="AA4587" s="73">
        <v>11.99899799599197</v>
      </c>
      <c r="AB4587" s="4"/>
      <c r="AC4587" s="74"/>
      <c r="AD4587" s="75"/>
      <c r="AE4587" s="75"/>
      <c r="AF4587" s="76"/>
      <c r="AJ4587" s="90">
        <v>1101006.0</v>
      </c>
      <c r="AK4587" s="18"/>
      <c r="AL4587" s="18"/>
      <c r="AT4587" s="18"/>
      <c r="AU4587" s="91"/>
    </row>
    <row r="4588" ht="12.0" customHeight="1">
      <c r="A4588" s="97">
        <v>5101001.0</v>
      </c>
      <c r="B4588" s="92" t="s">
        <v>5057</v>
      </c>
      <c r="C4588" s="81" t="str">
        <f t="shared" ref="C4588:C4673" si="412">IF(MROUND(AL4588/(AO4588*F4588),1)=0,"",MROUND(AL4588/(AO4588*F4588),1))</f>
        <v/>
      </c>
      <c r="D4588" s="82">
        <v>85.12</v>
      </c>
      <c r="E4588" s="94" t="s">
        <v>245</v>
      </c>
      <c r="F4588" s="84">
        <f t="shared" si="411"/>
        <v>103.8464</v>
      </c>
      <c r="G4588" s="95" t="s">
        <v>274</v>
      </c>
      <c r="H4588" s="69"/>
      <c r="I4588" s="19" t="s">
        <v>4862</v>
      </c>
      <c r="J4588" s="100"/>
      <c r="K4588" s="88"/>
      <c r="N4588" s="18"/>
      <c r="P4588" s="4">
        <v>109.0</v>
      </c>
      <c r="Q4588" s="4"/>
      <c r="R4588" s="4"/>
      <c r="S4588" s="21"/>
      <c r="T4588" s="21"/>
      <c r="V4588" s="89"/>
      <c r="Z4588" s="73"/>
      <c r="AA4588" s="73">
        <v>12.005751258087713</v>
      </c>
      <c r="AB4588" s="4"/>
      <c r="AC4588" s="74"/>
      <c r="AD4588" s="75"/>
      <c r="AE4588" s="75"/>
      <c r="AF4588" s="76"/>
      <c r="AJ4588" s="90">
        <v>1101001.0</v>
      </c>
      <c r="AK4588" s="18"/>
      <c r="AL4588" s="8">
        <f t="shared" ref="AL4588:AL4673" si="413">$I$4578/86</f>
        <v>0</v>
      </c>
      <c r="AO4588" s="8">
        <v>0.6714960427533025</v>
      </c>
      <c r="AT4588" s="18"/>
      <c r="AU4588" s="91"/>
    </row>
    <row r="4589" ht="12.0" customHeight="1">
      <c r="A4589" s="97">
        <v>5101002.0</v>
      </c>
      <c r="B4589" s="92" t="s">
        <v>5058</v>
      </c>
      <c r="C4589" s="81" t="str">
        <f t="shared" si="412"/>
        <v/>
      </c>
      <c r="D4589" s="82">
        <v>95.22</v>
      </c>
      <c r="E4589" s="94" t="s">
        <v>245</v>
      </c>
      <c r="F4589" s="84">
        <f t="shared" si="411"/>
        <v>116.1684</v>
      </c>
      <c r="G4589" s="95" t="s">
        <v>274</v>
      </c>
      <c r="H4589" s="69"/>
      <c r="J4589" s="100"/>
      <c r="K4589" s="88"/>
      <c r="N4589" s="18"/>
      <c r="P4589" s="4">
        <v>109.0</v>
      </c>
      <c r="Q4589" s="4"/>
      <c r="R4589" s="4"/>
      <c r="S4589" s="21"/>
      <c r="T4589" s="21"/>
      <c r="V4589" s="89"/>
      <c r="Z4589" s="73"/>
      <c r="AA4589" s="73">
        <v>12.001928020565558</v>
      </c>
      <c r="AB4589" s="4"/>
      <c r="AC4589" s="74"/>
      <c r="AD4589" s="75"/>
      <c r="AE4589" s="75"/>
      <c r="AF4589" s="76"/>
      <c r="AJ4589" s="90">
        <v>1101002.0</v>
      </c>
      <c r="AK4589" s="18"/>
      <c r="AL4589" s="8">
        <f t="shared" si="413"/>
        <v>0</v>
      </c>
      <c r="AO4589" s="8">
        <v>0.2390543217615074</v>
      </c>
      <c r="AT4589" s="18"/>
      <c r="AU4589" s="91"/>
    </row>
    <row r="4590" ht="12.0" customHeight="1">
      <c r="A4590" s="97">
        <v>5101003.0</v>
      </c>
      <c r="B4590" s="92" t="s">
        <v>5059</v>
      </c>
      <c r="C4590" s="81" t="str">
        <f t="shared" si="412"/>
        <v/>
      </c>
      <c r="D4590" s="82">
        <v>112.1</v>
      </c>
      <c r="E4590" s="94" t="s">
        <v>245</v>
      </c>
      <c r="F4590" s="84">
        <f t="shared" si="411"/>
        <v>136.762</v>
      </c>
      <c r="G4590" s="95" t="s">
        <v>274</v>
      </c>
      <c r="H4590" s="69"/>
      <c r="J4590" s="100"/>
      <c r="K4590" s="88"/>
      <c r="N4590" s="18"/>
      <c r="P4590" s="4">
        <v>109.0</v>
      </c>
      <c r="Q4590" s="4"/>
      <c r="R4590" s="4"/>
      <c r="S4590" s="21"/>
      <c r="T4590" s="21"/>
      <c r="V4590" s="89"/>
      <c r="Z4590" s="73"/>
      <c r="AA4590" s="73">
        <v>11.998361998362</v>
      </c>
      <c r="AB4590" s="4"/>
      <c r="AC4590" s="74"/>
      <c r="AD4590" s="75"/>
      <c r="AE4590" s="75"/>
      <c r="AF4590" s="76"/>
      <c r="AJ4590" s="90">
        <v>1101003.0</v>
      </c>
      <c r="AK4590" s="18"/>
      <c r="AL4590" s="8">
        <f t="shared" si="413"/>
        <v>0</v>
      </c>
      <c r="AO4590" s="8">
        <v>0.2694155385375848</v>
      </c>
      <c r="AT4590" s="18"/>
      <c r="AU4590" s="91"/>
    </row>
    <row r="4591" ht="12.0" customHeight="1">
      <c r="A4591" s="97">
        <v>5101004.0</v>
      </c>
      <c r="B4591" s="92" t="s">
        <v>5060</v>
      </c>
      <c r="C4591" s="81" t="str">
        <f t="shared" si="412"/>
        <v/>
      </c>
      <c r="D4591" s="82">
        <v>122.16</v>
      </c>
      <c r="E4591" s="94" t="s">
        <v>245</v>
      </c>
      <c r="F4591" s="84">
        <f t="shared" si="411"/>
        <v>149.0352</v>
      </c>
      <c r="G4591" s="95" t="s">
        <v>246</v>
      </c>
      <c r="H4591" s="69"/>
      <c r="J4591" s="76"/>
      <c r="K4591" s="88"/>
      <c r="N4591" s="18"/>
      <c r="P4591" s="4">
        <v>109.0</v>
      </c>
      <c r="Q4591" s="4"/>
      <c r="R4591" s="4"/>
      <c r="S4591" s="21"/>
      <c r="T4591" s="21"/>
      <c r="V4591" s="89"/>
      <c r="Z4591" s="73"/>
      <c r="AA4591" s="73">
        <v>11.99899799599197</v>
      </c>
      <c r="AB4591" s="4"/>
      <c r="AC4591" s="74"/>
      <c r="AD4591" s="75"/>
      <c r="AE4591" s="75"/>
      <c r="AF4591" s="76"/>
      <c r="AJ4591" s="90">
        <v>1101004.0</v>
      </c>
      <c r="AK4591" s="18"/>
      <c r="AL4591" s="8">
        <f t="shared" si="413"/>
        <v>0</v>
      </c>
      <c r="AO4591" s="8">
        <v>6.0066949442727156</v>
      </c>
      <c r="AT4591" s="18"/>
      <c r="AU4591" s="91"/>
    </row>
    <row r="4592" ht="12.0" customHeight="1">
      <c r="A4592" s="97">
        <v>5101005.0</v>
      </c>
      <c r="B4592" s="92" t="s">
        <v>5061</v>
      </c>
      <c r="C4592" s="81" t="str">
        <f t="shared" si="412"/>
        <v/>
      </c>
      <c r="D4592" s="82">
        <v>122.16</v>
      </c>
      <c r="E4592" s="94" t="s">
        <v>245</v>
      </c>
      <c r="F4592" s="84">
        <f t="shared" si="411"/>
        <v>149.0352</v>
      </c>
      <c r="G4592" s="95" t="s">
        <v>246</v>
      </c>
      <c r="H4592" s="69"/>
      <c r="I4592" s="187" t="s">
        <v>5062</v>
      </c>
      <c r="J4592" s="76"/>
      <c r="K4592" s="88"/>
      <c r="N4592" s="18"/>
      <c r="P4592" s="4">
        <v>109.0</v>
      </c>
      <c r="Q4592" s="4"/>
      <c r="R4592" s="4"/>
      <c r="S4592" s="21"/>
      <c r="T4592" s="21"/>
      <c r="V4592" s="89"/>
      <c r="Z4592" s="73"/>
      <c r="AA4592" s="73">
        <v>11.99899799599197</v>
      </c>
      <c r="AB4592" s="4"/>
      <c r="AC4592" s="74"/>
      <c r="AD4592" s="75"/>
      <c r="AE4592" s="75"/>
      <c r="AF4592" s="76"/>
      <c r="AJ4592" s="90">
        <v>1101005.0</v>
      </c>
      <c r="AK4592" s="18"/>
      <c r="AL4592" s="8">
        <f t="shared" si="413"/>
        <v>0</v>
      </c>
      <c r="AO4592" s="8">
        <v>4.260387642178393</v>
      </c>
      <c r="AT4592" s="18"/>
      <c r="AU4592" s="91"/>
    </row>
    <row r="4593" ht="12.0" customHeight="1">
      <c r="A4593" s="97">
        <v>5101006.0</v>
      </c>
      <c r="B4593" s="92" t="s">
        <v>5063</v>
      </c>
      <c r="C4593" s="81" t="str">
        <f t="shared" si="412"/>
        <v/>
      </c>
      <c r="D4593" s="82">
        <v>122.16</v>
      </c>
      <c r="E4593" s="94" t="s">
        <v>245</v>
      </c>
      <c r="F4593" s="84">
        <f t="shared" si="411"/>
        <v>149.0352</v>
      </c>
      <c r="G4593" s="95" t="s">
        <v>274</v>
      </c>
      <c r="H4593" s="69"/>
      <c r="I4593" s="188"/>
      <c r="J4593" s="100"/>
      <c r="K4593" s="88"/>
      <c r="N4593" s="18"/>
      <c r="P4593" s="4">
        <v>109.0</v>
      </c>
      <c r="Q4593" s="4"/>
      <c r="R4593" s="4"/>
      <c r="S4593" s="21"/>
      <c r="T4593" s="21"/>
      <c r="V4593" s="89"/>
      <c r="Z4593" s="73"/>
      <c r="AA4593" s="73">
        <v>11.99899799599197</v>
      </c>
      <c r="AB4593" s="4"/>
      <c r="AC4593" s="74"/>
      <c r="AD4593" s="75"/>
      <c r="AE4593" s="75"/>
      <c r="AF4593" s="76"/>
      <c r="AJ4593" s="90">
        <v>1101006.0</v>
      </c>
      <c r="AK4593" s="18"/>
      <c r="AL4593" s="8">
        <f t="shared" si="413"/>
        <v>0</v>
      </c>
      <c r="AO4593" s="8">
        <v>0.11016815743546197</v>
      </c>
      <c r="AT4593" s="18"/>
      <c r="AU4593" s="91"/>
    </row>
    <row r="4594" ht="12.0" customHeight="1">
      <c r="A4594" s="97">
        <v>5101007.0</v>
      </c>
      <c r="B4594" s="92" t="s">
        <v>5064</v>
      </c>
      <c r="C4594" s="81" t="str">
        <f t="shared" si="412"/>
        <v/>
      </c>
      <c r="D4594" s="82">
        <v>175.04</v>
      </c>
      <c r="E4594" s="94" t="s">
        <v>245</v>
      </c>
      <c r="F4594" s="84">
        <f t="shared" si="411"/>
        <v>213.5488</v>
      </c>
      <c r="G4594" s="95" t="s">
        <v>246</v>
      </c>
      <c r="H4594" s="69"/>
      <c r="I4594" s="3"/>
      <c r="J4594" s="76"/>
      <c r="K4594" s="88"/>
      <c r="N4594" s="18"/>
      <c r="P4594" s="4">
        <v>109.0</v>
      </c>
      <c r="Q4594" s="4"/>
      <c r="R4594" s="4"/>
      <c r="S4594" s="21"/>
      <c r="T4594" s="21"/>
      <c r="V4594" s="89"/>
      <c r="Z4594" s="73"/>
      <c r="AA4594" s="73">
        <v>12.00069923957696</v>
      </c>
      <c r="AB4594" s="4"/>
      <c r="AC4594" s="74"/>
      <c r="AD4594" s="75"/>
      <c r="AE4594" s="75"/>
      <c r="AF4594" s="76"/>
      <c r="AJ4594" s="90">
        <v>1101007.0</v>
      </c>
      <c r="AK4594" s="18"/>
      <c r="AL4594" s="8">
        <f t="shared" si="413"/>
        <v>0</v>
      </c>
      <c r="AO4594" s="8">
        <v>7.508525296228667</v>
      </c>
      <c r="AT4594" s="18"/>
      <c r="AU4594" s="91"/>
    </row>
    <row r="4595" ht="12.0" customHeight="1">
      <c r="A4595" s="97">
        <v>5101008.0</v>
      </c>
      <c r="B4595" s="92" t="s">
        <v>5065</v>
      </c>
      <c r="C4595" s="81" t="str">
        <f t="shared" si="412"/>
        <v/>
      </c>
      <c r="D4595" s="82">
        <v>175.04</v>
      </c>
      <c r="E4595" s="94" t="s">
        <v>245</v>
      </c>
      <c r="F4595" s="84">
        <f t="shared" si="411"/>
        <v>213.5488</v>
      </c>
      <c r="G4595" s="95" t="s">
        <v>246</v>
      </c>
      <c r="H4595" s="69"/>
      <c r="I4595" s="187" t="s">
        <v>5066</v>
      </c>
      <c r="J4595" s="76"/>
      <c r="K4595" s="88"/>
      <c r="N4595" s="18"/>
      <c r="P4595" s="4">
        <v>109.0</v>
      </c>
      <c r="Q4595" s="4"/>
      <c r="R4595" s="4"/>
      <c r="S4595" s="21"/>
      <c r="T4595" s="21"/>
      <c r="V4595" s="89"/>
      <c r="Z4595" s="73"/>
      <c r="AA4595" s="73">
        <v>12.00069923957696</v>
      </c>
      <c r="AB4595" s="4"/>
      <c r="AC4595" s="74"/>
      <c r="AD4595" s="75"/>
      <c r="AE4595" s="75"/>
      <c r="AF4595" s="76"/>
      <c r="AJ4595" s="90">
        <v>1101008.0</v>
      </c>
      <c r="AK4595" s="18"/>
      <c r="AL4595" s="8">
        <f t="shared" si="413"/>
        <v>0</v>
      </c>
      <c r="AO4595" s="8">
        <v>1.1585419890665325</v>
      </c>
      <c r="AT4595" s="18"/>
      <c r="AU4595" s="91"/>
    </row>
    <row r="4596" ht="12.0" customHeight="1">
      <c r="A4596" s="97">
        <v>5101009.0</v>
      </c>
      <c r="B4596" s="92" t="s">
        <v>5067</v>
      </c>
      <c r="C4596" s="81" t="str">
        <f t="shared" si="412"/>
        <v/>
      </c>
      <c r="D4596" s="82">
        <v>175.04</v>
      </c>
      <c r="E4596" s="94" t="s">
        <v>245</v>
      </c>
      <c r="F4596" s="84">
        <f t="shared" si="411"/>
        <v>213.5488</v>
      </c>
      <c r="G4596" s="95" t="s">
        <v>274</v>
      </c>
      <c r="H4596" s="69"/>
      <c r="I4596" s="188"/>
      <c r="J4596" s="100"/>
      <c r="K4596" s="88"/>
      <c r="N4596" s="18"/>
      <c r="P4596" s="4">
        <v>109.0</v>
      </c>
      <c r="Q4596" s="4"/>
      <c r="R4596" s="4"/>
      <c r="S4596" s="21"/>
      <c r="T4596" s="21"/>
      <c r="V4596" s="89"/>
      <c r="Z4596" s="73"/>
      <c r="AA4596" s="73">
        <v>12.00069923957696</v>
      </c>
      <c r="AB4596" s="4"/>
      <c r="AC4596" s="74"/>
      <c r="AD4596" s="75"/>
      <c r="AE4596" s="75"/>
      <c r="AF4596" s="76"/>
      <c r="AJ4596" s="90">
        <v>1101009.0</v>
      </c>
      <c r="AK4596" s="18"/>
      <c r="AL4596" s="8">
        <f t="shared" si="413"/>
        <v>0</v>
      </c>
      <c r="AO4596" s="8">
        <v>0.12516849512598957</v>
      </c>
      <c r="AT4596" s="18"/>
      <c r="AU4596" s="91"/>
    </row>
    <row r="4597" ht="12.0" customHeight="1">
      <c r="A4597" s="115">
        <v>1101010.0</v>
      </c>
      <c r="B4597" s="92" t="s">
        <v>5068</v>
      </c>
      <c r="C4597" s="81" t="str">
        <f t="shared" si="412"/>
        <v/>
      </c>
      <c r="D4597" s="82">
        <v>103.21</v>
      </c>
      <c r="E4597" s="83" t="s">
        <v>245</v>
      </c>
      <c r="F4597" s="127">
        <f t="shared" si="411"/>
        <v>125.9162</v>
      </c>
      <c r="G4597" s="95" t="s">
        <v>246</v>
      </c>
      <c r="H4597" s="69"/>
      <c r="I4597" s="19" t="s">
        <v>4874</v>
      </c>
      <c r="J4597" s="76"/>
      <c r="K4597" s="88"/>
      <c r="N4597" s="18"/>
      <c r="P4597" s="4">
        <v>109.0</v>
      </c>
      <c r="Q4597" s="4"/>
      <c r="R4597" s="4"/>
      <c r="S4597" s="21"/>
      <c r="T4597" s="21"/>
      <c r="V4597" s="89"/>
      <c r="Z4597" s="73"/>
      <c r="AA4597" s="73">
        <v>12.001163044268367</v>
      </c>
      <c r="AB4597" s="4"/>
      <c r="AC4597" s="74"/>
      <c r="AD4597" s="75"/>
      <c r="AE4597" s="75"/>
      <c r="AF4597" s="76"/>
      <c r="AJ4597" s="90"/>
      <c r="AK4597" s="18"/>
      <c r="AL4597" s="8">
        <f t="shared" si="413"/>
        <v>0</v>
      </c>
      <c r="AO4597" s="8">
        <v>13.549448001619705</v>
      </c>
      <c r="AT4597" s="18"/>
      <c r="AU4597" s="91"/>
    </row>
    <row r="4598" ht="12.0" customHeight="1">
      <c r="A4598" s="97">
        <v>5101011.0</v>
      </c>
      <c r="B4598" s="92" t="s">
        <v>5069</v>
      </c>
      <c r="C4598" s="81" t="str">
        <f t="shared" si="412"/>
        <v/>
      </c>
      <c r="D4598" s="82">
        <v>210.48</v>
      </c>
      <c r="E4598" s="94" t="s">
        <v>245</v>
      </c>
      <c r="F4598" s="84">
        <f t="shared" si="411"/>
        <v>256.7856</v>
      </c>
      <c r="G4598" s="95" t="s">
        <v>252</v>
      </c>
      <c r="H4598" s="69"/>
      <c r="J4598" s="76"/>
      <c r="K4598" s="88"/>
      <c r="N4598" s="18"/>
      <c r="P4598" s="4">
        <v>109.0</v>
      </c>
      <c r="Q4598" s="4"/>
      <c r="R4598" s="4"/>
      <c r="S4598" s="21"/>
      <c r="T4598" s="21"/>
      <c r="V4598" s="89"/>
      <c r="Z4598" s="73"/>
      <c r="AA4598" s="73">
        <v>12.001163044268367</v>
      </c>
      <c r="AB4598" s="4"/>
      <c r="AC4598" s="74"/>
      <c r="AD4598" s="75"/>
      <c r="AE4598" s="75"/>
      <c r="AF4598" s="76"/>
      <c r="AJ4598" s="90">
        <v>1101011.0</v>
      </c>
      <c r="AK4598" s="18"/>
      <c r="AL4598" s="8">
        <f t="shared" si="413"/>
        <v>0</v>
      </c>
      <c r="AO4598" s="8">
        <v>0.5385181612512308</v>
      </c>
      <c r="AT4598" s="18"/>
      <c r="AU4598" s="91"/>
    </row>
    <row r="4599" ht="12.0" customHeight="1">
      <c r="A4599" s="97">
        <v>5101012.0</v>
      </c>
      <c r="B4599" s="92" t="s">
        <v>5070</v>
      </c>
      <c r="C4599" s="81" t="str">
        <f t="shared" si="412"/>
        <v/>
      </c>
      <c r="D4599" s="82">
        <v>210.48</v>
      </c>
      <c r="E4599" s="94" t="s">
        <v>245</v>
      </c>
      <c r="F4599" s="84">
        <f t="shared" si="411"/>
        <v>256.7856</v>
      </c>
      <c r="G4599" s="95" t="s">
        <v>246</v>
      </c>
      <c r="H4599" s="69"/>
      <c r="J4599" s="76"/>
      <c r="K4599" s="88"/>
      <c r="N4599" s="18"/>
      <c r="P4599" s="4">
        <v>109.0</v>
      </c>
      <c r="Q4599" s="4"/>
      <c r="R4599" s="4"/>
      <c r="S4599" s="21"/>
      <c r="T4599" s="21"/>
      <c r="V4599" s="89"/>
      <c r="Z4599" s="73"/>
      <c r="AA4599" s="73">
        <v>12.001163044268367</v>
      </c>
      <c r="AB4599" s="4"/>
      <c r="AC4599" s="74"/>
      <c r="AD4599" s="75"/>
      <c r="AE4599" s="75"/>
      <c r="AF4599" s="76"/>
      <c r="AJ4599" s="90">
        <v>1101012.0</v>
      </c>
      <c r="AK4599" s="18"/>
      <c r="AL4599" s="8">
        <f t="shared" si="413"/>
        <v>0</v>
      </c>
      <c r="AO4599" s="8">
        <v>0.7491004338741495</v>
      </c>
      <c r="AT4599" s="18"/>
      <c r="AU4599" s="91"/>
    </row>
    <row r="4600" ht="12.0" customHeight="1">
      <c r="A4600" s="97">
        <v>5101013.0</v>
      </c>
      <c r="B4600" s="92" t="s">
        <v>5071</v>
      </c>
      <c r="C4600" s="81" t="str">
        <f t="shared" si="412"/>
        <v/>
      </c>
      <c r="D4600" s="82">
        <v>210.48</v>
      </c>
      <c r="E4600" s="94" t="s">
        <v>245</v>
      </c>
      <c r="F4600" s="84">
        <f t="shared" si="411"/>
        <v>256.7856</v>
      </c>
      <c r="G4600" s="95" t="s">
        <v>274</v>
      </c>
      <c r="H4600" s="69"/>
      <c r="I4600" s="187" t="s">
        <v>5072</v>
      </c>
      <c r="J4600" s="100"/>
      <c r="K4600" s="88"/>
      <c r="N4600" s="18"/>
      <c r="P4600" s="4">
        <v>109.0</v>
      </c>
      <c r="Q4600" s="4"/>
      <c r="R4600" s="4"/>
      <c r="S4600" s="21"/>
      <c r="T4600" s="21"/>
      <c r="V4600" s="89"/>
      <c r="Z4600" s="73"/>
      <c r="AA4600" s="73">
        <v>12.001163044268367</v>
      </c>
      <c r="AB4600" s="4"/>
      <c r="AC4600" s="74"/>
      <c r="AD4600" s="75"/>
      <c r="AE4600" s="75"/>
      <c r="AF4600" s="76"/>
      <c r="AJ4600" s="90">
        <v>1101013.0</v>
      </c>
      <c r="AK4600" s="18"/>
      <c r="AL4600" s="8">
        <f t="shared" si="413"/>
        <v>0</v>
      </c>
      <c r="AO4600" s="8">
        <v>0.1443402006455384</v>
      </c>
      <c r="AT4600" s="18"/>
      <c r="AU4600" s="91"/>
    </row>
    <row r="4601" ht="12.0" customHeight="1">
      <c r="A4601" s="97">
        <v>5101014.0</v>
      </c>
      <c r="B4601" s="92" t="s">
        <v>5073</v>
      </c>
      <c r="C4601" s="81" t="str">
        <f t="shared" si="412"/>
        <v/>
      </c>
      <c r="D4601" s="82">
        <v>256.99</v>
      </c>
      <c r="E4601" s="94" t="s">
        <v>245</v>
      </c>
      <c r="F4601" s="84">
        <f t="shared" si="411"/>
        <v>313.5278</v>
      </c>
      <c r="G4601" s="95" t="s">
        <v>246</v>
      </c>
      <c r="H4601" s="69"/>
      <c r="I4601" s="188"/>
      <c r="J4601" s="76"/>
      <c r="K4601" s="88"/>
      <c r="N4601" s="18"/>
      <c r="P4601" s="4">
        <v>109.0</v>
      </c>
      <c r="Q4601" s="4"/>
      <c r="R4601" s="4"/>
      <c r="S4601" s="21"/>
      <c r="T4601" s="21"/>
      <c r="V4601" s="89"/>
      <c r="Z4601" s="73"/>
      <c r="AA4601" s="73">
        <v>12.00285782329125</v>
      </c>
      <c r="AB4601" s="4"/>
      <c r="AC4601" s="74"/>
      <c r="AD4601" s="75"/>
      <c r="AE4601" s="75"/>
      <c r="AF4601" s="76"/>
      <c r="AJ4601" s="90">
        <v>1101014.0</v>
      </c>
      <c r="AK4601" s="18"/>
      <c r="AL4601" s="8">
        <f t="shared" si="413"/>
        <v>0</v>
      </c>
      <c r="AO4601" s="8">
        <v>10.632151921085262</v>
      </c>
      <c r="AT4601" s="18"/>
      <c r="AU4601" s="91"/>
    </row>
    <row r="4602" ht="12.0" customHeight="1">
      <c r="A4602" s="97">
        <v>5101015.0</v>
      </c>
      <c r="B4602" s="92" t="s">
        <v>5074</v>
      </c>
      <c r="C4602" s="81" t="str">
        <f t="shared" si="412"/>
        <v/>
      </c>
      <c r="D4602" s="82">
        <v>256.99</v>
      </c>
      <c r="E4602" s="94" t="s">
        <v>245</v>
      </c>
      <c r="F4602" s="84">
        <f t="shared" si="411"/>
        <v>313.5278</v>
      </c>
      <c r="G4602" s="95" t="s">
        <v>246</v>
      </c>
      <c r="H4602" s="69"/>
      <c r="I4602" s="19" t="s">
        <v>4881</v>
      </c>
      <c r="J4602" s="76"/>
      <c r="K4602" s="88"/>
      <c r="N4602" s="18"/>
      <c r="P4602" s="4">
        <v>109.0</v>
      </c>
      <c r="Q4602" s="4"/>
      <c r="R4602" s="4"/>
      <c r="S4602" s="21"/>
      <c r="T4602" s="21"/>
      <c r="V4602" s="89"/>
      <c r="Z4602" s="73"/>
      <c r="AA4602" s="73">
        <v>12.00285782329125</v>
      </c>
      <c r="AB4602" s="4"/>
      <c r="AC4602" s="74"/>
      <c r="AD4602" s="75"/>
      <c r="AE4602" s="75"/>
      <c r="AF4602" s="76"/>
      <c r="AJ4602" s="90">
        <v>1101015.0</v>
      </c>
      <c r="AK4602" s="18"/>
      <c r="AL4602" s="8">
        <f t="shared" si="413"/>
        <v>0</v>
      </c>
      <c r="AO4602" s="8">
        <v>5.3512817616058275</v>
      </c>
      <c r="AT4602" s="18"/>
      <c r="AU4602" s="91"/>
    </row>
    <row r="4603" ht="12.0" customHeight="1">
      <c r="A4603" s="97">
        <v>5101016.0</v>
      </c>
      <c r="B4603" s="92" t="s">
        <v>5075</v>
      </c>
      <c r="C4603" s="81" t="str">
        <f t="shared" si="412"/>
        <v/>
      </c>
      <c r="D4603" s="82">
        <v>261.67</v>
      </c>
      <c r="E4603" s="94" t="s">
        <v>245</v>
      </c>
      <c r="F4603" s="84">
        <f t="shared" si="411"/>
        <v>319.2374</v>
      </c>
      <c r="G4603" s="95" t="s">
        <v>246</v>
      </c>
      <c r="H4603" s="69"/>
      <c r="J4603" s="76"/>
      <c r="K4603" s="88"/>
      <c r="N4603" s="18"/>
      <c r="P4603" s="4">
        <v>109.0</v>
      </c>
      <c r="Q4603" s="4"/>
      <c r="R4603" s="4"/>
      <c r="S4603" s="21"/>
      <c r="T4603" s="21"/>
      <c r="V4603" s="89"/>
      <c r="Z4603" s="73"/>
      <c r="AA4603" s="73">
        <v>11.997895106121732</v>
      </c>
      <c r="AB4603" s="4"/>
      <c r="AC4603" s="74"/>
      <c r="AD4603" s="75"/>
      <c r="AE4603" s="75"/>
      <c r="AF4603" s="76"/>
      <c r="AJ4603" s="90">
        <v>1101016.0</v>
      </c>
      <c r="AK4603" s="18"/>
      <c r="AL4603" s="8">
        <f t="shared" si="413"/>
        <v>0</v>
      </c>
      <c r="AO4603" s="8">
        <v>6.151892772549156</v>
      </c>
      <c r="AT4603" s="18"/>
      <c r="AU4603" s="91"/>
    </row>
    <row r="4604" ht="12.0" customHeight="1">
      <c r="A4604" s="97">
        <v>5101017.0</v>
      </c>
      <c r="B4604" s="92" t="s">
        <v>5076</v>
      </c>
      <c r="C4604" s="81" t="str">
        <f t="shared" si="412"/>
        <v/>
      </c>
      <c r="D4604" s="82">
        <v>261.67</v>
      </c>
      <c r="E4604" s="94" t="s">
        <v>245</v>
      </c>
      <c r="F4604" s="84">
        <f t="shared" si="411"/>
        <v>319.2374</v>
      </c>
      <c r="G4604" s="95" t="s">
        <v>246</v>
      </c>
      <c r="H4604" s="69"/>
      <c r="J4604" s="76"/>
      <c r="K4604" s="88"/>
      <c r="N4604" s="18"/>
      <c r="P4604" s="4">
        <v>109.0</v>
      </c>
      <c r="Q4604" s="4"/>
      <c r="R4604" s="4"/>
      <c r="S4604" s="21"/>
      <c r="T4604" s="21"/>
      <c r="V4604" s="89"/>
      <c r="Z4604" s="73"/>
      <c r="AA4604" s="73">
        <v>11.997895106121732</v>
      </c>
      <c r="AB4604" s="4"/>
      <c r="AC4604" s="74"/>
      <c r="AD4604" s="75"/>
      <c r="AE4604" s="75"/>
      <c r="AF4604" s="76"/>
      <c r="AJ4604" s="90">
        <v>1101017.0</v>
      </c>
      <c r="AK4604" s="18"/>
      <c r="AL4604" s="8">
        <f t="shared" si="413"/>
        <v>0</v>
      </c>
      <c r="AO4604" s="8">
        <v>7.704797744260595</v>
      </c>
      <c r="AT4604" s="18"/>
      <c r="AU4604" s="91"/>
    </row>
    <row r="4605" ht="12.0" customHeight="1">
      <c r="A4605" s="97">
        <v>5101018.0</v>
      </c>
      <c r="B4605" s="92" t="s">
        <v>5077</v>
      </c>
      <c r="C4605" s="81" t="str">
        <f t="shared" si="412"/>
        <v/>
      </c>
      <c r="D4605" s="82">
        <v>261.67</v>
      </c>
      <c r="E4605" s="94" t="s">
        <v>245</v>
      </c>
      <c r="F4605" s="84">
        <f t="shared" si="411"/>
        <v>319.2374</v>
      </c>
      <c r="G4605" s="95" t="s">
        <v>246</v>
      </c>
      <c r="H4605" s="69"/>
      <c r="J4605" s="76"/>
      <c r="K4605" s="88"/>
      <c r="N4605" s="18"/>
      <c r="P4605" s="4">
        <v>109.0</v>
      </c>
      <c r="Q4605" s="4"/>
      <c r="R4605" s="4"/>
      <c r="S4605" s="21"/>
      <c r="T4605" s="21"/>
      <c r="V4605" s="89"/>
      <c r="Z4605" s="73"/>
      <c r="AA4605" s="73">
        <v>11.997895106121732</v>
      </c>
      <c r="AB4605" s="4"/>
      <c r="AC4605" s="74"/>
      <c r="AD4605" s="75"/>
      <c r="AE4605" s="75"/>
      <c r="AF4605" s="76"/>
      <c r="AJ4605" s="90">
        <v>1101018.0</v>
      </c>
      <c r="AK4605" s="18"/>
      <c r="AL4605" s="8">
        <f t="shared" si="413"/>
        <v>0</v>
      </c>
      <c r="AO4605" s="8">
        <v>2.511373948287472</v>
      </c>
      <c r="AT4605" s="18"/>
      <c r="AU4605" s="91"/>
    </row>
    <row r="4606" ht="12.0" customHeight="1">
      <c r="A4606" s="97">
        <v>5101019.0</v>
      </c>
      <c r="B4606" s="92" t="s">
        <v>5078</v>
      </c>
      <c r="C4606" s="81" t="str">
        <f t="shared" si="412"/>
        <v/>
      </c>
      <c r="D4606" s="82">
        <v>261.67</v>
      </c>
      <c r="E4606" s="94" t="s">
        <v>245</v>
      </c>
      <c r="F4606" s="84">
        <f t="shared" si="411"/>
        <v>319.2374</v>
      </c>
      <c r="G4606" s="95" t="s">
        <v>246</v>
      </c>
      <c r="H4606" s="69"/>
      <c r="I4606" s="76"/>
      <c r="J4606" s="76"/>
      <c r="K4606" s="88"/>
      <c r="N4606" s="18"/>
      <c r="P4606" s="4">
        <v>109.0</v>
      </c>
      <c r="Q4606" s="4"/>
      <c r="R4606" s="4"/>
      <c r="S4606" s="21"/>
      <c r="T4606" s="21"/>
      <c r="V4606" s="89"/>
      <c r="Z4606" s="73"/>
      <c r="AA4606" s="73">
        <v>11.997895106121732</v>
      </c>
      <c r="AB4606" s="4"/>
      <c r="AC4606" s="74"/>
      <c r="AD4606" s="75"/>
      <c r="AE4606" s="75"/>
      <c r="AF4606" s="76"/>
      <c r="AJ4606" s="90">
        <v>1101019.0</v>
      </c>
      <c r="AK4606" s="18"/>
      <c r="AL4606" s="8">
        <f t="shared" si="413"/>
        <v>0</v>
      </c>
      <c r="AO4606" s="8">
        <v>0.5584758393095294</v>
      </c>
      <c r="AT4606" s="18"/>
      <c r="AU4606" s="91"/>
    </row>
    <row r="4607" ht="12.0" customHeight="1">
      <c r="A4607" s="97">
        <v>5101020.0</v>
      </c>
      <c r="B4607" s="92" t="s">
        <v>5079</v>
      </c>
      <c r="C4607" s="81" t="str">
        <f t="shared" si="412"/>
        <v/>
      </c>
      <c r="D4607" s="82">
        <v>261.67</v>
      </c>
      <c r="E4607" s="94" t="s">
        <v>245</v>
      </c>
      <c r="F4607" s="84">
        <f t="shared" si="411"/>
        <v>319.2374</v>
      </c>
      <c r="G4607" s="95" t="s">
        <v>246</v>
      </c>
      <c r="H4607" s="69"/>
      <c r="I4607" s="87" t="s">
        <v>1735</v>
      </c>
      <c r="J4607" s="76"/>
      <c r="K4607" s="88"/>
      <c r="N4607" s="18"/>
      <c r="P4607" s="4">
        <v>109.0</v>
      </c>
      <c r="Q4607" s="4"/>
      <c r="R4607" s="4"/>
      <c r="S4607" s="21"/>
      <c r="T4607" s="21"/>
      <c r="V4607" s="89"/>
      <c r="Z4607" s="73"/>
      <c r="AA4607" s="73">
        <v>11.997895106121732</v>
      </c>
      <c r="AB4607" s="4"/>
      <c r="AC4607" s="74"/>
      <c r="AD4607" s="75"/>
      <c r="AE4607" s="75"/>
      <c r="AF4607" s="76"/>
      <c r="AJ4607" s="90">
        <v>1101020.0</v>
      </c>
      <c r="AK4607" s="18"/>
      <c r="AL4607" s="8">
        <f t="shared" si="413"/>
        <v>0</v>
      </c>
      <c r="AO4607" s="8">
        <v>0.7536506815373611</v>
      </c>
      <c r="AT4607" s="18"/>
      <c r="AU4607" s="91"/>
    </row>
    <row r="4608" ht="12.0" customHeight="1">
      <c r="A4608" s="97">
        <v>5101021.0</v>
      </c>
      <c r="B4608" s="92" t="s">
        <v>5080</v>
      </c>
      <c r="C4608" s="81" t="str">
        <f t="shared" si="412"/>
        <v/>
      </c>
      <c r="D4608" s="82">
        <v>261.67</v>
      </c>
      <c r="E4608" s="94" t="s">
        <v>245</v>
      </c>
      <c r="F4608" s="84">
        <f t="shared" si="411"/>
        <v>319.2374</v>
      </c>
      <c r="G4608" s="95" t="s">
        <v>274</v>
      </c>
      <c r="H4608" s="69"/>
      <c r="I4608" s="187" t="s">
        <v>5081</v>
      </c>
      <c r="J4608" s="100"/>
      <c r="K4608" s="88"/>
      <c r="N4608" s="18"/>
      <c r="P4608" s="4">
        <v>109.0</v>
      </c>
      <c r="Q4608" s="4"/>
      <c r="R4608" s="4"/>
      <c r="S4608" s="21"/>
      <c r="T4608" s="21"/>
      <c r="V4608" s="89"/>
      <c r="Z4608" s="73"/>
      <c r="AA4608" s="73">
        <v>11.997895106121732</v>
      </c>
      <c r="AB4608" s="4"/>
      <c r="AC4608" s="74"/>
      <c r="AD4608" s="75"/>
      <c r="AE4608" s="75"/>
      <c r="AF4608" s="76"/>
      <c r="AJ4608" s="90">
        <v>1101021.0</v>
      </c>
      <c r="AK4608" s="18"/>
      <c r="AL4608" s="8">
        <f t="shared" si="413"/>
        <v>0</v>
      </c>
      <c r="AO4608" s="8">
        <v>0.20338138586848825</v>
      </c>
      <c r="AT4608" s="18"/>
      <c r="AU4608" s="91"/>
    </row>
    <row r="4609" ht="12.0" customHeight="1">
      <c r="A4609" s="97">
        <v>5101022.0</v>
      </c>
      <c r="B4609" s="92" t="s">
        <v>5082</v>
      </c>
      <c r="C4609" s="81" t="str">
        <f t="shared" si="412"/>
        <v/>
      </c>
      <c r="D4609" s="82">
        <v>322.45</v>
      </c>
      <c r="E4609" s="94" t="s">
        <v>245</v>
      </c>
      <c r="F4609" s="84">
        <f t="shared" si="411"/>
        <v>393.389</v>
      </c>
      <c r="G4609" s="95" t="s">
        <v>246</v>
      </c>
      <c r="H4609" s="69"/>
      <c r="I4609" s="188"/>
      <c r="J4609" s="76"/>
      <c r="K4609" s="88"/>
      <c r="N4609" s="18"/>
      <c r="P4609" s="4">
        <v>109.0</v>
      </c>
      <c r="Q4609" s="4"/>
      <c r="R4609" s="4"/>
      <c r="S4609" s="21"/>
      <c r="T4609" s="21"/>
      <c r="V4609" s="89"/>
      <c r="Z4609" s="73"/>
      <c r="AA4609" s="73">
        <v>12.0</v>
      </c>
      <c r="AB4609" s="4"/>
      <c r="AC4609" s="74"/>
      <c r="AD4609" s="75"/>
      <c r="AE4609" s="75"/>
      <c r="AF4609" s="76"/>
      <c r="AJ4609" s="90">
        <v>1101022.0</v>
      </c>
      <c r="AK4609" s="18"/>
      <c r="AL4609" s="8">
        <f t="shared" si="413"/>
        <v>0</v>
      </c>
      <c r="AO4609" s="8">
        <v>49.537950678494106</v>
      </c>
      <c r="AT4609" s="18"/>
      <c r="AU4609" s="91"/>
    </row>
    <row r="4610" ht="12.0" customHeight="1">
      <c r="A4610" s="97">
        <v>5101023.0</v>
      </c>
      <c r="B4610" s="92" t="s">
        <v>5083</v>
      </c>
      <c r="C4610" s="81" t="str">
        <f t="shared" si="412"/>
        <v/>
      </c>
      <c r="D4610" s="82">
        <v>322.45</v>
      </c>
      <c r="E4610" s="94" t="s">
        <v>245</v>
      </c>
      <c r="F4610" s="84">
        <f t="shared" si="411"/>
        <v>393.389</v>
      </c>
      <c r="G4610" s="95" t="s">
        <v>246</v>
      </c>
      <c r="H4610" s="69"/>
      <c r="I4610" s="76"/>
      <c r="J4610" s="76"/>
      <c r="K4610" s="88"/>
      <c r="N4610" s="18"/>
      <c r="P4610" s="4">
        <v>109.0</v>
      </c>
      <c r="Q4610" s="4"/>
      <c r="R4610" s="4"/>
      <c r="S4610" s="21"/>
      <c r="T4610" s="21"/>
      <c r="V4610" s="89"/>
      <c r="Z4610" s="73"/>
      <c r="AA4610" s="73">
        <v>12.0</v>
      </c>
      <c r="AB4610" s="4"/>
      <c r="AC4610" s="74"/>
      <c r="AD4610" s="75"/>
      <c r="AE4610" s="75"/>
      <c r="AF4610" s="76"/>
      <c r="AJ4610" s="90">
        <v>1101023.0</v>
      </c>
      <c r="AK4610" s="18"/>
      <c r="AL4610" s="8">
        <f t="shared" si="413"/>
        <v>0</v>
      </c>
      <c r="AO4610" s="8">
        <v>22.206667545531843</v>
      </c>
      <c r="AT4610" s="18"/>
      <c r="AU4610" s="91"/>
    </row>
    <row r="4611" ht="12.0" customHeight="1">
      <c r="A4611" s="97">
        <v>5101024.0</v>
      </c>
      <c r="B4611" s="92" t="s">
        <v>5084</v>
      </c>
      <c r="C4611" s="81" t="str">
        <f t="shared" si="412"/>
        <v/>
      </c>
      <c r="D4611" s="82">
        <v>322.45</v>
      </c>
      <c r="E4611" s="94" t="s">
        <v>245</v>
      </c>
      <c r="F4611" s="84">
        <f t="shared" si="411"/>
        <v>393.389</v>
      </c>
      <c r="G4611" s="95" t="s">
        <v>246</v>
      </c>
      <c r="H4611" s="69"/>
      <c r="I4611" s="187" t="s">
        <v>5085</v>
      </c>
      <c r="J4611" s="76"/>
      <c r="K4611" s="88"/>
      <c r="N4611" s="18"/>
      <c r="P4611" s="4">
        <v>109.0</v>
      </c>
      <c r="Q4611" s="4"/>
      <c r="R4611" s="4"/>
      <c r="S4611" s="21"/>
      <c r="T4611" s="21"/>
      <c r="V4611" s="89"/>
      <c r="Z4611" s="73"/>
      <c r="AA4611" s="73">
        <v>12.0</v>
      </c>
      <c r="AB4611" s="4"/>
      <c r="AC4611" s="74"/>
      <c r="AD4611" s="75"/>
      <c r="AE4611" s="75"/>
      <c r="AF4611" s="76"/>
      <c r="AJ4611" s="90">
        <v>1101024.0</v>
      </c>
      <c r="AK4611" s="18"/>
      <c r="AL4611" s="8">
        <f t="shared" si="413"/>
        <v>0</v>
      </c>
      <c r="AO4611" s="8">
        <v>5.193494829196963</v>
      </c>
      <c r="AT4611" s="18"/>
      <c r="AU4611" s="91"/>
    </row>
    <row r="4612" ht="12.0" customHeight="1">
      <c r="A4612" s="97">
        <v>5101025.0</v>
      </c>
      <c r="B4612" s="92" t="s">
        <v>5086</v>
      </c>
      <c r="C4612" s="81" t="str">
        <f t="shared" si="412"/>
        <v/>
      </c>
      <c r="D4612" s="82">
        <v>322.45</v>
      </c>
      <c r="E4612" s="94" t="s">
        <v>245</v>
      </c>
      <c r="F4612" s="84">
        <f t="shared" si="411"/>
        <v>393.389</v>
      </c>
      <c r="G4612" s="95" t="s">
        <v>246</v>
      </c>
      <c r="H4612" s="69"/>
      <c r="I4612" s="188"/>
      <c r="J4612" s="76"/>
      <c r="K4612" s="88"/>
      <c r="N4612" s="18"/>
      <c r="P4612" s="4">
        <v>109.0</v>
      </c>
      <c r="Q4612" s="4"/>
      <c r="R4612" s="4"/>
      <c r="S4612" s="21"/>
      <c r="T4612" s="21"/>
      <c r="V4612" s="89"/>
      <c r="Z4612" s="73"/>
      <c r="AA4612" s="73">
        <v>12.0</v>
      </c>
      <c r="AB4612" s="4"/>
      <c r="AC4612" s="74"/>
      <c r="AD4612" s="75"/>
      <c r="AE4612" s="75"/>
      <c r="AF4612" s="76"/>
      <c r="AJ4612" s="90">
        <v>1101025.0</v>
      </c>
      <c r="AK4612" s="18"/>
      <c r="AL4612" s="8">
        <f t="shared" si="413"/>
        <v>0</v>
      </c>
      <c r="AO4612" s="8">
        <v>1.2504725413988802</v>
      </c>
      <c r="AT4612" s="18"/>
      <c r="AU4612" s="91"/>
    </row>
    <row r="4613" ht="12.0" customHeight="1">
      <c r="A4613" s="97">
        <v>5101026.0</v>
      </c>
      <c r="B4613" s="92" t="s">
        <v>5087</v>
      </c>
      <c r="C4613" s="81" t="str">
        <f t="shared" si="412"/>
        <v/>
      </c>
      <c r="D4613" s="82">
        <v>322.45</v>
      </c>
      <c r="E4613" s="94" t="s">
        <v>245</v>
      </c>
      <c r="F4613" s="84">
        <f t="shared" si="411"/>
        <v>393.389</v>
      </c>
      <c r="G4613" s="95" t="s">
        <v>246</v>
      </c>
      <c r="H4613" s="69"/>
      <c r="I4613" s="76"/>
      <c r="J4613" s="76"/>
      <c r="K4613" s="88"/>
      <c r="N4613" s="18"/>
      <c r="P4613" s="4">
        <v>109.0</v>
      </c>
      <c r="Q4613" s="4"/>
      <c r="R4613" s="4"/>
      <c r="S4613" s="21"/>
      <c r="T4613" s="21"/>
      <c r="V4613" s="89"/>
      <c r="Z4613" s="73"/>
      <c r="AA4613" s="73">
        <v>12.0</v>
      </c>
      <c r="AB4613" s="4"/>
      <c r="AC4613" s="74"/>
      <c r="AD4613" s="75"/>
      <c r="AE4613" s="75"/>
      <c r="AF4613" s="76"/>
      <c r="AJ4613" s="90">
        <v>1101026.0</v>
      </c>
      <c r="AK4613" s="18"/>
      <c r="AL4613" s="8">
        <f t="shared" si="413"/>
        <v>0</v>
      </c>
      <c r="AO4613" s="8">
        <v>0.4456701445124037</v>
      </c>
      <c r="AT4613" s="18"/>
      <c r="AU4613" s="91"/>
    </row>
    <row r="4614" ht="12.0" customHeight="1">
      <c r="A4614" s="97">
        <v>5101027.0</v>
      </c>
      <c r="B4614" s="92" t="s">
        <v>5088</v>
      </c>
      <c r="C4614" s="81" t="str">
        <f t="shared" si="412"/>
        <v/>
      </c>
      <c r="D4614" s="82">
        <v>322.45</v>
      </c>
      <c r="E4614" s="94" t="s">
        <v>245</v>
      </c>
      <c r="F4614" s="84">
        <f t="shared" si="411"/>
        <v>393.389</v>
      </c>
      <c r="G4614" s="95" t="s">
        <v>252</v>
      </c>
      <c r="H4614" s="69"/>
      <c r="I4614" s="187" t="s">
        <v>5089</v>
      </c>
      <c r="J4614" s="76"/>
      <c r="K4614" s="88"/>
      <c r="N4614" s="18"/>
      <c r="P4614" s="4">
        <v>109.0</v>
      </c>
      <c r="Q4614" s="4"/>
      <c r="R4614" s="4"/>
      <c r="S4614" s="21"/>
      <c r="T4614" s="21"/>
      <c r="V4614" s="89"/>
      <c r="Z4614" s="73"/>
      <c r="AA4614" s="73">
        <v>12.0</v>
      </c>
      <c r="AB4614" s="4"/>
      <c r="AC4614" s="74"/>
      <c r="AD4614" s="75"/>
      <c r="AE4614" s="75"/>
      <c r="AF4614" s="76"/>
      <c r="AJ4614" s="90">
        <v>1101027.0</v>
      </c>
      <c r="AK4614" s="18"/>
      <c r="AL4614" s="8">
        <f t="shared" si="413"/>
        <v>0</v>
      </c>
      <c r="AO4614" s="8">
        <v>0.6063967597179127</v>
      </c>
      <c r="AT4614" s="18"/>
      <c r="AU4614" s="91"/>
    </row>
    <row r="4615" ht="12.0" customHeight="1">
      <c r="A4615" s="97">
        <v>5101028.0</v>
      </c>
      <c r="B4615" s="92" t="s">
        <v>5090</v>
      </c>
      <c r="C4615" s="81" t="str">
        <f t="shared" si="412"/>
        <v/>
      </c>
      <c r="D4615" s="82">
        <v>382.9</v>
      </c>
      <c r="E4615" s="94" t="s">
        <v>245</v>
      </c>
      <c r="F4615" s="84">
        <f t="shared" si="411"/>
        <v>467.138</v>
      </c>
      <c r="G4615" s="95" t="s">
        <v>246</v>
      </c>
      <c r="H4615" s="69"/>
      <c r="I4615" s="188"/>
      <c r="J4615" s="76"/>
      <c r="K4615" s="88"/>
      <c r="N4615" s="18"/>
      <c r="P4615" s="4">
        <v>109.0</v>
      </c>
      <c r="Q4615" s="4"/>
      <c r="R4615" s="4"/>
      <c r="S4615" s="21"/>
      <c r="T4615" s="21"/>
      <c r="V4615" s="89"/>
      <c r="Z4615" s="73"/>
      <c r="AA4615" s="73">
        <v>12.0</v>
      </c>
      <c r="AB4615" s="4"/>
      <c r="AC4615" s="74"/>
      <c r="AD4615" s="75"/>
      <c r="AE4615" s="75"/>
      <c r="AF4615" s="76"/>
      <c r="AJ4615" s="90">
        <v>1101028.0</v>
      </c>
      <c r="AK4615" s="18"/>
      <c r="AL4615" s="8">
        <f t="shared" si="413"/>
        <v>0</v>
      </c>
      <c r="AO4615" s="8">
        <v>41.717914828404275</v>
      </c>
      <c r="AT4615" s="18"/>
      <c r="AU4615" s="91"/>
    </row>
    <row r="4616" ht="12.0" customHeight="1">
      <c r="A4616" s="97">
        <v>5101029.0</v>
      </c>
      <c r="B4616" s="92" t="s">
        <v>5091</v>
      </c>
      <c r="C4616" s="81" t="str">
        <f t="shared" si="412"/>
        <v/>
      </c>
      <c r="D4616" s="82">
        <v>382.9</v>
      </c>
      <c r="E4616" s="94" t="s">
        <v>245</v>
      </c>
      <c r="F4616" s="84">
        <f t="shared" si="411"/>
        <v>467.138</v>
      </c>
      <c r="G4616" s="95" t="s">
        <v>246</v>
      </c>
      <c r="H4616" s="69"/>
      <c r="I4616" s="76"/>
      <c r="J4616" s="76"/>
      <c r="K4616" s="88"/>
      <c r="N4616" s="18"/>
      <c r="P4616" s="4">
        <v>109.0</v>
      </c>
      <c r="Q4616" s="4"/>
      <c r="R4616" s="4"/>
      <c r="S4616" s="21"/>
      <c r="T4616" s="21"/>
      <c r="V4616" s="89"/>
      <c r="Z4616" s="73"/>
      <c r="AA4616" s="73">
        <v>12.0</v>
      </c>
      <c r="AB4616" s="4"/>
      <c r="AC4616" s="74"/>
      <c r="AD4616" s="75"/>
      <c r="AE4616" s="75"/>
      <c r="AF4616" s="76"/>
      <c r="AJ4616" s="90">
        <v>1101029.0</v>
      </c>
      <c r="AK4616" s="18"/>
      <c r="AL4616" s="8">
        <f t="shared" si="413"/>
        <v>0</v>
      </c>
      <c r="AO4616" s="8">
        <v>6.0936280086433205</v>
      </c>
      <c r="AT4616" s="18"/>
      <c r="AU4616" s="91"/>
    </row>
    <row r="4617" ht="12.0" customHeight="1">
      <c r="A4617" s="97">
        <v>5101030.0</v>
      </c>
      <c r="B4617" s="92" t="s">
        <v>5092</v>
      </c>
      <c r="C4617" s="81" t="str">
        <f t="shared" si="412"/>
        <v/>
      </c>
      <c r="D4617" s="82">
        <v>382.9</v>
      </c>
      <c r="E4617" s="94" t="s">
        <v>245</v>
      </c>
      <c r="F4617" s="84">
        <f t="shared" si="411"/>
        <v>467.138</v>
      </c>
      <c r="G4617" s="95" t="s">
        <v>252</v>
      </c>
      <c r="H4617" s="69"/>
      <c r="I4617" s="187" t="s">
        <v>5093</v>
      </c>
      <c r="J4617" s="76"/>
      <c r="K4617" s="88"/>
      <c r="N4617" s="18"/>
      <c r="P4617" s="4">
        <v>109.0</v>
      </c>
      <c r="Q4617" s="4"/>
      <c r="R4617" s="4"/>
      <c r="S4617" s="21"/>
      <c r="T4617" s="21"/>
      <c r="V4617" s="89"/>
      <c r="Z4617" s="73"/>
      <c r="AA4617" s="73">
        <v>12.0</v>
      </c>
      <c r="AB4617" s="4"/>
      <c r="AC4617" s="74"/>
      <c r="AD4617" s="75"/>
      <c r="AE4617" s="75"/>
      <c r="AF4617" s="76"/>
      <c r="AJ4617" s="90">
        <v>1101030.0</v>
      </c>
      <c r="AK4617" s="18"/>
      <c r="AL4617" s="8">
        <f t="shared" si="413"/>
        <v>0</v>
      </c>
      <c r="AO4617" s="8">
        <v>0.7164239006198885</v>
      </c>
      <c r="AT4617" s="18"/>
      <c r="AU4617" s="91"/>
    </row>
    <row r="4618" ht="12.0" customHeight="1">
      <c r="A4618" s="97">
        <v>5101031.0</v>
      </c>
      <c r="B4618" s="92" t="s">
        <v>5094</v>
      </c>
      <c r="C4618" s="81" t="str">
        <f t="shared" si="412"/>
        <v/>
      </c>
      <c r="D4618" s="82">
        <v>382.9</v>
      </c>
      <c r="E4618" s="94" t="s">
        <v>245</v>
      </c>
      <c r="F4618" s="84">
        <f t="shared" si="411"/>
        <v>467.138</v>
      </c>
      <c r="G4618" s="95" t="s">
        <v>252</v>
      </c>
      <c r="H4618" s="69"/>
      <c r="I4618" s="188"/>
      <c r="J4618" s="76"/>
      <c r="K4618" s="88"/>
      <c r="N4618" s="18"/>
      <c r="P4618" s="4">
        <v>109.0</v>
      </c>
      <c r="Q4618" s="4"/>
      <c r="R4618" s="4"/>
      <c r="S4618" s="21"/>
      <c r="T4618" s="21"/>
      <c r="V4618" s="89"/>
      <c r="Z4618" s="73"/>
      <c r="AA4618" s="73">
        <v>12.0</v>
      </c>
      <c r="AB4618" s="4"/>
      <c r="AC4618" s="74"/>
      <c r="AD4618" s="75"/>
      <c r="AE4618" s="75"/>
      <c r="AF4618" s="76"/>
      <c r="AJ4618" s="90">
        <v>1101031.0</v>
      </c>
      <c r="AK4618" s="18"/>
      <c r="AL4618" s="8">
        <f t="shared" si="413"/>
        <v>0</v>
      </c>
      <c r="AO4618" s="8">
        <v>0.31276406734097784</v>
      </c>
      <c r="AT4618" s="18"/>
      <c r="AU4618" s="91"/>
    </row>
    <row r="4619" ht="12.0" customHeight="1">
      <c r="A4619" s="97">
        <v>5101032.0</v>
      </c>
      <c r="B4619" s="92" t="s">
        <v>5095</v>
      </c>
      <c r="C4619" s="81" t="str">
        <f t="shared" si="412"/>
        <v/>
      </c>
      <c r="D4619" s="82">
        <v>515.41</v>
      </c>
      <c r="E4619" s="94" t="s">
        <v>245</v>
      </c>
      <c r="F4619" s="84">
        <f t="shared" si="411"/>
        <v>628.8002</v>
      </c>
      <c r="G4619" s="95" t="s">
        <v>246</v>
      </c>
      <c r="H4619" s="69"/>
      <c r="I4619" s="76"/>
      <c r="J4619" s="76"/>
      <c r="K4619" s="88"/>
      <c r="N4619" s="18"/>
      <c r="P4619" s="4">
        <v>109.0</v>
      </c>
      <c r="Q4619" s="4"/>
      <c r="R4619" s="4"/>
      <c r="S4619" s="21"/>
      <c r="T4619" s="21"/>
      <c r="V4619" s="89"/>
      <c r="Z4619" s="73"/>
      <c r="AA4619" s="73">
        <v>11.99869385816487</v>
      </c>
      <c r="AB4619" s="4"/>
      <c r="AC4619" s="74"/>
      <c r="AD4619" s="75"/>
      <c r="AE4619" s="75"/>
      <c r="AF4619" s="76"/>
      <c r="AJ4619" s="90">
        <v>1101032.0</v>
      </c>
      <c r="AK4619" s="18"/>
      <c r="AL4619" s="8">
        <f t="shared" si="413"/>
        <v>0</v>
      </c>
      <c r="AO4619" s="8">
        <v>8.057992597370003</v>
      </c>
      <c r="AT4619" s="18"/>
      <c r="AU4619" s="91"/>
    </row>
    <row r="4620" ht="12.0" customHeight="1">
      <c r="A4620" s="97">
        <v>5101033.0</v>
      </c>
      <c r="B4620" s="92" t="s">
        <v>5096</v>
      </c>
      <c r="C4620" s="81" t="str">
        <f t="shared" si="412"/>
        <v/>
      </c>
      <c r="D4620" s="82">
        <v>515.41</v>
      </c>
      <c r="E4620" s="94" t="s">
        <v>245</v>
      </c>
      <c r="F4620" s="84">
        <f t="shared" si="411"/>
        <v>628.8002</v>
      </c>
      <c r="G4620" s="95" t="s">
        <v>246</v>
      </c>
      <c r="H4620" s="69"/>
      <c r="I4620" s="187" t="s">
        <v>5097</v>
      </c>
      <c r="J4620" s="76"/>
      <c r="K4620" s="88"/>
      <c r="N4620" s="18"/>
      <c r="P4620" s="4">
        <v>109.0</v>
      </c>
      <c r="Q4620" s="4"/>
      <c r="R4620" s="4"/>
      <c r="S4620" s="21"/>
      <c r="T4620" s="21"/>
      <c r="V4620" s="89"/>
      <c r="Z4620" s="73"/>
      <c r="AA4620" s="73">
        <v>11.99869385816487</v>
      </c>
      <c r="AB4620" s="4"/>
      <c r="AC4620" s="74"/>
      <c r="AD4620" s="75"/>
      <c r="AE4620" s="75"/>
      <c r="AF4620" s="76"/>
      <c r="AJ4620" s="90">
        <v>1101033.0</v>
      </c>
      <c r="AK4620" s="18"/>
      <c r="AL4620" s="8">
        <f t="shared" si="413"/>
        <v>0</v>
      </c>
      <c r="AO4620" s="8">
        <v>6.198455844130771</v>
      </c>
      <c r="AT4620" s="18"/>
      <c r="AU4620" s="91"/>
    </row>
    <row r="4621" ht="12.0" customHeight="1">
      <c r="A4621" s="97">
        <v>5101034.0</v>
      </c>
      <c r="B4621" s="92" t="s">
        <v>5098</v>
      </c>
      <c r="C4621" s="81" t="str">
        <f t="shared" si="412"/>
        <v/>
      </c>
      <c r="D4621" s="82">
        <v>515.41</v>
      </c>
      <c r="E4621" s="94" t="s">
        <v>245</v>
      </c>
      <c r="F4621" s="84">
        <f t="shared" si="411"/>
        <v>628.8002</v>
      </c>
      <c r="G4621" s="95" t="s">
        <v>246</v>
      </c>
      <c r="H4621" s="69"/>
      <c r="I4621" s="188"/>
      <c r="J4621" s="76"/>
      <c r="K4621" s="88"/>
      <c r="N4621" s="18"/>
      <c r="P4621" s="4">
        <v>109.0</v>
      </c>
      <c r="Q4621" s="4"/>
      <c r="R4621" s="4"/>
      <c r="S4621" s="21"/>
      <c r="T4621" s="21"/>
      <c r="V4621" s="89"/>
      <c r="Z4621" s="73"/>
      <c r="AA4621" s="73">
        <v>11.99869385816487</v>
      </c>
      <c r="AB4621" s="4"/>
      <c r="AC4621" s="74"/>
      <c r="AD4621" s="75"/>
      <c r="AE4621" s="75"/>
      <c r="AF4621" s="76"/>
      <c r="AJ4621" s="90">
        <v>1101034.0</v>
      </c>
      <c r="AK4621" s="18"/>
      <c r="AL4621" s="8">
        <f t="shared" si="413"/>
        <v>0</v>
      </c>
      <c r="AO4621" s="8">
        <v>0.5132479361382167</v>
      </c>
      <c r="AT4621" s="18"/>
      <c r="AU4621" s="91"/>
    </row>
    <row r="4622" ht="12.0" customHeight="1">
      <c r="A4622" s="97">
        <v>5101035.0</v>
      </c>
      <c r="B4622" s="92" t="s">
        <v>5099</v>
      </c>
      <c r="C4622" s="81" t="str">
        <f t="shared" si="412"/>
        <v/>
      </c>
      <c r="D4622" s="82">
        <v>515.41</v>
      </c>
      <c r="E4622" s="94" t="s">
        <v>245</v>
      </c>
      <c r="F4622" s="84">
        <f t="shared" si="411"/>
        <v>628.8002</v>
      </c>
      <c r="G4622" s="95" t="s">
        <v>246</v>
      </c>
      <c r="H4622" s="69"/>
      <c r="I4622" s="76"/>
      <c r="J4622" s="76"/>
      <c r="K4622" s="88"/>
      <c r="N4622" s="18"/>
      <c r="P4622" s="4">
        <v>109.0</v>
      </c>
      <c r="Q4622" s="4"/>
      <c r="R4622" s="4"/>
      <c r="S4622" s="21"/>
      <c r="T4622" s="21"/>
      <c r="V4622" s="89"/>
      <c r="Z4622" s="73"/>
      <c r="AA4622" s="73">
        <v>11.99869385816487</v>
      </c>
      <c r="AB4622" s="4"/>
      <c r="AC4622" s="74"/>
      <c r="AD4622" s="75"/>
      <c r="AE4622" s="75"/>
      <c r="AF4622" s="76"/>
      <c r="AJ4622" s="90">
        <v>1101035.0</v>
      </c>
      <c r="AK4622" s="18"/>
      <c r="AL4622" s="8">
        <f t="shared" si="413"/>
        <v>0</v>
      </c>
      <c r="AO4622" s="8">
        <v>3.3857111753655476</v>
      </c>
      <c r="AT4622" s="18"/>
      <c r="AU4622" s="91"/>
    </row>
    <row r="4623" ht="12.0" customHeight="1">
      <c r="A4623" s="97">
        <v>5101036.0</v>
      </c>
      <c r="B4623" s="92" t="s">
        <v>5100</v>
      </c>
      <c r="C4623" s="81" t="str">
        <f t="shared" si="412"/>
        <v/>
      </c>
      <c r="D4623" s="82">
        <v>515.41</v>
      </c>
      <c r="E4623" s="94" t="s">
        <v>245</v>
      </c>
      <c r="F4623" s="84">
        <f t="shared" si="411"/>
        <v>628.8002</v>
      </c>
      <c r="G4623" s="95" t="s">
        <v>252</v>
      </c>
      <c r="H4623" s="69"/>
      <c r="I4623" s="187" t="s">
        <v>5101</v>
      </c>
      <c r="J4623" s="76"/>
      <c r="K4623" s="88"/>
      <c r="N4623" s="18"/>
      <c r="P4623" s="4">
        <v>109.0</v>
      </c>
      <c r="Q4623" s="4"/>
      <c r="R4623" s="4"/>
      <c r="S4623" s="21"/>
      <c r="T4623" s="21"/>
      <c r="V4623" s="89"/>
      <c r="Z4623" s="73"/>
      <c r="AA4623" s="73">
        <v>11.99869385816487</v>
      </c>
      <c r="AB4623" s="4"/>
      <c r="AC4623" s="74"/>
      <c r="AD4623" s="75"/>
      <c r="AE4623" s="75"/>
      <c r="AF4623" s="76"/>
      <c r="AJ4623" s="90">
        <v>1101036.0</v>
      </c>
      <c r="AK4623" s="18"/>
      <c r="AL4623" s="8">
        <f t="shared" si="413"/>
        <v>0</v>
      </c>
      <c r="AO4623" s="8">
        <v>1.671782696549793</v>
      </c>
      <c r="AT4623" s="18"/>
      <c r="AU4623" s="91"/>
    </row>
    <row r="4624" ht="12.0" customHeight="1">
      <c r="A4624" s="115">
        <v>1101037.0</v>
      </c>
      <c r="B4624" s="92" t="s">
        <v>5102</v>
      </c>
      <c r="C4624" s="81" t="str">
        <f t="shared" si="412"/>
        <v/>
      </c>
      <c r="D4624" s="82">
        <v>294.39</v>
      </c>
      <c r="E4624" s="83" t="s">
        <v>245</v>
      </c>
      <c r="F4624" s="127">
        <f t="shared" si="411"/>
        <v>359.1558</v>
      </c>
      <c r="G4624" s="95" t="s">
        <v>246</v>
      </c>
      <c r="H4624" s="69"/>
      <c r="I4624" s="188"/>
      <c r="J4624" s="76"/>
      <c r="K4624" s="88"/>
      <c r="N4624" s="18"/>
      <c r="P4624" s="4">
        <v>109.0</v>
      </c>
      <c r="Q4624" s="4"/>
      <c r="R4624" s="4"/>
      <c r="S4624" s="21"/>
      <c r="T4624" s="21"/>
      <c r="V4624" s="89"/>
      <c r="Z4624" s="73"/>
      <c r="AA4624" s="73">
        <v>11.999898068396107</v>
      </c>
      <c r="AB4624" s="4"/>
      <c r="AC4624" s="74"/>
      <c r="AD4624" s="75"/>
      <c r="AE4624" s="75"/>
      <c r="AF4624" s="76"/>
      <c r="AJ4624" s="90"/>
      <c r="AK4624" s="18"/>
      <c r="AL4624" s="8">
        <f t="shared" si="413"/>
        <v>0</v>
      </c>
      <c r="AO4624" s="8">
        <v>13.756054569502233</v>
      </c>
      <c r="AT4624" s="18"/>
      <c r="AU4624" s="91"/>
    </row>
    <row r="4625" ht="12.0" customHeight="1">
      <c r="A4625" s="115">
        <v>1101038.0</v>
      </c>
      <c r="B4625" s="92" t="s">
        <v>5103</v>
      </c>
      <c r="C4625" s="81" t="str">
        <f t="shared" si="412"/>
        <v/>
      </c>
      <c r="D4625" s="82">
        <v>294.39</v>
      </c>
      <c r="E4625" s="83" t="s">
        <v>245</v>
      </c>
      <c r="F4625" s="127">
        <f t="shared" si="411"/>
        <v>359.1558</v>
      </c>
      <c r="G4625" s="95" t="s">
        <v>246</v>
      </c>
      <c r="H4625" s="69"/>
      <c r="I4625" s="76"/>
      <c r="J4625" s="76"/>
      <c r="K4625" s="88"/>
      <c r="N4625" s="18"/>
      <c r="P4625" s="4">
        <v>109.0</v>
      </c>
      <c r="Q4625" s="4"/>
      <c r="R4625" s="4"/>
      <c r="S4625" s="21"/>
      <c r="T4625" s="21"/>
      <c r="V4625" s="89"/>
      <c r="Z4625" s="73"/>
      <c r="AA4625" s="73">
        <v>11.999898068396107</v>
      </c>
      <c r="AB4625" s="4"/>
      <c r="AC4625" s="74"/>
      <c r="AD4625" s="75"/>
      <c r="AE4625" s="75"/>
      <c r="AF4625" s="76"/>
      <c r="AJ4625" s="90"/>
      <c r="AK4625" s="18"/>
      <c r="AL4625" s="8">
        <f t="shared" si="413"/>
        <v>0</v>
      </c>
      <c r="AO4625" s="8">
        <v>19.420312333414913</v>
      </c>
      <c r="AT4625" s="18"/>
      <c r="AU4625" s="91"/>
    </row>
    <row r="4626" ht="12.0" customHeight="1">
      <c r="A4626" s="97">
        <v>5101039.0</v>
      </c>
      <c r="B4626" s="92" t="s">
        <v>5104</v>
      </c>
      <c r="C4626" s="81" t="str">
        <f t="shared" si="412"/>
        <v/>
      </c>
      <c r="D4626" s="82">
        <v>600.41</v>
      </c>
      <c r="E4626" s="94" t="s">
        <v>245</v>
      </c>
      <c r="F4626" s="84">
        <f t="shared" si="411"/>
        <v>732.5002</v>
      </c>
      <c r="G4626" s="95" t="s">
        <v>246</v>
      </c>
      <c r="H4626" s="69"/>
      <c r="I4626" s="187" t="s">
        <v>5105</v>
      </c>
      <c r="J4626" s="76"/>
      <c r="K4626" s="88"/>
      <c r="N4626" s="18"/>
      <c r="P4626" s="4">
        <v>109.0</v>
      </c>
      <c r="Q4626" s="4"/>
      <c r="R4626" s="4"/>
      <c r="S4626" s="21"/>
      <c r="T4626" s="21"/>
      <c r="V4626" s="89"/>
      <c r="Z4626" s="73"/>
      <c r="AA4626" s="73">
        <v>11.999898068396107</v>
      </c>
      <c r="AB4626" s="4"/>
      <c r="AC4626" s="74"/>
      <c r="AD4626" s="75"/>
      <c r="AE4626" s="75"/>
      <c r="AF4626" s="76"/>
      <c r="AJ4626" s="90">
        <v>1101039.0</v>
      </c>
      <c r="AK4626" s="18"/>
      <c r="AL4626" s="8">
        <f t="shared" si="413"/>
        <v>0</v>
      </c>
      <c r="AO4626" s="8">
        <v>0.6562900123901018</v>
      </c>
      <c r="AT4626" s="18"/>
      <c r="AU4626" s="91"/>
    </row>
    <row r="4627" ht="12.0" customHeight="1">
      <c r="A4627" s="97">
        <v>5101040.0</v>
      </c>
      <c r="B4627" s="92" t="s">
        <v>5106</v>
      </c>
      <c r="C4627" s="81" t="str">
        <f t="shared" si="412"/>
        <v/>
      </c>
      <c r="D4627" s="82">
        <v>600.41</v>
      </c>
      <c r="E4627" s="94" t="s">
        <v>245</v>
      </c>
      <c r="F4627" s="84">
        <f t="shared" si="411"/>
        <v>732.5002</v>
      </c>
      <c r="G4627" s="95" t="s">
        <v>246</v>
      </c>
      <c r="H4627" s="69"/>
      <c r="I4627" s="188"/>
      <c r="J4627" s="76"/>
      <c r="K4627" s="88"/>
      <c r="N4627" s="18"/>
      <c r="P4627" s="4">
        <v>109.0</v>
      </c>
      <c r="Q4627" s="4"/>
      <c r="R4627" s="4"/>
      <c r="S4627" s="21"/>
      <c r="T4627" s="21"/>
      <c r="V4627" s="89"/>
      <c r="Z4627" s="73"/>
      <c r="AA4627" s="73">
        <v>11.999898068396107</v>
      </c>
      <c r="AB4627" s="4"/>
      <c r="AC4627" s="74"/>
      <c r="AD4627" s="75"/>
      <c r="AE4627" s="75"/>
      <c r="AF4627" s="76"/>
      <c r="AJ4627" s="90">
        <v>1101040.0</v>
      </c>
      <c r="AK4627" s="18"/>
      <c r="AL4627" s="8">
        <f t="shared" si="413"/>
        <v>0</v>
      </c>
      <c r="AO4627" s="8">
        <v>2.74495902007606</v>
      </c>
      <c r="AT4627" s="18"/>
      <c r="AU4627" s="91"/>
    </row>
    <row r="4628" ht="12.0" customHeight="1">
      <c r="A4628" s="97">
        <v>5101041.0</v>
      </c>
      <c r="B4628" s="92" t="s">
        <v>5107</v>
      </c>
      <c r="C4628" s="81" t="str">
        <f t="shared" si="412"/>
        <v/>
      </c>
      <c r="D4628" s="82">
        <v>600.41</v>
      </c>
      <c r="E4628" s="94" t="s">
        <v>245</v>
      </c>
      <c r="F4628" s="84">
        <f t="shared" si="411"/>
        <v>732.5002</v>
      </c>
      <c r="G4628" s="95" t="s">
        <v>252</v>
      </c>
      <c r="H4628" s="69"/>
      <c r="I4628" s="76"/>
      <c r="J4628" s="76"/>
      <c r="K4628" s="88"/>
      <c r="N4628" s="18"/>
      <c r="P4628" s="4">
        <v>109.0</v>
      </c>
      <c r="Q4628" s="4"/>
      <c r="R4628" s="4"/>
      <c r="S4628" s="21"/>
      <c r="T4628" s="21"/>
      <c r="V4628" s="89"/>
      <c r="Z4628" s="73"/>
      <c r="AA4628" s="73">
        <v>11.999898068396107</v>
      </c>
      <c r="AB4628" s="4"/>
      <c r="AC4628" s="74"/>
      <c r="AD4628" s="75"/>
      <c r="AE4628" s="75"/>
      <c r="AF4628" s="76"/>
      <c r="AJ4628" s="90">
        <v>1101041.0</v>
      </c>
      <c r="AK4628" s="18"/>
      <c r="AL4628" s="8">
        <f t="shared" si="413"/>
        <v>0</v>
      </c>
      <c r="AO4628" s="8">
        <v>0.3961796523821118</v>
      </c>
      <c r="AT4628" s="18"/>
      <c r="AU4628" s="91"/>
    </row>
    <row r="4629" ht="12.0" customHeight="1">
      <c r="A4629" s="97">
        <v>5101042.0</v>
      </c>
      <c r="B4629" s="92" t="s">
        <v>5108</v>
      </c>
      <c r="C4629" s="81" t="str">
        <f t="shared" si="412"/>
        <v/>
      </c>
      <c r="D4629" s="82">
        <v>755.95</v>
      </c>
      <c r="E4629" s="94" t="s">
        <v>245</v>
      </c>
      <c r="F4629" s="84">
        <f t="shared" si="411"/>
        <v>922.259</v>
      </c>
      <c r="G4629" s="95" t="s">
        <v>246</v>
      </c>
      <c r="H4629" s="69"/>
      <c r="I4629" s="187" t="s">
        <v>5109</v>
      </c>
      <c r="J4629" s="76"/>
      <c r="K4629" s="88"/>
      <c r="N4629" s="18"/>
      <c r="P4629" s="4">
        <v>109.0</v>
      </c>
      <c r="Q4629" s="4"/>
      <c r="R4629" s="4"/>
      <c r="S4629" s="21"/>
      <c r="T4629" s="21"/>
      <c r="V4629" s="89"/>
      <c r="Z4629" s="73"/>
      <c r="AA4629" s="73">
        <v>12.000323840751307</v>
      </c>
      <c r="AB4629" s="4"/>
      <c r="AC4629" s="74"/>
      <c r="AD4629" s="75"/>
      <c r="AE4629" s="75"/>
      <c r="AF4629" s="76"/>
      <c r="AJ4629" s="90">
        <v>1101042.0</v>
      </c>
      <c r="AK4629" s="18"/>
      <c r="AL4629" s="8">
        <f t="shared" si="413"/>
        <v>0</v>
      </c>
      <c r="AO4629" s="8">
        <v>10.565370561033223</v>
      </c>
      <c r="AT4629" s="18"/>
      <c r="AU4629" s="91"/>
    </row>
    <row r="4630" ht="12.0" customHeight="1">
      <c r="A4630" s="97">
        <v>5101043.0</v>
      </c>
      <c r="B4630" s="92" t="s">
        <v>5110</v>
      </c>
      <c r="C4630" s="81" t="str">
        <f t="shared" si="412"/>
        <v/>
      </c>
      <c r="D4630" s="82">
        <v>755.95</v>
      </c>
      <c r="E4630" s="94" t="s">
        <v>245</v>
      </c>
      <c r="F4630" s="84">
        <f t="shared" si="411"/>
        <v>922.259</v>
      </c>
      <c r="G4630" s="95" t="s">
        <v>246</v>
      </c>
      <c r="H4630" s="69"/>
      <c r="I4630" s="188"/>
      <c r="J4630" s="76"/>
      <c r="K4630" s="88"/>
      <c r="N4630" s="18"/>
      <c r="P4630" s="4">
        <v>109.0</v>
      </c>
      <c r="Q4630" s="4"/>
      <c r="R4630" s="4"/>
      <c r="S4630" s="21"/>
      <c r="T4630" s="21"/>
      <c r="V4630" s="89"/>
      <c r="Z4630" s="73"/>
      <c r="AA4630" s="73">
        <v>12.000323840751307</v>
      </c>
      <c r="AB4630" s="4"/>
      <c r="AC4630" s="74"/>
      <c r="AD4630" s="75"/>
      <c r="AE4630" s="75"/>
      <c r="AF4630" s="76"/>
      <c r="AJ4630" s="90">
        <v>1101043.0</v>
      </c>
      <c r="AK4630" s="18"/>
      <c r="AL4630" s="8">
        <f t="shared" si="413"/>
        <v>0</v>
      </c>
      <c r="AO4630" s="8">
        <v>8.861278535060123</v>
      </c>
      <c r="AT4630" s="18"/>
      <c r="AU4630" s="91"/>
    </row>
    <row r="4631" ht="12.0" customHeight="1">
      <c r="A4631" s="97">
        <v>5101044.0</v>
      </c>
      <c r="B4631" s="92" t="s">
        <v>5111</v>
      </c>
      <c r="C4631" s="81" t="str">
        <f t="shared" si="412"/>
        <v/>
      </c>
      <c r="D4631" s="82">
        <v>755.95</v>
      </c>
      <c r="E4631" s="94" t="s">
        <v>458</v>
      </c>
      <c r="F4631" s="84">
        <f t="shared" si="411"/>
        <v>922.259</v>
      </c>
      <c r="G4631" s="95" t="s">
        <v>246</v>
      </c>
      <c r="H4631" s="69"/>
      <c r="I4631" s="76"/>
      <c r="J4631" s="76"/>
      <c r="K4631" s="88"/>
      <c r="N4631" s="18"/>
      <c r="P4631" s="4">
        <v>109.0</v>
      </c>
      <c r="Q4631" s="4"/>
      <c r="R4631" s="4"/>
      <c r="S4631" s="21"/>
      <c r="T4631" s="21"/>
      <c r="V4631" s="89"/>
      <c r="Z4631" s="73"/>
      <c r="AA4631" s="73">
        <v>12.000323840751307</v>
      </c>
      <c r="AB4631" s="4"/>
      <c r="AC4631" s="74"/>
      <c r="AD4631" s="75"/>
      <c r="AE4631" s="75"/>
      <c r="AF4631" s="76"/>
      <c r="AJ4631" s="90">
        <v>1101044.0</v>
      </c>
      <c r="AK4631" s="18"/>
      <c r="AL4631" s="8">
        <f t="shared" si="413"/>
        <v>0</v>
      </c>
      <c r="AO4631" s="8">
        <v>0.7364601463454794</v>
      </c>
      <c r="AT4631" s="18"/>
      <c r="AU4631" s="91"/>
    </row>
    <row r="4632" ht="12.0" customHeight="1">
      <c r="A4632" s="97">
        <v>5101045.0</v>
      </c>
      <c r="B4632" s="92" t="s">
        <v>5112</v>
      </c>
      <c r="C4632" s="81" t="str">
        <f t="shared" si="412"/>
        <v/>
      </c>
      <c r="D4632" s="82">
        <v>755.95</v>
      </c>
      <c r="E4632" s="94" t="s">
        <v>245</v>
      </c>
      <c r="F4632" s="84">
        <f t="shared" si="411"/>
        <v>922.259</v>
      </c>
      <c r="G4632" s="95" t="s">
        <v>246</v>
      </c>
      <c r="H4632" s="69"/>
      <c r="I4632" s="187" t="s">
        <v>5113</v>
      </c>
      <c r="J4632" s="76"/>
      <c r="K4632" s="88"/>
      <c r="N4632" s="18"/>
      <c r="P4632" s="4">
        <v>109.0</v>
      </c>
      <c r="Q4632" s="4"/>
      <c r="R4632" s="4"/>
      <c r="S4632" s="21"/>
      <c r="T4632" s="21"/>
      <c r="V4632" s="89"/>
      <c r="Z4632" s="73"/>
      <c r="AA4632" s="73">
        <v>12.000323840751307</v>
      </c>
      <c r="AB4632" s="4"/>
      <c r="AC4632" s="74"/>
      <c r="AD4632" s="75"/>
      <c r="AE4632" s="75"/>
      <c r="AF4632" s="76"/>
      <c r="AJ4632" s="90">
        <v>1101045.0</v>
      </c>
      <c r="AK4632" s="18"/>
      <c r="AL4632" s="8">
        <f t="shared" si="413"/>
        <v>0</v>
      </c>
      <c r="AO4632" s="8">
        <v>5.282685280516612</v>
      </c>
      <c r="AT4632" s="18"/>
      <c r="AU4632" s="91"/>
    </row>
    <row r="4633" ht="12.0" customHeight="1">
      <c r="A4633" s="97">
        <v>5101046.0</v>
      </c>
      <c r="B4633" s="92" t="s">
        <v>5114</v>
      </c>
      <c r="C4633" s="81" t="str">
        <f t="shared" si="412"/>
        <v/>
      </c>
      <c r="D4633" s="82">
        <v>755.95</v>
      </c>
      <c r="E4633" s="94" t="s">
        <v>245</v>
      </c>
      <c r="F4633" s="84">
        <f t="shared" si="411"/>
        <v>922.259</v>
      </c>
      <c r="G4633" s="95" t="s">
        <v>246</v>
      </c>
      <c r="H4633" s="69"/>
      <c r="I4633" s="188"/>
      <c r="J4633" s="76"/>
      <c r="K4633" s="88"/>
      <c r="N4633" s="18"/>
      <c r="P4633" s="4">
        <v>109.0</v>
      </c>
      <c r="Q4633" s="4"/>
      <c r="R4633" s="4"/>
      <c r="S4633" s="21"/>
      <c r="T4633" s="21"/>
      <c r="V4633" s="89"/>
      <c r="Z4633" s="73"/>
      <c r="AA4633" s="73">
        <v>12.000323840751307</v>
      </c>
      <c r="AB4633" s="4"/>
      <c r="AC4633" s="74"/>
      <c r="AD4633" s="75"/>
      <c r="AE4633" s="75"/>
      <c r="AF4633" s="76"/>
      <c r="AJ4633" s="90">
        <v>1101046.0</v>
      </c>
      <c r="AK4633" s="18"/>
      <c r="AL4633" s="8">
        <f t="shared" si="413"/>
        <v>0</v>
      </c>
      <c r="AO4633" s="8">
        <v>1.423314168843854</v>
      </c>
      <c r="AT4633" s="18"/>
      <c r="AU4633" s="91"/>
    </row>
    <row r="4634" ht="12.0" customHeight="1">
      <c r="A4634" s="97">
        <v>5101047.0</v>
      </c>
      <c r="B4634" s="92" t="s">
        <v>5115</v>
      </c>
      <c r="C4634" s="81" t="str">
        <f t="shared" si="412"/>
        <v/>
      </c>
      <c r="D4634" s="82">
        <v>834.69</v>
      </c>
      <c r="E4634" s="94" t="s">
        <v>245</v>
      </c>
      <c r="F4634" s="84">
        <f t="shared" si="411"/>
        <v>1018.3218</v>
      </c>
      <c r="G4634" s="95" t="s">
        <v>246</v>
      </c>
      <c r="H4634" s="69"/>
      <c r="I4634" s="76"/>
      <c r="J4634" s="76"/>
      <c r="K4634" s="88"/>
      <c r="N4634" s="18"/>
      <c r="P4634" s="4">
        <v>109.0</v>
      </c>
      <c r="Q4634" s="4"/>
      <c r="R4634" s="4"/>
      <c r="S4634" s="21"/>
      <c r="T4634" s="21"/>
      <c r="V4634" s="89"/>
      <c r="Z4634" s="73"/>
      <c r="AA4634" s="73">
        <v>11.999120137845068</v>
      </c>
      <c r="AB4634" s="4"/>
      <c r="AC4634" s="74"/>
      <c r="AD4634" s="75"/>
      <c r="AE4634" s="75"/>
      <c r="AF4634" s="76"/>
      <c r="AJ4634" s="90">
        <v>1101047.0</v>
      </c>
      <c r="AK4634" s="18"/>
      <c r="AL4634" s="8">
        <f t="shared" si="413"/>
        <v>0</v>
      </c>
      <c r="AO4634" s="8">
        <v>13.09409955529755</v>
      </c>
      <c r="AT4634" s="18"/>
      <c r="AU4634" s="91"/>
    </row>
    <row r="4635" ht="12.0" customHeight="1">
      <c r="A4635" s="97">
        <v>5101048.0</v>
      </c>
      <c r="B4635" s="92" t="s">
        <v>5116</v>
      </c>
      <c r="C4635" s="81" t="str">
        <f t="shared" si="412"/>
        <v/>
      </c>
      <c r="D4635" s="82">
        <v>834.69</v>
      </c>
      <c r="E4635" s="94" t="s">
        <v>245</v>
      </c>
      <c r="F4635" s="84">
        <f t="shared" si="411"/>
        <v>1018.3218</v>
      </c>
      <c r="G4635" s="95" t="s">
        <v>246</v>
      </c>
      <c r="H4635" s="69"/>
      <c r="I4635" s="76"/>
      <c r="J4635" s="76"/>
      <c r="K4635" s="88"/>
      <c r="N4635" s="18"/>
      <c r="P4635" s="4">
        <v>109.0</v>
      </c>
      <c r="Q4635" s="4"/>
      <c r="R4635" s="4"/>
      <c r="S4635" s="21"/>
      <c r="T4635" s="21"/>
      <c r="V4635" s="89"/>
      <c r="Z4635" s="73"/>
      <c r="AA4635" s="73">
        <v>11.999120137845068</v>
      </c>
      <c r="AB4635" s="4"/>
      <c r="AC4635" s="74"/>
      <c r="AD4635" s="75"/>
      <c r="AE4635" s="75"/>
      <c r="AF4635" s="76"/>
      <c r="AJ4635" s="90">
        <v>1101048.0</v>
      </c>
      <c r="AK4635" s="18"/>
      <c r="AL4635" s="8">
        <f t="shared" si="413"/>
        <v>0</v>
      </c>
      <c r="AO4635" s="8">
        <v>1.0677591912045212</v>
      </c>
      <c r="AT4635" s="18"/>
      <c r="AU4635" s="91"/>
    </row>
    <row r="4636" ht="12.0" customHeight="1">
      <c r="A4636" s="97">
        <v>5101049.0</v>
      </c>
      <c r="B4636" s="92" t="s">
        <v>5117</v>
      </c>
      <c r="C4636" s="81" t="str">
        <f t="shared" si="412"/>
        <v/>
      </c>
      <c r="D4636" s="82">
        <v>834.69</v>
      </c>
      <c r="E4636" s="94" t="s">
        <v>245</v>
      </c>
      <c r="F4636" s="84">
        <f t="shared" si="411"/>
        <v>1018.3218</v>
      </c>
      <c r="G4636" s="95" t="s">
        <v>246</v>
      </c>
      <c r="H4636" s="69"/>
      <c r="I4636" s="87" t="s">
        <v>2160</v>
      </c>
      <c r="J4636" s="76"/>
      <c r="K4636" s="88"/>
      <c r="N4636" s="18"/>
      <c r="P4636" s="4">
        <v>109.0</v>
      </c>
      <c r="Q4636" s="4"/>
      <c r="R4636" s="4"/>
      <c r="S4636" s="21"/>
      <c r="T4636" s="21"/>
      <c r="V4636" s="89"/>
      <c r="Z4636" s="73"/>
      <c r="AA4636" s="73">
        <v>11.999120137845068</v>
      </c>
      <c r="AB4636" s="4"/>
      <c r="AC4636" s="74"/>
      <c r="AD4636" s="75"/>
      <c r="AE4636" s="75"/>
      <c r="AF4636" s="76"/>
      <c r="AJ4636" s="90">
        <v>1101049.0</v>
      </c>
      <c r="AK4636" s="18"/>
      <c r="AL4636" s="8">
        <f t="shared" si="413"/>
        <v>0</v>
      </c>
      <c r="AO4636" s="8">
        <v>1.8847567541716168</v>
      </c>
      <c r="AT4636" s="18"/>
      <c r="AU4636" s="91"/>
    </row>
    <row r="4637" ht="12.0" customHeight="1">
      <c r="A4637" s="97">
        <v>5101050.0</v>
      </c>
      <c r="B4637" s="92" t="s">
        <v>5118</v>
      </c>
      <c r="C4637" s="81" t="str">
        <f t="shared" si="412"/>
        <v/>
      </c>
      <c r="D4637" s="82">
        <v>834.69</v>
      </c>
      <c r="E4637" s="94" t="s">
        <v>245</v>
      </c>
      <c r="F4637" s="84">
        <f t="shared" si="411"/>
        <v>1018.3218</v>
      </c>
      <c r="G4637" s="95" t="s">
        <v>246</v>
      </c>
      <c r="H4637" s="69"/>
      <c r="I4637" s="187" t="s">
        <v>5119</v>
      </c>
      <c r="J4637" s="76"/>
      <c r="K4637" s="88"/>
      <c r="N4637" s="18"/>
      <c r="P4637" s="4">
        <v>109.0</v>
      </c>
      <c r="Q4637" s="4"/>
      <c r="R4637" s="4"/>
      <c r="S4637" s="21"/>
      <c r="T4637" s="21"/>
      <c r="V4637" s="89"/>
      <c r="Z4637" s="73"/>
      <c r="AA4637" s="73">
        <v>11.999120137845068</v>
      </c>
      <c r="AB4637" s="4"/>
      <c r="AC4637" s="74"/>
      <c r="AD4637" s="75"/>
      <c r="AE4637" s="75"/>
      <c r="AF4637" s="76"/>
      <c r="AJ4637" s="90">
        <v>1101050.0</v>
      </c>
      <c r="AK4637" s="18"/>
      <c r="AL4637" s="8">
        <f t="shared" si="413"/>
        <v>0</v>
      </c>
      <c r="AO4637" s="8">
        <v>0.5420215502192887</v>
      </c>
      <c r="AT4637" s="18"/>
      <c r="AU4637" s="91"/>
    </row>
    <row r="4638" ht="12.0" customHeight="1">
      <c r="A4638" s="115">
        <v>1101051.0</v>
      </c>
      <c r="B4638" s="92" t="s">
        <v>5120</v>
      </c>
      <c r="C4638" s="81" t="str">
        <f t="shared" si="412"/>
        <v/>
      </c>
      <c r="D4638" s="82">
        <v>567.06</v>
      </c>
      <c r="E4638" s="83" t="s">
        <v>245</v>
      </c>
      <c r="F4638" s="127">
        <f t="shared" si="411"/>
        <v>691.8132</v>
      </c>
      <c r="G4638" s="95" t="s">
        <v>246</v>
      </c>
      <c r="H4638" s="69"/>
      <c r="I4638" s="188"/>
      <c r="J4638" s="76"/>
      <c r="K4638" s="88"/>
      <c r="N4638" s="18"/>
      <c r="P4638" s="4">
        <v>109.0</v>
      </c>
      <c r="Q4638" s="4"/>
      <c r="R4638" s="4"/>
      <c r="S4638" s="21"/>
      <c r="T4638" s="21"/>
      <c r="V4638" s="89"/>
      <c r="Z4638" s="73"/>
      <c r="AA4638" s="73">
        <v>12.000582102979308</v>
      </c>
      <c r="AB4638" s="4"/>
      <c r="AC4638" s="74"/>
      <c r="AD4638" s="75"/>
      <c r="AE4638" s="75"/>
      <c r="AF4638" s="76"/>
      <c r="AJ4638" s="90"/>
      <c r="AK4638" s="18"/>
      <c r="AL4638" s="8">
        <f t="shared" si="413"/>
        <v>0</v>
      </c>
      <c r="AO4638" s="8">
        <v>24.485057694368017</v>
      </c>
      <c r="AT4638" s="18"/>
      <c r="AU4638" s="91"/>
    </row>
    <row r="4639" ht="12.0" customHeight="1">
      <c r="A4639" s="97">
        <v>5101052.0</v>
      </c>
      <c r="B4639" s="92" t="s">
        <v>5121</v>
      </c>
      <c r="C4639" s="81" t="str">
        <f t="shared" si="412"/>
        <v/>
      </c>
      <c r="D4639" s="82">
        <v>1156.51</v>
      </c>
      <c r="E4639" s="94" t="s">
        <v>245</v>
      </c>
      <c r="F4639" s="84">
        <f t="shared" si="411"/>
        <v>1410.9422</v>
      </c>
      <c r="G4639" s="95" t="s">
        <v>246</v>
      </c>
      <c r="H4639" s="69"/>
      <c r="I4639" s="76"/>
      <c r="J4639" s="76"/>
      <c r="K4639" s="88"/>
      <c r="N4639" s="18"/>
      <c r="P4639" s="4">
        <v>109.0</v>
      </c>
      <c r="Q4639" s="4"/>
      <c r="R4639" s="4"/>
      <c r="S4639" s="21"/>
      <c r="T4639" s="21"/>
      <c r="V4639" s="89"/>
      <c r="Z4639" s="73"/>
      <c r="AA4639" s="73">
        <v>12.000582102979308</v>
      </c>
      <c r="AB4639" s="4"/>
      <c r="AC4639" s="74"/>
      <c r="AD4639" s="75"/>
      <c r="AE4639" s="75"/>
      <c r="AF4639" s="76"/>
      <c r="AJ4639" s="90">
        <v>1101052.0</v>
      </c>
      <c r="AK4639" s="18"/>
      <c r="AL4639" s="8">
        <f t="shared" si="413"/>
        <v>0</v>
      </c>
      <c r="AO4639" s="8">
        <v>1.0087468481751476</v>
      </c>
      <c r="AT4639" s="18"/>
      <c r="AU4639" s="91"/>
    </row>
    <row r="4640" ht="12.0" customHeight="1">
      <c r="A4640" s="97">
        <v>5101053.0</v>
      </c>
      <c r="B4640" s="92" t="s">
        <v>5122</v>
      </c>
      <c r="C4640" s="81" t="str">
        <f t="shared" si="412"/>
        <v/>
      </c>
      <c r="D4640" s="82">
        <v>1156.51</v>
      </c>
      <c r="E4640" s="94" t="s">
        <v>245</v>
      </c>
      <c r="F4640" s="84">
        <f t="shared" si="411"/>
        <v>1410.9422</v>
      </c>
      <c r="G4640" s="95" t="s">
        <v>246</v>
      </c>
      <c r="H4640" s="69"/>
      <c r="I4640" s="194" t="s">
        <v>5123</v>
      </c>
      <c r="J4640" s="76"/>
      <c r="K4640" s="88"/>
      <c r="N4640" s="18"/>
      <c r="P4640" s="4">
        <v>109.0</v>
      </c>
      <c r="Q4640" s="4"/>
      <c r="R4640" s="4"/>
      <c r="S4640" s="21"/>
      <c r="T4640" s="21"/>
      <c r="V4640" s="89"/>
      <c r="Z4640" s="73"/>
      <c r="AA4640" s="73">
        <v>12.000582102979308</v>
      </c>
      <c r="AB4640" s="4"/>
      <c r="AC4640" s="74"/>
      <c r="AD4640" s="75"/>
      <c r="AE4640" s="75"/>
      <c r="AF4640" s="76"/>
      <c r="AJ4640" s="90">
        <v>1101053.0</v>
      </c>
      <c r="AK4640" s="18"/>
      <c r="AL4640" s="8">
        <f t="shared" si="413"/>
        <v>0</v>
      </c>
      <c r="AO4640" s="8">
        <v>1.4138341651588684</v>
      </c>
      <c r="AT4640" s="18"/>
      <c r="AU4640" s="91"/>
    </row>
    <row r="4641" ht="12.0" customHeight="1">
      <c r="A4641" s="97">
        <v>5101054.0</v>
      </c>
      <c r="B4641" s="92" t="s">
        <v>5124</v>
      </c>
      <c r="C4641" s="81" t="str">
        <f t="shared" si="412"/>
        <v/>
      </c>
      <c r="D4641" s="82">
        <v>1156.51</v>
      </c>
      <c r="E4641" s="94" t="s">
        <v>245</v>
      </c>
      <c r="F4641" s="84">
        <f t="shared" si="411"/>
        <v>1410.9422</v>
      </c>
      <c r="G4641" s="95" t="s">
        <v>246</v>
      </c>
      <c r="H4641" s="69"/>
      <c r="I4641" s="188"/>
      <c r="J4641" s="76"/>
      <c r="K4641" s="88"/>
      <c r="N4641" s="18"/>
      <c r="P4641" s="4">
        <v>109.0</v>
      </c>
      <c r="Q4641" s="4"/>
      <c r="R4641" s="4"/>
      <c r="S4641" s="21"/>
      <c r="T4641" s="21"/>
      <c r="V4641" s="89"/>
      <c r="Z4641" s="73"/>
      <c r="AA4641" s="73">
        <v>12.000582102979308</v>
      </c>
      <c r="AB4641" s="4"/>
      <c r="AC4641" s="74"/>
      <c r="AD4641" s="75"/>
      <c r="AE4641" s="75"/>
      <c r="AF4641" s="76"/>
      <c r="AJ4641" s="90">
        <v>1101054.0</v>
      </c>
      <c r="AK4641" s="18"/>
      <c r="AL4641" s="8">
        <f t="shared" si="413"/>
        <v>0</v>
      </c>
      <c r="AO4641" s="8">
        <v>1.4963078247931358</v>
      </c>
      <c r="AT4641" s="18"/>
      <c r="AU4641" s="91"/>
    </row>
    <row r="4642" ht="12.0" customHeight="1">
      <c r="A4642" s="97">
        <v>5101055.0</v>
      </c>
      <c r="B4642" s="92" t="s">
        <v>5125</v>
      </c>
      <c r="C4642" s="81" t="str">
        <f t="shared" si="412"/>
        <v/>
      </c>
      <c r="D4642" s="82">
        <v>1446.26</v>
      </c>
      <c r="E4642" s="94" t="s">
        <v>245</v>
      </c>
      <c r="F4642" s="84">
        <f t="shared" si="411"/>
        <v>1764.4372</v>
      </c>
      <c r="G4642" s="95" t="s">
        <v>246</v>
      </c>
      <c r="H4642" s="69"/>
      <c r="I4642" s="76"/>
      <c r="J4642" s="76"/>
      <c r="K4642" s="88"/>
      <c r="N4642" s="18"/>
      <c r="P4642" s="4">
        <v>109.0</v>
      </c>
      <c r="Q4642" s="4"/>
      <c r="R4642" s="4"/>
      <c r="S4642" s="21"/>
      <c r="T4642" s="21"/>
      <c r="V4642" s="89"/>
      <c r="Z4642" s="73"/>
      <c r="AA4642" s="73">
        <v>12.0</v>
      </c>
      <c r="AB4642" s="4"/>
      <c r="AC4642" s="74"/>
      <c r="AD4642" s="75"/>
      <c r="AE4642" s="75"/>
      <c r="AF4642" s="76"/>
      <c r="AJ4642" s="90">
        <v>1101055.0</v>
      </c>
      <c r="AK4642" s="18"/>
      <c r="AL4642" s="8">
        <f t="shared" si="413"/>
        <v>0</v>
      </c>
      <c r="AO4642" s="8">
        <v>15.953690470146302</v>
      </c>
      <c r="AT4642" s="18"/>
      <c r="AU4642" s="91"/>
    </row>
    <row r="4643" ht="12.0" customHeight="1">
      <c r="A4643" s="97">
        <v>5101056.0</v>
      </c>
      <c r="B4643" s="92" t="s">
        <v>5126</v>
      </c>
      <c r="C4643" s="81" t="str">
        <f t="shared" si="412"/>
        <v/>
      </c>
      <c r="D4643" s="82">
        <v>1446.26</v>
      </c>
      <c r="E4643" s="94" t="s">
        <v>245</v>
      </c>
      <c r="F4643" s="84">
        <f t="shared" si="411"/>
        <v>1764.4372</v>
      </c>
      <c r="G4643" s="95" t="s">
        <v>246</v>
      </c>
      <c r="H4643" s="69"/>
      <c r="I4643" s="76"/>
      <c r="J4643" s="76"/>
      <c r="K4643" s="88"/>
      <c r="N4643" s="18"/>
      <c r="P4643" s="4">
        <v>109.0</v>
      </c>
      <c r="Q4643" s="4"/>
      <c r="R4643" s="4"/>
      <c r="S4643" s="21"/>
      <c r="T4643" s="21"/>
      <c r="V4643" s="89"/>
      <c r="Z4643" s="73"/>
      <c r="AA4643" s="73">
        <v>12.0</v>
      </c>
      <c r="AB4643" s="4"/>
      <c r="AC4643" s="74"/>
      <c r="AD4643" s="75"/>
      <c r="AE4643" s="75"/>
      <c r="AF4643" s="76"/>
      <c r="AJ4643" s="90">
        <v>1101056.0</v>
      </c>
      <c r="AK4643" s="18"/>
      <c r="AL4643" s="8">
        <f t="shared" si="413"/>
        <v>0</v>
      </c>
      <c r="AO4643" s="8">
        <v>0.9902290636642533</v>
      </c>
      <c r="AT4643" s="18"/>
      <c r="AU4643" s="91"/>
    </row>
    <row r="4644" ht="12.0" customHeight="1">
      <c r="A4644" s="97">
        <v>5101057.0</v>
      </c>
      <c r="B4644" s="92" t="s">
        <v>5127</v>
      </c>
      <c r="C4644" s="81" t="str">
        <f t="shared" si="412"/>
        <v/>
      </c>
      <c r="D4644" s="82">
        <v>1446.26</v>
      </c>
      <c r="E4644" s="94" t="s">
        <v>245</v>
      </c>
      <c r="F4644" s="84">
        <f t="shared" si="411"/>
        <v>1764.4372</v>
      </c>
      <c r="G4644" s="95" t="s">
        <v>246</v>
      </c>
      <c r="H4644" s="69"/>
      <c r="I4644" s="87" t="s">
        <v>4935</v>
      </c>
      <c r="J4644" s="76"/>
      <c r="K4644" s="88"/>
      <c r="N4644" s="18"/>
      <c r="P4644" s="4">
        <v>109.0</v>
      </c>
      <c r="Q4644" s="4"/>
      <c r="R4644" s="4"/>
      <c r="S4644" s="21"/>
      <c r="T4644" s="21"/>
      <c r="V4644" s="89"/>
      <c r="Z4644" s="73"/>
      <c r="AA4644" s="73">
        <v>12.0</v>
      </c>
      <c r="AB4644" s="4"/>
      <c r="AC4644" s="74"/>
      <c r="AD4644" s="75"/>
      <c r="AE4644" s="75"/>
      <c r="AF4644" s="76"/>
      <c r="AJ4644" s="90">
        <v>1101057.0</v>
      </c>
      <c r="AK4644" s="18"/>
      <c r="AL4644" s="8">
        <f t="shared" si="413"/>
        <v>0</v>
      </c>
      <c r="AO4644" s="8">
        <v>0.9204052194315174</v>
      </c>
      <c r="AT4644" s="18"/>
      <c r="AU4644" s="91"/>
    </row>
    <row r="4645" ht="12.0" customHeight="1">
      <c r="A4645" s="97">
        <v>5101058.0</v>
      </c>
      <c r="B4645" s="92" t="s">
        <v>5128</v>
      </c>
      <c r="C4645" s="81" t="str">
        <f t="shared" si="412"/>
        <v/>
      </c>
      <c r="D4645" s="82">
        <v>1446.26</v>
      </c>
      <c r="E4645" s="94" t="s">
        <v>245</v>
      </c>
      <c r="F4645" s="84">
        <f t="shared" si="411"/>
        <v>1764.4372</v>
      </c>
      <c r="G4645" s="95" t="s">
        <v>246</v>
      </c>
      <c r="H4645" s="69"/>
      <c r="I4645" s="187" t="s">
        <v>5129</v>
      </c>
      <c r="J4645" s="76"/>
      <c r="K4645" s="88"/>
      <c r="N4645" s="18"/>
      <c r="P4645" s="4">
        <v>109.0</v>
      </c>
      <c r="Q4645" s="4"/>
      <c r="R4645" s="4"/>
      <c r="S4645" s="21"/>
      <c r="T4645" s="21"/>
      <c r="V4645" s="89"/>
      <c r="Z4645" s="73"/>
      <c r="AA4645" s="73">
        <v>12.0</v>
      </c>
      <c r="AB4645" s="4"/>
      <c r="AC4645" s="74"/>
      <c r="AD4645" s="75"/>
      <c r="AE4645" s="75"/>
      <c r="AF4645" s="76"/>
      <c r="AJ4645" s="90">
        <v>1101058.0</v>
      </c>
      <c r="AK4645" s="18"/>
      <c r="AL4645" s="8">
        <f t="shared" si="413"/>
        <v>0</v>
      </c>
      <c r="AO4645" s="8">
        <v>2.4755726591606333</v>
      </c>
      <c r="AT4645" s="18"/>
      <c r="AU4645" s="91"/>
    </row>
    <row r="4646" ht="12.0" customHeight="1">
      <c r="A4646" s="97">
        <v>5101059.0</v>
      </c>
      <c r="B4646" s="92" t="s">
        <v>5130</v>
      </c>
      <c r="C4646" s="81" t="str">
        <f t="shared" si="412"/>
        <v/>
      </c>
      <c r="D4646" s="82">
        <v>1446.26</v>
      </c>
      <c r="E4646" s="94" t="s">
        <v>245</v>
      </c>
      <c r="F4646" s="84">
        <f t="shared" si="411"/>
        <v>1764.4372</v>
      </c>
      <c r="G4646" s="95" t="s">
        <v>246</v>
      </c>
      <c r="H4646" s="69"/>
      <c r="I4646" s="188"/>
      <c r="J4646" s="76"/>
      <c r="K4646" s="88"/>
      <c r="N4646" s="18"/>
      <c r="P4646" s="4">
        <v>109.0</v>
      </c>
      <c r="Q4646" s="4"/>
      <c r="R4646" s="4"/>
      <c r="S4646" s="21"/>
      <c r="T4646" s="21"/>
      <c r="V4646" s="89"/>
      <c r="Z4646" s="73"/>
      <c r="AA4646" s="73">
        <v>12.0</v>
      </c>
      <c r="AB4646" s="4"/>
      <c r="AC4646" s="74"/>
      <c r="AD4646" s="75"/>
      <c r="AE4646" s="75"/>
      <c r="AF4646" s="76"/>
      <c r="AJ4646" s="90">
        <v>1101059.0</v>
      </c>
      <c r="AK4646" s="18"/>
      <c r="AL4646" s="8">
        <f t="shared" si="413"/>
        <v>0</v>
      </c>
      <c r="AO4646" s="8">
        <v>0.5146351764563323</v>
      </c>
      <c r="AT4646" s="18"/>
      <c r="AU4646" s="91"/>
    </row>
    <row r="4647" ht="12.0" customHeight="1">
      <c r="A4647" s="97">
        <v>5101060.0</v>
      </c>
      <c r="B4647" s="92" t="s">
        <v>5131</v>
      </c>
      <c r="C4647" s="81" t="str">
        <f t="shared" si="412"/>
        <v/>
      </c>
      <c r="D4647" s="82">
        <v>1958.2</v>
      </c>
      <c r="E4647" s="94" t="s">
        <v>245</v>
      </c>
      <c r="F4647" s="84">
        <f t="shared" si="411"/>
        <v>2389.004</v>
      </c>
      <c r="G4647" s="95" t="s">
        <v>246</v>
      </c>
      <c r="H4647" s="69"/>
      <c r="I4647" s="19" t="s">
        <v>4939</v>
      </c>
      <c r="J4647" s="76"/>
      <c r="K4647" s="88"/>
      <c r="N4647" s="18"/>
      <c r="P4647" s="4">
        <v>109.0</v>
      </c>
      <c r="Q4647" s="4"/>
      <c r="R4647" s="4"/>
      <c r="S4647" s="21"/>
      <c r="T4647" s="21"/>
      <c r="V4647" s="89"/>
      <c r="Z4647" s="73"/>
      <c r="AA4647" s="73">
        <v>11.999843731687307</v>
      </c>
      <c r="AB4647" s="4"/>
      <c r="AC4647" s="74"/>
      <c r="AD4647" s="75"/>
      <c r="AE4647" s="75"/>
      <c r="AF4647" s="76"/>
      <c r="AJ4647" s="90">
        <v>1101060.0</v>
      </c>
      <c r="AK4647" s="18"/>
      <c r="AL4647" s="8">
        <f t="shared" si="413"/>
        <v>0</v>
      </c>
      <c r="AO4647" s="8">
        <v>1.7104156324786128</v>
      </c>
      <c r="AT4647" s="18"/>
      <c r="AU4647" s="91"/>
    </row>
    <row r="4648" ht="12.0" customHeight="1">
      <c r="A4648" s="97">
        <v>5101061.0</v>
      </c>
      <c r="B4648" s="92" t="s">
        <v>5132</v>
      </c>
      <c r="C4648" s="81" t="str">
        <f t="shared" si="412"/>
        <v/>
      </c>
      <c r="D4648" s="82">
        <v>1958.2</v>
      </c>
      <c r="E4648" s="94" t="s">
        <v>245</v>
      </c>
      <c r="F4648" s="84">
        <f t="shared" si="411"/>
        <v>2389.004</v>
      </c>
      <c r="G4648" s="95" t="s">
        <v>246</v>
      </c>
      <c r="H4648" s="69"/>
      <c r="J4648" s="76"/>
      <c r="K4648" s="88"/>
      <c r="N4648" s="18"/>
      <c r="P4648" s="4">
        <v>109.0</v>
      </c>
      <c r="Q4648" s="4"/>
      <c r="R4648" s="4"/>
      <c r="S4648" s="21"/>
      <c r="T4648" s="21"/>
      <c r="V4648" s="89"/>
      <c r="Z4648" s="73"/>
      <c r="AA4648" s="73">
        <v>11.999843731687307</v>
      </c>
      <c r="AB4648" s="4"/>
      <c r="AC4648" s="74"/>
      <c r="AD4648" s="75"/>
      <c r="AE4648" s="75"/>
      <c r="AF4648" s="76"/>
      <c r="AJ4648" s="90">
        <v>1101061.0</v>
      </c>
      <c r="AK4648" s="18"/>
      <c r="AL4648" s="8">
        <f t="shared" si="413"/>
        <v>0</v>
      </c>
      <c r="AO4648" s="8">
        <v>1.1526714044964563</v>
      </c>
      <c r="AT4648" s="18"/>
      <c r="AU4648" s="91"/>
    </row>
    <row r="4649" ht="12.0" customHeight="1">
      <c r="A4649" s="97">
        <v>5101062.0</v>
      </c>
      <c r="B4649" s="92" t="s">
        <v>5133</v>
      </c>
      <c r="C4649" s="81" t="str">
        <f t="shared" si="412"/>
        <v/>
      </c>
      <c r="D4649" s="82">
        <v>1958.2</v>
      </c>
      <c r="E4649" s="94" t="s">
        <v>245</v>
      </c>
      <c r="F4649" s="84">
        <f t="shared" si="411"/>
        <v>2389.004</v>
      </c>
      <c r="G4649" s="95" t="s">
        <v>246</v>
      </c>
      <c r="H4649" s="69"/>
      <c r="J4649" s="76"/>
      <c r="K4649" s="88"/>
      <c r="N4649" s="18"/>
      <c r="P4649" s="4">
        <v>109.0</v>
      </c>
      <c r="Q4649" s="4"/>
      <c r="R4649" s="4"/>
      <c r="S4649" s="21"/>
      <c r="T4649" s="21"/>
      <c r="V4649" s="89"/>
      <c r="Z4649" s="73"/>
      <c r="AA4649" s="73">
        <v>11.999843731687307</v>
      </c>
      <c r="AB4649" s="4"/>
      <c r="AC4649" s="74"/>
      <c r="AD4649" s="75"/>
      <c r="AE4649" s="75"/>
      <c r="AF4649" s="76"/>
      <c r="AJ4649" s="90">
        <v>1101062.0</v>
      </c>
      <c r="AK4649" s="18"/>
      <c r="AL4649" s="8">
        <f t="shared" si="413"/>
        <v>0</v>
      </c>
      <c r="AO4649" s="8">
        <v>4.820262236985181</v>
      </c>
      <c r="AT4649" s="18"/>
      <c r="AU4649" s="91"/>
    </row>
    <row r="4650" ht="12.0" customHeight="1">
      <c r="A4650" s="97">
        <v>5101063.0</v>
      </c>
      <c r="B4650" s="92" t="s">
        <v>5134</v>
      </c>
      <c r="C4650" s="81" t="str">
        <f t="shared" si="412"/>
        <v/>
      </c>
      <c r="D4650" s="82">
        <v>1958.2</v>
      </c>
      <c r="E4650" s="94" t="s">
        <v>245</v>
      </c>
      <c r="F4650" s="84">
        <f t="shared" si="411"/>
        <v>2389.004</v>
      </c>
      <c r="G4650" s="95" t="s">
        <v>246</v>
      </c>
      <c r="H4650" s="69"/>
      <c r="I4650" s="187" t="s">
        <v>5135</v>
      </c>
      <c r="J4650" s="76"/>
      <c r="K4650" s="88"/>
      <c r="N4650" s="18"/>
      <c r="P4650" s="4">
        <v>109.0</v>
      </c>
      <c r="Q4650" s="4"/>
      <c r="R4650" s="4"/>
      <c r="S4650" s="21"/>
      <c r="T4650" s="21"/>
      <c r="V4650" s="89"/>
      <c r="Z4650" s="73"/>
      <c r="AA4650" s="73">
        <v>11.999843731687307</v>
      </c>
      <c r="AB4650" s="4"/>
      <c r="AC4650" s="74"/>
      <c r="AD4650" s="75"/>
      <c r="AE4650" s="75"/>
      <c r="AF4650" s="76"/>
      <c r="AJ4650" s="90">
        <v>1101063.0</v>
      </c>
      <c r="AK4650" s="18"/>
      <c r="AL4650" s="8">
        <f t="shared" si="413"/>
        <v>0</v>
      </c>
      <c r="AO4650" s="8">
        <v>2.790678137201947</v>
      </c>
      <c r="AT4650" s="18"/>
      <c r="AU4650" s="91"/>
    </row>
    <row r="4651" ht="12.0" customHeight="1">
      <c r="A4651" s="97">
        <v>5101064.0</v>
      </c>
      <c r="B4651" s="92" t="s">
        <v>5136</v>
      </c>
      <c r="C4651" s="81" t="str">
        <f t="shared" si="412"/>
        <v/>
      </c>
      <c r="D4651" s="82">
        <v>2426.99</v>
      </c>
      <c r="E4651" s="94" t="s">
        <v>245</v>
      </c>
      <c r="F4651" s="84">
        <f t="shared" si="411"/>
        <v>2960.9278</v>
      </c>
      <c r="G4651" s="95" t="s">
        <v>246</v>
      </c>
      <c r="H4651" s="69"/>
      <c r="I4651" s="188"/>
      <c r="J4651" s="76"/>
      <c r="K4651" s="88"/>
      <c r="N4651" s="18"/>
      <c r="P4651" s="4">
        <v>109.0</v>
      </c>
      <c r="Q4651" s="4"/>
      <c r="R4651" s="4"/>
      <c r="S4651" s="21"/>
      <c r="T4651" s="21"/>
      <c r="V4651" s="89"/>
      <c r="Z4651" s="73"/>
      <c r="AA4651" s="73">
        <v>12.0</v>
      </c>
      <c r="AB4651" s="4"/>
      <c r="AC4651" s="74"/>
      <c r="AD4651" s="75"/>
      <c r="AE4651" s="75"/>
      <c r="AF4651" s="76"/>
      <c r="AJ4651" s="90">
        <v>1101064.0</v>
      </c>
      <c r="AK4651" s="18"/>
      <c r="AL4651" s="8">
        <f t="shared" si="413"/>
        <v>0</v>
      </c>
      <c r="AO4651" s="8">
        <v>1.9013840083530953</v>
      </c>
      <c r="AT4651" s="18"/>
      <c r="AU4651" s="91"/>
    </row>
    <row r="4652" ht="12.0" customHeight="1">
      <c r="A4652" s="97">
        <v>5101065.0</v>
      </c>
      <c r="B4652" s="92" t="s">
        <v>5137</v>
      </c>
      <c r="C4652" s="81" t="str">
        <f t="shared" si="412"/>
        <v/>
      </c>
      <c r="D4652" s="82">
        <v>2426.99</v>
      </c>
      <c r="E4652" s="94" t="s">
        <v>245</v>
      </c>
      <c r="F4652" s="84">
        <f t="shared" si="411"/>
        <v>2960.9278</v>
      </c>
      <c r="G4652" s="95" t="s">
        <v>246</v>
      </c>
      <c r="H4652" s="69"/>
      <c r="I4652" s="76"/>
      <c r="J4652" s="76"/>
      <c r="K4652" s="88"/>
      <c r="N4652" s="18"/>
      <c r="P4652" s="4">
        <v>109.0</v>
      </c>
      <c r="Q4652" s="4"/>
      <c r="R4652" s="4"/>
      <c r="S4652" s="21"/>
      <c r="T4652" s="21"/>
      <c r="V4652" s="89"/>
      <c r="Z4652" s="73"/>
      <c r="AA4652" s="73">
        <v>12.0</v>
      </c>
      <c r="AB4652" s="4"/>
      <c r="AC4652" s="74"/>
      <c r="AD4652" s="75"/>
      <c r="AE4652" s="75"/>
      <c r="AF4652" s="76"/>
      <c r="AJ4652" s="90">
        <v>1101065.0</v>
      </c>
      <c r="AK4652" s="18"/>
      <c r="AL4652" s="8">
        <f t="shared" si="413"/>
        <v>0</v>
      </c>
      <c r="AO4652" s="8">
        <v>1.5010926381734966</v>
      </c>
      <c r="AT4652" s="18"/>
      <c r="AU4652" s="91"/>
    </row>
    <row r="4653" ht="12.0" customHeight="1">
      <c r="A4653" s="97">
        <v>5101066.0</v>
      </c>
      <c r="B4653" s="92" t="s">
        <v>5138</v>
      </c>
      <c r="C4653" s="81" t="str">
        <f t="shared" si="412"/>
        <v/>
      </c>
      <c r="D4653" s="82">
        <v>2426.99</v>
      </c>
      <c r="E4653" s="94" t="s">
        <v>245</v>
      </c>
      <c r="F4653" s="84">
        <f t="shared" si="411"/>
        <v>2960.9278</v>
      </c>
      <c r="G4653" s="95" t="s">
        <v>246</v>
      </c>
      <c r="H4653" s="69"/>
      <c r="I4653" s="194" t="s">
        <v>5139</v>
      </c>
      <c r="J4653" s="76"/>
      <c r="K4653" s="88"/>
      <c r="N4653" s="18"/>
      <c r="P4653" s="4">
        <v>109.0</v>
      </c>
      <c r="Q4653" s="4"/>
      <c r="R4653" s="4"/>
      <c r="S4653" s="21"/>
      <c r="T4653" s="21"/>
      <c r="V4653" s="89"/>
      <c r="Z4653" s="73"/>
      <c r="AA4653" s="73">
        <v>12.0</v>
      </c>
      <c r="AB4653" s="4"/>
      <c r="AC4653" s="74"/>
      <c r="AD4653" s="75"/>
      <c r="AE4653" s="75"/>
      <c r="AF4653" s="76"/>
      <c r="AJ4653" s="90">
        <v>1101066.0</v>
      </c>
      <c r="AK4653" s="18"/>
      <c r="AL4653" s="8">
        <f t="shared" si="413"/>
        <v>0</v>
      </c>
      <c r="AO4653" s="8">
        <v>2.1939046250228023</v>
      </c>
      <c r="AT4653" s="18"/>
      <c r="AU4653" s="91"/>
    </row>
    <row r="4654" ht="12.0" customHeight="1">
      <c r="A4654" s="97">
        <v>5101067.0</v>
      </c>
      <c r="B4654" s="92" t="s">
        <v>5140</v>
      </c>
      <c r="C4654" s="81" t="str">
        <f t="shared" si="412"/>
        <v/>
      </c>
      <c r="D4654" s="82">
        <v>2426.99</v>
      </c>
      <c r="E4654" s="94" t="s">
        <v>379</v>
      </c>
      <c r="F4654" s="84">
        <f t="shared" si="411"/>
        <v>2960.9278</v>
      </c>
      <c r="G4654" s="95" t="s">
        <v>246</v>
      </c>
      <c r="H4654" s="69"/>
      <c r="I4654" s="188"/>
      <c r="J4654" s="76"/>
      <c r="K4654" s="88"/>
      <c r="N4654" s="18"/>
      <c r="P4654" s="4">
        <v>109.0</v>
      </c>
      <c r="Q4654" s="4"/>
      <c r="R4654" s="4"/>
      <c r="S4654" s="21"/>
      <c r="T4654" s="21"/>
      <c r="V4654" s="89"/>
      <c r="Z4654" s="73"/>
      <c r="AA4654" s="73">
        <v>12.0</v>
      </c>
      <c r="AB4654" s="4"/>
      <c r="AC4654" s="74"/>
      <c r="AD4654" s="75"/>
      <c r="AE4654" s="75"/>
      <c r="AF4654" s="76"/>
      <c r="AJ4654" s="90">
        <v>1101067.0</v>
      </c>
      <c r="AK4654" s="18"/>
      <c r="AL4654" s="8">
        <f t="shared" si="413"/>
        <v>0</v>
      </c>
      <c r="AO4654" s="8">
        <v>1.5010926381734966</v>
      </c>
      <c r="AT4654" s="18"/>
      <c r="AU4654" s="91"/>
    </row>
    <row r="4655" ht="12.0" customHeight="1">
      <c r="A4655" s="97">
        <v>5101068.0</v>
      </c>
      <c r="B4655" s="92" t="s">
        <v>5141</v>
      </c>
      <c r="C4655" s="81" t="str">
        <f t="shared" si="412"/>
        <v/>
      </c>
      <c r="D4655" s="82">
        <v>3100.62</v>
      </c>
      <c r="E4655" s="94" t="s">
        <v>245</v>
      </c>
      <c r="F4655" s="84">
        <f t="shared" si="411"/>
        <v>3782.7564</v>
      </c>
      <c r="G4655" s="95" t="s">
        <v>246</v>
      </c>
      <c r="H4655" s="69"/>
      <c r="I4655" s="87"/>
      <c r="J4655" s="76"/>
      <c r="K4655" s="88"/>
      <c r="N4655" s="18"/>
      <c r="P4655" s="4">
        <v>109.0</v>
      </c>
      <c r="Q4655" s="4"/>
      <c r="R4655" s="4"/>
      <c r="S4655" s="21"/>
      <c r="T4655" s="21"/>
      <c r="V4655" s="89"/>
      <c r="Z4655" s="73"/>
      <c r="AA4655" s="73">
        <v>11.9998815703768</v>
      </c>
      <c r="AB4655" s="4"/>
      <c r="AC4655" s="74"/>
      <c r="AD4655" s="75"/>
      <c r="AE4655" s="75"/>
      <c r="AF4655" s="76"/>
      <c r="AJ4655" s="90">
        <v>1101068.0</v>
      </c>
      <c r="AK4655" s="18"/>
      <c r="AL4655" s="8">
        <f t="shared" si="413"/>
        <v>0</v>
      </c>
      <c r="AO4655" s="8">
        <v>1.5946104939358188</v>
      </c>
      <c r="AT4655" s="18"/>
      <c r="AU4655" s="91"/>
    </row>
    <row r="4656" ht="12.0" customHeight="1">
      <c r="A4656" s="97">
        <v>5101069.0</v>
      </c>
      <c r="B4656" s="92" t="s">
        <v>5142</v>
      </c>
      <c r="C4656" s="81" t="str">
        <f t="shared" si="412"/>
        <v/>
      </c>
      <c r="D4656" s="82">
        <v>3100.62</v>
      </c>
      <c r="E4656" s="94" t="s">
        <v>245</v>
      </c>
      <c r="F4656" s="84">
        <f t="shared" si="411"/>
        <v>3782.7564</v>
      </c>
      <c r="G4656" s="95" t="s">
        <v>246</v>
      </c>
      <c r="H4656" s="69"/>
      <c r="I4656" s="187" t="s">
        <v>5143</v>
      </c>
      <c r="J4656" s="76"/>
      <c r="K4656" s="88"/>
      <c r="N4656" s="18"/>
      <c r="P4656" s="4">
        <v>109.0</v>
      </c>
      <c r="Q4656" s="4"/>
      <c r="R4656" s="4"/>
      <c r="S4656" s="21"/>
      <c r="T4656" s="21"/>
      <c r="V4656" s="89"/>
      <c r="Z4656" s="73"/>
      <c r="AA4656" s="73">
        <v>11.9998815703768</v>
      </c>
      <c r="AB4656" s="4"/>
      <c r="AC4656" s="74"/>
      <c r="AD4656" s="75"/>
      <c r="AE4656" s="75"/>
      <c r="AF4656" s="76"/>
      <c r="AJ4656" s="90">
        <v>1101069.0</v>
      </c>
      <c r="AK4656" s="18"/>
      <c r="AL4656" s="8">
        <f t="shared" si="413"/>
        <v>0</v>
      </c>
      <c r="AO4656" s="8">
        <v>5.581136728775366</v>
      </c>
      <c r="AT4656" s="18"/>
      <c r="AU4656" s="91"/>
    </row>
    <row r="4657" ht="12.0" customHeight="1">
      <c r="A4657" s="97">
        <v>5101070.0</v>
      </c>
      <c r="B4657" s="92" t="s">
        <v>5144</v>
      </c>
      <c r="C4657" s="81" t="str">
        <f t="shared" si="412"/>
        <v/>
      </c>
      <c r="D4657" s="82">
        <v>3100.62</v>
      </c>
      <c r="E4657" s="94" t="s">
        <v>245</v>
      </c>
      <c r="F4657" s="84">
        <f t="shared" si="411"/>
        <v>3782.7564</v>
      </c>
      <c r="G4657" s="95" t="s">
        <v>246</v>
      </c>
      <c r="H4657" s="69"/>
      <c r="I4657" s="188"/>
      <c r="J4657" s="76"/>
      <c r="K4657" s="88"/>
      <c r="N4657" s="18"/>
      <c r="P4657" s="4">
        <v>109.0</v>
      </c>
      <c r="Q4657" s="4"/>
      <c r="R4657" s="4"/>
      <c r="S4657" s="21"/>
      <c r="T4657" s="21"/>
      <c r="V4657" s="89"/>
      <c r="Z4657" s="73"/>
      <c r="AA4657" s="73">
        <v>11.9998815703768</v>
      </c>
      <c r="AB4657" s="4"/>
      <c r="AC4657" s="74"/>
      <c r="AD4657" s="75"/>
      <c r="AE4657" s="75"/>
      <c r="AF4657" s="76"/>
      <c r="AJ4657" s="90">
        <v>1101070.0</v>
      </c>
      <c r="AK4657" s="18"/>
      <c r="AL4657" s="8">
        <f t="shared" si="413"/>
        <v>0</v>
      </c>
      <c r="AO4657" s="8">
        <v>9.56766296361491</v>
      </c>
      <c r="AT4657" s="18"/>
      <c r="AU4657" s="91"/>
    </row>
    <row r="4658" ht="12.0" customHeight="1">
      <c r="A4658" s="97">
        <v>5101071.0</v>
      </c>
      <c r="B4658" s="92" t="s">
        <v>5145</v>
      </c>
      <c r="C4658" s="81" t="str">
        <f t="shared" si="412"/>
        <v/>
      </c>
      <c r="D4658" s="82">
        <v>2080.6</v>
      </c>
      <c r="E4658" s="94" t="s">
        <v>245</v>
      </c>
      <c r="F4658" s="84">
        <f t="shared" si="411"/>
        <v>2538.332</v>
      </c>
      <c r="G4658" s="95" t="s">
        <v>246</v>
      </c>
      <c r="H4658" s="69"/>
      <c r="I4658" s="19" t="s">
        <v>359</v>
      </c>
      <c r="J4658" s="76"/>
      <c r="K4658" s="88"/>
      <c r="N4658" s="18"/>
      <c r="P4658" s="4">
        <v>109.0</v>
      </c>
      <c r="Q4658" s="4"/>
      <c r="R4658" s="4"/>
      <c r="S4658" s="21"/>
      <c r="T4658" s="21"/>
      <c r="V4658" s="89"/>
      <c r="Z4658" s="73"/>
      <c r="AA4658" s="73">
        <v>0.0</v>
      </c>
      <c r="AB4658" s="4"/>
      <c r="AC4658" s="74"/>
      <c r="AD4658" s="75"/>
      <c r="AE4658" s="75"/>
      <c r="AF4658" s="76"/>
      <c r="AJ4658" s="90">
        <v>1101071.0</v>
      </c>
      <c r="AK4658" s="18"/>
      <c r="AL4658" s="8">
        <f t="shared" si="413"/>
        <v>0</v>
      </c>
      <c r="AO4658" s="8">
        <v>16.634571744280642</v>
      </c>
      <c r="AT4658" s="18"/>
      <c r="AU4658" s="91"/>
    </row>
    <row r="4659" ht="12.0" customHeight="1">
      <c r="A4659" s="97">
        <v>5101072.0</v>
      </c>
      <c r="B4659" s="92" t="s">
        <v>5146</v>
      </c>
      <c r="C4659" s="81" t="str">
        <f t="shared" si="412"/>
        <v/>
      </c>
      <c r="D4659" s="82">
        <v>4073.76</v>
      </c>
      <c r="E4659" s="94" t="s">
        <v>245</v>
      </c>
      <c r="F4659" s="84">
        <f t="shared" si="411"/>
        <v>4969.9872</v>
      </c>
      <c r="G4659" s="95" t="s">
        <v>246</v>
      </c>
      <c r="H4659" s="69"/>
      <c r="J4659" s="76"/>
      <c r="K4659" s="88"/>
      <c r="N4659" s="18"/>
      <c r="P4659" s="4">
        <v>109.0</v>
      </c>
      <c r="Q4659" s="4"/>
      <c r="R4659" s="4"/>
      <c r="S4659" s="21"/>
      <c r="T4659" s="21"/>
      <c r="V4659" s="89"/>
      <c r="Z4659" s="73"/>
      <c r="AA4659" s="73">
        <v>12.000150231920529</v>
      </c>
      <c r="AB4659" s="4"/>
      <c r="AC4659" s="74"/>
      <c r="AD4659" s="75"/>
      <c r="AE4659" s="75"/>
      <c r="AF4659" s="76"/>
      <c r="AJ4659" s="90">
        <v>1101072.0</v>
      </c>
      <c r="AK4659" s="18"/>
      <c r="AL4659" s="8">
        <f t="shared" si="413"/>
        <v>0</v>
      </c>
      <c r="AO4659" s="8">
        <v>1.4159684210360595</v>
      </c>
      <c r="AT4659" s="18"/>
      <c r="AU4659" s="91"/>
    </row>
    <row r="4660" ht="12.0" customHeight="1">
      <c r="A4660" s="97">
        <v>5101073.0</v>
      </c>
      <c r="B4660" s="92" t="s">
        <v>5147</v>
      </c>
      <c r="C4660" s="81" t="str">
        <f t="shared" si="412"/>
        <v/>
      </c>
      <c r="D4660" s="82">
        <v>4073.76</v>
      </c>
      <c r="E4660" s="94" t="s">
        <v>245</v>
      </c>
      <c r="F4660" s="84">
        <f t="shared" si="411"/>
        <v>4969.9872</v>
      </c>
      <c r="G4660" s="95" t="s">
        <v>246</v>
      </c>
      <c r="H4660" s="69"/>
      <c r="J4660" s="76"/>
      <c r="K4660" s="88"/>
      <c r="N4660" s="18"/>
      <c r="P4660" s="4">
        <v>109.0</v>
      </c>
      <c r="Q4660" s="4"/>
      <c r="R4660" s="4"/>
      <c r="S4660" s="21"/>
      <c r="T4660" s="21"/>
      <c r="V4660" s="89"/>
      <c r="Z4660" s="73"/>
      <c r="AA4660" s="73">
        <v>12.000150231920529</v>
      </c>
      <c r="AB4660" s="4"/>
      <c r="AC4660" s="74"/>
      <c r="AD4660" s="75"/>
      <c r="AE4660" s="75"/>
      <c r="AF4660" s="76"/>
      <c r="AJ4660" s="90">
        <v>1101073.0</v>
      </c>
      <c r="AK4660" s="18"/>
      <c r="AL4660" s="8">
        <f t="shared" si="413"/>
        <v>0</v>
      </c>
      <c r="AO4660" s="8">
        <v>2.3170392344226425</v>
      </c>
      <c r="AT4660" s="18"/>
      <c r="AU4660" s="91"/>
    </row>
    <row r="4661" ht="12.0" customHeight="1">
      <c r="A4661" s="97">
        <v>5101074.0</v>
      </c>
      <c r="B4661" s="92" t="s">
        <v>5148</v>
      </c>
      <c r="C4661" s="81" t="str">
        <f t="shared" si="412"/>
        <v/>
      </c>
      <c r="D4661" s="82">
        <v>4073.76</v>
      </c>
      <c r="E4661" s="94" t="s">
        <v>245</v>
      </c>
      <c r="F4661" s="84">
        <f t="shared" si="411"/>
        <v>4969.9872</v>
      </c>
      <c r="G4661" s="95" t="s">
        <v>246</v>
      </c>
      <c r="H4661" s="69"/>
      <c r="J4661" s="76"/>
      <c r="K4661" s="88"/>
      <c r="N4661" s="18"/>
      <c r="P4661" s="4">
        <v>109.0</v>
      </c>
      <c r="Q4661" s="4"/>
      <c r="R4661" s="4"/>
      <c r="S4661" s="21"/>
      <c r="T4661" s="21"/>
      <c r="V4661" s="89"/>
      <c r="Z4661" s="73"/>
      <c r="AA4661" s="73">
        <v>12.000150231920529</v>
      </c>
      <c r="AB4661" s="4"/>
      <c r="AC4661" s="74"/>
      <c r="AD4661" s="75"/>
      <c r="AE4661" s="75"/>
      <c r="AF4661" s="76"/>
      <c r="AJ4661" s="90">
        <v>1101074.0</v>
      </c>
      <c r="AK4661" s="18"/>
      <c r="AL4661" s="8">
        <f t="shared" si="413"/>
        <v>0</v>
      </c>
      <c r="AO4661" s="8">
        <v>3.1859289473311336</v>
      </c>
      <c r="AT4661" s="18"/>
      <c r="AU4661" s="91"/>
    </row>
    <row r="4662" ht="12.0" customHeight="1">
      <c r="A4662" s="97">
        <v>5101075.0</v>
      </c>
      <c r="B4662" s="92" t="s">
        <v>5149</v>
      </c>
      <c r="C4662" s="81" t="str">
        <f t="shared" si="412"/>
        <v/>
      </c>
      <c r="D4662" s="82">
        <v>4073.76</v>
      </c>
      <c r="E4662" s="94" t="s">
        <v>245</v>
      </c>
      <c r="F4662" s="84">
        <f t="shared" si="411"/>
        <v>4969.9872</v>
      </c>
      <c r="G4662" s="95" t="s">
        <v>246</v>
      </c>
      <c r="H4662" s="69"/>
      <c r="I4662" s="76"/>
      <c r="J4662" s="76"/>
      <c r="K4662" s="88"/>
      <c r="N4662" s="18"/>
      <c r="P4662" s="4">
        <v>109.0</v>
      </c>
      <c r="Q4662" s="4"/>
      <c r="R4662" s="4"/>
      <c r="S4662" s="21"/>
      <c r="T4662" s="21"/>
      <c r="V4662" s="89"/>
      <c r="Z4662" s="73"/>
      <c r="AA4662" s="73">
        <v>12.000150231920529</v>
      </c>
      <c r="AB4662" s="4"/>
      <c r="AC4662" s="74"/>
      <c r="AD4662" s="75"/>
      <c r="AE4662" s="75"/>
      <c r="AF4662" s="76"/>
      <c r="AJ4662" s="90">
        <v>1101075.0</v>
      </c>
      <c r="AK4662" s="18"/>
      <c r="AL4662" s="8">
        <f t="shared" si="413"/>
        <v>0</v>
      </c>
      <c r="AO4662" s="8">
        <v>2.3170392344226425</v>
      </c>
      <c r="AT4662" s="18"/>
      <c r="AU4662" s="91"/>
    </row>
    <row r="4663" ht="12.0" customHeight="1">
      <c r="A4663" s="97">
        <v>5101076.0</v>
      </c>
      <c r="B4663" s="92" t="s">
        <v>5150</v>
      </c>
      <c r="C4663" s="81" t="str">
        <f t="shared" si="412"/>
        <v/>
      </c>
      <c r="D4663" s="82">
        <v>4355.11</v>
      </c>
      <c r="E4663" s="94" t="s">
        <v>245</v>
      </c>
      <c r="F4663" s="84">
        <f t="shared" si="411"/>
        <v>5313.2342</v>
      </c>
      <c r="G4663" s="95" t="s">
        <v>246</v>
      </c>
      <c r="H4663" s="69"/>
      <c r="I4663" s="76"/>
      <c r="J4663" s="76"/>
      <c r="K4663" s="88"/>
      <c r="N4663" s="18"/>
      <c r="P4663" s="4">
        <v>109.0</v>
      </c>
      <c r="Q4663" s="4"/>
      <c r="R4663" s="4"/>
      <c r="S4663" s="21"/>
      <c r="T4663" s="21"/>
      <c r="V4663" s="89"/>
      <c r="Z4663" s="73"/>
      <c r="AA4663" s="73">
        <v>11.999901631511648</v>
      </c>
      <c r="AB4663" s="4"/>
      <c r="AC4663" s="74"/>
      <c r="AD4663" s="75"/>
      <c r="AE4663" s="75"/>
      <c r="AF4663" s="76"/>
      <c r="AJ4663" s="90">
        <v>1101076.0</v>
      </c>
      <c r="AK4663" s="18"/>
      <c r="AL4663" s="8">
        <f t="shared" si="413"/>
        <v>0</v>
      </c>
      <c r="AO4663" s="8">
        <v>11.920449498386953</v>
      </c>
      <c r="AT4663" s="18"/>
      <c r="AU4663" s="91"/>
    </row>
    <row r="4664" ht="12.0" customHeight="1">
      <c r="A4664" s="97">
        <v>5101077.0</v>
      </c>
      <c r="B4664" s="92" t="s">
        <v>5151</v>
      </c>
      <c r="C4664" s="81" t="str">
        <f t="shared" si="412"/>
        <v/>
      </c>
      <c r="D4664" s="82">
        <v>4355.11</v>
      </c>
      <c r="E4664" s="94"/>
      <c r="F4664" s="84">
        <f t="shared" si="411"/>
        <v>5313.2342</v>
      </c>
      <c r="G4664" s="95" t="s">
        <v>246</v>
      </c>
      <c r="H4664" s="69"/>
      <c r="I4664" s="76"/>
      <c r="J4664" s="76"/>
      <c r="K4664" s="88"/>
      <c r="N4664" s="18"/>
      <c r="P4664" s="4">
        <v>109.0</v>
      </c>
      <c r="Q4664" s="4"/>
      <c r="R4664" s="4"/>
      <c r="S4664" s="21"/>
      <c r="T4664" s="21"/>
      <c r="V4664" s="89"/>
      <c r="Z4664" s="73"/>
      <c r="AA4664" s="73">
        <v>11.999901631511648</v>
      </c>
      <c r="AB4664" s="4"/>
      <c r="AC4664" s="74"/>
      <c r="AD4664" s="75"/>
      <c r="AE4664" s="75"/>
      <c r="AF4664" s="76"/>
      <c r="AJ4664" s="90">
        <v>1101077.0</v>
      </c>
      <c r="AK4664" s="18"/>
      <c r="AL4664" s="8">
        <f t="shared" si="413"/>
        <v>0</v>
      </c>
      <c r="AO4664" s="8">
        <v>23.840898996773905</v>
      </c>
      <c r="AT4664" s="18"/>
      <c r="AU4664" s="91"/>
    </row>
    <row r="4665" ht="12.0" customHeight="1">
      <c r="A4665" s="115">
        <v>1101078.0</v>
      </c>
      <c r="B4665" s="92" t="s">
        <v>5152</v>
      </c>
      <c r="C4665" s="81" t="str">
        <f t="shared" si="412"/>
        <v/>
      </c>
      <c r="D4665" s="82">
        <v>2233.97</v>
      </c>
      <c r="E4665" s="83"/>
      <c r="F4665" s="127">
        <f t="shared" si="411"/>
        <v>2725.4434</v>
      </c>
      <c r="G4665" s="95" t="s">
        <v>246</v>
      </c>
      <c r="H4665" s="69"/>
      <c r="I4665" s="76"/>
      <c r="J4665" s="76"/>
      <c r="K4665" s="88"/>
      <c r="N4665" s="18"/>
      <c r="P4665" s="4">
        <v>109.0</v>
      </c>
      <c r="Q4665" s="4"/>
      <c r="R4665" s="4"/>
      <c r="S4665" s="21"/>
      <c r="T4665" s="21"/>
      <c r="V4665" s="89"/>
      <c r="Z4665" s="73"/>
      <c r="AA4665" s="73">
        <v>0.0</v>
      </c>
      <c r="AB4665" s="4"/>
      <c r="AC4665" s="74"/>
      <c r="AD4665" s="75"/>
      <c r="AE4665" s="75"/>
      <c r="AF4665" s="76"/>
      <c r="AJ4665" s="90"/>
      <c r="AK4665" s="18"/>
      <c r="AL4665" s="8">
        <f t="shared" si="413"/>
        <v>0</v>
      </c>
      <c r="AO4665" s="8">
        <v>17.4024678421247</v>
      </c>
      <c r="AT4665" s="18"/>
      <c r="AU4665" s="91"/>
    </row>
    <row r="4666" ht="12.0" customHeight="1">
      <c r="A4666" s="115">
        <v>1101079.0</v>
      </c>
      <c r="B4666" s="92" t="s">
        <v>5153</v>
      </c>
      <c r="C4666" s="81" t="str">
        <f t="shared" si="412"/>
        <v/>
      </c>
      <c r="D4666" s="82">
        <v>2233.97</v>
      </c>
      <c r="E4666" s="83"/>
      <c r="F4666" s="127">
        <f t="shared" si="411"/>
        <v>2725.4434</v>
      </c>
      <c r="G4666" s="95" t="s">
        <v>246</v>
      </c>
      <c r="H4666" s="69"/>
      <c r="I4666" s="76"/>
      <c r="J4666" s="76"/>
      <c r="K4666" s="88"/>
      <c r="N4666" s="18"/>
      <c r="P4666" s="4">
        <v>109.0</v>
      </c>
      <c r="Q4666" s="4"/>
      <c r="R4666" s="4"/>
      <c r="S4666" s="21"/>
      <c r="T4666" s="21"/>
      <c r="V4666" s="89"/>
      <c r="Z4666" s="73"/>
      <c r="AA4666" s="73">
        <v>0.0</v>
      </c>
      <c r="AB4666" s="4"/>
      <c r="AC4666" s="74"/>
      <c r="AD4666" s="75"/>
      <c r="AE4666" s="75"/>
      <c r="AF4666" s="76"/>
      <c r="AJ4666" s="90"/>
      <c r="AK4666" s="18"/>
      <c r="AL4666" s="8">
        <f t="shared" si="413"/>
        <v>0</v>
      </c>
      <c r="AO4666" s="8">
        <v>9.668037690069278</v>
      </c>
      <c r="AT4666" s="18"/>
      <c r="AU4666" s="91"/>
    </row>
    <row r="4667" ht="12.0" customHeight="1">
      <c r="A4667" s="115">
        <v>1101080.0</v>
      </c>
      <c r="B4667" s="92" t="s">
        <v>5154</v>
      </c>
      <c r="C4667" s="81" t="str">
        <f t="shared" si="412"/>
        <v/>
      </c>
      <c r="D4667" s="82">
        <v>2686.99</v>
      </c>
      <c r="E4667" s="94" t="s">
        <v>372</v>
      </c>
      <c r="F4667" s="127">
        <f t="shared" si="411"/>
        <v>3278.1278</v>
      </c>
      <c r="G4667" s="95" t="s">
        <v>246</v>
      </c>
      <c r="H4667" s="69"/>
      <c r="I4667" s="76"/>
      <c r="J4667" s="76"/>
      <c r="K4667" s="88"/>
      <c r="N4667" s="18"/>
      <c r="P4667" s="4">
        <v>109.0</v>
      </c>
      <c r="Q4667" s="4"/>
      <c r="R4667" s="4"/>
      <c r="S4667" s="21"/>
      <c r="T4667" s="21"/>
      <c r="V4667" s="89"/>
      <c r="Z4667" s="73"/>
      <c r="AA4667" s="73">
        <v>11.999983755817468</v>
      </c>
      <c r="AB4667" s="4"/>
      <c r="AC4667" s="74"/>
      <c r="AD4667" s="75"/>
      <c r="AE4667" s="75"/>
      <c r="AF4667" s="76"/>
      <c r="AJ4667" s="90"/>
      <c r="AK4667" s="18"/>
      <c r="AL4667" s="8">
        <f t="shared" si="413"/>
        <v>0</v>
      </c>
      <c r="AO4667" s="8">
        <v>1.3911974954127724</v>
      </c>
      <c r="AT4667" s="18"/>
      <c r="AU4667" s="91"/>
    </row>
    <row r="4668" ht="12.0" customHeight="1">
      <c r="A4668" s="97">
        <v>5101081.0</v>
      </c>
      <c r="B4668" s="92" t="s">
        <v>5155</v>
      </c>
      <c r="C4668" s="81" t="str">
        <f t="shared" si="412"/>
        <v/>
      </c>
      <c r="D4668" s="82">
        <v>3598.0</v>
      </c>
      <c r="E4668" s="94"/>
      <c r="F4668" s="84">
        <f t="shared" si="411"/>
        <v>4389.56</v>
      </c>
      <c r="G4668" s="95" t="s">
        <v>246</v>
      </c>
      <c r="H4668" s="69"/>
      <c r="I4668" s="76"/>
      <c r="J4668" s="76"/>
      <c r="K4668" s="88"/>
      <c r="N4668" s="18"/>
      <c r="P4668" s="4">
        <v>109.0</v>
      </c>
      <c r="Q4668" s="4"/>
      <c r="R4668" s="4"/>
      <c r="S4668" s="21"/>
      <c r="T4668" s="21"/>
      <c r="V4668" s="89"/>
      <c r="Z4668" s="73"/>
      <c r="AA4668" s="73">
        <v>0.0</v>
      </c>
      <c r="AB4668" s="4"/>
      <c r="AC4668" s="74"/>
      <c r="AD4668" s="75"/>
      <c r="AE4668" s="75"/>
      <c r="AF4668" s="76"/>
      <c r="AJ4668" s="90">
        <v>1101081.0</v>
      </c>
      <c r="AK4668" s="18"/>
      <c r="AL4668" s="8">
        <f t="shared" si="413"/>
        <v>0</v>
      </c>
      <c r="AO4668" s="8">
        <v>4.809597359496388</v>
      </c>
      <c r="AT4668" s="18"/>
      <c r="AU4668" s="91"/>
    </row>
    <row r="4669" ht="12.0" customHeight="1">
      <c r="A4669" s="97">
        <v>5101082.0</v>
      </c>
      <c r="B4669" s="92" t="s">
        <v>5156</v>
      </c>
      <c r="C4669" s="81" t="str">
        <f t="shared" si="412"/>
        <v/>
      </c>
      <c r="D4669" s="82">
        <v>3598.0</v>
      </c>
      <c r="E4669" s="94"/>
      <c r="F4669" s="84">
        <f t="shared" si="411"/>
        <v>4389.56</v>
      </c>
      <c r="G4669" s="95" t="s">
        <v>246</v>
      </c>
      <c r="H4669" s="69"/>
      <c r="I4669" s="76"/>
      <c r="J4669" s="76"/>
      <c r="K4669" s="88"/>
      <c r="N4669" s="18"/>
      <c r="P4669" s="4">
        <v>109.0</v>
      </c>
      <c r="Q4669" s="4"/>
      <c r="R4669" s="4"/>
      <c r="S4669" s="21"/>
      <c r="T4669" s="21"/>
      <c r="V4669" s="89"/>
      <c r="Z4669" s="73"/>
      <c r="AA4669" s="73">
        <v>0.0</v>
      </c>
      <c r="AB4669" s="4"/>
      <c r="AC4669" s="74"/>
      <c r="AD4669" s="75"/>
      <c r="AE4669" s="75"/>
      <c r="AF4669" s="76"/>
      <c r="AJ4669" s="90">
        <v>1101082.0</v>
      </c>
      <c r="AK4669" s="18"/>
      <c r="AL4669" s="8">
        <f t="shared" si="413"/>
        <v>0</v>
      </c>
      <c r="AO4669" s="8">
        <v>4.809597359496388</v>
      </c>
      <c r="AT4669" s="18"/>
      <c r="AU4669" s="91"/>
    </row>
    <row r="4670" ht="12.0" customHeight="1">
      <c r="A4670" s="97">
        <v>5101083.0</v>
      </c>
      <c r="B4670" s="92" t="s">
        <v>5157</v>
      </c>
      <c r="C4670" s="81" t="str">
        <f t="shared" si="412"/>
        <v/>
      </c>
      <c r="D4670" s="82">
        <v>4252.07</v>
      </c>
      <c r="E4670" s="94" t="s">
        <v>372</v>
      </c>
      <c r="F4670" s="84">
        <f t="shared" si="411"/>
        <v>5187.5254</v>
      </c>
      <c r="G4670" s="95" t="s">
        <v>246</v>
      </c>
      <c r="H4670" s="69"/>
      <c r="I4670" s="76"/>
      <c r="J4670" s="76"/>
      <c r="K4670" s="88"/>
      <c r="N4670" s="18"/>
      <c r="P4670" s="4">
        <v>109.0</v>
      </c>
      <c r="Q4670" s="4"/>
      <c r="R4670" s="4"/>
      <c r="S4670" s="21"/>
      <c r="T4670" s="21"/>
      <c r="V4670" s="89"/>
      <c r="Z4670" s="73"/>
      <c r="AA4670" s="73">
        <v>11.999928034255689</v>
      </c>
      <c r="AB4670" s="4"/>
      <c r="AC4670" s="74"/>
      <c r="AD4670" s="75"/>
      <c r="AE4670" s="75"/>
      <c r="AF4670" s="76"/>
      <c r="AJ4670" s="90">
        <v>1101083.0</v>
      </c>
      <c r="AK4670" s="18"/>
      <c r="AL4670" s="8">
        <f t="shared" si="413"/>
        <v>0</v>
      </c>
      <c r="AO4670" s="8">
        <v>48.837239003461264</v>
      </c>
      <c r="AT4670" s="18"/>
      <c r="AU4670" s="91"/>
    </row>
    <row r="4671" ht="12.0" customHeight="1">
      <c r="A4671" s="97">
        <v>5101084.0</v>
      </c>
      <c r="B4671" s="92" t="s">
        <v>5158</v>
      </c>
      <c r="C4671" s="81" t="str">
        <f t="shared" si="412"/>
        <v/>
      </c>
      <c r="D4671" s="82">
        <v>4252.07</v>
      </c>
      <c r="E4671" s="94"/>
      <c r="F4671" s="84">
        <f t="shared" si="411"/>
        <v>5187.5254</v>
      </c>
      <c r="G4671" s="95" t="s">
        <v>246</v>
      </c>
      <c r="H4671" s="69"/>
      <c r="I4671" s="76"/>
      <c r="J4671" s="76"/>
      <c r="K4671" s="88"/>
      <c r="N4671" s="18"/>
      <c r="P4671" s="4">
        <v>109.0</v>
      </c>
      <c r="Q4671" s="4"/>
      <c r="R4671" s="4"/>
      <c r="S4671" s="21"/>
      <c r="T4671" s="21"/>
      <c r="V4671" s="89"/>
      <c r="Z4671" s="73"/>
      <c r="AA4671" s="73">
        <v>11.999928034255689</v>
      </c>
      <c r="AB4671" s="4"/>
      <c r="AC4671" s="74"/>
      <c r="AD4671" s="75"/>
      <c r="AE4671" s="75"/>
      <c r="AF4671" s="76"/>
      <c r="AJ4671" s="90">
        <v>1101084.0</v>
      </c>
      <c r="AK4671" s="18"/>
      <c r="AL4671" s="8">
        <f t="shared" si="413"/>
        <v>0</v>
      </c>
      <c r="AO4671" s="8">
        <v>8.139539833910211</v>
      </c>
      <c r="AT4671" s="18"/>
      <c r="AU4671" s="91"/>
    </row>
    <row r="4672" ht="12.0" customHeight="1">
      <c r="A4672" s="115">
        <v>1101085.0</v>
      </c>
      <c r="B4672" s="92" t="s">
        <v>5159</v>
      </c>
      <c r="C4672" s="81" t="str">
        <f t="shared" si="412"/>
        <v/>
      </c>
      <c r="D4672" s="82">
        <v>3032.55</v>
      </c>
      <c r="E4672" s="83" t="s">
        <v>245</v>
      </c>
      <c r="F4672" s="127">
        <f t="shared" si="411"/>
        <v>3699.711</v>
      </c>
      <c r="G4672" s="95" t="s">
        <v>246</v>
      </c>
      <c r="H4672" s="69"/>
      <c r="I4672" s="76"/>
      <c r="J4672" s="76"/>
      <c r="K4672" s="88"/>
      <c r="N4672" s="18"/>
      <c r="P4672" s="4">
        <v>109.0</v>
      </c>
      <c r="Q4672" s="4"/>
      <c r="R4672" s="4"/>
      <c r="S4672" s="21"/>
      <c r="T4672" s="21"/>
      <c r="V4672" s="89"/>
      <c r="Z4672" s="73"/>
      <c r="AA4672" s="73">
        <v>0.0</v>
      </c>
      <c r="AB4672" s="4"/>
      <c r="AC4672" s="74"/>
      <c r="AD4672" s="75"/>
      <c r="AE4672" s="75"/>
      <c r="AF4672" s="76"/>
      <c r="AJ4672" s="90"/>
      <c r="AK4672" s="18"/>
      <c r="AL4672" s="8">
        <f t="shared" si="413"/>
        <v>0</v>
      </c>
      <c r="AO4672" s="8">
        <v>64.09884599639135</v>
      </c>
      <c r="AT4672" s="18"/>
      <c r="AU4672" s="91"/>
    </row>
    <row r="4673" ht="12.0" customHeight="1">
      <c r="A4673" s="115">
        <v>1101086.0</v>
      </c>
      <c r="B4673" s="92" t="s">
        <v>5160</v>
      </c>
      <c r="C4673" s="81" t="str">
        <f t="shared" si="412"/>
        <v/>
      </c>
      <c r="D4673" s="82">
        <v>3032.55</v>
      </c>
      <c r="E4673" s="83" t="s">
        <v>245</v>
      </c>
      <c r="F4673" s="127">
        <f t="shared" si="411"/>
        <v>3699.711</v>
      </c>
      <c r="G4673" s="95" t="s">
        <v>246</v>
      </c>
      <c r="H4673" s="69"/>
      <c r="I4673" s="76"/>
      <c r="J4673" s="76"/>
      <c r="K4673" s="88"/>
      <c r="N4673" s="18"/>
      <c r="P4673" s="4">
        <v>109.0</v>
      </c>
      <c r="Q4673" s="4"/>
      <c r="R4673" s="4"/>
      <c r="S4673" s="21"/>
      <c r="T4673" s="21"/>
      <c r="V4673" s="89"/>
      <c r="Z4673" s="73"/>
      <c r="AA4673" s="73">
        <v>0.0</v>
      </c>
      <c r="AB4673" s="4"/>
      <c r="AC4673" s="74"/>
      <c r="AD4673" s="75"/>
      <c r="AE4673" s="75"/>
      <c r="AF4673" s="76"/>
      <c r="AJ4673" s="90"/>
      <c r="AK4673" s="18"/>
      <c r="AL4673" s="8">
        <f t="shared" si="413"/>
        <v>0</v>
      </c>
      <c r="AO4673" s="8">
        <v>32.04942299819567</v>
      </c>
      <c r="AT4673" s="18"/>
      <c r="AU4673" s="91"/>
    </row>
    <row r="4674" ht="12.0" customHeight="1">
      <c r="A4674" s="97">
        <v>3705065.0</v>
      </c>
      <c r="B4674" s="92" t="s">
        <v>5161</v>
      </c>
      <c r="C4674" s="93"/>
      <c r="D4674" s="82">
        <v>93.27</v>
      </c>
      <c r="E4674" s="106" t="s">
        <v>245</v>
      </c>
      <c r="F4674" s="84">
        <f t="shared" si="411"/>
        <v>113.7894</v>
      </c>
      <c r="G4674" s="95" t="s">
        <v>274</v>
      </c>
      <c r="H4674" s="69"/>
      <c r="I4674" s="76"/>
      <c r="J4674" s="100"/>
      <c r="K4674" s="88"/>
      <c r="N4674" s="18"/>
      <c r="P4674" s="4">
        <v>109.0</v>
      </c>
      <c r="Q4674" s="4"/>
      <c r="R4674" s="4"/>
      <c r="S4674" s="21"/>
      <c r="T4674" s="21"/>
      <c r="V4674" s="89"/>
      <c r="Z4674" s="73"/>
      <c r="AA4674" s="73">
        <v>12.0</v>
      </c>
      <c r="AB4674" s="4"/>
      <c r="AC4674" s="74"/>
      <c r="AD4674" s="75"/>
      <c r="AE4674" s="75"/>
      <c r="AF4674" s="76"/>
      <c r="AJ4674" s="90"/>
      <c r="AK4674" s="18"/>
      <c r="AL4674" s="18"/>
      <c r="AT4674" s="18"/>
      <c r="AU4674" s="91"/>
    </row>
    <row r="4675" ht="12.0" customHeight="1">
      <c r="A4675" s="97">
        <v>3705066.0</v>
      </c>
      <c r="B4675" s="92" t="s">
        <v>5162</v>
      </c>
      <c r="C4675" s="93"/>
      <c r="D4675" s="82">
        <v>103.38</v>
      </c>
      <c r="E4675" s="106" t="s">
        <v>245</v>
      </c>
      <c r="F4675" s="84">
        <f t="shared" si="411"/>
        <v>126.1236</v>
      </c>
      <c r="G4675" s="95" t="s">
        <v>274</v>
      </c>
      <c r="H4675" s="69"/>
      <c r="I4675" s="76"/>
      <c r="J4675" s="100"/>
      <c r="K4675" s="88"/>
      <c r="N4675" s="18"/>
      <c r="P4675" s="4">
        <v>109.0</v>
      </c>
      <c r="Q4675" s="4"/>
      <c r="R4675" s="4"/>
      <c r="S4675" s="21"/>
      <c r="T4675" s="21"/>
      <c r="V4675" s="89"/>
      <c r="Z4675" s="73"/>
      <c r="AA4675" s="73">
        <v>12.0</v>
      </c>
      <c r="AB4675" s="4"/>
      <c r="AC4675" s="74"/>
      <c r="AD4675" s="75"/>
      <c r="AE4675" s="75"/>
      <c r="AF4675" s="76"/>
      <c r="AJ4675" s="90"/>
      <c r="AK4675" s="18"/>
      <c r="AL4675" s="18"/>
      <c r="AT4675" s="18"/>
      <c r="AU4675" s="91"/>
    </row>
    <row r="4676" ht="12.0" customHeight="1">
      <c r="A4676" s="97">
        <v>3705067.0</v>
      </c>
      <c r="B4676" s="92" t="s">
        <v>5163</v>
      </c>
      <c r="C4676" s="93"/>
      <c r="D4676" s="82">
        <v>120.24</v>
      </c>
      <c r="E4676" s="106" t="s">
        <v>245</v>
      </c>
      <c r="F4676" s="84">
        <f t="shared" si="411"/>
        <v>146.6928</v>
      </c>
      <c r="G4676" s="95" t="s">
        <v>274</v>
      </c>
      <c r="H4676" s="69"/>
      <c r="I4676" s="76"/>
      <c r="J4676" s="100"/>
      <c r="K4676" s="88"/>
      <c r="N4676" s="18"/>
      <c r="P4676" s="4">
        <v>109.0</v>
      </c>
      <c r="Q4676" s="4"/>
      <c r="R4676" s="4"/>
      <c r="S4676" s="21"/>
      <c r="T4676" s="21"/>
      <c r="V4676" s="89"/>
      <c r="Z4676" s="73"/>
      <c r="AA4676" s="73">
        <v>12.0</v>
      </c>
      <c r="AB4676" s="4"/>
      <c r="AC4676" s="74"/>
      <c r="AD4676" s="75"/>
      <c r="AE4676" s="75"/>
      <c r="AF4676" s="76"/>
      <c r="AJ4676" s="90"/>
      <c r="AK4676" s="18"/>
      <c r="AL4676" s="18"/>
      <c r="AT4676" s="18"/>
      <c r="AU4676" s="91"/>
    </row>
    <row r="4677" ht="12.0" customHeight="1">
      <c r="A4677" s="97">
        <v>3705068.0</v>
      </c>
      <c r="B4677" s="92" t="s">
        <v>5164</v>
      </c>
      <c r="C4677" s="93"/>
      <c r="D4677" s="82">
        <v>130.32</v>
      </c>
      <c r="E4677" s="106" t="s">
        <v>497</v>
      </c>
      <c r="F4677" s="84">
        <f t="shared" si="411"/>
        <v>158.9904</v>
      </c>
      <c r="G4677" s="95" t="s">
        <v>246</v>
      </c>
      <c r="H4677" s="69"/>
      <c r="I4677" s="76"/>
      <c r="J4677" s="100"/>
      <c r="K4677" s="88"/>
      <c r="N4677" s="18"/>
      <c r="P4677" s="4">
        <v>109.0</v>
      </c>
      <c r="Q4677" s="4"/>
      <c r="R4677" s="4"/>
      <c r="S4677" s="21"/>
      <c r="T4677" s="21"/>
      <c r="V4677" s="89"/>
      <c r="Z4677" s="73"/>
      <c r="AA4677" s="73">
        <v>12.0</v>
      </c>
      <c r="AB4677" s="4"/>
      <c r="AC4677" s="74"/>
      <c r="AD4677" s="75"/>
      <c r="AE4677" s="75"/>
      <c r="AF4677" s="76"/>
      <c r="AJ4677" s="90"/>
      <c r="AK4677" s="18"/>
      <c r="AL4677" s="18"/>
      <c r="AT4677" s="18"/>
      <c r="AU4677" s="91"/>
    </row>
    <row r="4678" ht="12.0" customHeight="1">
      <c r="A4678" s="97">
        <v>3705069.0</v>
      </c>
      <c r="B4678" s="92" t="s">
        <v>5165</v>
      </c>
      <c r="C4678" s="93"/>
      <c r="D4678" s="82">
        <v>130.32</v>
      </c>
      <c r="E4678" s="106" t="s">
        <v>497</v>
      </c>
      <c r="F4678" s="84">
        <f t="shared" si="411"/>
        <v>158.9904</v>
      </c>
      <c r="G4678" s="95" t="s">
        <v>252</v>
      </c>
      <c r="H4678" s="69"/>
      <c r="I4678" s="76"/>
      <c r="J4678" s="100"/>
      <c r="K4678" s="88"/>
      <c r="N4678" s="18"/>
      <c r="P4678" s="4">
        <v>109.0</v>
      </c>
      <c r="Q4678" s="4"/>
      <c r="R4678" s="4"/>
      <c r="S4678" s="21"/>
      <c r="T4678" s="21"/>
      <c r="V4678" s="89"/>
      <c r="Z4678" s="73"/>
      <c r="AA4678" s="73">
        <v>12.0</v>
      </c>
      <c r="AB4678" s="4"/>
      <c r="AC4678" s="74"/>
      <c r="AD4678" s="75"/>
      <c r="AE4678" s="75"/>
      <c r="AF4678" s="76"/>
      <c r="AJ4678" s="90"/>
      <c r="AK4678" s="18"/>
      <c r="AL4678" s="18"/>
      <c r="AT4678" s="18"/>
      <c r="AU4678" s="91"/>
    </row>
    <row r="4679" ht="12.0" customHeight="1">
      <c r="A4679" s="97">
        <v>3705070.0</v>
      </c>
      <c r="B4679" s="92" t="s">
        <v>5166</v>
      </c>
      <c r="C4679" s="93"/>
      <c r="D4679" s="82">
        <v>130.32</v>
      </c>
      <c r="E4679" s="106" t="s">
        <v>245</v>
      </c>
      <c r="F4679" s="84">
        <f t="shared" si="411"/>
        <v>158.9904</v>
      </c>
      <c r="G4679" s="95" t="s">
        <v>274</v>
      </c>
      <c r="H4679" s="69"/>
      <c r="I4679" s="76"/>
      <c r="J4679" s="100"/>
      <c r="K4679" s="88"/>
      <c r="N4679" s="18"/>
      <c r="P4679" s="4">
        <v>109.0</v>
      </c>
      <c r="Q4679" s="4"/>
      <c r="R4679" s="4"/>
      <c r="S4679" s="21"/>
      <c r="T4679" s="21"/>
      <c r="V4679" s="89"/>
      <c r="Z4679" s="73"/>
      <c r="AA4679" s="73">
        <v>12.0</v>
      </c>
      <c r="AB4679" s="4"/>
      <c r="AC4679" s="74"/>
      <c r="AD4679" s="75"/>
      <c r="AE4679" s="75"/>
      <c r="AF4679" s="76"/>
      <c r="AJ4679" s="90"/>
      <c r="AK4679" s="18"/>
      <c r="AL4679" s="18"/>
      <c r="AT4679" s="18"/>
      <c r="AU4679" s="91"/>
    </row>
    <row r="4680" ht="12.0" customHeight="1">
      <c r="A4680" s="97">
        <v>3705071.0</v>
      </c>
      <c r="B4680" s="92" t="s">
        <v>5167</v>
      </c>
      <c r="C4680" s="93"/>
      <c r="D4680" s="82">
        <v>183.18</v>
      </c>
      <c r="E4680" s="106" t="s">
        <v>245</v>
      </c>
      <c r="F4680" s="84">
        <f t="shared" si="411"/>
        <v>223.4796</v>
      </c>
      <c r="G4680" s="95" t="s">
        <v>246</v>
      </c>
      <c r="H4680" s="69"/>
      <c r="I4680" s="76"/>
      <c r="J4680" s="100"/>
      <c r="K4680" s="88"/>
      <c r="N4680" s="18"/>
      <c r="P4680" s="4">
        <v>109.0</v>
      </c>
      <c r="Q4680" s="4"/>
      <c r="R4680" s="4"/>
      <c r="S4680" s="21"/>
      <c r="T4680" s="21"/>
      <c r="V4680" s="89"/>
      <c r="Z4680" s="73"/>
      <c r="AA4680" s="73">
        <v>12.0</v>
      </c>
      <c r="AB4680" s="4"/>
      <c r="AC4680" s="74"/>
      <c r="AD4680" s="75"/>
      <c r="AE4680" s="75"/>
      <c r="AF4680" s="76"/>
      <c r="AJ4680" s="90"/>
      <c r="AK4680" s="18"/>
      <c r="AL4680" s="18"/>
      <c r="AT4680" s="18"/>
      <c r="AU4680" s="91"/>
    </row>
    <row r="4681" ht="12.0" customHeight="1">
      <c r="A4681" s="97">
        <v>3705072.0</v>
      </c>
      <c r="B4681" s="92" t="s">
        <v>5168</v>
      </c>
      <c r="C4681" s="93"/>
      <c r="D4681" s="82">
        <v>183.18</v>
      </c>
      <c r="E4681" s="106" t="s">
        <v>245</v>
      </c>
      <c r="F4681" s="84">
        <f t="shared" si="411"/>
        <v>223.4796</v>
      </c>
      <c r="G4681" s="95" t="s">
        <v>252</v>
      </c>
      <c r="H4681" s="69"/>
      <c r="I4681" s="76"/>
      <c r="J4681" s="100"/>
      <c r="K4681" s="88"/>
      <c r="N4681" s="18"/>
      <c r="P4681" s="4">
        <v>109.0</v>
      </c>
      <c r="Q4681" s="4"/>
      <c r="R4681" s="4"/>
      <c r="S4681" s="21"/>
      <c r="T4681" s="21"/>
      <c r="V4681" s="89"/>
      <c r="Z4681" s="73"/>
      <c r="AA4681" s="73">
        <v>12.0</v>
      </c>
      <c r="AB4681" s="4"/>
      <c r="AC4681" s="74"/>
      <c r="AD4681" s="75"/>
      <c r="AE4681" s="75"/>
      <c r="AF4681" s="76"/>
      <c r="AJ4681" s="90"/>
      <c r="AK4681" s="18"/>
      <c r="AL4681" s="18"/>
      <c r="AT4681" s="18"/>
      <c r="AU4681" s="91"/>
    </row>
    <row r="4682" ht="12.0" customHeight="1">
      <c r="A4682" s="97">
        <v>3705073.0</v>
      </c>
      <c r="B4682" s="92" t="s">
        <v>5169</v>
      </c>
      <c r="C4682" s="93"/>
      <c r="D4682" s="82">
        <v>183.18</v>
      </c>
      <c r="E4682" s="106" t="s">
        <v>458</v>
      </c>
      <c r="F4682" s="84">
        <f t="shared" si="411"/>
        <v>223.4796</v>
      </c>
      <c r="G4682" s="95" t="s">
        <v>274</v>
      </c>
      <c r="H4682" s="69"/>
      <c r="I4682" s="76"/>
      <c r="J4682" s="100"/>
      <c r="K4682" s="88"/>
      <c r="N4682" s="18"/>
      <c r="P4682" s="4">
        <v>109.0</v>
      </c>
      <c r="Q4682" s="4"/>
      <c r="R4682" s="4"/>
      <c r="S4682" s="21"/>
      <c r="T4682" s="21"/>
      <c r="V4682" s="89"/>
      <c r="Z4682" s="73"/>
      <c r="AA4682" s="73">
        <v>12.0</v>
      </c>
      <c r="AB4682" s="4"/>
      <c r="AC4682" s="74"/>
      <c r="AD4682" s="75"/>
      <c r="AE4682" s="75"/>
      <c r="AF4682" s="76"/>
      <c r="AJ4682" s="90"/>
      <c r="AK4682" s="18"/>
      <c r="AL4682" s="18"/>
      <c r="AT4682" s="18"/>
      <c r="AU4682" s="91"/>
    </row>
    <row r="4683" ht="12.0" customHeight="1">
      <c r="A4683" s="97">
        <v>3705074.0</v>
      </c>
      <c r="B4683" s="92" t="s">
        <v>5170</v>
      </c>
      <c r="C4683" s="93"/>
      <c r="D4683" s="82">
        <v>219.01</v>
      </c>
      <c r="E4683" s="106" t="s">
        <v>245</v>
      </c>
      <c r="F4683" s="84">
        <f t="shared" si="411"/>
        <v>267.1922</v>
      </c>
      <c r="G4683" s="95" t="s">
        <v>246</v>
      </c>
      <c r="H4683" s="69"/>
      <c r="I4683" s="76"/>
      <c r="J4683" s="100"/>
      <c r="K4683" s="88"/>
      <c r="N4683" s="18"/>
      <c r="P4683" s="4">
        <v>109.0</v>
      </c>
      <c r="Q4683" s="4"/>
      <c r="R4683" s="4"/>
      <c r="S4683" s="21"/>
      <c r="T4683" s="21"/>
      <c r="V4683" s="89"/>
      <c r="Z4683" s="73"/>
      <c r="AA4683" s="73">
        <v>12.0</v>
      </c>
      <c r="AB4683" s="4"/>
      <c r="AC4683" s="74"/>
      <c r="AD4683" s="75"/>
      <c r="AE4683" s="75"/>
      <c r="AF4683" s="76"/>
      <c r="AJ4683" s="90"/>
      <c r="AK4683" s="18"/>
      <c r="AL4683" s="18"/>
      <c r="AT4683" s="18"/>
      <c r="AU4683" s="91"/>
    </row>
    <row r="4684" ht="12.0" customHeight="1">
      <c r="A4684" s="97">
        <v>3705075.0</v>
      </c>
      <c r="B4684" s="92" t="s">
        <v>5171</v>
      </c>
      <c r="C4684" s="93"/>
      <c r="D4684" s="82">
        <v>219.01</v>
      </c>
      <c r="E4684" s="106" t="s">
        <v>372</v>
      </c>
      <c r="F4684" s="84">
        <f t="shared" si="411"/>
        <v>267.1922</v>
      </c>
      <c r="G4684" s="95" t="s">
        <v>252</v>
      </c>
      <c r="H4684" s="69"/>
      <c r="I4684" s="76"/>
      <c r="J4684" s="100"/>
      <c r="K4684" s="88"/>
      <c r="N4684" s="18"/>
      <c r="P4684" s="4">
        <v>109.0</v>
      </c>
      <c r="Q4684" s="4"/>
      <c r="R4684" s="4"/>
      <c r="S4684" s="21"/>
      <c r="T4684" s="21"/>
      <c r="V4684" s="89"/>
      <c r="Z4684" s="73"/>
      <c r="AA4684" s="73">
        <v>12.0</v>
      </c>
      <c r="AB4684" s="4"/>
      <c r="AC4684" s="74"/>
      <c r="AD4684" s="75"/>
      <c r="AE4684" s="75"/>
      <c r="AF4684" s="76"/>
      <c r="AJ4684" s="90"/>
      <c r="AK4684" s="18"/>
      <c r="AL4684" s="18"/>
      <c r="AT4684" s="18"/>
      <c r="AU4684" s="91"/>
    </row>
    <row r="4685" ht="12.0" customHeight="1">
      <c r="A4685" s="97">
        <v>3705076.0</v>
      </c>
      <c r="B4685" s="92" t="s">
        <v>5172</v>
      </c>
      <c r="C4685" s="93"/>
      <c r="D4685" s="82">
        <v>219.01</v>
      </c>
      <c r="E4685" s="106" t="s">
        <v>372</v>
      </c>
      <c r="F4685" s="84">
        <f t="shared" si="411"/>
        <v>267.1922</v>
      </c>
      <c r="G4685" s="95" t="s">
        <v>252</v>
      </c>
      <c r="H4685" s="69"/>
      <c r="I4685" s="76"/>
      <c r="J4685" s="100"/>
      <c r="K4685" s="88"/>
      <c r="N4685" s="18"/>
      <c r="P4685" s="4">
        <v>109.0</v>
      </c>
      <c r="Q4685" s="4"/>
      <c r="R4685" s="4"/>
      <c r="S4685" s="21"/>
      <c r="T4685" s="21"/>
      <c r="V4685" s="89"/>
      <c r="Z4685" s="73"/>
      <c r="AA4685" s="73">
        <v>12.0</v>
      </c>
      <c r="AB4685" s="4"/>
      <c r="AC4685" s="74"/>
      <c r="AD4685" s="75"/>
      <c r="AE4685" s="75"/>
      <c r="AF4685" s="76"/>
      <c r="AJ4685" s="90"/>
      <c r="AK4685" s="18"/>
      <c r="AL4685" s="18"/>
      <c r="AT4685" s="18"/>
      <c r="AU4685" s="91"/>
    </row>
    <row r="4686" ht="12.0" customHeight="1">
      <c r="A4686" s="97">
        <v>3705077.0</v>
      </c>
      <c r="B4686" s="92" t="s">
        <v>5173</v>
      </c>
      <c r="C4686" s="93"/>
      <c r="D4686" s="82">
        <v>219.01</v>
      </c>
      <c r="E4686" s="106" t="s">
        <v>245</v>
      </c>
      <c r="F4686" s="84">
        <f t="shared" si="411"/>
        <v>267.1922</v>
      </c>
      <c r="G4686" s="95" t="s">
        <v>274</v>
      </c>
      <c r="H4686" s="69"/>
      <c r="I4686" s="76"/>
      <c r="J4686" s="100"/>
      <c r="K4686" s="88"/>
      <c r="N4686" s="18"/>
      <c r="P4686" s="4">
        <v>109.0</v>
      </c>
      <c r="Q4686" s="4"/>
      <c r="R4686" s="4"/>
      <c r="S4686" s="21"/>
      <c r="T4686" s="21"/>
      <c r="V4686" s="89"/>
      <c r="Z4686" s="73"/>
      <c r="AA4686" s="73">
        <v>12.0</v>
      </c>
      <c r="AB4686" s="4"/>
      <c r="AC4686" s="74"/>
      <c r="AD4686" s="75"/>
      <c r="AE4686" s="75"/>
      <c r="AF4686" s="76"/>
      <c r="AJ4686" s="90"/>
      <c r="AK4686" s="18"/>
      <c r="AL4686" s="18"/>
      <c r="AT4686" s="18"/>
      <c r="AU4686" s="91"/>
    </row>
    <row r="4687" ht="12.0" customHeight="1">
      <c r="A4687" s="97">
        <v>3705078.0</v>
      </c>
      <c r="B4687" s="92" t="s">
        <v>5174</v>
      </c>
      <c r="C4687" s="93"/>
      <c r="D4687" s="82">
        <v>265.49</v>
      </c>
      <c r="E4687" s="106" t="s">
        <v>497</v>
      </c>
      <c r="F4687" s="84">
        <f t="shared" si="411"/>
        <v>323.8978</v>
      </c>
      <c r="G4687" s="95" t="s">
        <v>246</v>
      </c>
      <c r="H4687" s="69"/>
      <c r="I4687" s="76"/>
      <c r="J4687" s="100"/>
      <c r="K4687" s="88"/>
      <c r="N4687" s="18"/>
      <c r="P4687" s="4">
        <v>109.0</v>
      </c>
      <c r="Q4687" s="4"/>
      <c r="R4687" s="4"/>
      <c r="S4687" s="21"/>
      <c r="T4687" s="21"/>
      <c r="V4687" s="89"/>
      <c r="Z4687" s="73"/>
      <c r="AA4687" s="73">
        <v>12.0</v>
      </c>
      <c r="AB4687" s="4"/>
      <c r="AC4687" s="74"/>
      <c r="AD4687" s="75"/>
      <c r="AE4687" s="75"/>
      <c r="AF4687" s="76"/>
      <c r="AJ4687" s="90"/>
      <c r="AK4687" s="18"/>
      <c r="AL4687" s="18"/>
      <c r="AT4687" s="18"/>
      <c r="AU4687" s="91"/>
    </row>
    <row r="4688" ht="12.0" customHeight="1">
      <c r="A4688" s="97">
        <v>3705079.0</v>
      </c>
      <c r="B4688" s="92" t="s">
        <v>5175</v>
      </c>
      <c r="C4688" s="93"/>
      <c r="D4688" s="82">
        <v>265.49</v>
      </c>
      <c r="E4688" s="106" t="s">
        <v>372</v>
      </c>
      <c r="F4688" s="84">
        <f t="shared" si="411"/>
        <v>323.8978</v>
      </c>
      <c r="G4688" s="95" t="s">
        <v>246</v>
      </c>
      <c r="H4688" s="69"/>
      <c r="I4688" s="76"/>
      <c r="J4688" s="100"/>
      <c r="K4688" s="88"/>
      <c r="N4688" s="18"/>
      <c r="P4688" s="4">
        <v>109.0</v>
      </c>
      <c r="Q4688" s="4"/>
      <c r="R4688" s="4"/>
      <c r="S4688" s="21"/>
      <c r="T4688" s="21"/>
      <c r="V4688" s="89"/>
      <c r="Z4688" s="73"/>
      <c r="AA4688" s="73">
        <v>12.0</v>
      </c>
      <c r="AB4688" s="4"/>
      <c r="AC4688" s="74"/>
      <c r="AD4688" s="75"/>
      <c r="AE4688" s="75"/>
      <c r="AF4688" s="76"/>
      <c r="AJ4688" s="90"/>
      <c r="AK4688" s="18"/>
      <c r="AL4688" s="18"/>
      <c r="AT4688" s="18"/>
      <c r="AU4688" s="91"/>
    </row>
    <row r="4689" ht="12.0" customHeight="1">
      <c r="A4689" s="97">
        <v>3705080.0</v>
      </c>
      <c r="B4689" s="92" t="s">
        <v>5176</v>
      </c>
      <c r="C4689" s="93"/>
      <c r="D4689" s="82">
        <v>270.18</v>
      </c>
      <c r="E4689" s="106" t="s">
        <v>245</v>
      </c>
      <c r="F4689" s="84">
        <f t="shared" si="411"/>
        <v>329.6196</v>
      </c>
      <c r="G4689" s="95" t="s">
        <v>246</v>
      </c>
      <c r="H4689" s="69"/>
      <c r="I4689" s="76"/>
      <c r="J4689" s="100"/>
      <c r="K4689" s="88"/>
      <c r="N4689" s="18"/>
      <c r="P4689" s="4">
        <v>109.0</v>
      </c>
      <c r="Q4689" s="4"/>
      <c r="R4689" s="4"/>
      <c r="S4689" s="21"/>
      <c r="T4689" s="21"/>
      <c r="V4689" s="89"/>
      <c r="Z4689" s="73"/>
      <c r="AA4689" s="73">
        <v>12.0</v>
      </c>
      <c r="AB4689" s="4"/>
      <c r="AC4689" s="74"/>
      <c r="AD4689" s="75"/>
      <c r="AE4689" s="75"/>
      <c r="AF4689" s="76"/>
      <c r="AJ4689" s="90"/>
      <c r="AK4689" s="18"/>
      <c r="AL4689" s="18"/>
      <c r="AT4689" s="18"/>
      <c r="AU4689" s="91"/>
    </row>
    <row r="4690" ht="12.0" customHeight="1">
      <c r="A4690" s="97">
        <v>3705081.0</v>
      </c>
      <c r="B4690" s="92" t="s">
        <v>5177</v>
      </c>
      <c r="C4690" s="93"/>
      <c r="D4690" s="82">
        <v>270.18</v>
      </c>
      <c r="E4690" s="106" t="s">
        <v>245</v>
      </c>
      <c r="F4690" s="84">
        <f t="shared" si="411"/>
        <v>329.6196</v>
      </c>
      <c r="G4690" s="95" t="s">
        <v>246</v>
      </c>
      <c r="H4690" s="69"/>
      <c r="I4690" s="76"/>
      <c r="J4690" s="100"/>
      <c r="K4690" s="88"/>
      <c r="N4690" s="18"/>
      <c r="P4690" s="4">
        <v>109.0</v>
      </c>
      <c r="Q4690" s="4"/>
      <c r="R4690" s="4"/>
      <c r="S4690" s="21"/>
      <c r="T4690" s="21"/>
      <c r="V4690" s="89"/>
      <c r="Z4690" s="73"/>
      <c r="AA4690" s="73">
        <v>12.0</v>
      </c>
      <c r="AB4690" s="4"/>
      <c r="AC4690" s="74"/>
      <c r="AD4690" s="75"/>
      <c r="AE4690" s="75"/>
      <c r="AF4690" s="76"/>
      <c r="AJ4690" s="90"/>
      <c r="AK4690" s="18"/>
      <c r="AL4690" s="18"/>
      <c r="AT4690" s="18"/>
      <c r="AU4690" s="91"/>
    </row>
    <row r="4691" ht="12.0" customHeight="1">
      <c r="A4691" s="97">
        <v>3705082.0</v>
      </c>
      <c r="B4691" s="92" t="s">
        <v>5178</v>
      </c>
      <c r="C4691" s="93"/>
      <c r="D4691" s="82">
        <v>270.18</v>
      </c>
      <c r="E4691" s="106" t="s">
        <v>245</v>
      </c>
      <c r="F4691" s="84">
        <f t="shared" si="411"/>
        <v>329.6196</v>
      </c>
      <c r="G4691" s="95" t="s">
        <v>252</v>
      </c>
      <c r="H4691" s="69"/>
      <c r="I4691" s="76"/>
      <c r="J4691" s="100"/>
      <c r="K4691" s="88"/>
      <c r="N4691" s="18"/>
      <c r="P4691" s="4">
        <v>109.0</v>
      </c>
      <c r="Q4691" s="4"/>
      <c r="R4691" s="4"/>
      <c r="S4691" s="21"/>
      <c r="T4691" s="21"/>
      <c r="V4691" s="89"/>
      <c r="Z4691" s="73"/>
      <c r="AA4691" s="73">
        <v>12.0</v>
      </c>
      <c r="AB4691" s="4"/>
      <c r="AC4691" s="74"/>
      <c r="AD4691" s="75"/>
      <c r="AE4691" s="75"/>
      <c r="AF4691" s="76"/>
      <c r="AJ4691" s="90"/>
      <c r="AK4691" s="18"/>
      <c r="AL4691" s="18"/>
      <c r="AT4691" s="18"/>
      <c r="AU4691" s="91"/>
    </row>
    <row r="4692" ht="12.0" customHeight="1">
      <c r="A4692" s="97">
        <v>3705083.0</v>
      </c>
      <c r="B4692" s="92" t="s">
        <v>5179</v>
      </c>
      <c r="C4692" s="93"/>
      <c r="D4692" s="82">
        <v>270.18</v>
      </c>
      <c r="E4692" s="106" t="s">
        <v>372</v>
      </c>
      <c r="F4692" s="84">
        <f t="shared" si="411"/>
        <v>329.6196</v>
      </c>
      <c r="G4692" s="95" t="s">
        <v>252</v>
      </c>
      <c r="H4692" s="69"/>
      <c r="I4692" s="76"/>
      <c r="J4692" s="100"/>
      <c r="K4692" s="88"/>
      <c r="N4692" s="18"/>
      <c r="P4692" s="4">
        <v>109.0</v>
      </c>
      <c r="Q4692" s="4"/>
      <c r="R4692" s="4"/>
      <c r="S4692" s="21"/>
      <c r="T4692" s="21"/>
      <c r="V4692" s="89"/>
      <c r="Z4692" s="73"/>
      <c r="AA4692" s="73">
        <v>12.0</v>
      </c>
      <c r="AB4692" s="4"/>
      <c r="AC4692" s="74"/>
      <c r="AD4692" s="75"/>
      <c r="AE4692" s="75"/>
      <c r="AF4692" s="76"/>
      <c r="AJ4692" s="90"/>
      <c r="AK4692" s="18"/>
      <c r="AL4692" s="18"/>
      <c r="AT4692" s="18"/>
      <c r="AU4692" s="91"/>
    </row>
    <row r="4693" ht="12.0" customHeight="1">
      <c r="A4693" s="97">
        <v>3705084.0</v>
      </c>
      <c r="B4693" s="92" t="s">
        <v>5180</v>
      </c>
      <c r="C4693" s="93"/>
      <c r="D4693" s="82">
        <v>270.18</v>
      </c>
      <c r="E4693" s="106" t="s">
        <v>372</v>
      </c>
      <c r="F4693" s="84">
        <f t="shared" si="411"/>
        <v>329.6196</v>
      </c>
      <c r="G4693" s="95" t="s">
        <v>252</v>
      </c>
      <c r="H4693" s="69"/>
      <c r="I4693" s="76"/>
      <c r="J4693" s="100"/>
      <c r="K4693" s="88"/>
      <c r="N4693" s="18"/>
      <c r="P4693" s="4">
        <v>109.0</v>
      </c>
      <c r="Q4693" s="4"/>
      <c r="R4693" s="4"/>
      <c r="S4693" s="21"/>
      <c r="T4693" s="21"/>
      <c r="V4693" s="89"/>
      <c r="Z4693" s="73"/>
      <c r="AA4693" s="73">
        <v>12.0</v>
      </c>
      <c r="AB4693" s="4"/>
      <c r="AC4693" s="74"/>
      <c r="AD4693" s="75"/>
      <c r="AE4693" s="75"/>
      <c r="AF4693" s="76"/>
      <c r="AJ4693" s="90"/>
      <c r="AK4693" s="18"/>
      <c r="AL4693" s="18"/>
      <c r="AT4693" s="18"/>
      <c r="AU4693" s="91"/>
    </row>
    <row r="4694" ht="12.0" customHeight="1">
      <c r="A4694" s="97">
        <v>3705085.0</v>
      </c>
      <c r="B4694" s="92" t="s">
        <v>5181</v>
      </c>
      <c r="C4694" s="93"/>
      <c r="D4694" s="82">
        <v>270.18</v>
      </c>
      <c r="E4694" s="106" t="s">
        <v>507</v>
      </c>
      <c r="F4694" s="84">
        <f t="shared" si="411"/>
        <v>329.6196</v>
      </c>
      <c r="G4694" s="95" t="s">
        <v>274</v>
      </c>
      <c r="H4694" s="69"/>
      <c r="I4694" s="76"/>
      <c r="J4694" s="100"/>
      <c r="K4694" s="88"/>
      <c r="N4694" s="18"/>
      <c r="P4694" s="4">
        <v>109.0</v>
      </c>
      <c r="Q4694" s="4"/>
      <c r="R4694" s="4"/>
      <c r="S4694" s="21"/>
      <c r="T4694" s="21"/>
      <c r="V4694" s="89"/>
      <c r="Z4694" s="73"/>
      <c r="AA4694" s="73">
        <v>12.0</v>
      </c>
      <c r="AB4694" s="4"/>
      <c r="AC4694" s="74"/>
      <c r="AD4694" s="75"/>
      <c r="AE4694" s="75"/>
      <c r="AF4694" s="76"/>
      <c r="AJ4694" s="90"/>
      <c r="AK4694" s="18"/>
      <c r="AL4694" s="18"/>
      <c r="AT4694" s="18"/>
      <c r="AU4694" s="91"/>
    </row>
    <row r="4695" ht="12.0" customHeight="1">
      <c r="A4695" s="97">
        <v>3705086.0</v>
      </c>
      <c r="B4695" s="92" t="s">
        <v>5182</v>
      </c>
      <c r="C4695" s="93"/>
      <c r="D4695" s="82">
        <v>332.7</v>
      </c>
      <c r="E4695" s="106" t="s">
        <v>497</v>
      </c>
      <c r="F4695" s="84">
        <f t="shared" si="411"/>
        <v>405.894</v>
      </c>
      <c r="G4695" s="95" t="s">
        <v>246</v>
      </c>
      <c r="H4695" s="69"/>
      <c r="I4695" s="76"/>
      <c r="J4695" s="100"/>
      <c r="K4695" s="88"/>
      <c r="N4695" s="18"/>
      <c r="P4695" s="4">
        <v>109.0</v>
      </c>
      <c r="Q4695" s="4"/>
      <c r="R4695" s="4"/>
      <c r="S4695" s="21"/>
      <c r="T4695" s="21"/>
      <c r="V4695" s="89"/>
      <c r="Z4695" s="73"/>
      <c r="AA4695" s="73">
        <v>12.0</v>
      </c>
      <c r="AB4695" s="4"/>
      <c r="AC4695" s="74"/>
      <c r="AD4695" s="75"/>
      <c r="AE4695" s="75"/>
      <c r="AF4695" s="76"/>
      <c r="AJ4695" s="90"/>
      <c r="AK4695" s="18"/>
      <c r="AL4695" s="18"/>
      <c r="AT4695" s="18"/>
      <c r="AU4695" s="91"/>
    </row>
    <row r="4696" ht="12.0" customHeight="1">
      <c r="A4696" s="97">
        <v>3705087.0</v>
      </c>
      <c r="B4696" s="92" t="s">
        <v>5183</v>
      </c>
      <c r="C4696" s="93"/>
      <c r="D4696" s="82">
        <v>332.7</v>
      </c>
      <c r="E4696" s="106" t="s">
        <v>372</v>
      </c>
      <c r="F4696" s="84">
        <f t="shared" si="411"/>
        <v>405.894</v>
      </c>
      <c r="G4696" s="95" t="s">
        <v>246</v>
      </c>
      <c r="H4696" s="69"/>
      <c r="I4696" s="76"/>
      <c r="J4696" s="100"/>
      <c r="K4696" s="88"/>
      <c r="N4696" s="18"/>
      <c r="P4696" s="4">
        <v>109.0</v>
      </c>
      <c r="Q4696" s="4"/>
      <c r="R4696" s="4"/>
      <c r="S4696" s="21"/>
      <c r="T4696" s="21"/>
      <c r="V4696" s="89"/>
      <c r="Z4696" s="73"/>
      <c r="AA4696" s="73">
        <v>12.0</v>
      </c>
      <c r="AB4696" s="4"/>
      <c r="AC4696" s="74"/>
      <c r="AD4696" s="75"/>
      <c r="AE4696" s="75"/>
      <c r="AF4696" s="76"/>
      <c r="AJ4696" s="90"/>
      <c r="AK4696" s="18"/>
      <c r="AL4696" s="18"/>
      <c r="AT4696" s="18"/>
      <c r="AU4696" s="91"/>
    </row>
    <row r="4697" ht="12.0" customHeight="1">
      <c r="A4697" s="97">
        <v>3705088.0</v>
      </c>
      <c r="B4697" s="92" t="s">
        <v>5184</v>
      </c>
      <c r="C4697" s="93"/>
      <c r="D4697" s="82">
        <v>332.7</v>
      </c>
      <c r="E4697" s="106" t="s">
        <v>245</v>
      </c>
      <c r="F4697" s="84">
        <f t="shared" si="411"/>
        <v>405.894</v>
      </c>
      <c r="G4697" s="95" t="s">
        <v>252</v>
      </c>
      <c r="H4697" s="69"/>
      <c r="I4697" s="76"/>
      <c r="J4697" s="100"/>
      <c r="K4697" s="88"/>
      <c r="N4697" s="18"/>
      <c r="P4697" s="4">
        <v>109.0</v>
      </c>
      <c r="Q4697" s="4"/>
      <c r="R4697" s="4"/>
      <c r="S4697" s="21"/>
      <c r="T4697" s="21"/>
      <c r="V4697" s="89"/>
      <c r="Z4697" s="73"/>
      <c r="AA4697" s="73">
        <v>12.0</v>
      </c>
      <c r="AB4697" s="4"/>
      <c r="AC4697" s="74"/>
      <c r="AD4697" s="75"/>
      <c r="AE4697" s="75"/>
      <c r="AF4697" s="76"/>
      <c r="AJ4697" s="90"/>
      <c r="AK4697" s="18"/>
      <c r="AL4697" s="18"/>
      <c r="AT4697" s="18"/>
      <c r="AU4697" s="91"/>
    </row>
    <row r="4698" ht="12.0" customHeight="1">
      <c r="A4698" s="97">
        <v>3705089.0</v>
      </c>
      <c r="B4698" s="92" t="s">
        <v>5185</v>
      </c>
      <c r="C4698" s="93"/>
      <c r="D4698" s="82">
        <v>332.7</v>
      </c>
      <c r="E4698" s="106" t="s">
        <v>245</v>
      </c>
      <c r="F4698" s="84">
        <f t="shared" si="411"/>
        <v>405.894</v>
      </c>
      <c r="G4698" s="95" t="s">
        <v>252</v>
      </c>
      <c r="H4698" s="69"/>
      <c r="I4698" s="76"/>
      <c r="J4698" s="100"/>
      <c r="K4698" s="88"/>
      <c r="N4698" s="18"/>
      <c r="P4698" s="4">
        <v>109.0</v>
      </c>
      <c r="Q4698" s="4"/>
      <c r="R4698" s="4"/>
      <c r="S4698" s="21"/>
      <c r="T4698" s="21"/>
      <c r="V4698" s="89"/>
      <c r="Z4698" s="73"/>
      <c r="AA4698" s="73">
        <v>12.0</v>
      </c>
      <c r="AB4698" s="4"/>
      <c r="AC4698" s="74"/>
      <c r="AD4698" s="75"/>
      <c r="AE4698" s="75"/>
      <c r="AF4698" s="76"/>
      <c r="AJ4698" s="90"/>
      <c r="AK4698" s="18"/>
      <c r="AL4698" s="18"/>
      <c r="AT4698" s="18"/>
      <c r="AU4698" s="91"/>
    </row>
    <row r="4699" ht="12.0" customHeight="1">
      <c r="A4699" s="97">
        <v>3705090.0</v>
      </c>
      <c r="B4699" s="92" t="s">
        <v>5186</v>
      </c>
      <c r="C4699" s="93"/>
      <c r="D4699" s="82">
        <v>332.7</v>
      </c>
      <c r="E4699" s="106" t="s">
        <v>497</v>
      </c>
      <c r="F4699" s="84">
        <f t="shared" si="411"/>
        <v>405.894</v>
      </c>
      <c r="G4699" s="95" t="s">
        <v>252</v>
      </c>
      <c r="H4699" s="69"/>
      <c r="I4699" s="76"/>
      <c r="J4699" s="100"/>
      <c r="K4699" s="88"/>
      <c r="N4699" s="18"/>
      <c r="P4699" s="4">
        <v>109.0</v>
      </c>
      <c r="Q4699" s="4"/>
      <c r="R4699" s="4"/>
      <c r="S4699" s="21"/>
      <c r="T4699" s="21"/>
      <c r="V4699" s="89"/>
      <c r="Z4699" s="73"/>
      <c r="AA4699" s="73">
        <v>12.0</v>
      </c>
      <c r="AB4699" s="4"/>
      <c r="AC4699" s="74"/>
      <c r="AD4699" s="75"/>
      <c r="AE4699" s="75"/>
      <c r="AF4699" s="76"/>
      <c r="AJ4699" s="90"/>
      <c r="AK4699" s="18"/>
      <c r="AL4699" s="18"/>
      <c r="AT4699" s="18"/>
      <c r="AU4699" s="91"/>
    </row>
    <row r="4700" ht="12.0" customHeight="1">
      <c r="A4700" s="97">
        <v>3705091.0</v>
      </c>
      <c r="B4700" s="92" t="s">
        <v>5187</v>
      </c>
      <c r="C4700" s="93"/>
      <c r="D4700" s="82">
        <v>332.7</v>
      </c>
      <c r="E4700" s="106" t="s">
        <v>379</v>
      </c>
      <c r="F4700" s="84">
        <f t="shared" si="411"/>
        <v>405.894</v>
      </c>
      <c r="G4700" s="95" t="s">
        <v>274</v>
      </c>
      <c r="H4700" s="69"/>
      <c r="I4700" s="76"/>
      <c r="J4700" s="100"/>
      <c r="K4700" s="88"/>
      <c r="N4700" s="18"/>
      <c r="P4700" s="4">
        <v>109.0</v>
      </c>
      <c r="Q4700" s="4"/>
      <c r="R4700" s="4"/>
      <c r="S4700" s="21"/>
      <c r="T4700" s="21"/>
      <c r="V4700" s="89"/>
      <c r="Z4700" s="73"/>
      <c r="AA4700" s="73">
        <v>12.0</v>
      </c>
      <c r="AB4700" s="4"/>
      <c r="AC4700" s="74"/>
      <c r="AD4700" s="75"/>
      <c r="AE4700" s="75"/>
      <c r="AF4700" s="76"/>
      <c r="AJ4700" s="90"/>
      <c r="AK4700" s="18"/>
      <c r="AL4700" s="18"/>
      <c r="AT4700" s="18"/>
      <c r="AU4700" s="91"/>
    </row>
    <row r="4701" ht="12.0" customHeight="1">
      <c r="A4701" s="97">
        <v>3705092.0</v>
      </c>
      <c r="B4701" s="92" t="s">
        <v>5188</v>
      </c>
      <c r="C4701" s="93"/>
      <c r="D4701" s="82">
        <v>393.14</v>
      </c>
      <c r="E4701" s="106" t="s">
        <v>372</v>
      </c>
      <c r="F4701" s="84">
        <f t="shared" si="411"/>
        <v>479.6308</v>
      </c>
      <c r="G4701" s="95" t="s">
        <v>246</v>
      </c>
      <c r="H4701" s="69"/>
      <c r="I4701" s="76"/>
      <c r="J4701" s="100"/>
      <c r="K4701" s="88"/>
      <c r="N4701" s="18"/>
      <c r="P4701" s="4">
        <v>109.0</v>
      </c>
      <c r="Q4701" s="4"/>
      <c r="R4701" s="4"/>
      <c r="S4701" s="21"/>
      <c r="T4701" s="21"/>
      <c r="V4701" s="89"/>
      <c r="Z4701" s="73"/>
      <c r="AA4701" s="73">
        <v>12.0</v>
      </c>
      <c r="AB4701" s="4"/>
      <c r="AC4701" s="74"/>
      <c r="AD4701" s="75"/>
      <c r="AE4701" s="75"/>
      <c r="AF4701" s="76"/>
      <c r="AJ4701" s="90"/>
      <c r="AK4701" s="18"/>
      <c r="AL4701" s="18"/>
      <c r="AT4701" s="18"/>
      <c r="AU4701" s="91"/>
    </row>
    <row r="4702" ht="12.0" customHeight="1">
      <c r="A4702" s="97">
        <v>3705093.0</v>
      </c>
      <c r="B4702" s="92" t="s">
        <v>5189</v>
      </c>
      <c r="C4702" s="93"/>
      <c r="D4702" s="82">
        <v>393.14</v>
      </c>
      <c r="E4702" s="106" t="s">
        <v>245</v>
      </c>
      <c r="F4702" s="84">
        <f t="shared" si="411"/>
        <v>479.6308</v>
      </c>
      <c r="G4702" s="95" t="s">
        <v>252</v>
      </c>
      <c r="H4702" s="69"/>
      <c r="I4702" s="76"/>
      <c r="J4702" s="100"/>
      <c r="K4702" s="88"/>
      <c r="N4702" s="18"/>
      <c r="P4702" s="4">
        <v>109.0</v>
      </c>
      <c r="Q4702" s="4"/>
      <c r="R4702" s="4"/>
      <c r="S4702" s="21"/>
      <c r="T4702" s="21"/>
      <c r="V4702" s="89"/>
      <c r="Z4702" s="73"/>
      <c r="AA4702" s="73">
        <v>12.0</v>
      </c>
      <c r="AB4702" s="4"/>
      <c r="AC4702" s="74"/>
      <c r="AD4702" s="75"/>
      <c r="AE4702" s="75"/>
      <c r="AF4702" s="76"/>
      <c r="AJ4702" s="90"/>
      <c r="AK4702" s="18"/>
      <c r="AL4702" s="18"/>
      <c r="AT4702" s="18"/>
      <c r="AU4702" s="91"/>
    </row>
    <row r="4703" ht="12.0" customHeight="1">
      <c r="A4703" s="97">
        <v>3705094.0</v>
      </c>
      <c r="B4703" s="92" t="s">
        <v>5190</v>
      </c>
      <c r="C4703" s="93"/>
      <c r="D4703" s="82">
        <v>393.14</v>
      </c>
      <c r="E4703" s="106" t="s">
        <v>245</v>
      </c>
      <c r="F4703" s="84">
        <f t="shared" si="411"/>
        <v>479.6308</v>
      </c>
      <c r="G4703" s="95" t="s">
        <v>252</v>
      </c>
      <c r="H4703" s="69"/>
      <c r="I4703" s="76"/>
      <c r="J4703" s="100"/>
      <c r="K4703" s="88"/>
      <c r="N4703" s="18"/>
      <c r="P4703" s="4">
        <v>109.0</v>
      </c>
      <c r="Q4703" s="4"/>
      <c r="R4703" s="4"/>
      <c r="S4703" s="21"/>
      <c r="T4703" s="21"/>
      <c r="V4703" s="89"/>
      <c r="Z4703" s="73"/>
      <c r="AA4703" s="73">
        <v>12.0</v>
      </c>
      <c r="AB4703" s="4"/>
      <c r="AC4703" s="74"/>
      <c r="AD4703" s="75"/>
      <c r="AE4703" s="75"/>
      <c r="AF4703" s="76"/>
      <c r="AJ4703" s="90"/>
      <c r="AK4703" s="18"/>
      <c r="AL4703" s="18"/>
      <c r="AT4703" s="18"/>
      <c r="AU4703" s="91"/>
    </row>
    <row r="4704" ht="12.0" customHeight="1">
      <c r="A4704" s="97">
        <v>3705095.0</v>
      </c>
      <c r="B4704" s="92" t="s">
        <v>5191</v>
      </c>
      <c r="C4704" s="93"/>
      <c r="D4704" s="82">
        <v>393.14</v>
      </c>
      <c r="E4704" s="106" t="s">
        <v>372</v>
      </c>
      <c r="F4704" s="84">
        <f t="shared" si="411"/>
        <v>479.6308</v>
      </c>
      <c r="G4704" s="95" t="s">
        <v>274</v>
      </c>
      <c r="H4704" s="69"/>
      <c r="I4704" s="76"/>
      <c r="J4704" s="100"/>
      <c r="K4704" s="88"/>
      <c r="N4704" s="18"/>
      <c r="P4704" s="4">
        <v>109.0</v>
      </c>
      <c r="Q4704" s="4"/>
      <c r="R4704" s="4"/>
      <c r="S4704" s="21"/>
      <c r="T4704" s="21"/>
      <c r="V4704" s="89"/>
      <c r="Z4704" s="73"/>
      <c r="AA4704" s="73">
        <v>12.0</v>
      </c>
      <c r="AB4704" s="4"/>
      <c r="AC4704" s="74"/>
      <c r="AD4704" s="75"/>
      <c r="AE4704" s="75"/>
      <c r="AF4704" s="76"/>
      <c r="AJ4704" s="90"/>
      <c r="AK4704" s="18"/>
      <c r="AL4704" s="18"/>
      <c r="AT4704" s="18"/>
      <c r="AU4704" s="91"/>
    </row>
    <row r="4705" ht="12.0" customHeight="1">
      <c r="A4705" s="97">
        <v>3705096.0</v>
      </c>
      <c r="B4705" s="92" t="s">
        <v>5192</v>
      </c>
      <c r="C4705" s="93"/>
      <c r="D4705" s="82">
        <v>525.65</v>
      </c>
      <c r="E4705" s="106" t="s">
        <v>372</v>
      </c>
      <c r="F4705" s="84">
        <f t="shared" si="411"/>
        <v>641.293</v>
      </c>
      <c r="G4705" s="95" t="s">
        <v>246</v>
      </c>
      <c r="H4705" s="69"/>
      <c r="I4705" s="76"/>
      <c r="J4705" s="100"/>
      <c r="K4705" s="88"/>
      <c r="N4705" s="18"/>
      <c r="P4705" s="4">
        <v>109.0</v>
      </c>
      <c r="Q4705" s="4"/>
      <c r="R4705" s="4"/>
      <c r="S4705" s="21"/>
      <c r="T4705" s="21"/>
      <c r="V4705" s="89"/>
      <c r="Z4705" s="73"/>
      <c r="AA4705" s="73">
        <v>12.0</v>
      </c>
      <c r="AB4705" s="4"/>
      <c r="AC4705" s="74"/>
      <c r="AD4705" s="75"/>
      <c r="AE4705" s="75"/>
      <c r="AF4705" s="76"/>
      <c r="AJ4705" s="90"/>
      <c r="AK4705" s="18"/>
      <c r="AL4705" s="18"/>
      <c r="AT4705" s="18"/>
      <c r="AU4705" s="91"/>
    </row>
    <row r="4706" ht="12.0" customHeight="1">
      <c r="A4706" s="97">
        <v>3705097.0</v>
      </c>
      <c r="B4706" s="92" t="s">
        <v>5193</v>
      </c>
      <c r="C4706" s="93"/>
      <c r="D4706" s="82">
        <v>525.65</v>
      </c>
      <c r="E4706" s="106" t="s">
        <v>372</v>
      </c>
      <c r="F4706" s="84">
        <f t="shared" si="411"/>
        <v>641.293</v>
      </c>
      <c r="G4706" s="95" t="s">
        <v>252</v>
      </c>
      <c r="H4706" s="69"/>
      <c r="I4706" s="76"/>
      <c r="J4706" s="100"/>
      <c r="K4706" s="88"/>
      <c r="N4706" s="18"/>
      <c r="P4706" s="4">
        <v>109.0</v>
      </c>
      <c r="Q4706" s="4"/>
      <c r="R4706" s="4"/>
      <c r="S4706" s="21"/>
      <c r="T4706" s="21"/>
      <c r="V4706" s="89"/>
      <c r="Z4706" s="73"/>
      <c r="AA4706" s="73">
        <v>12.0</v>
      </c>
      <c r="AB4706" s="4"/>
      <c r="AC4706" s="74"/>
      <c r="AD4706" s="75"/>
      <c r="AE4706" s="75"/>
      <c r="AF4706" s="76"/>
      <c r="AJ4706" s="90"/>
      <c r="AK4706" s="18"/>
      <c r="AL4706" s="18"/>
      <c r="AT4706" s="18"/>
      <c r="AU4706" s="91"/>
    </row>
    <row r="4707" ht="12.0" customHeight="1">
      <c r="A4707" s="97">
        <v>3705098.0</v>
      </c>
      <c r="B4707" s="92" t="s">
        <v>5194</v>
      </c>
      <c r="C4707" s="93"/>
      <c r="D4707" s="82">
        <v>525.65</v>
      </c>
      <c r="E4707" s="106" t="s">
        <v>245</v>
      </c>
      <c r="F4707" s="84">
        <f t="shared" si="411"/>
        <v>641.293</v>
      </c>
      <c r="G4707" s="95" t="s">
        <v>252</v>
      </c>
      <c r="H4707" s="69"/>
      <c r="I4707" s="76"/>
      <c r="J4707" s="100"/>
      <c r="K4707" s="88"/>
      <c r="N4707" s="18"/>
      <c r="P4707" s="4">
        <v>109.0</v>
      </c>
      <c r="Q4707" s="4"/>
      <c r="R4707" s="4"/>
      <c r="S4707" s="21"/>
      <c r="T4707" s="21"/>
      <c r="V4707" s="89"/>
      <c r="Z4707" s="73"/>
      <c r="AA4707" s="73">
        <v>12.0</v>
      </c>
      <c r="AB4707" s="4"/>
      <c r="AC4707" s="74"/>
      <c r="AD4707" s="75"/>
      <c r="AE4707" s="75"/>
      <c r="AF4707" s="76"/>
      <c r="AJ4707" s="90"/>
      <c r="AK4707" s="18"/>
      <c r="AL4707" s="18"/>
      <c r="AT4707" s="18"/>
      <c r="AU4707" s="91"/>
    </row>
    <row r="4708" ht="12.0" customHeight="1">
      <c r="A4708" s="97">
        <v>3705099.0</v>
      </c>
      <c r="B4708" s="92" t="s">
        <v>5195</v>
      </c>
      <c r="C4708" s="93"/>
      <c r="D4708" s="82">
        <v>525.65</v>
      </c>
      <c r="E4708" s="106" t="s">
        <v>372</v>
      </c>
      <c r="F4708" s="84">
        <f t="shared" si="411"/>
        <v>641.293</v>
      </c>
      <c r="G4708" s="95" t="s">
        <v>252</v>
      </c>
      <c r="H4708" s="69"/>
      <c r="I4708" s="76"/>
      <c r="J4708" s="100"/>
      <c r="K4708" s="88"/>
      <c r="N4708" s="18"/>
      <c r="P4708" s="4">
        <v>109.0</v>
      </c>
      <c r="Q4708" s="4"/>
      <c r="R4708" s="4"/>
      <c r="S4708" s="21"/>
      <c r="T4708" s="21"/>
      <c r="V4708" s="89"/>
      <c r="Z4708" s="73"/>
      <c r="AA4708" s="73">
        <v>12.0</v>
      </c>
      <c r="AB4708" s="4"/>
      <c r="AC4708" s="74"/>
      <c r="AD4708" s="75"/>
      <c r="AE4708" s="75"/>
      <c r="AF4708" s="76"/>
      <c r="AJ4708" s="90"/>
      <c r="AK4708" s="18"/>
      <c r="AL4708" s="18"/>
      <c r="AT4708" s="18"/>
      <c r="AU4708" s="91"/>
    </row>
    <row r="4709" ht="12.0" customHeight="1">
      <c r="A4709" s="97">
        <v>3705100.0</v>
      </c>
      <c r="B4709" s="92" t="s">
        <v>5196</v>
      </c>
      <c r="C4709" s="93"/>
      <c r="D4709" s="82">
        <v>525.65</v>
      </c>
      <c r="E4709" s="106" t="s">
        <v>372</v>
      </c>
      <c r="F4709" s="84">
        <f t="shared" si="411"/>
        <v>641.293</v>
      </c>
      <c r="G4709" s="95" t="s">
        <v>252</v>
      </c>
      <c r="H4709" s="69"/>
      <c r="I4709" s="76"/>
      <c r="J4709" s="100"/>
      <c r="K4709" s="88"/>
      <c r="N4709" s="18"/>
      <c r="P4709" s="4">
        <v>109.0</v>
      </c>
      <c r="Q4709" s="4"/>
      <c r="R4709" s="4"/>
      <c r="S4709" s="21"/>
      <c r="T4709" s="21"/>
      <c r="V4709" s="89"/>
      <c r="Z4709" s="73"/>
      <c r="AA4709" s="73">
        <v>12.0</v>
      </c>
      <c r="AB4709" s="4"/>
      <c r="AC4709" s="74"/>
      <c r="AD4709" s="75"/>
      <c r="AE4709" s="75"/>
      <c r="AF4709" s="76"/>
      <c r="AJ4709" s="90"/>
      <c r="AK4709" s="18"/>
      <c r="AL4709" s="18"/>
      <c r="AT4709" s="18"/>
      <c r="AU4709" s="91"/>
    </row>
    <row r="4710" ht="12.0" customHeight="1">
      <c r="A4710" s="97">
        <v>3705101.0</v>
      </c>
      <c r="B4710" s="92" t="s">
        <v>5197</v>
      </c>
      <c r="C4710" s="93"/>
      <c r="D4710" s="82">
        <v>610.65</v>
      </c>
      <c r="E4710" s="106" t="s">
        <v>372</v>
      </c>
      <c r="F4710" s="84">
        <f t="shared" si="411"/>
        <v>744.993</v>
      </c>
      <c r="G4710" s="95" t="s">
        <v>246</v>
      </c>
      <c r="H4710" s="69"/>
      <c r="I4710" s="76"/>
      <c r="J4710" s="100"/>
      <c r="K4710" s="88"/>
      <c r="N4710" s="18"/>
      <c r="P4710" s="4">
        <v>109.0</v>
      </c>
      <c r="Q4710" s="4"/>
      <c r="R4710" s="4"/>
      <c r="S4710" s="21"/>
      <c r="T4710" s="21"/>
      <c r="V4710" s="89"/>
      <c r="Z4710" s="73"/>
      <c r="AA4710" s="73">
        <v>12.0</v>
      </c>
      <c r="AB4710" s="4"/>
      <c r="AC4710" s="74"/>
      <c r="AD4710" s="75"/>
      <c r="AE4710" s="75"/>
      <c r="AF4710" s="76"/>
      <c r="AJ4710" s="90"/>
      <c r="AK4710" s="18"/>
      <c r="AL4710" s="18"/>
      <c r="AT4710" s="18"/>
      <c r="AU4710" s="91"/>
    </row>
    <row r="4711" ht="12.0" customHeight="1">
      <c r="A4711" s="97">
        <v>3705102.0</v>
      </c>
      <c r="B4711" s="92" t="s">
        <v>5198</v>
      </c>
      <c r="C4711" s="93"/>
      <c r="D4711" s="82">
        <v>610.65</v>
      </c>
      <c r="E4711" s="106" t="s">
        <v>372</v>
      </c>
      <c r="F4711" s="84">
        <f t="shared" si="411"/>
        <v>744.993</v>
      </c>
      <c r="G4711" s="95" t="s">
        <v>252</v>
      </c>
      <c r="H4711" s="69"/>
      <c r="I4711" s="76"/>
      <c r="J4711" s="100"/>
      <c r="K4711" s="88"/>
      <c r="N4711" s="18"/>
      <c r="P4711" s="4">
        <v>109.0</v>
      </c>
      <c r="Q4711" s="4"/>
      <c r="R4711" s="4"/>
      <c r="S4711" s="21"/>
      <c r="T4711" s="21"/>
      <c r="V4711" s="89"/>
      <c r="Z4711" s="73"/>
      <c r="AA4711" s="73">
        <v>12.0</v>
      </c>
      <c r="AB4711" s="4"/>
      <c r="AC4711" s="74"/>
      <c r="AD4711" s="75"/>
      <c r="AE4711" s="75"/>
      <c r="AF4711" s="76"/>
      <c r="AJ4711" s="90"/>
      <c r="AK4711" s="18"/>
      <c r="AL4711" s="18"/>
      <c r="AT4711" s="18"/>
      <c r="AU4711" s="91"/>
    </row>
    <row r="4712" ht="12.0" customHeight="1">
      <c r="A4712" s="97">
        <v>3705103.0</v>
      </c>
      <c r="B4712" s="92" t="s">
        <v>5199</v>
      </c>
      <c r="C4712" s="93"/>
      <c r="D4712" s="82">
        <v>610.65</v>
      </c>
      <c r="E4712" s="106" t="s">
        <v>372</v>
      </c>
      <c r="F4712" s="84">
        <f t="shared" si="411"/>
        <v>744.993</v>
      </c>
      <c r="G4712" s="95" t="s">
        <v>252</v>
      </c>
      <c r="H4712" s="69"/>
      <c r="I4712" s="76"/>
      <c r="J4712" s="100"/>
      <c r="K4712" s="88"/>
      <c r="N4712" s="18"/>
      <c r="P4712" s="4">
        <v>109.0</v>
      </c>
      <c r="Q4712" s="4"/>
      <c r="R4712" s="4"/>
      <c r="S4712" s="21"/>
      <c r="T4712" s="21"/>
      <c r="V4712" s="89"/>
      <c r="Z4712" s="73"/>
      <c r="AA4712" s="73">
        <v>12.0</v>
      </c>
      <c r="AB4712" s="4"/>
      <c r="AC4712" s="74"/>
      <c r="AD4712" s="75"/>
      <c r="AE4712" s="75"/>
      <c r="AF4712" s="76"/>
      <c r="AJ4712" s="90"/>
      <c r="AK4712" s="18"/>
      <c r="AL4712" s="18"/>
      <c r="AT4712" s="18"/>
      <c r="AU4712" s="91"/>
    </row>
    <row r="4713" ht="12.0" customHeight="1">
      <c r="A4713" s="97">
        <v>3705104.0</v>
      </c>
      <c r="B4713" s="92" t="s">
        <v>5200</v>
      </c>
      <c r="C4713" s="93"/>
      <c r="D4713" s="82">
        <v>610.65</v>
      </c>
      <c r="E4713" s="106" t="s">
        <v>372</v>
      </c>
      <c r="F4713" s="84">
        <f t="shared" si="411"/>
        <v>744.993</v>
      </c>
      <c r="G4713" s="95" t="s">
        <v>252</v>
      </c>
      <c r="H4713" s="69"/>
      <c r="I4713" s="76"/>
      <c r="J4713" s="100"/>
      <c r="K4713" s="88"/>
      <c r="N4713" s="18"/>
      <c r="P4713" s="4">
        <v>109.0</v>
      </c>
      <c r="Q4713" s="4"/>
      <c r="R4713" s="4"/>
      <c r="S4713" s="21"/>
      <c r="T4713" s="21"/>
      <c r="V4713" s="89"/>
      <c r="Z4713" s="73"/>
      <c r="AA4713" s="73">
        <v>12.0</v>
      </c>
      <c r="AB4713" s="4"/>
      <c r="AC4713" s="74"/>
      <c r="AD4713" s="75"/>
      <c r="AE4713" s="75"/>
      <c r="AF4713" s="76"/>
      <c r="AJ4713" s="90"/>
      <c r="AK4713" s="18"/>
      <c r="AL4713" s="18"/>
      <c r="AT4713" s="18"/>
      <c r="AU4713" s="91"/>
    </row>
    <row r="4714" ht="12.0" customHeight="1">
      <c r="A4714" s="97">
        <v>3705105.0</v>
      </c>
      <c r="B4714" s="92" t="s">
        <v>5201</v>
      </c>
      <c r="C4714" s="93"/>
      <c r="D4714" s="82">
        <v>610.65</v>
      </c>
      <c r="E4714" s="106" t="s">
        <v>372</v>
      </c>
      <c r="F4714" s="84">
        <f t="shared" si="411"/>
        <v>744.993</v>
      </c>
      <c r="G4714" s="95" t="s">
        <v>252</v>
      </c>
      <c r="H4714" s="69"/>
      <c r="I4714" s="76"/>
      <c r="J4714" s="100"/>
      <c r="K4714" s="88"/>
      <c r="N4714" s="18"/>
      <c r="P4714" s="4">
        <v>109.0</v>
      </c>
      <c r="Q4714" s="4"/>
      <c r="R4714" s="4"/>
      <c r="S4714" s="21"/>
      <c r="T4714" s="21"/>
      <c r="V4714" s="89"/>
      <c r="Z4714" s="73"/>
      <c r="AA4714" s="73">
        <v>12.0</v>
      </c>
      <c r="AB4714" s="4"/>
      <c r="AC4714" s="74"/>
      <c r="AD4714" s="75"/>
      <c r="AE4714" s="75"/>
      <c r="AF4714" s="76"/>
      <c r="AJ4714" s="90"/>
      <c r="AK4714" s="18"/>
      <c r="AL4714" s="18"/>
      <c r="AT4714" s="18"/>
      <c r="AU4714" s="91"/>
    </row>
    <row r="4715" ht="12.0" customHeight="1">
      <c r="A4715" s="97">
        <v>3705106.0</v>
      </c>
      <c r="B4715" s="92" t="s">
        <v>5202</v>
      </c>
      <c r="C4715" s="93"/>
      <c r="D4715" s="82">
        <v>766.19</v>
      </c>
      <c r="E4715" s="106" t="s">
        <v>372</v>
      </c>
      <c r="F4715" s="84">
        <f t="shared" si="411"/>
        <v>934.7518</v>
      </c>
      <c r="G4715" s="95" t="s">
        <v>252</v>
      </c>
      <c r="H4715" s="69"/>
      <c r="I4715" s="76"/>
      <c r="J4715" s="100"/>
      <c r="K4715" s="88"/>
      <c r="N4715" s="18"/>
      <c r="P4715" s="4">
        <v>109.0</v>
      </c>
      <c r="Q4715" s="4"/>
      <c r="R4715" s="4"/>
      <c r="S4715" s="21"/>
      <c r="T4715" s="21"/>
      <c r="V4715" s="89"/>
      <c r="Z4715" s="73"/>
      <c r="AA4715" s="73">
        <v>12.0</v>
      </c>
      <c r="AB4715" s="4"/>
      <c r="AC4715" s="74"/>
      <c r="AD4715" s="75"/>
      <c r="AE4715" s="75"/>
      <c r="AF4715" s="76"/>
      <c r="AJ4715" s="90"/>
      <c r="AK4715" s="18"/>
      <c r="AL4715" s="18"/>
      <c r="AT4715" s="18"/>
      <c r="AU4715" s="91"/>
    </row>
    <row r="4716" ht="12.0" customHeight="1">
      <c r="A4716" s="109">
        <v>3705107.0</v>
      </c>
      <c r="B4716" s="110" t="s">
        <v>5203</v>
      </c>
      <c r="C4716" s="111"/>
      <c r="D4716" s="82">
        <v>766.19</v>
      </c>
      <c r="E4716" s="106" t="s">
        <v>372</v>
      </c>
      <c r="F4716" s="128">
        <f t="shared" si="411"/>
        <v>934.7518</v>
      </c>
      <c r="G4716" s="112" t="s">
        <v>252</v>
      </c>
      <c r="H4716" s="69"/>
      <c r="I4716" s="76"/>
      <c r="J4716" s="100"/>
      <c r="K4716" s="88"/>
      <c r="N4716" s="18"/>
      <c r="P4716" s="4">
        <v>109.0</v>
      </c>
      <c r="Q4716" s="4"/>
      <c r="R4716" s="4"/>
      <c r="S4716" s="21"/>
      <c r="T4716" s="21"/>
      <c r="V4716" s="89"/>
      <c r="Z4716" s="73"/>
      <c r="AA4716" s="73">
        <v>12.0</v>
      </c>
      <c r="AB4716" s="4"/>
      <c r="AC4716" s="74"/>
      <c r="AD4716" s="75"/>
      <c r="AE4716" s="75"/>
      <c r="AF4716" s="76"/>
      <c r="AJ4716" s="90"/>
      <c r="AK4716" s="18"/>
      <c r="AL4716" s="18"/>
      <c r="AT4716" s="18"/>
      <c r="AU4716" s="91"/>
    </row>
    <row r="4717" ht="75.0" customHeight="1">
      <c r="A4717" s="62">
        <v>182.0</v>
      </c>
      <c r="B4717" s="113" t="s">
        <v>5204</v>
      </c>
      <c r="C4717" s="66"/>
      <c r="D4717" s="82"/>
      <c r="E4717" s="66"/>
      <c r="F4717" s="114"/>
      <c r="G4717" s="68"/>
      <c r="H4717" s="69"/>
      <c r="I4717" s="78"/>
      <c r="J4717" s="71"/>
      <c r="K4717" s="71"/>
      <c r="N4717" s="18"/>
      <c r="P4717" s="4">
        <v>265.0</v>
      </c>
      <c r="Q4717" s="4"/>
      <c r="R4717" s="5"/>
      <c r="S4717" s="21"/>
      <c r="T4717" s="21"/>
      <c r="V4717" s="72"/>
      <c r="Z4717" s="73"/>
      <c r="AA4717" s="73"/>
      <c r="AB4717" s="4"/>
      <c r="AC4717" s="74"/>
      <c r="AD4717" s="75"/>
      <c r="AE4717" s="75"/>
      <c r="AF4717" s="76"/>
      <c r="AJ4717" s="90"/>
      <c r="AK4717" s="18"/>
      <c r="AL4717" s="18"/>
      <c r="AT4717" s="18"/>
      <c r="AU4717" s="91"/>
    </row>
    <row r="4718" ht="12.0" customHeight="1">
      <c r="A4718" s="79">
        <v>5401001.0</v>
      </c>
      <c r="B4718" s="80" t="s">
        <v>4850</v>
      </c>
      <c r="C4718" s="81"/>
      <c r="D4718" s="82">
        <v>167.78</v>
      </c>
      <c r="E4718" s="83" t="s">
        <v>245</v>
      </c>
      <c r="F4718" s="84">
        <f t="shared" ref="F4718:F4758" si="414">D4718*1.22</f>
        <v>204.6916</v>
      </c>
      <c r="G4718" s="85" t="s">
        <v>274</v>
      </c>
      <c r="H4718" s="69"/>
      <c r="I4718" s="190"/>
      <c r="J4718" s="100"/>
      <c r="K4718" s="88"/>
      <c r="N4718" s="18"/>
      <c r="P4718" s="4">
        <v>265.0</v>
      </c>
      <c r="Q4718" s="4"/>
      <c r="R4718" s="4"/>
      <c r="S4718" s="21"/>
      <c r="T4718" s="21"/>
      <c r="V4718" s="89"/>
      <c r="Z4718" s="73"/>
      <c r="AA4718" s="73">
        <v>20.0</v>
      </c>
      <c r="AB4718" s="4"/>
      <c r="AC4718" s="74"/>
      <c r="AD4718" s="75"/>
      <c r="AE4718" s="75"/>
      <c r="AF4718" s="76"/>
      <c r="AJ4718" s="90"/>
      <c r="AK4718" s="18"/>
      <c r="AL4718" s="18"/>
      <c r="AT4718" s="18"/>
      <c r="AU4718" s="91"/>
    </row>
    <row r="4719" ht="12.0" customHeight="1">
      <c r="A4719" s="97">
        <v>5401002.0</v>
      </c>
      <c r="B4719" s="92" t="s">
        <v>4851</v>
      </c>
      <c r="C4719" s="93"/>
      <c r="D4719" s="82">
        <v>217.62</v>
      </c>
      <c r="E4719" s="94" t="s">
        <v>379</v>
      </c>
      <c r="F4719" s="84">
        <f t="shared" si="414"/>
        <v>265.4964</v>
      </c>
      <c r="G4719" s="95" t="s">
        <v>274</v>
      </c>
      <c r="H4719" s="69"/>
      <c r="I4719" s="190"/>
      <c r="J4719" s="100"/>
      <c r="K4719" s="88"/>
      <c r="N4719" s="18"/>
      <c r="P4719" s="4">
        <v>265.0</v>
      </c>
      <c r="Q4719" s="4"/>
      <c r="R4719" s="4"/>
      <c r="S4719" s="21"/>
      <c r="T4719" s="21"/>
      <c r="V4719" s="89"/>
      <c r="Z4719" s="73"/>
      <c r="AA4719" s="73">
        <v>20.00140607424072</v>
      </c>
      <c r="AB4719" s="4"/>
      <c r="AC4719" s="74"/>
      <c r="AD4719" s="75"/>
      <c r="AE4719" s="75"/>
      <c r="AF4719" s="76"/>
      <c r="AJ4719" s="90"/>
      <c r="AK4719" s="18"/>
      <c r="AL4719" s="18"/>
      <c r="AT4719" s="18"/>
      <c r="AU4719" s="91"/>
    </row>
    <row r="4720" ht="12.0" customHeight="1">
      <c r="A4720" s="97">
        <v>5401003.0</v>
      </c>
      <c r="B4720" s="92" t="s">
        <v>4852</v>
      </c>
      <c r="C4720" s="93"/>
      <c r="D4720" s="82">
        <v>400.83</v>
      </c>
      <c r="E4720" s="94" t="s">
        <v>245</v>
      </c>
      <c r="F4720" s="84">
        <f t="shared" si="414"/>
        <v>489.0126</v>
      </c>
      <c r="G4720" s="95" t="s">
        <v>252</v>
      </c>
      <c r="H4720" s="69"/>
      <c r="I4720" s="190"/>
      <c r="J4720" s="76"/>
      <c r="K4720" s="88"/>
      <c r="N4720" s="18"/>
      <c r="P4720" s="4">
        <v>265.0</v>
      </c>
      <c r="Q4720" s="4"/>
      <c r="R4720" s="4"/>
      <c r="S4720" s="21"/>
      <c r="T4720" s="21"/>
      <c r="V4720" s="89"/>
      <c r="Z4720" s="73"/>
      <c r="AA4720" s="73">
        <v>20.001526834109484</v>
      </c>
      <c r="AB4720" s="4"/>
      <c r="AC4720" s="74"/>
      <c r="AD4720" s="75"/>
      <c r="AE4720" s="75"/>
      <c r="AF4720" s="76"/>
      <c r="AJ4720" s="90"/>
      <c r="AK4720" s="18"/>
      <c r="AL4720" s="18"/>
      <c r="AT4720" s="18"/>
      <c r="AU4720" s="91"/>
    </row>
    <row r="4721" ht="12.0" customHeight="1">
      <c r="A4721" s="97">
        <v>5401004.0</v>
      </c>
      <c r="B4721" s="92" t="s">
        <v>4853</v>
      </c>
      <c r="C4721" s="93"/>
      <c r="D4721" s="82">
        <v>688.92</v>
      </c>
      <c r="E4721" s="94" t="s">
        <v>245</v>
      </c>
      <c r="F4721" s="84">
        <f t="shared" si="414"/>
        <v>840.4824</v>
      </c>
      <c r="G4721" s="95" t="s">
        <v>252</v>
      </c>
      <c r="H4721" s="69"/>
      <c r="I4721" s="190"/>
      <c r="J4721" s="76"/>
      <c r="K4721" s="88"/>
      <c r="N4721" s="18"/>
      <c r="P4721" s="4">
        <v>265.0</v>
      </c>
      <c r="Q4721" s="4"/>
      <c r="R4721" s="4"/>
      <c r="S4721" s="21"/>
      <c r="T4721" s="21"/>
      <c r="V4721" s="89"/>
      <c r="Z4721" s="73"/>
      <c r="AA4721" s="73">
        <v>19.99911164412464</v>
      </c>
      <c r="AB4721" s="4"/>
      <c r="AC4721" s="74"/>
      <c r="AD4721" s="75"/>
      <c r="AE4721" s="75"/>
      <c r="AF4721" s="76"/>
      <c r="AJ4721" s="90"/>
      <c r="AK4721" s="18"/>
      <c r="AL4721" s="18"/>
      <c r="AT4721" s="18"/>
      <c r="AU4721" s="91"/>
    </row>
    <row r="4722" ht="12.0" customHeight="1">
      <c r="A4722" s="97">
        <v>5401005.0</v>
      </c>
      <c r="B4722" s="92" t="s">
        <v>4854</v>
      </c>
      <c r="C4722" s="93"/>
      <c r="D4722" s="82">
        <v>962.44</v>
      </c>
      <c r="E4722" s="94" t="s">
        <v>245</v>
      </c>
      <c r="F4722" s="84">
        <f t="shared" si="414"/>
        <v>1174.1768</v>
      </c>
      <c r="G4722" s="95" t="s">
        <v>252</v>
      </c>
      <c r="H4722" s="69"/>
      <c r="I4722" s="190"/>
      <c r="J4722" s="76"/>
      <c r="K4722" s="88"/>
      <c r="N4722" s="18"/>
      <c r="P4722" s="4">
        <v>265.0</v>
      </c>
      <c r="Q4722" s="4"/>
      <c r="R4722" s="4"/>
      <c r="S4722" s="21"/>
      <c r="T4722" s="21"/>
      <c r="V4722" s="89"/>
      <c r="Z4722" s="73"/>
      <c r="AA4722" s="73">
        <v>20.000317944804777</v>
      </c>
      <c r="AB4722" s="4"/>
      <c r="AC4722" s="74"/>
      <c r="AD4722" s="75"/>
      <c r="AE4722" s="75"/>
      <c r="AF4722" s="76"/>
      <c r="AJ4722" s="90"/>
      <c r="AK4722" s="18"/>
      <c r="AL4722" s="18"/>
      <c r="AT4722" s="18"/>
      <c r="AU4722" s="91"/>
    </row>
    <row r="4723" ht="12.0" customHeight="1">
      <c r="A4723" s="97">
        <v>5116001.0</v>
      </c>
      <c r="B4723" s="92" t="s">
        <v>5205</v>
      </c>
      <c r="C4723" s="93"/>
      <c r="D4723" s="82">
        <v>173.42</v>
      </c>
      <c r="E4723" s="94" t="s">
        <v>245</v>
      </c>
      <c r="F4723" s="84">
        <f t="shared" si="414"/>
        <v>211.5724</v>
      </c>
      <c r="G4723" s="95"/>
      <c r="H4723" s="69"/>
      <c r="I4723" s="190"/>
      <c r="J4723" s="100"/>
      <c r="K4723" s="88"/>
      <c r="N4723" s="18"/>
      <c r="P4723" s="4">
        <v>265.0</v>
      </c>
      <c r="Q4723" s="4"/>
      <c r="R4723" s="4"/>
      <c r="S4723" s="21"/>
      <c r="T4723" s="21"/>
      <c r="V4723" s="89"/>
      <c r="Z4723" s="73"/>
      <c r="AA4723" s="73">
        <v>12.005751258087713</v>
      </c>
      <c r="AB4723" s="4"/>
      <c r="AC4723" s="74"/>
      <c r="AD4723" s="75"/>
      <c r="AE4723" s="75"/>
      <c r="AF4723" s="76"/>
      <c r="AJ4723" s="90"/>
      <c r="AK4723" s="18"/>
      <c r="AL4723" s="18"/>
      <c r="AT4723" s="18"/>
      <c r="AU4723" s="91"/>
    </row>
    <row r="4724" ht="12.0" customHeight="1">
      <c r="A4724" s="97">
        <v>5116002.0</v>
      </c>
      <c r="B4724" s="92" t="s">
        <v>5206</v>
      </c>
      <c r="C4724" s="93"/>
      <c r="D4724" s="82">
        <v>206.63</v>
      </c>
      <c r="E4724" s="94" t="s">
        <v>245</v>
      </c>
      <c r="F4724" s="84">
        <f t="shared" si="414"/>
        <v>252.0886</v>
      </c>
      <c r="G4724" s="95"/>
      <c r="H4724" s="69"/>
      <c r="I4724" s="190"/>
      <c r="J4724" s="100"/>
      <c r="K4724" s="88"/>
      <c r="N4724" s="18"/>
      <c r="P4724" s="4">
        <v>265.0</v>
      </c>
      <c r="Q4724" s="4"/>
      <c r="R4724" s="4"/>
      <c r="S4724" s="21"/>
      <c r="T4724" s="21"/>
      <c r="V4724" s="89"/>
      <c r="Z4724" s="73"/>
      <c r="AA4724" s="73">
        <v>12.001928020565558</v>
      </c>
      <c r="AB4724" s="4"/>
      <c r="AC4724" s="74"/>
      <c r="AD4724" s="75"/>
      <c r="AE4724" s="75"/>
      <c r="AF4724" s="76"/>
      <c r="AJ4724" s="90"/>
      <c r="AK4724" s="18"/>
      <c r="AL4724" s="18"/>
      <c r="AT4724" s="18"/>
      <c r="AU4724" s="91"/>
    </row>
    <row r="4725" ht="12.0" customHeight="1">
      <c r="A4725" s="97">
        <v>5116003.0</v>
      </c>
      <c r="B4725" s="92" t="s">
        <v>5207</v>
      </c>
      <c r="C4725" s="93"/>
      <c r="D4725" s="82">
        <v>218.39</v>
      </c>
      <c r="E4725" s="94" t="s">
        <v>245</v>
      </c>
      <c r="F4725" s="84">
        <f t="shared" si="414"/>
        <v>266.4358</v>
      </c>
      <c r="G4725" s="95"/>
      <c r="H4725" s="69"/>
      <c r="I4725" s="190"/>
      <c r="J4725" s="100"/>
      <c r="K4725" s="88"/>
      <c r="N4725" s="18"/>
      <c r="P4725" s="4">
        <v>265.0</v>
      </c>
      <c r="Q4725" s="4"/>
      <c r="R4725" s="4"/>
      <c r="S4725" s="21"/>
      <c r="T4725" s="21"/>
      <c r="V4725" s="89"/>
      <c r="Z4725" s="73"/>
      <c r="AA4725" s="73">
        <v>11.998361998362</v>
      </c>
      <c r="AB4725" s="4"/>
      <c r="AC4725" s="74"/>
      <c r="AD4725" s="75"/>
      <c r="AE4725" s="75"/>
      <c r="AF4725" s="76"/>
      <c r="AJ4725" s="90"/>
      <c r="AK4725" s="18"/>
      <c r="AL4725" s="18"/>
      <c r="AT4725" s="18"/>
      <c r="AU4725" s="91"/>
    </row>
    <row r="4726" ht="12.0" customHeight="1">
      <c r="A4726" s="97">
        <v>5116004.0</v>
      </c>
      <c r="B4726" s="92" t="s">
        <v>5208</v>
      </c>
      <c r="C4726" s="93"/>
      <c r="D4726" s="82">
        <v>243.93</v>
      </c>
      <c r="E4726" s="94" t="s">
        <v>245</v>
      </c>
      <c r="F4726" s="84">
        <f t="shared" si="414"/>
        <v>297.5946</v>
      </c>
      <c r="G4726" s="95"/>
      <c r="H4726" s="69"/>
      <c r="I4726" s="190"/>
      <c r="J4726" s="100"/>
      <c r="K4726" s="88"/>
      <c r="N4726" s="18"/>
      <c r="P4726" s="4">
        <v>265.0</v>
      </c>
      <c r="Q4726" s="4"/>
      <c r="R4726" s="4"/>
      <c r="S4726" s="21"/>
      <c r="T4726" s="21"/>
      <c r="V4726" s="89"/>
      <c r="Z4726" s="73"/>
      <c r="AA4726" s="73">
        <v>11.99899799599197</v>
      </c>
      <c r="AB4726" s="4"/>
      <c r="AC4726" s="74"/>
      <c r="AD4726" s="75"/>
      <c r="AE4726" s="75"/>
      <c r="AF4726" s="76"/>
      <c r="AJ4726" s="90"/>
      <c r="AK4726" s="18"/>
      <c r="AL4726" s="18"/>
      <c r="AT4726" s="18"/>
      <c r="AU4726" s="91"/>
    </row>
    <row r="4727" ht="12.0" customHeight="1">
      <c r="A4727" s="97">
        <v>5116005.0</v>
      </c>
      <c r="B4727" s="92" t="s">
        <v>5209</v>
      </c>
      <c r="C4727" s="93"/>
      <c r="D4727" s="82">
        <v>396.42</v>
      </c>
      <c r="E4727" s="94" t="s">
        <v>245</v>
      </c>
      <c r="F4727" s="84">
        <f t="shared" si="414"/>
        <v>483.6324</v>
      </c>
      <c r="G4727" s="95"/>
      <c r="H4727" s="69"/>
      <c r="I4727" s="190"/>
      <c r="J4727" s="100"/>
      <c r="K4727" s="88"/>
      <c r="N4727" s="18"/>
      <c r="P4727" s="4">
        <v>265.0</v>
      </c>
      <c r="Q4727" s="4"/>
      <c r="R4727" s="4"/>
      <c r="S4727" s="21"/>
      <c r="T4727" s="21"/>
      <c r="V4727" s="89"/>
      <c r="Z4727" s="73"/>
      <c r="AA4727" s="73">
        <v>12.005751258087713</v>
      </c>
      <c r="AB4727" s="4"/>
      <c r="AC4727" s="74"/>
      <c r="AD4727" s="75"/>
      <c r="AE4727" s="75"/>
      <c r="AF4727" s="76"/>
      <c r="AJ4727" s="90"/>
      <c r="AK4727" s="18"/>
      <c r="AL4727" s="18"/>
      <c r="AT4727" s="18"/>
      <c r="AU4727" s="91"/>
    </row>
    <row r="4728" ht="12.0" customHeight="1">
      <c r="A4728" s="97">
        <v>5116006.0</v>
      </c>
      <c r="B4728" s="92" t="s">
        <v>5210</v>
      </c>
      <c r="C4728" s="93"/>
      <c r="D4728" s="82">
        <v>396.42</v>
      </c>
      <c r="E4728" s="94" t="s">
        <v>245</v>
      </c>
      <c r="F4728" s="84">
        <f t="shared" si="414"/>
        <v>483.6324</v>
      </c>
      <c r="G4728" s="95"/>
      <c r="H4728" s="69"/>
      <c r="I4728" s="190"/>
      <c r="J4728" s="100"/>
      <c r="K4728" s="88"/>
      <c r="N4728" s="18"/>
      <c r="P4728" s="4">
        <v>265.0</v>
      </c>
      <c r="Q4728" s="4"/>
      <c r="R4728" s="4"/>
      <c r="S4728" s="21"/>
      <c r="T4728" s="21"/>
      <c r="V4728" s="89"/>
      <c r="Z4728" s="73"/>
      <c r="AA4728" s="73">
        <v>12.001928020565558</v>
      </c>
      <c r="AB4728" s="4"/>
      <c r="AC4728" s="74"/>
      <c r="AD4728" s="75"/>
      <c r="AE4728" s="75"/>
      <c r="AF4728" s="76"/>
      <c r="AJ4728" s="90"/>
      <c r="AK4728" s="18"/>
      <c r="AL4728" s="18"/>
      <c r="AT4728" s="18"/>
      <c r="AU4728" s="91"/>
    </row>
    <row r="4729" ht="12.0" customHeight="1">
      <c r="A4729" s="97">
        <v>5116007.0</v>
      </c>
      <c r="B4729" s="92" t="s">
        <v>5211</v>
      </c>
      <c r="C4729" s="93"/>
      <c r="D4729" s="82">
        <v>438.18</v>
      </c>
      <c r="E4729" s="94" t="s">
        <v>245</v>
      </c>
      <c r="F4729" s="84">
        <f t="shared" si="414"/>
        <v>534.5796</v>
      </c>
      <c r="G4729" s="95"/>
      <c r="H4729" s="69"/>
      <c r="I4729" s="190"/>
      <c r="J4729" s="100"/>
      <c r="K4729" s="88"/>
      <c r="N4729" s="18"/>
      <c r="P4729" s="4">
        <v>265.0</v>
      </c>
      <c r="Q4729" s="4"/>
      <c r="R4729" s="4"/>
      <c r="S4729" s="21"/>
      <c r="T4729" s="21"/>
      <c r="V4729" s="89"/>
      <c r="Z4729" s="73"/>
      <c r="AA4729" s="73">
        <v>11.998361998362</v>
      </c>
      <c r="AB4729" s="4"/>
      <c r="AC4729" s="74"/>
      <c r="AD4729" s="75"/>
      <c r="AE4729" s="75"/>
      <c r="AF4729" s="76"/>
      <c r="AJ4729" s="90"/>
      <c r="AK4729" s="18"/>
      <c r="AL4729" s="18"/>
      <c r="AT4729" s="18"/>
      <c r="AU4729" s="91"/>
    </row>
    <row r="4730" ht="12.0" customHeight="1">
      <c r="A4730" s="97">
        <v>5116008.0</v>
      </c>
      <c r="B4730" s="92" t="s">
        <v>5212</v>
      </c>
      <c r="C4730" s="93"/>
      <c r="D4730" s="82">
        <v>438.18</v>
      </c>
      <c r="E4730" s="94" t="s">
        <v>245</v>
      </c>
      <c r="F4730" s="84">
        <f t="shared" si="414"/>
        <v>534.5796</v>
      </c>
      <c r="G4730" s="95"/>
      <c r="H4730" s="69"/>
      <c r="I4730" s="190"/>
      <c r="J4730" s="76"/>
      <c r="K4730" s="88"/>
      <c r="N4730" s="18"/>
      <c r="P4730" s="4">
        <v>265.0</v>
      </c>
      <c r="Q4730" s="4"/>
      <c r="R4730" s="4"/>
      <c r="S4730" s="21"/>
      <c r="T4730" s="21"/>
      <c r="V4730" s="89"/>
      <c r="Z4730" s="73"/>
      <c r="AA4730" s="73">
        <v>11.99899799599197</v>
      </c>
      <c r="AB4730" s="4"/>
      <c r="AC4730" s="74"/>
      <c r="AD4730" s="75"/>
      <c r="AE4730" s="75"/>
      <c r="AF4730" s="76"/>
      <c r="AJ4730" s="90"/>
      <c r="AK4730" s="18"/>
      <c r="AL4730" s="18"/>
      <c r="AT4730" s="18"/>
      <c r="AU4730" s="91"/>
    </row>
    <row r="4731" ht="12.0" customHeight="1">
      <c r="A4731" s="97">
        <v>5116009.0</v>
      </c>
      <c r="B4731" s="92" t="s">
        <v>5213</v>
      </c>
      <c r="C4731" s="93"/>
      <c r="D4731" s="82">
        <v>553.19</v>
      </c>
      <c r="E4731" s="94" t="s">
        <v>372</v>
      </c>
      <c r="F4731" s="84">
        <f t="shared" si="414"/>
        <v>674.8918</v>
      </c>
      <c r="G4731" s="95"/>
      <c r="H4731" s="69"/>
      <c r="I4731" s="190"/>
      <c r="J4731" s="76"/>
      <c r="K4731" s="88"/>
      <c r="N4731" s="18"/>
      <c r="P4731" s="4">
        <v>265.0</v>
      </c>
      <c r="Q4731" s="4"/>
      <c r="R4731" s="4"/>
      <c r="S4731" s="21"/>
      <c r="T4731" s="21"/>
      <c r="V4731" s="89"/>
      <c r="Z4731" s="73"/>
      <c r="AA4731" s="73">
        <v>11.99899799599197</v>
      </c>
      <c r="AB4731" s="4"/>
      <c r="AC4731" s="74"/>
      <c r="AD4731" s="75"/>
      <c r="AE4731" s="75"/>
      <c r="AF4731" s="76"/>
      <c r="AJ4731" s="90"/>
      <c r="AK4731" s="18"/>
      <c r="AL4731" s="18"/>
      <c r="AT4731" s="18"/>
      <c r="AU4731" s="91"/>
    </row>
    <row r="4732" ht="12.0" customHeight="1">
      <c r="A4732" s="97">
        <v>5116039.0</v>
      </c>
      <c r="B4732" s="92" t="s">
        <v>5214</v>
      </c>
      <c r="C4732" s="93"/>
      <c r="D4732" s="82">
        <v>173.42</v>
      </c>
      <c r="E4732" s="94" t="s">
        <v>372</v>
      </c>
      <c r="F4732" s="84">
        <f t="shared" si="414"/>
        <v>211.5724</v>
      </c>
      <c r="G4732" s="95"/>
      <c r="H4732" s="69"/>
      <c r="I4732" s="190"/>
      <c r="J4732" s="100"/>
      <c r="K4732" s="88"/>
      <c r="N4732" s="18"/>
      <c r="P4732" s="4">
        <v>265.0</v>
      </c>
      <c r="Q4732" s="4"/>
      <c r="R4732" s="4"/>
      <c r="S4732" s="21"/>
      <c r="T4732" s="21"/>
      <c r="V4732" s="89"/>
      <c r="Z4732" s="73"/>
      <c r="AA4732" s="73">
        <v>11.99899799599197</v>
      </c>
      <c r="AB4732" s="4"/>
      <c r="AC4732" s="74"/>
      <c r="AD4732" s="75"/>
      <c r="AE4732" s="75"/>
      <c r="AF4732" s="76"/>
      <c r="AJ4732" s="90"/>
      <c r="AK4732" s="18"/>
      <c r="AL4732" s="18"/>
      <c r="AT4732" s="18"/>
      <c r="AU4732" s="91"/>
    </row>
    <row r="4733" ht="12.0" customHeight="1">
      <c r="A4733" s="97">
        <v>5116040.0</v>
      </c>
      <c r="B4733" s="92" t="s">
        <v>5215</v>
      </c>
      <c r="C4733" s="93"/>
      <c r="D4733" s="82">
        <v>206.63</v>
      </c>
      <c r="E4733" s="94" t="s">
        <v>245</v>
      </c>
      <c r="F4733" s="84">
        <f t="shared" si="414"/>
        <v>252.0886</v>
      </c>
      <c r="G4733" s="95"/>
      <c r="H4733" s="69"/>
      <c r="I4733" s="190"/>
      <c r="J4733" s="76"/>
      <c r="K4733" s="88"/>
      <c r="N4733" s="18"/>
      <c r="P4733" s="4">
        <v>265.0</v>
      </c>
      <c r="Q4733" s="4"/>
      <c r="R4733" s="4"/>
      <c r="S4733" s="21"/>
      <c r="T4733" s="21"/>
      <c r="V4733" s="89"/>
      <c r="Z4733" s="73"/>
      <c r="AA4733" s="73">
        <v>12.00069923957696</v>
      </c>
      <c r="AB4733" s="4"/>
      <c r="AC4733" s="74"/>
      <c r="AD4733" s="75"/>
      <c r="AE4733" s="75"/>
      <c r="AF4733" s="76"/>
      <c r="AJ4733" s="90"/>
      <c r="AK4733" s="18"/>
      <c r="AL4733" s="18"/>
      <c r="AT4733" s="18"/>
      <c r="AU4733" s="91"/>
    </row>
    <row r="4734" ht="12.0" customHeight="1">
      <c r="A4734" s="97">
        <v>5116041.0</v>
      </c>
      <c r="B4734" s="92" t="s">
        <v>5216</v>
      </c>
      <c r="C4734" s="93"/>
      <c r="D4734" s="82">
        <v>218.39</v>
      </c>
      <c r="E4734" s="94" t="s">
        <v>245</v>
      </c>
      <c r="F4734" s="84">
        <f t="shared" si="414"/>
        <v>266.4358</v>
      </c>
      <c r="G4734" s="95"/>
      <c r="H4734" s="69"/>
      <c r="I4734" s="190"/>
      <c r="J4734" s="76"/>
      <c r="K4734" s="88"/>
      <c r="N4734" s="18"/>
      <c r="P4734" s="4">
        <v>265.0</v>
      </c>
      <c r="Q4734" s="4"/>
      <c r="R4734" s="4"/>
      <c r="S4734" s="21"/>
      <c r="T4734" s="21"/>
      <c r="V4734" s="89"/>
      <c r="Z4734" s="73"/>
      <c r="AA4734" s="73">
        <v>12.00069923957696</v>
      </c>
      <c r="AB4734" s="4"/>
      <c r="AC4734" s="74"/>
      <c r="AD4734" s="75"/>
      <c r="AE4734" s="75"/>
      <c r="AF4734" s="76"/>
      <c r="AJ4734" s="90"/>
      <c r="AK4734" s="18"/>
      <c r="AL4734" s="18"/>
      <c r="AT4734" s="18"/>
      <c r="AU4734" s="91"/>
    </row>
    <row r="4735" ht="12.0" customHeight="1">
      <c r="A4735" s="97">
        <v>5116042.0</v>
      </c>
      <c r="B4735" s="92" t="s">
        <v>5217</v>
      </c>
      <c r="C4735" s="93"/>
      <c r="D4735" s="82">
        <v>243.93</v>
      </c>
      <c r="E4735" s="94" t="s">
        <v>379</v>
      </c>
      <c r="F4735" s="84">
        <f t="shared" si="414"/>
        <v>297.5946</v>
      </c>
      <c r="G4735" s="95"/>
      <c r="H4735" s="69"/>
      <c r="I4735" s="190"/>
      <c r="J4735" s="100"/>
      <c r="K4735" s="88"/>
      <c r="N4735" s="18"/>
      <c r="P4735" s="4">
        <v>265.0</v>
      </c>
      <c r="Q4735" s="4"/>
      <c r="R4735" s="4"/>
      <c r="S4735" s="21"/>
      <c r="T4735" s="21"/>
      <c r="V4735" s="89"/>
      <c r="Z4735" s="73"/>
      <c r="AA4735" s="73">
        <v>12.00069923957696</v>
      </c>
      <c r="AB4735" s="4"/>
      <c r="AC4735" s="74"/>
      <c r="AD4735" s="75"/>
      <c r="AE4735" s="75"/>
      <c r="AF4735" s="76"/>
      <c r="AJ4735" s="90"/>
      <c r="AK4735" s="18"/>
      <c r="AL4735" s="18"/>
      <c r="AT4735" s="18"/>
      <c r="AU4735" s="91"/>
    </row>
    <row r="4736" ht="12.0" customHeight="1">
      <c r="A4736" s="97">
        <v>5116019.0</v>
      </c>
      <c r="B4736" s="92" t="s">
        <v>5218</v>
      </c>
      <c r="C4736" s="93"/>
      <c r="D4736" s="82">
        <v>396.42</v>
      </c>
      <c r="E4736" s="94" t="s">
        <v>245</v>
      </c>
      <c r="F4736" s="84">
        <f t="shared" si="414"/>
        <v>483.6324</v>
      </c>
      <c r="G4736" s="95"/>
      <c r="H4736" s="69"/>
      <c r="I4736" s="190"/>
      <c r="J4736" s="76"/>
      <c r="K4736" s="88"/>
      <c r="N4736" s="18"/>
      <c r="P4736" s="4">
        <v>265.0</v>
      </c>
      <c r="Q4736" s="4"/>
      <c r="R4736" s="4"/>
      <c r="S4736" s="21"/>
      <c r="T4736" s="21"/>
      <c r="V4736" s="89"/>
      <c r="Z4736" s="73"/>
      <c r="AA4736" s="73">
        <v>12.0</v>
      </c>
      <c r="AB4736" s="4"/>
      <c r="AC4736" s="74"/>
      <c r="AD4736" s="75"/>
      <c r="AE4736" s="75"/>
      <c r="AF4736" s="76"/>
      <c r="AJ4736" s="90"/>
      <c r="AK4736" s="18"/>
      <c r="AL4736" s="18"/>
      <c r="AT4736" s="18"/>
      <c r="AU4736" s="91"/>
    </row>
    <row r="4737" ht="12.0" customHeight="1">
      <c r="A4737" s="97">
        <v>5116043.0</v>
      </c>
      <c r="B4737" s="92" t="s">
        <v>5219</v>
      </c>
      <c r="C4737" s="93"/>
      <c r="D4737" s="82">
        <v>396.42</v>
      </c>
      <c r="E4737" s="94" t="s">
        <v>245</v>
      </c>
      <c r="F4737" s="84">
        <f t="shared" si="414"/>
        <v>483.6324</v>
      </c>
      <c r="G4737" s="95"/>
      <c r="H4737" s="69"/>
      <c r="I4737" s="190"/>
      <c r="J4737" s="76"/>
      <c r="K4737" s="88"/>
      <c r="N4737" s="18"/>
      <c r="P4737" s="4">
        <v>265.0</v>
      </c>
      <c r="Q4737" s="4"/>
      <c r="R4737" s="4"/>
      <c r="S4737" s="21"/>
      <c r="T4737" s="21"/>
      <c r="V4737" s="89"/>
      <c r="Z4737" s="73"/>
      <c r="AA4737" s="73">
        <v>12.0</v>
      </c>
      <c r="AB4737" s="4"/>
      <c r="AC4737" s="74"/>
      <c r="AD4737" s="75"/>
      <c r="AE4737" s="75"/>
      <c r="AF4737" s="76"/>
      <c r="AJ4737" s="90"/>
      <c r="AK4737" s="18"/>
      <c r="AL4737" s="18"/>
      <c r="AT4737" s="18"/>
      <c r="AU4737" s="91"/>
    </row>
    <row r="4738" ht="12.0" customHeight="1">
      <c r="A4738" s="97">
        <v>5116020.0</v>
      </c>
      <c r="B4738" s="92" t="s">
        <v>5220</v>
      </c>
      <c r="C4738" s="93"/>
      <c r="D4738" s="82">
        <v>438.18</v>
      </c>
      <c r="E4738" s="94" t="s">
        <v>245</v>
      </c>
      <c r="F4738" s="84">
        <f t="shared" si="414"/>
        <v>534.5796</v>
      </c>
      <c r="G4738" s="95"/>
      <c r="H4738" s="69"/>
      <c r="I4738" s="190"/>
      <c r="J4738" s="76"/>
      <c r="K4738" s="88"/>
      <c r="N4738" s="18"/>
      <c r="P4738" s="4">
        <v>265.0</v>
      </c>
      <c r="Q4738" s="4"/>
      <c r="R4738" s="4"/>
      <c r="S4738" s="21"/>
      <c r="T4738" s="21"/>
      <c r="V4738" s="89"/>
      <c r="Z4738" s="73"/>
      <c r="AA4738" s="73">
        <v>11.997895106121732</v>
      </c>
      <c r="AB4738" s="4"/>
      <c r="AC4738" s="74"/>
      <c r="AD4738" s="75"/>
      <c r="AE4738" s="75"/>
      <c r="AF4738" s="76"/>
      <c r="AJ4738" s="90"/>
      <c r="AK4738" s="18"/>
      <c r="AL4738" s="18"/>
      <c r="AT4738" s="18"/>
      <c r="AU4738" s="91"/>
    </row>
    <row r="4739" ht="12.0" customHeight="1">
      <c r="A4739" s="97">
        <v>5116044.0</v>
      </c>
      <c r="B4739" s="92" t="s">
        <v>5221</v>
      </c>
      <c r="C4739" s="93"/>
      <c r="D4739" s="82">
        <v>438.18</v>
      </c>
      <c r="E4739" s="94" t="s">
        <v>245</v>
      </c>
      <c r="F4739" s="84">
        <f t="shared" si="414"/>
        <v>534.5796</v>
      </c>
      <c r="G4739" s="95"/>
      <c r="H4739" s="69"/>
      <c r="I4739" s="190"/>
      <c r="J4739" s="76"/>
      <c r="K4739" s="88"/>
      <c r="N4739" s="18"/>
      <c r="P4739" s="4">
        <v>265.0</v>
      </c>
      <c r="Q4739" s="4"/>
      <c r="R4739" s="4"/>
      <c r="S4739" s="21"/>
      <c r="T4739" s="21"/>
      <c r="V4739" s="89"/>
      <c r="Z4739" s="73"/>
      <c r="AA4739" s="73">
        <v>12.001163044268367</v>
      </c>
      <c r="AB4739" s="4"/>
      <c r="AC4739" s="74"/>
      <c r="AD4739" s="75"/>
      <c r="AE4739" s="75"/>
      <c r="AF4739" s="76"/>
      <c r="AJ4739" s="90"/>
      <c r="AK4739" s="18"/>
      <c r="AL4739" s="18"/>
      <c r="AT4739" s="18"/>
      <c r="AU4739" s="91"/>
    </row>
    <row r="4740" ht="12.0" customHeight="1">
      <c r="A4740" s="97">
        <v>5116021.0</v>
      </c>
      <c r="B4740" s="92" t="s">
        <v>5222</v>
      </c>
      <c r="C4740" s="93"/>
      <c r="D4740" s="82">
        <v>553.19</v>
      </c>
      <c r="E4740" s="94" t="s">
        <v>245</v>
      </c>
      <c r="F4740" s="84">
        <f t="shared" si="414"/>
        <v>674.8918</v>
      </c>
      <c r="G4740" s="95"/>
      <c r="H4740" s="69"/>
      <c r="I4740" s="190"/>
      <c r="J4740" s="76"/>
      <c r="K4740" s="88"/>
      <c r="N4740" s="18"/>
      <c r="P4740" s="4">
        <v>265.0</v>
      </c>
      <c r="Q4740" s="4"/>
      <c r="R4740" s="4"/>
      <c r="S4740" s="21"/>
      <c r="T4740" s="21"/>
      <c r="V4740" s="89"/>
      <c r="Z4740" s="73"/>
      <c r="AA4740" s="73">
        <v>12.0</v>
      </c>
      <c r="AB4740" s="4"/>
      <c r="AC4740" s="74"/>
      <c r="AD4740" s="75"/>
      <c r="AE4740" s="75"/>
      <c r="AF4740" s="76"/>
      <c r="AJ4740" s="90"/>
      <c r="AK4740" s="18"/>
      <c r="AL4740" s="18"/>
      <c r="AT4740" s="18"/>
      <c r="AU4740" s="91"/>
    </row>
    <row r="4741" ht="12.0" customHeight="1">
      <c r="A4741" s="97">
        <v>5116022.0</v>
      </c>
      <c r="B4741" s="92" t="s">
        <v>5223</v>
      </c>
      <c r="C4741" s="93"/>
      <c r="D4741" s="82">
        <v>553.19</v>
      </c>
      <c r="E4741" s="94" t="s">
        <v>245</v>
      </c>
      <c r="F4741" s="84">
        <f t="shared" si="414"/>
        <v>674.8918</v>
      </c>
      <c r="G4741" s="95"/>
      <c r="H4741" s="69"/>
      <c r="I4741" s="190"/>
      <c r="J4741" s="76"/>
      <c r="K4741" s="88"/>
      <c r="N4741" s="18"/>
      <c r="P4741" s="4">
        <v>265.0</v>
      </c>
      <c r="Q4741" s="4"/>
      <c r="R4741" s="4"/>
      <c r="S4741" s="21"/>
      <c r="T4741" s="21"/>
      <c r="V4741" s="89"/>
      <c r="Z4741" s="73"/>
      <c r="AA4741" s="73">
        <v>11.997895106121732</v>
      </c>
      <c r="AB4741" s="4"/>
      <c r="AC4741" s="74"/>
      <c r="AD4741" s="75"/>
      <c r="AE4741" s="75"/>
      <c r="AF4741" s="76"/>
      <c r="AJ4741" s="90"/>
      <c r="AK4741" s="18"/>
      <c r="AL4741" s="18"/>
      <c r="AT4741" s="18"/>
      <c r="AU4741" s="91"/>
    </row>
    <row r="4742" ht="12.0" customHeight="1">
      <c r="A4742" s="97">
        <v>5116045.0</v>
      </c>
      <c r="B4742" s="92" t="s">
        <v>5224</v>
      </c>
      <c r="C4742" s="93"/>
      <c r="D4742" s="82">
        <v>553.19</v>
      </c>
      <c r="E4742" s="94" t="s">
        <v>245</v>
      </c>
      <c r="F4742" s="84">
        <f t="shared" si="414"/>
        <v>674.8918</v>
      </c>
      <c r="G4742" s="95"/>
      <c r="H4742" s="69"/>
      <c r="I4742" s="190"/>
      <c r="J4742" s="76"/>
      <c r="K4742" s="88"/>
      <c r="N4742" s="18"/>
      <c r="P4742" s="4">
        <v>265.0</v>
      </c>
      <c r="Q4742" s="4"/>
      <c r="R4742" s="4"/>
      <c r="S4742" s="21"/>
      <c r="T4742" s="21"/>
      <c r="V4742" s="89"/>
      <c r="Z4742" s="73"/>
      <c r="AA4742" s="73">
        <v>12.0</v>
      </c>
      <c r="AB4742" s="4"/>
      <c r="AC4742" s="74"/>
      <c r="AD4742" s="75"/>
      <c r="AE4742" s="75"/>
      <c r="AF4742" s="76"/>
      <c r="AJ4742" s="90"/>
      <c r="AK4742" s="18"/>
      <c r="AL4742" s="18"/>
      <c r="AT4742" s="18"/>
      <c r="AU4742" s="91"/>
    </row>
    <row r="4743" ht="12.0" customHeight="1">
      <c r="A4743" s="97">
        <v>5116023.0</v>
      </c>
      <c r="B4743" s="92" t="s">
        <v>5225</v>
      </c>
      <c r="C4743" s="93"/>
      <c r="D4743" s="82">
        <v>578.75</v>
      </c>
      <c r="E4743" s="94" t="s">
        <v>245</v>
      </c>
      <c r="F4743" s="84">
        <f t="shared" si="414"/>
        <v>706.075</v>
      </c>
      <c r="G4743" s="95"/>
      <c r="H4743" s="69"/>
      <c r="I4743" s="190"/>
      <c r="J4743" s="76"/>
      <c r="K4743" s="88"/>
      <c r="N4743" s="18"/>
      <c r="P4743" s="4">
        <v>265.0</v>
      </c>
      <c r="Q4743" s="4"/>
      <c r="R4743" s="4"/>
      <c r="S4743" s="21"/>
      <c r="T4743" s="21"/>
      <c r="V4743" s="89"/>
      <c r="Z4743" s="73"/>
      <c r="AA4743" s="73">
        <v>12.0</v>
      </c>
      <c r="AB4743" s="4"/>
      <c r="AC4743" s="74"/>
      <c r="AD4743" s="75"/>
      <c r="AE4743" s="75"/>
      <c r="AF4743" s="76"/>
      <c r="AJ4743" s="90"/>
      <c r="AK4743" s="18"/>
      <c r="AL4743" s="18"/>
      <c r="AT4743" s="18"/>
      <c r="AU4743" s="91"/>
    </row>
    <row r="4744" ht="12.0" customHeight="1">
      <c r="A4744" s="97">
        <v>5116046.0</v>
      </c>
      <c r="B4744" s="92" t="s">
        <v>5226</v>
      </c>
      <c r="C4744" s="93"/>
      <c r="D4744" s="82">
        <v>578.75</v>
      </c>
      <c r="E4744" s="94" t="s">
        <v>245</v>
      </c>
      <c r="F4744" s="84">
        <f t="shared" si="414"/>
        <v>706.075</v>
      </c>
      <c r="G4744" s="95"/>
      <c r="H4744" s="69"/>
      <c r="I4744" s="190"/>
      <c r="J4744" s="76"/>
      <c r="K4744" s="88"/>
      <c r="N4744" s="18"/>
      <c r="P4744" s="4">
        <v>265.0</v>
      </c>
      <c r="Q4744" s="4"/>
      <c r="R4744" s="4"/>
      <c r="S4744" s="21"/>
      <c r="T4744" s="21"/>
      <c r="V4744" s="89"/>
      <c r="Z4744" s="73"/>
      <c r="AA4744" s="73">
        <v>12.001163044268367</v>
      </c>
      <c r="AB4744" s="4"/>
      <c r="AC4744" s="74"/>
      <c r="AD4744" s="75"/>
      <c r="AE4744" s="75"/>
      <c r="AF4744" s="76"/>
      <c r="AJ4744" s="90"/>
      <c r="AK4744" s="18"/>
      <c r="AL4744" s="18"/>
      <c r="AT4744" s="18"/>
      <c r="AU4744" s="91"/>
    </row>
    <row r="4745" ht="12.0" customHeight="1">
      <c r="A4745" s="97">
        <v>5116024.0</v>
      </c>
      <c r="B4745" s="92" t="s">
        <v>5227</v>
      </c>
      <c r="C4745" s="93"/>
      <c r="D4745" s="82">
        <v>753.87</v>
      </c>
      <c r="E4745" s="94" t="s">
        <v>245</v>
      </c>
      <c r="F4745" s="84">
        <f t="shared" si="414"/>
        <v>919.7214</v>
      </c>
      <c r="G4745" s="95"/>
      <c r="H4745" s="69"/>
      <c r="I4745" s="190"/>
      <c r="J4745" s="76"/>
      <c r="K4745" s="88"/>
      <c r="N4745" s="18"/>
      <c r="P4745" s="4">
        <v>265.0</v>
      </c>
      <c r="Q4745" s="4"/>
      <c r="R4745" s="4"/>
      <c r="S4745" s="21"/>
      <c r="T4745" s="21"/>
      <c r="V4745" s="89"/>
      <c r="Z4745" s="73"/>
      <c r="AA4745" s="73">
        <v>11.997895106121732</v>
      </c>
      <c r="AB4745" s="4"/>
      <c r="AC4745" s="74"/>
      <c r="AD4745" s="75"/>
      <c r="AE4745" s="75"/>
      <c r="AF4745" s="76"/>
      <c r="AJ4745" s="90"/>
      <c r="AK4745" s="18"/>
      <c r="AL4745" s="18"/>
      <c r="AT4745" s="18"/>
      <c r="AU4745" s="91"/>
    </row>
    <row r="4746" ht="12.0" customHeight="1">
      <c r="A4746" s="97">
        <v>5116047.0</v>
      </c>
      <c r="B4746" s="92" t="s">
        <v>5228</v>
      </c>
      <c r="C4746" s="93"/>
      <c r="D4746" s="82">
        <v>753.87</v>
      </c>
      <c r="E4746" s="94" t="s">
        <v>245</v>
      </c>
      <c r="F4746" s="84">
        <f t="shared" si="414"/>
        <v>919.7214</v>
      </c>
      <c r="G4746" s="95"/>
      <c r="H4746" s="69"/>
      <c r="I4746" s="190"/>
      <c r="J4746" s="76"/>
      <c r="K4746" s="88"/>
      <c r="N4746" s="18"/>
      <c r="P4746" s="4">
        <v>265.0</v>
      </c>
      <c r="Q4746" s="4"/>
      <c r="R4746" s="4"/>
      <c r="S4746" s="21"/>
      <c r="T4746" s="21"/>
      <c r="V4746" s="89"/>
      <c r="Z4746" s="73"/>
      <c r="AA4746" s="73">
        <v>12.0</v>
      </c>
      <c r="AB4746" s="4"/>
      <c r="AC4746" s="74"/>
      <c r="AD4746" s="75"/>
      <c r="AE4746" s="75"/>
      <c r="AF4746" s="76"/>
      <c r="AJ4746" s="90"/>
      <c r="AK4746" s="18"/>
      <c r="AL4746" s="18"/>
      <c r="AT4746" s="18"/>
      <c r="AU4746" s="91"/>
    </row>
    <row r="4747" ht="12.0" customHeight="1">
      <c r="A4747" s="97">
        <v>5116025.0</v>
      </c>
      <c r="B4747" s="92" t="s">
        <v>5229</v>
      </c>
      <c r="C4747" s="93"/>
      <c r="D4747" s="82">
        <v>1055.48</v>
      </c>
      <c r="E4747" s="94" t="s">
        <v>245</v>
      </c>
      <c r="F4747" s="84">
        <f t="shared" si="414"/>
        <v>1287.6856</v>
      </c>
      <c r="G4747" s="95"/>
      <c r="H4747" s="69"/>
      <c r="I4747" s="190"/>
      <c r="J4747" s="76"/>
      <c r="K4747" s="88"/>
      <c r="N4747" s="18"/>
      <c r="P4747" s="4">
        <v>265.0</v>
      </c>
      <c r="Q4747" s="4"/>
      <c r="R4747" s="4"/>
      <c r="S4747" s="21"/>
      <c r="T4747" s="21"/>
      <c r="V4747" s="89"/>
      <c r="Z4747" s="73"/>
      <c r="AA4747" s="73">
        <v>11.997895106121732</v>
      </c>
      <c r="AB4747" s="4"/>
      <c r="AC4747" s="74"/>
      <c r="AD4747" s="75"/>
      <c r="AE4747" s="75"/>
      <c r="AF4747" s="76"/>
      <c r="AJ4747" s="90"/>
      <c r="AK4747" s="18"/>
      <c r="AL4747" s="18"/>
      <c r="AT4747" s="18"/>
      <c r="AU4747" s="91"/>
    </row>
    <row r="4748" ht="12.0" customHeight="1">
      <c r="A4748" s="97">
        <v>5116048.0</v>
      </c>
      <c r="B4748" s="92" t="s">
        <v>5230</v>
      </c>
      <c r="C4748" s="93"/>
      <c r="D4748" s="82">
        <v>1055.48</v>
      </c>
      <c r="E4748" s="94" t="s">
        <v>245</v>
      </c>
      <c r="F4748" s="84">
        <f t="shared" si="414"/>
        <v>1287.6856</v>
      </c>
      <c r="G4748" s="95"/>
      <c r="H4748" s="69"/>
      <c r="I4748" s="190"/>
      <c r="J4748" s="76"/>
      <c r="K4748" s="88"/>
      <c r="N4748" s="18"/>
      <c r="P4748" s="4">
        <v>265.0</v>
      </c>
      <c r="Q4748" s="4"/>
      <c r="R4748" s="4"/>
      <c r="S4748" s="21"/>
      <c r="T4748" s="21"/>
      <c r="V4748" s="89"/>
      <c r="Z4748" s="73"/>
      <c r="AA4748" s="73">
        <v>12.0</v>
      </c>
      <c r="AB4748" s="4"/>
      <c r="AC4748" s="74"/>
      <c r="AD4748" s="75"/>
      <c r="AE4748" s="75"/>
      <c r="AF4748" s="76"/>
      <c r="AJ4748" s="90"/>
      <c r="AK4748" s="18"/>
      <c r="AL4748" s="18"/>
      <c r="AT4748" s="18"/>
      <c r="AU4748" s="91"/>
    </row>
    <row r="4749" ht="12.0" customHeight="1">
      <c r="A4749" s="97">
        <v>5116026.0</v>
      </c>
      <c r="B4749" s="92" t="s">
        <v>5231</v>
      </c>
      <c r="C4749" s="93"/>
      <c r="D4749" s="82">
        <v>1206.11</v>
      </c>
      <c r="E4749" s="94" t="s">
        <v>245</v>
      </c>
      <c r="F4749" s="84">
        <f t="shared" si="414"/>
        <v>1471.4542</v>
      </c>
      <c r="G4749" s="95"/>
      <c r="H4749" s="69"/>
      <c r="I4749" s="190"/>
      <c r="J4749" s="76"/>
      <c r="K4749" s="88"/>
      <c r="N4749" s="18"/>
      <c r="P4749" s="4">
        <v>265.0</v>
      </c>
      <c r="Q4749" s="4"/>
      <c r="R4749" s="4"/>
      <c r="S4749" s="21"/>
      <c r="T4749" s="21"/>
      <c r="V4749" s="89"/>
      <c r="Z4749" s="73"/>
      <c r="AA4749" s="73">
        <v>11.997895106121732</v>
      </c>
      <c r="AB4749" s="4"/>
      <c r="AC4749" s="74"/>
      <c r="AD4749" s="75"/>
      <c r="AE4749" s="75"/>
      <c r="AF4749" s="76"/>
      <c r="AJ4749" s="90"/>
      <c r="AK4749" s="18"/>
      <c r="AL4749" s="18"/>
      <c r="AT4749" s="18"/>
      <c r="AU4749" s="91"/>
    </row>
    <row r="4750" ht="12.0" customHeight="1">
      <c r="A4750" s="97">
        <v>5116049.0</v>
      </c>
      <c r="B4750" s="92" t="s">
        <v>5232</v>
      </c>
      <c r="C4750" s="93"/>
      <c r="D4750" s="82">
        <v>1206.11</v>
      </c>
      <c r="E4750" s="94" t="s">
        <v>245</v>
      </c>
      <c r="F4750" s="84">
        <f t="shared" si="414"/>
        <v>1471.4542</v>
      </c>
      <c r="G4750" s="95"/>
      <c r="H4750" s="69"/>
      <c r="I4750" s="190"/>
      <c r="J4750" s="76"/>
      <c r="K4750" s="88"/>
      <c r="N4750" s="18"/>
      <c r="P4750" s="4">
        <v>265.0</v>
      </c>
      <c r="Q4750" s="4"/>
      <c r="R4750" s="4"/>
      <c r="S4750" s="21"/>
      <c r="T4750" s="21"/>
      <c r="V4750" s="89"/>
      <c r="Z4750" s="73"/>
      <c r="AA4750" s="73">
        <v>12.001163044268367</v>
      </c>
      <c r="AB4750" s="4"/>
      <c r="AC4750" s="74"/>
      <c r="AD4750" s="75"/>
      <c r="AE4750" s="75"/>
      <c r="AF4750" s="76"/>
      <c r="AJ4750" s="90"/>
      <c r="AK4750" s="18"/>
      <c r="AL4750" s="18"/>
      <c r="AT4750" s="18"/>
      <c r="AU4750" s="91"/>
    </row>
    <row r="4751" ht="12.0" customHeight="1">
      <c r="A4751" s="97">
        <v>5116027.0</v>
      </c>
      <c r="B4751" s="92" t="s">
        <v>5233</v>
      </c>
      <c r="C4751" s="93"/>
      <c r="D4751" s="82">
        <v>1356.92</v>
      </c>
      <c r="E4751" s="94" t="s">
        <v>245</v>
      </c>
      <c r="F4751" s="84">
        <f t="shared" si="414"/>
        <v>1655.4424</v>
      </c>
      <c r="G4751" s="95"/>
      <c r="H4751" s="69"/>
      <c r="I4751" s="190"/>
      <c r="J4751" s="100"/>
      <c r="K4751" s="88"/>
      <c r="N4751" s="18"/>
      <c r="P4751" s="4">
        <v>265.0</v>
      </c>
      <c r="Q4751" s="4"/>
      <c r="R4751" s="4"/>
      <c r="S4751" s="21"/>
      <c r="T4751" s="21"/>
      <c r="V4751" s="89"/>
      <c r="Z4751" s="73"/>
      <c r="AA4751" s="73">
        <v>11.997895106121732</v>
      </c>
      <c r="AB4751" s="4"/>
      <c r="AC4751" s="74"/>
      <c r="AD4751" s="75"/>
      <c r="AE4751" s="75"/>
      <c r="AF4751" s="76"/>
      <c r="AJ4751" s="90"/>
      <c r="AK4751" s="18"/>
      <c r="AL4751" s="18"/>
      <c r="AT4751" s="18"/>
      <c r="AU4751" s="91"/>
    </row>
    <row r="4752" ht="12.0" customHeight="1">
      <c r="A4752" s="97">
        <v>5116050.0</v>
      </c>
      <c r="B4752" s="92" t="s">
        <v>5234</v>
      </c>
      <c r="C4752" s="93"/>
      <c r="D4752" s="82">
        <v>1356.92</v>
      </c>
      <c r="E4752" s="94" t="s">
        <v>245</v>
      </c>
      <c r="F4752" s="84">
        <f t="shared" si="414"/>
        <v>1655.4424</v>
      </c>
      <c r="G4752" s="95"/>
      <c r="H4752" s="69"/>
      <c r="I4752" s="190"/>
      <c r="J4752" s="76"/>
      <c r="K4752" s="88"/>
      <c r="N4752" s="18"/>
      <c r="P4752" s="4">
        <v>265.0</v>
      </c>
      <c r="Q4752" s="4"/>
      <c r="R4752" s="4"/>
      <c r="S4752" s="21"/>
      <c r="T4752" s="21"/>
      <c r="V4752" s="89"/>
      <c r="Z4752" s="73"/>
      <c r="AA4752" s="73">
        <v>12.0</v>
      </c>
      <c r="AB4752" s="4"/>
      <c r="AC4752" s="74"/>
      <c r="AD4752" s="75"/>
      <c r="AE4752" s="75"/>
      <c r="AF4752" s="76"/>
      <c r="AJ4752" s="90"/>
      <c r="AK4752" s="18"/>
      <c r="AL4752" s="18"/>
      <c r="AT4752" s="18"/>
      <c r="AU4752" s="91"/>
    </row>
    <row r="4753" ht="12.0" customHeight="1">
      <c r="A4753" s="97">
        <v>5116028.0</v>
      </c>
      <c r="B4753" s="92" t="s">
        <v>5235</v>
      </c>
      <c r="C4753" s="93"/>
      <c r="D4753" s="82">
        <v>1999.05</v>
      </c>
      <c r="E4753" s="94" t="s">
        <v>245</v>
      </c>
      <c r="F4753" s="84">
        <f t="shared" si="414"/>
        <v>2438.841</v>
      </c>
      <c r="G4753" s="95"/>
      <c r="H4753" s="69"/>
      <c r="I4753" s="190"/>
      <c r="J4753" s="76"/>
      <c r="K4753" s="88"/>
      <c r="N4753" s="18"/>
      <c r="P4753" s="4">
        <v>265.0</v>
      </c>
      <c r="Q4753" s="4"/>
      <c r="R4753" s="4"/>
      <c r="S4753" s="21"/>
      <c r="T4753" s="21"/>
      <c r="V4753" s="89"/>
      <c r="Z4753" s="73"/>
      <c r="AA4753" s="73">
        <v>12.0</v>
      </c>
      <c r="AB4753" s="4"/>
      <c r="AC4753" s="74"/>
      <c r="AD4753" s="75"/>
      <c r="AE4753" s="75"/>
      <c r="AF4753" s="76"/>
      <c r="AJ4753" s="90"/>
      <c r="AK4753" s="18"/>
      <c r="AL4753" s="18"/>
      <c r="AT4753" s="18"/>
      <c r="AU4753" s="91"/>
    </row>
    <row r="4754" ht="12.0" customHeight="1">
      <c r="A4754" s="97">
        <v>5116051.0</v>
      </c>
      <c r="B4754" s="92" t="s">
        <v>5236</v>
      </c>
      <c r="C4754" s="93"/>
      <c r="D4754" s="82">
        <v>1999.05</v>
      </c>
      <c r="E4754" s="94" t="s">
        <v>245</v>
      </c>
      <c r="F4754" s="84">
        <f t="shared" si="414"/>
        <v>2438.841</v>
      </c>
      <c r="G4754" s="95"/>
      <c r="H4754" s="69"/>
      <c r="I4754" s="190"/>
      <c r="J4754" s="100"/>
      <c r="K4754" s="88"/>
      <c r="N4754" s="18"/>
      <c r="P4754" s="4">
        <v>265.0</v>
      </c>
      <c r="Q4754" s="4"/>
      <c r="R4754" s="4"/>
      <c r="S4754" s="21"/>
      <c r="T4754" s="21"/>
      <c r="V4754" s="89"/>
      <c r="Z4754" s="73"/>
      <c r="AA4754" s="73">
        <v>12.001163044268367</v>
      </c>
      <c r="AB4754" s="4"/>
      <c r="AC4754" s="74"/>
      <c r="AD4754" s="75"/>
      <c r="AE4754" s="75"/>
      <c r="AF4754" s="76"/>
      <c r="AJ4754" s="90"/>
      <c r="AK4754" s="18"/>
      <c r="AL4754" s="18"/>
      <c r="AT4754" s="18"/>
      <c r="AU4754" s="91"/>
    </row>
    <row r="4755" ht="12.0" customHeight="1">
      <c r="A4755" s="97">
        <v>5116052.0</v>
      </c>
      <c r="B4755" s="92" t="s">
        <v>5237</v>
      </c>
      <c r="C4755" s="93"/>
      <c r="D4755" s="82">
        <v>2263.01</v>
      </c>
      <c r="E4755" s="94" t="s">
        <v>245</v>
      </c>
      <c r="F4755" s="84">
        <f t="shared" si="414"/>
        <v>2760.8722</v>
      </c>
      <c r="G4755" s="95"/>
      <c r="H4755" s="69"/>
      <c r="I4755" s="190"/>
      <c r="J4755" s="76"/>
      <c r="K4755" s="88"/>
      <c r="N4755" s="18"/>
      <c r="P4755" s="4">
        <v>265.0</v>
      </c>
      <c r="Q4755" s="4"/>
      <c r="R4755" s="4"/>
      <c r="S4755" s="21"/>
      <c r="T4755" s="21"/>
      <c r="V4755" s="89"/>
      <c r="Z4755" s="73"/>
      <c r="AA4755" s="73">
        <v>12.0</v>
      </c>
      <c r="AB4755" s="4"/>
      <c r="AC4755" s="74"/>
      <c r="AD4755" s="75"/>
      <c r="AE4755" s="75"/>
      <c r="AF4755" s="76"/>
      <c r="AJ4755" s="90"/>
      <c r="AK4755" s="18"/>
      <c r="AL4755" s="18"/>
      <c r="AT4755" s="18"/>
      <c r="AU4755" s="91"/>
    </row>
    <row r="4756" ht="12.0" customHeight="1">
      <c r="A4756" s="97">
        <v>5116053.0</v>
      </c>
      <c r="B4756" s="92" t="s">
        <v>5238</v>
      </c>
      <c r="C4756" s="93"/>
      <c r="D4756" s="82">
        <v>2512.8</v>
      </c>
      <c r="E4756" s="94" t="s">
        <v>245</v>
      </c>
      <c r="F4756" s="84">
        <f t="shared" si="414"/>
        <v>3065.616</v>
      </c>
      <c r="G4756" s="95"/>
      <c r="H4756" s="69"/>
      <c r="I4756" s="190"/>
      <c r="J4756" s="76"/>
      <c r="K4756" s="88"/>
      <c r="N4756" s="18"/>
      <c r="P4756" s="4">
        <v>265.0</v>
      </c>
      <c r="Q4756" s="4"/>
      <c r="R4756" s="4"/>
      <c r="S4756" s="21"/>
      <c r="T4756" s="21"/>
      <c r="V4756" s="89"/>
      <c r="Z4756" s="73"/>
      <c r="AA4756" s="73">
        <v>12.00285782329125</v>
      </c>
      <c r="AB4756" s="4"/>
      <c r="AC4756" s="74"/>
      <c r="AD4756" s="75"/>
      <c r="AE4756" s="75"/>
      <c r="AF4756" s="76"/>
      <c r="AJ4756" s="90"/>
      <c r="AK4756" s="18"/>
      <c r="AL4756" s="18"/>
      <c r="AT4756" s="18"/>
      <c r="AU4756" s="91"/>
    </row>
    <row r="4757" ht="12.0" customHeight="1">
      <c r="A4757" s="97">
        <v>5116054.0</v>
      </c>
      <c r="B4757" s="92" t="s">
        <v>5239</v>
      </c>
      <c r="C4757" s="93"/>
      <c r="D4757" s="82">
        <v>3230.68</v>
      </c>
      <c r="E4757" s="94" t="s">
        <v>245</v>
      </c>
      <c r="F4757" s="84">
        <f t="shared" si="414"/>
        <v>3941.4296</v>
      </c>
      <c r="G4757" s="95"/>
      <c r="H4757" s="69"/>
      <c r="I4757" s="190"/>
      <c r="J4757" s="76"/>
      <c r="K4757" s="88"/>
      <c r="N4757" s="18"/>
      <c r="P4757" s="4">
        <v>265.0</v>
      </c>
      <c r="Q4757" s="4"/>
      <c r="R4757" s="4"/>
      <c r="S4757" s="21"/>
      <c r="T4757" s="21"/>
      <c r="V4757" s="89"/>
      <c r="Z4757" s="73"/>
      <c r="AA4757" s="73">
        <v>12.0</v>
      </c>
      <c r="AB4757" s="4"/>
      <c r="AC4757" s="74"/>
      <c r="AD4757" s="75"/>
      <c r="AE4757" s="75"/>
      <c r="AF4757" s="76"/>
      <c r="AJ4757" s="90"/>
      <c r="AK4757" s="18"/>
      <c r="AL4757" s="18"/>
      <c r="AT4757" s="18"/>
      <c r="AU4757" s="91"/>
    </row>
    <row r="4758" ht="12.0" customHeight="1">
      <c r="A4758" s="97">
        <v>5116055.0</v>
      </c>
      <c r="B4758" s="92" t="s">
        <v>5240</v>
      </c>
      <c r="C4758" s="93"/>
      <c r="D4758" s="82">
        <v>4307.57</v>
      </c>
      <c r="E4758" s="94" t="s">
        <v>245</v>
      </c>
      <c r="F4758" s="84">
        <f t="shared" si="414"/>
        <v>5255.2354</v>
      </c>
      <c r="G4758" s="95"/>
      <c r="H4758" s="69"/>
      <c r="I4758" s="190"/>
      <c r="J4758" s="76"/>
      <c r="K4758" s="88"/>
      <c r="N4758" s="18"/>
      <c r="P4758" s="4">
        <v>265.0</v>
      </c>
      <c r="Q4758" s="4"/>
      <c r="R4758" s="4"/>
      <c r="S4758" s="21"/>
      <c r="T4758" s="21"/>
      <c r="V4758" s="89"/>
      <c r="Z4758" s="73"/>
      <c r="AA4758" s="73">
        <v>12.00285782329125</v>
      </c>
      <c r="AB4758" s="4"/>
      <c r="AC4758" s="74"/>
      <c r="AD4758" s="75"/>
      <c r="AE4758" s="75"/>
      <c r="AF4758" s="76"/>
      <c r="AJ4758" s="90"/>
      <c r="AK4758" s="18"/>
      <c r="AL4758" s="18"/>
      <c r="AT4758" s="18"/>
      <c r="AU4758" s="91"/>
    </row>
    <row r="4759" ht="75.0" customHeight="1">
      <c r="A4759" s="62">
        <v>193.0</v>
      </c>
      <c r="B4759" s="113" t="s">
        <v>5241</v>
      </c>
      <c r="C4759" s="66"/>
      <c r="D4759" s="82"/>
      <c r="E4759" s="66"/>
      <c r="F4759" s="114"/>
      <c r="G4759" s="68"/>
      <c r="H4759" s="69"/>
      <c r="I4759" s="70">
        <v>0.0</v>
      </c>
      <c r="J4759" s="71"/>
      <c r="K4759" s="71"/>
      <c r="N4759" s="18"/>
      <c r="P4759" s="4">
        <v>110.0</v>
      </c>
      <c r="Q4759" s="4"/>
      <c r="R4759" s="5"/>
      <c r="S4759" s="21"/>
      <c r="T4759" s="21"/>
      <c r="V4759" s="72"/>
      <c r="Z4759" s="73"/>
      <c r="AA4759" s="73"/>
      <c r="AB4759" s="4"/>
      <c r="AC4759" s="74"/>
      <c r="AD4759" s="75"/>
      <c r="AE4759" s="75"/>
      <c r="AF4759" s="76"/>
      <c r="AJ4759" s="90"/>
      <c r="AK4759" s="18"/>
      <c r="AL4759" s="18"/>
      <c r="AT4759" s="18"/>
      <c r="AU4759" s="91"/>
    </row>
    <row r="4760" ht="12.0" customHeight="1">
      <c r="A4760" s="79">
        <v>5401001.0</v>
      </c>
      <c r="B4760" s="80" t="s">
        <v>4850</v>
      </c>
      <c r="C4760" s="81"/>
      <c r="D4760" s="82">
        <v>167.78</v>
      </c>
      <c r="E4760" s="83" t="s">
        <v>245</v>
      </c>
      <c r="F4760" s="84">
        <f t="shared" ref="F4760:F4879" si="415">D4760*1.22</f>
        <v>204.6916</v>
      </c>
      <c r="G4760" s="85" t="s">
        <v>274</v>
      </c>
      <c r="H4760" s="69"/>
      <c r="I4760" s="76"/>
      <c r="J4760" s="100"/>
      <c r="K4760" s="88"/>
      <c r="N4760" s="18"/>
      <c r="P4760" s="4">
        <v>110.0</v>
      </c>
      <c r="Q4760" s="4"/>
      <c r="R4760" s="4"/>
      <c r="S4760" s="21"/>
      <c r="T4760" s="21"/>
      <c r="V4760" s="89"/>
      <c r="Z4760" s="73"/>
      <c r="AA4760" s="73">
        <v>20.0</v>
      </c>
      <c r="AB4760" s="4"/>
      <c r="AC4760" s="74"/>
      <c r="AD4760" s="75"/>
      <c r="AE4760" s="75"/>
      <c r="AF4760" s="76"/>
      <c r="AJ4760" s="90">
        <v>1701001.0</v>
      </c>
      <c r="AK4760" s="18"/>
      <c r="AL4760" s="18"/>
      <c r="AT4760" s="18"/>
      <c r="AU4760" s="91"/>
    </row>
    <row r="4761" ht="12.0" customHeight="1">
      <c r="A4761" s="97">
        <v>5401002.0</v>
      </c>
      <c r="B4761" s="92" t="s">
        <v>4851</v>
      </c>
      <c r="C4761" s="93"/>
      <c r="D4761" s="82">
        <v>217.62</v>
      </c>
      <c r="E4761" s="94" t="s">
        <v>379</v>
      </c>
      <c r="F4761" s="84">
        <f t="shared" si="415"/>
        <v>265.4964</v>
      </c>
      <c r="G4761" s="95" t="s">
        <v>274</v>
      </c>
      <c r="H4761" s="69"/>
      <c r="I4761" s="76"/>
      <c r="J4761" s="100"/>
      <c r="K4761" s="88"/>
      <c r="N4761" s="18"/>
      <c r="P4761" s="4">
        <v>110.0</v>
      </c>
      <c r="Q4761" s="4"/>
      <c r="R4761" s="4"/>
      <c r="S4761" s="21"/>
      <c r="T4761" s="21"/>
      <c r="V4761" s="89"/>
      <c r="Z4761" s="73"/>
      <c r="AA4761" s="73">
        <v>20.00140607424072</v>
      </c>
      <c r="AB4761" s="4"/>
      <c r="AC4761" s="74"/>
      <c r="AD4761" s="75"/>
      <c r="AE4761" s="75"/>
      <c r="AF4761" s="76"/>
      <c r="AJ4761" s="90">
        <v>1701002.0</v>
      </c>
      <c r="AK4761" s="18"/>
      <c r="AL4761" s="18"/>
      <c r="AT4761" s="18"/>
      <c r="AU4761" s="91"/>
    </row>
    <row r="4762" ht="12.0" customHeight="1">
      <c r="A4762" s="97">
        <v>5401003.0</v>
      </c>
      <c r="B4762" s="92" t="s">
        <v>4852</v>
      </c>
      <c r="C4762" s="93"/>
      <c r="D4762" s="82">
        <v>400.83</v>
      </c>
      <c r="E4762" s="94" t="s">
        <v>245</v>
      </c>
      <c r="F4762" s="84">
        <f t="shared" si="415"/>
        <v>489.0126</v>
      </c>
      <c r="G4762" s="95" t="s">
        <v>252</v>
      </c>
      <c r="H4762" s="69"/>
      <c r="I4762" s="76"/>
      <c r="J4762" s="76"/>
      <c r="K4762" s="88"/>
      <c r="N4762" s="18"/>
      <c r="P4762" s="4">
        <v>110.0</v>
      </c>
      <c r="Q4762" s="4"/>
      <c r="R4762" s="4"/>
      <c r="S4762" s="21"/>
      <c r="T4762" s="21"/>
      <c r="V4762" s="89"/>
      <c r="Z4762" s="73"/>
      <c r="AA4762" s="73">
        <v>20.001526834109484</v>
      </c>
      <c r="AB4762" s="4"/>
      <c r="AC4762" s="74"/>
      <c r="AD4762" s="75"/>
      <c r="AE4762" s="75"/>
      <c r="AF4762" s="76"/>
      <c r="AJ4762" s="90">
        <v>1701003.0</v>
      </c>
      <c r="AK4762" s="18"/>
      <c r="AL4762" s="18"/>
      <c r="AT4762" s="18"/>
      <c r="AU4762" s="91"/>
    </row>
    <row r="4763" ht="12.0" customHeight="1">
      <c r="A4763" s="97">
        <v>5401004.0</v>
      </c>
      <c r="B4763" s="92" t="s">
        <v>4853</v>
      </c>
      <c r="C4763" s="93"/>
      <c r="D4763" s="82">
        <v>688.92</v>
      </c>
      <c r="E4763" s="94" t="s">
        <v>245</v>
      </c>
      <c r="F4763" s="84">
        <f t="shared" si="415"/>
        <v>840.4824</v>
      </c>
      <c r="G4763" s="95" t="s">
        <v>252</v>
      </c>
      <c r="H4763" s="69"/>
      <c r="I4763" s="76"/>
      <c r="J4763" s="76"/>
      <c r="K4763" s="88"/>
      <c r="N4763" s="18"/>
      <c r="P4763" s="4">
        <v>110.0</v>
      </c>
      <c r="Q4763" s="4"/>
      <c r="R4763" s="4"/>
      <c r="S4763" s="21"/>
      <c r="T4763" s="21"/>
      <c r="V4763" s="89"/>
      <c r="Z4763" s="73"/>
      <c r="AA4763" s="73">
        <v>19.99911164412464</v>
      </c>
      <c r="AB4763" s="4"/>
      <c r="AC4763" s="74"/>
      <c r="AD4763" s="75"/>
      <c r="AE4763" s="75"/>
      <c r="AF4763" s="76"/>
      <c r="AJ4763" s="90">
        <v>1701004.0</v>
      </c>
      <c r="AK4763" s="18"/>
      <c r="AL4763" s="18"/>
      <c r="AT4763" s="18"/>
      <c r="AU4763" s="91"/>
    </row>
    <row r="4764" ht="12.0" customHeight="1">
      <c r="A4764" s="97">
        <v>5401005.0</v>
      </c>
      <c r="B4764" s="92" t="s">
        <v>4854</v>
      </c>
      <c r="C4764" s="93"/>
      <c r="D4764" s="82">
        <v>962.44</v>
      </c>
      <c r="E4764" s="94" t="s">
        <v>245</v>
      </c>
      <c r="F4764" s="84">
        <f t="shared" si="415"/>
        <v>1174.1768</v>
      </c>
      <c r="G4764" s="95" t="s">
        <v>252</v>
      </c>
      <c r="H4764" s="69"/>
      <c r="I4764" s="206" t="s">
        <v>4855</v>
      </c>
      <c r="J4764" s="76"/>
      <c r="K4764" s="88"/>
      <c r="N4764" s="18"/>
      <c r="P4764" s="4">
        <v>110.0</v>
      </c>
      <c r="Q4764" s="4"/>
      <c r="R4764" s="4"/>
      <c r="S4764" s="21"/>
      <c r="T4764" s="21"/>
      <c r="V4764" s="89"/>
      <c r="Z4764" s="73"/>
      <c r="AA4764" s="73">
        <v>20.000317944804777</v>
      </c>
      <c r="AB4764" s="4"/>
      <c r="AC4764" s="74"/>
      <c r="AD4764" s="75"/>
      <c r="AE4764" s="75"/>
      <c r="AF4764" s="76"/>
      <c r="AJ4764" s="90">
        <v>1701005.0</v>
      </c>
      <c r="AK4764" s="18"/>
      <c r="AL4764" s="18"/>
      <c r="AT4764" s="18"/>
      <c r="AU4764" s="91"/>
    </row>
    <row r="4765" ht="12.0" customHeight="1">
      <c r="A4765" s="97">
        <v>5114009.0</v>
      </c>
      <c r="B4765" s="92" t="s">
        <v>5242</v>
      </c>
      <c r="C4765" s="93"/>
      <c r="D4765" s="82">
        <v>170.24</v>
      </c>
      <c r="E4765" s="94" t="s">
        <v>245</v>
      </c>
      <c r="F4765" s="84">
        <f t="shared" si="415"/>
        <v>207.6928</v>
      </c>
      <c r="G4765" s="95" t="s">
        <v>274</v>
      </c>
      <c r="H4765" s="69"/>
      <c r="I4765" s="76"/>
      <c r="J4765" s="100"/>
      <c r="K4765" s="88"/>
      <c r="N4765" s="18"/>
      <c r="P4765" s="4">
        <v>110.0</v>
      </c>
      <c r="Q4765" s="4"/>
      <c r="R4765" s="4"/>
      <c r="S4765" s="21"/>
      <c r="T4765" s="21"/>
      <c r="V4765" s="89"/>
      <c r="Z4765" s="73"/>
      <c r="AA4765" s="73">
        <v>11.998921445263349</v>
      </c>
      <c r="AB4765" s="4"/>
      <c r="AC4765" s="74"/>
      <c r="AD4765" s="75"/>
      <c r="AE4765" s="75"/>
      <c r="AF4765" s="76"/>
      <c r="AJ4765" s="90">
        <v>1103001.0</v>
      </c>
      <c r="AK4765" s="18"/>
      <c r="AL4765" s="18"/>
      <c r="AT4765" s="18"/>
      <c r="AU4765" s="91"/>
    </row>
    <row r="4766" ht="12.0" customHeight="1">
      <c r="A4766" s="97">
        <v>5114010.0</v>
      </c>
      <c r="B4766" s="92" t="s">
        <v>5243</v>
      </c>
      <c r="C4766" s="93"/>
      <c r="D4766" s="82">
        <v>190.46</v>
      </c>
      <c r="E4766" s="94" t="s">
        <v>245</v>
      </c>
      <c r="F4766" s="84">
        <f t="shared" si="415"/>
        <v>232.3612</v>
      </c>
      <c r="G4766" s="95" t="s">
        <v>274</v>
      </c>
      <c r="H4766" s="69"/>
      <c r="I4766" s="76"/>
      <c r="J4766" s="100"/>
      <c r="K4766" s="88"/>
      <c r="N4766" s="18"/>
      <c r="P4766" s="4">
        <v>110.0</v>
      </c>
      <c r="Q4766" s="4"/>
      <c r="R4766" s="4"/>
      <c r="S4766" s="21"/>
      <c r="T4766" s="21"/>
      <c r="V4766" s="89"/>
      <c r="Z4766" s="73"/>
      <c r="AA4766" s="73">
        <v>12.001928020565558</v>
      </c>
      <c r="AB4766" s="4"/>
      <c r="AC4766" s="74"/>
      <c r="AD4766" s="75"/>
      <c r="AE4766" s="75"/>
      <c r="AF4766" s="76"/>
      <c r="AJ4766" s="90">
        <v>1103002.0</v>
      </c>
      <c r="AK4766" s="18"/>
      <c r="AL4766" s="18"/>
      <c r="AT4766" s="18"/>
      <c r="AU4766" s="91"/>
    </row>
    <row r="4767" ht="12.0" customHeight="1">
      <c r="A4767" s="97">
        <v>5114011.0</v>
      </c>
      <c r="B4767" s="92" t="s">
        <v>5244</v>
      </c>
      <c r="C4767" s="93"/>
      <c r="D4767" s="82">
        <v>224.18</v>
      </c>
      <c r="E4767" s="94" t="s">
        <v>245</v>
      </c>
      <c r="F4767" s="84">
        <f t="shared" si="415"/>
        <v>273.4996</v>
      </c>
      <c r="G4767" s="95" t="s">
        <v>274</v>
      </c>
      <c r="H4767" s="69"/>
      <c r="I4767" s="76"/>
      <c r="J4767" s="100"/>
      <c r="K4767" s="88"/>
      <c r="N4767" s="18"/>
      <c r="P4767" s="4">
        <v>110.0</v>
      </c>
      <c r="Q4767" s="4"/>
      <c r="R4767" s="4"/>
      <c r="S4767" s="21"/>
      <c r="T4767" s="21"/>
      <c r="V4767" s="89"/>
      <c r="Z4767" s="73"/>
      <c r="AA4767" s="73">
        <v>11.997543165222154</v>
      </c>
      <c r="AB4767" s="4"/>
      <c r="AC4767" s="74"/>
      <c r="AD4767" s="75"/>
      <c r="AE4767" s="75"/>
      <c r="AF4767" s="76"/>
      <c r="AJ4767" s="90">
        <v>1103003.0</v>
      </c>
      <c r="AK4767" s="18"/>
      <c r="AL4767" s="18"/>
      <c r="AT4767" s="18"/>
      <c r="AU4767" s="91"/>
    </row>
    <row r="4768" ht="12.0" customHeight="1">
      <c r="A4768" s="97">
        <v>5114012.0</v>
      </c>
      <c r="B4768" s="92" t="s">
        <v>5245</v>
      </c>
      <c r="C4768" s="93"/>
      <c r="D4768" s="82">
        <v>244.34</v>
      </c>
      <c r="E4768" s="94" t="s">
        <v>245</v>
      </c>
      <c r="F4768" s="84">
        <f t="shared" si="415"/>
        <v>298.0948</v>
      </c>
      <c r="G4768" s="95" t="s">
        <v>274</v>
      </c>
      <c r="H4768" s="69"/>
      <c r="I4768" s="76"/>
      <c r="J4768" s="100"/>
      <c r="K4768" s="88"/>
      <c r="N4768" s="18"/>
      <c r="P4768" s="4">
        <v>110.0</v>
      </c>
      <c r="Q4768" s="4"/>
      <c r="R4768" s="4"/>
      <c r="S4768" s="21"/>
      <c r="T4768" s="21"/>
      <c r="V4768" s="89"/>
      <c r="Z4768" s="73"/>
      <c r="AA4768" s="73">
        <v>11.997495303694421</v>
      </c>
      <c r="AB4768" s="4"/>
      <c r="AC4768" s="74"/>
      <c r="AD4768" s="75"/>
      <c r="AE4768" s="75"/>
      <c r="AF4768" s="76"/>
      <c r="AJ4768" s="90">
        <v>1103006.0</v>
      </c>
      <c r="AK4768" s="18"/>
      <c r="AL4768" s="18"/>
      <c r="AT4768" s="18"/>
      <c r="AU4768" s="91"/>
    </row>
    <row r="4769" ht="12.0" customHeight="1">
      <c r="A4769" s="97">
        <v>5115001.0</v>
      </c>
      <c r="B4769" s="92" t="s">
        <v>5246</v>
      </c>
      <c r="C4769" s="81" t="str">
        <f t="shared" ref="C4769:C4870" si="416">IF(MROUND(AL4769/(AO4769*F4769),1)=0,"",MROUND(AL4769/(AO4769*F4769),1))</f>
        <v/>
      </c>
      <c r="D4769" s="82">
        <v>293.25</v>
      </c>
      <c r="E4769" s="94" t="s">
        <v>245</v>
      </c>
      <c r="F4769" s="84">
        <f t="shared" si="415"/>
        <v>357.765</v>
      </c>
      <c r="G4769" s="95" t="s">
        <v>252</v>
      </c>
      <c r="H4769" s="69"/>
      <c r="I4769" s="76"/>
      <c r="J4769" s="100"/>
      <c r="K4769" s="88"/>
      <c r="N4769" s="18"/>
      <c r="P4769" s="4">
        <v>110.0</v>
      </c>
      <c r="Q4769" s="4"/>
      <c r="R4769" s="4"/>
      <c r="S4769" s="21"/>
      <c r="T4769" s="21"/>
      <c r="V4769" s="89"/>
      <c r="Z4769" s="73"/>
      <c r="AA4769" s="73">
        <v>11.997495303694421</v>
      </c>
      <c r="AB4769" s="4"/>
      <c r="AC4769" s="74"/>
      <c r="AD4769" s="75"/>
      <c r="AE4769" s="75"/>
      <c r="AF4769" s="76"/>
      <c r="AJ4769" s="90"/>
      <c r="AK4769" s="18"/>
      <c r="AL4769" s="8">
        <f t="shared" ref="AL4769:AL4870" si="417">$I$4759/102</f>
        <v>0</v>
      </c>
      <c r="AO4769" s="8">
        <v>5.529430147233056</v>
      </c>
      <c r="AT4769" s="18"/>
      <c r="AU4769" s="91"/>
    </row>
    <row r="4770" ht="12.0" customHeight="1">
      <c r="A4770" s="97">
        <v>5115002.0</v>
      </c>
      <c r="B4770" s="92" t="s">
        <v>5247</v>
      </c>
      <c r="C4770" s="81" t="str">
        <f t="shared" si="416"/>
        <v/>
      </c>
      <c r="D4770" s="82">
        <v>293.25</v>
      </c>
      <c r="E4770" s="94" t="s">
        <v>245</v>
      </c>
      <c r="F4770" s="84">
        <f t="shared" si="415"/>
        <v>357.765</v>
      </c>
      <c r="G4770" s="95" t="s">
        <v>252</v>
      </c>
      <c r="H4770" s="69"/>
      <c r="I4770" s="76"/>
      <c r="J4770" s="100"/>
      <c r="K4770" s="88"/>
      <c r="N4770" s="18"/>
      <c r="P4770" s="4">
        <v>110.0</v>
      </c>
      <c r="Q4770" s="4"/>
      <c r="R4770" s="4"/>
      <c r="S4770" s="21"/>
      <c r="T4770" s="21"/>
      <c r="V4770" s="89"/>
      <c r="Z4770" s="73"/>
      <c r="AA4770" s="73">
        <v>11.997495303694421</v>
      </c>
      <c r="AB4770" s="4"/>
      <c r="AC4770" s="74"/>
      <c r="AD4770" s="75"/>
      <c r="AE4770" s="75"/>
      <c r="AF4770" s="76"/>
      <c r="AJ4770" s="90"/>
      <c r="AK4770" s="18"/>
      <c r="AL4770" s="8">
        <f t="shared" si="417"/>
        <v>0</v>
      </c>
      <c r="AO4770" s="8">
        <v>4.363441616186086</v>
      </c>
      <c r="AT4770" s="18"/>
      <c r="AU4770" s="91"/>
    </row>
    <row r="4771" ht="12.0" customHeight="1">
      <c r="A4771" s="97">
        <v>5115003.0</v>
      </c>
      <c r="B4771" s="92" t="s">
        <v>5248</v>
      </c>
      <c r="C4771" s="81" t="str">
        <f t="shared" si="416"/>
        <v/>
      </c>
      <c r="D4771" s="82">
        <v>329.18</v>
      </c>
      <c r="E4771" s="94" t="s">
        <v>245</v>
      </c>
      <c r="F4771" s="84">
        <f t="shared" si="415"/>
        <v>401.5996</v>
      </c>
      <c r="G4771" s="95" t="s">
        <v>252</v>
      </c>
      <c r="H4771" s="69"/>
      <c r="I4771" s="76"/>
      <c r="J4771" s="100"/>
      <c r="K4771" s="88"/>
      <c r="N4771" s="18"/>
      <c r="P4771" s="4">
        <v>110.0</v>
      </c>
      <c r="Q4771" s="4"/>
      <c r="R4771" s="4"/>
      <c r="S4771" s="21"/>
      <c r="T4771" s="21"/>
      <c r="V4771" s="89"/>
      <c r="Z4771" s="73"/>
      <c r="AA4771" s="73">
        <v>11.997495303694421</v>
      </c>
      <c r="AB4771" s="4"/>
      <c r="AC4771" s="74"/>
      <c r="AD4771" s="75"/>
      <c r="AE4771" s="75"/>
      <c r="AF4771" s="76"/>
      <c r="AJ4771" s="90"/>
      <c r="AK4771" s="18"/>
      <c r="AL4771" s="8">
        <f t="shared" si="417"/>
        <v>0</v>
      </c>
      <c r="AO4771" s="8">
        <v>3.861893389710639</v>
      </c>
      <c r="AT4771" s="18"/>
      <c r="AU4771" s="91"/>
    </row>
    <row r="4772" ht="12.0" customHeight="1">
      <c r="A4772" s="97">
        <v>5115004.0</v>
      </c>
      <c r="B4772" s="92" t="s">
        <v>5249</v>
      </c>
      <c r="C4772" s="81" t="str">
        <f t="shared" si="416"/>
        <v/>
      </c>
      <c r="D4772" s="82">
        <v>380.19</v>
      </c>
      <c r="E4772" s="94" t="s">
        <v>245</v>
      </c>
      <c r="F4772" s="84">
        <f t="shared" si="415"/>
        <v>463.8318</v>
      </c>
      <c r="G4772" s="95" t="s">
        <v>252</v>
      </c>
      <c r="H4772" s="69"/>
      <c r="I4772" s="76"/>
      <c r="J4772" s="100"/>
      <c r="K4772" s="88"/>
      <c r="N4772" s="18"/>
      <c r="P4772" s="4">
        <v>110.0</v>
      </c>
      <c r="Q4772" s="4"/>
      <c r="R4772" s="4"/>
      <c r="S4772" s="21"/>
      <c r="T4772" s="21"/>
      <c r="V4772" s="89"/>
      <c r="Z4772" s="73"/>
      <c r="AA4772" s="73">
        <v>11.997495303694421</v>
      </c>
      <c r="AB4772" s="4"/>
      <c r="AC4772" s="74"/>
      <c r="AD4772" s="75"/>
      <c r="AE4772" s="75"/>
      <c r="AF4772" s="76"/>
      <c r="AJ4772" s="90"/>
      <c r="AK4772" s="18"/>
      <c r="AL4772" s="8">
        <f t="shared" si="417"/>
        <v>0</v>
      </c>
      <c r="AO4772" s="8">
        <v>0.7147716449336634</v>
      </c>
      <c r="AT4772" s="18"/>
      <c r="AU4772" s="91"/>
    </row>
    <row r="4773" ht="12.0" customHeight="1">
      <c r="A4773" s="97">
        <v>5115005.0</v>
      </c>
      <c r="B4773" s="92" t="s">
        <v>5250</v>
      </c>
      <c r="C4773" s="81" t="str">
        <f t="shared" si="416"/>
        <v/>
      </c>
      <c r="D4773" s="82">
        <v>544.78</v>
      </c>
      <c r="E4773" s="94" t="s">
        <v>245</v>
      </c>
      <c r="F4773" s="84">
        <f t="shared" si="415"/>
        <v>664.6316</v>
      </c>
      <c r="G4773" s="95" t="s">
        <v>252</v>
      </c>
      <c r="H4773" s="69"/>
      <c r="I4773" s="76"/>
      <c r="J4773" s="100"/>
      <c r="K4773" s="88"/>
      <c r="N4773" s="18"/>
      <c r="P4773" s="4">
        <v>110.0</v>
      </c>
      <c r="Q4773" s="4"/>
      <c r="R4773" s="4"/>
      <c r="S4773" s="21"/>
      <c r="T4773" s="21"/>
      <c r="V4773" s="89"/>
      <c r="Z4773" s="73"/>
      <c r="AA4773" s="73">
        <v>11.997495303694421</v>
      </c>
      <c r="AB4773" s="4"/>
      <c r="AC4773" s="74"/>
      <c r="AD4773" s="75"/>
      <c r="AE4773" s="75"/>
      <c r="AF4773" s="76"/>
      <c r="AJ4773" s="90"/>
      <c r="AK4773" s="18"/>
      <c r="AL4773" s="8">
        <f t="shared" si="417"/>
        <v>0</v>
      </c>
      <c r="AO4773" s="8">
        <v>0.7061717224305818</v>
      </c>
      <c r="AT4773" s="18"/>
      <c r="AU4773" s="91"/>
    </row>
    <row r="4774" ht="12.0" customHeight="1">
      <c r="A4774" s="97">
        <v>5115006.0</v>
      </c>
      <c r="B4774" s="92" t="s">
        <v>5251</v>
      </c>
      <c r="C4774" s="81" t="str">
        <f t="shared" si="416"/>
        <v/>
      </c>
      <c r="D4774" s="82">
        <v>732.56</v>
      </c>
      <c r="E4774" s="94" t="s">
        <v>245</v>
      </c>
      <c r="F4774" s="84">
        <f t="shared" si="415"/>
        <v>893.7232</v>
      </c>
      <c r="G4774" s="95" t="s">
        <v>252</v>
      </c>
      <c r="H4774" s="69"/>
      <c r="I4774" s="76"/>
      <c r="J4774" s="100"/>
      <c r="K4774" s="88"/>
      <c r="N4774" s="18"/>
      <c r="P4774" s="4">
        <v>110.0</v>
      </c>
      <c r="Q4774" s="4"/>
      <c r="R4774" s="4"/>
      <c r="S4774" s="21"/>
      <c r="T4774" s="21"/>
      <c r="V4774" s="89"/>
      <c r="Z4774" s="73"/>
      <c r="AA4774" s="73">
        <v>11.997495303694421</v>
      </c>
      <c r="AB4774" s="4"/>
      <c r="AC4774" s="74"/>
      <c r="AD4774" s="75"/>
      <c r="AE4774" s="75"/>
      <c r="AF4774" s="76"/>
      <c r="AJ4774" s="90"/>
      <c r="AK4774" s="18"/>
      <c r="AL4774" s="8">
        <f t="shared" si="417"/>
        <v>0</v>
      </c>
      <c r="AO4774" s="8">
        <v>0.8987626469002763</v>
      </c>
      <c r="AT4774" s="18"/>
      <c r="AU4774" s="91"/>
    </row>
    <row r="4775" ht="12.0" customHeight="1">
      <c r="A4775" s="97">
        <v>5115007.0</v>
      </c>
      <c r="B4775" s="92" t="s">
        <v>5252</v>
      </c>
      <c r="C4775" s="81" t="str">
        <f t="shared" si="416"/>
        <v/>
      </c>
      <c r="D4775" s="82">
        <v>985.24</v>
      </c>
      <c r="E4775" s="94" t="s">
        <v>245</v>
      </c>
      <c r="F4775" s="84">
        <f t="shared" si="415"/>
        <v>1201.9928</v>
      </c>
      <c r="G4775" s="95" t="s">
        <v>252</v>
      </c>
      <c r="H4775" s="69"/>
      <c r="I4775" s="76"/>
      <c r="J4775" s="100"/>
      <c r="K4775" s="88"/>
      <c r="N4775" s="18"/>
      <c r="P4775" s="4">
        <v>110.0</v>
      </c>
      <c r="Q4775" s="4"/>
      <c r="R4775" s="4"/>
      <c r="S4775" s="21"/>
      <c r="T4775" s="21"/>
      <c r="V4775" s="89"/>
      <c r="Z4775" s="73"/>
      <c r="AA4775" s="73">
        <v>11.997495303694421</v>
      </c>
      <c r="AB4775" s="4"/>
      <c r="AC4775" s="74"/>
      <c r="AD4775" s="75"/>
      <c r="AE4775" s="75"/>
      <c r="AF4775" s="76"/>
      <c r="AJ4775" s="90"/>
      <c r="AK4775" s="18"/>
      <c r="AL4775" s="8">
        <f t="shared" si="417"/>
        <v>0</v>
      </c>
      <c r="AO4775" s="8">
        <v>0.8426252146350806</v>
      </c>
      <c r="AT4775" s="18"/>
      <c r="AU4775" s="91"/>
    </row>
    <row r="4776" ht="12.0" customHeight="1">
      <c r="A4776" s="97">
        <v>5115008.0</v>
      </c>
      <c r="B4776" s="92" t="s">
        <v>5253</v>
      </c>
      <c r="C4776" s="81" t="str">
        <f t="shared" si="416"/>
        <v/>
      </c>
      <c r="D4776" s="82">
        <v>1270.38</v>
      </c>
      <c r="E4776" s="94" t="s">
        <v>245</v>
      </c>
      <c r="F4776" s="84">
        <f t="shared" si="415"/>
        <v>1549.8636</v>
      </c>
      <c r="G4776" s="95" t="s">
        <v>246</v>
      </c>
      <c r="H4776" s="69"/>
      <c r="I4776" s="76"/>
      <c r="J4776" s="76"/>
      <c r="K4776" s="88"/>
      <c r="N4776" s="18"/>
      <c r="P4776" s="4">
        <v>110.0</v>
      </c>
      <c r="Q4776" s="4"/>
      <c r="R4776" s="4"/>
      <c r="S4776" s="21"/>
      <c r="T4776" s="21"/>
      <c r="V4776" s="89"/>
      <c r="Z4776" s="73"/>
      <c r="AA4776" s="73">
        <v>11.997495303694421</v>
      </c>
      <c r="AB4776" s="4"/>
      <c r="AC4776" s="74"/>
      <c r="AD4776" s="75"/>
      <c r="AE4776" s="75"/>
      <c r="AF4776" s="76"/>
      <c r="AJ4776" s="90"/>
      <c r="AK4776" s="18"/>
      <c r="AL4776" s="8">
        <f t="shared" si="417"/>
        <v>0</v>
      </c>
      <c r="AO4776" s="8">
        <v>2.989216421002068</v>
      </c>
      <c r="AT4776" s="18"/>
      <c r="AU4776" s="91"/>
    </row>
    <row r="4777" ht="12.0" customHeight="1">
      <c r="A4777" s="97">
        <v>5115009.0</v>
      </c>
      <c r="B4777" s="92" t="s">
        <v>5254</v>
      </c>
      <c r="C4777" s="81" t="str">
        <f t="shared" si="416"/>
        <v/>
      </c>
      <c r="D4777" s="82">
        <v>1692.3</v>
      </c>
      <c r="E4777" s="94" t="s">
        <v>245</v>
      </c>
      <c r="F4777" s="84">
        <f t="shared" si="415"/>
        <v>2064.606</v>
      </c>
      <c r="G4777" s="95" t="s">
        <v>252</v>
      </c>
      <c r="H4777" s="69"/>
      <c r="I4777" s="76"/>
      <c r="J4777" s="76"/>
      <c r="K4777" s="88"/>
      <c r="N4777" s="18"/>
      <c r="P4777" s="4">
        <v>110.0</v>
      </c>
      <c r="Q4777" s="4"/>
      <c r="R4777" s="4"/>
      <c r="S4777" s="21"/>
      <c r="T4777" s="21"/>
      <c r="V4777" s="89"/>
      <c r="Z4777" s="73"/>
      <c r="AA4777" s="73">
        <v>11.997495303694421</v>
      </c>
      <c r="AB4777" s="4"/>
      <c r="AC4777" s="74"/>
      <c r="AD4777" s="75"/>
      <c r="AE4777" s="75"/>
      <c r="AF4777" s="76"/>
      <c r="AJ4777" s="90"/>
      <c r="AK4777" s="18"/>
      <c r="AL4777" s="8">
        <f t="shared" si="417"/>
        <v>0</v>
      </c>
      <c r="AO4777" s="8">
        <v>1.0869179914379952</v>
      </c>
      <c r="AT4777" s="18"/>
      <c r="AU4777" s="91"/>
    </row>
    <row r="4778" ht="12.0" customHeight="1">
      <c r="A4778" s="97">
        <v>5115010.0</v>
      </c>
      <c r="B4778" s="92" t="s">
        <v>5255</v>
      </c>
      <c r="C4778" s="81" t="str">
        <f t="shared" si="416"/>
        <v/>
      </c>
      <c r="D4778" s="82">
        <v>2264.98</v>
      </c>
      <c r="E4778" s="94" t="s">
        <v>245</v>
      </c>
      <c r="F4778" s="84">
        <f t="shared" si="415"/>
        <v>2763.2756</v>
      </c>
      <c r="G4778" s="95" t="s">
        <v>252</v>
      </c>
      <c r="H4778" s="69"/>
      <c r="I4778" s="76"/>
      <c r="J4778" s="100"/>
      <c r="K4778" s="88"/>
      <c r="N4778" s="18"/>
      <c r="P4778" s="4">
        <v>110.0</v>
      </c>
      <c r="Q4778" s="4"/>
      <c r="R4778" s="4"/>
      <c r="S4778" s="21"/>
      <c r="T4778" s="21"/>
      <c r="V4778" s="89"/>
      <c r="Z4778" s="73"/>
      <c r="AA4778" s="73">
        <v>11.997495303694421</v>
      </c>
      <c r="AB4778" s="4"/>
      <c r="AC4778" s="74"/>
      <c r="AD4778" s="75"/>
      <c r="AE4778" s="75"/>
      <c r="AF4778" s="76"/>
      <c r="AJ4778" s="90"/>
      <c r="AK4778" s="18"/>
      <c r="AL4778" s="8">
        <f t="shared" si="417"/>
        <v>0</v>
      </c>
      <c r="AO4778" s="8">
        <v>3.766253723814853</v>
      </c>
      <c r="AT4778" s="18"/>
      <c r="AU4778" s="91"/>
    </row>
    <row r="4779" ht="12.0" customHeight="1">
      <c r="A4779" s="97">
        <v>5115011.0</v>
      </c>
      <c r="B4779" s="92" t="s">
        <v>5256</v>
      </c>
      <c r="C4779" s="81" t="str">
        <f t="shared" si="416"/>
        <v/>
      </c>
      <c r="D4779" s="82">
        <v>2588.63</v>
      </c>
      <c r="E4779" s="94" t="s">
        <v>245</v>
      </c>
      <c r="F4779" s="84">
        <f t="shared" si="415"/>
        <v>3158.1286</v>
      </c>
      <c r="G4779" s="95" t="s">
        <v>252</v>
      </c>
      <c r="H4779" s="69"/>
      <c r="I4779" s="76"/>
      <c r="J4779" s="100"/>
      <c r="K4779" s="88"/>
      <c r="N4779" s="18"/>
      <c r="P4779" s="4">
        <v>110.0</v>
      </c>
      <c r="Q4779" s="4"/>
      <c r="R4779" s="4"/>
      <c r="S4779" s="21"/>
      <c r="T4779" s="21"/>
      <c r="V4779" s="89"/>
      <c r="Z4779" s="73"/>
      <c r="AA4779" s="73">
        <v>11.997495303694421</v>
      </c>
      <c r="AB4779" s="4"/>
      <c r="AC4779" s="74"/>
      <c r="AD4779" s="75"/>
      <c r="AE4779" s="75"/>
      <c r="AF4779" s="76"/>
      <c r="AJ4779" s="90"/>
      <c r="AK4779" s="18"/>
      <c r="AL4779" s="8">
        <f t="shared" si="417"/>
        <v>0</v>
      </c>
      <c r="AO4779" s="8">
        <v>1.9772190904211997</v>
      </c>
      <c r="AT4779" s="18"/>
      <c r="AU4779" s="91"/>
    </row>
    <row r="4780" ht="12.0" customHeight="1">
      <c r="A4780" s="97">
        <v>5115012.0</v>
      </c>
      <c r="B4780" s="92" t="s">
        <v>5257</v>
      </c>
      <c r="C4780" s="81" t="str">
        <f t="shared" si="416"/>
        <v/>
      </c>
      <c r="D4780" s="82">
        <v>3089.88</v>
      </c>
      <c r="E4780" s="94" t="s">
        <v>245</v>
      </c>
      <c r="F4780" s="84">
        <f t="shared" si="415"/>
        <v>3769.6536</v>
      </c>
      <c r="G4780" s="95" t="s">
        <v>252</v>
      </c>
      <c r="H4780" s="69"/>
      <c r="I4780" s="76"/>
      <c r="J4780" s="100"/>
      <c r="K4780" s="88"/>
      <c r="N4780" s="18"/>
      <c r="P4780" s="4">
        <v>110.0</v>
      </c>
      <c r="Q4780" s="4"/>
      <c r="R4780" s="4"/>
      <c r="S4780" s="21"/>
      <c r="T4780" s="21"/>
      <c r="V4780" s="89"/>
      <c r="Z4780" s="73"/>
      <c r="AA4780" s="73">
        <v>11.997495303694421</v>
      </c>
      <c r="AB4780" s="4"/>
      <c r="AC4780" s="74"/>
      <c r="AD4780" s="75"/>
      <c r="AE4780" s="75"/>
      <c r="AF4780" s="76"/>
      <c r="AJ4780" s="90"/>
      <c r="AK4780" s="18"/>
      <c r="AL4780" s="8">
        <f t="shared" si="417"/>
        <v>0</v>
      </c>
      <c r="AO4780" s="8">
        <v>2.7607839207906903</v>
      </c>
      <c r="AT4780" s="18"/>
      <c r="AU4780" s="91"/>
    </row>
    <row r="4781" ht="12.0" customHeight="1">
      <c r="A4781" s="97">
        <v>5115013.0</v>
      </c>
      <c r="B4781" s="92" t="s">
        <v>5258</v>
      </c>
      <c r="C4781" s="81" t="str">
        <f t="shared" si="416"/>
        <v/>
      </c>
      <c r="D4781" s="82">
        <v>4035.55</v>
      </c>
      <c r="E4781" s="94" t="s">
        <v>245</v>
      </c>
      <c r="F4781" s="84">
        <f t="shared" si="415"/>
        <v>4923.371</v>
      </c>
      <c r="G4781" s="95" t="s">
        <v>252</v>
      </c>
      <c r="H4781" s="69"/>
      <c r="I4781" s="76"/>
      <c r="J4781" s="100"/>
      <c r="K4781" s="88"/>
      <c r="N4781" s="18"/>
      <c r="P4781" s="4">
        <v>110.0</v>
      </c>
      <c r="Q4781" s="4"/>
      <c r="R4781" s="4"/>
      <c r="S4781" s="21"/>
      <c r="T4781" s="21"/>
      <c r="V4781" s="89"/>
      <c r="Z4781" s="73"/>
      <c r="AA4781" s="73">
        <v>11.997495303694421</v>
      </c>
      <c r="AB4781" s="4"/>
      <c r="AC4781" s="74"/>
      <c r="AD4781" s="75"/>
      <c r="AE4781" s="75"/>
      <c r="AF4781" s="76"/>
      <c r="AJ4781" s="90"/>
      <c r="AK4781" s="18"/>
      <c r="AL4781" s="8">
        <f t="shared" si="417"/>
        <v>0</v>
      </c>
      <c r="AO4781" s="8">
        <v>1.9191401257091325</v>
      </c>
      <c r="AT4781" s="18"/>
      <c r="AU4781" s="91"/>
    </row>
    <row r="4782" ht="12.0" customHeight="1">
      <c r="A4782" s="97">
        <v>5115014.0</v>
      </c>
      <c r="B4782" s="92" t="s">
        <v>5259</v>
      </c>
      <c r="C4782" s="81" t="str">
        <f t="shared" si="416"/>
        <v/>
      </c>
      <c r="D4782" s="82">
        <v>4856.87</v>
      </c>
      <c r="E4782" s="94" t="s">
        <v>245</v>
      </c>
      <c r="F4782" s="84">
        <f t="shared" si="415"/>
        <v>5925.3814</v>
      </c>
      <c r="G4782" s="95" t="s">
        <v>246</v>
      </c>
      <c r="H4782" s="69"/>
      <c r="I4782" s="76"/>
      <c r="J4782" s="76"/>
      <c r="K4782" s="88"/>
      <c r="N4782" s="18"/>
      <c r="P4782" s="4">
        <v>110.0</v>
      </c>
      <c r="Q4782" s="4"/>
      <c r="R4782" s="4"/>
      <c r="S4782" s="21"/>
      <c r="T4782" s="21"/>
      <c r="V4782" s="89"/>
      <c r="Z4782" s="73"/>
      <c r="AA4782" s="73">
        <v>11.997495303694421</v>
      </c>
      <c r="AB4782" s="4"/>
      <c r="AC4782" s="74"/>
      <c r="AD4782" s="75"/>
      <c r="AE4782" s="75"/>
      <c r="AF4782" s="76"/>
      <c r="AJ4782" s="90"/>
      <c r="AK4782" s="18"/>
      <c r="AL4782" s="8">
        <f t="shared" si="417"/>
        <v>0</v>
      </c>
      <c r="AO4782" s="8">
        <v>121.18991561930274</v>
      </c>
      <c r="AT4782" s="18"/>
      <c r="AU4782" s="91"/>
    </row>
    <row r="4783" ht="12.0" customHeight="1">
      <c r="A4783" s="97">
        <v>5115015.0</v>
      </c>
      <c r="B4783" s="92" t="s">
        <v>5260</v>
      </c>
      <c r="C4783" s="81" t="str">
        <f t="shared" si="416"/>
        <v/>
      </c>
      <c r="D4783" s="82">
        <v>6086.4</v>
      </c>
      <c r="E4783" s="94" t="s">
        <v>245</v>
      </c>
      <c r="F4783" s="84">
        <f t="shared" si="415"/>
        <v>7425.408</v>
      </c>
      <c r="G4783" s="95" t="s">
        <v>252</v>
      </c>
      <c r="H4783" s="69"/>
      <c r="I4783" s="76"/>
      <c r="J4783" s="76"/>
      <c r="K4783" s="88"/>
      <c r="N4783" s="18"/>
      <c r="P4783" s="4">
        <v>110.0</v>
      </c>
      <c r="Q4783" s="4"/>
      <c r="R4783" s="4"/>
      <c r="S4783" s="21"/>
      <c r="T4783" s="21"/>
      <c r="V4783" s="89"/>
      <c r="Z4783" s="73"/>
      <c r="AA4783" s="73">
        <v>11.997495303694421</v>
      </c>
      <c r="AB4783" s="4"/>
      <c r="AC4783" s="74"/>
      <c r="AD4783" s="75"/>
      <c r="AE4783" s="75"/>
      <c r="AF4783" s="76"/>
      <c r="AJ4783" s="90"/>
      <c r="AK4783" s="18"/>
      <c r="AL4783" s="8">
        <f t="shared" si="417"/>
        <v>0</v>
      </c>
      <c r="AO4783" s="8">
        <v>13.815408979016977</v>
      </c>
      <c r="AT4783" s="18"/>
      <c r="AU4783" s="91"/>
    </row>
    <row r="4784" ht="12.0" customHeight="1">
      <c r="A4784" s="97">
        <v>5103001.0</v>
      </c>
      <c r="B4784" s="92" t="s">
        <v>5261</v>
      </c>
      <c r="C4784" s="81" t="str">
        <f t="shared" si="416"/>
        <v/>
      </c>
      <c r="D4784" s="82">
        <v>170.24</v>
      </c>
      <c r="E4784" s="94" t="s">
        <v>245</v>
      </c>
      <c r="F4784" s="84">
        <f t="shared" si="415"/>
        <v>207.6928</v>
      </c>
      <c r="G4784" s="95" t="s">
        <v>274</v>
      </c>
      <c r="H4784" s="69"/>
      <c r="I4784" s="76"/>
      <c r="J4784" s="100"/>
      <c r="K4784" s="88"/>
      <c r="N4784" s="18"/>
      <c r="P4784" s="4">
        <v>110.0</v>
      </c>
      <c r="Q4784" s="4"/>
      <c r="R4784" s="4"/>
      <c r="S4784" s="21"/>
      <c r="T4784" s="21"/>
      <c r="V4784" s="89"/>
      <c r="Z4784" s="73"/>
      <c r="AA4784" s="73">
        <v>11.998921445263349</v>
      </c>
      <c r="AB4784" s="4"/>
      <c r="AC4784" s="74"/>
      <c r="AD4784" s="75"/>
      <c r="AE4784" s="75"/>
      <c r="AF4784" s="76"/>
      <c r="AJ4784" s="90">
        <v>1103001.0</v>
      </c>
      <c r="AK4784" s="18"/>
      <c r="AL4784" s="8">
        <f t="shared" si="417"/>
        <v>0</v>
      </c>
      <c r="AO4784" s="8">
        <v>0.9633937482261185</v>
      </c>
      <c r="AT4784" s="18"/>
      <c r="AU4784" s="91"/>
    </row>
    <row r="4785" ht="12.0" customHeight="1">
      <c r="A4785" s="97">
        <v>5103002.0</v>
      </c>
      <c r="B4785" s="92" t="s">
        <v>5262</v>
      </c>
      <c r="C4785" s="81" t="str">
        <f t="shared" si="416"/>
        <v/>
      </c>
      <c r="D4785" s="82">
        <v>190.46</v>
      </c>
      <c r="E4785" s="94" t="s">
        <v>245</v>
      </c>
      <c r="F4785" s="84">
        <f t="shared" si="415"/>
        <v>232.3612</v>
      </c>
      <c r="G4785" s="95" t="s">
        <v>274</v>
      </c>
      <c r="H4785" s="69"/>
      <c r="I4785" s="76"/>
      <c r="J4785" s="100"/>
      <c r="K4785" s="88"/>
      <c r="N4785" s="18"/>
      <c r="P4785" s="4">
        <v>110.0</v>
      </c>
      <c r="Q4785" s="4"/>
      <c r="R4785" s="4"/>
      <c r="S4785" s="21"/>
      <c r="T4785" s="21"/>
      <c r="V4785" s="89"/>
      <c r="Z4785" s="73"/>
      <c r="AA4785" s="73">
        <v>12.001928020565558</v>
      </c>
      <c r="AB4785" s="4"/>
      <c r="AC4785" s="74"/>
      <c r="AD4785" s="75"/>
      <c r="AE4785" s="75"/>
      <c r="AF4785" s="76"/>
      <c r="AJ4785" s="90">
        <v>1103002.0</v>
      </c>
      <c r="AK4785" s="18"/>
      <c r="AL4785" s="8">
        <f t="shared" si="417"/>
        <v>0</v>
      </c>
      <c r="AO4785" s="8">
        <v>0.4337523649971596</v>
      </c>
      <c r="AT4785" s="18"/>
      <c r="AU4785" s="91"/>
    </row>
    <row r="4786" ht="12.0" customHeight="1">
      <c r="A4786" s="97">
        <v>5103003.0</v>
      </c>
      <c r="B4786" s="92" t="s">
        <v>5263</v>
      </c>
      <c r="C4786" s="81" t="str">
        <f t="shared" si="416"/>
        <v/>
      </c>
      <c r="D4786" s="82">
        <v>224.18</v>
      </c>
      <c r="E4786" s="94" t="s">
        <v>245</v>
      </c>
      <c r="F4786" s="84">
        <f t="shared" si="415"/>
        <v>273.4996</v>
      </c>
      <c r="G4786" s="95" t="s">
        <v>274</v>
      </c>
      <c r="H4786" s="69"/>
      <c r="I4786" s="76"/>
      <c r="J4786" s="100"/>
      <c r="K4786" s="88"/>
      <c r="N4786" s="18"/>
      <c r="P4786" s="4">
        <v>110.0</v>
      </c>
      <c r="Q4786" s="4"/>
      <c r="R4786" s="4"/>
      <c r="S4786" s="21"/>
      <c r="T4786" s="21"/>
      <c r="V4786" s="89"/>
      <c r="Z4786" s="73"/>
      <c r="AA4786" s="73">
        <v>11.997543165222154</v>
      </c>
      <c r="AB4786" s="4"/>
      <c r="AC4786" s="74"/>
      <c r="AD4786" s="75"/>
      <c r="AE4786" s="75"/>
      <c r="AF4786" s="76"/>
      <c r="AJ4786" s="90">
        <v>1103003.0</v>
      </c>
      <c r="AK4786" s="18"/>
      <c r="AL4786" s="8">
        <f t="shared" si="417"/>
        <v>0</v>
      </c>
      <c r="AO4786" s="8">
        <v>0.3554766452949204</v>
      </c>
      <c r="AT4786" s="18"/>
      <c r="AU4786" s="91"/>
    </row>
    <row r="4787" ht="12.0" customHeight="1">
      <c r="A4787" s="97">
        <v>5103004.0</v>
      </c>
      <c r="B4787" s="92" t="s">
        <v>5264</v>
      </c>
      <c r="C4787" s="81" t="str">
        <f t="shared" si="416"/>
        <v/>
      </c>
      <c r="D4787" s="82">
        <v>244.34</v>
      </c>
      <c r="E4787" s="94" t="s">
        <v>245</v>
      </c>
      <c r="F4787" s="84">
        <f t="shared" si="415"/>
        <v>298.0948</v>
      </c>
      <c r="G4787" s="95" t="s">
        <v>246</v>
      </c>
      <c r="H4787" s="69"/>
      <c r="I4787" s="76"/>
      <c r="J4787" s="76"/>
      <c r="K4787" s="88"/>
      <c r="N4787" s="18"/>
      <c r="P4787" s="4">
        <v>110.0</v>
      </c>
      <c r="Q4787" s="4"/>
      <c r="R4787" s="4"/>
      <c r="S4787" s="21"/>
      <c r="T4787" s="21"/>
      <c r="V4787" s="89"/>
      <c r="Z4787" s="73"/>
      <c r="AA4787" s="73">
        <v>11.997495303694421</v>
      </c>
      <c r="AB4787" s="4"/>
      <c r="AC4787" s="74"/>
      <c r="AD4787" s="75"/>
      <c r="AE4787" s="75"/>
      <c r="AF4787" s="76"/>
      <c r="AJ4787" s="90">
        <v>1103004.0</v>
      </c>
      <c r="AK4787" s="18"/>
      <c r="AL4787" s="8">
        <f t="shared" si="417"/>
        <v>0</v>
      </c>
      <c r="AO4787" s="8">
        <v>19.426900791354164</v>
      </c>
      <c r="AT4787" s="18"/>
      <c r="AU4787" s="91"/>
    </row>
    <row r="4788" ht="12.0" customHeight="1">
      <c r="A4788" s="97">
        <v>5103005.0</v>
      </c>
      <c r="B4788" s="92" t="s">
        <v>5265</v>
      </c>
      <c r="C4788" s="81" t="str">
        <f t="shared" si="416"/>
        <v/>
      </c>
      <c r="D4788" s="82">
        <v>244.34</v>
      </c>
      <c r="E4788" s="94" t="s">
        <v>245</v>
      </c>
      <c r="F4788" s="84">
        <f t="shared" si="415"/>
        <v>298.0948</v>
      </c>
      <c r="G4788" s="95" t="s">
        <v>246</v>
      </c>
      <c r="H4788" s="69"/>
      <c r="I4788" s="76"/>
      <c r="J4788" s="76"/>
      <c r="K4788" s="88"/>
      <c r="N4788" s="18"/>
      <c r="P4788" s="4">
        <v>110.0</v>
      </c>
      <c r="Q4788" s="4"/>
      <c r="R4788" s="4"/>
      <c r="S4788" s="21"/>
      <c r="T4788" s="21"/>
      <c r="V4788" s="89"/>
      <c r="Z4788" s="73"/>
      <c r="AA4788" s="73">
        <v>11.997495303694421</v>
      </c>
      <c r="AB4788" s="4"/>
      <c r="AC4788" s="74"/>
      <c r="AD4788" s="75"/>
      <c r="AE4788" s="75"/>
      <c r="AF4788" s="76"/>
      <c r="AJ4788" s="90">
        <v>1103005.0</v>
      </c>
      <c r="AK4788" s="18"/>
      <c r="AL4788" s="8">
        <f t="shared" si="417"/>
        <v>0</v>
      </c>
      <c r="AO4788" s="8">
        <v>13.60980620411252</v>
      </c>
      <c r="AT4788" s="18"/>
      <c r="AU4788" s="91"/>
    </row>
    <row r="4789" ht="12.0" customHeight="1">
      <c r="A4789" s="97">
        <v>5103006.0</v>
      </c>
      <c r="B4789" s="92" t="s">
        <v>5266</v>
      </c>
      <c r="C4789" s="81" t="str">
        <f t="shared" si="416"/>
        <v/>
      </c>
      <c r="D4789" s="82">
        <v>244.34</v>
      </c>
      <c r="E4789" s="94" t="s">
        <v>245</v>
      </c>
      <c r="F4789" s="84">
        <f t="shared" si="415"/>
        <v>298.0948</v>
      </c>
      <c r="G4789" s="95" t="s">
        <v>274</v>
      </c>
      <c r="H4789" s="69"/>
      <c r="I4789" s="76"/>
      <c r="J4789" s="100"/>
      <c r="K4789" s="88"/>
      <c r="N4789" s="18"/>
      <c r="P4789" s="4">
        <v>110.0</v>
      </c>
      <c r="Q4789" s="4"/>
      <c r="R4789" s="4"/>
      <c r="S4789" s="21"/>
      <c r="T4789" s="21"/>
      <c r="V4789" s="89"/>
      <c r="Z4789" s="73"/>
      <c r="AA4789" s="73">
        <v>11.997495303694421</v>
      </c>
      <c r="AB4789" s="4"/>
      <c r="AC4789" s="74"/>
      <c r="AD4789" s="75"/>
      <c r="AE4789" s="75"/>
      <c r="AF4789" s="76"/>
      <c r="AJ4789" s="90">
        <v>1103006.0</v>
      </c>
      <c r="AK4789" s="18"/>
      <c r="AL4789" s="8">
        <f t="shared" si="417"/>
        <v>0</v>
      </c>
      <c r="AO4789" s="8">
        <v>0.15555570826087536</v>
      </c>
      <c r="AT4789" s="18"/>
      <c r="AU4789" s="91"/>
    </row>
    <row r="4790" ht="12.0" customHeight="1">
      <c r="A4790" s="97">
        <v>5103007.0</v>
      </c>
      <c r="B4790" s="92" t="s">
        <v>5267</v>
      </c>
      <c r="C4790" s="81" t="str">
        <f t="shared" si="416"/>
        <v/>
      </c>
      <c r="D4790" s="82">
        <v>350.09</v>
      </c>
      <c r="E4790" s="94" t="s">
        <v>245</v>
      </c>
      <c r="F4790" s="84">
        <f t="shared" si="415"/>
        <v>427.1098</v>
      </c>
      <c r="G4790" s="95" t="s">
        <v>246</v>
      </c>
      <c r="H4790" s="69"/>
      <c r="I4790" s="76"/>
      <c r="J4790" s="76"/>
      <c r="K4790" s="88"/>
      <c r="N4790" s="18"/>
      <c r="P4790" s="4">
        <v>110.0</v>
      </c>
      <c r="Q4790" s="4"/>
      <c r="R4790" s="4"/>
      <c r="S4790" s="21"/>
      <c r="T4790" s="21"/>
      <c r="V4790" s="89"/>
      <c r="Z4790" s="73"/>
      <c r="AA4790" s="73">
        <v>12.001223722739397</v>
      </c>
      <c r="AB4790" s="4"/>
      <c r="AC4790" s="74"/>
      <c r="AD4790" s="75"/>
      <c r="AE4790" s="75"/>
      <c r="AF4790" s="76"/>
      <c r="AJ4790" s="90">
        <v>1103007.0</v>
      </c>
      <c r="AK4790" s="18"/>
      <c r="AL4790" s="8">
        <f t="shared" si="417"/>
        <v>0</v>
      </c>
      <c r="AO4790" s="8">
        <v>17.697668281032076</v>
      </c>
      <c r="AT4790" s="18"/>
      <c r="AU4790" s="91"/>
    </row>
    <row r="4791" ht="12.0" customHeight="1">
      <c r="A4791" s="97">
        <v>5103008.0</v>
      </c>
      <c r="B4791" s="92" t="s">
        <v>5268</v>
      </c>
      <c r="C4791" s="81" t="str">
        <f t="shared" si="416"/>
        <v/>
      </c>
      <c r="D4791" s="82">
        <v>350.09</v>
      </c>
      <c r="E4791" s="94" t="s">
        <v>245</v>
      </c>
      <c r="F4791" s="84">
        <f t="shared" si="415"/>
        <v>427.1098</v>
      </c>
      <c r="G4791" s="95" t="s">
        <v>246</v>
      </c>
      <c r="H4791" s="69"/>
      <c r="I4791" s="76"/>
      <c r="J4791" s="76"/>
      <c r="K4791" s="88"/>
      <c r="N4791" s="18"/>
      <c r="P4791" s="4">
        <v>110.0</v>
      </c>
      <c r="Q4791" s="4"/>
      <c r="R4791" s="4"/>
      <c r="S4791" s="21"/>
      <c r="T4791" s="21"/>
      <c r="V4791" s="89"/>
      <c r="Z4791" s="73"/>
      <c r="AA4791" s="73">
        <v>12.001223722739397</v>
      </c>
      <c r="AB4791" s="4"/>
      <c r="AC4791" s="74"/>
      <c r="AD4791" s="75"/>
      <c r="AE4791" s="75"/>
      <c r="AF4791" s="76"/>
      <c r="AJ4791" s="90">
        <v>1103008.0</v>
      </c>
      <c r="AK4791" s="18"/>
      <c r="AL4791" s="8">
        <f t="shared" si="417"/>
        <v>0</v>
      </c>
      <c r="AO4791" s="8">
        <v>8.756658784885662</v>
      </c>
      <c r="AT4791" s="18"/>
      <c r="AU4791" s="91"/>
    </row>
    <row r="4792" ht="12.0" customHeight="1">
      <c r="A4792" s="97">
        <v>5103009.0</v>
      </c>
      <c r="B4792" s="92" t="s">
        <v>5269</v>
      </c>
      <c r="C4792" s="81" t="str">
        <f t="shared" si="416"/>
        <v/>
      </c>
      <c r="D4792" s="82">
        <v>350.09</v>
      </c>
      <c r="E4792" s="94" t="s">
        <v>245</v>
      </c>
      <c r="F4792" s="84">
        <f t="shared" si="415"/>
        <v>427.1098</v>
      </c>
      <c r="G4792" s="95" t="s">
        <v>246</v>
      </c>
      <c r="H4792" s="69"/>
      <c r="I4792" s="76"/>
      <c r="J4792" s="76"/>
      <c r="K4792" s="88"/>
      <c r="N4792" s="18"/>
      <c r="P4792" s="4">
        <v>110.0</v>
      </c>
      <c r="Q4792" s="4"/>
      <c r="R4792" s="4"/>
      <c r="S4792" s="21"/>
      <c r="T4792" s="21"/>
      <c r="V4792" s="89"/>
      <c r="Z4792" s="73"/>
      <c r="AA4792" s="73">
        <v>12.001223722739397</v>
      </c>
      <c r="AB4792" s="4"/>
      <c r="AC4792" s="74"/>
      <c r="AD4792" s="75"/>
      <c r="AE4792" s="75"/>
      <c r="AF4792" s="76"/>
      <c r="AJ4792" s="90">
        <v>1103009.0</v>
      </c>
      <c r="AK4792" s="18"/>
      <c r="AL4792" s="8">
        <f t="shared" si="417"/>
        <v>0</v>
      </c>
      <c r="AO4792" s="8">
        <v>1.3332898387771985</v>
      </c>
      <c r="AT4792" s="18"/>
      <c r="AU4792" s="91"/>
    </row>
    <row r="4793" ht="12.0" customHeight="1">
      <c r="A4793" s="97">
        <v>5103010.0</v>
      </c>
      <c r="B4793" s="92" t="s">
        <v>5270</v>
      </c>
      <c r="C4793" s="81" t="str">
        <f t="shared" si="416"/>
        <v/>
      </c>
      <c r="D4793" s="82">
        <v>350.09</v>
      </c>
      <c r="E4793" s="94" t="s">
        <v>245</v>
      </c>
      <c r="F4793" s="84">
        <f t="shared" si="415"/>
        <v>427.1098</v>
      </c>
      <c r="G4793" s="95" t="s">
        <v>274</v>
      </c>
      <c r="H4793" s="69"/>
      <c r="I4793" s="76"/>
      <c r="J4793" s="100"/>
      <c r="K4793" s="88"/>
      <c r="N4793" s="18"/>
      <c r="P4793" s="4">
        <v>110.0</v>
      </c>
      <c r="Q4793" s="4"/>
      <c r="R4793" s="4"/>
      <c r="S4793" s="21"/>
      <c r="T4793" s="21"/>
      <c r="V4793" s="89"/>
      <c r="Z4793" s="73"/>
      <c r="AA4793" s="73">
        <v>12.001223722739397</v>
      </c>
      <c r="AB4793" s="4"/>
      <c r="AC4793" s="74"/>
      <c r="AD4793" s="75"/>
      <c r="AE4793" s="75"/>
      <c r="AF4793" s="76"/>
      <c r="AJ4793" s="90">
        <v>1103010.0</v>
      </c>
      <c r="AK4793" s="18"/>
      <c r="AL4793" s="8">
        <f t="shared" si="417"/>
        <v>0</v>
      </c>
      <c r="AO4793" s="8">
        <v>0.1204095457063702</v>
      </c>
      <c r="AT4793" s="18"/>
      <c r="AU4793" s="91"/>
    </row>
    <row r="4794" ht="12.0" customHeight="1">
      <c r="A4794" s="97">
        <v>5103011.0</v>
      </c>
      <c r="B4794" s="92" t="s">
        <v>5271</v>
      </c>
      <c r="C4794" s="81" t="str">
        <f t="shared" si="416"/>
        <v/>
      </c>
      <c r="D4794" s="82">
        <v>420.97</v>
      </c>
      <c r="E4794" s="94" t="s">
        <v>245</v>
      </c>
      <c r="F4794" s="84">
        <f t="shared" si="415"/>
        <v>513.5834</v>
      </c>
      <c r="G4794" s="95" t="s">
        <v>246</v>
      </c>
      <c r="H4794" s="69"/>
      <c r="I4794" s="76"/>
      <c r="J4794" s="76"/>
      <c r="K4794" s="88"/>
      <c r="N4794" s="18"/>
      <c r="P4794" s="4">
        <v>110.0</v>
      </c>
      <c r="Q4794" s="4"/>
      <c r="R4794" s="4"/>
      <c r="S4794" s="21"/>
      <c r="T4794" s="21"/>
      <c r="V4794" s="89"/>
      <c r="Z4794" s="73"/>
      <c r="AA4794" s="73">
        <v>12.001163044268367</v>
      </c>
      <c r="AB4794" s="4"/>
      <c r="AC4794" s="74"/>
      <c r="AD4794" s="75"/>
      <c r="AE4794" s="75"/>
      <c r="AF4794" s="76"/>
      <c r="AJ4794" s="90">
        <v>1103011.0</v>
      </c>
      <c r="AK4794" s="18"/>
      <c r="AL4794" s="8">
        <f t="shared" si="417"/>
        <v>0</v>
      </c>
      <c r="AO4794" s="8">
        <v>26.381661788721235</v>
      </c>
      <c r="AT4794" s="18"/>
      <c r="AU4794" s="91"/>
    </row>
    <row r="4795" ht="12.0" customHeight="1">
      <c r="A4795" s="97">
        <v>1103012.0</v>
      </c>
      <c r="B4795" s="92" t="s">
        <v>5272</v>
      </c>
      <c r="C4795" s="81" t="str">
        <f t="shared" si="416"/>
        <v/>
      </c>
      <c r="D4795" s="82">
        <v>206.41</v>
      </c>
      <c r="E4795" s="83" t="s">
        <v>245</v>
      </c>
      <c r="F4795" s="127">
        <f t="shared" si="415"/>
        <v>251.8202</v>
      </c>
      <c r="G4795" s="95" t="s">
        <v>246</v>
      </c>
      <c r="H4795" s="69"/>
      <c r="I4795" s="76"/>
      <c r="J4795" s="76"/>
      <c r="K4795" s="88"/>
      <c r="N4795" s="18"/>
      <c r="P4795" s="4">
        <v>110.0</v>
      </c>
      <c r="Q4795" s="4"/>
      <c r="R4795" s="4"/>
      <c r="S4795" s="21"/>
      <c r="T4795" s="21"/>
      <c r="V4795" s="89"/>
      <c r="Z4795" s="73"/>
      <c r="AA4795" s="73">
        <v>0.0</v>
      </c>
      <c r="AB4795" s="4"/>
      <c r="AC4795" s="74"/>
      <c r="AD4795" s="75"/>
      <c r="AE4795" s="75"/>
      <c r="AF4795" s="76"/>
      <c r="AJ4795" s="90"/>
      <c r="AK4795" s="18"/>
      <c r="AL4795" s="8">
        <f t="shared" si="417"/>
        <v>0</v>
      </c>
      <c r="AO4795" s="8">
        <v>52.33936386611237</v>
      </c>
      <c r="AT4795" s="18"/>
      <c r="AU4795" s="91"/>
    </row>
    <row r="4796" ht="12.0" customHeight="1">
      <c r="A4796" s="97">
        <v>5103013.0</v>
      </c>
      <c r="B4796" s="92" t="s">
        <v>5273</v>
      </c>
      <c r="C4796" s="81" t="str">
        <f t="shared" si="416"/>
        <v/>
      </c>
      <c r="D4796" s="82">
        <v>420.97</v>
      </c>
      <c r="E4796" s="94" t="s">
        <v>245</v>
      </c>
      <c r="F4796" s="84">
        <f t="shared" si="415"/>
        <v>513.5834</v>
      </c>
      <c r="G4796" s="95" t="s">
        <v>252</v>
      </c>
      <c r="H4796" s="69"/>
      <c r="I4796" s="76"/>
      <c r="J4796" s="76"/>
      <c r="K4796" s="88"/>
      <c r="N4796" s="18"/>
      <c r="P4796" s="4">
        <v>110.0</v>
      </c>
      <c r="Q4796" s="4"/>
      <c r="R4796" s="4"/>
      <c r="S4796" s="21"/>
      <c r="T4796" s="21"/>
      <c r="V4796" s="89"/>
      <c r="Z4796" s="73"/>
      <c r="AA4796" s="73">
        <v>12.001163044268367</v>
      </c>
      <c r="AB4796" s="4"/>
      <c r="AC4796" s="74"/>
      <c r="AD4796" s="75"/>
      <c r="AE4796" s="75"/>
      <c r="AF4796" s="76"/>
      <c r="AJ4796" s="90">
        <v>1103013.0</v>
      </c>
      <c r="AK4796" s="18"/>
      <c r="AL4796" s="8">
        <f t="shared" si="417"/>
        <v>0</v>
      </c>
      <c r="AO4796" s="8">
        <v>0.6270081052924779</v>
      </c>
      <c r="AT4796" s="18"/>
      <c r="AU4796" s="91"/>
    </row>
    <row r="4797" ht="12.0" customHeight="1">
      <c r="A4797" s="97">
        <v>5103014.0</v>
      </c>
      <c r="B4797" s="92" t="s">
        <v>5274</v>
      </c>
      <c r="C4797" s="81" t="str">
        <f t="shared" si="416"/>
        <v/>
      </c>
      <c r="D4797" s="82">
        <v>420.97</v>
      </c>
      <c r="E4797" s="94" t="s">
        <v>245</v>
      </c>
      <c r="F4797" s="84">
        <f t="shared" si="415"/>
        <v>513.5834</v>
      </c>
      <c r="G4797" s="95" t="s">
        <v>246</v>
      </c>
      <c r="H4797" s="69"/>
      <c r="I4797" s="76"/>
      <c r="J4797" s="76"/>
      <c r="K4797" s="88"/>
      <c r="N4797" s="18"/>
      <c r="P4797" s="4">
        <v>110.0</v>
      </c>
      <c r="Q4797" s="4"/>
      <c r="R4797" s="4"/>
      <c r="S4797" s="21"/>
      <c r="T4797" s="21"/>
      <c r="V4797" s="89"/>
      <c r="Z4797" s="73"/>
      <c r="AA4797" s="73">
        <v>12.001163044268367</v>
      </c>
      <c r="AB4797" s="4"/>
      <c r="AC4797" s="74"/>
      <c r="AD4797" s="75"/>
      <c r="AE4797" s="75"/>
      <c r="AF4797" s="76"/>
      <c r="AJ4797" s="90">
        <v>1103014.0</v>
      </c>
      <c r="AK4797" s="18"/>
      <c r="AL4797" s="8">
        <f t="shared" si="417"/>
        <v>0</v>
      </c>
      <c r="AO4797" s="8">
        <v>0.7199938593214342</v>
      </c>
      <c r="AT4797" s="18"/>
      <c r="AU4797" s="91"/>
    </row>
    <row r="4798" ht="12.0" customHeight="1">
      <c r="A4798" s="97">
        <v>5103015.0</v>
      </c>
      <c r="B4798" s="92" t="s">
        <v>5275</v>
      </c>
      <c r="C4798" s="81" t="str">
        <f t="shared" si="416"/>
        <v/>
      </c>
      <c r="D4798" s="82">
        <v>420.97</v>
      </c>
      <c r="E4798" s="94" t="s">
        <v>245</v>
      </c>
      <c r="F4798" s="84">
        <f t="shared" si="415"/>
        <v>513.5834</v>
      </c>
      <c r="G4798" s="95" t="s">
        <v>274</v>
      </c>
      <c r="H4798" s="69"/>
      <c r="I4798" s="76"/>
      <c r="J4798" s="100"/>
      <c r="K4798" s="88"/>
      <c r="N4798" s="18"/>
      <c r="P4798" s="4">
        <v>110.0</v>
      </c>
      <c r="Q4798" s="4"/>
      <c r="R4798" s="4"/>
      <c r="S4798" s="21"/>
      <c r="T4798" s="21"/>
      <c r="V4798" s="89"/>
      <c r="Z4798" s="73"/>
      <c r="AA4798" s="73">
        <v>12.001163044268367</v>
      </c>
      <c r="AB4798" s="4"/>
      <c r="AC4798" s="74"/>
      <c r="AD4798" s="75"/>
      <c r="AE4798" s="75"/>
      <c r="AF4798" s="76"/>
      <c r="AJ4798" s="90">
        <v>1103015.0</v>
      </c>
      <c r="AK4798" s="18"/>
      <c r="AL4798" s="8">
        <f t="shared" si="417"/>
        <v>0</v>
      </c>
      <c r="AO4798" s="8">
        <v>0.13407115493357227</v>
      </c>
      <c r="AT4798" s="18"/>
      <c r="AU4798" s="91"/>
    </row>
    <row r="4799" ht="12.0" customHeight="1">
      <c r="A4799" s="97">
        <v>5103016.0</v>
      </c>
      <c r="B4799" s="92" t="s">
        <v>5276</v>
      </c>
      <c r="C4799" s="81" t="str">
        <f t="shared" si="416"/>
        <v/>
      </c>
      <c r="D4799" s="82">
        <v>513.95</v>
      </c>
      <c r="E4799" s="94" t="s">
        <v>245</v>
      </c>
      <c r="F4799" s="84">
        <f t="shared" si="415"/>
        <v>627.019</v>
      </c>
      <c r="G4799" s="95" t="s">
        <v>246</v>
      </c>
      <c r="H4799" s="69"/>
      <c r="I4799" s="76"/>
      <c r="J4799" s="76"/>
      <c r="K4799" s="88"/>
      <c r="N4799" s="18"/>
      <c r="P4799" s="4">
        <v>110.0</v>
      </c>
      <c r="Q4799" s="4"/>
      <c r="R4799" s="4"/>
      <c r="S4799" s="21"/>
      <c r="T4799" s="21"/>
      <c r="V4799" s="89"/>
      <c r="Z4799" s="73"/>
      <c r="AA4799" s="73">
        <v>12.000238159030687</v>
      </c>
      <c r="AB4799" s="4"/>
      <c r="AC4799" s="74"/>
      <c r="AD4799" s="75"/>
      <c r="AE4799" s="75"/>
      <c r="AF4799" s="76"/>
      <c r="AJ4799" s="90">
        <v>1103016.0</v>
      </c>
      <c r="AK4799" s="18"/>
      <c r="AL4799" s="8">
        <f t="shared" si="417"/>
        <v>0</v>
      </c>
      <c r="AO4799" s="8">
        <v>7.738224135111778</v>
      </c>
      <c r="AT4799" s="18"/>
      <c r="AU4799" s="91"/>
    </row>
    <row r="4800" ht="12.0" customHeight="1">
      <c r="A4800" s="97">
        <v>5103017.0</v>
      </c>
      <c r="B4800" s="92" t="s">
        <v>5277</v>
      </c>
      <c r="C4800" s="81" t="str">
        <f t="shared" si="416"/>
        <v/>
      </c>
      <c r="D4800" s="82">
        <v>513.95</v>
      </c>
      <c r="E4800" s="94" t="s">
        <v>245</v>
      </c>
      <c r="F4800" s="84">
        <f t="shared" si="415"/>
        <v>627.019</v>
      </c>
      <c r="G4800" s="95" t="s">
        <v>246</v>
      </c>
      <c r="H4800" s="69"/>
      <c r="I4800" s="76"/>
      <c r="J4800" s="76"/>
      <c r="K4800" s="88"/>
      <c r="N4800" s="18"/>
      <c r="P4800" s="4">
        <v>110.0</v>
      </c>
      <c r="Q4800" s="4"/>
      <c r="R4800" s="4"/>
      <c r="S4800" s="21"/>
      <c r="T4800" s="21"/>
      <c r="V4800" s="89"/>
      <c r="Z4800" s="73"/>
      <c r="AA4800" s="73">
        <v>12.000238159030687</v>
      </c>
      <c r="AB4800" s="4"/>
      <c r="AC4800" s="74"/>
      <c r="AD4800" s="75"/>
      <c r="AE4800" s="75"/>
      <c r="AF4800" s="76"/>
      <c r="AJ4800" s="90">
        <v>1103017.0</v>
      </c>
      <c r="AK4800" s="18"/>
      <c r="AL4800" s="8">
        <f t="shared" si="417"/>
        <v>0</v>
      </c>
      <c r="AO4800" s="8">
        <v>3.4599914561829097</v>
      </c>
      <c r="AT4800" s="18"/>
      <c r="AU4800" s="91"/>
    </row>
    <row r="4801" ht="12.0" customHeight="1">
      <c r="A4801" s="97">
        <v>1103018.0</v>
      </c>
      <c r="B4801" s="92" t="s">
        <v>5278</v>
      </c>
      <c r="C4801" s="81" t="str">
        <f t="shared" si="416"/>
        <v/>
      </c>
      <c r="D4801" s="82">
        <v>256.61</v>
      </c>
      <c r="E4801" s="83" t="s">
        <v>245</v>
      </c>
      <c r="F4801" s="127">
        <f t="shared" si="415"/>
        <v>313.0642</v>
      </c>
      <c r="G4801" s="95" t="s">
        <v>246</v>
      </c>
      <c r="H4801" s="69"/>
      <c r="I4801" s="76"/>
      <c r="J4801" s="76"/>
      <c r="K4801" s="88"/>
      <c r="N4801" s="18"/>
      <c r="P4801" s="4">
        <v>110.0</v>
      </c>
      <c r="Q4801" s="4"/>
      <c r="R4801" s="4"/>
      <c r="S4801" s="21"/>
      <c r="T4801" s="21"/>
      <c r="V4801" s="89"/>
      <c r="Z4801" s="73"/>
      <c r="AA4801" s="73">
        <v>0.0</v>
      </c>
      <c r="AB4801" s="4"/>
      <c r="AC4801" s="74"/>
      <c r="AD4801" s="75"/>
      <c r="AE4801" s="75"/>
      <c r="AF4801" s="76"/>
      <c r="AJ4801" s="90"/>
      <c r="AK4801" s="18"/>
      <c r="AL4801" s="8">
        <f t="shared" si="417"/>
        <v>0</v>
      </c>
      <c r="AO4801" s="8">
        <v>74.03852792521819</v>
      </c>
      <c r="AT4801" s="18"/>
      <c r="AU4801" s="91"/>
    </row>
    <row r="4802" ht="12.0" customHeight="1">
      <c r="A4802" s="97">
        <v>5103019.0</v>
      </c>
      <c r="B4802" s="92" t="s">
        <v>5279</v>
      </c>
      <c r="C4802" s="81" t="str">
        <f t="shared" si="416"/>
        <v/>
      </c>
      <c r="D4802" s="82">
        <v>523.36</v>
      </c>
      <c r="E4802" s="94" t="s">
        <v>245</v>
      </c>
      <c r="F4802" s="84">
        <f t="shared" si="415"/>
        <v>638.4992</v>
      </c>
      <c r="G4802" s="95" t="s">
        <v>246</v>
      </c>
      <c r="H4802" s="69"/>
      <c r="I4802" s="76"/>
      <c r="J4802" s="76"/>
      <c r="K4802" s="88"/>
      <c r="N4802" s="18"/>
      <c r="P4802" s="4">
        <v>110.0</v>
      </c>
      <c r="Q4802" s="4"/>
      <c r="R4802" s="4"/>
      <c r="S4802" s="21"/>
      <c r="T4802" s="21"/>
      <c r="V4802" s="89"/>
      <c r="Z4802" s="73"/>
      <c r="AA4802" s="73">
        <v>12.000818569841556</v>
      </c>
      <c r="AB4802" s="4"/>
      <c r="AC4802" s="74"/>
      <c r="AD4802" s="75"/>
      <c r="AE4802" s="75"/>
      <c r="AF4802" s="76"/>
      <c r="AJ4802" s="90">
        <v>1103019.0</v>
      </c>
      <c r="AK4802" s="18"/>
      <c r="AL4802" s="8">
        <f t="shared" si="417"/>
        <v>0</v>
      </c>
      <c r="AO4802" s="8">
        <v>5.950591070586881</v>
      </c>
      <c r="AT4802" s="18"/>
      <c r="AU4802" s="91"/>
    </row>
    <row r="4803" ht="12.0" customHeight="1">
      <c r="A4803" s="97">
        <v>5103020.0</v>
      </c>
      <c r="B4803" s="92" t="s">
        <v>5280</v>
      </c>
      <c r="C4803" s="81" t="str">
        <f t="shared" si="416"/>
        <v/>
      </c>
      <c r="D4803" s="82">
        <v>523.36</v>
      </c>
      <c r="E4803" s="94" t="s">
        <v>245</v>
      </c>
      <c r="F4803" s="84">
        <f t="shared" si="415"/>
        <v>638.4992</v>
      </c>
      <c r="G4803" s="95" t="s">
        <v>246</v>
      </c>
      <c r="H4803" s="69"/>
      <c r="I4803" s="76"/>
      <c r="J4803" s="76"/>
      <c r="K4803" s="88"/>
      <c r="N4803" s="18"/>
      <c r="P4803" s="4">
        <v>110.0</v>
      </c>
      <c r="Q4803" s="4"/>
      <c r="R4803" s="4"/>
      <c r="S4803" s="21"/>
      <c r="T4803" s="21"/>
      <c r="V4803" s="89"/>
      <c r="Z4803" s="73"/>
      <c r="AA4803" s="73">
        <v>12.000818569841556</v>
      </c>
      <c r="AB4803" s="4"/>
      <c r="AC4803" s="74"/>
      <c r="AD4803" s="75"/>
      <c r="AE4803" s="75"/>
      <c r="AF4803" s="76"/>
      <c r="AJ4803" s="90">
        <v>1103020.0</v>
      </c>
      <c r="AK4803" s="18"/>
      <c r="AL4803" s="8">
        <f t="shared" si="417"/>
        <v>0</v>
      </c>
      <c r="AO4803" s="8">
        <v>1.5116420864797318</v>
      </c>
      <c r="AT4803" s="18"/>
      <c r="AU4803" s="91"/>
    </row>
    <row r="4804" ht="12.0" customHeight="1">
      <c r="A4804" s="97">
        <v>5103021.0</v>
      </c>
      <c r="B4804" s="92" t="s">
        <v>5281</v>
      </c>
      <c r="C4804" s="81" t="str">
        <f t="shared" si="416"/>
        <v/>
      </c>
      <c r="D4804" s="82">
        <v>523.36</v>
      </c>
      <c r="E4804" s="94" t="s">
        <v>245</v>
      </c>
      <c r="F4804" s="84">
        <f t="shared" si="415"/>
        <v>638.4992</v>
      </c>
      <c r="G4804" s="95" t="s">
        <v>246</v>
      </c>
      <c r="H4804" s="69"/>
      <c r="I4804" s="76"/>
      <c r="J4804" s="76"/>
      <c r="K4804" s="88"/>
      <c r="N4804" s="18"/>
      <c r="P4804" s="4">
        <v>110.0</v>
      </c>
      <c r="Q4804" s="4"/>
      <c r="R4804" s="4"/>
      <c r="S4804" s="21"/>
      <c r="T4804" s="21"/>
      <c r="V4804" s="89"/>
      <c r="Z4804" s="73"/>
      <c r="AA4804" s="73">
        <v>12.000818569841556</v>
      </c>
      <c r="AB4804" s="4"/>
      <c r="AC4804" s="74"/>
      <c r="AD4804" s="75"/>
      <c r="AE4804" s="75"/>
      <c r="AF4804" s="76"/>
      <c r="AJ4804" s="90">
        <v>1103021.0</v>
      </c>
      <c r="AK4804" s="18"/>
      <c r="AL4804" s="8">
        <f t="shared" si="417"/>
        <v>0</v>
      </c>
      <c r="AO4804" s="8">
        <v>0.7859271225303428</v>
      </c>
      <c r="AT4804" s="18"/>
      <c r="AU4804" s="91"/>
    </row>
    <row r="4805" ht="12.0" customHeight="1">
      <c r="A4805" s="97">
        <v>5103022.0</v>
      </c>
      <c r="B4805" s="92" t="s">
        <v>5282</v>
      </c>
      <c r="C4805" s="81" t="str">
        <f t="shared" si="416"/>
        <v/>
      </c>
      <c r="D4805" s="82">
        <v>523.36</v>
      </c>
      <c r="E4805" s="94" t="s">
        <v>245</v>
      </c>
      <c r="F4805" s="84">
        <f t="shared" si="415"/>
        <v>638.4992</v>
      </c>
      <c r="G4805" s="95" t="s">
        <v>246</v>
      </c>
      <c r="H4805" s="69"/>
      <c r="I4805" s="76"/>
      <c r="J4805" s="76"/>
      <c r="K4805" s="88"/>
      <c r="N4805" s="18"/>
      <c r="P4805" s="4">
        <v>110.0</v>
      </c>
      <c r="Q4805" s="4"/>
      <c r="R4805" s="4"/>
      <c r="S4805" s="21"/>
      <c r="T4805" s="21"/>
      <c r="V4805" s="89"/>
      <c r="Z4805" s="73"/>
      <c r="AA4805" s="73">
        <v>12.000818569841556</v>
      </c>
      <c r="AB4805" s="4"/>
      <c r="AC4805" s="74"/>
      <c r="AD4805" s="75"/>
      <c r="AE4805" s="75"/>
      <c r="AF4805" s="76"/>
      <c r="AJ4805" s="90">
        <v>1103022.0</v>
      </c>
      <c r="AK4805" s="18"/>
      <c r="AL4805" s="8">
        <f t="shared" si="417"/>
        <v>0</v>
      </c>
      <c r="AO4805" s="8">
        <v>0.6925256849389906</v>
      </c>
      <c r="AT4805" s="18"/>
      <c r="AU4805" s="91"/>
    </row>
    <row r="4806" ht="12.0" customHeight="1">
      <c r="A4806" s="97">
        <v>5103023.0</v>
      </c>
      <c r="B4806" s="92" t="s">
        <v>5283</v>
      </c>
      <c r="C4806" s="81" t="str">
        <f t="shared" si="416"/>
        <v/>
      </c>
      <c r="D4806" s="82">
        <v>523.36</v>
      </c>
      <c r="E4806" s="94" t="s">
        <v>507</v>
      </c>
      <c r="F4806" s="84">
        <f t="shared" si="415"/>
        <v>638.4992</v>
      </c>
      <c r="G4806" s="95" t="s">
        <v>274</v>
      </c>
      <c r="H4806" s="69"/>
      <c r="I4806" s="76"/>
      <c r="J4806" s="100"/>
      <c r="K4806" s="88"/>
      <c r="N4806" s="18"/>
      <c r="P4806" s="4">
        <v>110.0</v>
      </c>
      <c r="Q4806" s="4"/>
      <c r="R4806" s="4"/>
      <c r="S4806" s="21"/>
      <c r="T4806" s="21"/>
      <c r="V4806" s="89"/>
      <c r="Z4806" s="73"/>
      <c r="AA4806" s="73">
        <v>12.000818569841556</v>
      </c>
      <c r="AB4806" s="4"/>
      <c r="AC4806" s="74"/>
      <c r="AD4806" s="75"/>
      <c r="AE4806" s="75"/>
      <c r="AF4806" s="76"/>
      <c r="AJ4806" s="90">
        <v>1103023.0</v>
      </c>
      <c r="AK4806" s="18"/>
      <c r="AL4806" s="8">
        <f t="shared" si="417"/>
        <v>0</v>
      </c>
      <c r="AO4806" s="8">
        <v>0.14549310638304278</v>
      </c>
      <c r="AT4806" s="18"/>
      <c r="AU4806" s="91"/>
    </row>
    <row r="4807" ht="12.0" customHeight="1">
      <c r="A4807" s="97">
        <v>1103024.0</v>
      </c>
      <c r="B4807" s="92" t="s">
        <v>5284</v>
      </c>
      <c r="C4807" s="81" t="str">
        <f t="shared" si="416"/>
        <v/>
      </c>
      <c r="D4807" s="82">
        <v>316.21</v>
      </c>
      <c r="E4807" s="83" t="s">
        <v>245</v>
      </c>
      <c r="F4807" s="127">
        <f t="shared" si="415"/>
        <v>385.7762</v>
      </c>
      <c r="G4807" s="95" t="s">
        <v>246</v>
      </c>
      <c r="H4807" s="69"/>
      <c r="I4807" s="76"/>
      <c r="J4807" s="76"/>
      <c r="K4807" s="88"/>
      <c r="N4807" s="18"/>
      <c r="P4807" s="4">
        <v>110.0</v>
      </c>
      <c r="Q4807" s="4"/>
      <c r="R4807" s="4"/>
      <c r="S4807" s="21"/>
      <c r="T4807" s="21"/>
      <c r="V4807" s="89"/>
      <c r="Z4807" s="73"/>
      <c r="AA4807" s="73">
        <v>0.0</v>
      </c>
      <c r="AB4807" s="4"/>
      <c r="AC4807" s="74"/>
      <c r="AD4807" s="75"/>
      <c r="AE4807" s="75"/>
      <c r="AF4807" s="76"/>
      <c r="AJ4807" s="90"/>
      <c r="AK4807" s="18"/>
      <c r="AL4807" s="8">
        <f t="shared" si="417"/>
        <v>0</v>
      </c>
      <c r="AO4807" s="8">
        <v>67.01629307638996</v>
      </c>
      <c r="AT4807" s="18"/>
      <c r="AU4807" s="91"/>
    </row>
    <row r="4808" ht="12.0" customHeight="1">
      <c r="A4808" s="97">
        <v>5103025.0</v>
      </c>
      <c r="B4808" s="92" t="s">
        <v>5285</v>
      </c>
      <c r="C4808" s="81" t="str">
        <f t="shared" si="416"/>
        <v/>
      </c>
      <c r="D4808" s="82">
        <v>644.91</v>
      </c>
      <c r="E4808" s="94" t="s">
        <v>245</v>
      </c>
      <c r="F4808" s="84">
        <f t="shared" si="415"/>
        <v>786.7902</v>
      </c>
      <c r="G4808" s="95" t="s">
        <v>246</v>
      </c>
      <c r="H4808" s="69"/>
      <c r="I4808" s="76"/>
      <c r="J4808" s="76"/>
      <c r="K4808" s="88"/>
      <c r="N4808" s="18"/>
      <c r="P4808" s="4">
        <v>110.0</v>
      </c>
      <c r="Q4808" s="4"/>
      <c r="R4808" s="4"/>
      <c r="S4808" s="21"/>
      <c r="T4808" s="21"/>
      <c r="V4808" s="89"/>
      <c r="Z4808" s="73"/>
      <c r="AA4808" s="73">
        <v>12.0</v>
      </c>
      <c r="AB4808" s="4"/>
      <c r="AC4808" s="74"/>
      <c r="AD4808" s="75"/>
      <c r="AE4808" s="75"/>
      <c r="AF4808" s="76"/>
      <c r="AJ4808" s="90">
        <v>1103025.0</v>
      </c>
      <c r="AK4808" s="18"/>
      <c r="AL4808" s="8">
        <f t="shared" si="417"/>
        <v>0</v>
      </c>
      <c r="AO4808" s="8">
        <v>25.35245737604807</v>
      </c>
      <c r="AT4808" s="18"/>
      <c r="AU4808" s="91"/>
    </row>
    <row r="4809" ht="12.0" customHeight="1">
      <c r="A4809" s="97">
        <v>5103026.0</v>
      </c>
      <c r="B4809" s="92" t="s">
        <v>5286</v>
      </c>
      <c r="C4809" s="81" t="str">
        <f t="shared" si="416"/>
        <v/>
      </c>
      <c r="D4809" s="82">
        <v>644.91</v>
      </c>
      <c r="E4809" s="94" t="s">
        <v>245</v>
      </c>
      <c r="F4809" s="84">
        <f t="shared" si="415"/>
        <v>786.7902</v>
      </c>
      <c r="G4809" s="95" t="s">
        <v>246</v>
      </c>
      <c r="H4809" s="69"/>
      <c r="I4809" s="76"/>
      <c r="J4809" s="76"/>
      <c r="K4809" s="88"/>
      <c r="N4809" s="18"/>
      <c r="P4809" s="4">
        <v>110.0</v>
      </c>
      <c r="Q4809" s="4"/>
      <c r="R4809" s="4"/>
      <c r="S4809" s="21"/>
      <c r="T4809" s="21"/>
      <c r="V4809" s="89"/>
      <c r="Z4809" s="73"/>
      <c r="AA4809" s="73">
        <v>12.0</v>
      </c>
      <c r="AB4809" s="4"/>
      <c r="AC4809" s="74"/>
      <c r="AD4809" s="75"/>
      <c r="AE4809" s="75"/>
      <c r="AF4809" s="76"/>
      <c r="AJ4809" s="90">
        <v>1103026.0</v>
      </c>
      <c r="AK4809" s="18"/>
      <c r="AL4809" s="8">
        <f t="shared" si="417"/>
        <v>0</v>
      </c>
      <c r="AO4809" s="8">
        <v>3.271284822715879</v>
      </c>
      <c r="AT4809" s="18"/>
      <c r="AU4809" s="91"/>
    </row>
    <row r="4810" ht="12.0" customHeight="1">
      <c r="A4810" s="97">
        <v>5103027.0</v>
      </c>
      <c r="B4810" s="92" t="s">
        <v>5287</v>
      </c>
      <c r="C4810" s="81" t="str">
        <f t="shared" si="416"/>
        <v/>
      </c>
      <c r="D4810" s="82">
        <v>644.91</v>
      </c>
      <c r="E4810" s="94" t="s">
        <v>245</v>
      </c>
      <c r="F4810" s="84">
        <f t="shared" si="415"/>
        <v>786.7902</v>
      </c>
      <c r="G4810" s="95" t="s">
        <v>246</v>
      </c>
      <c r="H4810" s="69"/>
      <c r="I4810" s="76"/>
      <c r="J4810" s="76"/>
      <c r="K4810" s="88"/>
      <c r="N4810" s="18"/>
      <c r="P4810" s="4">
        <v>110.0</v>
      </c>
      <c r="Q4810" s="4"/>
      <c r="R4810" s="4"/>
      <c r="S4810" s="21"/>
      <c r="T4810" s="21"/>
      <c r="V4810" s="89"/>
      <c r="Z4810" s="73"/>
      <c r="AA4810" s="73">
        <v>12.0</v>
      </c>
      <c r="AB4810" s="4"/>
      <c r="AC4810" s="74"/>
      <c r="AD4810" s="75"/>
      <c r="AE4810" s="75"/>
      <c r="AF4810" s="76"/>
      <c r="AJ4810" s="90">
        <v>1103027.0</v>
      </c>
      <c r="AK4810" s="18"/>
      <c r="AL4810" s="8">
        <f t="shared" si="417"/>
        <v>0</v>
      </c>
      <c r="AO4810" s="8">
        <v>1.6356424113579395</v>
      </c>
      <c r="AT4810" s="18"/>
      <c r="AU4810" s="91"/>
    </row>
    <row r="4811" ht="12.0" customHeight="1">
      <c r="A4811" s="97">
        <v>5103028.0</v>
      </c>
      <c r="B4811" s="92" t="s">
        <v>5288</v>
      </c>
      <c r="C4811" s="81" t="str">
        <f t="shared" si="416"/>
        <v/>
      </c>
      <c r="D4811" s="82">
        <v>644.91</v>
      </c>
      <c r="E4811" s="94" t="s">
        <v>379</v>
      </c>
      <c r="F4811" s="84">
        <f t="shared" si="415"/>
        <v>786.7902</v>
      </c>
      <c r="G4811" s="95" t="s">
        <v>246</v>
      </c>
      <c r="H4811" s="69"/>
      <c r="I4811" s="76"/>
      <c r="J4811" s="76"/>
      <c r="K4811" s="88"/>
      <c r="N4811" s="18"/>
      <c r="P4811" s="4">
        <v>110.0</v>
      </c>
      <c r="Q4811" s="4"/>
      <c r="R4811" s="4"/>
      <c r="S4811" s="21"/>
      <c r="T4811" s="21"/>
      <c r="V4811" s="89"/>
      <c r="Z4811" s="73"/>
      <c r="AA4811" s="73">
        <v>12.0</v>
      </c>
      <c r="AB4811" s="4"/>
      <c r="AC4811" s="74"/>
      <c r="AD4811" s="75"/>
      <c r="AE4811" s="75"/>
      <c r="AF4811" s="76"/>
      <c r="AJ4811" s="90">
        <v>1103028.0</v>
      </c>
      <c r="AK4811" s="18"/>
      <c r="AL4811" s="8">
        <f t="shared" si="417"/>
        <v>0</v>
      </c>
      <c r="AO4811" s="8">
        <v>0.6418343639505839</v>
      </c>
      <c r="AT4811" s="18"/>
      <c r="AU4811" s="91"/>
    </row>
    <row r="4812" ht="12.0" customHeight="1">
      <c r="A4812" s="97">
        <v>5103029.0</v>
      </c>
      <c r="B4812" s="92" t="s">
        <v>5289</v>
      </c>
      <c r="C4812" s="81" t="str">
        <f t="shared" si="416"/>
        <v/>
      </c>
      <c r="D4812" s="82">
        <v>644.91</v>
      </c>
      <c r="E4812" s="94" t="s">
        <v>245</v>
      </c>
      <c r="F4812" s="84">
        <f t="shared" si="415"/>
        <v>786.7902</v>
      </c>
      <c r="G4812" s="95" t="s">
        <v>252</v>
      </c>
      <c r="H4812" s="69"/>
      <c r="I4812" s="76"/>
      <c r="J4812" s="76"/>
      <c r="K4812" s="88"/>
      <c r="N4812" s="18"/>
      <c r="P4812" s="4">
        <v>110.0</v>
      </c>
      <c r="Q4812" s="4"/>
      <c r="R4812" s="4"/>
      <c r="S4812" s="21"/>
      <c r="T4812" s="21"/>
      <c r="V4812" s="89"/>
      <c r="Z4812" s="73"/>
      <c r="AA4812" s="73">
        <v>12.0</v>
      </c>
      <c r="AB4812" s="4"/>
      <c r="AC4812" s="74"/>
      <c r="AD4812" s="75"/>
      <c r="AE4812" s="75"/>
      <c r="AF4812" s="76"/>
      <c r="AJ4812" s="90">
        <v>1103029.0</v>
      </c>
      <c r="AK4812" s="18"/>
      <c r="AL4812" s="8">
        <f t="shared" si="417"/>
        <v>0</v>
      </c>
      <c r="AO4812" s="8">
        <v>0.3757465893527091</v>
      </c>
      <c r="AT4812" s="18"/>
      <c r="AU4812" s="91"/>
    </row>
    <row r="4813" ht="12.0" customHeight="1">
      <c r="A4813" s="97">
        <v>1103030.0</v>
      </c>
      <c r="B4813" s="92" t="s">
        <v>5290</v>
      </c>
      <c r="C4813" s="81" t="str">
        <f t="shared" si="416"/>
        <v/>
      </c>
      <c r="D4813" s="82">
        <v>375.48</v>
      </c>
      <c r="E4813" s="83" t="s">
        <v>245</v>
      </c>
      <c r="F4813" s="127">
        <f t="shared" si="415"/>
        <v>458.0856</v>
      </c>
      <c r="G4813" s="95" t="s">
        <v>246</v>
      </c>
      <c r="H4813" s="69"/>
      <c r="I4813" s="76"/>
      <c r="J4813" s="76"/>
      <c r="K4813" s="88"/>
      <c r="N4813" s="18"/>
      <c r="P4813" s="4">
        <v>110.0</v>
      </c>
      <c r="Q4813" s="4"/>
      <c r="R4813" s="4"/>
      <c r="S4813" s="21"/>
      <c r="T4813" s="21"/>
      <c r="V4813" s="89"/>
      <c r="Z4813" s="73"/>
      <c r="AA4813" s="73">
        <v>0.0</v>
      </c>
      <c r="AB4813" s="4"/>
      <c r="AC4813" s="74"/>
      <c r="AD4813" s="75"/>
      <c r="AE4813" s="75"/>
      <c r="AF4813" s="76"/>
      <c r="AJ4813" s="90"/>
      <c r="AK4813" s="18"/>
      <c r="AL4813" s="8">
        <f t="shared" si="417"/>
        <v>0</v>
      </c>
      <c r="AO4813" s="8">
        <v>77.23051657048339</v>
      </c>
      <c r="AT4813" s="18"/>
      <c r="AU4813" s="91"/>
    </row>
    <row r="4814" ht="12.0" customHeight="1">
      <c r="A4814" s="97">
        <v>5103031.0</v>
      </c>
      <c r="B4814" s="92" t="s">
        <v>5291</v>
      </c>
      <c r="C4814" s="81" t="str">
        <f t="shared" si="416"/>
        <v/>
      </c>
      <c r="D4814" s="82">
        <v>765.78</v>
      </c>
      <c r="E4814" s="94" t="s">
        <v>245</v>
      </c>
      <c r="F4814" s="84">
        <f t="shared" si="415"/>
        <v>934.2516</v>
      </c>
      <c r="G4814" s="95" t="s">
        <v>246</v>
      </c>
      <c r="H4814" s="69"/>
      <c r="I4814" s="76"/>
      <c r="J4814" s="76"/>
      <c r="K4814" s="88"/>
      <c r="N4814" s="18"/>
      <c r="P4814" s="4">
        <v>110.0</v>
      </c>
      <c r="Q4814" s="4"/>
      <c r="R4814" s="4"/>
      <c r="S4814" s="21"/>
      <c r="T4814" s="21"/>
      <c r="V4814" s="89"/>
      <c r="Z4814" s="73"/>
      <c r="AA4814" s="73">
        <v>11.999760244550558</v>
      </c>
      <c r="AB4814" s="4"/>
      <c r="AC4814" s="74"/>
      <c r="AD4814" s="75"/>
      <c r="AE4814" s="75"/>
      <c r="AF4814" s="76"/>
      <c r="AJ4814" s="90">
        <v>1103031.0</v>
      </c>
      <c r="AK4814" s="18"/>
      <c r="AL4814" s="8">
        <f t="shared" si="417"/>
        <v>0</v>
      </c>
      <c r="AO4814" s="8">
        <v>4.045438793823429</v>
      </c>
      <c r="AT4814" s="18"/>
      <c r="AU4814" s="91"/>
    </row>
    <row r="4815" ht="12.0" customHeight="1">
      <c r="A4815" s="97">
        <v>5103032.0</v>
      </c>
      <c r="B4815" s="92" t="s">
        <v>5292</v>
      </c>
      <c r="C4815" s="81" t="str">
        <f t="shared" si="416"/>
        <v/>
      </c>
      <c r="D4815" s="82">
        <v>765.78</v>
      </c>
      <c r="E4815" s="94" t="s">
        <v>245</v>
      </c>
      <c r="F4815" s="84">
        <f t="shared" si="415"/>
        <v>934.2516</v>
      </c>
      <c r="G4815" s="95" t="s">
        <v>252</v>
      </c>
      <c r="H4815" s="69"/>
      <c r="I4815" s="76"/>
      <c r="J4815" s="76"/>
      <c r="K4815" s="88"/>
      <c r="N4815" s="18"/>
      <c r="P4815" s="4">
        <v>110.0</v>
      </c>
      <c r="Q4815" s="4"/>
      <c r="R4815" s="4"/>
      <c r="S4815" s="21"/>
      <c r="T4815" s="21"/>
      <c r="V4815" s="89"/>
      <c r="Z4815" s="73"/>
      <c r="AA4815" s="73">
        <v>11.999760244550558</v>
      </c>
      <c r="AB4815" s="4"/>
      <c r="AC4815" s="74"/>
      <c r="AD4815" s="75"/>
      <c r="AE4815" s="75"/>
      <c r="AF4815" s="76"/>
      <c r="AJ4815" s="90">
        <v>1103032.0</v>
      </c>
      <c r="AK4815" s="18"/>
      <c r="AL4815" s="8">
        <f t="shared" si="417"/>
        <v>0</v>
      </c>
      <c r="AO4815" s="8">
        <v>0.7032327271971194</v>
      </c>
      <c r="AT4815" s="18"/>
      <c r="AU4815" s="91"/>
    </row>
    <row r="4816" ht="12.0" customHeight="1">
      <c r="A4816" s="97">
        <v>5103033.0</v>
      </c>
      <c r="B4816" s="92" t="s">
        <v>5293</v>
      </c>
      <c r="C4816" s="81" t="str">
        <f t="shared" si="416"/>
        <v/>
      </c>
      <c r="D4816" s="82">
        <v>765.78</v>
      </c>
      <c r="E4816" s="94" t="s">
        <v>245</v>
      </c>
      <c r="F4816" s="84">
        <f t="shared" si="415"/>
        <v>934.2516</v>
      </c>
      <c r="G4816" s="95" t="s">
        <v>252</v>
      </c>
      <c r="H4816" s="69"/>
      <c r="I4816" s="76"/>
      <c r="J4816" s="76"/>
      <c r="K4816" s="88"/>
      <c r="N4816" s="18"/>
      <c r="P4816" s="4">
        <v>110.0</v>
      </c>
      <c r="Q4816" s="4"/>
      <c r="R4816" s="4"/>
      <c r="S4816" s="21"/>
      <c r="T4816" s="21"/>
      <c r="V4816" s="89"/>
      <c r="Z4816" s="73"/>
      <c r="AA4816" s="73">
        <v>11.999760244550558</v>
      </c>
      <c r="AB4816" s="4"/>
      <c r="AC4816" s="74"/>
      <c r="AD4816" s="75"/>
      <c r="AE4816" s="75"/>
      <c r="AF4816" s="76"/>
      <c r="AJ4816" s="90">
        <v>1103033.0</v>
      </c>
      <c r="AK4816" s="18"/>
      <c r="AL4816" s="8">
        <f t="shared" si="417"/>
        <v>0</v>
      </c>
      <c r="AO4816" s="8">
        <v>0.18463448734721385</v>
      </c>
      <c r="AT4816" s="18"/>
      <c r="AU4816" s="91"/>
    </row>
    <row r="4817" ht="12.0" customHeight="1">
      <c r="A4817" s="97">
        <v>1103034.0</v>
      </c>
      <c r="B4817" s="92" t="s">
        <v>5294</v>
      </c>
      <c r="C4817" s="81" t="str">
        <f t="shared" si="416"/>
        <v/>
      </c>
      <c r="D4817" s="82">
        <v>505.44</v>
      </c>
      <c r="E4817" s="83" t="s">
        <v>245</v>
      </c>
      <c r="F4817" s="127">
        <f t="shared" si="415"/>
        <v>616.6368</v>
      </c>
      <c r="G4817" s="95" t="s">
        <v>246</v>
      </c>
      <c r="H4817" s="69"/>
      <c r="I4817" s="76"/>
      <c r="J4817" s="76"/>
      <c r="K4817" s="88"/>
      <c r="N4817" s="18"/>
      <c r="P4817" s="4">
        <v>110.0</v>
      </c>
      <c r="Q4817" s="4"/>
      <c r="R4817" s="4"/>
      <c r="S4817" s="21"/>
      <c r="T4817" s="21"/>
      <c r="V4817" s="89"/>
      <c r="Z4817" s="73"/>
      <c r="AA4817" s="73">
        <v>0.0</v>
      </c>
      <c r="AB4817" s="4"/>
      <c r="AC4817" s="74"/>
      <c r="AD4817" s="75"/>
      <c r="AE4817" s="75"/>
      <c r="AF4817" s="76"/>
      <c r="AJ4817" s="90"/>
      <c r="AK4817" s="18"/>
      <c r="AL4817" s="8">
        <f t="shared" si="417"/>
        <v>0</v>
      </c>
      <c r="AO4817" s="8">
        <v>64.12255517333959</v>
      </c>
      <c r="AT4817" s="18"/>
      <c r="AU4817" s="91"/>
    </row>
    <row r="4818" ht="12.0" customHeight="1">
      <c r="A4818" s="97">
        <v>5103035.0</v>
      </c>
      <c r="B4818" s="92" t="s">
        <v>5295</v>
      </c>
      <c r="C4818" s="81" t="str">
        <f t="shared" si="416"/>
        <v/>
      </c>
      <c r="D4818" s="82">
        <v>1030.83</v>
      </c>
      <c r="E4818" s="94" t="s">
        <v>245</v>
      </c>
      <c r="F4818" s="84">
        <f t="shared" si="415"/>
        <v>1257.6126</v>
      </c>
      <c r="G4818" s="95" t="s">
        <v>246</v>
      </c>
      <c r="H4818" s="69"/>
      <c r="I4818" s="76"/>
      <c r="J4818" s="76"/>
      <c r="K4818" s="88"/>
      <c r="N4818" s="18"/>
      <c r="P4818" s="4">
        <v>110.0</v>
      </c>
      <c r="Q4818" s="4"/>
      <c r="R4818" s="4"/>
      <c r="S4818" s="21"/>
      <c r="T4818" s="21"/>
      <c r="V4818" s="89"/>
      <c r="Z4818" s="73"/>
      <c r="AA4818" s="73">
        <v>12.000178110250246</v>
      </c>
      <c r="AB4818" s="4"/>
      <c r="AC4818" s="74"/>
      <c r="AD4818" s="75"/>
      <c r="AE4818" s="75"/>
      <c r="AF4818" s="76"/>
      <c r="AJ4818" s="90">
        <v>1103035.0</v>
      </c>
      <c r="AK4818" s="18"/>
      <c r="AL4818" s="8">
        <f t="shared" si="417"/>
        <v>0</v>
      </c>
      <c r="AO4818" s="8">
        <v>6.717607347022637</v>
      </c>
      <c r="AT4818" s="18"/>
      <c r="AU4818" s="91"/>
    </row>
    <row r="4819" ht="12.0" customHeight="1">
      <c r="A4819" s="97">
        <v>5103036.0</v>
      </c>
      <c r="B4819" s="92" t="s">
        <v>5296</v>
      </c>
      <c r="C4819" s="81" t="str">
        <f t="shared" si="416"/>
        <v/>
      </c>
      <c r="D4819" s="82">
        <v>1030.83</v>
      </c>
      <c r="E4819" s="94" t="s">
        <v>245</v>
      </c>
      <c r="F4819" s="84">
        <f t="shared" si="415"/>
        <v>1257.6126</v>
      </c>
      <c r="G4819" s="95" t="s">
        <v>246</v>
      </c>
      <c r="H4819" s="69"/>
      <c r="I4819" s="76"/>
      <c r="J4819" s="76"/>
      <c r="K4819" s="88"/>
      <c r="N4819" s="18"/>
      <c r="P4819" s="4">
        <v>110.0</v>
      </c>
      <c r="Q4819" s="4"/>
      <c r="R4819" s="4"/>
      <c r="S4819" s="21"/>
      <c r="T4819" s="21"/>
      <c r="V4819" s="89"/>
      <c r="Z4819" s="73"/>
      <c r="AA4819" s="73">
        <v>12.000178110250246</v>
      </c>
      <c r="AB4819" s="4"/>
      <c r="AC4819" s="74"/>
      <c r="AD4819" s="75"/>
      <c r="AE4819" s="75"/>
      <c r="AF4819" s="76"/>
      <c r="AJ4819" s="90">
        <v>1103036.0</v>
      </c>
      <c r="AK4819" s="18"/>
      <c r="AL4819" s="8">
        <f t="shared" si="417"/>
        <v>0</v>
      </c>
      <c r="AO4819" s="8">
        <v>0.6971875756983201</v>
      </c>
      <c r="AT4819" s="18"/>
      <c r="AU4819" s="91"/>
    </row>
    <row r="4820" ht="12.0" customHeight="1">
      <c r="A4820" s="97">
        <v>5103037.0</v>
      </c>
      <c r="B4820" s="92" t="s">
        <v>5297</v>
      </c>
      <c r="C4820" s="81" t="str">
        <f t="shared" si="416"/>
        <v/>
      </c>
      <c r="D4820" s="82">
        <v>1030.83</v>
      </c>
      <c r="E4820" s="94" t="s">
        <v>245</v>
      </c>
      <c r="F4820" s="84">
        <f t="shared" si="415"/>
        <v>1257.6126</v>
      </c>
      <c r="G4820" s="95" t="s">
        <v>246</v>
      </c>
      <c r="H4820" s="69"/>
      <c r="I4820" s="76"/>
      <c r="J4820" s="76"/>
      <c r="K4820" s="88"/>
      <c r="N4820" s="18"/>
      <c r="P4820" s="4">
        <v>110.0</v>
      </c>
      <c r="Q4820" s="4"/>
      <c r="R4820" s="4"/>
      <c r="S4820" s="21"/>
      <c r="T4820" s="21"/>
      <c r="V4820" s="89"/>
      <c r="Z4820" s="73"/>
      <c r="AA4820" s="73">
        <v>12.000178110250246</v>
      </c>
      <c r="AB4820" s="4"/>
      <c r="AC4820" s="74"/>
      <c r="AD4820" s="75"/>
      <c r="AE4820" s="75"/>
      <c r="AF4820" s="76"/>
      <c r="AJ4820" s="90">
        <v>1103037.0</v>
      </c>
      <c r="AK4820" s="18"/>
      <c r="AL4820" s="8">
        <f t="shared" si="417"/>
        <v>0</v>
      </c>
      <c r="AO4820" s="8">
        <v>2.595439202258746</v>
      </c>
      <c r="AT4820" s="18"/>
      <c r="AU4820" s="91"/>
    </row>
    <row r="4821" ht="12.0" customHeight="1">
      <c r="A4821" s="97">
        <v>5103038.0</v>
      </c>
      <c r="B4821" s="92" t="s">
        <v>5298</v>
      </c>
      <c r="C4821" s="81" t="str">
        <f t="shared" si="416"/>
        <v/>
      </c>
      <c r="D4821" s="82">
        <v>1030.83</v>
      </c>
      <c r="E4821" s="94" t="s">
        <v>245</v>
      </c>
      <c r="F4821" s="84">
        <f t="shared" si="415"/>
        <v>1257.6126</v>
      </c>
      <c r="G4821" s="95" t="s">
        <v>252</v>
      </c>
      <c r="H4821" s="69"/>
      <c r="I4821" s="76"/>
      <c r="J4821" s="76"/>
      <c r="K4821" s="88"/>
      <c r="N4821" s="18"/>
      <c r="P4821" s="4">
        <v>110.0</v>
      </c>
      <c r="Q4821" s="4"/>
      <c r="R4821" s="4"/>
      <c r="S4821" s="21"/>
      <c r="T4821" s="21"/>
      <c r="V4821" s="89"/>
      <c r="Z4821" s="73"/>
      <c r="AA4821" s="73">
        <v>12.000178110250246</v>
      </c>
      <c r="AB4821" s="4"/>
      <c r="AC4821" s="74"/>
      <c r="AD4821" s="75"/>
      <c r="AE4821" s="75"/>
      <c r="AF4821" s="76"/>
      <c r="AJ4821" s="90">
        <v>1103038.0</v>
      </c>
      <c r="AK4821" s="18"/>
      <c r="AL4821" s="8">
        <f t="shared" si="417"/>
        <v>0</v>
      </c>
      <c r="AO4821" s="8">
        <v>0.6647224965039862</v>
      </c>
      <c r="AT4821" s="18"/>
      <c r="AU4821" s="91"/>
    </row>
    <row r="4822" ht="12.0" customHeight="1">
      <c r="A4822" s="97">
        <v>5103039.0</v>
      </c>
      <c r="B4822" s="92" t="s">
        <v>5299</v>
      </c>
      <c r="C4822" s="81" t="str">
        <f t="shared" si="416"/>
        <v/>
      </c>
      <c r="D4822" s="82">
        <v>1200.83</v>
      </c>
      <c r="E4822" s="94" t="s">
        <v>245</v>
      </c>
      <c r="F4822" s="84">
        <f t="shared" si="415"/>
        <v>1465.0126</v>
      </c>
      <c r="G4822" s="95" t="s">
        <v>246</v>
      </c>
      <c r="H4822" s="69"/>
      <c r="I4822" s="76"/>
      <c r="J4822" s="76"/>
      <c r="K4822" s="88"/>
      <c r="N4822" s="18"/>
      <c r="P4822" s="4">
        <v>110.0</v>
      </c>
      <c r="Q4822" s="4"/>
      <c r="R4822" s="4"/>
      <c r="S4822" s="21"/>
      <c r="T4822" s="21"/>
      <c r="V4822" s="89"/>
      <c r="Z4822" s="73"/>
      <c r="AA4822" s="73">
        <v>11.999898068396107</v>
      </c>
      <c r="AB4822" s="4"/>
      <c r="AC4822" s="74"/>
      <c r="AD4822" s="75"/>
      <c r="AE4822" s="75"/>
      <c r="AF4822" s="76"/>
      <c r="AJ4822" s="90">
        <v>1103039.0</v>
      </c>
      <c r="AK4822" s="18"/>
      <c r="AL4822" s="8">
        <f t="shared" si="417"/>
        <v>0</v>
      </c>
      <c r="AO4822" s="8">
        <v>9.077159360510471</v>
      </c>
      <c r="AT4822" s="18"/>
      <c r="AU4822" s="91"/>
    </row>
    <row r="4823" ht="12.0" customHeight="1">
      <c r="A4823" s="97">
        <v>5103040.0</v>
      </c>
      <c r="B4823" s="92" t="s">
        <v>5300</v>
      </c>
      <c r="C4823" s="81" t="str">
        <f t="shared" si="416"/>
        <v/>
      </c>
      <c r="D4823" s="82">
        <v>1200.83</v>
      </c>
      <c r="E4823" s="94" t="s">
        <v>245</v>
      </c>
      <c r="F4823" s="84">
        <f t="shared" si="415"/>
        <v>1465.0126</v>
      </c>
      <c r="G4823" s="95" t="s">
        <v>246</v>
      </c>
      <c r="H4823" s="69"/>
      <c r="I4823" s="76"/>
      <c r="J4823" s="76"/>
      <c r="K4823" s="88"/>
      <c r="N4823" s="18"/>
      <c r="P4823" s="4">
        <v>110.0</v>
      </c>
      <c r="Q4823" s="4"/>
      <c r="R4823" s="4"/>
      <c r="S4823" s="21"/>
      <c r="T4823" s="21"/>
      <c r="V4823" s="89"/>
      <c r="Z4823" s="73"/>
      <c r="AA4823" s="73">
        <v>11.999898068396107</v>
      </c>
      <c r="AB4823" s="4"/>
      <c r="AC4823" s="74"/>
      <c r="AD4823" s="75"/>
      <c r="AE4823" s="75"/>
      <c r="AF4823" s="76"/>
      <c r="AJ4823" s="90">
        <v>1103040.0</v>
      </c>
      <c r="AK4823" s="18"/>
      <c r="AL4823" s="8">
        <f t="shared" si="417"/>
        <v>0</v>
      </c>
      <c r="AO4823" s="8">
        <v>0.5386446213929291</v>
      </c>
      <c r="AT4823" s="18"/>
      <c r="AU4823" s="91"/>
    </row>
    <row r="4824" ht="12.0" customHeight="1">
      <c r="A4824" s="97">
        <v>5103041.0</v>
      </c>
      <c r="B4824" s="92" t="s">
        <v>5301</v>
      </c>
      <c r="C4824" s="81" t="str">
        <f t="shared" si="416"/>
        <v/>
      </c>
      <c r="D4824" s="82">
        <v>1200.83</v>
      </c>
      <c r="E4824" s="94" t="s">
        <v>245</v>
      </c>
      <c r="F4824" s="84">
        <f t="shared" si="415"/>
        <v>1465.0126</v>
      </c>
      <c r="G4824" s="95" t="s">
        <v>246</v>
      </c>
      <c r="H4824" s="69"/>
      <c r="I4824" s="76"/>
      <c r="J4824" s="76"/>
      <c r="K4824" s="88"/>
      <c r="N4824" s="18"/>
      <c r="P4824" s="4">
        <v>110.0</v>
      </c>
      <c r="Q4824" s="4"/>
      <c r="R4824" s="4"/>
      <c r="S4824" s="21"/>
      <c r="T4824" s="21"/>
      <c r="V4824" s="89"/>
      <c r="Z4824" s="73"/>
      <c r="AA4824" s="73">
        <v>11.999898068396107</v>
      </c>
      <c r="AB4824" s="4"/>
      <c r="AC4824" s="74"/>
      <c r="AD4824" s="75"/>
      <c r="AE4824" s="75"/>
      <c r="AF4824" s="76"/>
      <c r="AJ4824" s="90">
        <v>1103041.0</v>
      </c>
      <c r="AK4824" s="18"/>
      <c r="AL4824" s="8">
        <f t="shared" si="417"/>
        <v>0</v>
      </c>
      <c r="AO4824" s="8">
        <v>1.756869553647188</v>
      </c>
      <c r="AT4824" s="18"/>
      <c r="AU4824" s="91"/>
    </row>
    <row r="4825" ht="12.0" customHeight="1">
      <c r="A4825" s="97">
        <v>5103042.0</v>
      </c>
      <c r="B4825" s="92" t="s">
        <v>5302</v>
      </c>
      <c r="C4825" s="81" t="str">
        <f t="shared" si="416"/>
        <v/>
      </c>
      <c r="D4825" s="82">
        <v>1200.83</v>
      </c>
      <c r="E4825" s="94" t="s">
        <v>372</v>
      </c>
      <c r="F4825" s="84">
        <f t="shared" si="415"/>
        <v>1465.0126</v>
      </c>
      <c r="G4825" s="95" t="s">
        <v>252</v>
      </c>
      <c r="H4825" s="69"/>
      <c r="I4825" s="76"/>
      <c r="J4825" s="76"/>
      <c r="K4825" s="88"/>
      <c r="N4825" s="18"/>
      <c r="P4825" s="4">
        <v>110.0</v>
      </c>
      <c r="Q4825" s="4"/>
      <c r="R4825" s="4"/>
      <c r="S4825" s="21"/>
      <c r="T4825" s="21"/>
      <c r="V4825" s="89"/>
      <c r="Z4825" s="73"/>
      <c r="AA4825" s="73">
        <v>11.999898068396107</v>
      </c>
      <c r="AB4825" s="4"/>
      <c r="AC4825" s="74"/>
      <c r="AD4825" s="75"/>
      <c r="AE4825" s="75"/>
      <c r="AF4825" s="76"/>
      <c r="AJ4825" s="90">
        <v>1103042.0</v>
      </c>
      <c r="AK4825" s="18"/>
      <c r="AL4825" s="8">
        <f t="shared" si="417"/>
        <v>0</v>
      </c>
      <c r="AO4825" s="8">
        <v>0.23725392326600458</v>
      </c>
      <c r="AT4825" s="18"/>
      <c r="AU4825" s="91"/>
    </row>
    <row r="4826" ht="12.0" customHeight="1">
      <c r="A4826" s="97">
        <v>1103043.0</v>
      </c>
      <c r="B4826" s="92" t="s">
        <v>5303</v>
      </c>
      <c r="C4826" s="81" t="str">
        <f t="shared" si="416"/>
        <v/>
      </c>
      <c r="D4826" s="82">
        <v>741.3</v>
      </c>
      <c r="E4826" s="83" t="s">
        <v>245</v>
      </c>
      <c r="F4826" s="127">
        <f t="shared" si="415"/>
        <v>904.386</v>
      </c>
      <c r="G4826" s="95" t="s">
        <v>246</v>
      </c>
      <c r="H4826" s="69"/>
      <c r="I4826" s="76"/>
      <c r="J4826" s="76"/>
      <c r="K4826" s="88"/>
      <c r="N4826" s="18"/>
      <c r="P4826" s="4">
        <v>110.0</v>
      </c>
      <c r="Q4826" s="4"/>
      <c r="R4826" s="4"/>
      <c r="S4826" s="21"/>
      <c r="T4826" s="21"/>
      <c r="V4826" s="89"/>
      <c r="Z4826" s="73"/>
      <c r="AA4826" s="73">
        <v>0.0</v>
      </c>
      <c r="AB4826" s="4"/>
      <c r="AC4826" s="74"/>
      <c r="AD4826" s="75"/>
      <c r="AE4826" s="75"/>
      <c r="AF4826" s="76"/>
      <c r="AJ4826" s="90"/>
      <c r="AK4826" s="18"/>
      <c r="AL4826" s="8">
        <f t="shared" si="417"/>
        <v>0</v>
      </c>
      <c r="AO4826" s="8">
        <v>39.11845995128167</v>
      </c>
      <c r="AT4826" s="18"/>
      <c r="AU4826" s="91"/>
    </row>
    <row r="4827" ht="12.0" customHeight="1">
      <c r="A4827" s="97">
        <v>5103044.0</v>
      </c>
      <c r="B4827" s="92" t="s">
        <v>5304</v>
      </c>
      <c r="C4827" s="81" t="str">
        <f t="shared" si="416"/>
        <v/>
      </c>
      <c r="D4827" s="82">
        <v>1511.87</v>
      </c>
      <c r="E4827" s="94" t="s">
        <v>245</v>
      </c>
      <c r="F4827" s="84">
        <f t="shared" si="415"/>
        <v>1844.4814</v>
      </c>
      <c r="G4827" s="95" t="s">
        <v>246</v>
      </c>
      <c r="H4827" s="69"/>
      <c r="I4827" s="76"/>
      <c r="J4827" s="76"/>
      <c r="K4827" s="88"/>
      <c r="N4827" s="18"/>
      <c r="P4827" s="4">
        <v>110.0</v>
      </c>
      <c r="Q4827" s="4"/>
      <c r="R4827" s="4"/>
      <c r="S4827" s="21"/>
      <c r="T4827" s="21"/>
      <c r="V4827" s="89"/>
      <c r="Z4827" s="73"/>
      <c r="AA4827" s="73">
        <v>12.000323840751307</v>
      </c>
      <c r="AB4827" s="4"/>
      <c r="AC4827" s="74"/>
      <c r="AD4827" s="75"/>
      <c r="AE4827" s="75"/>
      <c r="AF4827" s="76"/>
      <c r="AJ4827" s="90">
        <v>1103044.0</v>
      </c>
      <c r="AK4827" s="18"/>
      <c r="AL4827" s="8">
        <f t="shared" si="417"/>
        <v>0</v>
      </c>
      <c r="AO4827" s="8">
        <v>10.245304358323184</v>
      </c>
      <c r="AT4827" s="18"/>
      <c r="AU4827" s="91"/>
    </row>
    <row r="4828" ht="12.0" customHeight="1">
      <c r="A4828" s="97">
        <v>5103045.0</v>
      </c>
      <c r="B4828" s="92" t="s">
        <v>5305</v>
      </c>
      <c r="C4828" s="81" t="str">
        <f t="shared" si="416"/>
        <v/>
      </c>
      <c r="D4828" s="82">
        <v>1511.87</v>
      </c>
      <c r="E4828" s="94" t="s">
        <v>245</v>
      </c>
      <c r="F4828" s="84">
        <f t="shared" si="415"/>
        <v>1844.4814</v>
      </c>
      <c r="G4828" s="95" t="s">
        <v>246</v>
      </c>
      <c r="H4828" s="69"/>
      <c r="I4828" s="76"/>
      <c r="J4828" s="76"/>
      <c r="K4828" s="88"/>
      <c r="N4828" s="18"/>
      <c r="P4828" s="4">
        <v>110.0</v>
      </c>
      <c r="Q4828" s="4"/>
      <c r="R4828" s="4"/>
      <c r="S4828" s="21"/>
      <c r="T4828" s="21"/>
      <c r="V4828" s="89"/>
      <c r="Z4828" s="73"/>
      <c r="AA4828" s="73">
        <v>12.000323840751307</v>
      </c>
      <c r="AB4828" s="4"/>
      <c r="AC4828" s="74"/>
      <c r="AD4828" s="75"/>
      <c r="AE4828" s="75"/>
      <c r="AF4828" s="76"/>
      <c r="AJ4828" s="90">
        <v>1103045.0</v>
      </c>
      <c r="AK4828" s="18"/>
      <c r="AL4828" s="8">
        <f t="shared" si="417"/>
        <v>0</v>
      </c>
      <c r="AO4828" s="8">
        <v>0.7994282661525276</v>
      </c>
      <c r="AT4828" s="18"/>
      <c r="AU4828" s="91"/>
    </row>
    <row r="4829" ht="12.0" customHeight="1">
      <c r="A4829" s="97">
        <v>5103046.0</v>
      </c>
      <c r="B4829" s="92" t="s">
        <v>5306</v>
      </c>
      <c r="C4829" s="81" t="str">
        <f t="shared" si="416"/>
        <v/>
      </c>
      <c r="D4829" s="82">
        <v>1511.87</v>
      </c>
      <c r="E4829" s="94" t="s">
        <v>245</v>
      </c>
      <c r="F4829" s="84">
        <f t="shared" si="415"/>
        <v>1844.4814</v>
      </c>
      <c r="G4829" s="95" t="s">
        <v>246</v>
      </c>
      <c r="H4829" s="69"/>
      <c r="I4829" s="76"/>
      <c r="J4829" s="76"/>
      <c r="K4829" s="88"/>
      <c r="N4829" s="18"/>
      <c r="P4829" s="4">
        <v>110.0</v>
      </c>
      <c r="Q4829" s="4"/>
      <c r="R4829" s="4"/>
      <c r="S4829" s="21"/>
      <c r="T4829" s="21"/>
      <c r="V4829" s="89"/>
      <c r="Z4829" s="73"/>
      <c r="AA4829" s="73">
        <v>12.000323840751307</v>
      </c>
      <c r="AB4829" s="4"/>
      <c r="AC4829" s="74"/>
      <c r="AD4829" s="75"/>
      <c r="AE4829" s="75"/>
      <c r="AF4829" s="76"/>
      <c r="AJ4829" s="90">
        <v>1103046.0</v>
      </c>
      <c r="AK4829" s="18"/>
      <c r="AL4829" s="8">
        <f t="shared" si="417"/>
        <v>0</v>
      </c>
      <c r="AO4829" s="8">
        <v>2.1995568678885933</v>
      </c>
      <c r="AT4829" s="18"/>
      <c r="AU4829" s="91"/>
    </row>
    <row r="4830" ht="12.0" customHeight="1">
      <c r="A4830" s="97">
        <v>5103047.0</v>
      </c>
      <c r="B4830" s="92" t="s">
        <v>5307</v>
      </c>
      <c r="C4830" s="81" t="str">
        <f t="shared" si="416"/>
        <v/>
      </c>
      <c r="D4830" s="82">
        <v>1511.87</v>
      </c>
      <c r="E4830" s="94" t="s">
        <v>245</v>
      </c>
      <c r="F4830" s="84">
        <f t="shared" si="415"/>
        <v>1844.4814</v>
      </c>
      <c r="G4830" s="95" t="s">
        <v>246</v>
      </c>
      <c r="H4830" s="69"/>
      <c r="I4830" s="76"/>
      <c r="J4830" s="76"/>
      <c r="K4830" s="88"/>
      <c r="N4830" s="18"/>
      <c r="P4830" s="4">
        <v>110.0</v>
      </c>
      <c r="Q4830" s="4"/>
      <c r="R4830" s="4"/>
      <c r="S4830" s="21"/>
      <c r="T4830" s="21"/>
      <c r="V4830" s="89"/>
      <c r="Z4830" s="73"/>
      <c r="AA4830" s="73">
        <v>12.000323840751307</v>
      </c>
      <c r="AB4830" s="4"/>
      <c r="AC4830" s="74"/>
      <c r="AD4830" s="75"/>
      <c r="AE4830" s="75"/>
      <c r="AF4830" s="76"/>
      <c r="AJ4830" s="90">
        <v>1103047.0</v>
      </c>
      <c r="AK4830" s="18"/>
      <c r="AL4830" s="8">
        <f t="shared" si="417"/>
        <v>0</v>
      </c>
      <c r="AO4830" s="8">
        <v>0.9708767222351147</v>
      </c>
      <c r="AT4830" s="18"/>
      <c r="AU4830" s="91"/>
    </row>
    <row r="4831" ht="12.0" customHeight="1">
      <c r="A4831" s="97">
        <v>5103048.0</v>
      </c>
      <c r="B4831" s="92" t="s">
        <v>5308</v>
      </c>
      <c r="C4831" s="81" t="str">
        <f t="shared" si="416"/>
        <v/>
      </c>
      <c r="D4831" s="82">
        <v>1669.39</v>
      </c>
      <c r="E4831" s="94" t="s">
        <v>245</v>
      </c>
      <c r="F4831" s="84">
        <f t="shared" si="415"/>
        <v>2036.6558</v>
      </c>
      <c r="G4831" s="95" t="s">
        <v>246</v>
      </c>
      <c r="H4831" s="69"/>
      <c r="I4831" s="76"/>
      <c r="J4831" s="76"/>
      <c r="K4831" s="88"/>
      <c r="N4831" s="18"/>
      <c r="P4831" s="4">
        <v>110.0</v>
      </c>
      <c r="Q4831" s="4"/>
      <c r="R4831" s="4"/>
      <c r="S4831" s="21"/>
      <c r="T4831" s="21"/>
      <c r="V4831" s="89"/>
      <c r="Z4831" s="73"/>
      <c r="AA4831" s="73">
        <v>11.999926678825759</v>
      </c>
      <c r="AB4831" s="4"/>
      <c r="AC4831" s="74"/>
      <c r="AD4831" s="75"/>
      <c r="AE4831" s="75"/>
      <c r="AF4831" s="76"/>
      <c r="AJ4831" s="90">
        <v>1103048.0</v>
      </c>
      <c r="AK4831" s="18"/>
      <c r="AL4831" s="8">
        <f t="shared" si="417"/>
        <v>0</v>
      </c>
      <c r="AO4831" s="8">
        <v>7.501826167054172</v>
      </c>
      <c r="AT4831" s="18"/>
      <c r="AU4831" s="91"/>
    </row>
    <row r="4832" ht="12.0" customHeight="1">
      <c r="A4832" s="97">
        <v>5103049.0</v>
      </c>
      <c r="B4832" s="92" t="s">
        <v>5309</v>
      </c>
      <c r="C4832" s="81" t="str">
        <f t="shared" si="416"/>
        <v/>
      </c>
      <c r="D4832" s="82">
        <v>1669.39</v>
      </c>
      <c r="E4832" s="94" t="s">
        <v>245</v>
      </c>
      <c r="F4832" s="84">
        <f t="shared" si="415"/>
        <v>2036.6558</v>
      </c>
      <c r="G4832" s="95" t="s">
        <v>246</v>
      </c>
      <c r="H4832" s="69"/>
      <c r="I4832" s="76"/>
      <c r="J4832" s="76"/>
      <c r="K4832" s="88"/>
      <c r="N4832" s="18"/>
      <c r="P4832" s="4">
        <v>110.0</v>
      </c>
      <c r="Q4832" s="4"/>
      <c r="R4832" s="4"/>
      <c r="S4832" s="21"/>
      <c r="T4832" s="21"/>
      <c r="V4832" s="89"/>
      <c r="Z4832" s="73"/>
      <c r="AA4832" s="73">
        <v>11.999926678825759</v>
      </c>
      <c r="AB4832" s="4"/>
      <c r="AC4832" s="74"/>
      <c r="AD4832" s="75"/>
      <c r="AE4832" s="75"/>
      <c r="AF4832" s="76"/>
      <c r="AJ4832" s="90">
        <v>1103049.0</v>
      </c>
      <c r="AK4832" s="18"/>
      <c r="AL4832" s="8">
        <f t="shared" si="417"/>
        <v>0</v>
      </c>
      <c r="AO4832" s="8">
        <v>1.0370171466221942</v>
      </c>
      <c r="AT4832" s="18"/>
      <c r="AU4832" s="91"/>
    </row>
    <row r="4833" ht="12.0" customHeight="1">
      <c r="A4833" s="97">
        <v>5103050.0</v>
      </c>
      <c r="B4833" s="92" t="s">
        <v>5310</v>
      </c>
      <c r="C4833" s="81" t="str">
        <f t="shared" si="416"/>
        <v/>
      </c>
      <c r="D4833" s="82">
        <v>1669.39</v>
      </c>
      <c r="E4833" s="94" t="s">
        <v>245</v>
      </c>
      <c r="F4833" s="84">
        <f t="shared" si="415"/>
        <v>2036.6558</v>
      </c>
      <c r="G4833" s="95" t="s">
        <v>246</v>
      </c>
      <c r="H4833" s="69"/>
      <c r="I4833" s="76"/>
      <c r="J4833" s="76"/>
      <c r="K4833" s="88"/>
      <c r="N4833" s="18"/>
      <c r="P4833" s="4">
        <v>110.0</v>
      </c>
      <c r="Q4833" s="4"/>
      <c r="R4833" s="4"/>
      <c r="S4833" s="21"/>
      <c r="T4833" s="21"/>
      <c r="V4833" s="89"/>
      <c r="Z4833" s="73"/>
      <c r="AA4833" s="73">
        <v>11.999926678825759</v>
      </c>
      <c r="AB4833" s="4"/>
      <c r="AC4833" s="74"/>
      <c r="AD4833" s="75"/>
      <c r="AE4833" s="75"/>
      <c r="AF4833" s="76"/>
      <c r="AJ4833" s="90">
        <v>1103050.0</v>
      </c>
      <c r="AK4833" s="18"/>
      <c r="AL4833" s="8">
        <f t="shared" si="417"/>
        <v>0</v>
      </c>
      <c r="AO4833" s="8">
        <v>1.0073880852901316</v>
      </c>
      <c r="AT4833" s="18"/>
      <c r="AU4833" s="91"/>
    </row>
    <row r="4834" ht="12.0" customHeight="1">
      <c r="A4834" s="97">
        <v>5103051.0</v>
      </c>
      <c r="B4834" s="92" t="s">
        <v>5311</v>
      </c>
      <c r="C4834" s="81" t="str">
        <f t="shared" si="416"/>
        <v/>
      </c>
      <c r="D4834" s="82">
        <v>1669.39</v>
      </c>
      <c r="E4834" s="94" t="s">
        <v>458</v>
      </c>
      <c r="F4834" s="84">
        <f t="shared" si="415"/>
        <v>2036.6558</v>
      </c>
      <c r="G4834" s="95" t="s">
        <v>246</v>
      </c>
      <c r="H4834" s="69"/>
      <c r="I4834" s="76"/>
      <c r="J4834" s="76"/>
      <c r="K4834" s="88"/>
      <c r="N4834" s="18"/>
      <c r="P4834" s="4">
        <v>110.0</v>
      </c>
      <c r="Q4834" s="4"/>
      <c r="R4834" s="4"/>
      <c r="S4834" s="21"/>
      <c r="T4834" s="21"/>
      <c r="V4834" s="89"/>
      <c r="Z4834" s="73"/>
      <c r="AA4834" s="73">
        <v>11.999926678825759</v>
      </c>
      <c r="AB4834" s="4"/>
      <c r="AC4834" s="74"/>
      <c r="AD4834" s="75"/>
      <c r="AE4834" s="75"/>
      <c r="AF4834" s="76"/>
      <c r="AJ4834" s="90">
        <v>1103051.0</v>
      </c>
      <c r="AK4834" s="18"/>
      <c r="AL4834" s="8">
        <f t="shared" si="417"/>
        <v>0</v>
      </c>
      <c r="AO4834" s="8">
        <v>0.2880603185061651</v>
      </c>
      <c r="AT4834" s="18"/>
      <c r="AU4834" s="91"/>
    </row>
    <row r="4835" ht="12.0" customHeight="1">
      <c r="A4835" s="97">
        <v>5103052.0</v>
      </c>
      <c r="B4835" s="92" t="s">
        <v>5312</v>
      </c>
      <c r="C4835" s="81" t="str">
        <f t="shared" si="416"/>
        <v/>
      </c>
      <c r="D4835" s="82">
        <v>2313.05</v>
      </c>
      <c r="E4835" s="94" t="s">
        <v>245</v>
      </c>
      <c r="F4835" s="84">
        <f t="shared" si="415"/>
        <v>2821.921</v>
      </c>
      <c r="G4835" s="95" t="s">
        <v>246</v>
      </c>
      <c r="H4835" s="69"/>
      <c r="I4835" s="76"/>
      <c r="J4835" s="76"/>
      <c r="K4835" s="88"/>
      <c r="N4835" s="18"/>
      <c r="P4835" s="4">
        <v>110.0</v>
      </c>
      <c r="Q4835" s="4"/>
      <c r="R4835" s="4"/>
      <c r="S4835" s="21"/>
      <c r="T4835" s="21"/>
      <c r="V4835" s="89"/>
      <c r="Z4835" s="73"/>
      <c r="AA4835" s="73">
        <v>11.999761870113375</v>
      </c>
      <c r="AB4835" s="4"/>
      <c r="AC4835" s="74"/>
      <c r="AD4835" s="75"/>
      <c r="AE4835" s="75"/>
      <c r="AF4835" s="76"/>
      <c r="AJ4835" s="90">
        <v>1103052.0</v>
      </c>
      <c r="AK4835" s="18"/>
      <c r="AL4835" s="8">
        <f t="shared" si="417"/>
        <v>0</v>
      </c>
      <c r="AO4835" s="8">
        <v>63.61761118940048</v>
      </c>
      <c r="AT4835" s="18"/>
      <c r="AU4835" s="91"/>
    </row>
    <row r="4836" ht="12.0" customHeight="1">
      <c r="A4836" s="97">
        <v>5103053.0</v>
      </c>
      <c r="B4836" s="92" t="s">
        <v>5313</v>
      </c>
      <c r="C4836" s="81" t="str">
        <f t="shared" si="416"/>
        <v/>
      </c>
      <c r="D4836" s="82">
        <v>2313.05</v>
      </c>
      <c r="E4836" s="94" t="s">
        <v>245</v>
      </c>
      <c r="F4836" s="84">
        <f t="shared" si="415"/>
        <v>2821.921</v>
      </c>
      <c r="G4836" s="95" t="s">
        <v>246</v>
      </c>
      <c r="H4836" s="69"/>
      <c r="I4836" s="76"/>
      <c r="J4836" s="76"/>
      <c r="K4836" s="88"/>
      <c r="N4836" s="18"/>
      <c r="P4836" s="4">
        <v>110.0</v>
      </c>
      <c r="Q4836" s="4"/>
      <c r="R4836" s="4"/>
      <c r="S4836" s="21"/>
      <c r="T4836" s="21"/>
      <c r="V4836" s="89"/>
      <c r="Z4836" s="73"/>
      <c r="AA4836" s="73">
        <v>11.999761870113375</v>
      </c>
      <c r="AB4836" s="4"/>
      <c r="AC4836" s="74"/>
      <c r="AD4836" s="75"/>
      <c r="AE4836" s="75"/>
      <c r="AF4836" s="76"/>
      <c r="AJ4836" s="90">
        <v>1103053.0</v>
      </c>
      <c r="AK4836" s="18"/>
      <c r="AL4836" s="8">
        <f t="shared" si="417"/>
        <v>0</v>
      </c>
      <c r="AO4836" s="8">
        <v>1.1891142278392612</v>
      </c>
      <c r="AT4836" s="18"/>
      <c r="AU4836" s="91"/>
    </row>
    <row r="4837" ht="12.0" customHeight="1">
      <c r="A4837" s="97">
        <v>5103054.0</v>
      </c>
      <c r="B4837" s="92" t="s">
        <v>5314</v>
      </c>
      <c r="C4837" s="81" t="str">
        <f t="shared" si="416"/>
        <v/>
      </c>
      <c r="D4837" s="82">
        <v>2313.05</v>
      </c>
      <c r="E4837" s="94" t="s">
        <v>245</v>
      </c>
      <c r="F4837" s="84">
        <f t="shared" si="415"/>
        <v>2821.921</v>
      </c>
      <c r="G4837" s="95" t="s">
        <v>246</v>
      </c>
      <c r="H4837" s="69"/>
      <c r="I4837" s="76"/>
      <c r="J4837" s="76"/>
      <c r="K4837" s="88"/>
      <c r="N4837" s="18"/>
      <c r="P4837" s="4">
        <v>110.0</v>
      </c>
      <c r="Q4837" s="4"/>
      <c r="R4837" s="4"/>
      <c r="S4837" s="21"/>
      <c r="T4837" s="21"/>
      <c r="V4837" s="89"/>
      <c r="Z4837" s="73"/>
      <c r="AA4837" s="73">
        <v>11.999761870113375</v>
      </c>
      <c r="AB4837" s="4"/>
      <c r="AC4837" s="74"/>
      <c r="AD4837" s="75"/>
      <c r="AE4837" s="75"/>
      <c r="AF4837" s="76"/>
      <c r="AJ4837" s="90">
        <v>1103054.0</v>
      </c>
      <c r="AK4837" s="18"/>
      <c r="AL4837" s="8">
        <f t="shared" si="417"/>
        <v>0</v>
      </c>
      <c r="AO4837" s="8">
        <v>1.6004430487899493</v>
      </c>
      <c r="AT4837" s="18"/>
      <c r="AU4837" s="91"/>
    </row>
    <row r="4838" ht="12.0" customHeight="1">
      <c r="A4838" s="97">
        <v>5103055.0</v>
      </c>
      <c r="B4838" s="92" t="s">
        <v>5315</v>
      </c>
      <c r="C4838" s="81" t="str">
        <f t="shared" si="416"/>
        <v/>
      </c>
      <c r="D4838" s="82">
        <v>2313.05</v>
      </c>
      <c r="E4838" s="94" t="s">
        <v>245</v>
      </c>
      <c r="F4838" s="84">
        <f t="shared" si="415"/>
        <v>2821.921</v>
      </c>
      <c r="G4838" s="95" t="s">
        <v>246</v>
      </c>
      <c r="H4838" s="69"/>
      <c r="I4838" s="76"/>
      <c r="J4838" s="76"/>
      <c r="K4838" s="88"/>
      <c r="N4838" s="18"/>
      <c r="P4838" s="4">
        <v>110.0</v>
      </c>
      <c r="Q4838" s="4"/>
      <c r="R4838" s="4"/>
      <c r="S4838" s="21"/>
      <c r="T4838" s="21"/>
      <c r="V4838" s="89"/>
      <c r="Z4838" s="73"/>
      <c r="AA4838" s="73">
        <v>11.999761870113375</v>
      </c>
      <c r="AB4838" s="4"/>
      <c r="AC4838" s="74"/>
      <c r="AD4838" s="75"/>
      <c r="AE4838" s="75"/>
      <c r="AF4838" s="76"/>
      <c r="AJ4838" s="90">
        <v>1103055.0</v>
      </c>
      <c r="AK4838" s="18"/>
      <c r="AL4838" s="8">
        <f t="shared" si="417"/>
        <v>0</v>
      </c>
      <c r="AO4838" s="8">
        <v>1.1360287712392942</v>
      </c>
      <c r="AT4838" s="18"/>
      <c r="AU4838" s="91"/>
    </row>
    <row r="4839" ht="12.0" customHeight="1">
      <c r="A4839" s="97">
        <v>5103056.0</v>
      </c>
      <c r="B4839" s="92" t="s">
        <v>5316</v>
      </c>
      <c r="C4839" s="81" t="str">
        <f t="shared" si="416"/>
        <v/>
      </c>
      <c r="D4839" s="82">
        <v>2892.53</v>
      </c>
      <c r="E4839" s="94" t="s">
        <v>245</v>
      </c>
      <c r="F4839" s="84">
        <f t="shared" si="415"/>
        <v>3528.8866</v>
      </c>
      <c r="G4839" s="95" t="s">
        <v>246</v>
      </c>
      <c r="H4839" s="69"/>
      <c r="I4839" s="76"/>
      <c r="J4839" s="76"/>
      <c r="K4839" s="88"/>
      <c r="N4839" s="18"/>
      <c r="P4839" s="4">
        <v>110.0</v>
      </c>
      <c r="Q4839" s="4"/>
      <c r="R4839" s="4"/>
      <c r="S4839" s="21"/>
      <c r="T4839" s="21"/>
      <c r="V4839" s="89"/>
      <c r="Z4839" s="73"/>
      <c r="AA4839" s="73">
        <v>11.999873050800844</v>
      </c>
      <c r="AB4839" s="4"/>
      <c r="AC4839" s="74"/>
      <c r="AD4839" s="75"/>
      <c r="AE4839" s="75"/>
      <c r="AF4839" s="76"/>
      <c r="AJ4839" s="90">
        <v>1103056.0</v>
      </c>
      <c r="AK4839" s="18"/>
      <c r="AL4839" s="8">
        <f t="shared" si="417"/>
        <v>0</v>
      </c>
      <c r="AO4839" s="8">
        <v>0.7917931150935529</v>
      </c>
      <c r="AT4839" s="18"/>
      <c r="AU4839" s="91"/>
    </row>
    <row r="4840" ht="12.0" customHeight="1">
      <c r="A4840" s="97">
        <v>5103057.0</v>
      </c>
      <c r="B4840" s="92" t="s">
        <v>5317</v>
      </c>
      <c r="C4840" s="81" t="str">
        <f t="shared" si="416"/>
        <v/>
      </c>
      <c r="D4840" s="82">
        <v>2892.53</v>
      </c>
      <c r="E4840" s="94" t="s">
        <v>245</v>
      </c>
      <c r="F4840" s="84">
        <f t="shared" si="415"/>
        <v>3528.8866</v>
      </c>
      <c r="G4840" s="95" t="s">
        <v>246</v>
      </c>
      <c r="H4840" s="69"/>
      <c r="I4840" s="76"/>
      <c r="J4840" s="76"/>
      <c r="K4840" s="88"/>
      <c r="N4840" s="18"/>
      <c r="P4840" s="4">
        <v>110.0</v>
      </c>
      <c r="Q4840" s="4"/>
      <c r="R4840" s="4"/>
      <c r="S4840" s="21"/>
      <c r="T4840" s="21"/>
      <c r="V4840" s="89"/>
      <c r="Z4840" s="73"/>
      <c r="AA4840" s="73">
        <v>11.999873050800844</v>
      </c>
      <c r="AB4840" s="4"/>
      <c r="AC4840" s="74"/>
      <c r="AD4840" s="75"/>
      <c r="AE4840" s="75"/>
      <c r="AF4840" s="76"/>
      <c r="AJ4840" s="90">
        <v>1103057.0</v>
      </c>
      <c r="AK4840" s="18"/>
      <c r="AL4840" s="8">
        <f t="shared" si="417"/>
        <v>0</v>
      </c>
      <c r="AO4840" s="8">
        <v>0.6897994256916713</v>
      </c>
      <c r="AT4840" s="18"/>
      <c r="AU4840" s="91"/>
    </row>
    <row r="4841" ht="12.0" customHeight="1">
      <c r="A4841" s="97">
        <v>5103058.0</v>
      </c>
      <c r="B4841" s="92" t="s">
        <v>5318</v>
      </c>
      <c r="C4841" s="81" t="str">
        <f t="shared" si="416"/>
        <v/>
      </c>
      <c r="D4841" s="82">
        <v>2892.53</v>
      </c>
      <c r="E4841" s="94" t="s">
        <v>245</v>
      </c>
      <c r="F4841" s="84">
        <f t="shared" si="415"/>
        <v>3528.8866</v>
      </c>
      <c r="G4841" s="95" t="s">
        <v>246</v>
      </c>
      <c r="H4841" s="69"/>
      <c r="I4841" s="76"/>
      <c r="J4841" s="76"/>
      <c r="K4841" s="88"/>
      <c r="N4841" s="18"/>
      <c r="P4841" s="4">
        <v>110.0</v>
      </c>
      <c r="Q4841" s="4"/>
      <c r="R4841" s="4"/>
      <c r="S4841" s="21"/>
      <c r="T4841" s="21"/>
      <c r="V4841" s="89"/>
      <c r="Z4841" s="73"/>
      <c r="AA4841" s="73">
        <v>11.999873050800844</v>
      </c>
      <c r="AB4841" s="4"/>
      <c r="AC4841" s="74"/>
      <c r="AD4841" s="75"/>
      <c r="AE4841" s="75"/>
      <c r="AF4841" s="76"/>
      <c r="AJ4841" s="90">
        <v>1103058.0</v>
      </c>
      <c r="AK4841" s="18"/>
      <c r="AL4841" s="8">
        <f t="shared" si="417"/>
        <v>0</v>
      </c>
      <c r="AO4841" s="8">
        <v>2.119696151865032</v>
      </c>
      <c r="AT4841" s="18"/>
      <c r="AU4841" s="91"/>
    </row>
    <row r="4842" ht="12.0" customHeight="1">
      <c r="A4842" s="97">
        <v>5103059.0</v>
      </c>
      <c r="B4842" s="92" t="s">
        <v>5319</v>
      </c>
      <c r="C4842" s="81" t="str">
        <f t="shared" si="416"/>
        <v/>
      </c>
      <c r="D4842" s="82">
        <v>2892.53</v>
      </c>
      <c r="E4842" s="94" t="s">
        <v>245</v>
      </c>
      <c r="F4842" s="84">
        <f t="shared" si="415"/>
        <v>3528.8866</v>
      </c>
      <c r="G4842" s="95" t="s">
        <v>246</v>
      </c>
      <c r="H4842" s="69"/>
      <c r="I4842" s="76"/>
      <c r="J4842" s="76"/>
      <c r="K4842" s="88"/>
      <c r="N4842" s="18"/>
      <c r="P4842" s="4">
        <v>110.0</v>
      </c>
      <c r="Q4842" s="4"/>
      <c r="R4842" s="4"/>
      <c r="S4842" s="21"/>
      <c r="T4842" s="21"/>
      <c r="V4842" s="89"/>
      <c r="Z4842" s="73"/>
      <c r="AA4842" s="73">
        <v>11.999873050800844</v>
      </c>
      <c r="AB4842" s="4"/>
      <c r="AC4842" s="74"/>
      <c r="AD4842" s="75"/>
      <c r="AE4842" s="75"/>
      <c r="AF4842" s="76"/>
      <c r="AJ4842" s="90">
        <v>1103059.0</v>
      </c>
      <c r="AK4842" s="18"/>
      <c r="AL4842" s="8">
        <f t="shared" si="417"/>
        <v>0</v>
      </c>
      <c r="AO4842" s="8">
        <v>0.3369053486407998</v>
      </c>
      <c r="AT4842" s="18"/>
      <c r="AU4842" s="91"/>
    </row>
    <row r="4843" ht="12.0" customHeight="1">
      <c r="A4843" s="97">
        <v>5103060.0</v>
      </c>
      <c r="B4843" s="92" t="s">
        <v>5320</v>
      </c>
      <c r="C4843" s="81" t="str">
        <f t="shared" si="416"/>
        <v/>
      </c>
      <c r="D4843" s="82">
        <v>3916.37</v>
      </c>
      <c r="E4843" s="94" t="s">
        <v>245</v>
      </c>
      <c r="F4843" s="84">
        <f t="shared" si="415"/>
        <v>4777.9714</v>
      </c>
      <c r="G4843" s="95" t="s">
        <v>246</v>
      </c>
      <c r="H4843" s="69"/>
      <c r="I4843" s="76"/>
      <c r="J4843" s="76"/>
      <c r="K4843" s="88"/>
      <c r="N4843" s="18"/>
      <c r="P4843" s="4">
        <v>110.0</v>
      </c>
      <c r="Q4843" s="4"/>
      <c r="R4843" s="4"/>
      <c r="S4843" s="21"/>
      <c r="T4843" s="21"/>
      <c r="V4843" s="89"/>
      <c r="Z4843" s="73"/>
      <c r="AA4843" s="73">
        <v>11.999937492186518</v>
      </c>
      <c r="AB4843" s="4"/>
      <c r="AC4843" s="74"/>
      <c r="AD4843" s="75"/>
      <c r="AE4843" s="75"/>
      <c r="AF4843" s="76"/>
      <c r="AJ4843" s="90">
        <v>1103060.0</v>
      </c>
      <c r="AK4843" s="18"/>
      <c r="AL4843" s="8">
        <f t="shared" si="417"/>
        <v>0</v>
      </c>
      <c r="AO4843" s="8">
        <v>2.0309888483630165</v>
      </c>
      <c r="AT4843" s="18"/>
      <c r="AU4843" s="91"/>
    </row>
    <row r="4844" ht="12.0" customHeight="1">
      <c r="A4844" s="97">
        <v>5103061.0</v>
      </c>
      <c r="B4844" s="92" t="s">
        <v>5321</v>
      </c>
      <c r="C4844" s="81" t="str">
        <f t="shared" si="416"/>
        <v/>
      </c>
      <c r="D4844" s="82">
        <v>3916.37</v>
      </c>
      <c r="E4844" s="94" t="s">
        <v>245</v>
      </c>
      <c r="F4844" s="84">
        <f t="shared" si="415"/>
        <v>4777.9714</v>
      </c>
      <c r="G4844" s="95" t="s">
        <v>246</v>
      </c>
      <c r="H4844" s="69"/>
      <c r="I4844" s="76"/>
      <c r="J4844" s="76"/>
      <c r="K4844" s="88"/>
      <c r="N4844" s="18"/>
      <c r="P4844" s="4">
        <v>110.0</v>
      </c>
      <c r="Q4844" s="4"/>
      <c r="R4844" s="4"/>
      <c r="S4844" s="21"/>
      <c r="T4844" s="21"/>
      <c r="V4844" s="89"/>
      <c r="Z4844" s="73"/>
      <c r="AA4844" s="73">
        <v>11.999937492186518</v>
      </c>
      <c r="AB4844" s="4"/>
      <c r="AC4844" s="74"/>
      <c r="AD4844" s="75"/>
      <c r="AE4844" s="75"/>
      <c r="AF4844" s="76"/>
      <c r="AJ4844" s="90">
        <v>1103061.0</v>
      </c>
      <c r="AK4844" s="18"/>
      <c r="AL4844" s="8">
        <f t="shared" si="417"/>
        <v>0</v>
      </c>
      <c r="AO4844" s="8">
        <v>0.7295785183439963</v>
      </c>
      <c r="AT4844" s="18"/>
      <c r="AU4844" s="91"/>
    </row>
    <row r="4845" ht="12.0" customHeight="1">
      <c r="A4845" s="97">
        <v>5103062.0</v>
      </c>
      <c r="B4845" s="92" t="s">
        <v>5322</v>
      </c>
      <c r="C4845" s="81" t="str">
        <f t="shared" si="416"/>
        <v/>
      </c>
      <c r="D4845" s="82">
        <v>3916.37</v>
      </c>
      <c r="E4845" s="94" t="s">
        <v>245</v>
      </c>
      <c r="F4845" s="84">
        <f t="shared" si="415"/>
        <v>4777.9714</v>
      </c>
      <c r="G4845" s="95" t="s">
        <v>246</v>
      </c>
      <c r="H4845" s="69"/>
      <c r="I4845" s="76"/>
      <c r="J4845" s="76"/>
      <c r="K4845" s="88"/>
      <c r="N4845" s="18"/>
      <c r="P4845" s="4">
        <v>110.0</v>
      </c>
      <c r="Q4845" s="4"/>
      <c r="R4845" s="4"/>
      <c r="S4845" s="21"/>
      <c r="T4845" s="21"/>
      <c r="V4845" s="89"/>
      <c r="Z4845" s="73"/>
      <c r="AA4845" s="73">
        <v>11.999937492186518</v>
      </c>
      <c r="AB4845" s="4"/>
      <c r="AC4845" s="74"/>
      <c r="AD4845" s="75"/>
      <c r="AE4845" s="75"/>
      <c r="AF4845" s="76"/>
      <c r="AJ4845" s="90">
        <v>1103062.0</v>
      </c>
      <c r="AK4845" s="18"/>
      <c r="AL4845" s="8">
        <f t="shared" si="417"/>
        <v>0</v>
      </c>
      <c r="AO4845" s="8">
        <v>5.78050672226397</v>
      </c>
      <c r="AT4845" s="18"/>
      <c r="AU4845" s="91"/>
    </row>
    <row r="4846" ht="12.0" customHeight="1">
      <c r="A4846" s="97">
        <v>5103063.0</v>
      </c>
      <c r="B4846" s="92" t="s">
        <v>5323</v>
      </c>
      <c r="C4846" s="81" t="str">
        <f t="shared" si="416"/>
        <v/>
      </c>
      <c r="D4846" s="82">
        <v>3916.37</v>
      </c>
      <c r="E4846" s="94" t="s">
        <v>245</v>
      </c>
      <c r="F4846" s="84">
        <f t="shared" si="415"/>
        <v>4777.9714</v>
      </c>
      <c r="G4846" s="95" t="s">
        <v>246</v>
      </c>
      <c r="H4846" s="69"/>
      <c r="I4846" s="76"/>
      <c r="J4846" s="76"/>
      <c r="K4846" s="88"/>
      <c r="N4846" s="18"/>
      <c r="P4846" s="4">
        <v>110.0</v>
      </c>
      <c r="Q4846" s="4"/>
      <c r="R4846" s="4"/>
      <c r="S4846" s="21"/>
      <c r="T4846" s="21"/>
      <c r="V4846" s="89"/>
      <c r="Z4846" s="73"/>
      <c r="AA4846" s="73">
        <v>11.999937492186518</v>
      </c>
      <c r="AB4846" s="4"/>
      <c r="AC4846" s="74"/>
      <c r="AD4846" s="75"/>
      <c r="AE4846" s="75"/>
      <c r="AF4846" s="76"/>
      <c r="AJ4846" s="90">
        <v>1103063.0</v>
      </c>
      <c r="AK4846" s="18"/>
      <c r="AL4846" s="8">
        <f t="shared" si="417"/>
        <v>0</v>
      </c>
      <c r="AO4846" s="8">
        <v>2.348330855919738</v>
      </c>
      <c r="AT4846" s="18"/>
      <c r="AU4846" s="91"/>
    </row>
    <row r="4847" ht="12.0" customHeight="1">
      <c r="A4847" s="97">
        <v>5103064.0</v>
      </c>
      <c r="B4847" s="92" t="s">
        <v>5324</v>
      </c>
      <c r="C4847" s="81" t="str">
        <f t="shared" si="416"/>
        <v/>
      </c>
      <c r="D4847" s="82">
        <v>4853.97</v>
      </c>
      <c r="E4847" s="94" t="s">
        <v>245</v>
      </c>
      <c r="F4847" s="84">
        <f t="shared" si="415"/>
        <v>5921.8434</v>
      </c>
      <c r="G4847" s="95" t="s">
        <v>246</v>
      </c>
      <c r="H4847" s="69"/>
      <c r="I4847" s="76"/>
      <c r="J4847" s="76"/>
      <c r="K4847" s="88"/>
      <c r="N4847" s="18"/>
      <c r="P4847" s="4">
        <v>110.0</v>
      </c>
      <c r="Q4847" s="4"/>
      <c r="R4847" s="4"/>
      <c r="S4847" s="21"/>
      <c r="T4847" s="21"/>
      <c r="V4847" s="89"/>
      <c r="Z4847" s="73"/>
      <c r="AA4847" s="73">
        <v>12.000037825178325</v>
      </c>
      <c r="AB4847" s="4"/>
      <c r="AC4847" s="74"/>
      <c r="AD4847" s="75"/>
      <c r="AE4847" s="75"/>
      <c r="AF4847" s="76"/>
      <c r="AJ4847" s="90">
        <v>1103064.0</v>
      </c>
      <c r="AK4847" s="18"/>
      <c r="AL4847" s="8">
        <f t="shared" si="417"/>
        <v>0</v>
      </c>
      <c r="AO4847" s="8">
        <v>1.497064171630645</v>
      </c>
      <c r="AT4847" s="18"/>
      <c r="AU4847" s="91"/>
    </row>
    <row r="4848" ht="12.0" customHeight="1">
      <c r="A4848" s="97">
        <v>5103065.0</v>
      </c>
      <c r="B4848" s="92" t="s">
        <v>5325</v>
      </c>
      <c r="C4848" s="81" t="str">
        <f t="shared" si="416"/>
        <v/>
      </c>
      <c r="D4848" s="82">
        <v>4853.97</v>
      </c>
      <c r="E4848" s="94" t="s">
        <v>245</v>
      </c>
      <c r="F4848" s="84">
        <f t="shared" si="415"/>
        <v>5921.8434</v>
      </c>
      <c r="G4848" s="95" t="s">
        <v>246</v>
      </c>
      <c r="H4848" s="69"/>
      <c r="I4848" s="76"/>
      <c r="J4848" s="76"/>
      <c r="K4848" s="88"/>
      <c r="N4848" s="18"/>
      <c r="P4848" s="4">
        <v>110.0</v>
      </c>
      <c r="Q4848" s="4"/>
      <c r="R4848" s="4"/>
      <c r="S4848" s="21"/>
      <c r="T4848" s="21"/>
      <c r="V4848" s="89"/>
      <c r="Z4848" s="73"/>
      <c r="AA4848" s="73">
        <v>12.000037825178325</v>
      </c>
      <c r="AB4848" s="4"/>
      <c r="AC4848" s="74"/>
      <c r="AD4848" s="75"/>
      <c r="AE4848" s="75"/>
      <c r="AF4848" s="76"/>
      <c r="AJ4848" s="90">
        <v>1103065.0</v>
      </c>
      <c r="AK4848" s="18"/>
      <c r="AL4848" s="8">
        <f t="shared" si="417"/>
        <v>0</v>
      </c>
      <c r="AO4848" s="8">
        <v>1.2248706858796186</v>
      </c>
      <c r="AT4848" s="18"/>
      <c r="AU4848" s="91"/>
    </row>
    <row r="4849" ht="12.0" customHeight="1">
      <c r="A4849" s="97">
        <v>5103066.0</v>
      </c>
      <c r="B4849" s="92" t="s">
        <v>5326</v>
      </c>
      <c r="C4849" s="81" t="str">
        <f t="shared" si="416"/>
        <v/>
      </c>
      <c r="D4849" s="82">
        <v>4853.97</v>
      </c>
      <c r="E4849" s="94" t="s">
        <v>245</v>
      </c>
      <c r="F4849" s="84">
        <f t="shared" si="415"/>
        <v>5921.8434</v>
      </c>
      <c r="G4849" s="95" t="s">
        <v>246</v>
      </c>
      <c r="H4849" s="69"/>
      <c r="I4849" s="76"/>
      <c r="J4849" s="76"/>
      <c r="K4849" s="88"/>
      <c r="N4849" s="18"/>
      <c r="P4849" s="4">
        <v>110.0</v>
      </c>
      <c r="Q4849" s="4"/>
      <c r="R4849" s="4"/>
      <c r="S4849" s="21"/>
      <c r="T4849" s="21"/>
      <c r="V4849" s="89"/>
      <c r="Z4849" s="73"/>
      <c r="AA4849" s="73">
        <v>12.000037825178325</v>
      </c>
      <c r="AB4849" s="4"/>
      <c r="AC4849" s="74"/>
      <c r="AD4849" s="75"/>
      <c r="AE4849" s="75"/>
      <c r="AF4849" s="76"/>
      <c r="AJ4849" s="90">
        <v>1103066.0</v>
      </c>
      <c r="AK4849" s="18"/>
      <c r="AL4849" s="8">
        <f t="shared" si="417"/>
        <v>0</v>
      </c>
      <c r="AO4849" s="8">
        <v>2.055291489865801</v>
      </c>
      <c r="AT4849" s="18"/>
      <c r="AU4849" s="91"/>
    </row>
    <row r="4850" ht="12.0" customHeight="1">
      <c r="A4850" s="97">
        <v>5103067.0</v>
      </c>
      <c r="B4850" s="92" t="s">
        <v>5327</v>
      </c>
      <c r="C4850" s="81" t="str">
        <f t="shared" si="416"/>
        <v/>
      </c>
      <c r="D4850" s="82">
        <v>4853.97</v>
      </c>
      <c r="E4850" s="94" t="s">
        <v>245</v>
      </c>
      <c r="F4850" s="84">
        <f t="shared" si="415"/>
        <v>5921.8434</v>
      </c>
      <c r="G4850" s="95" t="s">
        <v>246</v>
      </c>
      <c r="H4850" s="69"/>
      <c r="I4850" s="76"/>
      <c r="J4850" s="76"/>
      <c r="K4850" s="88"/>
      <c r="N4850" s="18"/>
      <c r="P4850" s="4">
        <v>110.0</v>
      </c>
      <c r="Q4850" s="4"/>
      <c r="R4850" s="4"/>
      <c r="S4850" s="21"/>
      <c r="T4850" s="21"/>
      <c r="V4850" s="89"/>
      <c r="Z4850" s="73"/>
      <c r="AA4850" s="73">
        <v>12.000037825178325</v>
      </c>
      <c r="AB4850" s="4"/>
      <c r="AC4850" s="74"/>
      <c r="AD4850" s="75"/>
      <c r="AE4850" s="75"/>
      <c r="AF4850" s="76"/>
      <c r="AJ4850" s="90">
        <v>1103067.0</v>
      </c>
      <c r="AK4850" s="18"/>
      <c r="AL4850" s="8">
        <f t="shared" si="417"/>
        <v>0</v>
      </c>
      <c r="AO4850" s="8">
        <v>0.4225163689968022</v>
      </c>
      <c r="AT4850" s="18"/>
      <c r="AU4850" s="91"/>
    </row>
    <row r="4851" ht="12.0" customHeight="1">
      <c r="A4851" s="97">
        <v>5103068.0</v>
      </c>
      <c r="B4851" s="92" t="s">
        <v>5328</v>
      </c>
      <c r="C4851" s="81" t="str">
        <f t="shared" si="416"/>
        <v/>
      </c>
      <c r="D4851" s="82">
        <v>6201.21</v>
      </c>
      <c r="E4851" s="94" t="s">
        <v>245</v>
      </c>
      <c r="F4851" s="84">
        <f t="shared" si="415"/>
        <v>7565.4762</v>
      </c>
      <c r="G4851" s="95" t="s">
        <v>246</v>
      </c>
      <c r="H4851" s="69"/>
      <c r="I4851" s="76"/>
      <c r="J4851" s="76"/>
      <c r="K4851" s="88"/>
      <c r="N4851" s="18"/>
      <c r="P4851" s="4">
        <v>110.0</v>
      </c>
      <c r="Q4851" s="4"/>
      <c r="R4851" s="4"/>
      <c r="S4851" s="21"/>
      <c r="T4851" s="21"/>
      <c r="V4851" s="89"/>
      <c r="Z4851" s="73"/>
      <c r="AA4851" s="73">
        <v>11.999940784896197</v>
      </c>
      <c r="AB4851" s="4"/>
      <c r="AC4851" s="74"/>
      <c r="AD4851" s="75"/>
      <c r="AE4851" s="75"/>
      <c r="AF4851" s="76"/>
      <c r="AJ4851" s="90">
        <v>1103068.0</v>
      </c>
      <c r="AK4851" s="18"/>
      <c r="AL4851" s="8">
        <f t="shared" si="417"/>
        <v>0</v>
      </c>
      <c r="AO4851" s="8">
        <v>2.433783658835741</v>
      </c>
      <c r="AT4851" s="18"/>
      <c r="AU4851" s="91"/>
    </row>
    <row r="4852" ht="12.0" customHeight="1">
      <c r="A4852" s="97">
        <v>5103069.0</v>
      </c>
      <c r="B4852" s="92" t="s">
        <v>5329</v>
      </c>
      <c r="C4852" s="81" t="str">
        <f t="shared" si="416"/>
        <v/>
      </c>
      <c r="D4852" s="82">
        <v>6201.21</v>
      </c>
      <c r="E4852" s="94" t="s">
        <v>245</v>
      </c>
      <c r="F4852" s="84">
        <f t="shared" si="415"/>
        <v>7565.4762</v>
      </c>
      <c r="G4852" s="95" t="s">
        <v>246</v>
      </c>
      <c r="H4852" s="69"/>
      <c r="I4852" s="76"/>
      <c r="J4852" s="76"/>
      <c r="K4852" s="88"/>
      <c r="N4852" s="18"/>
      <c r="P4852" s="4">
        <v>110.0</v>
      </c>
      <c r="Q4852" s="4"/>
      <c r="R4852" s="4"/>
      <c r="S4852" s="21"/>
      <c r="T4852" s="21"/>
      <c r="V4852" s="89"/>
      <c r="Z4852" s="73"/>
      <c r="AA4852" s="73">
        <v>11.999940784896197</v>
      </c>
      <c r="AB4852" s="4"/>
      <c r="AC4852" s="74"/>
      <c r="AD4852" s="75"/>
      <c r="AE4852" s="75"/>
      <c r="AF4852" s="76"/>
      <c r="AJ4852" s="90">
        <v>1103069.0</v>
      </c>
      <c r="AK4852" s="18"/>
      <c r="AL4852" s="8">
        <f t="shared" si="417"/>
        <v>0</v>
      </c>
      <c r="AO4852" s="8">
        <v>3.273019403261859</v>
      </c>
      <c r="AT4852" s="18"/>
      <c r="AU4852" s="91"/>
    </row>
    <row r="4853" ht="12.0" customHeight="1">
      <c r="A4853" s="97">
        <v>5103070.0</v>
      </c>
      <c r="B4853" s="92" t="s">
        <v>5330</v>
      </c>
      <c r="C4853" s="81" t="str">
        <f t="shared" si="416"/>
        <v/>
      </c>
      <c r="D4853" s="82">
        <v>6201.21</v>
      </c>
      <c r="E4853" s="94" t="s">
        <v>245</v>
      </c>
      <c r="F4853" s="84">
        <f t="shared" si="415"/>
        <v>7565.4762</v>
      </c>
      <c r="G4853" s="95" t="s">
        <v>246</v>
      </c>
      <c r="H4853" s="69"/>
      <c r="I4853" s="76"/>
      <c r="J4853" s="76"/>
      <c r="K4853" s="88"/>
      <c r="N4853" s="18"/>
      <c r="P4853" s="4">
        <v>110.0</v>
      </c>
      <c r="Q4853" s="4"/>
      <c r="R4853" s="4"/>
      <c r="S4853" s="21"/>
      <c r="T4853" s="21"/>
      <c r="V4853" s="89"/>
      <c r="Z4853" s="73"/>
      <c r="AA4853" s="73">
        <v>11.999940784896197</v>
      </c>
      <c r="AB4853" s="4"/>
      <c r="AC4853" s="74"/>
      <c r="AD4853" s="75"/>
      <c r="AE4853" s="75"/>
      <c r="AF4853" s="76"/>
      <c r="AJ4853" s="90">
        <v>1103070.0</v>
      </c>
      <c r="AK4853" s="18"/>
      <c r="AL4853" s="8">
        <f t="shared" si="417"/>
        <v>0</v>
      </c>
      <c r="AO4853" s="8">
        <v>7.909796891216159</v>
      </c>
      <c r="AT4853" s="18"/>
      <c r="AU4853" s="91"/>
    </row>
    <row r="4854" ht="12.0" customHeight="1">
      <c r="A4854" s="97">
        <v>1103071.0</v>
      </c>
      <c r="B4854" s="92" t="s">
        <v>5331</v>
      </c>
      <c r="C4854" s="81" t="str">
        <f t="shared" si="416"/>
        <v/>
      </c>
      <c r="D4854" s="82">
        <v>2782.24</v>
      </c>
      <c r="E4854" s="83" t="s">
        <v>372</v>
      </c>
      <c r="F4854" s="127">
        <f t="shared" si="415"/>
        <v>3394.3328</v>
      </c>
      <c r="G4854" s="95" t="s">
        <v>246</v>
      </c>
      <c r="H4854" s="69"/>
      <c r="I4854" s="76"/>
      <c r="J4854" s="76"/>
      <c r="K4854" s="88"/>
      <c r="N4854" s="18"/>
      <c r="P4854" s="4">
        <v>110.0</v>
      </c>
      <c r="Q4854" s="4"/>
      <c r="R4854" s="4"/>
      <c r="S4854" s="21"/>
      <c r="T4854" s="21"/>
      <c r="V4854" s="89"/>
      <c r="Z4854" s="73"/>
      <c r="AA4854" s="73">
        <v>0.0</v>
      </c>
      <c r="AB4854" s="4"/>
      <c r="AC4854" s="74"/>
      <c r="AD4854" s="75"/>
      <c r="AE4854" s="75"/>
      <c r="AF4854" s="76"/>
      <c r="AJ4854" s="90"/>
      <c r="AK4854" s="18"/>
      <c r="AL4854" s="8">
        <f t="shared" si="417"/>
        <v>0</v>
      </c>
      <c r="AO4854" s="8">
        <v>9.001441821825335</v>
      </c>
      <c r="AT4854" s="18"/>
      <c r="AU4854" s="91"/>
    </row>
    <row r="4855" ht="12.0" customHeight="1">
      <c r="A4855" s="97">
        <v>5103072.0</v>
      </c>
      <c r="B4855" s="92" t="s">
        <v>5332</v>
      </c>
      <c r="C4855" s="81" t="str">
        <f t="shared" si="416"/>
        <v/>
      </c>
      <c r="D4855" s="82">
        <v>8147.52</v>
      </c>
      <c r="E4855" s="94" t="s">
        <v>245</v>
      </c>
      <c r="F4855" s="84">
        <f t="shared" si="415"/>
        <v>9939.9744</v>
      </c>
      <c r="G4855" s="95" t="s">
        <v>246</v>
      </c>
      <c r="H4855" s="69"/>
      <c r="I4855" s="76"/>
      <c r="J4855" s="76"/>
      <c r="K4855" s="88"/>
      <c r="N4855" s="18"/>
      <c r="P4855" s="4">
        <v>110.0</v>
      </c>
      <c r="Q4855" s="4"/>
      <c r="R4855" s="4"/>
      <c r="S4855" s="21"/>
      <c r="T4855" s="21"/>
      <c r="V4855" s="89"/>
      <c r="Z4855" s="73"/>
      <c r="AA4855" s="73">
        <v>11.999939907344626</v>
      </c>
      <c r="AB4855" s="4"/>
      <c r="AC4855" s="74"/>
      <c r="AD4855" s="75"/>
      <c r="AE4855" s="75"/>
      <c r="AF4855" s="76"/>
      <c r="AJ4855" s="90">
        <v>1103072.0</v>
      </c>
      <c r="AK4855" s="18"/>
      <c r="AL4855" s="8">
        <f t="shared" si="417"/>
        <v>0</v>
      </c>
      <c r="AO4855" s="8">
        <v>2.6756757198291763</v>
      </c>
      <c r="AT4855" s="18"/>
      <c r="AU4855" s="91"/>
    </row>
    <row r="4856" ht="12.0" customHeight="1">
      <c r="A4856" s="97">
        <v>5103073.0</v>
      </c>
      <c r="B4856" s="92" t="s">
        <v>5333</v>
      </c>
      <c r="C4856" s="81" t="str">
        <f t="shared" si="416"/>
        <v/>
      </c>
      <c r="D4856" s="82">
        <v>8147.52</v>
      </c>
      <c r="E4856" s="94" t="s">
        <v>245</v>
      </c>
      <c r="F4856" s="84">
        <f t="shared" si="415"/>
        <v>9939.9744</v>
      </c>
      <c r="G4856" s="95" t="s">
        <v>246</v>
      </c>
      <c r="H4856" s="69"/>
      <c r="I4856" s="76"/>
      <c r="J4856" s="76"/>
      <c r="K4856" s="88"/>
      <c r="N4856" s="18"/>
      <c r="P4856" s="4">
        <v>110.0</v>
      </c>
      <c r="Q4856" s="4"/>
      <c r="R4856" s="4"/>
      <c r="S4856" s="21"/>
      <c r="T4856" s="21"/>
      <c r="V4856" s="89"/>
      <c r="Z4856" s="73"/>
      <c r="AA4856" s="73">
        <v>11.999939907344626</v>
      </c>
      <c r="AB4856" s="4"/>
      <c r="AC4856" s="74"/>
      <c r="AD4856" s="75"/>
      <c r="AE4856" s="75"/>
      <c r="AF4856" s="76"/>
      <c r="AJ4856" s="90">
        <v>1103073.0</v>
      </c>
      <c r="AK4856" s="18"/>
      <c r="AL4856" s="8">
        <f t="shared" si="417"/>
        <v>0</v>
      </c>
      <c r="AO4856" s="8">
        <v>1.5705053138127774</v>
      </c>
      <c r="AT4856" s="18"/>
      <c r="AU4856" s="91"/>
    </row>
    <row r="4857" ht="12.0" customHeight="1">
      <c r="A4857" s="97">
        <v>1103074.0</v>
      </c>
      <c r="B4857" s="92" t="s">
        <v>5334</v>
      </c>
      <c r="C4857" s="81" t="str">
        <f t="shared" si="416"/>
        <v/>
      </c>
      <c r="D4857" s="82">
        <v>2905.38</v>
      </c>
      <c r="E4857" s="83" t="s">
        <v>245</v>
      </c>
      <c r="F4857" s="127">
        <f t="shared" si="415"/>
        <v>3544.5636</v>
      </c>
      <c r="G4857" s="95" t="s">
        <v>246</v>
      </c>
      <c r="H4857" s="69"/>
      <c r="I4857" s="76"/>
      <c r="J4857" s="76"/>
      <c r="K4857" s="88"/>
      <c r="N4857" s="18"/>
      <c r="P4857" s="4">
        <v>110.0</v>
      </c>
      <c r="Q4857" s="4"/>
      <c r="R4857" s="4"/>
      <c r="S4857" s="21"/>
      <c r="T4857" s="21"/>
      <c r="V4857" s="89"/>
      <c r="Z4857" s="73"/>
      <c r="AA4857" s="73">
        <v>0.0</v>
      </c>
      <c r="AB4857" s="4"/>
      <c r="AC4857" s="74"/>
      <c r="AD4857" s="75"/>
      <c r="AE4857" s="75"/>
      <c r="AF4857" s="76"/>
      <c r="AJ4857" s="90"/>
      <c r="AK4857" s="18"/>
      <c r="AL4857" s="8">
        <f t="shared" si="417"/>
        <v>0</v>
      </c>
      <c r="AO4857" s="8">
        <v>8.619929749070797</v>
      </c>
      <c r="AT4857" s="18"/>
      <c r="AU4857" s="91"/>
    </row>
    <row r="4858" ht="12.0" customHeight="1">
      <c r="A4858" s="97">
        <v>5103075.0</v>
      </c>
      <c r="B4858" s="92" t="s">
        <v>5335</v>
      </c>
      <c r="C4858" s="81" t="str">
        <f t="shared" si="416"/>
        <v/>
      </c>
      <c r="D4858" s="82">
        <v>8147.52</v>
      </c>
      <c r="E4858" s="94" t="s">
        <v>245</v>
      </c>
      <c r="F4858" s="84">
        <f t="shared" si="415"/>
        <v>9939.9744</v>
      </c>
      <c r="G4858" s="95" t="s">
        <v>246</v>
      </c>
      <c r="H4858" s="69"/>
      <c r="I4858" s="76"/>
      <c r="J4858" s="76"/>
      <c r="K4858" s="88"/>
      <c r="N4858" s="18"/>
      <c r="P4858" s="4">
        <v>110.0</v>
      </c>
      <c r="Q4858" s="4"/>
      <c r="R4858" s="4"/>
      <c r="S4858" s="21"/>
      <c r="T4858" s="21"/>
      <c r="V4858" s="89"/>
      <c r="Z4858" s="73"/>
      <c r="AA4858" s="73">
        <v>11.999939907344626</v>
      </c>
      <c r="AB4858" s="4"/>
      <c r="AC4858" s="74"/>
      <c r="AD4858" s="75"/>
      <c r="AE4858" s="75"/>
      <c r="AF4858" s="76"/>
      <c r="AJ4858" s="90">
        <v>1103075.0</v>
      </c>
      <c r="AK4858" s="18"/>
      <c r="AL4858" s="8">
        <f t="shared" si="417"/>
        <v>0</v>
      </c>
      <c r="AO4858" s="8">
        <v>1.224461770091318</v>
      </c>
      <c r="AT4858" s="18"/>
      <c r="AU4858" s="91"/>
    </row>
    <row r="4859" ht="12.0" customHeight="1">
      <c r="A4859" s="97">
        <v>5103076.0</v>
      </c>
      <c r="B4859" s="92" t="s">
        <v>5336</v>
      </c>
      <c r="C4859" s="81" t="str">
        <f t="shared" si="416"/>
        <v/>
      </c>
      <c r="D4859" s="82">
        <v>8710.25</v>
      </c>
      <c r="E4859" s="94"/>
      <c r="F4859" s="84">
        <f t="shared" si="415"/>
        <v>10626.505</v>
      </c>
      <c r="G4859" s="95" t="s">
        <v>246</v>
      </c>
      <c r="H4859" s="69"/>
      <c r="I4859" s="76"/>
      <c r="J4859" s="76"/>
      <c r="K4859" s="88"/>
      <c r="N4859" s="18"/>
      <c r="P4859" s="4">
        <v>110.0</v>
      </c>
      <c r="Q4859" s="4"/>
      <c r="R4859" s="4"/>
      <c r="S4859" s="21"/>
      <c r="T4859" s="21"/>
      <c r="V4859" s="89"/>
      <c r="Z4859" s="73"/>
      <c r="AA4859" s="73">
        <v>12.000035131479564</v>
      </c>
      <c r="AB4859" s="4"/>
      <c r="AC4859" s="74"/>
      <c r="AD4859" s="75"/>
      <c r="AE4859" s="75"/>
      <c r="AF4859" s="76"/>
      <c r="AJ4859" s="90">
        <v>1103076.0</v>
      </c>
      <c r="AK4859" s="18"/>
      <c r="AL4859" s="8">
        <f t="shared" si="417"/>
        <v>0</v>
      </c>
      <c r="AO4859" s="8">
        <v>13.5151746361832</v>
      </c>
      <c r="AT4859" s="18"/>
      <c r="AU4859" s="91"/>
    </row>
    <row r="4860" ht="12.0" customHeight="1">
      <c r="A4860" s="97">
        <v>5103077.0</v>
      </c>
      <c r="B4860" s="92" t="s">
        <v>5337</v>
      </c>
      <c r="C4860" s="81" t="str">
        <f t="shared" si="416"/>
        <v/>
      </c>
      <c r="D4860" s="82">
        <v>8710.25</v>
      </c>
      <c r="E4860" s="94" t="s">
        <v>372</v>
      </c>
      <c r="F4860" s="84">
        <f t="shared" si="415"/>
        <v>10626.505</v>
      </c>
      <c r="G4860" s="95" t="s">
        <v>246</v>
      </c>
      <c r="H4860" s="69"/>
      <c r="I4860" s="76"/>
      <c r="J4860" s="76"/>
      <c r="K4860" s="88"/>
      <c r="N4860" s="18"/>
      <c r="P4860" s="4">
        <v>110.0</v>
      </c>
      <c r="Q4860" s="4"/>
      <c r="R4860" s="4"/>
      <c r="S4860" s="21"/>
      <c r="T4860" s="21"/>
      <c r="V4860" s="89"/>
      <c r="Z4860" s="73"/>
      <c r="AA4860" s="73">
        <v>12.000035131479564</v>
      </c>
      <c r="AB4860" s="4"/>
      <c r="AC4860" s="74"/>
      <c r="AD4860" s="75"/>
      <c r="AE4860" s="75"/>
      <c r="AF4860" s="76"/>
      <c r="AJ4860" s="90">
        <v>1103077.0</v>
      </c>
      <c r="AK4860" s="18"/>
      <c r="AL4860" s="8">
        <f t="shared" si="417"/>
        <v>0</v>
      </c>
      <c r="AO4860" s="8">
        <v>67.575873180916</v>
      </c>
      <c r="AT4860" s="18"/>
      <c r="AU4860" s="91"/>
    </row>
    <row r="4861" ht="12.0" customHeight="1">
      <c r="A4861" s="97">
        <v>1103078.0</v>
      </c>
      <c r="B4861" s="92" t="s">
        <v>5338</v>
      </c>
      <c r="C4861" s="81" t="str">
        <f t="shared" si="416"/>
        <v/>
      </c>
      <c r="D4861" s="82">
        <v>4467.93</v>
      </c>
      <c r="E4861" s="83" t="s">
        <v>245</v>
      </c>
      <c r="F4861" s="127">
        <f t="shared" si="415"/>
        <v>5450.8746</v>
      </c>
      <c r="G4861" s="95" t="s">
        <v>246</v>
      </c>
      <c r="H4861" s="69"/>
      <c r="I4861" s="76"/>
      <c r="J4861" s="76"/>
      <c r="K4861" s="88"/>
      <c r="N4861" s="18"/>
      <c r="P4861" s="4">
        <v>110.0</v>
      </c>
      <c r="Q4861" s="4"/>
      <c r="R4861" s="4"/>
      <c r="S4861" s="21"/>
      <c r="T4861" s="21"/>
      <c r="V4861" s="89"/>
      <c r="Z4861" s="73"/>
      <c r="AA4861" s="73">
        <v>0.0</v>
      </c>
      <c r="AB4861" s="4"/>
      <c r="AC4861" s="74"/>
      <c r="AD4861" s="75"/>
      <c r="AE4861" s="75"/>
      <c r="AF4861" s="76"/>
      <c r="AJ4861" s="90"/>
      <c r="AK4861" s="18"/>
      <c r="AL4861" s="8">
        <f t="shared" si="417"/>
        <v>0</v>
      </c>
      <c r="AO4861" s="8">
        <v>11.210637361979849</v>
      </c>
      <c r="AT4861" s="18"/>
      <c r="AU4861" s="91"/>
    </row>
    <row r="4862" ht="12.0" customHeight="1">
      <c r="A4862" s="97">
        <v>5103079.0</v>
      </c>
      <c r="B4862" s="92" t="s">
        <v>5339</v>
      </c>
      <c r="C4862" s="81" t="str">
        <f t="shared" si="416"/>
        <v/>
      </c>
      <c r="D4862" s="82">
        <v>6264.68</v>
      </c>
      <c r="E4862" s="94" t="s">
        <v>372</v>
      </c>
      <c r="F4862" s="84">
        <f t="shared" si="415"/>
        <v>7642.9096</v>
      </c>
      <c r="G4862" s="95" t="s">
        <v>246</v>
      </c>
      <c r="H4862" s="69"/>
      <c r="I4862" s="76"/>
      <c r="J4862" s="76"/>
      <c r="K4862" s="88"/>
      <c r="N4862" s="18"/>
      <c r="P4862" s="4">
        <v>110.0</v>
      </c>
      <c r="Q4862" s="4"/>
      <c r="R4862" s="4"/>
      <c r="S4862" s="21"/>
      <c r="T4862" s="21"/>
      <c r="V4862" s="89"/>
      <c r="Z4862" s="73"/>
      <c r="AA4862" s="73">
        <v>0.0</v>
      </c>
      <c r="AB4862" s="4"/>
      <c r="AC4862" s="74"/>
      <c r="AD4862" s="75"/>
      <c r="AE4862" s="75"/>
      <c r="AF4862" s="76"/>
      <c r="AJ4862" s="90">
        <v>1103079.0</v>
      </c>
      <c r="AK4862" s="18"/>
      <c r="AL4862" s="8">
        <f t="shared" si="417"/>
        <v>0</v>
      </c>
      <c r="AO4862" s="8">
        <v>15.659297974924998</v>
      </c>
      <c r="AT4862" s="18"/>
      <c r="AU4862" s="91"/>
    </row>
    <row r="4863" ht="12.0" customHeight="1">
      <c r="A4863" s="97">
        <v>5103080.0</v>
      </c>
      <c r="B4863" s="92" t="s">
        <v>5340</v>
      </c>
      <c r="C4863" s="81" t="str">
        <f t="shared" si="416"/>
        <v/>
      </c>
      <c r="D4863" s="82">
        <v>7535.07</v>
      </c>
      <c r="E4863" s="94"/>
      <c r="F4863" s="84">
        <f t="shared" si="415"/>
        <v>9192.7854</v>
      </c>
      <c r="G4863" s="95" t="s">
        <v>246</v>
      </c>
      <c r="H4863" s="69"/>
      <c r="I4863" s="76"/>
      <c r="J4863" s="76"/>
      <c r="K4863" s="88"/>
      <c r="N4863" s="18"/>
      <c r="P4863" s="4">
        <v>110.0</v>
      </c>
      <c r="Q4863" s="4"/>
      <c r="R4863" s="4"/>
      <c r="S4863" s="21"/>
      <c r="T4863" s="21"/>
      <c r="V4863" s="89"/>
      <c r="Z4863" s="73"/>
      <c r="AA4863" s="73">
        <v>12.000008122107758</v>
      </c>
      <c r="AB4863" s="4"/>
      <c r="AC4863" s="74"/>
      <c r="AD4863" s="75"/>
      <c r="AE4863" s="75"/>
      <c r="AF4863" s="76"/>
      <c r="AJ4863" s="90">
        <v>1103080.0</v>
      </c>
      <c r="AK4863" s="18"/>
      <c r="AL4863" s="8">
        <f t="shared" si="417"/>
        <v>0</v>
      </c>
      <c r="AO4863" s="8">
        <v>11.159303941255244</v>
      </c>
      <c r="AT4863" s="18"/>
      <c r="AU4863" s="91"/>
    </row>
    <row r="4864" ht="12.0" customHeight="1">
      <c r="A4864" s="97">
        <v>5103081.0</v>
      </c>
      <c r="B4864" s="92" t="s">
        <v>5341</v>
      </c>
      <c r="C4864" s="81" t="str">
        <f t="shared" si="416"/>
        <v/>
      </c>
      <c r="D4864" s="82">
        <v>7535.07</v>
      </c>
      <c r="E4864" s="94"/>
      <c r="F4864" s="84">
        <f t="shared" si="415"/>
        <v>9192.7854</v>
      </c>
      <c r="G4864" s="95" t="s">
        <v>246</v>
      </c>
      <c r="H4864" s="69"/>
      <c r="I4864" s="76"/>
      <c r="J4864" s="76"/>
      <c r="K4864" s="88"/>
      <c r="N4864" s="18"/>
      <c r="P4864" s="4">
        <v>110.0</v>
      </c>
      <c r="Q4864" s="4"/>
      <c r="R4864" s="4"/>
      <c r="S4864" s="21"/>
      <c r="T4864" s="21"/>
      <c r="V4864" s="89"/>
      <c r="Z4864" s="73"/>
      <c r="AA4864" s="73">
        <v>12.000008122107758</v>
      </c>
      <c r="AB4864" s="4"/>
      <c r="AC4864" s="74"/>
      <c r="AD4864" s="75"/>
      <c r="AE4864" s="75"/>
      <c r="AF4864" s="76"/>
      <c r="AJ4864" s="90">
        <v>1103081.0</v>
      </c>
      <c r="AK4864" s="18"/>
      <c r="AL4864" s="8">
        <f t="shared" si="417"/>
        <v>0</v>
      </c>
      <c r="AO4864" s="8">
        <v>78.11512758878672</v>
      </c>
      <c r="AT4864" s="18"/>
      <c r="AU4864" s="91"/>
    </row>
    <row r="4865" ht="12.0" customHeight="1">
      <c r="A4865" s="97">
        <v>5103082.0</v>
      </c>
      <c r="B4865" s="92" t="s">
        <v>5342</v>
      </c>
      <c r="C4865" s="81" t="str">
        <f t="shared" si="416"/>
        <v/>
      </c>
      <c r="D4865" s="82">
        <v>7196.0</v>
      </c>
      <c r="E4865" s="94" t="s">
        <v>372</v>
      </c>
      <c r="F4865" s="84">
        <f t="shared" si="415"/>
        <v>8779.12</v>
      </c>
      <c r="G4865" s="95" t="s">
        <v>246</v>
      </c>
      <c r="H4865" s="69"/>
      <c r="I4865" s="76"/>
      <c r="J4865" s="76"/>
      <c r="K4865" s="88"/>
      <c r="N4865" s="18"/>
      <c r="P4865" s="4">
        <v>110.0</v>
      </c>
      <c r="Q4865" s="4"/>
      <c r="R4865" s="4"/>
      <c r="S4865" s="21"/>
      <c r="T4865" s="21"/>
      <c r="V4865" s="89"/>
      <c r="Z4865" s="73"/>
      <c r="AA4865" s="73">
        <v>0.0</v>
      </c>
      <c r="AB4865" s="4"/>
      <c r="AC4865" s="74"/>
      <c r="AD4865" s="75"/>
      <c r="AE4865" s="75"/>
      <c r="AF4865" s="76"/>
      <c r="AJ4865" s="90">
        <v>1103082.0</v>
      </c>
      <c r="AK4865" s="18"/>
      <c r="AL4865" s="8">
        <f t="shared" si="417"/>
        <v>0</v>
      </c>
      <c r="AO4865" s="8">
        <v>5.453055033900906</v>
      </c>
      <c r="AT4865" s="18"/>
      <c r="AU4865" s="91"/>
    </row>
    <row r="4866" ht="12.0" customHeight="1">
      <c r="A4866" s="97">
        <v>5103083.0</v>
      </c>
      <c r="B4866" s="92" t="s">
        <v>5343</v>
      </c>
      <c r="C4866" s="81" t="str">
        <f t="shared" si="416"/>
        <v/>
      </c>
      <c r="D4866" s="82">
        <v>7196.0</v>
      </c>
      <c r="E4866" s="94"/>
      <c r="F4866" s="84">
        <f t="shared" si="415"/>
        <v>8779.12</v>
      </c>
      <c r="G4866" s="95" t="s">
        <v>246</v>
      </c>
      <c r="H4866" s="69"/>
      <c r="I4866" s="76"/>
      <c r="J4866" s="76"/>
      <c r="K4866" s="88"/>
      <c r="N4866" s="18"/>
      <c r="P4866" s="4">
        <v>110.0</v>
      </c>
      <c r="Q4866" s="4"/>
      <c r="R4866" s="4"/>
      <c r="S4866" s="21"/>
      <c r="T4866" s="21"/>
      <c r="V4866" s="89"/>
      <c r="Z4866" s="73"/>
      <c r="AA4866" s="73">
        <v>0.0</v>
      </c>
      <c r="AB4866" s="4"/>
      <c r="AC4866" s="74"/>
      <c r="AD4866" s="75"/>
      <c r="AE4866" s="75"/>
      <c r="AF4866" s="76"/>
      <c r="AJ4866" s="90">
        <v>1103083.0</v>
      </c>
      <c r="AK4866" s="18"/>
      <c r="AL4866" s="8">
        <f t="shared" si="417"/>
        <v>0</v>
      </c>
      <c r="AO4866" s="8">
        <v>817.958255085136</v>
      </c>
      <c r="AT4866" s="18"/>
      <c r="AU4866" s="91"/>
    </row>
    <row r="4867" ht="12.0" customHeight="1">
      <c r="A4867" s="97">
        <v>1103084.0</v>
      </c>
      <c r="B4867" s="92" t="s">
        <v>5344</v>
      </c>
      <c r="C4867" s="81" t="str">
        <f t="shared" si="416"/>
        <v/>
      </c>
      <c r="D4867" s="82">
        <v>6065.12</v>
      </c>
      <c r="E4867" s="94"/>
      <c r="F4867" s="127">
        <f t="shared" si="415"/>
        <v>7399.4464</v>
      </c>
      <c r="G4867" s="95" t="s">
        <v>246</v>
      </c>
      <c r="H4867" s="69"/>
      <c r="I4867" s="76"/>
      <c r="J4867" s="76"/>
      <c r="K4867" s="88"/>
      <c r="N4867" s="18"/>
      <c r="P4867" s="4">
        <v>110.0</v>
      </c>
      <c r="Q4867" s="4"/>
      <c r="R4867" s="4"/>
      <c r="S4867" s="21"/>
      <c r="T4867" s="21"/>
      <c r="V4867" s="89"/>
      <c r="Z4867" s="73"/>
      <c r="AA4867" s="73">
        <v>0.0</v>
      </c>
      <c r="AB4867" s="4"/>
      <c r="AC4867" s="74"/>
      <c r="AD4867" s="75"/>
      <c r="AE4867" s="75"/>
      <c r="AF4867" s="76"/>
      <c r="AJ4867" s="90"/>
      <c r="AK4867" s="18"/>
      <c r="AL4867" s="8">
        <f t="shared" si="417"/>
        <v>0</v>
      </c>
      <c r="AO4867" s="8">
        <v>30.280894298096715</v>
      </c>
      <c r="AT4867" s="18"/>
      <c r="AU4867" s="91"/>
    </row>
    <row r="4868" ht="12.0" customHeight="1">
      <c r="A4868" s="97">
        <v>5103085.0</v>
      </c>
      <c r="B4868" s="92" t="s">
        <v>5345</v>
      </c>
      <c r="C4868" s="81" t="str">
        <f t="shared" si="416"/>
        <v/>
      </c>
      <c r="D4868" s="82">
        <v>8504.17</v>
      </c>
      <c r="E4868" s="94" t="s">
        <v>245</v>
      </c>
      <c r="F4868" s="84">
        <f t="shared" si="415"/>
        <v>10375.0874</v>
      </c>
      <c r="G4868" s="95" t="s">
        <v>246</v>
      </c>
      <c r="H4868" s="69"/>
      <c r="I4868" s="76"/>
      <c r="J4868" s="76"/>
      <c r="K4868" s="88"/>
      <c r="N4868" s="18"/>
      <c r="P4868" s="4">
        <v>110.0</v>
      </c>
      <c r="Q4868" s="4"/>
      <c r="R4868" s="4"/>
      <c r="S4868" s="21"/>
      <c r="T4868" s="21"/>
      <c r="V4868" s="89"/>
      <c r="Z4868" s="73"/>
      <c r="AA4868" s="73">
        <v>12.00008635873779</v>
      </c>
      <c r="AB4868" s="4"/>
      <c r="AC4868" s="74"/>
      <c r="AD4868" s="75"/>
      <c r="AE4868" s="75"/>
      <c r="AF4868" s="76"/>
      <c r="AJ4868" s="90">
        <v>1103085.0</v>
      </c>
      <c r="AK4868" s="18"/>
      <c r="AL4868" s="8">
        <f t="shared" si="417"/>
        <v>0</v>
      </c>
      <c r="AO4868" s="8">
        <v>23.07115756045464</v>
      </c>
      <c r="AT4868" s="18"/>
      <c r="AU4868" s="91"/>
    </row>
    <row r="4869" ht="12.0" customHeight="1">
      <c r="A4869" s="97">
        <v>5103086.0</v>
      </c>
      <c r="B4869" s="92" t="s">
        <v>5346</v>
      </c>
      <c r="C4869" s="81" t="str">
        <f t="shared" si="416"/>
        <v/>
      </c>
      <c r="D4869" s="82">
        <v>8504.17</v>
      </c>
      <c r="E4869" s="94" t="s">
        <v>372</v>
      </c>
      <c r="F4869" s="84">
        <f t="shared" si="415"/>
        <v>10375.0874</v>
      </c>
      <c r="G4869" s="95" t="s">
        <v>246</v>
      </c>
      <c r="H4869" s="69"/>
      <c r="I4869" s="76"/>
      <c r="J4869" s="76"/>
      <c r="K4869" s="88"/>
      <c r="N4869" s="18"/>
      <c r="P4869" s="4">
        <v>110.0</v>
      </c>
      <c r="Q4869" s="4"/>
      <c r="R4869" s="4"/>
      <c r="S4869" s="21"/>
      <c r="T4869" s="21"/>
      <c r="V4869" s="89"/>
      <c r="Z4869" s="73"/>
      <c r="AA4869" s="73">
        <v>0.0</v>
      </c>
      <c r="AB4869" s="4"/>
      <c r="AC4869" s="74"/>
      <c r="AD4869" s="75"/>
      <c r="AE4869" s="75"/>
      <c r="AF4869" s="76"/>
      <c r="AJ4869" s="90">
        <v>1103086.0</v>
      </c>
      <c r="AK4869" s="18"/>
      <c r="AL4869" s="8">
        <f t="shared" si="417"/>
        <v>0</v>
      </c>
      <c r="AO4869" s="8">
        <v>23.07115756045464</v>
      </c>
      <c r="AT4869" s="18"/>
      <c r="AU4869" s="91"/>
    </row>
    <row r="4870" ht="12.0" customHeight="1">
      <c r="A4870" s="97">
        <v>1103087.0</v>
      </c>
      <c r="B4870" s="92" t="s">
        <v>5347</v>
      </c>
      <c r="C4870" s="81" t="str">
        <f t="shared" si="416"/>
        <v/>
      </c>
      <c r="D4870" s="82">
        <v>6065.12</v>
      </c>
      <c r="E4870" s="94"/>
      <c r="F4870" s="127">
        <f t="shared" si="415"/>
        <v>7399.4464</v>
      </c>
      <c r="G4870" s="95" t="s">
        <v>246</v>
      </c>
      <c r="H4870" s="69"/>
      <c r="I4870" s="76"/>
      <c r="J4870" s="76"/>
      <c r="K4870" s="88"/>
      <c r="N4870" s="18"/>
      <c r="P4870" s="4">
        <v>110.0</v>
      </c>
      <c r="Q4870" s="4"/>
      <c r="R4870" s="4"/>
      <c r="S4870" s="21"/>
      <c r="T4870" s="21"/>
      <c r="V4870" s="89"/>
      <c r="Z4870" s="73"/>
      <c r="AA4870" s="73">
        <v>0.0</v>
      </c>
      <c r="AB4870" s="4"/>
      <c r="AC4870" s="74"/>
      <c r="AD4870" s="75"/>
      <c r="AE4870" s="75"/>
      <c r="AF4870" s="76"/>
      <c r="AJ4870" s="90"/>
      <c r="AK4870" s="18"/>
      <c r="AL4870" s="8">
        <f t="shared" si="417"/>
        <v>0</v>
      </c>
      <c r="AO4870" s="8">
        <v>7.570223574524179</v>
      </c>
      <c r="AT4870" s="18"/>
      <c r="AU4870" s="91"/>
    </row>
    <row r="4871" ht="12.0" customHeight="1">
      <c r="A4871" s="97">
        <v>3705108.0</v>
      </c>
      <c r="B4871" s="92" t="s">
        <v>2706</v>
      </c>
      <c r="C4871" s="93"/>
      <c r="D4871" s="82">
        <v>301.37</v>
      </c>
      <c r="E4871" s="106" t="s">
        <v>507</v>
      </c>
      <c r="F4871" s="84">
        <f t="shared" si="415"/>
        <v>367.6714</v>
      </c>
      <c r="G4871" s="95" t="s">
        <v>274</v>
      </c>
      <c r="H4871" s="69"/>
      <c r="I4871" s="76"/>
      <c r="J4871" s="100"/>
      <c r="K4871" s="88"/>
      <c r="N4871" s="18"/>
      <c r="P4871" s="4">
        <v>110.0</v>
      </c>
      <c r="Q4871" s="4"/>
      <c r="R4871" s="4"/>
      <c r="S4871" s="21"/>
      <c r="T4871" s="21"/>
      <c r="V4871" s="89"/>
      <c r="Z4871" s="73"/>
      <c r="AA4871" s="73">
        <v>12.0</v>
      </c>
      <c r="AB4871" s="4"/>
      <c r="AC4871" s="74"/>
      <c r="AD4871" s="75"/>
      <c r="AE4871" s="75"/>
      <c r="AF4871" s="76"/>
      <c r="AJ4871" s="90"/>
      <c r="AK4871" s="18"/>
      <c r="AL4871" s="18"/>
      <c r="AT4871" s="18"/>
      <c r="AU4871" s="91"/>
    </row>
    <row r="4872" ht="12.0" customHeight="1">
      <c r="A4872" s="97">
        <v>3705109.0</v>
      </c>
      <c r="B4872" s="92" t="s">
        <v>2707</v>
      </c>
      <c r="C4872" s="93"/>
      <c r="D4872" s="82">
        <v>301.37</v>
      </c>
      <c r="E4872" s="106" t="s">
        <v>507</v>
      </c>
      <c r="F4872" s="84">
        <f t="shared" si="415"/>
        <v>367.6714</v>
      </c>
      <c r="G4872" s="95" t="s">
        <v>274</v>
      </c>
      <c r="H4872" s="69"/>
      <c r="I4872" s="76"/>
      <c r="J4872" s="100"/>
      <c r="K4872" s="88"/>
      <c r="N4872" s="18"/>
      <c r="P4872" s="4">
        <v>110.0</v>
      </c>
      <c r="Q4872" s="4"/>
      <c r="R4872" s="4"/>
      <c r="S4872" s="21"/>
      <c r="T4872" s="21"/>
      <c r="V4872" s="89"/>
      <c r="Z4872" s="73"/>
      <c r="AA4872" s="73">
        <v>12.0</v>
      </c>
      <c r="AB4872" s="4"/>
      <c r="AC4872" s="74"/>
      <c r="AD4872" s="75"/>
      <c r="AE4872" s="75"/>
      <c r="AF4872" s="76"/>
      <c r="AJ4872" s="90"/>
      <c r="AK4872" s="18"/>
      <c r="AL4872" s="18"/>
      <c r="AT4872" s="18"/>
      <c r="AU4872" s="91"/>
    </row>
    <row r="4873" ht="12.0" customHeight="1">
      <c r="A4873" s="97">
        <v>3705110.0</v>
      </c>
      <c r="B4873" s="92" t="s">
        <v>2708</v>
      </c>
      <c r="C4873" s="93"/>
      <c r="D4873" s="82">
        <v>337.33</v>
      </c>
      <c r="E4873" s="106" t="s">
        <v>507</v>
      </c>
      <c r="F4873" s="84">
        <f t="shared" si="415"/>
        <v>411.5426</v>
      </c>
      <c r="G4873" s="95" t="s">
        <v>274</v>
      </c>
      <c r="H4873" s="69"/>
      <c r="I4873" s="76"/>
      <c r="J4873" s="100"/>
      <c r="K4873" s="88"/>
      <c r="N4873" s="18"/>
      <c r="P4873" s="4">
        <v>110.0</v>
      </c>
      <c r="Q4873" s="4"/>
      <c r="R4873" s="4"/>
      <c r="S4873" s="21"/>
      <c r="T4873" s="21"/>
      <c r="V4873" s="89"/>
      <c r="Z4873" s="73"/>
      <c r="AA4873" s="73">
        <v>12.0</v>
      </c>
      <c r="AB4873" s="4"/>
      <c r="AC4873" s="74"/>
      <c r="AD4873" s="75"/>
      <c r="AE4873" s="75"/>
      <c r="AF4873" s="76"/>
      <c r="AJ4873" s="90"/>
      <c r="AK4873" s="18"/>
      <c r="AL4873" s="18"/>
      <c r="AT4873" s="18"/>
      <c r="AU4873" s="91"/>
    </row>
    <row r="4874" ht="12.0" customHeight="1">
      <c r="A4874" s="97">
        <v>3705111.0</v>
      </c>
      <c r="B4874" s="92" t="s">
        <v>2709</v>
      </c>
      <c r="C4874" s="93"/>
      <c r="D4874" s="82">
        <v>388.31</v>
      </c>
      <c r="E4874" s="106" t="s">
        <v>372</v>
      </c>
      <c r="F4874" s="84">
        <f t="shared" si="415"/>
        <v>473.7382</v>
      </c>
      <c r="G4874" s="95" t="s">
        <v>274</v>
      </c>
      <c r="H4874" s="69"/>
      <c r="I4874" s="76"/>
      <c r="J4874" s="100"/>
      <c r="K4874" s="88"/>
      <c r="N4874" s="18"/>
      <c r="P4874" s="4">
        <v>110.0</v>
      </c>
      <c r="Q4874" s="4"/>
      <c r="R4874" s="4"/>
      <c r="S4874" s="21"/>
      <c r="T4874" s="21"/>
      <c r="V4874" s="89"/>
      <c r="Z4874" s="73"/>
      <c r="AA4874" s="73">
        <v>12.0</v>
      </c>
      <c r="AB4874" s="4"/>
      <c r="AC4874" s="74"/>
      <c r="AD4874" s="75"/>
      <c r="AE4874" s="75"/>
      <c r="AF4874" s="76"/>
      <c r="AJ4874" s="90"/>
      <c r="AK4874" s="18"/>
      <c r="AL4874" s="18"/>
      <c r="AT4874" s="18"/>
      <c r="AU4874" s="91"/>
    </row>
    <row r="4875" ht="12.0" customHeight="1">
      <c r="A4875" s="97">
        <v>3705112.0</v>
      </c>
      <c r="B4875" s="92" t="s">
        <v>2710</v>
      </c>
      <c r="C4875" s="93"/>
      <c r="D4875" s="82">
        <v>552.92</v>
      </c>
      <c r="E4875" s="106" t="s">
        <v>372</v>
      </c>
      <c r="F4875" s="84">
        <f t="shared" si="415"/>
        <v>674.5624</v>
      </c>
      <c r="G4875" s="95" t="s">
        <v>274</v>
      </c>
      <c r="H4875" s="69"/>
      <c r="I4875" s="76"/>
      <c r="J4875" s="100"/>
      <c r="K4875" s="88"/>
      <c r="N4875" s="18"/>
      <c r="P4875" s="4">
        <v>110.0</v>
      </c>
      <c r="Q4875" s="4"/>
      <c r="R4875" s="4"/>
      <c r="S4875" s="21"/>
      <c r="T4875" s="21"/>
      <c r="V4875" s="89"/>
      <c r="Z4875" s="73"/>
      <c r="AA4875" s="73">
        <v>12.0</v>
      </c>
      <c r="AB4875" s="4"/>
      <c r="AC4875" s="74"/>
      <c r="AD4875" s="75"/>
      <c r="AE4875" s="75"/>
      <c r="AF4875" s="76"/>
      <c r="AJ4875" s="90"/>
      <c r="AK4875" s="18"/>
      <c r="AL4875" s="18"/>
      <c r="AT4875" s="18"/>
      <c r="AU4875" s="91"/>
    </row>
    <row r="4876" ht="12.0" customHeight="1">
      <c r="A4876" s="97">
        <v>3705113.0</v>
      </c>
      <c r="B4876" s="92" t="s">
        <v>2711</v>
      </c>
      <c r="C4876" s="93"/>
      <c r="D4876" s="82">
        <v>741.06</v>
      </c>
      <c r="E4876" s="106" t="s">
        <v>507</v>
      </c>
      <c r="F4876" s="84">
        <f t="shared" si="415"/>
        <v>904.0932</v>
      </c>
      <c r="G4876" s="95" t="s">
        <v>274</v>
      </c>
      <c r="H4876" s="69"/>
      <c r="I4876" s="76"/>
      <c r="J4876" s="100"/>
      <c r="K4876" s="88"/>
      <c r="N4876" s="18"/>
      <c r="P4876" s="4">
        <v>110.0</v>
      </c>
      <c r="Q4876" s="4"/>
      <c r="R4876" s="4"/>
      <c r="S4876" s="21"/>
      <c r="T4876" s="21"/>
      <c r="V4876" s="89"/>
      <c r="Z4876" s="73"/>
      <c r="AA4876" s="73">
        <v>12.0</v>
      </c>
      <c r="AB4876" s="4"/>
      <c r="AC4876" s="74"/>
      <c r="AD4876" s="75"/>
      <c r="AE4876" s="75"/>
      <c r="AF4876" s="76"/>
      <c r="AJ4876" s="90"/>
      <c r="AK4876" s="18"/>
      <c r="AL4876" s="18"/>
      <c r="AT4876" s="18"/>
      <c r="AU4876" s="91"/>
    </row>
    <row r="4877" ht="12.0" customHeight="1">
      <c r="A4877" s="97">
        <v>3705114.0</v>
      </c>
      <c r="B4877" s="92" t="s">
        <v>2712</v>
      </c>
      <c r="C4877" s="93"/>
      <c r="D4877" s="82">
        <v>993.74</v>
      </c>
      <c r="E4877" s="106" t="s">
        <v>497</v>
      </c>
      <c r="F4877" s="84">
        <f t="shared" si="415"/>
        <v>1212.3628</v>
      </c>
      <c r="G4877" s="95" t="s">
        <v>274</v>
      </c>
      <c r="H4877" s="69"/>
      <c r="I4877" s="76"/>
      <c r="J4877" s="100"/>
      <c r="K4877" s="88"/>
      <c r="N4877" s="18"/>
      <c r="P4877" s="4">
        <v>110.0</v>
      </c>
      <c r="Q4877" s="4"/>
      <c r="R4877" s="4"/>
      <c r="S4877" s="21"/>
      <c r="T4877" s="21"/>
      <c r="V4877" s="89"/>
      <c r="Z4877" s="73"/>
      <c r="AA4877" s="73">
        <v>12.0</v>
      </c>
      <c r="AB4877" s="4"/>
      <c r="AC4877" s="74"/>
      <c r="AD4877" s="75"/>
      <c r="AE4877" s="75"/>
      <c r="AF4877" s="76"/>
      <c r="AJ4877" s="90"/>
      <c r="AK4877" s="18"/>
      <c r="AL4877" s="18"/>
      <c r="AT4877" s="18"/>
      <c r="AU4877" s="91"/>
    </row>
    <row r="4878" ht="12.0" customHeight="1">
      <c r="A4878" s="97">
        <v>3705115.0</v>
      </c>
      <c r="B4878" s="92" t="s">
        <v>2713</v>
      </c>
      <c r="C4878" s="93"/>
      <c r="D4878" s="82">
        <v>1280.61</v>
      </c>
      <c r="E4878" s="106" t="s">
        <v>372</v>
      </c>
      <c r="F4878" s="84">
        <f t="shared" si="415"/>
        <v>1562.3442</v>
      </c>
      <c r="G4878" s="95" t="s">
        <v>274</v>
      </c>
      <c r="H4878" s="69"/>
      <c r="I4878" s="76"/>
      <c r="J4878" s="100"/>
      <c r="K4878" s="88"/>
      <c r="N4878" s="18"/>
      <c r="P4878" s="4">
        <v>110.0</v>
      </c>
      <c r="Q4878" s="4"/>
      <c r="R4878" s="4"/>
      <c r="S4878" s="21"/>
      <c r="T4878" s="21"/>
      <c r="V4878" s="89"/>
      <c r="Z4878" s="73"/>
      <c r="AA4878" s="73">
        <v>12.0</v>
      </c>
      <c r="AB4878" s="4"/>
      <c r="AC4878" s="74"/>
      <c r="AD4878" s="75"/>
      <c r="AE4878" s="75"/>
      <c r="AF4878" s="76"/>
      <c r="AJ4878" s="90"/>
      <c r="AK4878" s="18"/>
      <c r="AL4878" s="18"/>
      <c r="AT4878" s="18"/>
      <c r="AU4878" s="91"/>
    </row>
    <row r="4879" ht="12.0" customHeight="1">
      <c r="A4879" s="109">
        <v>3705116.0</v>
      </c>
      <c r="B4879" s="110" t="s">
        <v>2714</v>
      </c>
      <c r="C4879" s="111"/>
      <c r="D4879" s="82">
        <v>1702.54</v>
      </c>
      <c r="E4879" s="106" t="s">
        <v>372</v>
      </c>
      <c r="F4879" s="128">
        <f t="shared" si="415"/>
        <v>2077.0988</v>
      </c>
      <c r="G4879" s="112" t="s">
        <v>274</v>
      </c>
      <c r="H4879" s="69"/>
      <c r="I4879" s="76"/>
      <c r="J4879" s="100"/>
      <c r="K4879" s="88"/>
      <c r="N4879" s="18"/>
      <c r="P4879" s="4">
        <v>110.0</v>
      </c>
      <c r="Q4879" s="4"/>
      <c r="R4879" s="4"/>
      <c r="S4879" s="21"/>
      <c r="T4879" s="21"/>
      <c r="V4879" s="89"/>
      <c r="Z4879" s="73"/>
      <c r="AA4879" s="73">
        <v>12.0</v>
      </c>
      <c r="AB4879" s="4"/>
      <c r="AC4879" s="74"/>
      <c r="AD4879" s="75"/>
      <c r="AE4879" s="75"/>
      <c r="AF4879" s="76"/>
      <c r="AJ4879" s="90"/>
      <c r="AK4879" s="18"/>
      <c r="AL4879" s="18"/>
      <c r="AT4879" s="18"/>
      <c r="AU4879" s="91"/>
    </row>
    <row r="4880" ht="75.0" customHeight="1">
      <c r="A4880" s="62">
        <v>194.0</v>
      </c>
      <c r="B4880" s="166" t="s">
        <v>5348</v>
      </c>
      <c r="C4880" s="66"/>
      <c r="D4880" s="82"/>
      <c r="E4880" s="66"/>
      <c r="F4880" s="114"/>
      <c r="G4880" s="68"/>
      <c r="H4880" s="69"/>
      <c r="I4880" s="70">
        <v>0.0</v>
      </c>
      <c r="J4880" s="71"/>
      <c r="K4880" s="71"/>
      <c r="N4880" s="18"/>
      <c r="P4880" s="4">
        <v>111.0</v>
      </c>
      <c r="Q4880" s="4"/>
      <c r="R4880" s="5"/>
      <c r="S4880" s="21"/>
      <c r="T4880" s="21"/>
      <c r="V4880" s="72"/>
      <c r="Z4880" s="73"/>
      <c r="AA4880" s="73"/>
      <c r="AB4880" s="4"/>
      <c r="AC4880" s="74"/>
      <c r="AD4880" s="75"/>
      <c r="AE4880" s="75"/>
      <c r="AF4880" s="76"/>
      <c r="AJ4880" s="90"/>
      <c r="AK4880" s="18"/>
      <c r="AL4880" s="18"/>
      <c r="AT4880" s="18"/>
      <c r="AU4880" s="91"/>
    </row>
    <row r="4881" ht="12.0" customHeight="1">
      <c r="A4881" s="79">
        <v>5401001.0</v>
      </c>
      <c r="B4881" s="80" t="s">
        <v>4850</v>
      </c>
      <c r="C4881" s="81"/>
      <c r="D4881" s="82">
        <v>167.78</v>
      </c>
      <c r="E4881" s="83" t="s">
        <v>245</v>
      </c>
      <c r="F4881" s="84">
        <f t="shared" ref="F4881:F4977" si="418">D4881*1.22</f>
        <v>204.6916</v>
      </c>
      <c r="G4881" s="85" t="s">
        <v>274</v>
      </c>
      <c r="H4881" s="69"/>
      <c r="I4881" s="76"/>
      <c r="J4881" s="100"/>
      <c r="K4881" s="88"/>
      <c r="N4881" s="18"/>
      <c r="P4881" s="4">
        <v>111.0</v>
      </c>
      <c r="Q4881" s="4"/>
      <c r="R4881" s="4"/>
      <c r="S4881" s="21"/>
      <c r="T4881" s="21"/>
      <c r="V4881" s="89"/>
      <c r="Z4881" s="73"/>
      <c r="AA4881" s="73">
        <v>20.0</v>
      </c>
      <c r="AB4881" s="4"/>
      <c r="AC4881" s="74"/>
      <c r="AD4881" s="75"/>
      <c r="AE4881" s="75"/>
      <c r="AF4881" s="76"/>
      <c r="AJ4881" s="90">
        <v>1701001.0</v>
      </c>
      <c r="AK4881" s="18"/>
      <c r="AL4881" s="18"/>
      <c r="AT4881" s="18"/>
      <c r="AU4881" s="91"/>
    </row>
    <row r="4882" ht="12.0" customHeight="1">
      <c r="A4882" s="97">
        <v>5401002.0</v>
      </c>
      <c r="B4882" s="92" t="s">
        <v>4851</v>
      </c>
      <c r="C4882" s="93"/>
      <c r="D4882" s="82">
        <v>217.62</v>
      </c>
      <c r="E4882" s="94" t="s">
        <v>379</v>
      </c>
      <c r="F4882" s="84">
        <f t="shared" si="418"/>
        <v>265.4964</v>
      </c>
      <c r="G4882" s="95" t="s">
        <v>274</v>
      </c>
      <c r="H4882" s="69"/>
      <c r="I4882" s="76"/>
      <c r="J4882" s="100"/>
      <c r="K4882" s="88"/>
      <c r="N4882" s="18"/>
      <c r="P4882" s="4">
        <v>111.0</v>
      </c>
      <c r="Q4882" s="4"/>
      <c r="R4882" s="4"/>
      <c r="S4882" s="21"/>
      <c r="T4882" s="21"/>
      <c r="V4882" s="89"/>
      <c r="Z4882" s="73"/>
      <c r="AA4882" s="73">
        <v>20.00140607424072</v>
      </c>
      <c r="AB4882" s="4"/>
      <c r="AC4882" s="74"/>
      <c r="AD4882" s="75"/>
      <c r="AE4882" s="75"/>
      <c r="AF4882" s="76"/>
      <c r="AJ4882" s="90">
        <v>1701002.0</v>
      </c>
      <c r="AK4882" s="18"/>
      <c r="AL4882" s="18"/>
      <c r="AT4882" s="18"/>
      <c r="AU4882" s="91"/>
    </row>
    <row r="4883" ht="12.0" customHeight="1">
      <c r="A4883" s="97">
        <v>5401003.0</v>
      </c>
      <c r="B4883" s="92" t="s">
        <v>4852</v>
      </c>
      <c r="C4883" s="93"/>
      <c r="D4883" s="82">
        <v>400.83</v>
      </c>
      <c r="E4883" s="94" t="s">
        <v>245</v>
      </c>
      <c r="F4883" s="84">
        <f t="shared" si="418"/>
        <v>489.0126</v>
      </c>
      <c r="G4883" s="95" t="s">
        <v>252</v>
      </c>
      <c r="H4883" s="69"/>
      <c r="I4883" s="76"/>
      <c r="J4883" s="76"/>
      <c r="K4883" s="88"/>
      <c r="N4883" s="18"/>
      <c r="P4883" s="4">
        <v>111.0</v>
      </c>
      <c r="Q4883" s="4"/>
      <c r="R4883" s="4"/>
      <c r="S4883" s="21"/>
      <c r="T4883" s="21"/>
      <c r="V4883" s="89"/>
      <c r="Z4883" s="73"/>
      <c r="AA4883" s="73">
        <v>20.001526834109484</v>
      </c>
      <c r="AB4883" s="4"/>
      <c r="AC4883" s="74"/>
      <c r="AD4883" s="75"/>
      <c r="AE4883" s="75"/>
      <c r="AF4883" s="76"/>
      <c r="AJ4883" s="90">
        <v>1701003.0</v>
      </c>
      <c r="AK4883" s="18"/>
      <c r="AL4883" s="18"/>
      <c r="AT4883" s="18"/>
      <c r="AU4883" s="91"/>
    </row>
    <row r="4884" ht="12.0" customHeight="1">
      <c r="A4884" s="97">
        <v>5401004.0</v>
      </c>
      <c r="B4884" s="92" t="s">
        <v>4853</v>
      </c>
      <c r="C4884" s="93"/>
      <c r="D4884" s="82">
        <v>688.92</v>
      </c>
      <c r="E4884" s="94" t="s">
        <v>245</v>
      </c>
      <c r="F4884" s="84">
        <f t="shared" si="418"/>
        <v>840.4824</v>
      </c>
      <c r="G4884" s="95" t="s">
        <v>252</v>
      </c>
      <c r="H4884" s="69"/>
      <c r="I4884" s="76"/>
      <c r="J4884" s="76"/>
      <c r="K4884" s="88"/>
      <c r="N4884" s="18"/>
      <c r="P4884" s="4">
        <v>111.0</v>
      </c>
      <c r="Q4884" s="4"/>
      <c r="R4884" s="4"/>
      <c r="S4884" s="21"/>
      <c r="T4884" s="21"/>
      <c r="V4884" s="89"/>
      <c r="Z4884" s="73"/>
      <c r="AA4884" s="73">
        <v>19.99911164412464</v>
      </c>
      <c r="AB4884" s="4"/>
      <c r="AC4884" s="74"/>
      <c r="AD4884" s="75"/>
      <c r="AE4884" s="75"/>
      <c r="AF4884" s="76"/>
      <c r="AJ4884" s="90">
        <v>1701004.0</v>
      </c>
      <c r="AK4884" s="18"/>
      <c r="AL4884" s="18"/>
      <c r="AT4884" s="18"/>
      <c r="AU4884" s="91"/>
    </row>
    <row r="4885" ht="12.0" customHeight="1">
      <c r="A4885" s="97">
        <v>5401005.0</v>
      </c>
      <c r="B4885" s="92" t="s">
        <v>4854</v>
      </c>
      <c r="C4885" s="93"/>
      <c r="D4885" s="82">
        <v>962.44</v>
      </c>
      <c r="E4885" s="94" t="s">
        <v>245</v>
      </c>
      <c r="F4885" s="84">
        <f t="shared" si="418"/>
        <v>1174.1768</v>
      </c>
      <c r="G4885" s="95" t="s">
        <v>252</v>
      </c>
      <c r="H4885" s="69"/>
      <c r="I4885" s="206" t="s">
        <v>4855</v>
      </c>
      <c r="J4885" s="76"/>
      <c r="K4885" s="88"/>
      <c r="N4885" s="18"/>
      <c r="P4885" s="4">
        <v>111.0</v>
      </c>
      <c r="Q4885" s="4"/>
      <c r="R4885" s="4"/>
      <c r="S4885" s="21"/>
      <c r="T4885" s="21"/>
      <c r="V4885" s="89"/>
      <c r="Z4885" s="73"/>
      <c r="AA4885" s="73">
        <v>20.000317944804777</v>
      </c>
      <c r="AB4885" s="4"/>
      <c r="AC4885" s="74"/>
      <c r="AD4885" s="75"/>
      <c r="AE4885" s="75"/>
      <c r="AF4885" s="76"/>
      <c r="AJ4885" s="90">
        <v>1701005.0</v>
      </c>
      <c r="AK4885" s="18"/>
      <c r="AL4885" s="18"/>
      <c r="AT4885" s="18"/>
      <c r="AU4885" s="91"/>
    </row>
    <row r="4886" ht="12.0" customHeight="1">
      <c r="A4886" s="97">
        <v>5111001.0</v>
      </c>
      <c r="B4886" s="92" t="s">
        <v>5349</v>
      </c>
      <c r="C4886" s="81" t="str">
        <f t="shared" ref="C4886:C4936" si="419">IF(MROUND(AL4886/(AO4886*F4886),1)=0,"",MROUND(AL4886/(AO4886*F4886),1))</f>
        <v/>
      </c>
      <c r="D4886" s="82">
        <v>87.98</v>
      </c>
      <c r="E4886" s="94" t="s">
        <v>245</v>
      </c>
      <c r="F4886" s="84">
        <f t="shared" si="418"/>
        <v>107.3356</v>
      </c>
      <c r="G4886" s="95" t="s">
        <v>274</v>
      </c>
      <c r="H4886" s="69"/>
      <c r="I4886" s="87" t="s">
        <v>538</v>
      </c>
      <c r="J4886" s="100"/>
      <c r="K4886" s="88"/>
      <c r="N4886" s="18"/>
      <c r="P4886" s="4">
        <v>111.0</v>
      </c>
      <c r="Q4886" s="4"/>
      <c r="R4886" s="4"/>
      <c r="S4886" s="21"/>
      <c r="T4886" s="21"/>
      <c r="V4886" s="89"/>
      <c r="Z4886" s="73"/>
      <c r="AA4886" s="73">
        <v>19.996522343940185</v>
      </c>
      <c r="AB4886" s="4"/>
      <c r="AC4886" s="74"/>
      <c r="AD4886" s="75"/>
      <c r="AE4886" s="75"/>
      <c r="AF4886" s="76"/>
      <c r="AJ4886" s="90">
        <v>1111001.0</v>
      </c>
      <c r="AK4886" s="18"/>
      <c r="AL4886" s="8">
        <f t="shared" ref="AL4886:AL4936" si="420">$I$4880/51</f>
        <v>0</v>
      </c>
      <c r="AO4886" s="8">
        <v>1.0597559528331835</v>
      </c>
      <c r="AT4886" s="18"/>
      <c r="AU4886" s="91"/>
    </row>
    <row r="4887" ht="12.0" customHeight="1">
      <c r="A4887" s="97">
        <v>5111002.0</v>
      </c>
      <c r="B4887" s="92" t="s">
        <v>5350</v>
      </c>
      <c r="C4887" s="81" t="str">
        <f t="shared" si="419"/>
        <v/>
      </c>
      <c r="D4887" s="82">
        <v>87.98</v>
      </c>
      <c r="E4887" s="94" t="s">
        <v>245</v>
      </c>
      <c r="F4887" s="84">
        <f t="shared" si="418"/>
        <v>107.3356</v>
      </c>
      <c r="G4887" s="95" t="s">
        <v>274</v>
      </c>
      <c r="H4887" s="69"/>
      <c r="I4887" s="187" t="s">
        <v>5351</v>
      </c>
      <c r="J4887" s="100"/>
      <c r="K4887" s="88"/>
      <c r="N4887" s="18"/>
      <c r="P4887" s="4">
        <v>111.0</v>
      </c>
      <c r="Q4887" s="4"/>
      <c r="R4887" s="4"/>
      <c r="S4887" s="21"/>
      <c r="T4887" s="21"/>
      <c r="V4887" s="89"/>
      <c r="Z4887" s="73"/>
      <c r="AA4887" s="73">
        <v>19.996522343940185</v>
      </c>
      <c r="AB4887" s="4"/>
      <c r="AC4887" s="74"/>
      <c r="AD4887" s="75"/>
      <c r="AE4887" s="75"/>
      <c r="AF4887" s="76"/>
      <c r="AJ4887" s="90">
        <v>1111002.0</v>
      </c>
      <c r="AK4887" s="18"/>
      <c r="AL4887" s="8">
        <f t="shared" si="420"/>
        <v>0</v>
      </c>
      <c r="AO4887" s="8">
        <v>0.45893334929070057</v>
      </c>
      <c r="AT4887" s="18"/>
      <c r="AU4887" s="91"/>
    </row>
    <row r="4888" ht="12.0" customHeight="1">
      <c r="A4888" s="97">
        <v>5111003.0</v>
      </c>
      <c r="B4888" s="92" t="s">
        <v>5352</v>
      </c>
      <c r="C4888" s="81" t="str">
        <f t="shared" si="419"/>
        <v/>
      </c>
      <c r="D4888" s="82">
        <v>96.94</v>
      </c>
      <c r="E4888" s="94" t="s">
        <v>245</v>
      </c>
      <c r="F4888" s="84">
        <f t="shared" si="418"/>
        <v>118.2668</v>
      </c>
      <c r="G4888" s="95" t="s">
        <v>274</v>
      </c>
      <c r="H4888" s="69"/>
      <c r="I4888" s="188"/>
      <c r="J4888" s="100"/>
      <c r="K4888" s="88"/>
      <c r="N4888" s="18"/>
      <c r="P4888" s="4">
        <v>111.0</v>
      </c>
      <c r="Q4888" s="4"/>
      <c r="R4888" s="4"/>
      <c r="S4888" s="21"/>
      <c r="T4888" s="21"/>
      <c r="V4888" s="89"/>
      <c r="Z4888" s="73"/>
      <c r="AA4888" s="73">
        <v>20.0</v>
      </c>
      <c r="AB4888" s="4"/>
      <c r="AC4888" s="74"/>
      <c r="AD4888" s="75"/>
      <c r="AE4888" s="75"/>
      <c r="AF4888" s="76"/>
      <c r="AJ4888" s="90">
        <v>1111003.0</v>
      </c>
      <c r="AK4888" s="18"/>
      <c r="AL4888" s="8">
        <f t="shared" si="420"/>
        <v>0</v>
      </c>
      <c r="AO4888" s="8">
        <v>0.3819364554148059</v>
      </c>
      <c r="AT4888" s="18"/>
      <c r="AU4888" s="91"/>
    </row>
    <row r="4889" ht="12.0" customHeight="1">
      <c r="A4889" s="97">
        <v>5111004.0</v>
      </c>
      <c r="B4889" s="92" t="s">
        <v>5353</v>
      </c>
      <c r="C4889" s="81" t="str">
        <f t="shared" si="419"/>
        <v/>
      </c>
      <c r="D4889" s="82">
        <v>96.94</v>
      </c>
      <c r="E4889" s="94" t="s">
        <v>245</v>
      </c>
      <c r="F4889" s="84">
        <f t="shared" si="418"/>
        <v>118.2668</v>
      </c>
      <c r="G4889" s="95" t="s">
        <v>246</v>
      </c>
      <c r="H4889" s="69"/>
      <c r="I4889" s="19" t="s">
        <v>4862</v>
      </c>
      <c r="J4889" s="76"/>
      <c r="K4889" s="88"/>
      <c r="N4889" s="18"/>
      <c r="P4889" s="4">
        <v>111.0</v>
      </c>
      <c r="Q4889" s="4"/>
      <c r="R4889" s="4"/>
      <c r="S4889" s="21"/>
      <c r="T4889" s="21"/>
      <c r="V4889" s="89"/>
      <c r="Z4889" s="73"/>
      <c r="AA4889" s="73">
        <v>20.0</v>
      </c>
      <c r="AB4889" s="4"/>
      <c r="AC4889" s="74"/>
      <c r="AD4889" s="75"/>
      <c r="AE4889" s="75"/>
      <c r="AF4889" s="76"/>
      <c r="AJ4889" s="90">
        <v>1111004.0</v>
      </c>
      <c r="AK4889" s="18"/>
      <c r="AL4889" s="8">
        <f t="shared" si="420"/>
        <v>0</v>
      </c>
      <c r="AO4889" s="8">
        <v>16.4251398203632</v>
      </c>
      <c r="AT4889" s="18"/>
      <c r="AU4889" s="91"/>
    </row>
    <row r="4890" ht="12.0" customHeight="1">
      <c r="A4890" s="97">
        <v>5111005.0</v>
      </c>
      <c r="B4890" s="92" t="s">
        <v>5354</v>
      </c>
      <c r="C4890" s="81" t="str">
        <f t="shared" si="419"/>
        <v/>
      </c>
      <c r="D4890" s="82">
        <v>96.94</v>
      </c>
      <c r="E4890" s="94" t="s">
        <v>245</v>
      </c>
      <c r="F4890" s="84">
        <f t="shared" si="418"/>
        <v>118.2668</v>
      </c>
      <c r="G4890" s="95" t="s">
        <v>246</v>
      </c>
      <c r="H4890" s="69"/>
      <c r="J4890" s="76"/>
      <c r="K4890" s="88"/>
      <c r="N4890" s="18"/>
      <c r="P4890" s="4">
        <v>111.0</v>
      </c>
      <c r="Q4890" s="4"/>
      <c r="R4890" s="4"/>
      <c r="S4890" s="21"/>
      <c r="T4890" s="21"/>
      <c r="V4890" s="89"/>
      <c r="Z4890" s="73"/>
      <c r="AA4890" s="73">
        <v>20.0</v>
      </c>
      <c r="AB4890" s="4"/>
      <c r="AC4890" s="74"/>
      <c r="AD4890" s="75"/>
      <c r="AE4890" s="75"/>
      <c r="AF4890" s="76"/>
      <c r="AJ4890" s="90">
        <v>1111005.0</v>
      </c>
      <c r="AK4890" s="18"/>
      <c r="AL4890" s="8">
        <f t="shared" si="420"/>
        <v>0</v>
      </c>
      <c r="AO4890" s="8">
        <v>8.613698003480957</v>
      </c>
      <c r="AT4890" s="18"/>
      <c r="AU4890" s="91"/>
    </row>
    <row r="4891" ht="12.0" customHeight="1">
      <c r="A4891" s="97">
        <v>5111006.0</v>
      </c>
      <c r="B4891" s="92" t="s">
        <v>5355</v>
      </c>
      <c r="C4891" s="81" t="str">
        <f t="shared" si="419"/>
        <v/>
      </c>
      <c r="D4891" s="82">
        <v>96.94</v>
      </c>
      <c r="E4891" s="94" t="s">
        <v>245</v>
      </c>
      <c r="F4891" s="84">
        <f t="shared" si="418"/>
        <v>118.2668</v>
      </c>
      <c r="G4891" s="95" t="s">
        <v>274</v>
      </c>
      <c r="H4891" s="69"/>
      <c r="J4891" s="100"/>
      <c r="K4891" s="88"/>
      <c r="N4891" s="18"/>
      <c r="P4891" s="4">
        <v>111.0</v>
      </c>
      <c r="Q4891" s="4"/>
      <c r="R4891" s="4"/>
      <c r="S4891" s="21"/>
      <c r="T4891" s="21"/>
      <c r="V4891" s="89"/>
      <c r="Z4891" s="73"/>
      <c r="AA4891" s="73">
        <v>20.0</v>
      </c>
      <c r="AB4891" s="4"/>
      <c r="AC4891" s="74"/>
      <c r="AD4891" s="75"/>
      <c r="AE4891" s="75"/>
      <c r="AF4891" s="76"/>
      <c r="AJ4891" s="90">
        <v>1111006.0</v>
      </c>
      <c r="AK4891" s="18"/>
      <c r="AL4891" s="8">
        <f t="shared" si="420"/>
        <v>0</v>
      </c>
      <c r="AO4891" s="8">
        <v>0.18317999799661563</v>
      </c>
      <c r="AT4891" s="18"/>
      <c r="AU4891" s="91"/>
    </row>
    <row r="4892" ht="12.0" customHeight="1">
      <c r="A4892" s="97">
        <v>5111007.0</v>
      </c>
      <c r="B4892" s="92" t="s">
        <v>5356</v>
      </c>
      <c r="C4892" s="81" t="str">
        <f t="shared" si="419"/>
        <v/>
      </c>
      <c r="D4892" s="82">
        <v>109.38</v>
      </c>
      <c r="E4892" s="94" t="s">
        <v>372</v>
      </c>
      <c r="F4892" s="84">
        <f t="shared" si="418"/>
        <v>133.4436</v>
      </c>
      <c r="G4892" s="95" t="s">
        <v>246</v>
      </c>
      <c r="H4892" s="69"/>
      <c r="J4892" s="76"/>
      <c r="K4892" s="88"/>
      <c r="N4892" s="18"/>
      <c r="P4892" s="4">
        <v>111.0</v>
      </c>
      <c r="Q4892" s="4"/>
      <c r="R4892" s="4"/>
      <c r="S4892" s="21"/>
      <c r="T4892" s="21"/>
      <c r="V4892" s="89"/>
      <c r="Z4892" s="73"/>
      <c r="AA4892" s="73">
        <v>20.005595970900956</v>
      </c>
      <c r="AB4892" s="4"/>
      <c r="AC4892" s="74"/>
      <c r="AD4892" s="75"/>
      <c r="AE4892" s="75"/>
      <c r="AF4892" s="76"/>
      <c r="AJ4892" s="90">
        <v>1111007.0</v>
      </c>
      <c r="AK4892" s="18"/>
      <c r="AL4892" s="8">
        <f t="shared" si="420"/>
        <v>0</v>
      </c>
      <c r="AO4892" s="8">
        <v>31.933016383108928</v>
      </c>
      <c r="AT4892" s="18"/>
      <c r="AU4892" s="91"/>
    </row>
    <row r="4893" ht="12.0" customHeight="1">
      <c r="A4893" s="97">
        <v>5111008.0</v>
      </c>
      <c r="B4893" s="92" t="s">
        <v>5357</v>
      </c>
      <c r="C4893" s="81" t="str">
        <f t="shared" si="419"/>
        <v/>
      </c>
      <c r="D4893" s="82">
        <v>109.38</v>
      </c>
      <c r="E4893" s="94" t="s">
        <v>245</v>
      </c>
      <c r="F4893" s="84">
        <f t="shared" si="418"/>
        <v>133.4436</v>
      </c>
      <c r="G4893" s="95" t="s">
        <v>246</v>
      </c>
      <c r="H4893" s="69"/>
      <c r="I4893" s="187" t="s">
        <v>5358</v>
      </c>
      <c r="J4893" s="76"/>
      <c r="K4893" s="88"/>
      <c r="N4893" s="18"/>
      <c r="P4893" s="4">
        <v>111.0</v>
      </c>
      <c r="Q4893" s="4"/>
      <c r="R4893" s="4"/>
      <c r="S4893" s="21"/>
      <c r="T4893" s="21"/>
      <c r="V4893" s="89"/>
      <c r="Z4893" s="73"/>
      <c r="AA4893" s="73">
        <v>20.005595970900956</v>
      </c>
      <c r="AB4893" s="4"/>
      <c r="AC4893" s="74"/>
      <c r="AD4893" s="75"/>
      <c r="AE4893" s="75"/>
      <c r="AF4893" s="76"/>
      <c r="AJ4893" s="90">
        <v>1111008.0</v>
      </c>
      <c r="AK4893" s="18"/>
      <c r="AL4893" s="8">
        <f t="shared" si="420"/>
        <v>0</v>
      </c>
      <c r="AO4893" s="8">
        <v>10.999150087515297</v>
      </c>
      <c r="AT4893" s="18"/>
      <c r="AU4893" s="91"/>
    </row>
    <row r="4894" ht="12.0" customHeight="1">
      <c r="A4894" s="97">
        <v>5111009.0</v>
      </c>
      <c r="B4894" s="92" t="s">
        <v>5359</v>
      </c>
      <c r="C4894" s="81" t="str">
        <f t="shared" si="419"/>
        <v/>
      </c>
      <c r="D4894" s="82">
        <v>109.38</v>
      </c>
      <c r="E4894" s="94" t="s">
        <v>245</v>
      </c>
      <c r="F4894" s="84">
        <f t="shared" si="418"/>
        <v>133.4436</v>
      </c>
      <c r="G4894" s="95" t="s">
        <v>246</v>
      </c>
      <c r="H4894" s="69"/>
      <c r="I4894" s="188"/>
      <c r="J4894" s="76"/>
      <c r="K4894" s="88"/>
      <c r="N4894" s="18"/>
      <c r="P4894" s="4">
        <v>111.0</v>
      </c>
      <c r="Q4894" s="4"/>
      <c r="R4894" s="4"/>
      <c r="S4894" s="21"/>
      <c r="T4894" s="21"/>
      <c r="V4894" s="89"/>
      <c r="Z4894" s="73"/>
      <c r="AA4894" s="73">
        <v>20.005595970900956</v>
      </c>
      <c r="AB4894" s="4"/>
      <c r="AC4894" s="74"/>
      <c r="AD4894" s="75"/>
      <c r="AE4894" s="75"/>
      <c r="AF4894" s="76"/>
      <c r="AJ4894" s="90">
        <v>1111009.0</v>
      </c>
      <c r="AK4894" s="18"/>
      <c r="AL4894" s="8">
        <f t="shared" si="420"/>
        <v>0</v>
      </c>
      <c r="AO4894" s="8">
        <v>1.4469040310007946</v>
      </c>
      <c r="AT4894" s="18"/>
      <c r="AU4894" s="91"/>
    </row>
    <row r="4895" ht="12.0" customHeight="1">
      <c r="A4895" s="97">
        <v>5111010.0</v>
      </c>
      <c r="B4895" s="92" t="s">
        <v>5360</v>
      </c>
      <c r="C4895" s="81" t="str">
        <f t="shared" si="419"/>
        <v/>
      </c>
      <c r="D4895" s="82">
        <v>109.38</v>
      </c>
      <c r="E4895" s="94" t="s">
        <v>245</v>
      </c>
      <c r="F4895" s="84">
        <f t="shared" si="418"/>
        <v>133.4436</v>
      </c>
      <c r="G4895" s="95" t="s">
        <v>274</v>
      </c>
      <c r="H4895" s="69"/>
      <c r="I4895" s="19" t="s">
        <v>4874</v>
      </c>
      <c r="J4895" s="100"/>
      <c r="K4895" s="88"/>
      <c r="N4895" s="18"/>
      <c r="P4895" s="4">
        <v>111.0</v>
      </c>
      <c r="Q4895" s="4"/>
      <c r="R4895" s="4"/>
      <c r="S4895" s="21"/>
      <c r="T4895" s="21"/>
      <c r="V4895" s="89"/>
      <c r="Z4895" s="73"/>
      <c r="AA4895" s="73">
        <v>20.005595970900956</v>
      </c>
      <c r="AB4895" s="4"/>
      <c r="AC4895" s="74"/>
      <c r="AD4895" s="75"/>
      <c r="AE4895" s="75"/>
      <c r="AF4895" s="76"/>
      <c r="AJ4895" s="90">
        <v>1111010.0</v>
      </c>
      <c r="AK4895" s="18"/>
      <c r="AL4895" s="8">
        <f t="shared" si="420"/>
        <v>0</v>
      </c>
      <c r="AO4895" s="8">
        <v>0.1692659175622189</v>
      </c>
      <c r="AT4895" s="18"/>
      <c r="AU4895" s="91"/>
    </row>
    <row r="4896" ht="12.0" customHeight="1">
      <c r="A4896" s="97">
        <v>5111011.0</v>
      </c>
      <c r="B4896" s="92" t="s">
        <v>5361</v>
      </c>
      <c r="C4896" s="81" t="str">
        <f t="shared" si="419"/>
        <v/>
      </c>
      <c r="D4896" s="82">
        <v>131.45</v>
      </c>
      <c r="E4896" s="94"/>
      <c r="F4896" s="84">
        <f t="shared" si="418"/>
        <v>160.369</v>
      </c>
      <c r="G4896" s="95" t="s">
        <v>246</v>
      </c>
      <c r="H4896" s="69"/>
      <c r="J4896" s="76"/>
      <c r="K4896" s="88"/>
      <c r="N4896" s="18"/>
      <c r="P4896" s="4">
        <v>111.0</v>
      </c>
      <c r="Q4896" s="4"/>
      <c r="R4896" s="4"/>
      <c r="S4896" s="21"/>
      <c r="T4896" s="21"/>
      <c r="V4896" s="89"/>
      <c r="Z4896" s="73"/>
      <c r="AA4896" s="73">
        <v>19.995344506517696</v>
      </c>
      <c r="AB4896" s="4"/>
      <c r="AC4896" s="74"/>
      <c r="AD4896" s="75"/>
      <c r="AE4896" s="75"/>
      <c r="AF4896" s="76"/>
      <c r="AJ4896" s="90">
        <v>1111011.0</v>
      </c>
      <c r="AK4896" s="18"/>
      <c r="AL4896" s="8">
        <f t="shared" si="420"/>
        <v>0</v>
      </c>
      <c r="AO4896" s="8">
        <v>39.853338691215264</v>
      </c>
      <c r="AT4896" s="18"/>
      <c r="AU4896" s="91"/>
    </row>
    <row r="4897" ht="12.0" customHeight="1">
      <c r="A4897" s="97">
        <v>5111012.0</v>
      </c>
      <c r="B4897" s="92" t="s">
        <v>5362</v>
      </c>
      <c r="C4897" s="81" t="str">
        <f t="shared" si="419"/>
        <v/>
      </c>
      <c r="D4897" s="82">
        <v>131.45</v>
      </c>
      <c r="E4897" s="94" t="s">
        <v>245</v>
      </c>
      <c r="F4897" s="84">
        <f t="shared" si="418"/>
        <v>160.369</v>
      </c>
      <c r="G4897" s="95" t="s">
        <v>246</v>
      </c>
      <c r="H4897" s="69"/>
      <c r="J4897" s="76"/>
      <c r="K4897" s="88"/>
      <c r="N4897" s="18"/>
      <c r="P4897" s="4">
        <v>111.0</v>
      </c>
      <c r="Q4897" s="4"/>
      <c r="R4897" s="4"/>
      <c r="S4897" s="21"/>
      <c r="T4897" s="21"/>
      <c r="V4897" s="89"/>
      <c r="Z4897" s="73"/>
      <c r="AA4897" s="73">
        <v>19.995344506517696</v>
      </c>
      <c r="AB4897" s="4"/>
      <c r="AC4897" s="74"/>
      <c r="AD4897" s="75"/>
      <c r="AE4897" s="75"/>
      <c r="AF4897" s="76"/>
      <c r="AJ4897" s="90">
        <v>1111012.0</v>
      </c>
      <c r="AK4897" s="18"/>
      <c r="AL4897" s="8">
        <f t="shared" si="420"/>
        <v>0</v>
      </c>
      <c r="AO4897" s="8">
        <v>25.73861457140986</v>
      </c>
      <c r="AT4897" s="18"/>
      <c r="AU4897" s="91"/>
    </row>
    <row r="4898" ht="12.0" customHeight="1">
      <c r="A4898" s="97">
        <v>5111013.0</v>
      </c>
      <c r="B4898" s="92" t="s">
        <v>5363</v>
      </c>
      <c r="C4898" s="81" t="str">
        <f t="shared" si="419"/>
        <v/>
      </c>
      <c r="D4898" s="82">
        <v>131.45</v>
      </c>
      <c r="E4898" s="94" t="s">
        <v>245</v>
      </c>
      <c r="F4898" s="84">
        <f t="shared" si="418"/>
        <v>160.369</v>
      </c>
      <c r="G4898" s="95" t="s">
        <v>252</v>
      </c>
      <c r="H4898" s="69"/>
      <c r="I4898" s="187" t="s">
        <v>5364</v>
      </c>
      <c r="J4898" s="76"/>
      <c r="K4898" s="88"/>
      <c r="N4898" s="18"/>
      <c r="P4898" s="4">
        <v>111.0</v>
      </c>
      <c r="Q4898" s="4"/>
      <c r="R4898" s="4"/>
      <c r="S4898" s="21"/>
      <c r="T4898" s="21"/>
      <c r="V4898" s="89"/>
      <c r="Z4898" s="73"/>
      <c r="AA4898" s="73">
        <v>19.995344506517696</v>
      </c>
      <c r="AB4898" s="4"/>
      <c r="AC4898" s="74"/>
      <c r="AD4898" s="75"/>
      <c r="AE4898" s="75"/>
      <c r="AF4898" s="76"/>
      <c r="AJ4898" s="90">
        <v>1111013.0</v>
      </c>
      <c r="AK4898" s="18"/>
      <c r="AL4898" s="8">
        <f t="shared" si="420"/>
        <v>0</v>
      </c>
      <c r="AO4898" s="8">
        <v>0.7205911341077126</v>
      </c>
      <c r="AT4898" s="18"/>
      <c r="AU4898" s="91"/>
    </row>
    <row r="4899" ht="12.0" customHeight="1">
      <c r="A4899" s="97">
        <v>5111014.0</v>
      </c>
      <c r="B4899" s="92" t="s">
        <v>5365</v>
      </c>
      <c r="C4899" s="81" t="str">
        <f t="shared" si="419"/>
        <v/>
      </c>
      <c r="D4899" s="82">
        <v>131.45</v>
      </c>
      <c r="E4899" s="94" t="s">
        <v>245</v>
      </c>
      <c r="F4899" s="84">
        <f t="shared" si="418"/>
        <v>160.369</v>
      </c>
      <c r="G4899" s="95" t="s">
        <v>252</v>
      </c>
      <c r="H4899" s="69"/>
      <c r="I4899" s="188"/>
      <c r="J4899" s="76"/>
      <c r="K4899" s="88"/>
      <c r="N4899" s="18"/>
      <c r="P4899" s="4">
        <v>111.0</v>
      </c>
      <c r="Q4899" s="4"/>
      <c r="R4899" s="4"/>
      <c r="S4899" s="21"/>
      <c r="T4899" s="21"/>
      <c r="V4899" s="89"/>
      <c r="Z4899" s="73"/>
      <c r="AA4899" s="73">
        <v>19.995344506517696</v>
      </c>
      <c r="AB4899" s="4"/>
      <c r="AC4899" s="74"/>
      <c r="AD4899" s="75"/>
      <c r="AE4899" s="75"/>
      <c r="AF4899" s="76"/>
      <c r="AJ4899" s="90">
        <v>1111014.0</v>
      </c>
      <c r="AK4899" s="18"/>
      <c r="AL4899" s="8">
        <f t="shared" si="420"/>
        <v>0</v>
      </c>
      <c r="AO4899" s="8">
        <v>0.5340192346780519</v>
      </c>
      <c r="AT4899" s="18"/>
      <c r="AU4899" s="91"/>
    </row>
    <row r="4900" ht="12.0" customHeight="1">
      <c r="A4900" s="97">
        <v>5111015.0</v>
      </c>
      <c r="B4900" s="92" t="s">
        <v>5366</v>
      </c>
      <c r="C4900" s="81" t="str">
        <f t="shared" si="419"/>
        <v/>
      </c>
      <c r="D4900" s="82">
        <v>131.45</v>
      </c>
      <c r="E4900" s="94" t="s">
        <v>245</v>
      </c>
      <c r="F4900" s="84">
        <f t="shared" si="418"/>
        <v>160.369</v>
      </c>
      <c r="G4900" s="95" t="s">
        <v>274</v>
      </c>
      <c r="H4900" s="69"/>
      <c r="I4900" s="19" t="s">
        <v>4881</v>
      </c>
      <c r="J4900" s="100"/>
      <c r="K4900" s="88"/>
      <c r="N4900" s="18"/>
      <c r="P4900" s="4">
        <v>111.0</v>
      </c>
      <c r="Q4900" s="4"/>
      <c r="R4900" s="4"/>
      <c r="S4900" s="21"/>
      <c r="T4900" s="21"/>
      <c r="V4900" s="89"/>
      <c r="Z4900" s="73"/>
      <c r="AA4900" s="73">
        <v>19.995344506517696</v>
      </c>
      <c r="AB4900" s="4"/>
      <c r="AC4900" s="74"/>
      <c r="AD4900" s="75"/>
      <c r="AE4900" s="75"/>
      <c r="AF4900" s="76"/>
      <c r="AJ4900" s="90">
        <v>1111015.0</v>
      </c>
      <c r="AK4900" s="18"/>
      <c r="AL4900" s="8">
        <f t="shared" si="420"/>
        <v>0</v>
      </c>
      <c r="AO4900" s="8">
        <v>0.2472761570032871</v>
      </c>
      <c r="AT4900" s="18"/>
      <c r="AU4900" s="91"/>
    </row>
    <row r="4901" ht="12.0" customHeight="1">
      <c r="A4901" s="97">
        <v>5111016.0</v>
      </c>
      <c r="B4901" s="92" t="s">
        <v>5367</v>
      </c>
      <c r="C4901" s="81" t="str">
        <f t="shared" si="419"/>
        <v/>
      </c>
      <c r="D4901" s="82">
        <v>176.36</v>
      </c>
      <c r="E4901" s="94" t="s">
        <v>245</v>
      </c>
      <c r="F4901" s="84">
        <f t="shared" si="418"/>
        <v>215.1592</v>
      </c>
      <c r="G4901" s="95" t="s">
        <v>246</v>
      </c>
      <c r="H4901" s="69"/>
      <c r="J4901" s="76"/>
      <c r="K4901" s="88"/>
      <c r="N4901" s="18"/>
      <c r="P4901" s="4">
        <v>111.0</v>
      </c>
      <c r="Q4901" s="4"/>
      <c r="R4901" s="4"/>
      <c r="S4901" s="21"/>
      <c r="T4901" s="21"/>
      <c r="V4901" s="89"/>
      <c r="Z4901" s="73"/>
      <c r="AA4901" s="73">
        <v>19.99652988635377</v>
      </c>
      <c r="AB4901" s="4"/>
      <c r="AC4901" s="74"/>
      <c r="AD4901" s="75"/>
      <c r="AE4901" s="75"/>
      <c r="AF4901" s="76"/>
      <c r="AJ4901" s="90">
        <v>1111016.0</v>
      </c>
      <c r="AK4901" s="18"/>
      <c r="AL4901" s="8">
        <f t="shared" si="420"/>
        <v>0</v>
      </c>
      <c r="AO4901" s="8">
        <v>18.05581425040592</v>
      </c>
      <c r="AT4901" s="18"/>
      <c r="AU4901" s="91"/>
    </row>
    <row r="4902" ht="12.0" customHeight="1">
      <c r="A4902" s="97">
        <v>5111017.0</v>
      </c>
      <c r="B4902" s="92" t="s">
        <v>5368</v>
      </c>
      <c r="C4902" s="81" t="str">
        <f t="shared" si="419"/>
        <v/>
      </c>
      <c r="D4902" s="82">
        <v>176.36</v>
      </c>
      <c r="E4902" s="94" t="s">
        <v>245</v>
      </c>
      <c r="F4902" s="84">
        <f t="shared" si="418"/>
        <v>215.1592</v>
      </c>
      <c r="G4902" s="95" t="s">
        <v>246</v>
      </c>
      <c r="H4902" s="69"/>
      <c r="J4902" s="76"/>
      <c r="K4902" s="88"/>
      <c r="N4902" s="18"/>
      <c r="P4902" s="4">
        <v>111.0</v>
      </c>
      <c r="Q4902" s="4"/>
      <c r="R4902" s="4"/>
      <c r="S4902" s="21"/>
      <c r="T4902" s="21"/>
      <c r="V4902" s="89"/>
      <c r="Z4902" s="73"/>
      <c r="AA4902" s="73">
        <v>19.99652988635377</v>
      </c>
      <c r="AB4902" s="4"/>
      <c r="AC4902" s="74"/>
      <c r="AD4902" s="75"/>
      <c r="AE4902" s="75"/>
      <c r="AF4902" s="76"/>
      <c r="AJ4902" s="90">
        <v>1111017.0</v>
      </c>
      <c r="AK4902" s="18"/>
      <c r="AL4902" s="8">
        <f t="shared" si="420"/>
        <v>0</v>
      </c>
      <c r="AO4902" s="8">
        <v>3.1031053977108742</v>
      </c>
      <c r="AT4902" s="18"/>
      <c r="AU4902" s="91"/>
    </row>
    <row r="4903" ht="12.0" customHeight="1">
      <c r="A4903" s="97">
        <v>5111018.0</v>
      </c>
      <c r="B4903" s="92" t="s">
        <v>5369</v>
      </c>
      <c r="C4903" s="81" t="str">
        <f t="shared" si="419"/>
        <v/>
      </c>
      <c r="D4903" s="82">
        <v>176.36</v>
      </c>
      <c r="E4903" s="94" t="s">
        <v>245</v>
      </c>
      <c r="F4903" s="84">
        <f t="shared" si="418"/>
        <v>215.1592</v>
      </c>
      <c r="G4903" s="95" t="s">
        <v>252</v>
      </c>
      <c r="H4903" s="69"/>
      <c r="J4903" s="76"/>
      <c r="K4903" s="88"/>
      <c r="N4903" s="18"/>
      <c r="P4903" s="4">
        <v>111.0</v>
      </c>
      <c r="Q4903" s="4"/>
      <c r="R4903" s="4"/>
      <c r="S4903" s="21"/>
      <c r="T4903" s="21"/>
      <c r="V4903" s="89"/>
      <c r="Z4903" s="73"/>
      <c r="AA4903" s="73">
        <v>19.99652988635377</v>
      </c>
      <c r="AB4903" s="4"/>
      <c r="AC4903" s="74"/>
      <c r="AD4903" s="75"/>
      <c r="AE4903" s="75"/>
      <c r="AF4903" s="76"/>
      <c r="AJ4903" s="90">
        <v>1111018.0</v>
      </c>
      <c r="AK4903" s="18"/>
      <c r="AL4903" s="8">
        <f t="shared" si="420"/>
        <v>0</v>
      </c>
      <c r="AO4903" s="8">
        <v>0.3925177010957808</v>
      </c>
      <c r="AT4903" s="18"/>
      <c r="AU4903" s="91"/>
    </row>
    <row r="4904" ht="12.0" customHeight="1">
      <c r="A4904" s="97">
        <v>5111019.0</v>
      </c>
      <c r="B4904" s="92" t="s">
        <v>5370</v>
      </c>
      <c r="C4904" s="81" t="str">
        <f t="shared" si="419"/>
        <v/>
      </c>
      <c r="D4904" s="82">
        <v>176.36</v>
      </c>
      <c r="E4904" s="94" t="s">
        <v>245</v>
      </c>
      <c r="F4904" s="84">
        <f t="shared" si="418"/>
        <v>215.1592</v>
      </c>
      <c r="G4904" s="95" t="s">
        <v>252</v>
      </c>
      <c r="H4904" s="69"/>
      <c r="I4904" s="76"/>
      <c r="J4904" s="76"/>
      <c r="K4904" s="88"/>
      <c r="N4904" s="18"/>
      <c r="P4904" s="4">
        <v>111.0</v>
      </c>
      <c r="Q4904" s="4"/>
      <c r="R4904" s="4"/>
      <c r="S4904" s="21"/>
      <c r="T4904" s="21"/>
      <c r="V4904" s="89"/>
      <c r="Z4904" s="73"/>
      <c r="AA4904" s="73">
        <v>19.99652988635377</v>
      </c>
      <c r="AB4904" s="4"/>
      <c r="AC4904" s="74"/>
      <c r="AD4904" s="75"/>
      <c r="AE4904" s="75"/>
      <c r="AF4904" s="76"/>
      <c r="AJ4904" s="90">
        <v>1111019.0</v>
      </c>
      <c r="AK4904" s="18"/>
      <c r="AL4904" s="8">
        <f t="shared" si="420"/>
        <v>0</v>
      </c>
      <c r="AO4904" s="8">
        <v>0.7017310167808739</v>
      </c>
      <c r="AT4904" s="18"/>
      <c r="AU4904" s="91"/>
    </row>
    <row r="4905" ht="12.0" customHeight="1">
      <c r="A4905" s="97">
        <v>5111020.0</v>
      </c>
      <c r="B4905" s="92" t="s">
        <v>5371</v>
      </c>
      <c r="C4905" s="81" t="str">
        <f t="shared" si="419"/>
        <v/>
      </c>
      <c r="D4905" s="82">
        <v>176.36</v>
      </c>
      <c r="E4905" s="94" t="s">
        <v>245</v>
      </c>
      <c r="F4905" s="84">
        <f t="shared" si="418"/>
        <v>215.1592</v>
      </c>
      <c r="G4905" s="95" t="s">
        <v>274</v>
      </c>
      <c r="H4905" s="69"/>
      <c r="I4905" s="87" t="s">
        <v>1735</v>
      </c>
      <c r="J4905" s="100"/>
      <c r="K4905" s="88"/>
      <c r="N4905" s="18"/>
      <c r="P4905" s="4">
        <v>111.0</v>
      </c>
      <c r="Q4905" s="4"/>
      <c r="R4905" s="4"/>
      <c r="S4905" s="21"/>
      <c r="T4905" s="21"/>
      <c r="V4905" s="89"/>
      <c r="Z4905" s="73"/>
      <c r="AA4905" s="73">
        <v>19.99652988635377</v>
      </c>
      <c r="AB4905" s="4"/>
      <c r="AC4905" s="74"/>
      <c r="AD4905" s="75"/>
      <c r="AE4905" s="75"/>
      <c r="AF4905" s="76"/>
      <c r="AJ4905" s="90">
        <v>1111020.0</v>
      </c>
      <c r="AK4905" s="18"/>
      <c r="AL4905" s="8">
        <f t="shared" si="420"/>
        <v>0</v>
      </c>
      <c r="AO4905" s="8">
        <v>0.2947888040882599</v>
      </c>
      <c r="AT4905" s="18"/>
      <c r="AU4905" s="91"/>
    </row>
    <row r="4906" ht="12.0" customHeight="1">
      <c r="A4906" s="97">
        <v>5111021.0</v>
      </c>
      <c r="B4906" s="92" t="s">
        <v>5372</v>
      </c>
      <c r="C4906" s="81" t="str">
        <f t="shared" si="419"/>
        <v/>
      </c>
      <c r="D4906" s="82">
        <v>238.32</v>
      </c>
      <c r="E4906" s="94" t="s">
        <v>245</v>
      </c>
      <c r="F4906" s="84">
        <f t="shared" si="418"/>
        <v>290.7504</v>
      </c>
      <c r="G4906" s="95" t="s">
        <v>246</v>
      </c>
      <c r="H4906" s="69"/>
      <c r="I4906" s="187" t="s">
        <v>5373</v>
      </c>
      <c r="J4906" s="76"/>
      <c r="K4906" s="88"/>
      <c r="N4906" s="18"/>
      <c r="P4906" s="4">
        <v>111.0</v>
      </c>
      <c r="Q4906" s="4"/>
      <c r="R4906" s="4"/>
      <c r="S4906" s="21"/>
      <c r="T4906" s="21"/>
      <c r="V4906" s="89"/>
      <c r="Z4906" s="73"/>
      <c r="AA4906" s="73">
        <v>19.998715973292235</v>
      </c>
      <c r="AB4906" s="4"/>
      <c r="AC4906" s="74"/>
      <c r="AD4906" s="75"/>
      <c r="AE4906" s="75"/>
      <c r="AF4906" s="76"/>
      <c r="AJ4906" s="90">
        <v>1111021.0</v>
      </c>
      <c r="AK4906" s="18"/>
      <c r="AL4906" s="8">
        <f t="shared" si="420"/>
        <v>0</v>
      </c>
      <c r="AO4906" s="8">
        <v>43.96587166894421</v>
      </c>
      <c r="AT4906" s="18"/>
      <c r="AU4906" s="91"/>
    </row>
    <row r="4907" ht="12.0" customHeight="1">
      <c r="A4907" s="97">
        <v>5111022.0</v>
      </c>
      <c r="B4907" s="92" t="s">
        <v>5374</v>
      </c>
      <c r="C4907" s="81" t="str">
        <f t="shared" si="419"/>
        <v/>
      </c>
      <c r="D4907" s="82">
        <v>238.32</v>
      </c>
      <c r="E4907" s="94" t="s">
        <v>245</v>
      </c>
      <c r="F4907" s="84">
        <f t="shared" si="418"/>
        <v>290.7504</v>
      </c>
      <c r="G4907" s="95" t="s">
        <v>246</v>
      </c>
      <c r="H4907" s="69"/>
      <c r="I4907" s="188"/>
      <c r="J4907" s="76"/>
      <c r="K4907" s="88"/>
      <c r="N4907" s="18"/>
      <c r="P4907" s="4">
        <v>111.0</v>
      </c>
      <c r="Q4907" s="4"/>
      <c r="R4907" s="4"/>
      <c r="S4907" s="21"/>
      <c r="T4907" s="21"/>
      <c r="V4907" s="89"/>
      <c r="Z4907" s="73"/>
      <c r="AA4907" s="73">
        <v>19.998715973292235</v>
      </c>
      <c r="AB4907" s="4"/>
      <c r="AC4907" s="74"/>
      <c r="AD4907" s="75"/>
      <c r="AE4907" s="75"/>
      <c r="AF4907" s="76"/>
      <c r="AJ4907" s="90">
        <v>1111022.0</v>
      </c>
      <c r="AK4907" s="18"/>
      <c r="AL4907" s="8">
        <f t="shared" si="420"/>
        <v>0</v>
      </c>
      <c r="AO4907" s="8">
        <v>3.9448394261570785</v>
      </c>
      <c r="AT4907" s="18"/>
      <c r="AU4907" s="91"/>
    </row>
    <row r="4908" ht="12.0" customHeight="1">
      <c r="A4908" s="97">
        <v>5111023.0</v>
      </c>
      <c r="B4908" s="92" t="s">
        <v>5375</v>
      </c>
      <c r="C4908" s="81" t="str">
        <f t="shared" si="419"/>
        <v/>
      </c>
      <c r="D4908" s="82">
        <v>238.32</v>
      </c>
      <c r="E4908" s="94" t="s">
        <v>245</v>
      </c>
      <c r="F4908" s="84">
        <f t="shared" si="418"/>
        <v>290.7504</v>
      </c>
      <c r="G4908" s="95" t="s">
        <v>246</v>
      </c>
      <c r="H4908" s="69"/>
      <c r="I4908" s="76"/>
      <c r="J4908" s="76"/>
      <c r="K4908" s="88"/>
      <c r="N4908" s="18"/>
      <c r="P4908" s="4">
        <v>111.0</v>
      </c>
      <c r="Q4908" s="4"/>
      <c r="R4908" s="4"/>
      <c r="S4908" s="21"/>
      <c r="T4908" s="21"/>
      <c r="V4908" s="89"/>
      <c r="Z4908" s="73"/>
      <c r="AA4908" s="73">
        <v>19.998715973292235</v>
      </c>
      <c r="AB4908" s="4"/>
      <c r="AC4908" s="74"/>
      <c r="AD4908" s="75"/>
      <c r="AE4908" s="75"/>
      <c r="AF4908" s="76"/>
      <c r="AJ4908" s="90">
        <v>1111023.0</v>
      </c>
      <c r="AK4908" s="18"/>
      <c r="AL4908" s="8">
        <f t="shared" si="420"/>
        <v>0</v>
      </c>
      <c r="AO4908" s="8">
        <v>0.8899392894138234</v>
      </c>
      <c r="AT4908" s="18"/>
      <c r="AU4908" s="91"/>
    </row>
    <row r="4909" ht="12.0" customHeight="1">
      <c r="A4909" s="97">
        <v>5111024.0</v>
      </c>
      <c r="B4909" s="92" t="s">
        <v>5376</v>
      </c>
      <c r="C4909" s="81" t="str">
        <f t="shared" si="419"/>
        <v/>
      </c>
      <c r="D4909" s="82">
        <v>238.32</v>
      </c>
      <c r="E4909" s="94" t="s">
        <v>245</v>
      </c>
      <c r="F4909" s="84">
        <f t="shared" si="418"/>
        <v>290.7504</v>
      </c>
      <c r="G4909" s="95" t="s">
        <v>252</v>
      </c>
      <c r="H4909" s="69"/>
      <c r="I4909" s="187" t="s">
        <v>5377</v>
      </c>
      <c r="J4909" s="76"/>
      <c r="K4909" s="88"/>
      <c r="N4909" s="18"/>
      <c r="P4909" s="4">
        <v>111.0</v>
      </c>
      <c r="Q4909" s="4"/>
      <c r="R4909" s="4"/>
      <c r="S4909" s="21"/>
      <c r="T4909" s="21"/>
      <c r="V4909" s="89"/>
      <c r="Z4909" s="73"/>
      <c r="AA4909" s="73">
        <v>19.998715973292235</v>
      </c>
      <c r="AB4909" s="4"/>
      <c r="AC4909" s="74"/>
      <c r="AD4909" s="75"/>
      <c r="AE4909" s="75"/>
      <c r="AF4909" s="76"/>
      <c r="AJ4909" s="90">
        <v>1111024.0</v>
      </c>
      <c r="AK4909" s="18"/>
      <c r="AL4909" s="8">
        <f t="shared" si="420"/>
        <v>0</v>
      </c>
      <c r="AO4909" s="8">
        <v>0.4411529444043601</v>
      </c>
      <c r="AT4909" s="18"/>
      <c r="AU4909" s="91"/>
    </row>
    <row r="4910" ht="12.0" customHeight="1">
      <c r="A4910" s="97">
        <v>5111025.0</v>
      </c>
      <c r="B4910" s="92" t="s">
        <v>5378</v>
      </c>
      <c r="C4910" s="81" t="str">
        <f t="shared" si="419"/>
        <v/>
      </c>
      <c r="D4910" s="82">
        <v>238.32</v>
      </c>
      <c r="E4910" s="94" t="s">
        <v>245</v>
      </c>
      <c r="F4910" s="84">
        <f t="shared" si="418"/>
        <v>290.7504</v>
      </c>
      <c r="G4910" s="95" t="s">
        <v>252</v>
      </c>
      <c r="H4910" s="69"/>
      <c r="I4910" s="188"/>
      <c r="J4910" s="76"/>
      <c r="K4910" s="88"/>
      <c r="N4910" s="18"/>
      <c r="P4910" s="4">
        <v>111.0</v>
      </c>
      <c r="Q4910" s="4"/>
      <c r="R4910" s="4"/>
      <c r="S4910" s="21"/>
      <c r="T4910" s="21"/>
      <c r="V4910" s="89"/>
      <c r="Z4910" s="73"/>
      <c r="AA4910" s="73">
        <v>19.998715973292235</v>
      </c>
      <c r="AB4910" s="4"/>
      <c r="AC4910" s="74"/>
      <c r="AD4910" s="75"/>
      <c r="AE4910" s="75"/>
      <c r="AF4910" s="76"/>
      <c r="AJ4910" s="90">
        <v>1111025.0</v>
      </c>
      <c r="AK4910" s="18"/>
      <c r="AL4910" s="8">
        <f t="shared" si="420"/>
        <v>0</v>
      </c>
      <c r="AO4910" s="8">
        <v>0.5699109436492873</v>
      </c>
      <c r="AT4910" s="18"/>
      <c r="AU4910" s="91"/>
    </row>
    <row r="4911" ht="12.0" customHeight="1">
      <c r="A4911" s="97">
        <v>5111026.0</v>
      </c>
      <c r="B4911" s="92" t="s">
        <v>5379</v>
      </c>
      <c r="C4911" s="81" t="str">
        <f t="shared" si="419"/>
        <v/>
      </c>
      <c r="D4911" s="82">
        <v>278.6</v>
      </c>
      <c r="E4911" s="94" t="s">
        <v>245</v>
      </c>
      <c r="F4911" s="84">
        <f t="shared" si="418"/>
        <v>339.892</v>
      </c>
      <c r="G4911" s="95" t="s">
        <v>246</v>
      </c>
      <c r="H4911" s="69"/>
      <c r="I4911" s="76"/>
      <c r="J4911" s="76"/>
      <c r="K4911" s="88"/>
      <c r="N4911" s="18"/>
      <c r="P4911" s="4">
        <v>111.0</v>
      </c>
      <c r="Q4911" s="4"/>
      <c r="R4911" s="4"/>
      <c r="S4911" s="21"/>
      <c r="T4911" s="21"/>
      <c r="V4911" s="89"/>
      <c r="Z4911" s="73"/>
      <c r="AA4911" s="73">
        <v>20.001098357954874</v>
      </c>
      <c r="AB4911" s="4"/>
      <c r="AC4911" s="74"/>
      <c r="AD4911" s="75"/>
      <c r="AE4911" s="75"/>
      <c r="AF4911" s="76"/>
      <c r="AJ4911" s="90">
        <v>1111026.0</v>
      </c>
      <c r="AK4911" s="18"/>
      <c r="AL4911" s="8">
        <f t="shared" si="420"/>
        <v>0</v>
      </c>
      <c r="AO4911" s="8">
        <v>37.01148661352536</v>
      </c>
      <c r="AT4911" s="18"/>
      <c r="AU4911" s="91"/>
    </row>
    <row r="4912" ht="12.0" customHeight="1">
      <c r="A4912" s="97">
        <v>5111027.0</v>
      </c>
      <c r="B4912" s="92" t="s">
        <v>5380</v>
      </c>
      <c r="C4912" s="81" t="str">
        <f t="shared" si="419"/>
        <v/>
      </c>
      <c r="D4912" s="82">
        <v>278.6</v>
      </c>
      <c r="E4912" s="94" t="s">
        <v>245</v>
      </c>
      <c r="F4912" s="84">
        <f t="shared" si="418"/>
        <v>339.892</v>
      </c>
      <c r="G4912" s="95" t="s">
        <v>246</v>
      </c>
      <c r="H4912" s="69"/>
      <c r="I4912" s="187" t="s">
        <v>5381</v>
      </c>
      <c r="J4912" s="76"/>
      <c r="K4912" s="88"/>
      <c r="N4912" s="18"/>
      <c r="P4912" s="4">
        <v>111.0</v>
      </c>
      <c r="Q4912" s="4"/>
      <c r="R4912" s="4"/>
      <c r="S4912" s="21"/>
      <c r="T4912" s="21"/>
      <c r="V4912" s="89"/>
      <c r="Z4912" s="73"/>
      <c r="AA4912" s="73">
        <v>20.001098357954874</v>
      </c>
      <c r="AB4912" s="4"/>
      <c r="AC4912" s="74"/>
      <c r="AD4912" s="75"/>
      <c r="AE4912" s="75"/>
      <c r="AF4912" s="76"/>
      <c r="AJ4912" s="90">
        <v>1111027.0</v>
      </c>
      <c r="AK4912" s="18"/>
      <c r="AL4912" s="8">
        <f t="shared" si="420"/>
        <v>0</v>
      </c>
      <c r="AO4912" s="8">
        <v>30.680574429632866</v>
      </c>
      <c r="AT4912" s="18"/>
      <c r="AU4912" s="91"/>
    </row>
    <row r="4913" ht="12.0" customHeight="1">
      <c r="A4913" s="97">
        <v>5111028.0</v>
      </c>
      <c r="B4913" s="92" t="s">
        <v>5382</v>
      </c>
      <c r="C4913" s="81" t="str">
        <f t="shared" si="419"/>
        <v/>
      </c>
      <c r="D4913" s="82">
        <v>278.6</v>
      </c>
      <c r="E4913" s="94" t="s">
        <v>458</v>
      </c>
      <c r="F4913" s="84">
        <f t="shared" si="418"/>
        <v>339.892</v>
      </c>
      <c r="G4913" s="95" t="s">
        <v>246</v>
      </c>
      <c r="H4913" s="69"/>
      <c r="I4913" s="188"/>
      <c r="J4913" s="76"/>
      <c r="K4913" s="88"/>
      <c r="N4913" s="18"/>
      <c r="P4913" s="4">
        <v>111.0</v>
      </c>
      <c r="Q4913" s="4"/>
      <c r="R4913" s="4"/>
      <c r="S4913" s="21"/>
      <c r="T4913" s="21"/>
      <c r="V4913" s="89"/>
      <c r="Z4913" s="73"/>
      <c r="AA4913" s="73">
        <v>20.001098357954874</v>
      </c>
      <c r="AB4913" s="4"/>
      <c r="AC4913" s="74"/>
      <c r="AD4913" s="75"/>
      <c r="AE4913" s="75"/>
      <c r="AF4913" s="76"/>
      <c r="AJ4913" s="90">
        <v>1111028.0</v>
      </c>
      <c r="AK4913" s="18"/>
      <c r="AL4913" s="8">
        <f t="shared" si="420"/>
        <v>0</v>
      </c>
      <c r="AO4913" s="8">
        <v>10.094041803688736</v>
      </c>
      <c r="AT4913" s="18"/>
      <c r="AU4913" s="91"/>
    </row>
    <row r="4914" ht="12.0" customHeight="1">
      <c r="A4914" s="97">
        <v>5111029.0</v>
      </c>
      <c r="B4914" s="92" t="s">
        <v>5383</v>
      </c>
      <c r="C4914" s="81" t="str">
        <f t="shared" si="419"/>
        <v/>
      </c>
      <c r="D4914" s="82">
        <v>278.6</v>
      </c>
      <c r="E4914" s="94" t="s">
        <v>245</v>
      </c>
      <c r="F4914" s="84">
        <f t="shared" si="418"/>
        <v>339.892</v>
      </c>
      <c r="G4914" s="95" t="s">
        <v>246</v>
      </c>
      <c r="H4914" s="69"/>
      <c r="I4914" s="76"/>
      <c r="J4914" s="76"/>
      <c r="K4914" s="88"/>
      <c r="N4914" s="18"/>
      <c r="P4914" s="4">
        <v>111.0</v>
      </c>
      <c r="Q4914" s="4"/>
      <c r="R4914" s="4"/>
      <c r="S4914" s="21"/>
      <c r="T4914" s="21"/>
      <c r="V4914" s="89"/>
      <c r="Z4914" s="73"/>
      <c r="AA4914" s="73">
        <v>20.001098357954874</v>
      </c>
      <c r="AB4914" s="4"/>
      <c r="AC4914" s="74"/>
      <c r="AD4914" s="75"/>
      <c r="AE4914" s="75"/>
      <c r="AF4914" s="76"/>
      <c r="AJ4914" s="90">
        <v>1111029.0</v>
      </c>
      <c r="AK4914" s="18"/>
      <c r="AL4914" s="8">
        <f t="shared" si="420"/>
        <v>0</v>
      </c>
      <c r="AO4914" s="8">
        <v>0.6790109658276348</v>
      </c>
      <c r="AT4914" s="18"/>
      <c r="AU4914" s="91"/>
    </row>
    <row r="4915" ht="12.0" customHeight="1">
      <c r="A4915" s="97">
        <v>5111030.0</v>
      </c>
      <c r="B4915" s="92" t="s">
        <v>5384</v>
      </c>
      <c r="C4915" s="81" t="str">
        <f t="shared" si="419"/>
        <v/>
      </c>
      <c r="D4915" s="82">
        <v>278.6</v>
      </c>
      <c r="E4915" s="94" t="s">
        <v>245</v>
      </c>
      <c r="F4915" s="84">
        <f t="shared" si="418"/>
        <v>339.892</v>
      </c>
      <c r="G4915" s="95" t="s">
        <v>252</v>
      </c>
      <c r="H4915" s="69"/>
      <c r="I4915" s="187" t="s">
        <v>5385</v>
      </c>
      <c r="J4915" s="76"/>
      <c r="K4915" s="88"/>
      <c r="N4915" s="18"/>
      <c r="P4915" s="4">
        <v>111.0</v>
      </c>
      <c r="Q4915" s="4"/>
      <c r="R4915" s="4"/>
      <c r="S4915" s="21"/>
      <c r="T4915" s="21"/>
      <c r="V4915" s="89"/>
      <c r="Z4915" s="73"/>
      <c r="AA4915" s="73">
        <v>20.001098357954874</v>
      </c>
      <c r="AB4915" s="4"/>
      <c r="AC4915" s="74"/>
      <c r="AD4915" s="75"/>
      <c r="AE4915" s="75"/>
      <c r="AF4915" s="76"/>
      <c r="AJ4915" s="90">
        <v>1111030.0</v>
      </c>
      <c r="AK4915" s="18"/>
      <c r="AL4915" s="8">
        <f t="shared" si="420"/>
        <v>0</v>
      </c>
      <c r="AO4915" s="8">
        <v>0.5781610852100416</v>
      </c>
      <c r="AT4915" s="18"/>
      <c r="AU4915" s="91"/>
    </row>
    <row r="4916" ht="12.0" customHeight="1">
      <c r="A4916" s="97">
        <v>5111031.0</v>
      </c>
      <c r="B4916" s="92" t="s">
        <v>5386</v>
      </c>
      <c r="C4916" s="81" t="str">
        <f t="shared" si="419"/>
        <v/>
      </c>
      <c r="D4916" s="82">
        <v>321.35</v>
      </c>
      <c r="E4916" s="94" t="s">
        <v>379</v>
      </c>
      <c r="F4916" s="84">
        <f t="shared" si="418"/>
        <v>392.047</v>
      </c>
      <c r="G4916" s="95" t="s">
        <v>246</v>
      </c>
      <c r="H4916" s="69"/>
      <c r="I4916" s="188"/>
      <c r="J4916" s="76"/>
      <c r="K4916" s="88"/>
      <c r="N4916" s="18"/>
      <c r="P4916" s="4">
        <v>111.0</v>
      </c>
      <c r="Q4916" s="4"/>
      <c r="R4916" s="4"/>
      <c r="S4916" s="21"/>
      <c r="T4916" s="21"/>
      <c r="V4916" s="89"/>
      <c r="Z4916" s="73"/>
      <c r="AA4916" s="73">
        <v>20.001904489834786</v>
      </c>
      <c r="AB4916" s="4"/>
      <c r="AC4916" s="74"/>
      <c r="AD4916" s="75"/>
      <c r="AE4916" s="75"/>
      <c r="AF4916" s="76"/>
      <c r="AJ4916" s="90">
        <v>1111031.0</v>
      </c>
      <c r="AK4916" s="18"/>
      <c r="AL4916" s="8">
        <f t="shared" si="420"/>
        <v>0</v>
      </c>
      <c r="AO4916" s="8">
        <v>41.256663347963304</v>
      </c>
      <c r="AT4916" s="18"/>
      <c r="AU4916" s="91"/>
    </row>
    <row r="4917" ht="12.0" customHeight="1">
      <c r="A4917" s="97">
        <v>5111032.0</v>
      </c>
      <c r="B4917" s="92" t="s">
        <v>5387</v>
      </c>
      <c r="C4917" s="81" t="str">
        <f t="shared" si="419"/>
        <v/>
      </c>
      <c r="D4917" s="82">
        <v>321.35</v>
      </c>
      <c r="E4917" s="94" t="s">
        <v>379</v>
      </c>
      <c r="F4917" s="84">
        <f t="shared" si="418"/>
        <v>392.047</v>
      </c>
      <c r="G4917" s="95" t="s">
        <v>246</v>
      </c>
      <c r="H4917" s="69"/>
      <c r="I4917" s="76"/>
      <c r="J4917" s="76"/>
      <c r="K4917" s="88"/>
      <c r="N4917" s="18"/>
      <c r="P4917" s="4">
        <v>111.0</v>
      </c>
      <c r="Q4917" s="4"/>
      <c r="R4917" s="4"/>
      <c r="S4917" s="21"/>
      <c r="T4917" s="21"/>
      <c r="V4917" s="89"/>
      <c r="Z4917" s="73"/>
      <c r="AA4917" s="73">
        <v>20.001904489834786</v>
      </c>
      <c r="AB4917" s="4"/>
      <c r="AC4917" s="74"/>
      <c r="AD4917" s="75"/>
      <c r="AE4917" s="75"/>
      <c r="AF4917" s="76"/>
      <c r="AJ4917" s="90">
        <v>1111032.0</v>
      </c>
      <c r="AK4917" s="18"/>
      <c r="AL4917" s="8">
        <f t="shared" si="420"/>
        <v>0</v>
      </c>
      <c r="AO4917" s="8">
        <v>12.251978812425467</v>
      </c>
      <c r="AT4917" s="18"/>
      <c r="AU4917" s="91"/>
    </row>
    <row r="4918" ht="12.0" customHeight="1">
      <c r="A4918" s="97">
        <v>5111033.0</v>
      </c>
      <c r="B4918" s="92" t="s">
        <v>5388</v>
      </c>
      <c r="C4918" s="81" t="str">
        <f t="shared" si="419"/>
        <v/>
      </c>
      <c r="D4918" s="82">
        <v>321.35</v>
      </c>
      <c r="E4918" s="94" t="s">
        <v>245</v>
      </c>
      <c r="F4918" s="84">
        <f t="shared" si="418"/>
        <v>392.047</v>
      </c>
      <c r="G4918" s="95" t="s">
        <v>246</v>
      </c>
      <c r="H4918" s="69"/>
      <c r="I4918" s="187" t="s">
        <v>5389</v>
      </c>
      <c r="J4918" s="76"/>
      <c r="K4918" s="88"/>
      <c r="N4918" s="18"/>
      <c r="P4918" s="4">
        <v>111.0</v>
      </c>
      <c r="Q4918" s="4"/>
      <c r="R4918" s="4"/>
      <c r="S4918" s="21"/>
      <c r="T4918" s="21"/>
      <c r="V4918" s="89"/>
      <c r="Z4918" s="73"/>
      <c r="AA4918" s="73">
        <v>20.001904489834786</v>
      </c>
      <c r="AB4918" s="4"/>
      <c r="AC4918" s="74"/>
      <c r="AD4918" s="75"/>
      <c r="AE4918" s="75"/>
      <c r="AF4918" s="76"/>
      <c r="AJ4918" s="90">
        <v>1111033.0</v>
      </c>
      <c r="AK4918" s="18"/>
      <c r="AL4918" s="8">
        <f t="shared" si="420"/>
        <v>0</v>
      </c>
      <c r="AO4918" s="8">
        <v>0.4309478797804737</v>
      </c>
      <c r="AT4918" s="18"/>
      <c r="AU4918" s="91"/>
    </row>
    <row r="4919" ht="12.0" customHeight="1">
      <c r="A4919" s="97">
        <v>5111034.0</v>
      </c>
      <c r="B4919" s="92" t="s">
        <v>5390</v>
      </c>
      <c r="C4919" s="81" t="str">
        <f t="shared" si="419"/>
        <v/>
      </c>
      <c r="D4919" s="82">
        <v>321.35</v>
      </c>
      <c r="E4919" s="94" t="s">
        <v>379</v>
      </c>
      <c r="F4919" s="84">
        <f t="shared" si="418"/>
        <v>392.047</v>
      </c>
      <c r="G4919" s="95" t="s">
        <v>246</v>
      </c>
      <c r="H4919" s="69"/>
      <c r="I4919" s="188"/>
      <c r="J4919" s="76"/>
      <c r="K4919" s="88"/>
      <c r="N4919" s="18"/>
      <c r="P4919" s="4">
        <v>111.0</v>
      </c>
      <c r="Q4919" s="4"/>
      <c r="R4919" s="4"/>
      <c r="S4919" s="21"/>
      <c r="T4919" s="21"/>
      <c r="V4919" s="89"/>
      <c r="Z4919" s="73"/>
      <c r="AA4919" s="73">
        <v>20.001904489834786</v>
      </c>
      <c r="AB4919" s="4"/>
      <c r="AC4919" s="74"/>
      <c r="AD4919" s="75"/>
      <c r="AE4919" s="75"/>
      <c r="AF4919" s="76"/>
      <c r="AJ4919" s="90">
        <v>1111034.0</v>
      </c>
      <c r="AK4919" s="18"/>
      <c r="AL4919" s="8">
        <f t="shared" si="420"/>
        <v>0</v>
      </c>
      <c r="AO4919" s="8">
        <v>3.87275192346782</v>
      </c>
      <c r="AT4919" s="18"/>
      <c r="AU4919" s="91"/>
    </row>
    <row r="4920" ht="12.0" customHeight="1">
      <c r="A4920" s="97">
        <v>5111035.0</v>
      </c>
      <c r="B4920" s="92" t="s">
        <v>5391</v>
      </c>
      <c r="C4920" s="81" t="str">
        <f t="shared" si="419"/>
        <v/>
      </c>
      <c r="D4920" s="82">
        <v>321.35</v>
      </c>
      <c r="E4920" s="94" t="s">
        <v>458</v>
      </c>
      <c r="F4920" s="84">
        <f t="shared" si="418"/>
        <v>392.047</v>
      </c>
      <c r="G4920" s="95" t="s">
        <v>252</v>
      </c>
      <c r="H4920" s="69"/>
      <c r="I4920" s="76"/>
      <c r="J4920" s="76"/>
      <c r="K4920" s="88"/>
      <c r="N4920" s="18"/>
      <c r="P4920" s="4">
        <v>111.0</v>
      </c>
      <c r="Q4920" s="4"/>
      <c r="R4920" s="4"/>
      <c r="S4920" s="21"/>
      <c r="T4920" s="21"/>
      <c r="V4920" s="89"/>
      <c r="Z4920" s="73"/>
      <c r="AA4920" s="73">
        <v>20.001904489834786</v>
      </c>
      <c r="AB4920" s="4"/>
      <c r="AC4920" s="74"/>
      <c r="AD4920" s="75"/>
      <c r="AE4920" s="75"/>
      <c r="AF4920" s="76"/>
      <c r="AJ4920" s="90">
        <v>1111035.0</v>
      </c>
      <c r="AK4920" s="18"/>
      <c r="AL4920" s="8">
        <f t="shared" si="420"/>
        <v>0</v>
      </c>
      <c r="AO4920" s="8">
        <v>1.8893238355609365</v>
      </c>
      <c r="AT4920" s="18"/>
      <c r="AU4920" s="91"/>
    </row>
    <row r="4921" ht="12.0" customHeight="1">
      <c r="A4921" s="97">
        <v>5111036.0</v>
      </c>
      <c r="B4921" s="92" t="s">
        <v>5392</v>
      </c>
      <c r="C4921" s="81" t="str">
        <f t="shared" si="419"/>
        <v/>
      </c>
      <c r="D4921" s="82">
        <v>417.74</v>
      </c>
      <c r="E4921" s="94" t="s">
        <v>245</v>
      </c>
      <c r="F4921" s="84">
        <f t="shared" si="418"/>
        <v>509.6428</v>
      </c>
      <c r="G4921" s="95" t="s">
        <v>246</v>
      </c>
      <c r="H4921" s="69"/>
      <c r="I4921" s="187" t="s">
        <v>5393</v>
      </c>
      <c r="J4921" s="76"/>
      <c r="K4921" s="88"/>
      <c r="N4921" s="18"/>
      <c r="P4921" s="4">
        <v>111.0</v>
      </c>
      <c r="Q4921" s="4"/>
      <c r="R4921" s="4"/>
      <c r="S4921" s="21"/>
      <c r="T4921" s="21"/>
      <c r="V4921" s="89"/>
      <c r="Z4921" s="73"/>
      <c r="AA4921" s="73">
        <v>9.998535013184892</v>
      </c>
      <c r="AB4921" s="4"/>
      <c r="AC4921" s="74"/>
      <c r="AD4921" s="75"/>
      <c r="AE4921" s="75"/>
      <c r="AF4921" s="76"/>
      <c r="AJ4921" s="90">
        <v>1111036.0</v>
      </c>
      <c r="AK4921" s="18"/>
      <c r="AL4921" s="8">
        <f t="shared" si="420"/>
        <v>0</v>
      </c>
      <c r="AO4921" s="8">
        <v>16.72106289536974</v>
      </c>
      <c r="AT4921" s="18"/>
      <c r="AU4921" s="91"/>
    </row>
    <row r="4922" ht="12.0" customHeight="1">
      <c r="A4922" s="97">
        <v>5111037.0</v>
      </c>
      <c r="B4922" s="92" t="s">
        <v>5394</v>
      </c>
      <c r="C4922" s="81" t="str">
        <f t="shared" si="419"/>
        <v/>
      </c>
      <c r="D4922" s="82">
        <v>417.74</v>
      </c>
      <c r="E4922" s="94" t="s">
        <v>245</v>
      </c>
      <c r="F4922" s="84">
        <f t="shared" si="418"/>
        <v>509.6428</v>
      </c>
      <c r="G4922" s="95" t="s">
        <v>246</v>
      </c>
      <c r="H4922" s="69"/>
      <c r="I4922" s="188"/>
      <c r="J4922" s="76"/>
      <c r="K4922" s="88"/>
      <c r="N4922" s="18"/>
      <c r="P4922" s="4">
        <v>111.0</v>
      </c>
      <c r="Q4922" s="4"/>
      <c r="R4922" s="4"/>
      <c r="S4922" s="21"/>
      <c r="T4922" s="21"/>
      <c r="V4922" s="89"/>
      <c r="Z4922" s="73"/>
      <c r="AA4922" s="73">
        <v>9.998535013184892</v>
      </c>
      <c r="AB4922" s="4"/>
      <c r="AC4922" s="74"/>
      <c r="AD4922" s="75"/>
      <c r="AE4922" s="75"/>
      <c r="AF4922" s="76"/>
      <c r="AJ4922" s="90">
        <v>1111037.0</v>
      </c>
      <c r="AK4922" s="18"/>
      <c r="AL4922" s="8">
        <f t="shared" si="420"/>
        <v>0</v>
      </c>
      <c r="AO4922" s="8">
        <v>1.0478833216100985</v>
      </c>
      <c r="AT4922" s="18"/>
      <c r="AU4922" s="91"/>
    </row>
    <row r="4923" ht="12.0" customHeight="1">
      <c r="A4923" s="97">
        <v>5111038.0</v>
      </c>
      <c r="B4923" s="92" t="s">
        <v>5395</v>
      </c>
      <c r="C4923" s="81" t="str">
        <f t="shared" si="419"/>
        <v/>
      </c>
      <c r="D4923" s="82">
        <v>417.74</v>
      </c>
      <c r="E4923" s="94" t="s">
        <v>245</v>
      </c>
      <c r="F4923" s="84">
        <f t="shared" si="418"/>
        <v>509.6428</v>
      </c>
      <c r="G4923" s="95" t="s">
        <v>246</v>
      </c>
      <c r="H4923" s="69"/>
      <c r="I4923" s="76"/>
      <c r="J4923" s="76"/>
      <c r="K4923" s="88"/>
      <c r="N4923" s="18"/>
      <c r="P4923" s="4">
        <v>111.0</v>
      </c>
      <c r="Q4923" s="4"/>
      <c r="R4923" s="4"/>
      <c r="S4923" s="21"/>
      <c r="T4923" s="21"/>
      <c r="V4923" s="89"/>
      <c r="Z4923" s="73"/>
      <c r="AA4923" s="73">
        <v>9.998535013184892</v>
      </c>
      <c r="AB4923" s="4"/>
      <c r="AC4923" s="74"/>
      <c r="AD4923" s="75"/>
      <c r="AE4923" s="75"/>
      <c r="AF4923" s="76"/>
      <c r="AJ4923" s="90">
        <v>1111038.0</v>
      </c>
      <c r="AK4923" s="18"/>
      <c r="AL4923" s="8">
        <f t="shared" si="420"/>
        <v>0</v>
      </c>
      <c r="AO4923" s="8">
        <v>3.56664873685639</v>
      </c>
      <c r="AT4923" s="18"/>
      <c r="AU4923" s="91"/>
    </row>
    <row r="4924" ht="12.0" customHeight="1">
      <c r="A4924" s="97">
        <v>5111039.0</v>
      </c>
      <c r="B4924" s="92" t="s">
        <v>5396</v>
      </c>
      <c r="C4924" s="81" t="str">
        <f t="shared" si="419"/>
        <v/>
      </c>
      <c r="D4924" s="82">
        <v>417.74</v>
      </c>
      <c r="E4924" s="94" t="s">
        <v>245</v>
      </c>
      <c r="F4924" s="84">
        <f t="shared" si="418"/>
        <v>509.6428</v>
      </c>
      <c r="G4924" s="95" t="s">
        <v>252</v>
      </c>
      <c r="H4924" s="69"/>
      <c r="I4924" s="187" t="s">
        <v>5397</v>
      </c>
      <c r="J4924" s="76"/>
      <c r="K4924" s="88"/>
      <c r="N4924" s="18"/>
      <c r="P4924" s="4">
        <v>111.0</v>
      </c>
      <c r="Q4924" s="4"/>
      <c r="R4924" s="4"/>
      <c r="S4924" s="21"/>
      <c r="T4924" s="21"/>
      <c r="V4924" s="89"/>
      <c r="Z4924" s="73"/>
      <c r="AA4924" s="73">
        <v>9.998535013184892</v>
      </c>
      <c r="AB4924" s="4"/>
      <c r="AC4924" s="74"/>
      <c r="AD4924" s="75"/>
      <c r="AE4924" s="75"/>
      <c r="AF4924" s="76"/>
      <c r="AJ4924" s="90">
        <v>1111039.0</v>
      </c>
      <c r="AK4924" s="18"/>
      <c r="AL4924" s="8">
        <f t="shared" si="420"/>
        <v>0</v>
      </c>
      <c r="AO4924" s="8">
        <v>1.4753879025326246</v>
      </c>
      <c r="AT4924" s="18"/>
      <c r="AU4924" s="91"/>
    </row>
    <row r="4925" ht="12.0" customHeight="1">
      <c r="A4925" s="97">
        <v>5111040.0</v>
      </c>
      <c r="B4925" s="92" t="s">
        <v>5398</v>
      </c>
      <c r="C4925" s="81" t="str">
        <f t="shared" si="419"/>
        <v/>
      </c>
      <c r="D4925" s="82">
        <v>515.55</v>
      </c>
      <c r="E4925" s="94" t="s">
        <v>379</v>
      </c>
      <c r="F4925" s="84">
        <f t="shared" si="418"/>
        <v>628.971</v>
      </c>
      <c r="G4925" s="95" t="s">
        <v>246</v>
      </c>
      <c r="H4925" s="69"/>
      <c r="I4925" s="188"/>
      <c r="J4925" s="76"/>
      <c r="K4925" s="88"/>
      <c r="N4925" s="18"/>
      <c r="P4925" s="4">
        <v>111.0</v>
      </c>
      <c r="Q4925" s="4"/>
      <c r="R4925" s="4"/>
      <c r="S4925" s="21"/>
      <c r="T4925" s="21"/>
      <c r="V4925" s="89"/>
      <c r="Z4925" s="73"/>
      <c r="AA4925" s="73">
        <v>9.998516100311619</v>
      </c>
      <c r="AB4925" s="4"/>
      <c r="AC4925" s="74"/>
      <c r="AD4925" s="75"/>
      <c r="AE4925" s="75"/>
      <c r="AF4925" s="76"/>
      <c r="AJ4925" s="90">
        <v>1111040.0</v>
      </c>
      <c r="AK4925" s="18"/>
      <c r="AL4925" s="8">
        <f t="shared" si="420"/>
        <v>0</v>
      </c>
      <c r="AO4925" s="8">
        <v>14.318813175175539</v>
      </c>
      <c r="AT4925" s="18"/>
      <c r="AU4925" s="91"/>
    </row>
    <row r="4926" ht="12.0" customHeight="1">
      <c r="A4926" s="97">
        <v>5111041.0</v>
      </c>
      <c r="B4926" s="92" t="s">
        <v>5399</v>
      </c>
      <c r="C4926" s="81" t="str">
        <f t="shared" si="419"/>
        <v/>
      </c>
      <c r="D4926" s="82">
        <v>515.55</v>
      </c>
      <c r="E4926" s="94" t="s">
        <v>245</v>
      </c>
      <c r="F4926" s="84">
        <f t="shared" si="418"/>
        <v>628.971</v>
      </c>
      <c r="G4926" s="95" t="s">
        <v>246</v>
      </c>
      <c r="H4926" s="69"/>
      <c r="I4926" s="76"/>
      <c r="J4926" s="76"/>
      <c r="K4926" s="88"/>
      <c r="N4926" s="18"/>
      <c r="P4926" s="4">
        <v>111.0</v>
      </c>
      <c r="Q4926" s="4"/>
      <c r="R4926" s="4"/>
      <c r="S4926" s="21"/>
      <c r="T4926" s="21"/>
      <c r="V4926" s="89"/>
      <c r="Z4926" s="73"/>
      <c r="AA4926" s="73">
        <v>9.998516100311619</v>
      </c>
      <c r="AB4926" s="4"/>
      <c r="AC4926" s="74"/>
      <c r="AD4926" s="75"/>
      <c r="AE4926" s="75"/>
      <c r="AF4926" s="76"/>
      <c r="AJ4926" s="90">
        <v>1111041.0</v>
      </c>
      <c r="AK4926" s="18"/>
      <c r="AL4926" s="8">
        <f t="shared" si="420"/>
        <v>0</v>
      </c>
      <c r="AO4926" s="8">
        <v>1.2305230072416478</v>
      </c>
      <c r="AT4926" s="18"/>
      <c r="AU4926" s="91"/>
    </row>
    <row r="4927" ht="12.0" customHeight="1">
      <c r="A4927" s="97">
        <v>5111042.0</v>
      </c>
      <c r="B4927" s="92" t="s">
        <v>5400</v>
      </c>
      <c r="C4927" s="81" t="str">
        <f t="shared" si="419"/>
        <v/>
      </c>
      <c r="D4927" s="82">
        <v>515.55</v>
      </c>
      <c r="E4927" s="94" t="s">
        <v>379</v>
      </c>
      <c r="F4927" s="84">
        <f t="shared" si="418"/>
        <v>628.971</v>
      </c>
      <c r="G4927" s="95" t="s">
        <v>246</v>
      </c>
      <c r="H4927" s="69"/>
      <c r="I4927" s="187" t="s">
        <v>5401</v>
      </c>
      <c r="J4927" s="76"/>
      <c r="K4927" s="88"/>
      <c r="N4927" s="18"/>
      <c r="P4927" s="4">
        <v>111.0</v>
      </c>
      <c r="Q4927" s="4"/>
      <c r="R4927" s="4"/>
      <c r="S4927" s="21"/>
      <c r="T4927" s="21"/>
      <c r="V4927" s="89"/>
      <c r="Z4927" s="73"/>
      <c r="AA4927" s="73">
        <v>9.998516100311619</v>
      </c>
      <c r="AB4927" s="4"/>
      <c r="AC4927" s="74"/>
      <c r="AD4927" s="75"/>
      <c r="AE4927" s="75"/>
      <c r="AF4927" s="76"/>
      <c r="AJ4927" s="90">
        <v>1111042.0</v>
      </c>
      <c r="AK4927" s="18"/>
      <c r="AL4927" s="8">
        <f t="shared" si="420"/>
        <v>0</v>
      </c>
      <c r="AO4927" s="8">
        <v>4.56541869353423</v>
      </c>
      <c r="AT4927" s="18"/>
      <c r="AU4927" s="91"/>
    </row>
    <row r="4928" ht="12.0" customHeight="1">
      <c r="A4928" s="97">
        <v>5111043.0</v>
      </c>
      <c r="B4928" s="92" t="s">
        <v>5402</v>
      </c>
      <c r="C4928" s="81" t="str">
        <f t="shared" si="419"/>
        <v/>
      </c>
      <c r="D4928" s="82">
        <v>515.55</v>
      </c>
      <c r="E4928" s="94" t="s">
        <v>379</v>
      </c>
      <c r="F4928" s="84">
        <f t="shared" si="418"/>
        <v>628.971</v>
      </c>
      <c r="G4928" s="95" t="s">
        <v>246</v>
      </c>
      <c r="H4928" s="69"/>
      <c r="I4928" s="188"/>
      <c r="J4928" s="76"/>
      <c r="K4928" s="88"/>
      <c r="N4928" s="18"/>
      <c r="P4928" s="4">
        <v>111.0</v>
      </c>
      <c r="Q4928" s="4"/>
      <c r="R4928" s="4"/>
      <c r="S4928" s="21"/>
      <c r="T4928" s="21"/>
      <c r="V4928" s="89"/>
      <c r="Z4928" s="73"/>
      <c r="AA4928" s="73">
        <v>9.998516100311619</v>
      </c>
      <c r="AB4928" s="4"/>
      <c r="AC4928" s="74"/>
      <c r="AD4928" s="75"/>
      <c r="AE4928" s="75"/>
      <c r="AF4928" s="76"/>
      <c r="AJ4928" s="90">
        <v>1111043.0</v>
      </c>
      <c r="AK4928" s="18"/>
      <c r="AL4928" s="8">
        <f t="shared" si="420"/>
        <v>0</v>
      </c>
      <c r="AO4928" s="8">
        <v>2.587383078881822</v>
      </c>
      <c r="AT4928" s="18"/>
      <c r="AU4928" s="91"/>
    </row>
    <row r="4929" ht="12.0" customHeight="1">
      <c r="A4929" s="97">
        <v>5111044.0</v>
      </c>
      <c r="B4929" s="92" t="s">
        <v>5403</v>
      </c>
      <c r="C4929" s="81" t="str">
        <f t="shared" si="419"/>
        <v/>
      </c>
      <c r="D4929" s="82">
        <v>598.91</v>
      </c>
      <c r="E4929" s="94" t="s">
        <v>245</v>
      </c>
      <c r="F4929" s="84">
        <f t="shared" si="418"/>
        <v>730.6702</v>
      </c>
      <c r="G4929" s="95" t="s">
        <v>246</v>
      </c>
      <c r="H4929" s="69"/>
      <c r="I4929" s="76"/>
      <c r="J4929" s="76"/>
      <c r="K4929" s="88"/>
      <c r="N4929" s="18"/>
      <c r="P4929" s="4">
        <v>111.0</v>
      </c>
      <c r="Q4929" s="4"/>
      <c r="R4929" s="4"/>
      <c r="S4929" s="21"/>
      <c r="T4929" s="21"/>
      <c r="V4929" s="89"/>
      <c r="Z4929" s="73"/>
      <c r="AA4929" s="73">
        <v>9.998978132025343</v>
      </c>
      <c r="AB4929" s="4"/>
      <c r="AC4929" s="74"/>
      <c r="AD4929" s="75"/>
      <c r="AE4929" s="75"/>
      <c r="AF4929" s="76"/>
      <c r="AJ4929" s="90">
        <v>1111044.0</v>
      </c>
      <c r="AK4929" s="18"/>
      <c r="AL4929" s="8">
        <f t="shared" si="420"/>
        <v>0</v>
      </c>
      <c r="AO4929" s="8">
        <v>30.129846936244235</v>
      </c>
      <c r="AT4929" s="18"/>
      <c r="AU4929" s="91"/>
    </row>
    <row r="4930" ht="12.0" customHeight="1">
      <c r="A4930" s="97">
        <v>5111045.0</v>
      </c>
      <c r="B4930" s="92" t="s">
        <v>5404</v>
      </c>
      <c r="C4930" s="81" t="str">
        <f t="shared" si="419"/>
        <v/>
      </c>
      <c r="D4930" s="82">
        <v>598.91</v>
      </c>
      <c r="E4930" s="94" t="s">
        <v>458</v>
      </c>
      <c r="F4930" s="84">
        <f t="shared" si="418"/>
        <v>730.6702</v>
      </c>
      <c r="G4930" s="95" t="s">
        <v>246</v>
      </c>
      <c r="H4930" s="69"/>
      <c r="I4930" s="187" t="s">
        <v>5405</v>
      </c>
      <c r="J4930" s="76"/>
      <c r="K4930" s="88"/>
      <c r="N4930" s="18"/>
      <c r="P4930" s="4">
        <v>111.0</v>
      </c>
      <c r="Q4930" s="4"/>
      <c r="R4930" s="4"/>
      <c r="S4930" s="21"/>
      <c r="T4930" s="21"/>
      <c r="V4930" s="89"/>
      <c r="Z4930" s="73"/>
      <c r="AA4930" s="73">
        <v>9.998978132025343</v>
      </c>
      <c r="AB4930" s="4"/>
      <c r="AC4930" s="74"/>
      <c r="AD4930" s="75"/>
      <c r="AE4930" s="75"/>
      <c r="AF4930" s="76"/>
      <c r="AJ4930" s="90">
        <v>1111045.0</v>
      </c>
      <c r="AK4930" s="18"/>
      <c r="AL4930" s="8">
        <f t="shared" si="420"/>
        <v>0</v>
      </c>
      <c r="AO4930" s="8">
        <v>2.4877855268458537</v>
      </c>
      <c r="AT4930" s="18"/>
      <c r="AU4930" s="91"/>
    </row>
    <row r="4931" ht="12.0" customHeight="1">
      <c r="A4931" s="97">
        <v>5111046.0</v>
      </c>
      <c r="B4931" s="92" t="s">
        <v>5406</v>
      </c>
      <c r="C4931" s="81" t="str">
        <f t="shared" si="419"/>
        <v/>
      </c>
      <c r="D4931" s="82">
        <v>598.91</v>
      </c>
      <c r="E4931" s="94" t="s">
        <v>245</v>
      </c>
      <c r="F4931" s="84">
        <f t="shared" si="418"/>
        <v>730.6702</v>
      </c>
      <c r="G4931" s="95" t="s">
        <v>246</v>
      </c>
      <c r="H4931" s="69"/>
      <c r="I4931" s="188"/>
      <c r="J4931" s="76"/>
      <c r="K4931" s="88"/>
      <c r="N4931" s="18"/>
      <c r="P4931" s="4">
        <v>111.0</v>
      </c>
      <c r="Q4931" s="4"/>
      <c r="R4931" s="4"/>
      <c r="S4931" s="21"/>
      <c r="T4931" s="21"/>
      <c r="V4931" s="89"/>
      <c r="Z4931" s="73"/>
      <c r="AA4931" s="73">
        <v>9.998978132025343</v>
      </c>
      <c r="AB4931" s="4"/>
      <c r="AC4931" s="74"/>
      <c r="AD4931" s="75"/>
      <c r="AE4931" s="75"/>
      <c r="AF4931" s="76"/>
      <c r="AJ4931" s="90">
        <v>1111046.0</v>
      </c>
      <c r="AK4931" s="18"/>
      <c r="AL4931" s="8">
        <f t="shared" si="420"/>
        <v>0</v>
      </c>
      <c r="AO4931" s="8">
        <v>3.107949827234362</v>
      </c>
      <c r="AT4931" s="18"/>
      <c r="AU4931" s="91"/>
    </row>
    <row r="4932" ht="12.0" customHeight="1">
      <c r="A4932" s="97">
        <v>5111047.0</v>
      </c>
      <c r="B4932" s="92" t="s">
        <v>5407</v>
      </c>
      <c r="C4932" s="81" t="str">
        <f t="shared" si="419"/>
        <v/>
      </c>
      <c r="D4932" s="82">
        <v>598.91</v>
      </c>
      <c r="E4932" s="94" t="s">
        <v>379</v>
      </c>
      <c r="F4932" s="84">
        <f t="shared" si="418"/>
        <v>730.6702</v>
      </c>
      <c r="G4932" s="95" t="s">
        <v>246</v>
      </c>
      <c r="H4932" s="69"/>
      <c r="I4932" s="76"/>
      <c r="J4932" s="76"/>
      <c r="K4932" s="88"/>
      <c r="N4932" s="18"/>
      <c r="P4932" s="4">
        <v>111.0</v>
      </c>
      <c r="Q4932" s="4"/>
      <c r="R4932" s="4"/>
      <c r="S4932" s="21"/>
      <c r="T4932" s="21"/>
      <c r="V4932" s="89"/>
      <c r="Z4932" s="73"/>
      <c r="AA4932" s="73">
        <v>9.998978132025343</v>
      </c>
      <c r="AB4932" s="4"/>
      <c r="AC4932" s="74"/>
      <c r="AD4932" s="75"/>
      <c r="AE4932" s="75"/>
      <c r="AF4932" s="76"/>
      <c r="AJ4932" s="90">
        <v>1111047.0</v>
      </c>
      <c r="AK4932" s="18"/>
      <c r="AL4932" s="8">
        <f t="shared" si="420"/>
        <v>0</v>
      </c>
      <c r="AO4932" s="8">
        <v>1.2368010144866504</v>
      </c>
      <c r="AT4932" s="18"/>
      <c r="AU4932" s="91"/>
    </row>
    <row r="4933" ht="12.0" customHeight="1">
      <c r="A4933" s="97">
        <v>5111048.0</v>
      </c>
      <c r="B4933" s="92" t="s">
        <v>5408</v>
      </c>
      <c r="C4933" s="81" t="str">
        <f t="shared" si="419"/>
        <v/>
      </c>
      <c r="D4933" s="82">
        <v>831.16</v>
      </c>
      <c r="E4933" s="94" t="s">
        <v>379</v>
      </c>
      <c r="F4933" s="84">
        <f t="shared" si="418"/>
        <v>1014.0152</v>
      </c>
      <c r="G4933" s="95" t="s">
        <v>246</v>
      </c>
      <c r="H4933" s="69"/>
      <c r="I4933" s="76"/>
      <c r="J4933" s="76"/>
      <c r="K4933" s="88"/>
      <c r="N4933" s="18"/>
      <c r="P4933" s="4">
        <v>111.0</v>
      </c>
      <c r="Q4933" s="4"/>
      <c r="R4933" s="4"/>
      <c r="S4933" s="21"/>
      <c r="T4933" s="21"/>
      <c r="V4933" s="89"/>
      <c r="Z4933" s="73"/>
      <c r="AA4933" s="73">
        <v>9.999263677196083</v>
      </c>
      <c r="AB4933" s="4"/>
      <c r="AC4933" s="74"/>
      <c r="AD4933" s="75"/>
      <c r="AE4933" s="75"/>
      <c r="AF4933" s="76"/>
      <c r="AJ4933" s="90">
        <v>1111048.0</v>
      </c>
      <c r="AK4933" s="18"/>
      <c r="AL4933" s="8">
        <f t="shared" si="420"/>
        <v>0</v>
      </c>
      <c r="AO4933" s="8">
        <v>22.987848959663093</v>
      </c>
      <c r="AT4933" s="18"/>
      <c r="AU4933" s="91"/>
    </row>
    <row r="4934" ht="12.0" customHeight="1">
      <c r="A4934" s="97">
        <v>5111049.0</v>
      </c>
      <c r="B4934" s="92" t="s">
        <v>5409</v>
      </c>
      <c r="C4934" s="81" t="str">
        <f t="shared" si="419"/>
        <v/>
      </c>
      <c r="D4934" s="82">
        <v>831.16</v>
      </c>
      <c r="E4934" s="94" t="s">
        <v>379</v>
      </c>
      <c r="F4934" s="84">
        <f t="shared" si="418"/>
        <v>1014.0152</v>
      </c>
      <c r="G4934" s="95" t="s">
        <v>246</v>
      </c>
      <c r="H4934" s="69"/>
      <c r="I4934" s="87" t="s">
        <v>2160</v>
      </c>
      <c r="J4934" s="76"/>
      <c r="K4934" s="88"/>
      <c r="N4934" s="18"/>
      <c r="P4934" s="4">
        <v>111.0</v>
      </c>
      <c r="Q4934" s="4"/>
      <c r="R4934" s="4"/>
      <c r="S4934" s="21"/>
      <c r="T4934" s="21"/>
      <c r="V4934" s="89"/>
      <c r="Z4934" s="73"/>
      <c r="AA4934" s="73">
        <v>9.999263677196083</v>
      </c>
      <c r="AB4934" s="4"/>
      <c r="AC4934" s="74"/>
      <c r="AD4934" s="75"/>
      <c r="AE4934" s="75"/>
      <c r="AF4934" s="76"/>
      <c r="AJ4934" s="90">
        <v>1111049.0</v>
      </c>
      <c r="AK4934" s="18"/>
      <c r="AL4934" s="8">
        <f t="shared" si="420"/>
        <v>0</v>
      </c>
      <c r="AO4934" s="8">
        <v>3.2032248550350215</v>
      </c>
      <c r="AT4934" s="18"/>
      <c r="AU4934" s="91"/>
    </row>
    <row r="4935" ht="12.0" customHeight="1">
      <c r="A4935" s="97">
        <v>5111050.0</v>
      </c>
      <c r="B4935" s="92" t="s">
        <v>5410</v>
      </c>
      <c r="C4935" s="81" t="str">
        <f t="shared" si="419"/>
        <v/>
      </c>
      <c r="D4935" s="82">
        <v>831.16</v>
      </c>
      <c r="E4935" s="94" t="s">
        <v>379</v>
      </c>
      <c r="F4935" s="84">
        <f t="shared" si="418"/>
        <v>1014.0152</v>
      </c>
      <c r="G4935" s="95" t="s">
        <v>246</v>
      </c>
      <c r="H4935" s="69"/>
      <c r="I4935" s="187" t="s">
        <v>5411</v>
      </c>
      <c r="J4935" s="76"/>
      <c r="K4935" s="88"/>
      <c r="N4935" s="18"/>
      <c r="P4935" s="4">
        <v>111.0</v>
      </c>
      <c r="Q4935" s="4"/>
      <c r="R4935" s="4"/>
      <c r="S4935" s="21"/>
      <c r="T4935" s="21"/>
      <c r="V4935" s="89"/>
      <c r="Z4935" s="73"/>
      <c r="AA4935" s="73">
        <v>9.999263677196083</v>
      </c>
      <c r="AB4935" s="4"/>
      <c r="AC4935" s="74"/>
      <c r="AD4935" s="75"/>
      <c r="AE4935" s="75"/>
      <c r="AF4935" s="76"/>
      <c r="AJ4935" s="90">
        <v>1111050.0</v>
      </c>
      <c r="AK4935" s="18"/>
      <c r="AL4935" s="8">
        <f t="shared" si="420"/>
        <v>0</v>
      </c>
      <c r="AO4935" s="8">
        <v>4.9782602842582495</v>
      </c>
      <c r="AT4935" s="18"/>
      <c r="AU4935" s="91"/>
    </row>
    <row r="4936" ht="12.0" customHeight="1">
      <c r="A4936" s="97">
        <v>5111051.0</v>
      </c>
      <c r="B4936" s="92" t="s">
        <v>5412</v>
      </c>
      <c r="C4936" s="81" t="str">
        <f t="shared" si="419"/>
        <v/>
      </c>
      <c r="D4936" s="82">
        <v>831.16</v>
      </c>
      <c r="E4936" s="94" t="s">
        <v>245</v>
      </c>
      <c r="F4936" s="84">
        <f t="shared" si="418"/>
        <v>1014.0152</v>
      </c>
      <c r="G4936" s="95" t="s">
        <v>246</v>
      </c>
      <c r="H4936" s="69"/>
      <c r="I4936" s="188"/>
      <c r="J4936" s="76"/>
      <c r="K4936" s="88"/>
      <c r="N4936" s="18"/>
      <c r="P4936" s="4">
        <v>111.0</v>
      </c>
      <c r="Q4936" s="4"/>
      <c r="R4936" s="4"/>
      <c r="S4936" s="21"/>
      <c r="T4936" s="21"/>
      <c r="V4936" s="89"/>
      <c r="Z4936" s="73"/>
      <c r="AA4936" s="73">
        <v>9.999263677196083</v>
      </c>
      <c r="AB4936" s="4"/>
      <c r="AC4936" s="74"/>
      <c r="AD4936" s="75"/>
      <c r="AE4936" s="75"/>
      <c r="AF4936" s="76"/>
      <c r="AJ4936" s="90">
        <v>1111051.0</v>
      </c>
      <c r="AK4936" s="18"/>
      <c r="AL4936" s="8">
        <f t="shared" si="420"/>
        <v>0</v>
      </c>
      <c r="AO4936" s="8">
        <v>4.708354606196056</v>
      </c>
      <c r="AT4936" s="18"/>
      <c r="AU4936" s="91"/>
    </row>
    <row r="4937" ht="12.0" customHeight="1">
      <c r="A4937" s="97">
        <v>3705011.0</v>
      </c>
      <c r="B4937" s="92" t="s">
        <v>2715</v>
      </c>
      <c r="C4937" s="93"/>
      <c r="D4937" s="82">
        <v>96.14</v>
      </c>
      <c r="E4937" s="106" t="s">
        <v>379</v>
      </c>
      <c r="F4937" s="84">
        <f t="shared" si="418"/>
        <v>117.2908</v>
      </c>
      <c r="G4937" s="95" t="s">
        <v>274</v>
      </c>
      <c r="H4937" s="69"/>
      <c r="I4937" s="187" t="s">
        <v>5413</v>
      </c>
      <c r="J4937" s="100"/>
      <c r="K4937" s="88"/>
      <c r="N4937" s="18"/>
      <c r="P4937" s="4">
        <v>111.0</v>
      </c>
      <c r="Q4937" s="4"/>
      <c r="R4937" s="4"/>
      <c r="S4937" s="21"/>
      <c r="T4937" s="21"/>
      <c r="V4937" s="89"/>
      <c r="Z4937" s="73"/>
      <c r="AA4937" s="73">
        <v>15.0</v>
      </c>
      <c r="AB4937" s="4"/>
      <c r="AC4937" s="74"/>
      <c r="AD4937" s="75"/>
      <c r="AE4937" s="75"/>
      <c r="AF4937" s="76"/>
      <c r="AJ4937" s="90"/>
      <c r="AK4937" s="18"/>
      <c r="AL4937" s="18"/>
      <c r="AT4937" s="18"/>
      <c r="AU4937" s="91"/>
    </row>
    <row r="4938" ht="12.0" customHeight="1">
      <c r="A4938" s="97">
        <v>3705012.0</v>
      </c>
      <c r="B4938" s="92" t="s">
        <v>2717</v>
      </c>
      <c r="C4938" s="93"/>
      <c r="D4938" s="82">
        <v>96.14</v>
      </c>
      <c r="E4938" s="106" t="s">
        <v>372</v>
      </c>
      <c r="F4938" s="84">
        <f t="shared" si="418"/>
        <v>117.2908</v>
      </c>
      <c r="G4938" s="95" t="s">
        <v>274</v>
      </c>
      <c r="H4938" s="69"/>
      <c r="I4938" s="188"/>
      <c r="J4938" s="100"/>
      <c r="K4938" s="88"/>
      <c r="N4938" s="18"/>
      <c r="P4938" s="4">
        <v>111.0</v>
      </c>
      <c r="Q4938" s="4"/>
      <c r="R4938" s="4"/>
      <c r="S4938" s="21"/>
      <c r="T4938" s="21"/>
      <c r="V4938" s="89"/>
      <c r="Z4938" s="73"/>
      <c r="AA4938" s="73">
        <v>15.0</v>
      </c>
      <c r="AB4938" s="4"/>
      <c r="AC4938" s="74"/>
      <c r="AD4938" s="75"/>
      <c r="AE4938" s="75"/>
      <c r="AF4938" s="76"/>
      <c r="AJ4938" s="90"/>
      <c r="AK4938" s="18"/>
      <c r="AL4938" s="18"/>
      <c r="AT4938" s="18"/>
      <c r="AU4938" s="91"/>
    </row>
    <row r="4939" ht="12.0" customHeight="1">
      <c r="A4939" s="97">
        <v>3705013.0</v>
      </c>
      <c r="B4939" s="92" t="s">
        <v>2718</v>
      </c>
      <c r="C4939" s="93"/>
      <c r="D4939" s="82">
        <v>105.07</v>
      </c>
      <c r="E4939" s="106" t="s">
        <v>507</v>
      </c>
      <c r="F4939" s="84">
        <f t="shared" si="418"/>
        <v>128.1854</v>
      </c>
      <c r="G4939" s="95" t="s">
        <v>274</v>
      </c>
      <c r="H4939" s="69"/>
      <c r="I4939" s="76"/>
      <c r="J4939" s="100"/>
      <c r="K4939" s="88"/>
      <c r="N4939" s="18"/>
      <c r="P4939" s="4">
        <v>111.0</v>
      </c>
      <c r="Q4939" s="4"/>
      <c r="R4939" s="4"/>
      <c r="S4939" s="21"/>
      <c r="T4939" s="21"/>
      <c r="V4939" s="89"/>
      <c r="Z4939" s="73"/>
      <c r="AA4939" s="73">
        <v>15.0</v>
      </c>
      <c r="AB4939" s="4"/>
      <c r="AC4939" s="74"/>
      <c r="AD4939" s="75"/>
      <c r="AE4939" s="75"/>
      <c r="AF4939" s="76"/>
      <c r="AJ4939" s="90"/>
      <c r="AK4939" s="18"/>
      <c r="AL4939" s="18"/>
      <c r="AT4939" s="18"/>
      <c r="AU4939" s="91"/>
    </row>
    <row r="4940" ht="12.0" customHeight="1">
      <c r="A4940" s="97">
        <v>3705117.0</v>
      </c>
      <c r="B4940" s="92" t="s">
        <v>2719</v>
      </c>
      <c r="C4940" s="93"/>
      <c r="D4940" s="82">
        <v>105.07</v>
      </c>
      <c r="E4940" s="106" t="s">
        <v>372</v>
      </c>
      <c r="F4940" s="84">
        <f t="shared" si="418"/>
        <v>128.1854</v>
      </c>
      <c r="G4940" s="95" t="s">
        <v>246</v>
      </c>
      <c r="H4940" s="69"/>
      <c r="I4940" s="76"/>
      <c r="J4940" s="100"/>
      <c r="K4940" s="88"/>
      <c r="N4940" s="18"/>
      <c r="P4940" s="4">
        <v>111.0</v>
      </c>
      <c r="Q4940" s="4"/>
      <c r="R4940" s="4"/>
      <c r="S4940" s="21"/>
      <c r="T4940" s="21"/>
      <c r="V4940" s="89"/>
      <c r="Z4940" s="73"/>
      <c r="AA4940" s="73">
        <v>15.0</v>
      </c>
      <c r="AB4940" s="4"/>
      <c r="AC4940" s="74"/>
      <c r="AD4940" s="75"/>
      <c r="AE4940" s="75"/>
      <c r="AF4940" s="76"/>
      <c r="AJ4940" s="90"/>
      <c r="AK4940" s="18"/>
      <c r="AL4940" s="18"/>
      <c r="AT4940" s="18"/>
      <c r="AU4940" s="91"/>
    </row>
    <row r="4941" ht="12.0" customHeight="1">
      <c r="A4941" s="97">
        <v>3705118.0</v>
      </c>
      <c r="B4941" s="92" t="s">
        <v>2720</v>
      </c>
      <c r="C4941" s="93"/>
      <c r="D4941" s="82">
        <v>105.07</v>
      </c>
      <c r="E4941" s="106" t="s">
        <v>245</v>
      </c>
      <c r="F4941" s="84">
        <f t="shared" si="418"/>
        <v>128.1854</v>
      </c>
      <c r="G4941" s="95" t="s">
        <v>252</v>
      </c>
      <c r="H4941" s="69"/>
      <c r="I4941" s="76"/>
      <c r="J4941" s="100"/>
      <c r="K4941" s="88"/>
      <c r="N4941" s="18"/>
      <c r="P4941" s="4">
        <v>111.0</v>
      </c>
      <c r="Q4941" s="4"/>
      <c r="R4941" s="4"/>
      <c r="S4941" s="21"/>
      <c r="T4941" s="21"/>
      <c r="V4941" s="89"/>
      <c r="Z4941" s="73"/>
      <c r="AA4941" s="73">
        <v>15.0</v>
      </c>
      <c r="AB4941" s="4"/>
      <c r="AC4941" s="74"/>
      <c r="AD4941" s="75"/>
      <c r="AE4941" s="75"/>
      <c r="AF4941" s="76"/>
      <c r="AJ4941" s="90"/>
      <c r="AK4941" s="18"/>
      <c r="AL4941" s="18"/>
      <c r="AT4941" s="18"/>
      <c r="AU4941" s="91"/>
    </row>
    <row r="4942" ht="12.0" customHeight="1">
      <c r="A4942" s="97">
        <v>3705014.0</v>
      </c>
      <c r="B4942" s="92" t="s">
        <v>2721</v>
      </c>
      <c r="C4942" s="93"/>
      <c r="D4942" s="82">
        <v>105.07</v>
      </c>
      <c r="E4942" s="106" t="s">
        <v>372</v>
      </c>
      <c r="F4942" s="84">
        <f t="shared" si="418"/>
        <v>128.1854</v>
      </c>
      <c r="G4942" s="95" t="s">
        <v>274</v>
      </c>
      <c r="H4942" s="69"/>
      <c r="I4942" s="76"/>
      <c r="J4942" s="100"/>
      <c r="K4942" s="88"/>
      <c r="N4942" s="18"/>
      <c r="P4942" s="4">
        <v>111.0</v>
      </c>
      <c r="Q4942" s="4"/>
      <c r="R4942" s="4"/>
      <c r="S4942" s="21"/>
      <c r="T4942" s="21"/>
      <c r="V4942" s="89"/>
      <c r="Z4942" s="73"/>
      <c r="AA4942" s="73">
        <v>15.0</v>
      </c>
      <c r="AB4942" s="4"/>
      <c r="AC4942" s="74"/>
      <c r="AD4942" s="75"/>
      <c r="AE4942" s="75"/>
      <c r="AF4942" s="76"/>
      <c r="AJ4942" s="90"/>
      <c r="AK4942" s="18"/>
      <c r="AL4942" s="18"/>
      <c r="AT4942" s="18"/>
      <c r="AU4942" s="91"/>
    </row>
    <row r="4943" ht="12.0" customHeight="1">
      <c r="A4943" s="97">
        <v>3705119.0</v>
      </c>
      <c r="B4943" s="92" t="s">
        <v>2722</v>
      </c>
      <c r="C4943" s="93"/>
      <c r="D4943" s="82">
        <v>117.51</v>
      </c>
      <c r="E4943" s="106" t="s">
        <v>372</v>
      </c>
      <c r="F4943" s="84">
        <f t="shared" si="418"/>
        <v>143.3622</v>
      </c>
      <c r="G4943" s="95" t="s">
        <v>246</v>
      </c>
      <c r="H4943" s="69"/>
      <c r="I4943" s="76"/>
      <c r="J4943" s="100"/>
      <c r="K4943" s="88"/>
      <c r="N4943" s="18"/>
      <c r="P4943" s="4">
        <v>111.0</v>
      </c>
      <c r="Q4943" s="4"/>
      <c r="R4943" s="4"/>
      <c r="S4943" s="21"/>
      <c r="T4943" s="21"/>
      <c r="V4943" s="89"/>
      <c r="Z4943" s="73"/>
      <c r="AA4943" s="73">
        <v>15.0</v>
      </c>
      <c r="AB4943" s="4"/>
      <c r="AC4943" s="74"/>
      <c r="AD4943" s="75"/>
      <c r="AE4943" s="75"/>
      <c r="AF4943" s="76"/>
      <c r="AJ4943" s="90"/>
      <c r="AK4943" s="18"/>
      <c r="AL4943" s="18"/>
      <c r="AT4943" s="18"/>
      <c r="AU4943" s="91"/>
    </row>
    <row r="4944" ht="12.0" customHeight="1">
      <c r="A4944" s="97">
        <v>3705120.0</v>
      </c>
      <c r="B4944" s="92" t="s">
        <v>2723</v>
      </c>
      <c r="C4944" s="93"/>
      <c r="D4944" s="82">
        <v>117.51</v>
      </c>
      <c r="E4944" s="106" t="s">
        <v>372</v>
      </c>
      <c r="F4944" s="84">
        <f t="shared" si="418"/>
        <v>143.3622</v>
      </c>
      <c r="G4944" s="95" t="s">
        <v>252</v>
      </c>
      <c r="H4944" s="69"/>
      <c r="I4944" s="76"/>
      <c r="J4944" s="100"/>
      <c r="K4944" s="88"/>
      <c r="N4944" s="18"/>
      <c r="P4944" s="4">
        <v>111.0</v>
      </c>
      <c r="Q4944" s="4"/>
      <c r="R4944" s="4"/>
      <c r="S4944" s="21"/>
      <c r="T4944" s="21"/>
      <c r="V4944" s="89"/>
      <c r="Z4944" s="73"/>
      <c r="AA4944" s="73">
        <v>15.0</v>
      </c>
      <c r="AB4944" s="4"/>
      <c r="AC4944" s="74"/>
      <c r="AD4944" s="75"/>
      <c r="AE4944" s="75"/>
      <c r="AF4944" s="76"/>
      <c r="AJ4944" s="90"/>
      <c r="AK4944" s="18"/>
      <c r="AL4944" s="18"/>
      <c r="AT4944" s="18"/>
      <c r="AU4944" s="91"/>
    </row>
    <row r="4945" ht="12.0" customHeight="1">
      <c r="A4945" s="97">
        <v>3705121.0</v>
      </c>
      <c r="B4945" s="92" t="s">
        <v>2724</v>
      </c>
      <c r="C4945" s="93"/>
      <c r="D4945" s="82">
        <v>117.51</v>
      </c>
      <c r="E4945" s="106" t="s">
        <v>372</v>
      </c>
      <c r="F4945" s="84">
        <f t="shared" si="418"/>
        <v>143.3622</v>
      </c>
      <c r="G4945" s="95" t="s">
        <v>252</v>
      </c>
      <c r="H4945" s="69"/>
      <c r="I4945" s="76"/>
      <c r="J4945" s="100"/>
      <c r="K4945" s="88"/>
      <c r="N4945" s="18"/>
      <c r="P4945" s="4">
        <v>111.0</v>
      </c>
      <c r="Q4945" s="4"/>
      <c r="R4945" s="4"/>
      <c r="S4945" s="21"/>
      <c r="T4945" s="21"/>
      <c r="V4945" s="89"/>
      <c r="Z4945" s="73"/>
      <c r="AA4945" s="73">
        <v>15.0</v>
      </c>
      <c r="AB4945" s="4"/>
      <c r="AC4945" s="74"/>
      <c r="AD4945" s="75"/>
      <c r="AE4945" s="75"/>
      <c r="AF4945" s="76"/>
      <c r="AJ4945" s="90"/>
      <c r="AK4945" s="18"/>
      <c r="AL4945" s="18"/>
      <c r="AT4945" s="18"/>
      <c r="AU4945" s="91"/>
    </row>
    <row r="4946" ht="12.0" customHeight="1">
      <c r="A4946" s="97">
        <v>3705015.0</v>
      </c>
      <c r="B4946" s="92" t="s">
        <v>2725</v>
      </c>
      <c r="C4946" s="93"/>
      <c r="D4946" s="82">
        <v>117.51</v>
      </c>
      <c r="E4946" s="106" t="s">
        <v>372</v>
      </c>
      <c r="F4946" s="84">
        <f t="shared" si="418"/>
        <v>143.3622</v>
      </c>
      <c r="G4946" s="95" t="s">
        <v>274</v>
      </c>
      <c r="H4946" s="69"/>
      <c r="I4946" s="76"/>
      <c r="J4946" s="100"/>
      <c r="K4946" s="88"/>
      <c r="N4946" s="18"/>
      <c r="P4946" s="4">
        <v>111.0</v>
      </c>
      <c r="Q4946" s="4"/>
      <c r="R4946" s="4"/>
      <c r="S4946" s="21"/>
      <c r="T4946" s="21"/>
      <c r="V4946" s="89"/>
      <c r="Z4946" s="73"/>
      <c r="AA4946" s="73">
        <v>15.0</v>
      </c>
      <c r="AB4946" s="4"/>
      <c r="AC4946" s="74"/>
      <c r="AD4946" s="75"/>
      <c r="AE4946" s="75"/>
      <c r="AF4946" s="76"/>
      <c r="AJ4946" s="90"/>
      <c r="AK4946" s="18"/>
      <c r="AL4946" s="18"/>
      <c r="AT4946" s="18"/>
      <c r="AU4946" s="91"/>
    </row>
    <row r="4947" ht="12.0" customHeight="1">
      <c r="A4947" s="97">
        <v>3705122.0</v>
      </c>
      <c r="B4947" s="92" t="s">
        <v>2726</v>
      </c>
      <c r="C4947" s="93"/>
      <c r="D4947" s="82">
        <v>139.98</v>
      </c>
      <c r="E4947" s="106" t="s">
        <v>497</v>
      </c>
      <c r="F4947" s="84">
        <f t="shared" si="418"/>
        <v>170.7756</v>
      </c>
      <c r="G4947" s="95" t="s">
        <v>246</v>
      </c>
      <c r="H4947" s="69"/>
      <c r="I4947" s="76"/>
      <c r="J4947" s="100"/>
      <c r="K4947" s="88"/>
      <c r="N4947" s="18"/>
      <c r="P4947" s="4">
        <v>111.0</v>
      </c>
      <c r="Q4947" s="4"/>
      <c r="R4947" s="4"/>
      <c r="S4947" s="21"/>
      <c r="T4947" s="21"/>
      <c r="V4947" s="89"/>
      <c r="Z4947" s="73"/>
      <c r="AA4947" s="73">
        <v>15.0</v>
      </c>
      <c r="AB4947" s="4"/>
      <c r="AC4947" s="74"/>
      <c r="AD4947" s="75"/>
      <c r="AE4947" s="75"/>
      <c r="AF4947" s="76"/>
      <c r="AJ4947" s="90"/>
      <c r="AK4947" s="18"/>
      <c r="AL4947" s="18"/>
      <c r="AT4947" s="18"/>
      <c r="AU4947" s="91"/>
    </row>
    <row r="4948" ht="12.0" customHeight="1">
      <c r="A4948" s="97">
        <v>3705123.0</v>
      </c>
      <c r="B4948" s="92" t="s">
        <v>2727</v>
      </c>
      <c r="C4948" s="93"/>
      <c r="D4948" s="82">
        <v>139.98</v>
      </c>
      <c r="E4948" s="106" t="s">
        <v>372</v>
      </c>
      <c r="F4948" s="84">
        <f t="shared" si="418"/>
        <v>170.7756</v>
      </c>
      <c r="G4948" s="95" t="s">
        <v>246</v>
      </c>
      <c r="H4948" s="69"/>
      <c r="I4948" s="76"/>
      <c r="J4948" s="100"/>
      <c r="K4948" s="88"/>
      <c r="N4948" s="18"/>
      <c r="P4948" s="4">
        <v>111.0</v>
      </c>
      <c r="Q4948" s="4"/>
      <c r="R4948" s="4"/>
      <c r="S4948" s="21"/>
      <c r="T4948" s="21"/>
      <c r="V4948" s="89"/>
      <c r="Z4948" s="73"/>
      <c r="AA4948" s="73">
        <v>15.0</v>
      </c>
      <c r="AB4948" s="4"/>
      <c r="AC4948" s="74"/>
      <c r="AD4948" s="75"/>
      <c r="AE4948" s="75"/>
      <c r="AF4948" s="76"/>
      <c r="AJ4948" s="90"/>
      <c r="AK4948" s="18"/>
      <c r="AL4948" s="18"/>
      <c r="AT4948" s="18"/>
      <c r="AU4948" s="91"/>
    </row>
    <row r="4949" ht="12.0" customHeight="1">
      <c r="A4949" s="97">
        <v>3705124.0</v>
      </c>
      <c r="B4949" s="92" t="s">
        <v>2728</v>
      </c>
      <c r="C4949" s="93"/>
      <c r="D4949" s="82">
        <v>139.98</v>
      </c>
      <c r="E4949" s="106" t="s">
        <v>372</v>
      </c>
      <c r="F4949" s="84">
        <f t="shared" si="418"/>
        <v>170.7756</v>
      </c>
      <c r="G4949" s="95" t="s">
        <v>252</v>
      </c>
      <c r="H4949" s="69"/>
      <c r="I4949" s="76"/>
      <c r="J4949" s="100"/>
      <c r="K4949" s="88"/>
      <c r="N4949" s="18"/>
      <c r="P4949" s="4">
        <v>111.0</v>
      </c>
      <c r="Q4949" s="4"/>
      <c r="R4949" s="4"/>
      <c r="S4949" s="21"/>
      <c r="T4949" s="21"/>
      <c r="V4949" s="89"/>
      <c r="Z4949" s="73"/>
      <c r="AA4949" s="73">
        <v>15.0</v>
      </c>
      <c r="AB4949" s="4"/>
      <c r="AC4949" s="74"/>
      <c r="AD4949" s="75"/>
      <c r="AE4949" s="75"/>
      <c r="AF4949" s="76"/>
      <c r="AJ4949" s="90"/>
      <c r="AK4949" s="18"/>
      <c r="AL4949" s="18"/>
      <c r="AT4949" s="18"/>
      <c r="AU4949" s="91"/>
    </row>
    <row r="4950" ht="12.0" customHeight="1">
      <c r="A4950" s="97">
        <v>3705125.0</v>
      </c>
      <c r="B4950" s="92" t="s">
        <v>2729</v>
      </c>
      <c r="C4950" s="93"/>
      <c r="D4950" s="82">
        <v>139.98</v>
      </c>
      <c r="E4950" s="106" t="s">
        <v>497</v>
      </c>
      <c r="F4950" s="84">
        <f t="shared" si="418"/>
        <v>170.7756</v>
      </c>
      <c r="G4950" s="95" t="s">
        <v>252</v>
      </c>
      <c r="H4950" s="69"/>
      <c r="I4950" s="76"/>
      <c r="J4950" s="100"/>
      <c r="K4950" s="88"/>
      <c r="N4950" s="18"/>
      <c r="P4950" s="4">
        <v>111.0</v>
      </c>
      <c r="Q4950" s="4"/>
      <c r="R4950" s="4"/>
      <c r="S4950" s="21"/>
      <c r="T4950" s="21"/>
      <c r="V4950" s="89"/>
      <c r="Z4950" s="73"/>
      <c r="AA4950" s="73">
        <v>15.0</v>
      </c>
      <c r="AB4950" s="4"/>
      <c r="AC4950" s="74"/>
      <c r="AD4950" s="75"/>
      <c r="AE4950" s="75"/>
      <c r="AF4950" s="76"/>
      <c r="AJ4950" s="90"/>
      <c r="AK4950" s="18"/>
      <c r="AL4950" s="18"/>
      <c r="AT4950" s="18"/>
      <c r="AU4950" s="91"/>
    </row>
    <row r="4951" ht="12.0" customHeight="1">
      <c r="A4951" s="97">
        <v>3705016.0</v>
      </c>
      <c r="B4951" s="92" t="s">
        <v>2730</v>
      </c>
      <c r="C4951" s="93"/>
      <c r="D4951" s="82">
        <v>139.98</v>
      </c>
      <c r="E4951" s="106" t="s">
        <v>372</v>
      </c>
      <c r="F4951" s="84">
        <f t="shared" si="418"/>
        <v>170.7756</v>
      </c>
      <c r="G4951" s="95" t="s">
        <v>274</v>
      </c>
      <c r="H4951" s="69"/>
      <c r="I4951" s="76"/>
      <c r="J4951" s="100"/>
      <c r="K4951" s="88"/>
      <c r="N4951" s="18"/>
      <c r="P4951" s="4">
        <v>111.0</v>
      </c>
      <c r="Q4951" s="4"/>
      <c r="R4951" s="4"/>
      <c r="S4951" s="21"/>
      <c r="T4951" s="21"/>
      <c r="V4951" s="89"/>
      <c r="Z4951" s="73"/>
      <c r="AA4951" s="73">
        <v>15.0</v>
      </c>
      <c r="AB4951" s="4"/>
      <c r="AC4951" s="74"/>
      <c r="AD4951" s="75"/>
      <c r="AE4951" s="75"/>
      <c r="AF4951" s="76"/>
      <c r="AJ4951" s="90"/>
      <c r="AK4951" s="18"/>
      <c r="AL4951" s="18"/>
      <c r="AT4951" s="18"/>
      <c r="AU4951" s="91"/>
    </row>
    <row r="4952" ht="12.0" customHeight="1">
      <c r="A4952" s="97">
        <v>3705126.0</v>
      </c>
      <c r="B4952" s="92" t="s">
        <v>2731</v>
      </c>
      <c r="C4952" s="93"/>
      <c r="D4952" s="82">
        <v>184.87</v>
      </c>
      <c r="E4952" s="106" t="s">
        <v>372</v>
      </c>
      <c r="F4952" s="84">
        <f t="shared" si="418"/>
        <v>225.5414</v>
      </c>
      <c r="G4952" s="95" t="s">
        <v>246</v>
      </c>
      <c r="H4952" s="69"/>
      <c r="I4952" s="76"/>
      <c r="J4952" s="100"/>
      <c r="K4952" s="88"/>
      <c r="N4952" s="18"/>
      <c r="P4952" s="4">
        <v>111.0</v>
      </c>
      <c r="Q4952" s="4"/>
      <c r="R4952" s="4"/>
      <c r="S4952" s="21"/>
      <c r="T4952" s="21"/>
      <c r="V4952" s="89"/>
      <c r="Z4952" s="73"/>
      <c r="AA4952" s="73">
        <v>15.0</v>
      </c>
      <c r="AB4952" s="4"/>
      <c r="AC4952" s="74"/>
      <c r="AD4952" s="75"/>
      <c r="AE4952" s="75"/>
      <c r="AF4952" s="76"/>
      <c r="AJ4952" s="90"/>
      <c r="AK4952" s="18"/>
      <c r="AL4952" s="18"/>
      <c r="AT4952" s="18"/>
      <c r="AU4952" s="91"/>
    </row>
    <row r="4953" ht="12.0" customHeight="1">
      <c r="A4953" s="97">
        <v>3705127.0</v>
      </c>
      <c r="B4953" s="92" t="s">
        <v>2732</v>
      </c>
      <c r="C4953" s="93"/>
      <c r="D4953" s="82">
        <v>184.87</v>
      </c>
      <c r="E4953" s="106" t="s">
        <v>245</v>
      </c>
      <c r="F4953" s="84">
        <f t="shared" si="418"/>
        <v>225.5414</v>
      </c>
      <c r="G4953" s="95" t="s">
        <v>252</v>
      </c>
      <c r="H4953" s="69"/>
      <c r="I4953" s="76"/>
      <c r="J4953" s="100"/>
      <c r="K4953" s="88"/>
      <c r="N4953" s="18"/>
      <c r="P4953" s="4">
        <v>111.0</v>
      </c>
      <c r="Q4953" s="4"/>
      <c r="R4953" s="4"/>
      <c r="S4953" s="21"/>
      <c r="T4953" s="21"/>
      <c r="V4953" s="89"/>
      <c r="Z4953" s="73"/>
      <c r="AA4953" s="73">
        <v>15.0</v>
      </c>
      <c r="AB4953" s="4"/>
      <c r="AC4953" s="74"/>
      <c r="AD4953" s="75"/>
      <c r="AE4953" s="75"/>
      <c r="AF4953" s="76"/>
      <c r="AJ4953" s="90"/>
      <c r="AK4953" s="18"/>
      <c r="AL4953" s="18"/>
      <c r="AT4953" s="18"/>
      <c r="AU4953" s="91"/>
    </row>
    <row r="4954" ht="12.0" customHeight="1">
      <c r="A4954" s="97">
        <v>3705017.0</v>
      </c>
      <c r="B4954" s="92" t="s">
        <v>2733</v>
      </c>
      <c r="C4954" s="93"/>
      <c r="D4954" s="82">
        <v>184.87</v>
      </c>
      <c r="E4954" s="106" t="s">
        <v>372</v>
      </c>
      <c r="F4954" s="84">
        <f t="shared" si="418"/>
        <v>225.5414</v>
      </c>
      <c r="G4954" s="95" t="s">
        <v>252</v>
      </c>
      <c r="H4954" s="69"/>
      <c r="I4954" s="76"/>
      <c r="J4954" s="100"/>
      <c r="K4954" s="88"/>
      <c r="N4954" s="18"/>
      <c r="P4954" s="4">
        <v>111.0</v>
      </c>
      <c r="Q4954" s="4"/>
      <c r="R4954" s="4"/>
      <c r="S4954" s="21"/>
      <c r="T4954" s="21"/>
      <c r="V4954" s="89"/>
      <c r="Z4954" s="73"/>
      <c r="AA4954" s="73">
        <v>15.0</v>
      </c>
      <c r="AB4954" s="4"/>
      <c r="AC4954" s="74"/>
      <c r="AD4954" s="75"/>
      <c r="AE4954" s="75"/>
      <c r="AF4954" s="76"/>
      <c r="AJ4954" s="90"/>
      <c r="AK4954" s="18"/>
      <c r="AL4954" s="18"/>
      <c r="AT4954" s="18"/>
      <c r="AU4954" s="91"/>
    </row>
    <row r="4955" ht="12.0" customHeight="1">
      <c r="A4955" s="97">
        <v>3705128.0</v>
      </c>
      <c r="B4955" s="92" t="s">
        <v>2734</v>
      </c>
      <c r="C4955" s="93"/>
      <c r="D4955" s="82">
        <v>184.87</v>
      </c>
      <c r="E4955" s="106" t="s">
        <v>372</v>
      </c>
      <c r="F4955" s="84">
        <f t="shared" si="418"/>
        <v>225.5414</v>
      </c>
      <c r="G4955" s="95" t="s">
        <v>252</v>
      </c>
      <c r="H4955" s="69"/>
      <c r="I4955" s="76"/>
      <c r="J4955" s="100"/>
      <c r="K4955" s="88"/>
      <c r="N4955" s="18"/>
      <c r="P4955" s="4">
        <v>111.0</v>
      </c>
      <c r="Q4955" s="4"/>
      <c r="R4955" s="4"/>
      <c r="S4955" s="21"/>
      <c r="T4955" s="21"/>
      <c r="V4955" s="89"/>
      <c r="Z4955" s="73"/>
      <c r="AA4955" s="73">
        <v>15.0</v>
      </c>
      <c r="AB4955" s="4"/>
      <c r="AC4955" s="74"/>
      <c r="AD4955" s="75"/>
      <c r="AE4955" s="75"/>
      <c r="AF4955" s="76"/>
      <c r="AJ4955" s="90"/>
      <c r="AK4955" s="18"/>
      <c r="AL4955" s="18"/>
      <c r="AT4955" s="18"/>
      <c r="AU4955" s="91"/>
    </row>
    <row r="4956" ht="12.0" customHeight="1">
      <c r="A4956" s="97">
        <v>3705129.0</v>
      </c>
      <c r="B4956" s="92" t="s">
        <v>2735</v>
      </c>
      <c r="C4956" s="93"/>
      <c r="D4956" s="82">
        <v>184.87</v>
      </c>
      <c r="E4956" s="106" t="s">
        <v>372</v>
      </c>
      <c r="F4956" s="84">
        <f t="shared" si="418"/>
        <v>225.5414</v>
      </c>
      <c r="G4956" s="95" t="s">
        <v>274</v>
      </c>
      <c r="H4956" s="69"/>
      <c r="I4956" s="76"/>
      <c r="J4956" s="100"/>
      <c r="K4956" s="88"/>
      <c r="N4956" s="18"/>
      <c r="P4956" s="4">
        <v>111.0</v>
      </c>
      <c r="Q4956" s="4"/>
      <c r="R4956" s="4"/>
      <c r="S4956" s="21"/>
      <c r="T4956" s="21"/>
      <c r="V4956" s="89"/>
      <c r="Z4956" s="73"/>
      <c r="AA4956" s="73">
        <v>15.0</v>
      </c>
      <c r="AB4956" s="4"/>
      <c r="AC4956" s="74"/>
      <c r="AD4956" s="75"/>
      <c r="AE4956" s="75"/>
      <c r="AF4956" s="76"/>
      <c r="AJ4956" s="90"/>
      <c r="AK4956" s="18"/>
      <c r="AL4956" s="18"/>
      <c r="AT4956" s="18"/>
      <c r="AU4956" s="91"/>
    </row>
    <row r="4957" ht="12.0" customHeight="1">
      <c r="A4957" s="97">
        <v>3705130.0</v>
      </c>
      <c r="B4957" s="92" t="s">
        <v>2736</v>
      </c>
      <c r="C4957" s="93"/>
      <c r="D4957" s="82">
        <v>248.56</v>
      </c>
      <c r="E4957" s="106" t="s">
        <v>372</v>
      </c>
      <c r="F4957" s="84">
        <f t="shared" si="418"/>
        <v>303.2432</v>
      </c>
      <c r="G4957" s="95" t="s">
        <v>246</v>
      </c>
      <c r="H4957" s="69"/>
      <c r="I4957" s="76"/>
      <c r="J4957" s="100"/>
      <c r="K4957" s="88"/>
      <c r="N4957" s="18"/>
      <c r="P4957" s="4">
        <v>111.0</v>
      </c>
      <c r="Q4957" s="4"/>
      <c r="R4957" s="4"/>
      <c r="S4957" s="21"/>
      <c r="T4957" s="21"/>
      <c r="V4957" s="89"/>
      <c r="Z4957" s="73"/>
      <c r="AA4957" s="73">
        <v>15.0</v>
      </c>
      <c r="AB4957" s="4"/>
      <c r="AC4957" s="74"/>
      <c r="AD4957" s="75"/>
      <c r="AE4957" s="75"/>
      <c r="AF4957" s="76"/>
      <c r="AJ4957" s="90"/>
      <c r="AK4957" s="18"/>
      <c r="AL4957" s="18"/>
      <c r="AT4957" s="18"/>
      <c r="AU4957" s="91"/>
    </row>
    <row r="4958" ht="12.0" customHeight="1">
      <c r="A4958" s="97">
        <v>3705131.0</v>
      </c>
      <c r="B4958" s="92" t="s">
        <v>2737</v>
      </c>
      <c r="C4958" s="93"/>
      <c r="D4958" s="82">
        <v>248.56</v>
      </c>
      <c r="E4958" s="106" t="s">
        <v>245</v>
      </c>
      <c r="F4958" s="84">
        <f t="shared" si="418"/>
        <v>303.2432</v>
      </c>
      <c r="G4958" s="95" t="s">
        <v>246</v>
      </c>
      <c r="H4958" s="69"/>
      <c r="I4958" s="76"/>
      <c r="J4958" s="100"/>
      <c r="K4958" s="88"/>
      <c r="N4958" s="18"/>
      <c r="P4958" s="4">
        <v>111.0</v>
      </c>
      <c r="Q4958" s="4"/>
      <c r="R4958" s="4"/>
      <c r="S4958" s="21"/>
      <c r="T4958" s="21"/>
      <c r="V4958" s="89"/>
      <c r="Z4958" s="73"/>
      <c r="AA4958" s="73">
        <v>15.0</v>
      </c>
      <c r="AB4958" s="4"/>
      <c r="AC4958" s="74"/>
      <c r="AD4958" s="75"/>
      <c r="AE4958" s="75"/>
      <c r="AF4958" s="76"/>
      <c r="AJ4958" s="90"/>
      <c r="AK4958" s="18"/>
      <c r="AL4958" s="18"/>
      <c r="AT4958" s="18"/>
      <c r="AU4958" s="91"/>
    </row>
    <row r="4959" ht="12.0" customHeight="1">
      <c r="A4959" s="97">
        <v>3705132.0</v>
      </c>
      <c r="B4959" s="92" t="s">
        <v>2738</v>
      </c>
      <c r="C4959" s="93"/>
      <c r="D4959" s="82">
        <v>248.56</v>
      </c>
      <c r="E4959" s="106" t="s">
        <v>372</v>
      </c>
      <c r="F4959" s="84">
        <f t="shared" si="418"/>
        <v>303.2432</v>
      </c>
      <c r="G4959" s="95" t="s">
        <v>252</v>
      </c>
      <c r="H4959" s="69"/>
      <c r="I4959" s="76"/>
      <c r="J4959" s="100"/>
      <c r="K4959" s="88"/>
      <c r="N4959" s="18"/>
      <c r="P4959" s="4">
        <v>111.0</v>
      </c>
      <c r="Q4959" s="4"/>
      <c r="R4959" s="4"/>
      <c r="S4959" s="21"/>
      <c r="T4959" s="21"/>
      <c r="V4959" s="89"/>
      <c r="Z4959" s="73"/>
      <c r="AA4959" s="73">
        <v>15.0</v>
      </c>
      <c r="AB4959" s="4"/>
      <c r="AC4959" s="74"/>
      <c r="AD4959" s="75"/>
      <c r="AE4959" s="75"/>
      <c r="AF4959" s="76"/>
      <c r="AJ4959" s="90"/>
      <c r="AK4959" s="18"/>
      <c r="AL4959" s="18"/>
      <c r="AT4959" s="18"/>
      <c r="AU4959" s="91"/>
    </row>
    <row r="4960" ht="12.0" customHeight="1">
      <c r="A4960" s="97">
        <v>3705133.0</v>
      </c>
      <c r="B4960" s="92" t="s">
        <v>2739</v>
      </c>
      <c r="C4960" s="93"/>
      <c r="D4960" s="82">
        <v>248.56</v>
      </c>
      <c r="E4960" s="106" t="s">
        <v>372</v>
      </c>
      <c r="F4960" s="84">
        <f t="shared" si="418"/>
        <v>303.2432</v>
      </c>
      <c r="G4960" s="95" t="s">
        <v>252</v>
      </c>
      <c r="H4960" s="69"/>
      <c r="I4960" s="76"/>
      <c r="J4960" s="100"/>
      <c r="K4960" s="88"/>
      <c r="N4960" s="18"/>
      <c r="P4960" s="4">
        <v>111.0</v>
      </c>
      <c r="Q4960" s="4"/>
      <c r="R4960" s="4"/>
      <c r="S4960" s="21"/>
      <c r="T4960" s="21"/>
      <c r="V4960" s="89"/>
      <c r="Z4960" s="73"/>
      <c r="AA4960" s="73">
        <v>15.0</v>
      </c>
      <c r="AB4960" s="4"/>
      <c r="AC4960" s="74"/>
      <c r="AD4960" s="75"/>
      <c r="AE4960" s="75"/>
      <c r="AF4960" s="76"/>
      <c r="AJ4960" s="90"/>
      <c r="AK4960" s="18"/>
      <c r="AL4960" s="18"/>
      <c r="AT4960" s="18"/>
      <c r="AU4960" s="91"/>
    </row>
    <row r="4961" ht="12.0" customHeight="1">
      <c r="A4961" s="97">
        <v>3705134.0</v>
      </c>
      <c r="B4961" s="92" t="s">
        <v>2740</v>
      </c>
      <c r="C4961" s="93"/>
      <c r="D4961" s="82">
        <v>248.56</v>
      </c>
      <c r="E4961" s="106" t="s">
        <v>507</v>
      </c>
      <c r="F4961" s="84">
        <f t="shared" si="418"/>
        <v>303.2432</v>
      </c>
      <c r="G4961" s="95" t="s">
        <v>274</v>
      </c>
      <c r="H4961" s="69"/>
      <c r="I4961" s="76"/>
      <c r="J4961" s="100"/>
      <c r="K4961" s="88"/>
      <c r="N4961" s="18"/>
      <c r="P4961" s="4">
        <v>111.0</v>
      </c>
      <c r="Q4961" s="4"/>
      <c r="R4961" s="4"/>
      <c r="S4961" s="21"/>
      <c r="T4961" s="21"/>
      <c r="V4961" s="89"/>
      <c r="Z4961" s="73"/>
      <c r="AA4961" s="73">
        <v>15.0</v>
      </c>
      <c r="AB4961" s="4"/>
      <c r="AC4961" s="74"/>
      <c r="AD4961" s="75"/>
      <c r="AE4961" s="75"/>
      <c r="AF4961" s="76"/>
      <c r="AJ4961" s="90"/>
      <c r="AK4961" s="18"/>
      <c r="AL4961" s="18"/>
      <c r="AT4961" s="18"/>
      <c r="AU4961" s="91"/>
    </row>
    <row r="4962" ht="12.0" customHeight="1">
      <c r="A4962" s="97">
        <v>3705135.0</v>
      </c>
      <c r="B4962" s="92" t="s">
        <v>2741</v>
      </c>
      <c r="C4962" s="93"/>
      <c r="D4962" s="82">
        <v>288.85</v>
      </c>
      <c r="E4962" s="106" t="s">
        <v>372</v>
      </c>
      <c r="F4962" s="84">
        <f t="shared" si="418"/>
        <v>352.397</v>
      </c>
      <c r="G4962" s="95" t="s">
        <v>246</v>
      </c>
      <c r="H4962" s="69"/>
      <c r="I4962" s="76"/>
      <c r="J4962" s="100"/>
      <c r="K4962" s="88"/>
      <c r="N4962" s="18"/>
      <c r="P4962" s="4">
        <v>111.0</v>
      </c>
      <c r="Q4962" s="4"/>
      <c r="R4962" s="4"/>
      <c r="S4962" s="21"/>
      <c r="T4962" s="21"/>
      <c r="V4962" s="89"/>
      <c r="Z4962" s="73"/>
      <c r="AA4962" s="73">
        <v>15.0</v>
      </c>
      <c r="AB4962" s="4"/>
      <c r="AC4962" s="74"/>
      <c r="AD4962" s="75"/>
      <c r="AE4962" s="75"/>
      <c r="AF4962" s="76"/>
      <c r="AJ4962" s="90"/>
      <c r="AK4962" s="18"/>
      <c r="AL4962" s="18"/>
      <c r="AT4962" s="18"/>
      <c r="AU4962" s="91"/>
    </row>
    <row r="4963" ht="12.0" customHeight="1">
      <c r="A4963" s="97">
        <v>3705136.0</v>
      </c>
      <c r="B4963" s="92" t="s">
        <v>2742</v>
      </c>
      <c r="C4963" s="93"/>
      <c r="D4963" s="82">
        <v>288.85</v>
      </c>
      <c r="E4963" s="106" t="s">
        <v>372</v>
      </c>
      <c r="F4963" s="84">
        <f t="shared" si="418"/>
        <v>352.397</v>
      </c>
      <c r="G4963" s="95" t="s">
        <v>246</v>
      </c>
      <c r="H4963" s="69"/>
      <c r="I4963" s="76"/>
      <c r="J4963" s="100"/>
      <c r="K4963" s="88"/>
      <c r="N4963" s="18"/>
      <c r="P4963" s="4">
        <v>111.0</v>
      </c>
      <c r="Q4963" s="4"/>
      <c r="R4963" s="4"/>
      <c r="S4963" s="21"/>
      <c r="T4963" s="21"/>
      <c r="V4963" s="89"/>
      <c r="Z4963" s="73"/>
      <c r="AA4963" s="73">
        <v>15.0</v>
      </c>
      <c r="AB4963" s="4"/>
      <c r="AC4963" s="74"/>
      <c r="AD4963" s="75"/>
      <c r="AE4963" s="75"/>
      <c r="AF4963" s="76"/>
      <c r="AJ4963" s="90"/>
      <c r="AK4963" s="18"/>
      <c r="AL4963" s="18"/>
      <c r="AT4963" s="18"/>
      <c r="AU4963" s="91"/>
    </row>
    <row r="4964" ht="12.0" customHeight="1">
      <c r="A4964" s="97">
        <v>3705137.0</v>
      </c>
      <c r="B4964" s="92" t="s">
        <v>2743</v>
      </c>
      <c r="C4964" s="93"/>
      <c r="D4964" s="82">
        <v>288.85</v>
      </c>
      <c r="E4964" s="106" t="s">
        <v>372</v>
      </c>
      <c r="F4964" s="84">
        <f t="shared" si="418"/>
        <v>352.397</v>
      </c>
      <c r="G4964" s="95" t="s">
        <v>252</v>
      </c>
      <c r="H4964" s="69"/>
      <c r="I4964" s="76"/>
      <c r="J4964" s="100"/>
      <c r="K4964" s="88"/>
      <c r="N4964" s="18"/>
      <c r="P4964" s="4">
        <v>111.0</v>
      </c>
      <c r="Q4964" s="4"/>
      <c r="R4964" s="4"/>
      <c r="S4964" s="21"/>
      <c r="T4964" s="21"/>
      <c r="V4964" s="89"/>
      <c r="Z4964" s="73"/>
      <c r="AA4964" s="73">
        <v>15.0</v>
      </c>
      <c r="AB4964" s="4"/>
      <c r="AC4964" s="74"/>
      <c r="AD4964" s="75"/>
      <c r="AE4964" s="75"/>
      <c r="AF4964" s="76"/>
      <c r="AJ4964" s="90"/>
      <c r="AK4964" s="18"/>
      <c r="AL4964" s="18"/>
      <c r="AT4964" s="18"/>
      <c r="AU4964" s="91"/>
    </row>
    <row r="4965" ht="12.0" customHeight="1">
      <c r="A4965" s="97">
        <v>3705138.0</v>
      </c>
      <c r="B4965" s="92" t="s">
        <v>2744</v>
      </c>
      <c r="C4965" s="93"/>
      <c r="D4965" s="82">
        <v>288.85</v>
      </c>
      <c r="E4965" s="106" t="s">
        <v>372</v>
      </c>
      <c r="F4965" s="84">
        <f t="shared" si="418"/>
        <v>352.397</v>
      </c>
      <c r="G4965" s="95" t="s">
        <v>252</v>
      </c>
      <c r="H4965" s="69"/>
      <c r="I4965" s="76"/>
      <c r="J4965" s="100"/>
      <c r="K4965" s="88"/>
      <c r="N4965" s="18"/>
      <c r="P4965" s="4">
        <v>111.0</v>
      </c>
      <c r="Q4965" s="4"/>
      <c r="R4965" s="4"/>
      <c r="S4965" s="21"/>
      <c r="T4965" s="21"/>
      <c r="V4965" s="89"/>
      <c r="Z4965" s="73"/>
      <c r="AA4965" s="73">
        <v>15.0</v>
      </c>
      <c r="AB4965" s="4"/>
      <c r="AC4965" s="74"/>
      <c r="AD4965" s="75"/>
      <c r="AE4965" s="75"/>
      <c r="AF4965" s="76"/>
      <c r="AJ4965" s="90"/>
      <c r="AK4965" s="18"/>
      <c r="AL4965" s="18"/>
      <c r="AT4965" s="18"/>
      <c r="AU4965" s="91"/>
    </row>
    <row r="4966" ht="12.0" customHeight="1">
      <c r="A4966" s="97">
        <v>3705139.0</v>
      </c>
      <c r="B4966" s="92" t="s">
        <v>2745</v>
      </c>
      <c r="C4966" s="93"/>
      <c r="D4966" s="82">
        <v>288.85</v>
      </c>
      <c r="E4966" s="106" t="s">
        <v>507</v>
      </c>
      <c r="F4966" s="84">
        <f t="shared" si="418"/>
        <v>352.397</v>
      </c>
      <c r="G4966" s="95" t="s">
        <v>274</v>
      </c>
      <c r="H4966" s="69"/>
      <c r="I4966" s="76"/>
      <c r="J4966" s="100"/>
      <c r="K4966" s="88"/>
      <c r="N4966" s="18"/>
      <c r="P4966" s="4">
        <v>111.0</v>
      </c>
      <c r="Q4966" s="4"/>
      <c r="R4966" s="4"/>
      <c r="S4966" s="21"/>
      <c r="T4966" s="21"/>
      <c r="V4966" s="89"/>
      <c r="Z4966" s="73"/>
      <c r="AA4966" s="73">
        <v>15.0</v>
      </c>
      <c r="AB4966" s="4"/>
      <c r="AC4966" s="74"/>
      <c r="AD4966" s="75"/>
      <c r="AE4966" s="75"/>
      <c r="AF4966" s="76"/>
      <c r="AJ4966" s="90"/>
      <c r="AK4966" s="18"/>
      <c r="AL4966" s="18"/>
      <c r="AT4966" s="18"/>
      <c r="AU4966" s="91"/>
    </row>
    <row r="4967" ht="12.0" customHeight="1">
      <c r="A4967" s="97">
        <v>3705140.0</v>
      </c>
      <c r="B4967" s="92" t="s">
        <v>2746</v>
      </c>
      <c r="C4967" s="93"/>
      <c r="D4967" s="82">
        <v>331.59</v>
      </c>
      <c r="E4967" s="106" t="s">
        <v>372</v>
      </c>
      <c r="F4967" s="84">
        <f t="shared" si="418"/>
        <v>404.5398</v>
      </c>
      <c r="G4967" s="95" t="s">
        <v>246</v>
      </c>
      <c r="H4967" s="69"/>
      <c r="I4967" s="76"/>
      <c r="J4967" s="100"/>
      <c r="K4967" s="88"/>
      <c r="N4967" s="18"/>
      <c r="P4967" s="4">
        <v>111.0</v>
      </c>
      <c r="Q4967" s="4"/>
      <c r="R4967" s="4"/>
      <c r="S4967" s="21"/>
      <c r="T4967" s="21"/>
      <c r="V4967" s="89"/>
      <c r="Z4967" s="73"/>
      <c r="AA4967" s="73">
        <v>15.0</v>
      </c>
      <c r="AB4967" s="4"/>
      <c r="AC4967" s="74"/>
      <c r="AD4967" s="75"/>
      <c r="AE4967" s="75"/>
      <c r="AF4967" s="76"/>
      <c r="AJ4967" s="90"/>
      <c r="AK4967" s="18"/>
      <c r="AL4967" s="18"/>
      <c r="AT4967" s="18"/>
      <c r="AU4967" s="91"/>
    </row>
    <row r="4968" ht="12.0" customHeight="1">
      <c r="A4968" s="97">
        <v>3705141.0</v>
      </c>
      <c r="B4968" s="92" t="s">
        <v>2747</v>
      </c>
      <c r="C4968" s="93"/>
      <c r="D4968" s="82">
        <v>331.59</v>
      </c>
      <c r="E4968" s="106" t="s">
        <v>245</v>
      </c>
      <c r="F4968" s="84">
        <f t="shared" si="418"/>
        <v>404.5398</v>
      </c>
      <c r="G4968" s="95" t="s">
        <v>252</v>
      </c>
      <c r="H4968" s="69"/>
      <c r="I4968" s="76"/>
      <c r="J4968" s="100"/>
      <c r="K4968" s="88"/>
      <c r="N4968" s="18"/>
      <c r="P4968" s="4">
        <v>111.0</v>
      </c>
      <c r="Q4968" s="4"/>
      <c r="R4968" s="4"/>
      <c r="S4968" s="21"/>
      <c r="T4968" s="21"/>
      <c r="V4968" s="89"/>
      <c r="Z4968" s="73"/>
      <c r="AA4968" s="73">
        <v>15.0</v>
      </c>
      <c r="AB4968" s="4"/>
      <c r="AC4968" s="74"/>
      <c r="AD4968" s="75"/>
      <c r="AE4968" s="75"/>
      <c r="AF4968" s="76"/>
      <c r="AJ4968" s="90"/>
      <c r="AK4968" s="18"/>
      <c r="AL4968" s="18"/>
      <c r="AT4968" s="18"/>
      <c r="AU4968" s="91"/>
    </row>
    <row r="4969" ht="12.0" customHeight="1">
      <c r="A4969" s="97">
        <v>3705142.0</v>
      </c>
      <c r="B4969" s="92" t="s">
        <v>2748</v>
      </c>
      <c r="C4969" s="93"/>
      <c r="D4969" s="82">
        <v>331.59</v>
      </c>
      <c r="E4969" s="106" t="s">
        <v>372</v>
      </c>
      <c r="F4969" s="84">
        <f t="shared" si="418"/>
        <v>404.5398</v>
      </c>
      <c r="G4969" s="95" t="s">
        <v>252</v>
      </c>
      <c r="H4969" s="69"/>
      <c r="I4969" s="76"/>
      <c r="J4969" s="100"/>
      <c r="K4969" s="88"/>
      <c r="N4969" s="18"/>
      <c r="P4969" s="4">
        <v>111.0</v>
      </c>
      <c r="Q4969" s="4"/>
      <c r="R4969" s="4"/>
      <c r="S4969" s="21"/>
      <c r="T4969" s="21"/>
      <c r="V4969" s="89"/>
      <c r="Z4969" s="73"/>
      <c r="AA4969" s="73">
        <v>15.0</v>
      </c>
      <c r="AB4969" s="4"/>
      <c r="AC4969" s="74"/>
      <c r="AD4969" s="75"/>
      <c r="AE4969" s="75"/>
      <c r="AF4969" s="76"/>
      <c r="AJ4969" s="90"/>
      <c r="AK4969" s="18"/>
      <c r="AL4969" s="18"/>
      <c r="AT4969" s="18"/>
      <c r="AU4969" s="91"/>
    </row>
    <row r="4970" ht="12.0" customHeight="1">
      <c r="A4970" s="97">
        <v>3705143.0</v>
      </c>
      <c r="B4970" s="92" t="s">
        <v>2749</v>
      </c>
      <c r="C4970" s="93"/>
      <c r="D4970" s="82">
        <v>331.59</v>
      </c>
      <c r="E4970" s="106" t="s">
        <v>372</v>
      </c>
      <c r="F4970" s="84">
        <f t="shared" si="418"/>
        <v>404.5398</v>
      </c>
      <c r="G4970" s="95" t="s">
        <v>252</v>
      </c>
      <c r="H4970" s="69"/>
      <c r="I4970" s="76"/>
      <c r="J4970" s="100"/>
      <c r="K4970" s="88"/>
      <c r="N4970" s="18"/>
      <c r="P4970" s="4">
        <v>111.0</v>
      </c>
      <c r="Q4970" s="4"/>
      <c r="R4970" s="4"/>
      <c r="S4970" s="21"/>
      <c r="T4970" s="21"/>
      <c r="V4970" s="89"/>
      <c r="Z4970" s="73"/>
      <c r="AA4970" s="73">
        <v>15.0</v>
      </c>
      <c r="AB4970" s="4"/>
      <c r="AC4970" s="74"/>
      <c r="AD4970" s="75"/>
      <c r="AE4970" s="75"/>
      <c r="AF4970" s="76"/>
      <c r="AJ4970" s="90"/>
      <c r="AK4970" s="18"/>
      <c r="AL4970" s="18"/>
      <c r="AT4970" s="18"/>
      <c r="AU4970" s="91"/>
    </row>
    <row r="4971" ht="12.0" customHeight="1">
      <c r="A4971" s="97">
        <v>3705144.0</v>
      </c>
      <c r="B4971" s="92" t="s">
        <v>2750</v>
      </c>
      <c r="C4971" s="93"/>
      <c r="D4971" s="82">
        <v>331.59</v>
      </c>
      <c r="E4971" s="106" t="s">
        <v>372</v>
      </c>
      <c r="F4971" s="84">
        <f t="shared" si="418"/>
        <v>404.5398</v>
      </c>
      <c r="G4971" s="95" t="s">
        <v>252</v>
      </c>
      <c r="H4971" s="69"/>
      <c r="I4971" s="76"/>
      <c r="J4971" s="100"/>
      <c r="K4971" s="88"/>
      <c r="N4971" s="18"/>
      <c r="P4971" s="4">
        <v>111.0</v>
      </c>
      <c r="Q4971" s="4"/>
      <c r="R4971" s="4"/>
      <c r="S4971" s="21"/>
      <c r="T4971" s="21"/>
      <c r="V4971" s="89"/>
      <c r="Z4971" s="73"/>
      <c r="AA4971" s="73">
        <v>15.0</v>
      </c>
      <c r="AB4971" s="4"/>
      <c r="AC4971" s="74"/>
      <c r="AD4971" s="75"/>
      <c r="AE4971" s="75"/>
      <c r="AF4971" s="76"/>
      <c r="AJ4971" s="90"/>
      <c r="AK4971" s="18"/>
      <c r="AL4971" s="18"/>
      <c r="AT4971" s="18"/>
      <c r="AU4971" s="91"/>
    </row>
    <row r="4972" ht="12.0" customHeight="1">
      <c r="A4972" s="97">
        <v>3705145.0</v>
      </c>
      <c r="B4972" s="92" t="s">
        <v>2751</v>
      </c>
      <c r="C4972" s="93"/>
      <c r="D4972" s="82">
        <v>428.0</v>
      </c>
      <c r="E4972" s="106" t="s">
        <v>372</v>
      </c>
      <c r="F4972" s="84">
        <f t="shared" si="418"/>
        <v>522.16</v>
      </c>
      <c r="G4972" s="95" t="s">
        <v>246</v>
      </c>
      <c r="H4972" s="69"/>
      <c r="I4972" s="76"/>
      <c r="J4972" s="100"/>
      <c r="K4972" s="88"/>
      <c r="N4972" s="18"/>
      <c r="P4972" s="4">
        <v>111.0</v>
      </c>
      <c r="Q4972" s="4"/>
      <c r="R4972" s="4"/>
      <c r="S4972" s="21"/>
      <c r="T4972" s="21"/>
      <c r="V4972" s="89"/>
      <c r="Z4972" s="73"/>
      <c r="AA4972" s="73">
        <v>15.0</v>
      </c>
      <c r="AB4972" s="4"/>
      <c r="AC4972" s="74"/>
      <c r="AD4972" s="75"/>
      <c r="AE4972" s="75"/>
      <c r="AF4972" s="76"/>
      <c r="AJ4972" s="90"/>
      <c r="AK4972" s="18"/>
      <c r="AL4972" s="18"/>
      <c r="AT4972" s="18"/>
      <c r="AU4972" s="91"/>
    </row>
    <row r="4973" ht="12.0" customHeight="1">
      <c r="A4973" s="97">
        <v>3705146.0</v>
      </c>
      <c r="B4973" s="92" t="s">
        <v>2752</v>
      </c>
      <c r="C4973" s="93"/>
      <c r="D4973" s="82">
        <v>428.0</v>
      </c>
      <c r="E4973" s="106" t="s">
        <v>372</v>
      </c>
      <c r="F4973" s="84">
        <f t="shared" si="418"/>
        <v>522.16</v>
      </c>
      <c r="G4973" s="95" t="s">
        <v>252</v>
      </c>
      <c r="H4973" s="69"/>
      <c r="I4973" s="76"/>
      <c r="J4973" s="100"/>
      <c r="K4973" s="88"/>
      <c r="N4973" s="18"/>
      <c r="P4973" s="4">
        <v>111.0</v>
      </c>
      <c r="Q4973" s="4"/>
      <c r="R4973" s="4"/>
      <c r="S4973" s="21"/>
      <c r="T4973" s="21"/>
      <c r="V4973" s="89"/>
      <c r="Z4973" s="73"/>
      <c r="AA4973" s="73">
        <v>15.0</v>
      </c>
      <c r="AB4973" s="4"/>
      <c r="AC4973" s="74"/>
      <c r="AD4973" s="75"/>
      <c r="AE4973" s="75"/>
      <c r="AF4973" s="76"/>
      <c r="AJ4973" s="90"/>
      <c r="AK4973" s="18"/>
      <c r="AL4973" s="18"/>
      <c r="AT4973" s="18"/>
      <c r="AU4973" s="91"/>
    </row>
    <row r="4974" ht="12.0" customHeight="1">
      <c r="A4974" s="97">
        <v>3705147.0</v>
      </c>
      <c r="B4974" s="92" t="s">
        <v>2753</v>
      </c>
      <c r="C4974" s="93"/>
      <c r="D4974" s="82">
        <v>428.0</v>
      </c>
      <c r="E4974" s="106" t="s">
        <v>372</v>
      </c>
      <c r="F4974" s="84">
        <f t="shared" si="418"/>
        <v>522.16</v>
      </c>
      <c r="G4974" s="95" t="s">
        <v>252</v>
      </c>
      <c r="H4974" s="69"/>
      <c r="I4974" s="76"/>
      <c r="J4974" s="100"/>
      <c r="K4974" s="88"/>
      <c r="N4974" s="18"/>
      <c r="P4974" s="4">
        <v>111.0</v>
      </c>
      <c r="Q4974" s="4"/>
      <c r="R4974" s="4"/>
      <c r="S4974" s="21"/>
      <c r="T4974" s="21"/>
      <c r="V4974" s="89"/>
      <c r="Z4974" s="73"/>
      <c r="AA4974" s="73">
        <v>15.0</v>
      </c>
      <c r="AB4974" s="4"/>
      <c r="AC4974" s="74"/>
      <c r="AD4974" s="75"/>
      <c r="AE4974" s="75"/>
      <c r="AF4974" s="76"/>
      <c r="AJ4974" s="90"/>
      <c r="AK4974" s="18"/>
      <c r="AL4974" s="18"/>
      <c r="AT4974" s="18"/>
      <c r="AU4974" s="91"/>
    </row>
    <row r="4975" ht="12.0" customHeight="1">
      <c r="A4975" s="97">
        <v>3705148.0</v>
      </c>
      <c r="B4975" s="92" t="s">
        <v>2754</v>
      </c>
      <c r="C4975" s="93"/>
      <c r="D4975" s="82">
        <v>428.0</v>
      </c>
      <c r="E4975" s="106" t="s">
        <v>507</v>
      </c>
      <c r="F4975" s="84">
        <f t="shared" si="418"/>
        <v>522.16</v>
      </c>
      <c r="G4975" s="95" t="s">
        <v>252</v>
      </c>
      <c r="H4975" s="69"/>
      <c r="I4975" s="76"/>
      <c r="J4975" s="100"/>
      <c r="K4975" s="88"/>
      <c r="N4975" s="18"/>
      <c r="P4975" s="4">
        <v>111.0</v>
      </c>
      <c r="Q4975" s="4"/>
      <c r="R4975" s="4"/>
      <c r="S4975" s="21"/>
      <c r="T4975" s="21"/>
      <c r="V4975" s="89"/>
      <c r="Z4975" s="73"/>
      <c r="AA4975" s="73">
        <v>15.0</v>
      </c>
      <c r="AB4975" s="4"/>
      <c r="AC4975" s="74"/>
      <c r="AD4975" s="75"/>
      <c r="AE4975" s="75"/>
      <c r="AF4975" s="76"/>
      <c r="AJ4975" s="90"/>
      <c r="AK4975" s="18"/>
      <c r="AL4975" s="18"/>
      <c r="AT4975" s="18"/>
      <c r="AU4975" s="91"/>
    </row>
    <row r="4976" ht="12.0" customHeight="1">
      <c r="A4976" s="97">
        <v>3705149.0</v>
      </c>
      <c r="B4976" s="92" t="s">
        <v>2755</v>
      </c>
      <c r="C4976" s="93"/>
      <c r="D4976" s="82">
        <v>525.8</v>
      </c>
      <c r="E4976" s="106" t="s">
        <v>372</v>
      </c>
      <c r="F4976" s="84">
        <f t="shared" si="418"/>
        <v>641.476</v>
      </c>
      <c r="G4976" s="95" t="s">
        <v>246</v>
      </c>
      <c r="H4976" s="69"/>
      <c r="I4976" s="76"/>
      <c r="J4976" s="100"/>
      <c r="K4976" s="88"/>
      <c r="N4976" s="18"/>
      <c r="P4976" s="4">
        <v>111.0</v>
      </c>
      <c r="Q4976" s="4"/>
      <c r="R4976" s="4"/>
      <c r="S4976" s="21"/>
      <c r="T4976" s="21"/>
      <c r="V4976" s="89"/>
      <c r="Z4976" s="73"/>
      <c r="AA4976" s="73">
        <v>15.0</v>
      </c>
      <c r="AB4976" s="4"/>
      <c r="AC4976" s="74"/>
      <c r="AD4976" s="75"/>
      <c r="AE4976" s="75"/>
      <c r="AF4976" s="76"/>
      <c r="AJ4976" s="90"/>
      <c r="AK4976" s="18"/>
      <c r="AL4976" s="18"/>
      <c r="AT4976" s="18"/>
      <c r="AU4976" s="91"/>
    </row>
    <row r="4977" ht="12.0" customHeight="1">
      <c r="A4977" s="109">
        <v>3705150.0</v>
      </c>
      <c r="B4977" s="110" t="s">
        <v>2756</v>
      </c>
      <c r="C4977" s="111"/>
      <c r="D4977" s="82">
        <v>525.8</v>
      </c>
      <c r="E4977" s="106" t="s">
        <v>497</v>
      </c>
      <c r="F4977" s="128">
        <f t="shared" si="418"/>
        <v>641.476</v>
      </c>
      <c r="G4977" s="112" t="s">
        <v>252</v>
      </c>
      <c r="H4977" s="69"/>
      <c r="I4977" s="76"/>
      <c r="J4977" s="100"/>
      <c r="K4977" s="88"/>
      <c r="N4977" s="18"/>
      <c r="P4977" s="4">
        <v>111.0</v>
      </c>
      <c r="Q4977" s="4"/>
      <c r="R4977" s="4"/>
      <c r="S4977" s="21"/>
      <c r="T4977" s="21"/>
      <c r="V4977" s="89"/>
      <c r="Z4977" s="73"/>
      <c r="AA4977" s="73">
        <v>15.0</v>
      </c>
      <c r="AB4977" s="4"/>
      <c r="AC4977" s="74"/>
      <c r="AD4977" s="75"/>
      <c r="AE4977" s="75"/>
      <c r="AF4977" s="76"/>
      <c r="AJ4977" s="90"/>
      <c r="AK4977" s="18"/>
      <c r="AL4977" s="18"/>
      <c r="AT4977" s="18"/>
      <c r="AU4977" s="91"/>
    </row>
    <row r="4978" ht="75.0" customHeight="1">
      <c r="A4978" s="62">
        <v>194.0</v>
      </c>
      <c r="B4978" s="113" t="s">
        <v>5414</v>
      </c>
      <c r="C4978" s="66"/>
      <c r="D4978" s="82"/>
      <c r="E4978" s="66"/>
      <c r="F4978" s="114"/>
      <c r="G4978" s="68"/>
      <c r="H4978" s="69"/>
      <c r="I4978" s="70">
        <v>0.0</v>
      </c>
      <c r="J4978" s="71"/>
      <c r="K4978" s="71"/>
      <c r="N4978" s="18"/>
      <c r="P4978" s="4">
        <v>111.0</v>
      </c>
      <c r="Q4978" s="4"/>
      <c r="R4978" s="5"/>
      <c r="S4978" s="21"/>
      <c r="T4978" s="21"/>
      <c r="V4978" s="72"/>
      <c r="Z4978" s="73"/>
      <c r="AA4978" s="73"/>
      <c r="AB4978" s="4"/>
      <c r="AC4978" s="74"/>
      <c r="AD4978" s="75"/>
      <c r="AE4978" s="75"/>
      <c r="AF4978" s="76"/>
      <c r="AJ4978" s="90"/>
      <c r="AK4978" s="18"/>
      <c r="AL4978" s="18"/>
      <c r="AT4978" s="18"/>
      <c r="AU4978" s="91"/>
    </row>
    <row r="4979" ht="12.0" customHeight="1">
      <c r="A4979" s="97">
        <v>5111200.0</v>
      </c>
      <c r="B4979" s="92" t="s">
        <v>5415</v>
      </c>
      <c r="C4979" s="93"/>
      <c r="D4979" s="82">
        <v>44.0</v>
      </c>
      <c r="E4979" s="94" t="s">
        <v>245</v>
      </c>
      <c r="F4979" s="128">
        <f t="shared" ref="F4979:F5027" si="421">D4979*1.22</f>
        <v>53.68</v>
      </c>
      <c r="G4979" s="95"/>
      <c r="H4979" s="69"/>
      <c r="I4979" s="70"/>
      <c r="J4979" s="71"/>
      <c r="K4979" s="71"/>
      <c r="N4979" s="18"/>
      <c r="P4979" s="4">
        <v>111.0</v>
      </c>
      <c r="Q4979" s="4"/>
      <c r="R4979" s="5"/>
      <c r="S4979" s="21"/>
      <c r="T4979" s="21"/>
      <c r="V4979" s="72"/>
      <c r="Z4979" s="73"/>
      <c r="AA4979" s="73">
        <v>20.001904489834786</v>
      </c>
      <c r="AB4979" s="4"/>
      <c r="AC4979" s="74"/>
      <c r="AD4979" s="75"/>
      <c r="AE4979" s="75"/>
      <c r="AF4979" s="76"/>
      <c r="AJ4979" s="90"/>
      <c r="AK4979" s="18"/>
      <c r="AL4979" s="18"/>
      <c r="AT4979" s="18"/>
      <c r="AU4979" s="91"/>
    </row>
    <row r="4980" ht="12.0" customHeight="1">
      <c r="A4980" s="97">
        <v>5111201.0</v>
      </c>
      <c r="B4980" s="92" t="s">
        <v>5416</v>
      </c>
      <c r="C4980" s="93"/>
      <c r="D4980" s="82">
        <v>44.0</v>
      </c>
      <c r="E4980" s="94" t="s">
        <v>245</v>
      </c>
      <c r="F4980" s="128">
        <f t="shared" si="421"/>
        <v>53.68</v>
      </c>
      <c r="G4980" s="95"/>
      <c r="H4980" s="69"/>
      <c r="I4980" s="70"/>
      <c r="J4980" s="71"/>
      <c r="K4980" s="71"/>
      <c r="N4980" s="18"/>
      <c r="P4980" s="4">
        <v>111.0</v>
      </c>
      <c r="Q4980" s="4"/>
      <c r="R4980" s="5"/>
      <c r="S4980" s="21"/>
      <c r="T4980" s="21"/>
      <c r="V4980" s="72"/>
      <c r="Z4980" s="73"/>
      <c r="AA4980" s="73">
        <v>20.001904489834786</v>
      </c>
      <c r="AB4980" s="4"/>
      <c r="AC4980" s="74"/>
      <c r="AD4980" s="75"/>
      <c r="AE4980" s="75"/>
      <c r="AF4980" s="76"/>
      <c r="AJ4980" s="90"/>
      <c r="AK4980" s="18"/>
      <c r="AL4980" s="18"/>
      <c r="AT4980" s="18"/>
      <c r="AU4980" s="91"/>
    </row>
    <row r="4981" ht="12.0" customHeight="1">
      <c r="A4981" s="97">
        <v>5111202.0</v>
      </c>
      <c r="B4981" s="92" t="s">
        <v>5417</v>
      </c>
      <c r="C4981" s="93"/>
      <c r="D4981" s="82">
        <v>48.47</v>
      </c>
      <c r="E4981" s="94" t="s">
        <v>245</v>
      </c>
      <c r="F4981" s="128">
        <f t="shared" si="421"/>
        <v>59.1334</v>
      </c>
      <c r="G4981" s="95"/>
      <c r="H4981" s="69"/>
      <c r="I4981" s="70"/>
      <c r="J4981" s="71"/>
      <c r="K4981" s="71"/>
      <c r="N4981" s="18"/>
      <c r="P4981" s="4">
        <v>111.0</v>
      </c>
      <c r="Q4981" s="4"/>
      <c r="R4981" s="5"/>
      <c r="S4981" s="21"/>
      <c r="T4981" s="21"/>
      <c r="V4981" s="72"/>
      <c r="Z4981" s="73"/>
      <c r="AA4981" s="73">
        <v>20.001904489834786</v>
      </c>
      <c r="AB4981" s="4"/>
      <c r="AC4981" s="74"/>
      <c r="AD4981" s="75"/>
      <c r="AE4981" s="75"/>
      <c r="AF4981" s="76"/>
      <c r="AJ4981" s="90"/>
      <c r="AK4981" s="18"/>
      <c r="AL4981" s="18"/>
      <c r="AT4981" s="18"/>
      <c r="AU4981" s="91"/>
    </row>
    <row r="4982" ht="12.0" customHeight="1">
      <c r="A4982" s="97">
        <v>5111203.0</v>
      </c>
      <c r="B4982" s="92" t="s">
        <v>5418</v>
      </c>
      <c r="C4982" s="93"/>
      <c r="D4982" s="82">
        <v>48.47</v>
      </c>
      <c r="E4982" s="94" t="s">
        <v>245</v>
      </c>
      <c r="F4982" s="128">
        <f t="shared" si="421"/>
        <v>59.1334</v>
      </c>
      <c r="G4982" s="95"/>
      <c r="H4982" s="69"/>
      <c r="I4982" s="70"/>
      <c r="J4982" s="71"/>
      <c r="K4982" s="71"/>
      <c r="N4982" s="18"/>
      <c r="P4982" s="4">
        <v>111.0</v>
      </c>
      <c r="Q4982" s="4"/>
      <c r="R4982" s="5"/>
      <c r="S4982" s="21"/>
      <c r="T4982" s="21"/>
      <c r="V4982" s="72"/>
      <c r="Z4982" s="73"/>
      <c r="AA4982" s="73">
        <v>20.001904489834786</v>
      </c>
      <c r="AB4982" s="4"/>
      <c r="AC4982" s="74"/>
      <c r="AD4982" s="75"/>
      <c r="AE4982" s="75"/>
      <c r="AF4982" s="76"/>
      <c r="AJ4982" s="90"/>
      <c r="AK4982" s="18"/>
      <c r="AL4982" s="18"/>
      <c r="AT4982" s="18"/>
      <c r="AU4982" s="91"/>
    </row>
    <row r="4983" ht="12.0" customHeight="1">
      <c r="A4983" s="97">
        <v>5111204.0</v>
      </c>
      <c r="B4983" s="92" t="s">
        <v>5419</v>
      </c>
      <c r="C4983" s="93"/>
      <c r="D4983" s="82">
        <v>48.47</v>
      </c>
      <c r="E4983" s="94" t="s">
        <v>245</v>
      </c>
      <c r="F4983" s="128">
        <f t="shared" si="421"/>
        <v>59.1334</v>
      </c>
      <c r="G4983" s="95"/>
      <c r="H4983" s="69"/>
      <c r="I4983" s="70"/>
      <c r="J4983" s="71"/>
      <c r="K4983" s="71"/>
      <c r="N4983" s="18"/>
      <c r="P4983" s="4">
        <v>111.0</v>
      </c>
      <c r="Q4983" s="4"/>
      <c r="R4983" s="5"/>
      <c r="S4983" s="21"/>
      <c r="T4983" s="21"/>
      <c r="V4983" s="72"/>
      <c r="Z4983" s="73"/>
      <c r="AA4983" s="73">
        <v>20.001904489834786</v>
      </c>
      <c r="AB4983" s="4"/>
      <c r="AC4983" s="74"/>
      <c r="AD4983" s="75"/>
      <c r="AE4983" s="75"/>
      <c r="AF4983" s="76"/>
      <c r="AJ4983" s="90"/>
      <c r="AK4983" s="18"/>
      <c r="AL4983" s="18"/>
      <c r="AT4983" s="18"/>
      <c r="AU4983" s="91"/>
    </row>
    <row r="4984" ht="12.0" customHeight="1">
      <c r="A4984" s="97">
        <v>5111205.0</v>
      </c>
      <c r="B4984" s="92" t="s">
        <v>5420</v>
      </c>
      <c r="C4984" s="93"/>
      <c r="D4984" s="82">
        <v>48.47</v>
      </c>
      <c r="E4984" s="94" t="s">
        <v>245</v>
      </c>
      <c r="F4984" s="128">
        <f t="shared" si="421"/>
        <v>59.1334</v>
      </c>
      <c r="G4984" s="95"/>
      <c r="H4984" s="69"/>
      <c r="I4984" s="70"/>
      <c r="J4984" s="71"/>
      <c r="K4984" s="71"/>
      <c r="N4984" s="18"/>
      <c r="P4984" s="4">
        <v>111.0</v>
      </c>
      <c r="Q4984" s="4"/>
      <c r="R4984" s="5"/>
      <c r="S4984" s="21"/>
      <c r="T4984" s="21"/>
      <c r="V4984" s="72"/>
      <c r="Z4984" s="73"/>
      <c r="AA4984" s="73">
        <v>20.001904489834786</v>
      </c>
      <c r="AB4984" s="4"/>
      <c r="AC4984" s="74"/>
      <c r="AD4984" s="75"/>
      <c r="AE4984" s="75"/>
      <c r="AF4984" s="76"/>
      <c r="AJ4984" s="90"/>
      <c r="AK4984" s="18"/>
      <c r="AL4984" s="18"/>
      <c r="AT4984" s="18"/>
      <c r="AU4984" s="91"/>
    </row>
    <row r="4985" ht="12.0" customHeight="1">
      <c r="A4985" s="97">
        <v>5111206.0</v>
      </c>
      <c r="B4985" s="92" t="s">
        <v>5421</v>
      </c>
      <c r="C4985" s="93"/>
      <c r="D4985" s="82">
        <v>54.69</v>
      </c>
      <c r="E4985" s="94" t="s">
        <v>245</v>
      </c>
      <c r="F4985" s="128">
        <f t="shared" si="421"/>
        <v>66.7218</v>
      </c>
      <c r="G4985" s="95"/>
      <c r="H4985" s="69"/>
      <c r="I4985" s="70"/>
      <c r="J4985" s="71"/>
      <c r="K4985" s="71"/>
      <c r="N4985" s="18"/>
      <c r="P4985" s="4">
        <v>111.0</v>
      </c>
      <c r="Q4985" s="4"/>
      <c r="R4985" s="5"/>
      <c r="S4985" s="21"/>
      <c r="T4985" s="21"/>
      <c r="V4985" s="72"/>
      <c r="Z4985" s="73"/>
      <c r="AA4985" s="73">
        <v>20.001904489834786</v>
      </c>
      <c r="AB4985" s="4"/>
      <c r="AC4985" s="74"/>
      <c r="AD4985" s="75"/>
      <c r="AE4985" s="75"/>
      <c r="AF4985" s="76"/>
      <c r="AJ4985" s="90"/>
      <c r="AK4985" s="18"/>
      <c r="AL4985" s="18"/>
      <c r="AT4985" s="18"/>
      <c r="AU4985" s="91"/>
    </row>
    <row r="4986" ht="12.0" customHeight="1">
      <c r="A4986" s="97">
        <v>5111207.0</v>
      </c>
      <c r="B4986" s="92" t="s">
        <v>5422</v>
      </c>
      <c r="C4986" s="93"/>
      <c r="D4986" s="82">
        <v>54.69</v>
      </c>
      <c r="E4986" s="94" t="s">
        <v>245</v>
      </c>
      <c r="F4986" s="128">
        <f t="shared" si="421"/>
        <v>66.7218</v>
      </c>
      <c r="G4986" s="95"/>
      <c r="H4986" s="69"/>
      <c r="I4986" s="70"/>
      <c r="J4986" s="71"/>
      <c r="K4986" s="71"/>
      <c r="N4986" s="18"/>
      <c r="P4986" s="4">
        <v>111.0</v>
      </c>
      <c r="Q4986" s="4"/>
      <c r="R4986" s="5"/>
      <c r="S4986" s="21"/>
      <c r="T4986" s="21"/>
      <c r="V4986" s="72"/>
      <c r="Z4986" s="73"/>
      <c r="AA4986" s="73">
        <v>20.001904489834786</v>
      </c>
      <c r="AB4986" s="4"/>
      <c r="AC4986" s="74"/>
      <c r="AD4986" s="75"/>
      <c r="AE4986" s="75"/>
      <c r="AF4986" s="76"/>
      <c r="AJ4986" s="90"/>
      <c r="AK4986" s="18"/>
      <c r="AL4986" s="18"/>
      <c r="AT4986" s="18"/>
      <c r="AU4986" s="91"/>
    </row>
    <row r="4987" ht="12.0" customHeight="1">
      <c r="A4987" s="97">
        <v>5111208.0</v>
      </c>
      <c r="B4987" s="92" t="s">
        <v>5423</v>
      </c>
      <c r="C4987" s="93"/>
      <c r="D4987" s="82">
        <v>54.69</v>
      </c>
      <c r="E4987" s="94" t="s">
        <v>245</v>
      </c>
      <c r="F4987" s="128">
        <f t="shared" si="421"/>
        <v>66.7218</v>
      </c>
      <c r="G4987" s="95"/>
      <c r="H4987" s="69"/>
      <c r="I4987" s="70"/>
      <c r="J4987" s="71"/>
      <c r="K4987" s="71"/>
      <c r="N4987" s="18"/>
      <c r="P4987" s="4">
        <v>111.0</v>
      </c>
      <c r="Q4987" s="4"/>
      <c r="R4987" s="5"/>
      <c r="S4987" s="21"/>
      <c r="T4987" s="21"/>
      <c r="V4987" s="72"/>
      <c r="Z4987" s="73"/>
      <c r="AA4987" s="73">
        <v>20.001904489834786</v>
      </c>
      <c r="AB4987" s="4"/>
      <c r="AC4987" s="74"/>
      <c r="AD4987" s="75"/>
      <c r="AE4987" s="75"/>
      <c r="AF4987" s="76"/>
      <c r="AJ4987" s="90"/>
      <c r="AK4987" s="18"/>
      <c r="AL4987" s="18"/>
      <c r="AT4987" s="18"/>
      <c r="AU4987" s="91"/>
    </row>
    <row r="4988" ht="12.0" customHeight="1">
      <c r="A4988" s="97">
        <v>5111209.0</v>
      </c>
      <c r="B4988" s="92" t="s">
        <v>5424</v>
      </c>
      <c r="C4988" s="93"/>
      <c r="D4988" s="82">
        <v>65.72</v>
      </c>
      <c r="E4988" s="94" t="s">
        <v>245</v>
      </c>
      <c r="F4988" s="128">
        <f t="shared" si="421"/>
        <v>80.1784</v>
      </c>
      <c r="G4988" s="95"/>
      <c r="H4988" s="69"/>
      <c r="I4988" s="70"/>
      <c r="J4988" s="71"/>
      <c r="K4988" s="71"/>
      <c r="N4988" s="18"/>
      <c r="P4988" s="4">
        <v>111.0</v>
      </c>
      <c r="Q4988" s="4"/>
      <c r="R4988" s="5"/>
      <c r="S4988" s="21"/>
      <c r="T4988" s="21"/>
      <c r="V4988" s="72"/>
      <c r="Z4988" s="73"/>
      <c r="AA4988" s="73">
        <v>20.001904489834786</v>
      </c>
      <c r="AB4988" s="4"/>
      <c r="AC4988" s="74"/>
      <c r="AD4988" s="75"/>
      <c r="AE4988" s="75"/>
      <c r="AF4988" s="76"/>
      <c r="AJ4988" s="90"/>
      <c r="AK4988" s="18"/>
      <c r="AL4988" s="18"/>
      <c r="AT4988" s="18"/>
      <c r="AU4988" s="91"/>
    </row>
    <row r="4989" ht="12.0" customHeight="1">
      <c r="A4989" s="97">
        <v>5111210.0</v>
      </c>
      <c r="B4989" s="92" t="s">
        <v>5425</v>
      </c>
      <c r="C4989" s="93"/>
      <c r="D4989" s="82">
        <v>65.72</v>
      </c>
      <c r="E4989" s="94" t="s">
        <v>245</v>
      </c>
      <c r="F4989" s="128">
        <f t="shared" si="421"/>
        <v>80.1784</v>
      </c>
      <c r="G4989" s="95"/>
      <c r="H4989" s="69"/>
      <c r="I4989" s="70"/>
      <c r="J4989" s="71"/>
      <c r="K4989" s="71"/>
      <c r="N4989" s="18"/>
      <c r="P4989" s="4">
        <v>111.0</v>
      </c>
      <c r="Q4989" s="4"/>
      <c r="R4989" s="5"/>
      <c r="S4989" s="21"/>
      <c r="T4989" s="21"/>
      <c r="V4989" s="72"/>
      <c r="Z4989" s="73"/>
      <c r="AA4989" s="73">
        <v>20.001904489834786</v>
      </c>
      <c r="AB4989" s="4"/>
      <c r="AC4989" s="74"/>
      <c r="AD4989" s="75"/>
      <c r="AE4989" s="75"/>
      <c r="AF4989" s="76"/>
      <c r="AJ4989" s="90"/>
      <c r="AK4989" s="18"/>
      <c r="AL4989" s="18"/>
      <c r="AT4989" s="18"/>
      <c r="AU4989" s="91"/>
    </row>
    <row r="4990" ht="12.0" customHeight="1">
      <c r="A4990" s="97">
        <v>5111211.0</v>
      </c>
      <c r="B4990" s="92" t="s">
        <v>5426</v>
      </c>
      <c r="C4990" s="93"/>
      <c r="D4990" s="82">
        <v>65.72</v>
      </c>
      <c r="E4990" s="94" t="s">
        <v>245</v>
      </c>
      <c r="F4990" s="128">
        <f t="shared" si="421"/>
        <v>80.1784</v>
      </c>
      <c r="G4990" s="95"/>
      <c r="H4990" s="69"/>
      <c r="I4990" s="70"/>
      <c r="J4990" s="71"/>
      <c r="K4990" s="71"/>
      <c r="N4990" s="18"/>
      <c r="P4990" s="4">
        <v>111.0</v>
      </c>
      <c r="Q4990" s="4"/>
      <c r="R4990" s="5"/>
      <c r="S4990" s="21"/>
      <c r="T4990" s="21"/>
      <c r="V4990" s="72"/>
      <c r="Z4990" s="73"/>
      <c r="AA4990" s="73">
        <v>20.001904489834786</v>
      </c>
      <c r="AB4990" s="4"/>
      <c r="AC4990" s="74"/>
      <c r="AD4990" s="75"/>
      <c r="AE4990" s="75"/>
      <c r="AF4990" s="76"/>
      <c r="AJ4990" s="90"/>
      <c r="AK4990" s="18"/>
      <c r="AL4990" s="18"/>
      <c r="AT4990" s="18"/>
      <c r="AU4990" s="91"/>
    </row>
    <row r="4991" ht="12.0" customHeight="1">
      <c r="A4991" s="97">
        <v>5111212.0</v>
      </c>
      <c r="B4991" s="92" t="s">
        <v>5427</v>
      </c>
      <c r="C4991" s="93"/>
      <c r="D4991" s="82">
        <v>65.72</v>
      </c>
      <c r="E4991" s="94" t="s">
        <v>245</v>
      </c>
      <c r="F4991" s="128">
        <f t="shared" si="421"/>
        <v>80.1784</v>
      </c>
      <c r="G4991" s="95"/>
      <c r="H4991" s="69"/>
      <c r="I4991" s="70"/>
      <c r="J4991" s="71"/>
      <c r="K4991" s="71"/>
      <c r="N4991" s="18"/>
      <c r="P4991" s="4">
        <v>111.0</v>
      </c>
      <c r="Q4991" s="4"/>
      <c r="R4991" s="5"/>
      <c r="S4991" s="21"/>
      <c r="T4991" s="21"/>
      <c r="V4991" s="72"/>
      <c r="Z4991" s="73"/>
      <c r="AA4991" s="73">
        <v>20.001904489834786</v>
      </c>
      <c r="AB4991" s="4"/>
      <c r="AC4991" s="74"/>
      <c r="AD4991" s="75"/>
      <c r="AE4991" s="75"/>
      <c r="AF4991" s="76"/>
      <c r="AJ4991" s="90"/>
      <c r="AK4991" s="18"/>
      <c r="AL4991" s="18"/>
      <c r="AT4991" s="18"/>
      <c r="AU4991" s="91"/>
    </row>
    <row r="4992" ht="12.0" customHeight="1">
      <c r="A4992" s="97">
        <v>5111213.0</v>
      </c>
      <c r="B4992" s="92" t="s">
        <v>5428</v>
      </c>
      <c r="C4992" s="93"/>
      <c r="D4992" s="82">
        <v>88.18</v>
      </c>
      <c r="E4992" s="94" t="s">
        <v>245</v>
      </c>
      <c r="F4992" s="128">
        <f t="shared" si="421"/>
        <v>107.5796</v>
      </c>
      <c r="G4992" s="95"/>
      <c r="H4992" s="69"/>
      <c r="I4992" s="70"/>
      <c r="J4992" s="71"/>
      <c r="K4992" s="71"/>
      <c r="N4992" s="18"/>
      <c r="P4992" s="4">
        <v>111.0</v>
      </c>
      <c r="Q4992" s="4"/>
      <c r="R4992" s="5"/>
      <c r="S4992" s="21"/>
      <c r="T4992" s="21"/>
      <c r="V4992" s="72"/>
      <c r="Z4992" s="73"/>
      <c r="AA4992" s="73">
        <v>20.001904489834786</v>
      </c>
      <c r="AB4992" s="4"/>
      <c r="AC4992" s="74"/>
      <c r="AD4992" s="75"/>
      <c r="AE4992" s="75"/>
      <c r="AF4992" s="76"/>
      <c r="AJ4992" s="90"/>
      <c r="AK4992" s="18"/>
      <c r="AL4992" s="18"/>
      <c r="AT4992" s="18"/>
      <c r="AU4992" s="91"/>
    </row>
    <row r="4993" ht="12.0" customHeight="1">
      <c r="A4993" s="97">
        <v>5111214.0</v>
      </c>
      <c r="B4993" s="92" t="s">
        <v>5429</v>
      </c>
      <c r="C4993" s="93"/>
      <c r="D4993" s="82">
        <v>88.18</v>
      </c>
      <c r="E4993" s="94" t="s">
        <v>245</v>
      </c>
      <c r="F4993" s="128">
        <f t="shared" si="421"/>
        <v>107.5796</v>
      </c>
      <c r="G4993" s="95"/>
      <c r="H4993" s="69"/>
      <c r="I4993" s="70"/>
      <c r="J4993" s="71"/>
      <c r="K4993" s="71"/>
      <c r="N4993" s="18"/>
      <c r="P4993" s="4">
        <v>111.0</v>
      </c>
      <c r="Q4993" s="4"/>
      <c r="R4993" s="5"/>
      <c r="S4993" s="21"/>
      <c r="T4993" s="21"/>
      <c r="V4993" s="72"/>
      <c r="Z4993" s="73"/>
      <c r="AA4993" s="73">
        <v>20.001904489834786</v>
      </c>
      <c r="AB4993" s="4"/>
      <c r="AC4993" s="74"/>
      <c r="AD4993" s="75"/>
      <c r="AE4993" s="75"/>
      <c r="AF4993" s="76"/>
      <c r="AJ4993" s="90"/>
      <c r="AK4993" s="18"/>
      <c r="AL4993" s="18"/>
      <c r="AT4993" s="18"/>
      <c r="AU4993" s="91"/>
    </row>
    <row r="4994" ht="12.0" customHeight="1">
      <c r="A4994" s="97">
        <v>5111215.0</v>
      </c>
      <c r="B4994" s="92" t="s">
        <v>5430</v>
      </c>
      <c r="C4994" s="93"/>
      <c r="D4994" s="82">
        <v>88.18</v>
      </c>
      <c r="E4994" s="94" t="s">
        <v>245</v>
      </c>
      <c r="F4994" s="128">
        <f t="shared" si="421"/>
        <v>107.5796</v>
      </c>
      <c r="G4994" s="95"/>
      <c r="H4994" s="69"/>
      <c r="I4994" s="70"/>
      <c r="J4994" s="71"/>
      <c r="K4994" s="71"/>
      <c r="N4994" s="18"/>
      <c r="P4994" s="4">
        <v>111.0</v>
      </c>
      <c r="Q4994" s="4"/>
      <c r="R4994" s="5"/>
      <c r="S4994" s="21"/>
      <c r="T4994" s="21"/>
      <c r="V4994" s="72"/>
      <c r="Z4994" s="73"/>
      <c r="AA4994" s="73">
        <v>20.001904489834786</v>
      </c>
      <c r="AB4994" s="4"/>
      <c r="AC4994" s="74"/>
      <c r="AD4994" s="75"/>
      <c r="AE4994" s="75"/>
      <c r="AF4994" s="76"/>
      <c r="AJ4994" s="90"/>
      <c r="AK4994" s="18"/>
      <c r="AL4994" s="18"/>
      <c r="AT4994" s="18"/>
      <c r="AU4994" s="91"/>
    </row>
    <row r="4995" ht="12.0" customHeight="1">
      <c r="A4995" s="97">
        <v>5111216.0</v>
      </c>
      <c r="B4995" s="92" t="s">
        <v>5431</v>
      </c>
      <c r="C4995" s="93"/>
      <c r="D4995" s="82">
        <v>88.18</v>
      </c>
      <c r="E4995" s="94" t="s">
        <v>245</v>
      </c>
      <c r="F4995" s="128">
        <f t="shared" si="421"/>
        <v>107.5796</v>
      </c>
      <c r="G4995" s="95"/>
      <c r="H4995" s="69"/>
      <c r="I4995" s="70"/>
      <c r="J4995" s="71"/>
      <c r="K4995" s="71"/>
      <c r="N4995" s="18"/>
      <c r="P4995" s="4">
        <v>111.0</v>
      </c>
      <c r="Q4995" s="4"/>
      <c r="R4995" s="5"/>
      <c r="S4995" s="21"/>
      <c r="T4995" s="21"/>
      <c r="V4995" s="72"/>
      <c r="Z4995" s="73"/>
      <c r="AA4995" s="73">
        <v>20.001904489834786</v>
      </c>
      <c r="AB4995" s="4"/>
      <c r="AC4995" s="74"/>
      <c r="AD4995" s="75"/>
      <c r="AE4995" s="75"/>
      <c r="AF4995" s="76"/>
      <c r="AJ4995" s="90"/>
      <c r="AK4995" s="18"/>
      <c r="AL4995" s="18"/>
      <c r="AT4995" s="18"/>
      <c r="AU4995" s="91"/>
    </row>
    <row r="4996" ht="12.0" customHeight="1">
      <c r="A4996" s="97">
        <v>5111217.0</v>
      </c>
      <c r="B4996" s="92" t="s">
        <v>5432</v>
      </c>
      <c r="C4996" s="93"/>
      <c r="D4996" s="82">
        <v>88.18</v>
      </c>
      <c r="E4996" s="94" t="s">
        <v>245</v>
      </c>
      <c r="F4996" s="128">
        <f t="shared" si="421"/>
        <v>107.5796</v>
      </c>
      <c r="G4996" s="95"/>
      <c r="H4996" s="69"/>
      <c r="I4996" s="70"/>
      <c r="J4996" s="71"/>
      <c r="K4996" s="71"/>
      <c r="N4996" s="18"/>
      <c r="P4996" s="4">
        <v>111.0</v>
      </c>
      <c r="Q4996" s="4"/>
      <c r="R4996" s="5"/>
      <c r="S4996" s="21"/>
      <c r="T4996" s="21"/>
      <c r="V4996" s="72"/>
      <c r="Z4996" s="73"/>
      <c r="AA4996" s="73">
        <v>20.001904489834786</v>
      </c>
      <c r="AB4996" s="4"/>
      <c r="AC4996" s="74"/>
      <c r="AD4996" s="75"/>
      <c r="AE4996" s="75"/>
      <c r="AF4996" s="76"/>
      <c r="AJ4996" s="90"/>
      <c r="AK4996" s="18"/>
      <c r="AL4996" s="18"/>
      <c r="AT4996" s="18"/>
      <c r="AU4996" s="91"/>
    </row>
    <row r="4997" ht="12.0" customHeight="1">
      <c r="A4997" s="97">
        <v>5111218.0</v>
      </c>
      <c r="B4997" s="92" t="s">
        <v>5433</v>
      </c>
      <c r="C4997" s="93"/>
      <c r="D4997" s="82">
        <v>119.16</v>
      </c>
      <c r="E4997" s="94" t="s">
        <v>245</v>
      </c>
      <c r="F4997" s="128">
        <f t="shared" si="421"/>
        <v>145.3752</v>
      </c>
      <c r="G4997" s="95"/>
      <c r="H4997" s="69"/>
      <c r="I4997" s="70"/>
      <c r="J4997" s="71"/>
      <c r="K4997" s="71"/>
      <c r="N4997" s="18"/>
      <c r="P4997" s="4">
        <v>111.0</v>
      </c>
      <c r="Q4997" s="4"/>
      <c r="R4997" s="5"/>
      <c r="S4997" s="21"/>
      <c r="T4997" s="21"/>
      <c r="V4997" s="72"/>
      <c r="Z4997" s="73"/>
      <c r="AA4997" s="73">
        <v>20.001904489834786</v>
      </c>
      <c r="AB4997" s="4"/>
      <c r="AC4997" s="74"/>
      <c r="AD4997" s="75"/>
      <c r="AE4997" s="75"/>
      <c r="AF4997" s="76"/>
      <c r="AJ4997" s="90"/>
      <c r="AK4997" s="18"/>
      <c r="AL4997" s="18"/>
      <c r="AT4997" s="18"/>
      <c r="AU4997" s="91"/>
    </row>
    <row r="4998" ht="12.0" customHeight="1">
      <c r="A4998" s="97">
        <v>5111219.0</v>
      </c>
      <c r="B4998" s="92" t="s">
        <v>5434</v>
      </c>
      <c r="C4998" s="93"/>
      <c r="D4998" s="82">
        <v>119.16</v>
      </c>
      <c r="E4998" s="94" t="s">
        <v>245</v>
      </c>
      <c r="F4998" s="128">
        <f t="shared" si="421"/>
        <v>145.3752</v>
      </c>
      <c r="G4998" s="95"/>
      <c r="H4998" s="69"/>
      <c r="I4998" s="70"/>
      <c r="J4998" s="71"/>
      <c r="K4998" s="71"/>
      <c r="N4998" s="18"/>
      <c r="P4998" s="4">
        <v>111.0</v>
      </c>
      <c r="Q4998" s="4"/>
      <c r="R4998" s="5"/>
      <c r="S4998" s="21"/>
      <c r="T4998" s="21"/>
      <c r="V4998" s="72"/>
      <c r="Z4998" s="73"/>
      <c r="AA4998" s="73">
        <v>20.001904489834786</v>
      </c>
      <c r="AB4998" s="4"/>
      <c r="AC4998" s="74"/>
      <c r="AD4998" s="75"/>
      <c r="AE4998" s="75"/>
      <c r="AF4998" s="76"/>
      <c r="AJ4998" s="90"/>
      <c r="AK4998" s="18"/>
      <c r="AL4998" s="18"/>
      <c r="AT4998" s="18"/>
      <c r="AU4998" s="91"/>
    </row>
    <row r="4999" ht="12.0" customHeight="1">
      <c r="A4999" s="97">
        <v>5111220.0</v>
      </c>
      <c r="B4999" s="92" t="s">
        <v>5435</v>
      </c>
      <c r="C4999" s="93"/>
      <c r="D4999" s="82">
        <v>119.16</v>
      </c>
      <c r="E4999" s="94" t="s">
        <v>245</v>
      </c>
      <c r="F4999" s="128">
        <f t="shared" si="421"/>
        <v>145.3752</v>
      </c>
      <c r="G4999" s="95"/>
      <c r="H4999" s="69"/>
      <c r="I4999" s="70"/>
      <c r="J4999" s="71"/>
      <c r="K4999" s="71"/>
      <c r="N4999" s="18"/>
      <c r="P4999" s="4">
        <v>111.0</v>
      </c>
      <c r="Q4999" s="4"/>
      <c r="R4999" s="5"/>
      <c r="S4999" s="21"/>
      <c r="T4999" s="21"/>
      <c r="V4999" s="72"/>
      <c r="Z4999" s="73"/>
      <c r="AA4999" s="73">
        <v>20.001904489834786</v>
      </c>
      <c r="AB4999" s="4"/>
      <c r="AC4999" s="74"/>
      <c r="AD4999" s="75"/>
      <c r="AE4999" s="75"/>
      <c r="AF4999" s="76"/>
      <c r="AJ4999" s="90"/>
      <c r="AK4999" s="18"/>
      <c r="AL4999" s="18"/>
      <c r="AT4999" s="18"/>
      <c r="AU4999" s="91"/>
    </row>
    <row r="5000" ht="12.0" customHeight="1">
      <c r="A5000" s="97">
        <v>5111221.0</v>
      </c>
      <c r="B5000" s="92" t="s">
        <v>5436</v>
      </c>
      <c r="C5000" s="93"/>
      <c r="D5000" s="82">
        <v>119.16</v>
      </c>
      <c r="E5000" s="94" t="s">
        <v>245</v>
      </c>
      <c r="F5000" s="128">
        <f t="shared" si="421"/>
        <v>145.3752</v>
      </c>
      <c r="G5000" s="95"/>
      <c r="H5000" s="69"/>
      <c r="I5000" s="70"/>
      <c r="J5000" s="71"/>
      <c r="K5000" s="71"/>
      <c r="N5000" s="18"/>
      <c r="P5000" s="4">
        <v>111.0</v>
      </c>
      <c r="Q5000" s="4"/>
      <c r="R5000" s="5"/>
      <c r="S5000" s="21"/>
      <c r="T5000" s="21"/>
      <c r="V5000" s="72"/>
      <c r="Z5000" s="73"/>
      <c r="AA5000" s="73">
        <v>20.001904489834786</v>
      </c>
      <c r="AB5000" s="4"/>
      <c r="AC5000" s="74"/>
      <c r="AD5000" s="75"/>
      <c r="AE5000" s="75"/>
      <c r="AF5000" s="76"/>
      <c r="AJ5000" s="90"/>
      <c r="AK5000" s="18"/>
      <c r="AL5000" s="18"/>
      <c r="AT5000" s="18"/>
      <c r="AU5000" s="91"/>
    </row>
    <row r="5001" ht="12.0" customHeight="1">
      <c r="A5001" s="97">
        <v>5111222.0</v>
      </c>
      <c r="B5001" s="92" t="s">
        <v>5437</v>
      </c>
      <c r="C5001" s="93"/>
      <c r="D5001" s="82">
        <v>119.16</v>
      </c>
      <c r="E5001" s="94" t="s">
        <v>245</v>
      </c>
      <c r="F5001" s="128">
        <f t="shared" si="421"/>
        <v>145.3752</v>
      </c>
      <c r="G5001" s="95"/>
      <c r="H5001" s="69"/>
      <c r="I5001" s="70"/>
      <c r="J5001" s="71"/>
      <c r="K5001" s="71"/>
      <c r="N5001" s="18"/>
      <c r="P5001" s="4">
        <v>111.0</v>
      </c>
      <c r="Q5001" s="4"/>
      <c r="R5001" s="5"/>
      <c r="S5001" s="21"/>
      <c r="T5001" s="21"/>
      <c r="V5001" s="72"/>
      <c r="Z5001" s="73"/>
      <c r="AA5001" s="73">
        <v>20.001904489834786</v>
      </c>
      <c r="AB5001" s="4"/>
      <c r="AC5001" s="74"/>
      <c r="AD5001" s="75"/>
      <c r="AE5001" s="75"/>
      <c r="AF5001" s="76"/>
      <c r="AJ5001" s="90"/>
      <c r="AK5001" s="18"/>
      <c r="AL5001" s="18"/>
      <c r="AT5001" s="18"/>
      <c r="AU5001" s="91"/>
    </row>
    <row r="5002" ht="12.0" customHeight="1">
      <c r="A5002" s="97">
        <v>5111223.0</v>
      </c>
      <c r="B5002" s="92" t="s">
        <v>5438</v>
      </c>
      <c r="C5002" s="93"/>
      <c r="D5002" s="82">
        <v>139.3</v>
      </c>
      <c r="E5002" s="94" t="s">
        <v>245</v>
      </c>
      <c r="F5002" s="128">
        <f t="shared" si="421"/>
        <v>169.946</v>
      </c>
      <c r="G5002" s="95"/>
      <c r="H5002" s="69"/>
      <c r="I5002" s="70"/>
      <c r="J5002" s="71"/>
      <c r="K5002" s="71"/>
      <c r="N5002" s="18"/>
      <c r="P5002" s="4">
        <v>111.0</v>
      </c>
      <c r="Q5002" s="4"/>
      <c r="R5002" s="5"/>
      <c r="S5002" s="21"/>
      <c r="T5002" s="21"/>
      <c r="V5002" s="72"/>
      <c r="Z5002" s="73"/>
      <c r="AA5002" s="73">
        <v>20.001904489834786</v>
      </c>
      <c r="AB5002" s="4"/>
      <c r="AC5002" s="74"/>
      <c r="AD5002" s="75"/>
      <c r="AE5002" s="75"/>
      <c r="AF5002" s="76"/>
      <c r="AJ5002" s="90"/>
      <c r="AK5002" s="18"/>
      <c r="AL5002" s="18"/>
      <c r="AT5002" s="18"/>
      <c r="AU5002" s="91"/>
    </row>
    <row r="5003" ht="12.0" customHeight="1">
      <c r="A5003" s="97">
        <v>5111224.0</v>
      </c>
      <c r="B5003" s="92" t="s">
        <v>5439</v>
      </c>
      <c r="C5003" s="93"/>
      <c r="D5003" s="82">
        <v>139.3</v>
      </c>
      <c r="E5003" s="94" t="s">
        <v>245</v>
      </c>
      <c r="F5003" s="128">
        <f t="shared" si="421"/>
        <v>169.946</v>
      </c>
      <c r="G5003" s="95"/>
      <c r="H5003" s="69"/>
      <c r="I5003" s="70"/>
      <c r="J5003" s="71"/>
      <c r="K5003" s="71"/>
      <c r="N5003" s="18"/>
      <c r="P5003" s="4">
        <v>111.0</v>
      </c>
      <c r="Q5003" s="4"/>
      <c r="R5003" s="5"/>
      <c r="S5003" s="21"/>
      <c r="T5003" s="21"/>
      <c r="V5003" s="72"/>
      <c r="Z5003" s="73"/>
      <c r="AA5003" s="73">
        <v>20.001904489834786</v>
      </c>
      <c r="AB5003" s="4"/>
      <c r="AC5003" s="74"/>
      <c r="AD5003" s="75"/>
      <c r="AE5003" s="75"/>
      <c r="AF5003" s="76"/>
      <c r="AJ5003" s="90"/>
      <c r="AK5003" s="18"/>
      <c r="AL5003" s="18"/>
      <c r="AT5003" s="18"/>
      <c r="AU5003" s="91"/>
    </row>
    <row r="5004" ht="12.0" customHeight="1">
      <c r="A5004" s="97">
        <v>5111225.0</v>
      </c>
      <c r="B5004" s="92" t="s">
        <v>5440</v>
      </c>
      <c r="C5004" s="93"/>
      <c r="D5004" s="82">
        <v>139.3</v>
      </c>
      <c r="E5004" s="94" t="s">
        <v>245</v>
      </c>
      <c r="F5004" s="128">
        <f t="shared" si="421"/>
        <v>169.946</v>
      </c>
      <c r="G5004" s="95"/>
      <c r="H5004" s="69"/>
      <c r="I5004" s="70"/>
      <c r="J5004" s="71"/>
      <c r="K5004" s="71"/>
      <c r="N5004" s="18"/>
      <c r="P5004" s="4">
        <v>111.0</v>
      </c>
      <c r="Q5004" s="4"/>
      <c r="R5004" s="5"/>
      <c r="S5004" s="21"/>
      <c r="T5004" s="21"/>
      <c r="V5004" s="72"/>
      <c r="Z5004" s="73"/>
      <c r="AA5004" s="73">
        <v>20.001904489834786</v>
      </c>
      <c r="AB5004" s="4"/>
      <c r="AC5004" s="74"/>
      <c r="AD5004" s="75"/>
      <c r="AE5004" s="75"/>
      <c r="AF5004" s="76"/>
      <c r="AJ5004" s="90"/>
      <c r="AK5004" s="18"/>
      <c r="AL5004" s="18"/>
      <c r="AT5004" s="18"/>
      <c r="AU5004" s="91"/>
    </row>
    <row r="5005" ht="12.0" customHeight="1">
      <c r="A5005" s="97">
        <v>5111226.0</v>
      </c>
      <c r="B5005" s="92" t="s">
        <v>5441</v>
      </c>
      <c r="C5005" s="93"/>
      <c r="D5005" s="82">
        <v>139.3</v>
      </c>
      <c r="E5005" s="94" t="s">
        <v>245</v>
      </c>
      <c r="F5005" s="128">
        <f t="shared" si="421"/>
        <v>169.946</v>
      </c>
      <c r="G5005" s="95"/>
      <c r="H5005" s="69"/>
      <c r="I5005" s="70"/>
      <c r="J5005" s="71"/>
      <c r="K5005" s="71"/>
      <c r="N5005" s="18"/>
      <c r="P5005" s="4">
        <v>111.0</v>
      </c>
      <c r="Q5005" s="4"/>
      <c r="R5005" s="5"/>
      <c r="S5005" s="21"/>
      <c r="T5005" s="21"/>
      <c r="V5005" s="72"/>
      <c r="Z5005" s="73"/>
      <c r="AA5005" s="73">
        <v>20.001904489834786</v>
      </c>
      <c r="AB5005" s="4"/>
      <c r="AC5005" s="74"/>
      <c r="AD5005" s="75"/>
      <c r="AE5005" s="75"/>
      <c r="AF5005" s="76"/>
      <c r="AJ5005" s="90"/>
      <c r="AK5005" s="18"/>
      <c r="AL5005" s="18"/>
      <c r="AT5005" s="18"/>
      <c r="AU5005" s="91"/>
    </row>
    <row r="5006" ht="12.0" customHeight="1">
      <c r="A5006" s="97">
        <v>5111227.0</v>
      </c>
      <c r="B5006" s="92" t="s">
        <v>5442</v>
      </c>
      <c r="C5006" s="93"/>
      <c r="D5006" s="82">
        <v>139.3</v>
      </c>
      <c r="E5006" s="94" t="s">
        <v>245</v>
      </c>
      <c r="F5006" s="128">
        <f t="shared" si="421"/>
        <v>169.946</v>
      </c>
      <c r="G5006" s="95"/>
      <c r="H5006" s="69"/>
      <c r="I5006" s="70"/>
      <c r="J5006" s="71"/>
      <c r="K5006" s="71"/>
      <c r="N5006" s="18"/>
      <c r="P5006" s="4">
        <v>111.0</v>
      </c>
      <c r="Q5006" s="4"/>
      <c r="R5006" s="5"/>
      <c r="S5006" s="21"/>
      <c r="T5006" s="21"/>
      <c r="V5006" s="72"/>
      <c r="Z5006" s="73"/>
      <c r="AA5006" s="73">
        <v>20.001904489834786</v>
      </c>
      <c r="AB5006" s="4"/>
      <c r="AC5006" s="74"/>
      <c r="AD5006" s="75"/>
      <c r="AE5006" s="75"/>
      <c r="AF5006" s="76"/>
      <c r="AJ5006" s="90"/>
      <c r="AK5006" s="18"/>
      <c r="AL5006" s="18"/>
      <c r="AT5006" s="18"/>
      <c r="AU5006" s="91"/>
    </row>
    <row r="5007" ht="12.0" customHeight="1">
      <c r="A5007" s="97">
        <v>5111228.0</v>
      </c>
      <c r="B5007" s="92" t="s">
        <v>5443</v>
      </c>
      <c r="C5007" s="93"/>
      <c r="D5007" s="82">
        <v>160.67</v>
      </c>
      <c r="E5007" s="94" t="s">
        <v>245</v>
      </c>
      <c r="F5007" s="128">
        <f t="shared" si="421"/>
        <v>196.0174</v>
      </c>
      <c r="G5007" s="95"/>
      <c r="H5007" s="69"/>
      <c r="I5007" s="70"/>
      <c r="J5007" s="71"/>
      <c r="K5007" s="71"/>
      <c r="N5007" s="18"/>
      <c r="P5007" s="4">
        <v>111.0</v>
      </c>
      <c r="Q5007" s="4"/>
      <c r="R5007" s="5"/>
      <c r="S5007" s="21"/>
      <c r="T5007" s="21"/>
      <c r="V5007" s="72"/>
      <c r="Z5007" s="73"/>
      <c r="AA5007" s="73">
        <v>20.001904489834786</v>
      </c>
      <c r="AB5007" s="4"/>
      <c r="AC5007" s="74"/>
      <c r="AD5007" s="75"/>
      <c r="AE5007" s="75"/>
      <c r="AF5007" s="76"/>
      <c r="AJ5007" s="90"/>
      <c r="AK5007" s="18"/>
      <c r="AL5007" s="18"/>
      <c r="AT5007" s="18"/>
      <c r="AU5007" s="91"/>
    </row>
    <row r="5008" ht="12.0" customHeight="1">
      <c r="A5008" s="97">
        <v>5111229.0</v>
      </c>
      <c r="B5008" s="92" t="s">
        <v>5444</v>
      </c>
      <c r="C5008" s="93"/>
      <c r="D5008" s="82">
        <v>160.67</v>
      </c>
      <c r="E5008" s="94" t="s">
        <v>245</v>
      </c>
      <c r="F5008" s="128">
        <f t="shared" si="421"/>
        <v>196.0174</v>
      </c>
      <c r="G5008" s="95"/>
      <c r="H5008" s="69"/>
      <c r="I5008" s="70"/>
      <c r="J5008" s="71"/>
      <c r="K5008" s="71"/>
      <c r="N5008" s="18"/>
      <c r="P5008" s="4">
        <v>111.0</v>
      </c>
      <c r="Q5008" s="4"/>
      <c r="R5008" s="5"/>
      <c r="S5008" s="21"/>
      <c r="T5008" s="21"/>
      <c r="V5008" s="72"/>
      <c r="Z5008" s="73"/>
      <c r="AA5008" s="73">
        <v>20.001904489834786</v>
      </c>
      <c r="AB5008" s="4"/>
      <c r="AC5008" s="74"/>
      <c r="AD5008" s="75"/>
      <c r="AE5008" s="75"/>
      <c r="AF5008" s="76"/>
      <c r="AJ5008" s="90"/>
      <c r="AK5008" s="18"/>
      <c r="AL5008" s="18"/>
      <c r="AT5008" s="18"/>
      <c r="AU5008" s="91"/>
    </row>
    <row r="5009" ht="12.0" customHeight="1">
      <c r="A5009" s="97">
        <v>5111230.0</v>
      </c>
      <c r="B5009" s="92" t="s">
        <v>5445</v>
      </c>
      <c r="C5009" s="93"/>
      <c r="D5009" s="82">
        <v>160.67</v>
      </c>
      <c r="E5009" s="94" t="s">
        <v>245</v>
      </c>
      <c r="F5009" s="128">
        <f t="shared" si="421"/>
        <v>196.0174</v>
      </c>
      <c r="G5009" s="95"/>
      <c r="H5009" s="69"/>
      <c r="I5009" s="70"/>
      <c r="J5009" s="71"/>
      <c r="K5009" s="71"/>
      <c r="N5009" s="18"/>
      <c r="P5009" s="4">
        <v>111.0</v>
      </c>
      <c r="Q5009" s="4"/>
      <c r="R5009" s="5"/>
      <c r="S5009" s="21"/>
      <c r="T5009" s="21"/>
      <c r="V5009" s="72"/>
      <c r="Z5009" s="73"/>
      <c r="AA5009" s="73">
        <v>20.001904489834786</v>
      </c>
      <c r="AB5009" s="4"/>
      <c r="AC5009" s="74"/>
      <c r="AD5009" s="75"/>
      <c r="AE5009" s="75"/>
      <c r="AF5009" s="76"/>
      <c r="AJ5009" s="90"/>
      <c r="AK5009" s="18"/>
      <c r="AL5009" s="18"/>
      <c r="AT5009" s="18"/>
      <c r="AU5009" s="91"/>
    </row>
    <row r="5010" ht="12.0" customHeight="1">
      <c r="A5010" s="97">
        <v>5111231.0</v>
      </c>
      <c r="B5010" s="92" t="s">
        <v>5446</v>
      </c>
      <c r="C5010" s="93"/>
      <c r="D5010" s="82">
        <v>160.67</v>
      </c>
      <c r="E5010" s="94" t="s">
        <v>245</v>
      </c>
      <c r="F5010" s="128">
        <f t="shared" si="421"/>
        <v>196.0174</v>
      </c>
      <c r="G5010" s="95"/>
      <c r="H5010" s="69"/>
      <c r="I5010" s="70"/>
      <c r="J5010" s="71"/>
      <c r="K5010" s="71"/>
      <c r="N5010" s="18"/>
      <c r="P5010" s="4">
        <v>111.0</v>
      </c>
      <c r="Q5010" s="4"/>
      <c r="R5010" s="5"/>
      <c r="S5010" s="21"/>
      <c r="T5010" s="21"/>
      <c r="V5010" s="72"/>
      <c r="Z5010" s="73"/>
      <c r="AA5010" s="73">
        <v>20.001904489834786</v>
      </c>
      <c r="AB5010" s="4"/>
      <c r="AC5010" s="74"/>
      <c r="AD5010" s="75"/>
      <c r="AE5010" s="75"/>
      <c r="AF5010" s="76"/>
      <c r="AJ5010" s="90"/>
      <c r="AK5010" s="18"/>
      <c r="AL5010" s="18"/>
      <c r="AT5010" s="18"/>
      <c r="AU5010" s="91"/>
    </row>
    <row r="5011" ht="12.0" customHeight="1">
      <c r="A5011" s="97">
        <v>5111232.0</v>
      </c>
      <c r="B5011" s="92" t="s">
        <v>5447</v>
      </c>
      <c r="C5011" s="93"/>
      <c r="D5011" s="82">
        <v>160.67</v>
      </c>
      <c r="E5011" s="94" t="s">
        <v>245</v>
      </c>
      <c r="F5011" s="128">
        <f t="shared" si="421"/>
        <v>196.0174</v>
      </c>
      <c r="G5011" s="95"/>
      <c r="H5011" s="69"/>
      <c r="I5011" s="70"/>
      <c r="J5011" s="71"/>
      <c r="K5011" s="71"/>
      <c r="N5011" s="18"/>
      <c r="P5011" s="4">
        <v>111.0</v>
      </c>
      <c r="Q5011" s="4"/>
      <c r="R5011" s="5"/>
      <c r="S5011" s="21"/>
      <c r="T5011" s="21"/>
      <c r="V5011" s="72"/>
      <c r="Z5011" s="73"/>
      <c r="AA5011" s="73">
        <v>20.001904489834786</v>
      </c>
      <c r="AB5011" s="4"/>
      <c r="AC5011" s="74"/>
      <c r="AD5011" s="75"/>
      <c r="AE5011" s="75"/>
      <c r="AF5011" s="76"/>
      <c r="AJ5011" s="90"/>
      <c r="AK5011" s="18"/>
      <c r="AL5011" s="18"/>
      <c r="AT5011" s="18"/>
      <c r="AU5011" s="91"/>
    </row>
    <row r="5012" ht="12.0" customHeight="1">
      <c r="A5012" s="97">
        <v>5111233.0</v>
      </c>
      <c r="B5012" s="92" t="s">
        <v>5448</v>
      </c>
      <c r="C5012" s="93"/>
      <c r="D5012" s="82">
        <v>208.87</v>
      </c>
      <c r="E5012" s="94" t="s">
        <v>245</v>
      </c>
      <c r="F5012" s="128">
        <f t="shared" si="421"/>
        <v>254.8214</v>
      </c>
      <c r="G5012" s="95"/>
      <c r="H5012" s="69"/>
      <c r="I5012" s="70"/>
      <c r="J5012" s="71"/>
      <c r="K5012" s="71"/>
      <c r="N5012" s="18"/>
      <c r="P5012" s="4">
        <v>111.0</v>
      </c>
      <c r="Q5012" s="4"/>
      <c r="R5012" s="5"/>
      <c r="S5012" s="21"/>
      <c r="T5012" s="21"/>
      <c r="V5012" s="72"/>
      <c r="Z5012" s="73"/>
      <c r="AA5012" s="73">
        <v>9.999263677196083</v>
      </c>
      <c r="AB5012" s="4"/>
      <c r="AC5012" s="74"/>
      <c r="AD5012" s="75"/>
      <c r="AE5012" s="75"/>
      <c r="AF5012" s="76"/>
      <c r="AJ5012" s="90"/>
      <c r="AK5012" s="18"/>
      <c r="AL5012" s="18"/>
      <c r="AT5012" s="18"/>
      <c r="AU5012" s="91"/>
    </row>
    <row r="5013" ht="12.0" customHeight="1">
      <c r="A5013" s="97">
        <v>5111234.0</v>
      </c>
      <c r="B5013" s="92" t="s">
        <v>5449</v>
      </c>
      <c r="C5013" s="93"/>
      <c r="D5013" s="82">
        <v>208.87</v>
      </c>
      <c r="E5013" s="94" t="s">
        <v>245</v>
      </c>
      <c r="F5013" s="128">
        <f t="shared" si="421"/>
        <v>254.8214</v>
      </c>
      <c r="G5013" s="95"/>
      <c r="H5013" s="69"/>
      <c r="I5013" s="70"/>
      <c r="J5013" s="71"/>
      <c r="K5013" s="71"/>
      <c r="N5013" s="18"/>
      <c r="P5013" s="4">
        <v>111.0</v>
      </c>
      <c r="Q5013" s="4"/>
      <c r="R5013" s="5"/>
      <c r="S5013" s="21"/>
      <c r="T5013" s="21"/>
      <c r="V5013" s="72"/>
      <c r="Z5013" s="73"/>
      <c r="AA5013" s="73">
        <v>9.999263677196083</v>
      </c>
      <c r="AB5013" s="4"/>
      <c r="AC5013" s="74"/>
      <c r="AD5013" s="75"/>
      <c r="AE5013" s="75"/>
      <c r="AF5013" s="76"/>
      <c r="AJ5013" s="90"/>
      <c r="AK5013" s="18"/>
      <c r="AL5013" s="18"/>
      <c r="AT5013" s="18"/>
      <c r="AU5013" s="91"/>
    </row>
    <row r="5014" ht="12.0" customHeight="1">
      <c r="A5014" s="97">
        <v>5111235.0</v>
      </c>
      <c r="B5014" s="92" t="s">
        <v>5450</v>
      </c>
      <c r="C5014" s="93"/>
      <c r="D5014" s="82">
        <v>208.87</v>
      </c>
      <c r="E5014" s="94" t="s">
        <v>245</v>
      </c>
      <c r="F5014" s="128">
        <f t="shared" si="421"/>
        <v>254.8214</v>
      </c>
      <c r="G5014" s="95"/>
      <c r="H5014" s="69"/>
      <c r="I5014" s="70"/>
      <c r="J5014" s="71"/>
      <c r="K5014" s="71"/>
      <c r="N5014" s="18"/>
      <c r="P5014" s="4">
        <v>111.0</v>
      </c>
      <c r="Q5014" s="4"/>
      <c r="R5014" s="5"/>
      <c r="S5014" s="21"/>
      <c r="T5014" s="21"/>
      <c r="V5014" s="72"/>
      <c r="Z5014" s="73"/>
      <c r="AA5014" s="73">
        <v>9.999263677196083</v>
      </c>
      <c r="AB5014" s="4"/>
      <c r="AC5014" s="74"/>
      <c r="AD5014" s="75"/>
      <c r="AE5014" s="75"/>
      <c r="AF5014" s="76"/>
      <c r="AJ5014" s="90"/>
      <c r="AK5014" s="18"/>
      <c r="AL5014" s="18"/>
      <c r="AT5014" s="18"/>
      <c r="AU5014" s="91"/>
    </row>
    <row r="5015" ht="12.0" customHeight="1">
      <c r="A5015" s="97">
        <v>5111236.0</v>
      </c>
      <c r="B5015" s="92" t="s">
        <v>5451</v>
      </c>
      <c r="C5015" s="93"/>
      <c r="D5015" s="82">
        <v>208.87</v>
      </c>
      <c r="E5015" s="94" t="s">
        <v>245</v>
      </c>
      <c r="F5015" s="128">
        <f t="shared" si="421"/>
        <v>254.8214</v>
      </c>
      <c r="G5015" s="95"/>
      <c r="H5015" s="69"/>
      <c r="I5015" s="70"/>
      <c r="J5015" s="71"/>
      <c r="K5015" s="71"/>
      <c r="N5015" s="18"/>
      <c r="P5015" s="4">
        <v>111.0</v>
      </c>
      <c r="Q5015" s="4"/>
      <c r="R5015" s="5"/>
      <c r="S5015" s="21"/>
      <c r="T5015" s="21"/>
      <c r="V5015" s="72"/>
      <c r="Z5015" s="73"/>
      <c r="AA5015" s="73">
        <v>9.999263677196083</v>
      </c>
      <c r="AB5015" s="4"/>
      <c r="AC5015" s="74"/>
      <c r="AD5015" s="75"/>
      <c r="AE5015" s="75"/>
      <c r="AF5015" s="76"/>
      <c r="AJ5015" s="90"/>
      <c r="AK5015" s="18"/>
      <c r="AL5015" s="18"/>
      <c r="AT5015" s="18"/>
      <c r="AU5015" s="91"/>
    </row>
    <row r="5016" ht="12.0" customHeight="1">
      <c r="A5016" s="97">
        <v>5111237.0</v>
      </c>
      <c r="B5016" s="92" t="s">
        <v>5452</v>
      </c>
      <c r="C5016" s="93"/>
      <c r="D5016" s="82">
        <v>257.77</v>
      </c>
      <c r="E5016" s="94" t="s">
        <v>245</v>
      </c>
      <c r="F5016" s="128">
        <f t="shared" si="421"/>
        <v>314.4794</v>
      </c>
      <c r="G5016" s="95"/>
      <c r="H5016" s="69"/>
      <c r="I5016" s="70"/>
      <c r="J5016" s="71"/>
      <c r="K5016" s="71"/>
      <c r="N5016" s="18"/>
      <c r="P5016" s="4">
        <v>111.0</v>
      </c>
      <c r="Q5016" s="4"/>
      <c r="R5016" s="5"/>
      <c r="S5016" s="21"/>
      <c r="T5016" s="21"/>
      <c r="V5016" s="72"/>
      <c r="Z5016" s="73"/>
      <c r="AA5016" s="73">
        <v>9.999263677196083</v>
      </c>
      <c r="AB5016" s="4"/>
      <c r="AC5016" s="74"/>
      <c r="AD5016" s="75"/>
      <c r="AE5016" s="75"/>
      <c r="AF5016" s="76"/>
      <c r="AJ5016" s="90"/>
      <c r="AK5016" s="18"/>
      <c r="AL5016" s="18"/>
      <c r="AT5016" s="18"/>
      <c r="AU5016" s="91"/>
    </row>
    <row r="5017" ht="12.0" customHeight="1">
      <c r="A5017" s="97">
        <v>5111238.0</v>
      </c>
      <c r="B5017" s="92" t="s">
        <v>5453</v>
      </c>
      <c r="C5017" s="93"/>
      <c r="D5017" s="82">
        <v>257.77</v>
      </c>
      <c r="E5017" s="94" t="s">
        <v>245</v>
      </c>
      <c r="F5017" s="128">
        <f t="shared" si="421"/>
        <v>314.4794</v>
      </c>
      <c r="G5017" s="95"/>
      <c r="H5017" s="69"/>
      <c r="I5017" s="70"/>
      <c r="J5017" s="71"/>
      <c r="K5017" s="71"/>
      <c r="N5017" s="18"/>
      <c r="P5017" s="4">
        <v>111.0</v>
      </c>
      <c r="Q5017" s="4"/>
      <c r="R5017" s="5"/>
      <c r="S5017" s="21"/>
      <c r="T5017" s="21"/>
      <c r="V5017" s="72"/>
      <c r="Z5017" s="73"/>
      <c r="AA5017" s="73">
        <v>9.999263677196083</v>
      </c>
      <c r="AB5017" s="4"/>
      <c r="AC5017" s="74"/>
      <c r="AD5017" s="75"/>
      <c r="AE5017" s="75"/>
      <c r="AF5017" s="76"/>
      <c r="AJ5017" s="90"/>
      <c r="AK5017" s="18"/>
      <c r="AL5017" s="18"/>
      <c r="AT5017" s="18"/>
      <c r="AU5017" s="91"/>
    </row>
    <row r="5018" ht="12.0" customHeight="1">
      <c r="A5018" s="97">
        <v>5111239.0</v>
      </c>
      <c r="B5018" s="92" t="s">
        <v>5454</v>
      </c>
      <c r="C5018" s="93"/>
      <c r="D5018" s="82">
        <v>257.77</v>
      </c>
      <c r="E5018" s="94" t="s">
        <v>245</v>
      </c>
      <c r="F5018" s="128">
        <f t="shared" si="421"/>
        <v>314.4794</v>
      </c>
      <c r="G5018" s="95"/>
      <c r="H5018" s="69"/>
      <c r="I5018" s="70"/>
      <c r="J5018" s="71"/>
      <c r="K5018" s="71"/>
      <c r="N5018" s="18"/>
      <c r="P5018" s="4">
        <v>111.0</v>
      </c>
      <c r="Q5018" s="4"/>
      <c r="R5018" s="5"/>
      <c r="S5018" s="21"/>
      <c r="T5018" s="21"/>
      <c r="V5018" s="72"/>
      <c r="Z5018" s="73"/>
      <c r="AA5018" s="73">
        <v>9.999263677196083</v>
      </c>
      <c r="AB5018" s="4"/>
      <c r="AC5018" s="74"/>
      <c r="AD5018" s="75"/>
      <c r="AE5018" s="75"/>
      <c r="AF5018" s="76"/>
      <c r="AJ5018" s="90"/>
      <c r="AK5018" s="18"/>
      <c r="AL5018" s="18"/>
      <c r="AT5018" s="18"/>
      <c r="AU5018" s="91"/>
    </row>
    <row r="5019" ht="12.0" customHeight="1">
      <c r="A5019" s="97">
        <v>5111240.0</v>
      </c>
      <c r="B5019" s="92" t="s">
        <v>5455</v>
      </c>
      <c r="C5019" s="93"/>
      <c r="D5019" s="82">
        <v>257.77</v>
      </c>
      <c r="E5019" s="94" t="s">
        <v>245</v>
      </c>
      <c r="F5019" s="128">
        <f t="shared" si="421"/>
        <v>314.4794</v>
      </c>
      <c r="G5019" s="95"/>
      <c r="H5019" s="69"/>
      <c r="I5019" s="70"/>
      <c r="J5019" s="71"/>
      <c r="K5019" s="71"/>
      <c r="N5019" s="18"/>
      <c r="P5019" s="4">
        <v>111.0</v>
      </c>
      <c r="Q5019" s="4"/>
      <c r="R5019" s="5"/>
      <c r="S5019" s="21"/>
      <c r="T5019" s="21"/>
      <c r="V5019" s="72"/>
      <c r="Z5019" s="73"/>
      <c r="AA5019" s="73">
        <v>9.999263677196083</v>
      </c>
      <c r="AB5019" s="4"/>
      <c r="AC5019" s="74"/>
      <c r="AD5019" s="75"/>
      <c r="AE5019" s="75"/>
      <c r="AF5019" s="76"/>
      <c r="AJ5019" s="90"/>
      <c r="AK5019" s="18"/>
      <c r="AL5019" s="18"/>
      <c r="AT5019" s="18"/>
      <c r="AU5019" s="91"/>
    </row>
    <row r="5020" ht="12.0" customHeight="1">
      <c r="A5020" s="97">
        <v>5111241.0</v>
      </c>
      <c r="B5020" s="92" t="s">
        <v>5456</v>
      </c>
      <c r="C5020" s="93"/>
      <c r="D5020" s="82">
        <v>299.45</v>
      </c>
      <c r="E5020" s="94" t="s">
        <v>245</v>
      </c>
      <c r="F5020" s="128">
        <f t="shared" si="421"/>
        <v>365.329</v>
      </c>
      <c r="G5020" s="95"/>
      <c r="H5020" s="69"/>
      <c r="I5020" s="70"/>
      <c r="J5020" s="71"/>
      <c r="K5020" s="71"/>
      <c r="N5020" s="18"/>
      <c r="P5020" s="4">
        <v>111.0</v>
      </c>
      <c r="Q5020" s="4"/>
      <c r="R5020" s="5"/>
      <c r="S5020" s="21"/>
      <c r="T5020" s="21"/>
      <c r="V5020" s="72"/>
      <c r="Z5020" s="73"/>
      <c r="AA5020" s="73">
        <v>9.999263677196083</v>
      </c>
      <c r="AB5020" s="4"/>
      <c r="AC5020" s="74"/>
      <c r="AD5020" s="75"/>
      <c r="AE5020" s="75"/>
      <c r="AF5020" s="76"/>
      <c r="AJ5020" s="90"/>
      <c r="AK5020" s="18"/>
      <c r="AL5020" s="18"/>
      <c r="AT5020" s="18"/>
      <c r="AU5020" s="91"/>
    </row>
    <row r="5021" ht="12.0" customHeight="1">
      <c r="A5021" s="97">
        <v>5111242.0</v>
      </c>
      <c r="B5021" s="92" t="s">
        <v>5457</v>
      </c>
      <c r="C5021" s="93"/>
      <c r="D5021" s="82">
        <v>299.45</v>
      </c>
      <c r="E5021" s="94" t="s">
        <v>245</v>
      </c>
      <c r="F5021" s="128">
        <f t="shared" si="421"/>
        <v>365.329</v>
      </c>
      <c r="G5021" s="95"/>
      <c r="H5021" s="69"/>
      <c r="I5021" s="70"/>
      <c r="J5021" s="71"/>
      <c r="K5021" s="71"/>
      <c r="N5021" s="18"/>
      <c r="P5021" s="4">
        <v>111.0</v>
      </c>
      <c r="Q5021" s="4"/>
      <c r="R5021" s="5"/>
      <c r="S5021" s="21"/>
      <c r="T5021" s="21"/>
      <c r="V5021" s="72"/>
      <c r="Z5021" s="73"/>
      <c r="AA5021" s="73">
        <v>9.999263677196083</v>
      </c>
      <c r="AB5021" s="4"/>
      <c r="AC5021" s="74"/>
      <c r="AD5021" s="75"/>
      <c r="AE5021" s="75"/>
      <c r="AF5021" s="76"/>
      <c r="AJ5021" s="90"/>
      <c r="AK5021" s="18"/>
      <c r="AL5021" s="18"/>
      <c r="AT5021" s="18"/>
      <c r="AU5021" s="91"/>
    </row>
    <row r="5022" ht="12.0" customHeight="1">
      <c r="A5022" s="97">
        <v>5111243.0</v>
      </c>
      <c r="B5022" s="92" t="s">
        <v>5458</v>
      </c>
      <c r="C5022" s="93"/>
      <c r="D5022" s="82">
        <v>299.45</v>
      </c>
      <c r="E5022" s="94" t="s">
        <v>245</v>
      </c>
      <c r="F5022" s="128">
        <f t="shared" si="421"/>
        <v>365.329</v>
      </c>
      <c r="G5022" s="95"/>
      <c r="H5022" s="69"/>
      <c r="I5022" s="70"/>
      <c r="J5022" s="71"/>
      <c r="K5022" s="71"/>
      <c r="N5022" s="18"/>
      <c r="P5022" s="4">
        <v>111.0</v>
      </c>
      <c r="Q5022" s="4"/>
      <c r="R5022" s="5"/>
      <c r="S5022" s="21"/>
      <c r="T5022" s="21"/>
      <c r="V5022" s="72"/>
      <c r="Z5022" s="73"/>
      <c r="AA5022" s="73">
        <v>9.999263677196083</v>
      </c>
      <c r="AB5022" s="4"/>
      <c r="AC5022" s="74"/>
      <c r="AD5022" s="75"/>
      <c r="AE5022" s="75"/>
      <c r="AF5022" s="76"/>
      <c r="AJ5022" s="90"/>
      <c r="AK5022" s="18"/>
      <c r="AL5022" s="18"/>
      <c r="AT5022" s="18"/>
      <c r="AU5022" s="91"/>
    </row>
    <row r="5023" ht="12.0" customHeight="1">
      <c r="A5023" s="97">
        <v>5111244.0</v>
      </c>
      <c r="B5023" s="92" t="s">
        <v>5459</v>
      </c>
      <c r="C5023" s="93"/>
      <c r="D5023" s="82">
        <v>299.45</v>
      </c>
      <c r="E5023" s="94" t="s">
        <v>245</v>
      </c>
      <c r="F5023" s="128">
        <f t="shared" si="421"/>
        <v>365.329</v>
      </c>
      <c r="G5023" s="95"/>
      <c r="H5023" s="69"/>
      <c r="I5023" s="70"/>
      <c r="J5023" s="71"/>
      <c r="K5023" s="71"/>
      <c r="N5023" s="18"/>
      <c r="P5023" s="4">
        <v>111.0</v>
      </c>
      <c r="Q5023" s="4"/>
      <c r="R5023" s="5"/>
      <c r="S5023" s="21"/>
      <c r="T5023" s="21"/>
      <c r="V5023" s="72"/>
      <c r="Z5023" s="73"/>
      <c r="AA5023" s="73">
        <v>9.999263677196083</v>
      </c>
      <c r="AB5023" s="4"/>
      <c r="AC5023" s="74"/>
      <c r="AD5023" s="75"/>
      <c r="AE5023" s="75"/>
      <c r="AF5023" s="76"/>
      <c r="AJ5023" s="90"/>
      <c r="AK5023" s="18"/>
      <c r="AL5023" s="18"/>
      <c r="AT5023" s="18"/>
      <c r="AU5023" s="91"/>
    </row>
    <row r="5024" ht="12.0" customHeight="1">
      <c r="A5024" s="97">
        <v>5111245.0</v>
      </c>
      <c r="B5024" s="92" t="s">
        <v>5460</v>
      </c>
      <c r="C5024" s="93"/>
      <c r="D5024" s="82">
        <v>415.58</v>
      </c>
      <c r="E5024" s="94" t="s">
        <v>245</v>
      </c>
      <c r="F5024" s="128">
        <f t="shared" si="421"/>
        <v>507.0076</v>
      </c>
      <c r="G5024" s="95"/>
      <c r="H5024" s="69"/>
      <c r="I5024" s="70"/>
      <c r="J5024" s="71"/>
      <c r="K5024" s="71"/>
      <c r="N5024" s="18"/>
      <c r="P5024" s="4">
        <v>111.0</v>
      </c>
      <c r="Q5024" s="4"/>
      <c r="R5024" s="5"/>
      <c r="S5024" s="21"/>
      <c r="T5024" s="21"/>
      <c r="V5024" s="72"/>
      <c r="Z5024" s="73"/>
      <c r="AA5024" s="73">
        <v>9.999263677196083</v>
      </c>
      <c r="AB5024" s="4"/>
      <c r="AC5024" s="74"/>
      <c r="AD5024" s="75"/>
      <c r="AE5024" s="75"/>
      <c r="AF5024" s="76"/>
      <c r="AJ5024" s="90"/>
      <c r="AK5024" s="18"/>
      <c r="AL5024" s="18"/>
      <c r="AT5024" s="18"/>
      <c r="AU5024" s="91"/>
    </row>
    <row r="5025" ht="12.0" customHeight="1">
      <c r="A5025" s="97">
        <v>5111246.0</v>
      </c>
      <c r="B5025" s="92" t="s">
        <v>5461</v>
      </c>
      <c r="C5025" s="93"/>
      <c r="D5025" s="82">
        <v>415.58</v>
      </c>
      <c r="E5025" s="94" t="s">
        <v>245</v>
      </c>
      <c r="F5025" s="128">
        <f t="shared" si="421"/>
        <v>507.0076</v>
      </c>
      <c r="G5025" s="95"/>
      <c r="H5025" s="69"/>
      <c r="I5025" s="70"/>
      <c r="J5025" s="71"/>
      <c r="K5025" s="71"/>
      <c r="N5025" s="18"/>
      <c r="P5025" s="4">
        <v>111.0</v>
      </c>
      <c r="Q5025" s="4"/>
      <c r="R5025" s="5"/>
      <c r="S5025" s="21"/>
      <c r="T5025" s="21"/>
      <c r="V5025" s="72"/>
      <c r="Z5025" s="73"/>
      <c r="AA5025" s="73">
        <v>9.999263677196083</v>
      </c>
      <c r="AB5025" s="4"/>
      <c r="AC5025" s="74"/>
      <c r="AD5025" s="75"/>
      <c r="AE5025" s="75"/>
      <c r="AF5025" s="76"/>
      <c r="AJ5025" s="90"/>
      <c r="AK5025" s="18"/>
      <c r="AL5025" s="18"/>
      <c r="AT5025" s="18"/>
      <c r="AU5025" s="91"/>
    </row>
    <row r="5026" ht="12.0" customHeight="1">
      <c r="A5026" s="97">
        <v>5111247.0</v>
      </c>
      <c r="B5026" s="92" t="s">
        <v>5462</v>
      </c>
      <c r="C5026" s="93"/>
      <c r="D5026" s="82">
        <v>415.58</v>
      </c>
      <c r="E5026" s="94" t="s">
        <v>245</v>
      </c>
      <c r="F5026" s="128">
        <f t="shared" si="421"/>
        <v>507.0076</v>
      </c>
      <c r="G5026" s="95"/>
      <c r="H5026" s="69"/>
      <c r="I5026" s="70"/>
      <c r="J5026" s="71"/>
      <c r="K5026" s="71"/>
      <c r="N5026" s="18"/>
      <c r="P5026" s="4">
        <v>111.0</v>
      </c>
      <c r="Q5026" s="4"/>
      <c r="R5026" s="5"/>
      <c r="S5026" s="21"/>
      <c r="T5026" s="21"/>
      <c r="V5026" s="72"/>
      <c r="Z5026" s="73"/>
      <c r="AA5026" s="73">
        <v>9.999263677196083</v>
      </c>
      <c r="AB5026" s="4"/>
      <c r="AC5026" s="74"/>
      <c r="AD5026" s="75"/>
      <c r="AE5026" s="75"/>
      <c r="AF5026" s="76"/>
      <c r="AJ5026" s="90"/>
      <c r="AK5026" s="18"/>
      <c r="AL5026" s="18"/>
      <c r="AT5026" s="18"/>
      <c r="AU5026" s="91"/>
    </row>
    <row r="5027" ht="12.0" customHeight="1">
      <c r="A5027" s="97">
        <v>5111248.0</v>
      </c>
      <c r="B5027" s="92" t="s">
        <v>5463</v>
      </c>
      <c r="C5027" s="93"/>
      <c r="D5027" s="82">
        <v>415.58</v>
      </c>
      <c r="E5027" s="94" t="s">
        <v>245</v>
      </c>
      <c r="F5027" s="128">
        <f t="shared" si="421"/>
        <v>507.0076</v>
      </c>
      <c r="G5027" s="95"/>
      <c r="H5027" s="69"/>
      <c r="I5027" s="70"/>
      <c r="J5027" s="71"/>
      <c r="K5027" s="71"/>
      <c r="N5027" s="18"/>
      <c r="P5027" s="4">
        <v>111.0</v>
      </c>
      <c r="Q5027" s="4"/>
      <c r="R5027" s="5"/>
      <c r="S5027" s="21"/>
      <c r="T5027" s="21"/>
      <c r="V5027" s="72"/>
      <c r="Z5027" s="73"/>
      <c r="AA5027" s="73">
        <v>9.999263677196083</v>
      </c>
      <c r="AB5027" s="4"/>
      <c r="AC5027" s="74"/>
      <c r="AD5027" s="75"/>
      <c r="AE5027" s="75"/>
      <c r="AF5027" s="76"/>
      <c r="AJ5027" s="90"/>
      <c r="AK5027" s="18"/>
      <c r="AL5027" s="18"/>
      <c r="AT5027" s="18"/>
      <c r="AU5027" s="91"/>
    </row>
    <row r="5028" ht="75.0" customHeight="1">
      <c r="A5028" s="62">
        <v>195.0</v>
      </c>
      <c r="B5028" s="113" t="s">
        <v>5464</v>
      </c>
      <c r="C5028" s="66"/>
      <c r="D5028" s="82"/>
      <c r="E5028" s="66"/>
      <c r="F5028" s="114"/>
      <c r="G5028" s="68"/>
      <c r="H5028" s="69"/>
      <c r="I5028" s="78"/>
      <c r="J5028" s="71"/>
      <c r="K5028" s="71"/>
      <c r="N5028" s="18"/>
      <c r="P5028" s="4">
        <v>195.0</v>
      </c>
      <c r="Q5028" s="4"/>
      <c r="R5028" s="5"/>
      <c r="S5028" s="21"/>
      <c r="T5028" s="21"/>
      <c r="V5028" s="72"/>
      <c r="Z5028" s="73"/>
      <c r="AA5028" s="73"/>
      <c r="AB5028" s="4"/>
      <c r="AC5028" s="74"/>
      <c r="AD5028" s="76"/>
      <c r="AE5028" s="75"/>
      <c r="AF5028" s="76"/>
      <c r="AJ5028" s="90"/>
      <c r="AK5028" s="18"/>
      <c r="AL5028" s="18"/>
      <c r="AT5028" s="18"/>
      <c r="AU5028" s="91"/>
    </row>
    <row r="5029" ht="12.0" customHeight="1">
      <c r="A5029" s="79">
        <v>5113001.0</v>
      </c>
      <c r="B5029" s="80" t="s">
        <v>5465</v>
      </c>
      <c r="C5029" s="81"/>
      <c r="D5029" s="82">
        <v>781.15</v>
      </c>
      <c r="E5029" s="83"/>
      <c r="F5029" s="84">
        <f t="shared" ref="F5029:F5346" si="422">D5029*1.22</f>
        <v>953.003</v>
      </c>
      <c r="G5029" s="85"/>
      <c r="H5029" s="69"/>
      <c r="I5029" s="76"/>
      <c r="J5029" s="108"/>
      <c r="K5029" s="88"/>
      <c r="N5029" s="18"/>
      <c r="P5029" s="4">
        <v>195.0</v>
      </c>
      <c r="Q5029" s="4"/>
      <c r="R5029" s="4"/>
      <c r="S5029" s="21"/>
      <c r="T5029" s="21"/>
      <c r="V5029" s="89"/>
      <c r="Z5029" s="73"/>
      <c r="AA5029" s="73">
        <v>12.000330019388642</v>
      </c>
      <c r="AB5029" s="4"/>
      <c r="AC5029" s="74"/>
      <c r="AD5029" s="76"/>
      <c r="AE5029" s="75"/>
      <c r="AF5029" s="76"/>
      <c r="AJ5029" s="90">
        <v>1112001.0</v>
      </c>
      <c r="AK5029" s="18"/>
      <c r="AL5029" s="18"/>
      <c r="AT5029" s="18"/>
      <c r="AU5029" s="91"/>
    </row>
    <row r="5030" ht="12.0" customHeight="1">
      <c r="A5030" s="97">
        <v>5113002.0</v>
      </c>
      <c r="B5030" s="92" t="s">
        <v>5466</v>
      </c>
      <c r="C5030" s="93"/>
      <c r="D5030" s="82">
        <v>781.15</v>
      </c>
      <c r="E5030" s="94" t="s">
        <v>372</v>
      </c>
      <c r="F5030" s="84">
        <f t="shared" si="422"/>
        <v>953.003</v>
      </c>
      <c r="G5030" s="95"/>
      <c r="H5030" s="69"/>
      <c r="I5030" s="87"/>
      <c r="J5030" s="108"/>
      <c r="K5030" s="88"/>
      <c r="N5030" s="18"/>
      <c r="P5030" s="4">
        <v>195.0</v>
      </c>
      <c r="Q5030" s="4"/>
      <c r="R5030" s="4"/>
      <c r="S5030" s="21"/>
      <c r="T5030" s="21"/>
      <c r="V5030" s="89"/>
      <c r="Z5030" s="73"/>
      <c r="AA5030" s="73">
        <v>12.000330019388642</v>
      </c>
      <c r="AB5030" s="4"/>
      <c r="AC5030" s="74"/>
      <c r="AD5030" s="76"/>
      <c r="AE5030" s="75"/>
      <c r="AF5030" s="76"/>
      <c r="AJ5030" s="90">
        <v>1112002.0</v>
      </c>
      <c r="AK5030" s="18"/>
      <c r="AL5030" s="18"/>
      <c r="AT5030" s="18"/>
      <c r="AU5030" s="91"/>
    </row>
    <row r="5031" ht="12.0" customHeight="1">
      <c r="A5031" s="97">
        <v>5113003.0</v>
      </c>
      <c r="B5031" s="92" t="s">
        <v>5467</v>
      </c>
      <c r="C5031" s="93"/>
      <c r="D5031" s="82">
        <v>426.33</v>
      </c>
      <c r="E5031" s="94"/>
      <c r="F5031" s="84">
        <f t="shared" si="422"/>
        <v>520.1226</v>
      </c>
      <c r="G5031" s="95"/>
      <c r="H5031" s="69"/>
      <c r="I5031" s="76"/>
      <c r="J5031" s="108"/>
      <c r="K5031" s="88"/>
      <c r="N5031" s="18"/>
      <c r="P5031" s="4">
        <v>195.0</v>
      </c>
      <c r="Q5031" s="4"/>
      <c r="R5031" s="4"/>
      <c r="S5031" s="21"/>
      <c r="T5031" s="21"/>
      <c r="V5031" s="89"/>
      <c r="Z5031" s="73"/>
      <c r="AA5031" s="73">
        <v>11.99924414210129</v>
      </c>
      <c r="AB5031" s="4"/>
      <c r="AC5031" s="74"/>
      <c r="AD5031" s="76"/>
      <c r="AE5031" s="75"/>
      <c r="AF5031" s="76"/>
      <c r="AJ5031" s="90">
        <v>1112003.0</v>
      </c>
      <c r="AK5031" s="18"/>
      <c r="AL5031" s="18"/>
      <c r="AT5031" s="18"/>
      <c r="AU5031" s="91"/>
    </row>
    <row r="5032" ht="12.0" customHeight="1">
      <c r="A5032" s="97">
        <v>5113004.0</v>
      </c>
      <c r="B5032" s="92" t="s">
        <v>5468</v>
      </c>
      <c r="C5032" s="93"/>
      <c r="D5032" s="82">
        <v>426.33</v>
      </c>
      <c r="E5032" s="94"/>
      <c r="F5032" s="84">
        <f t="shared" si="422"/>
        <v>520.1226</v>
      </c>
      <c r="G5032" s="95"/>
      <c r="H5032" s="69"/>
      <c r="I5032" s="76"/>
      <c r="J5032" s="108"/>
      <c r="K5032" s="88"/>
      <c r="N5032" s="18"/>
      <c r="P5032" s="4">
        <v>195.0</v>
      </c>
      <c r="Q5032" s="4"/>
      <c r="R5032" s="4"/>
      <c r="S5032" s="21"/>
      <c r="T5032" s="21"/>
      <c r="V5032" s="89"/>
      <c r="Z5032" s="73"/>
      <c r="AA5032" s="73">
        <v>11.99924414210129</v>
      </c>
      <c r="AB5032" s="4"/>
      <c r="AC5032" s="74"/>
      <c r="AD5032" s="76"/>
      <c r="AE5032" s="75"/>
      <c r="AF5032" s="76"/>
      <c r="AJ5032" s="90">
        <v>1112004.0</v>
      </c>
      <c r="AK5032" s="18"/>
      <c r="AL5032" s="18"/>
      <c r="AT5032" s="18"/>
      <c r="AU5032" s="91"/>
    </row>
    <row r="5033" ht="12.0" customHeight="1">
      <c r="A5033" s="97">
        <v>5113005.0</v>
      </c>
      <c r="B5033" s="92" t="s">
        <v>5469</v>
      </c>
      <c r="C5033" s="93"/>
      <c r="D5033" s="82">
        <v>372.41</v>
      </c>
      <c r="E5033" s="94"/>
      <c r="F5033" s="84">
        <f t="shared" si="422"/>
        <v>454.3402</v>
      </c>
      <c r="G5033" s="95"/>
      <c r="H5033" s="69"/>
      <c r="I5033" s="19"/>
      <c r="J5033" s="108"/>
      <c r="K5033" s="88"/>
      <c r="N5033" s="18"/>
      <c r="P5033" s="4">
        <v>195.0</v>
      </c>
      <c r="Q5033" s="4"/>
      <c r="R5033" s="4"/>
      <c r="S5033" s="21"/>
      <c r="T5033" s="21"/>
      <c r="V5033" s="89"/>
      <c r="Z5033" s="73"/>
      <c r="AA5033" s="73">
        <v>12.00051894135963</v>
      </c>
      <c r="AB5033" s="4"/>
      <c r="AC5033" s="74"/>
      <c r="AD5033" s="76"/>
      <c r="AE5033" s="75"/>
      <c r="AF5033" s="76"/>
      <c r="AJ5033" s="90">
        <v>1112005.0</v>
      </c>
      <c r="AK5033" s="18"/>
      <c r="AL5033" s="18"/>
      <c r="AT5033" s="18"/>
      <c r="AU5033" s="91"/>
    </row>
    <row r="5034" ht="12.0" customHeight="1">
      <c r="A5034" s="97">
        <v>5113006.0</v>
      </c>
      <c r="B5034" s="92" t="s">
        <v>5470</v>
      </c>
      <c r="C5034" s="93"/>
      <c r="D5034" s="82">
        <v>372.41</v>
      </c>
      <c r="E5034" s="94" t="s">
        <v>372</v>
      </c>
      <c r="F5034" s="84">
        <f t="shared" si="422"/>
        <v>454.3402</v>
      </c>
      <c r="G5034" s="95"/>
      <c r="H5034" s="69"/>
      <c r="I5034" s="125"/>
      <c r="J5034" s="108"/>
      <c r="K5034" s="88"/>
      <c r="N5034" s="18"/>
      <c r="P5034" s="4">
        <v>195.0</v>
      </c>
      <c r="Q5034" s="4"/>
      <c r="R5034" s="4"/>
      <c r="S5034" s="21"/>
      <c r="T5034" s="21"/>
      <c r="V5034" s="89"/>
      <c r="Z5034" s="73"/>
      <c r="AA5034" s="73">
        <v>12.00051894135963</v>
      </c>
      <c r="AB5034" s="4"/>
      <c r="AC5034" s="74"/>
      <c r="AD5034" s="76"/>
      <c r="AE5034" s="75"/>
      <c r="AF5034" s="76"/>
      <c r="AJ5034" s="90">
        <v>1112006.0</v>
      </c>
      <c r="AK5034" s="18"/>
      <c r="AL5034" s="18"/>
      <c r="AT5034" s="18"/>
      <c r="AU5034" s="91"/>
    </row>
    <row r="5035" ht="12.0" customHeight="1">
      <c r="A5035" s="97">
        <v>5113007.0</v>
      </c>
      <c r="B5035" s="92" t="s">
        <v>5471</v>
      </c>
      <c r="C5035" s="93"/>
      <c r="D5035" s="82">
        <v>1166.11</v>
      </c>
      <c r="E5035" s="94" t="s">
        <v>372</v>
      </c>
      <c r="F5035" s="84">
        <f t="shared" si="422"/>
        <v>1422.6542</v>
      </c>
      <c r="G5035" s="95"/>
      <c r="H5035" s="69"/>
      <c r="I5035" s="126"/>
      <c r="J5035" s="108"/>
      <c r="K5035" s="88"/>
      <c r="N5035" s="18"/>
      <c r="P5035" s="4">
        <v>195.0</v>
      </c>
      <c r="Q5035" s="4"/>
      <c r="R5035" s="4"/>
      <c r="S5035" s="21"/>
      <c r="T5035" s="21"/>
      <c r="V5035" s="89"/>
      <c r="Z5035" s="73"/>
      <c r="AA5035" s="73">
        <v>12.000165805399732</v>
      </c>
      <c r="AB5035" s="4"/>
      <c r="AC5035" s="74"/>
      <c r="AD5035" s="76"/>
      <c r="AE5035" s="75"/>
      <c r="AF5035" s="76"/>
      <c r="AJ5035" s="90">
        <v>1112007.0</v>
      </c>
      <c r="AK5035" s="18"/>
      <c r="AL5035" s="18"/>
      <c r="AT5035" s="18"/>
      <c r="AU5035" s="91"/>
    </row>
    <row r="5036" ht="12.0" customHeight="1">
      <c r="A5036" s="97">
        <v>5113008.0</v>
      </c>
      <c r="B5036" s="92" t="s">
        <v>5472</v>
      </c>
      <c r="C5036" s="93"/>
      <c r="D5036" s="82">
        <v>1166.11</v>
      </c>
      <c r="E5036" s="94"/>
      <c r="F5036" s="84">
        <f t="shared" si="422"/>
        <v>1422.6542</v>
      </c>
      <c r="G5036" s="95"/>
      <c r="H5036" s="69"/>
      <c r="I5036" s="126"/>
      <c r="J5036" s="108"/>
      <c r="K5036" s="88"/>
      <c r="N5036" s="18"/>
      <c r="P5036" s="4">
        <v>195.0</v>
      </c>
      <c r="Q5036" s="4"/>
      <c r="R5036" s="4"/>
      <c r="S5036" s="21"/>
      <c r="T5036" s="21"/>
      <c r="V5036" s="89"/>
      <c r="Z5036" s="73"/>
      <c r="AA5036" s="73">
        <v>12.000165805399732</v>
      </c>
      <c r="AB5036" s="4"/>
      <c r="AC5036" s="74"/>
      <c r="AD5036" s="76"/>
      <c r="AE5036" s="75"/>
      <c r="AF5036" s="76"/>
      <c r="AJ5036" s="90">
        <v>1112008.0</v>
      </c>
      <c r="AK5036" s="18"/>
      <c r="AL5036" s="18"/>
      <c r="AT5036" s="18"/>
      <c r="AU5036" s="91"/>
    </row>
    <row r="5037" ht="12.0" customHeight="1">
      <c r="A5037" s="97">
        <v>5113009.0</v>
      </c>
      <c r="B5037" s="92" t="s">
        <v>5473</v>
      </c>
      <c r="C5037" s="93"/>
      <c r="D5037" s="82">
        <v>558.76</v>
      </c>
      <c r="E5037" s="94"/>
      <c r="F5037" s="84">
        <f t="shared" si="422"/>
        <v>681.6872</v>
      </c>
      <c r="G5037" s="95"/>
      <c r="H5037" s="69"/>
      <c r="I5037" s="76"/>
      <c r="J5037" s="108"/>
      <c r="K5037" s="88"/>
      <c r="N5037" s="18"/>
      <c r="P5037" s="4">
        <v>195.0</v>
      </c>
      <c r="Q5037" s="4"/>
      <c r="R5037" s="4"/>
      <c r="S5037" s="21"/>
      <c r="T5037" s="21"/>
      <c r="V5037" s="89"/>
      <c r="Z5037" s="73"/>
      <c r="AA5037" s="73">
        <v>11.998615877043747</v>
      </c>
      <c r="AB5037" s="4"/>
      <c r="AC5037" s="74"/>
      <c r="AD5037" s="76"/>
      <c r="AE5037" s="75"/>
      <c r="AF5037" s="76"/>
      <c r="AJ5037" s="90">
        <v>1112009.0</v>
      </c>
      <c r="AK5037" s="18"/>
      <c r="AL5037" s="18"/>
      <c r="AT5037" s="18"/>
      <c r="AU5037" s="91"/>
    </row>
    <row r="5038" ht="12.0" customHeight="1">
      <c r="A5038" s="97">
        <v>5113010.0</v>
      </c>
      <c r="B5038" s="92" t="s">
        <v>5474</v>
      </c>
      <c r="C5038" s="93"/>
      <c r="D5038" s="82">
        <v>558.76</v>
      </c>
      <c r="E5038" s="94" t="s">
        <v>372</v>
      </c>
      <c r="F5038" s="84">
        <f t="shared" si="422"/>
        <v>681.6872</v>
      </c>
      <c r="G5038" s="95"/>
      <c r="H5038" s="69"/>
      <c r="I5038" s="76"/>
      <c r="J5038" s="108"/>
      <c r="K5038" s="88"/>
      <c r="N5038" s="18"/>
      <c r="P5038" s="4">
        <v>195.0</v>
      </c>
      <c r="Q5038" s="4"/>
      <c r="R5038" s="4"/>
      <c r="S5038" s="21"/>
      <c r="T5038" s="21"/>
      <c r="V5038" s="89"/>
      <c r="Z5038" s="73"/>
      <c r="AA5038" s="73">
        <v>11.998615877043747</v>
      </c>
      <c r="AB5038" s="4"/>
      <c r="AC5038" s="74"/>
      <c r="AD5038" s="76"/>
      <c r="AE5038" s="75"/>
      <c r="AF5038" s="76"/>
      <c r="AJ5038" s="90">
        <v>1112010.0</v>
      </c>
      <c r="AK5038" s="18"/>
      <c r="AL5038" s="18"/>
      <c r="AT5038" s="18"/>
      <c r="AU5038" s="91"/>
    </row>
    <row r="5039" ht="12.0" customHeight="1">
      <c r="A5039" s="97">
        <v>5113011.0</v>
      </c>
      <c r="B5039" s="92" t="s">
        <v>5475</v>
      </c>
      <c r="C5039" s="93"/>
      <c r="D5039" s="82">
        <v>1083.29</v>
      </c>
      <c r="E5039" s="94"/>
      <c r="F5039" s="84">
        <f t="shared" si="422"/>
        <v>1321.6138</v>
      </c>
      <c r="G5039" s="95"/>
      <c r="H5039" s="69"/>
      <c r="I5039" s="76"/>
      <c r="J5039" s="108"/>
      <c r="K5039" s="88"/>
      <c r="N5039" s="18"/>
      <c r="P5039" s="4">
        <v>195.0</v>
      </c>
      <c r="Q5039" s="4"/>
      <c r="R5039" s="4"/>
      <c r="S5039" s="21"/>
      <c r="T5039" s="21"/>
      <c r="V5039" s="89"/>
      <c r="Z5039" s="73"/>
      <c r="AA5039" s="73">
        <v>11.999881012582918</v>
      </c>
      <c r="AB5039" s="4"/>
      <c r="AC5039" s="74"/>
      <c r="AD5039" s="76"/>
      <c r="AE5039" s="75"/>
      <c r="AF5039" s="76"/>
      <c r="AJ5039" s="90">
        <v>1112011.0</v>
      </c>
      <c r="AK5039" s="18"/>
      <c r="AL5039" s="18"/>
      <c r="AT5039" s="18"/>
      <c r="AU5039" s="91"/>
    </row>
    <row r="5040" ht="12.0" customHeight="1">
      <c r="A5040" s="97">
        <v>5113012.0</v>
      </c>
      <c r="B5040" s="92" t="s">
        <v>5476</v>
      </c>
      <c r="C5040" s="93"/>
      <c r="D5040" s="82">
        <v>1083.29</v>
      </c>
      <c r="E5040" s="94" t="s">
        <v>372</v>
      </c>
      <c r="F5040" s="84">
        <f t="shared" si="422"/>
        <v>1321.6138</v>
      </c>
      <c r="G5040" s="95"/>
      <c r="H5040" s="69"/>
      <c r="I5040" s="76"/>
      <c r="J5040" s="108"/>
      <c r="K5040" s="88"/>
      <c r="N5040" s="18"/>
      <c r="P5040" s="4">
        <v>195.0</v>
      </c>
      <c r="Q5040" s="4"/>
      <c r="R5040" s="4"/>
      <c r="S5040" s="21"/>
      <c r="T5040" s="21"/>
      <c r="V5040" s="89"/>
      <c r="Z5040" s="73"/>
      <c r="AA5040" s="73">
        <v>11.999881012582918</v>
      </c>
      <c r="AB5040" s="4"/>
      <c r="AC5040" s="74"/>
      <c r="AD5040" s="76"/>
      <c r="AE5040" s="75"/>
      <c r="AF5040" s="76"/>
      <c r="AJ5040" s="90">
        <v>1112012.0</v>
      </c>
      <c r="AK5040" s="18"/>
      <c r="AL5040" s="18"/>
      <c r="AT5040" s="18"/>
      <c r="AU5040" s="91"/>
    </row>
    <row r="5041" ht="12.0" customHeight="1">
      <c r="A5041" s="97">
        <v>5113013.0</v>
      </c>
      <c r="B5041" s="92" t="s">
        <v>5477</v>
      </c>
      <c r="C5041" s="93"/>
      <c r="D5041" s="82">
        <v>1706.81</v>
      </c>
      <c r="E5041" s="94"/>
      <c r="F5041" s="84">
        <f t="shared" si="422"/>
        <v>2082.3082</v>
      </c>
      <c r="G5041" s="95"/>
      <c r="H5041" s="69"/>
      <c r="I5041" s="76"/>
      <c r="J5041" s="108"/>
      <c r="K5041" s="88"/>
      <c r="N5041" s="18"/>
      <c r="P5041" s="4">
        <v>195.0</v>
      </c>
      <c r="Q5041" s="4"/>
      <c r="R5041" s="4"/>
      <c r="S5041" s="21"/>
      <c r="T5041" s="21"/>
      <c r="V5041" s="89"/>
      <c r="Z5041" s="73"/>
      <c r="AA5041" s="73">
        <v>12.000151040289992</v>
      </c>
      <c r="AB5041" s="4"/>
      <c r="AC5041" s="74"/>
      <c r="AD5041" s="76"/>
      <c r="AE5041" s="75"/>
      <c r="AF5041" s="76"/>
      <c r="AJ5041" s="90">
        <v>1112013.0</v>
      </c>
      <c r="AK5041" s="18"/>
      <c r="AL5041" s="18"/>
      <c r="AT5041" s="18"/>
      <c r="AU5041" s="91"/>
    </row>
    <row r="5042" ht="12.0" customHeight="1">
      <c r="A5042" s="97">
        <v>5113014.0</v>
      </c>
      <c r="B5042" s="92" t="s">
        <v>5478</v>
      </c>
      <c r="C5042" s="93"/>
      <c r="D5042" s="82">
        <v>1706.81</v>
      </c>
      <c r="E5042" s="94"/>
      <c r="F5042" s="84">
        <f t="shared" si="422"/>
        <v>2082.3082</v>
      </c>
      <c r="G5042" s="95"/>
      <c r="H5042" s="69"/>
      <c r="I5042" s="76"/>
      <c r="J5042" s="108"/>
      <c r="K5042" s="88"/>
      <c r="N5042" s="18"/>
      <c r="P5042" s="4">
        <v>195.0</v>
      </c>
      <c r="Q5042" s="4"/>
      <c r="R5042" s="4"/>
      <c r="S5042" s="21"/>
      <c r="T5042" s="21"/>
      <c r="V5042" s="89"/>
      <c r="Z5042" s="73"/>
      <c r="AA5042" s="73">
        <v>12.000151040289992</v>
      </c>
      <c r="AB5042" s="4"/>
      <c r="AC5042" s="74"/>
      <c r="AD5042" s="76"/>
      <c r="AE5042" s="75"/>
      <c r="AF5042" s="76"/>
      <c r="AJ5042" s="90">
        <v>1112014.0</v>
      </c>
      <c r="AK5042" s="18"/>
      <c r="AL5042" s="18"/>
      <c r="AT5042" s="18"/>
      <c r="AU5042" s="91"/>
    </row>
    <row r="5043" ht="12.0" customHeight="1">
      <c r="A5043" s="97">
        <v>5113015.0</v>
      </c>
      <c r="B5043" s="92" t="s">
        <v>5479</v>
      </c>
      <c r="C5043" s="93"/>
      <c r="D5043" s="82">
        <v>1879.34</v>
      </c>
      <c r="E5043" s="94"/>
      <c r="F5043" s="84">
        <f t="shared" si="422"/>
        <v>2292.7948</v>
      </c>
      <c r="G5043" s="95"/>
      <c r="H5043" s="69"/>
      <c r="I5043" s="76"/>
      <c r="J5043" s="108"/>
      <c r="K5043" s="88"/>
      <c r="N5043" s="18"/>
      <c r="P5043" s="4">
        <v>195.0</v>
      </c>
      <c r="Q5043" s="4"/>
      <c r="R5043" s="4"/>
      <c r="S5043" s="21"/>
      <c r="T5043" s="21"/>
      <c r="V5043" s="89"/>
      <c r="Z5043" s="73"/>
      <c r="AA5043" s="73">
        <v>12.000171467764062</v>
      </c>
      <c r="AB5043" s="4"/>
      <c r="AC5043" s="74"/>
      <c r="AD5043" s="76"/>
      <c r="AE5043" s="75"/>
      <c r="AF5043" s="76"/>
      <c r="AJ5043" s="90">
        <v>1112015.0</v>
      </c>
      <c r="AK5043" s="18"/>
      <c r="AL5043" s="18"/>
      <c r="AT5043" s="18"/>
      <c r="AU5043" s="91"/>
    </row>
    <row r="5044" ht="12.0" customHeight="1">
      <c r="A5044" s="97">
        <v>5113016.0</v>
      </c>
      <c r="B5044" s="92" t="s">
        <v>5480</v>
      </c>
      <c r="C5044" s="93"/>
      <c r="D5044" s="82">
        <v>1879.34</v>
      </c>
      <c r="E5044" s="94" t="s">
        <v>372</v>
      </c>
      <c r="F5044" s="84">
        <f t="shared" si="422"/>
        <v>2292.7948</v>
      </c>
      <c r="G5044" s="95"/>
      <c r="H5044" s="69"/>
      <c r="I5044" s="76"/>
      <c r="J5044" s="108"/>
      <c r="K5044" s="88"/>
      <c r="N5044" s="18"/>
      <c r="P5044" s="4">
        <v>195.0</v>
      </c>
      <c r="Q5044" s="4"/>
      <c r="R5044" s="4"/>
      <c r="S5044" s="21"/>
      <c r="T5044" s="21"/>
      <c r="V5044" s="89"/>
      <c r="Z5044" s="73"/>
      <c r="AA5044" s="73">
        <v>12.000171467764062</v>
      </c>
      <c r="AB5044" s="4"/>
      <c r="AC5044" s="74"/>
      <c r="AD5044" s="76"/>
      <c r="AE5044" s="75"/>
      <c r="AF5044" s="76"/>
      <c r="AJ5044" s="90">
        <v>1112016.0</v>
      </c>
      <c r="AK5044" s="18"/>
      <c r="AL5044" s="18"/>
      <c r="AT5044" s="18"/>
      <c r="AU5044" s="91"/>
    </row>
    <row r="5045" ht="12.0" customHeight="1">
      <c r="A5045" s="97">
        <v>5113017.0</v>
      </c>
      <c r="B5045" s="92" t="s">
        <v>5481</v>
      </c>
      <c r="C5045" s="93"/>
      <c r="D5045" s="82">
        <v>4127.97</v>
      </c>
      <c r="E5045" s="94" t="s">
        <v>372</v>
      </c>
      <c r="F5045" s="84">
        <f t="shared" si="422"/>
        <v>5036.1234</v>
      </c>
      <c r="G5045" s="95"/>
      <c r="H5045" s="69"/>
      <c r="I5045" s="76"/>
      <c r="J5045" s="108"/>
      <c r="K5045" s="88"/>
      <c r="N5045" s="18"/>
      <c r="P5045" s="4">
        <v>195.0</v>
      </c>
      <c r="Q5045" s="4"/>
      <c r="R5045" s="4"/>
      <c r="S5045" s="21"/>
      <c r="T5045" s="21"/>
      <c r="V5045" s="89"/>
      <c r="Z5045" s="73"/>
      <c r="AA5045" s="73">
        <v>12.0</v>
      </c>
      <c r="AB5045" s="4"/>
      <c r="AC5045" s="74"/>
      <c r="AD5045" s="76"/>
      <c r="AE5045" s="75"/>
      <c r="AF5045" s="76"/>
      <c r="AJ5045" s="90">
        <v>1112017.0</v>
      </c>
      <c r="AK5045" s="18"/>
      <c r="AL5045" s="18"/>
      <c r="AT5045" s="18"/>
      <c r="AU5045" s="91"/>
    </row>
    <row r="5046" ht="12.0" customHeight="1">
      <c r="A5046" s="97">
        <v>5113018.0</v>
      </c>
      <c r="B5046" s="92" t="s">
        <v>5482</v>
      </c>
      <c r="C5046" s="93"/>
      <c r="D5046" s="82">
        <v>4127.97</v>
      </c>
      <c r="E5046" s="94"/>
      <c r="F5046" s="84">
        <f t="shared" si="422"/>
        <v>5036.1234</v>
      </c>
      <c r="G5046" s="95"/>
      <c r="H5046" s="69"/>
      <c r="I5046" s="76"/>
      <c r="J5046" s="108"/>
      <c r="K5046" s="88"/>
      <c r="N5046" s="18"/>
      <c r="P5046" s="4">
        <v>195.0</v>
      </c>
      <c r="Q5046" s="4"/>
      <c r="R5046" s="4"/>
      <c r="S5046" s="21"/>
      <c r="T5046" s="21"/>
      <c r="V5046" s="89"/>
      <c r="Z5046" s="73"/>
      <c r="AA5046" s="73">
        <v>12.0</v>
      </c>
      <c r="AB5046" s="4"/>
      <c r="AC5046" s="74"/>
      <c r="AD5046" s="76"/>
      <c r="AE5046" s="75"/>
      <c r="AF5046" s="76"/>
      <c r="AJ5046" s="90">
        <v>1112018.0</v>
      </c>
      <c r="AK5046" s="18"/>
      <c r="AL5046" s="18"/>
      <c r="AT5046" s="18"/>
      <c r="AU5046" s="91"/>
    </row>
    <row r="5047" ht="12.0" customHeight="1">
      <c r="A5047" s="97">
        <v>5113019.0</v>
      </c>
      <c r="B5047" s="92" t="s">
        <v>5483</v>
      </c>
      <c r="C5047" s="93"/>
      <c r="D5047" s="82">
        <v>3370.84</v>
      </c>
      <c r="E5047" s="94" t="s">
        <v>372</v>
      </c>
      <c r="F5047" s="84">
        <f t="shared" si="422"/>
        <v>4112.4248</v>
      </c>
      <c r="G5047" s="95"/>
      <c r="H5047" s="69"/>
      <c r="I5047" s="76"/>
      <c r="J5047" s="108"/>
      <c r="K5047" s="88"/>
      <c r="N5047" s="18"/>
      <c r="P5047" s="4">
        <v>195.0</v>
      </c>
      <c r="Q5047" s="4"/>
      <c r="R5047" s="4"/>
      <c r="S5047" s="21"/>
      <c r="T5047" s="21"/>
      <c r="V5047" s="89"/>
      <c r="Z5047" s="73"/>
      <c r="AA5047" s="73">
        <v>11.99990440227522</v>
      </c>
      <c r="AB5047" s="4"/>
      <c r="AC5047" s="74"/>
      <c r="AD5047" s="76"/>
      <c r="AE5047" s="75"/>
      <c r="AF5047" s="76"/>
      <c r="AJ5047" s="90">
        <v>1112019.0</v>
      </c>
      <c r="AK5047" s="18"/>
      <c r="AL5047" s="18"/>
      <c r="AT5047" s="18"/>
      <c r="AU5047" s="91"/>
    </row>
    <row r="5048" ht="12.0" customHeight="1">
      <c r="A5048" s="97">
        <v>5113020.0</v>
      </c>
      <c r="B5048" s="92" t="s">
        <v>5484</v>
      </c>
      <c r="C5048" s="93"/>
      <c r="D5048" s="82">
        <v>3370.84</v>
      </c>
      <c r="E5048" s="94"/>
      <c r="F5048" s="84">
        <f t="shared" si="422"/>
        <v>4112.4248</v>
      </c>
      <c r="G5048" s="95"/>
      <c r="H5048" s="69"/>
      <c r="I5048" s="76"/>
      <c r="J5048" s="108"/>
      <c r="K5048" s="88"/>
      <c r="N5048" s="18"/>
      <c r="P5048" s="4">
        <v>195.0</v>
      </c>
      <c r="Q5048" s="4"/>
      <c r="R5048" s="4"/>
      <c r="S5048" s="21"/>
      <c r="T5048" s="21"/>
      <c r="V5048" s="89"/>
      <c r="Z5048" s="73"/>
      <c r="AA5048" s="73">
        <v>11.99990440227522</v>
      </c>
      <c r="AB5048" s="4"/>
      <c r="AC5048" s="74"/>
      <c r="AD5048" s="76"/>
      <c r="AE5048" s="75"/>
      <c r="AF5048" s="76"/>
      <c r="AJ5048" s="90">
        <v>1112020.0</v>
      </c>
      <c r="AK5048" s="18"/>
      <c r="AL5048" s="18"/>
      <c r="AT5048" s="18"/>
      <c r="AU5048" s="91"/>
    </row>
    <row r="5049" ht="12.0" customHeight="1">
      <c r="A5049" s="97">
        <v>1112021.0</v>
      </c>
      <c r="B5049" s="92" t="s">
        <v>5485</v>
      </c>
      <c r="C5049" s="93"/>
      <c r="D5049" s="82">
        <v>1969.91</v>
      </c>
      <c r="E5049" s="94"/>
      <c r="F5049" s="84">
        <f t="shared" si="422"/>
        <v>2403.2902</v>
      </c>
      <c r="G5049" s="95"/>
      <c r="H5049" s="69"/>
      <c r="I5049" s="76"/>
      <c r="J5049" s="108"/>
      <c r="K5049" s="88"/>
      <c r="N5049" s="18"/>
      <c r="P5049" s="4">
        <v>195.0</v>
      </c>
      <c r="Q5049" s="4"/>
      <c r="R5049" s="4"/>
      <c r="S5049" s="21"/>
      <c r="T5049" s="21"/>
      <c r="V5049" s="89"/>
      <c r="Z5049" s="73"/>
      <c r="AA5049" s="73">
        <v>11.999640117125494</v>
      </c>
      <c r="AB5049" s="4"/>
      <c r="AC5049" s="74"/>
      <c r="AD5049" s="76"/>
      <c r="AE5049" s="75"/>
      <c r="AF5049" s="76"/>
      <c r="AJ5049" s="90"/>
      <c r="AK5049" s="18"/>
      <c r="AL5049" s="18"/>
      <c r="AT5049" s="18"/>
      <c r="AU5049" s="91"/>
    </row>
    <row r="5050" ht="12.0" customHeight="1">
      <c r="A5050" s="97">
        <v>1112022.0</v>
      </c>
      <c r="B5050" s="92" t="s">
        <v>5486</v>
      </c>
      <c r="C5050" s="93"/>
      <c r="D5050" s="82">
        <v>1969.91</v>
      </c>
      <c r="E5050" s="94"/>
      <c r="F5050" s="84">
        <f t="shared" si="422"/>
        <v>2403.2902</v>
      </c>
      <c r="G5050" s="95"/>
      <c r="H5050" s="69"/>
      <c r="I5050" s="76"/>
      <c r="J5050" s="108"/>
      <c r="K5050" s="88"/>
      <c r="N5050" s="18"/>
      <c r="P5050" s="4">
        <v>195.0</v>
      </c>
      <c r="Q5050" s="4"/>
      <c r="R5050" s="4"/>
      <c r="S5050" s="21"/>
      <c r="T5050" s="21"/>
      <c r="V5050" s="89"/>
      <c r="Z5050" s="73"/>
      <c r="AA5050" s="73">
        <v>11.999640117125494</v>
      </c>
      <c r="AB5050" s="4"/>
      <c r="AC5050" s="74"/>
      <c r="AD5050" s="76"/>
      <c r="AE5050" s="75"/>
      <c r="AF5050" s="76"/>
      <c r="AJ5050" s="90"/>
      <c r="AK5050" s="18"/>
      <c r="AL5050" s="18"/>
      <c r="AT5050" s="18"/>
      <c r="AU5050" s="91"/>
    </row>
    <row r="5051" ht="12.0" customHeight="1">
      <c r="A5051" s="97">
        <v>1112023.0</v>
      </c>
      <c r="B5051" s="92" t="s">
        <v>5487</v>
      </c>
      <c r="C5051" s="93"/>
      <c r="D5051" s="82">
        <v>2353.6</v>
      </c>
      <c r="E5051" s="94" t="s">
        <v>372</v>
      </c>
      <c r="F5051" s="84">
        <f t="shared" si="422"/>
        <v>2871.392</v>
      </c>
      <c r="G5051" s="95"/>
      <c r="H5051" s="69"/>
      <c r="I5051" s="76"/>
      <c r="J5051" s="108"/>
      <c r="K5051" s="88"/>
      <c r="N5051" s="18"/>
      <c r="P5051" s="4">
        <v>195.0</v>
      </c>
      <c r="Q5051" s="4"/>
      <c r="R5051" s="4"/>
      <c r="S5051" s="21"/>
      <c r="T5051" s="21"/>
      <c r="V5051" s="89"/>
      <c r="Z5051" s="73"/>
      <c r="AA5051" s="73">
        <v>12.0</v>
      </c>
      <c r="AB5051" s="4"/>
      <c r="AC5051" s="74"/>
      <c r="AD5051" s="76"/>
      <c r="AE5051" s="75"/>
      <c r="AF5051" s="76"/>
      <c r="AJ5051" s="90"/>
      <c r="AK5051" s="18"/>
      <c r="AL5051" s="18"/>
      <c r="AT5051" s="18"/>
      <c r="AU5051" s="91"/>
    </row>
    <row r="5052" ht="12.0" customHeight="1">
      <c r="A5052" s="97">
        <v>1112024.0</v>
      </c>
      <c r="B5052" s="92" t="s">
        <v>5488</v>
      </c>
      <c r="C5052" s="93"/>
      <c r="D5052" s="82">
        <v>2353.6</v>
      </c>
      <c r="E5052" s="94"/>
      <c r="F5052" s="84">
        <f t="shared" si="422"/>
        <v>2871.392</v>
      </c>
      <c r="G5052" s="95"/>
      <c r="H5052" s="69"/>
      <c r="I5052" s="76"/>
      <c r="J5052" s="108"/>
      <c r="K5052" s="88"/>
      <c r="N5052" s="18"/>
      <c r="P5052" s="4">
        <v>195.0</v>
      </c>
      <c r="Q5052" s="4"/>
      <c r="R5052" s="4"/>
      <c r="S5052" s="21"/>
      <c r="T5052" s="21"/>
      <c r="V5052" s="89"/>
      <c r="Z5052" s="73"/>
      <c r="AA5052" s="73">
        <v>12.0</v>
      </c>
      <c r="AB5052" s="4"/>
      <c r="AC5052" s="74"/>
      <c r="AD5052" s="76"/>
      <c r="AE5052" s="75"/>
      <c r="AF5052" s="76"/>
      <c r="AJ5052" s="90"/>
      <c r="AK5052" s="18"/>
      <c r="AL5052" s="18"/>
      <c r="AT5052" s="18"/>
      <c r="AU5052" s="91"/>
    </row>
    <row r="5053" ht="12.0" customHeight="1">
      <c r="A5053" s="97">
        <v>1112025.0</v>
      </c>
      <c r="B5053" s="92" t="s">
        <v>5489</v>
      </c>
      <c r="C5053" s="93"/>
      <c r="D5053" s="82">
        <v>5142.11</v>
      </c>
      <c r="E5053" s="94"/>
      <c r="F5053" s="84">
        <f t="shared" si="422"/>
        <v>6273.3742</v>
      </c>
      <c r="G5053" s="95"/>
      <c r="H5053" s="69"/>
      <c r="I5053" s="76"/>
      <c r="J5053" s="108"/>
      <c r="K5053" s="88"/>
      <c r="N5053" s="18"/>
      <c r="P5053" s="4">
        <v>195.0</v>
      </c>
      <c r="Q5053" s="4"/>
      <c r="R5053" s="4"/>
      <c r="S5053" s="21"/>
      <c r="T5053" s="21"/>
      <c r="V5053" s="89"/>
      <c r="Z5053" s="73"/>
      <c r="AA5053" s="73">
        <v>11.999949865734166</v>
      </c>
      <c r="AB5053" s="4"/>
      <c r="AC5053" s="74"/>
      <c r="AD5053" s="76"/>
      <c r="AE5053" s="75"/>
      <c r="AF5053" s="76"/>
      <c r="AJ5053" s="90"/>
      <c r="AK5053" s="18"/>
      <c r="AL5053" s="18"/>
      <c r="AT5053" s="18"/>
      <c r="AU5053" s="91"/>
    </row>
    <row r="5054" ht="12.0" customHeight="1">
      <c r="A5054" s="97">
        <v>1112026.0</v>
      </c>
      <c r="B5054" s="92" t="s">
        <v>5490</v>
      </c>
      <c r="C5054" s="93"/>
      <c r="D5054" s="82">
        <v>5142.11</v>
      </c>
      <c r="E5054" s="94" t="s">
        <v>372</v>
      </c>
      <c r="F5054" s="84">
        <f t="shared" si="422"/>
        <v>6273.3742</v>
      </c>
      <c r="G5054" s="95"/>
      <c r="H5054" s="69"/>
      <c r="I5054" s="76"/>
      <c r="J5054" s="108"/>
      <c r="K5054" s="88"/>
      <c r="N5054" s="18"/>
      <c r="P5054" s="4">
        <v>195.0</v>
      </c>
      <c r="Q5054" s="4"/>
      <c r="R5054" s="4"/>
      <c r="S5054" s="21"/>
      <c r="T5054" s="21"/>
      <c r="V5054" s="89"/>
      <c r="Z5054" s="73"/>
      <c r="AA5054" s="73">
        <v>11.999949865734166</v>
      </c>
      <c r="AB5054" s="4"/>
      <c r="AC5054" s="74"/>
      <c r="AD5054" s="76"/>
      <c r="AE5054" s="75"/>
      <c r="AF5054" s="76"/>
      <c r="AJ5054" s="90"/>
      <c r="AK5054" s="18"/>
      <c r="AL5054" s="18"/>
      <c r="AT5054" s="18"/>
      <c r="AU5054" s="91"/>
    </row>
    <row r="5055" ht="12.0" customHeight="1">
      <c r="A5055" s="97">
        <v>1112221.0</v>
      </c>
      <c r="B5055" s="92" t="s">
        <v>5491</v>
      </c>
      <c r="C5055" s="93"/>
      <c r="D5055" s="82">
        <v>380.13</v>
      </c>
      <c r="E5055" s="94"/>
      <c r="F5055" s="84">
        <f t="shared" si="422"/>
        <v>463.7586</v>
      </c>
      <c r="G5055" s="95"/>
      <c r="H5055" s="69"/>
      <c r="I5055" s="76"/>
      <c r="J5055" s="108"/>
      <c r="K5055" s="88"/>
      <c r="N5055" s="18"/>
      <c r="P5055" s="4">
        <v>195.0</v>
      </c>
      <c r="Q5055" s="4"/>
      <c r="R5055" s="4"/>
      <c r="S5055" s="21"/>
      <c r="T5055" s="21"/>
      <c r="V5055" s="89"/>
      <c r="Z5055" s="73"/>
      <c r="AA5055" s="73">
        <v>11.99839001811229</v>
      </c>
      <c r="AB5055" s="4"/>
      <c r="AC5055" s="74"/>
      <c r="AD5055" s="76"/>
      <c r="AE5055" s="75"/>
      <c r="AF5055" s="76"/>
      <c r="AJ5055" s="90"/>
      <c r="AK5055" s="18"/>
      <c r="AL5055" s="18"/>
      <c r="AT5055" s="18"/>
      <c r="AU5055" s="91"/>
    </row>
    <row r="5056" ht="12.0" customHeight="1">
      <c r="A5056" s="97">
        <v>1112222.0</v>
      </c>
      <c r="B5056" s="92" t="s">
        <v>5492</v>
      </c>
      <c r="C5056" s="93"/>
      <c r="D5056" s="82">
        <v>380.13</v>
      </c>
      <c r="E5056" s="94" t="s">
        <v>372</v>
      </c>
      <c r="F5056" s="84">
        <f t="shared" si="422"/>
        <v>463.7586</v>
      </c>
      <c r="G5056" s="95"/>
      <c r="H5056" s="69"/>
      <c r="I5056" s="76"/>
      <c r="J5056" s="108"/>
      <c r="K5056" s="88"/>
      <c r="N5056" s="18"/>
      <c r="P5056" s="4">
        <v>195.0</v>
      </c>
      <c r="Q5056" s="4"/>
      <c r="R5056" s="4"/>
      <c r="S5056" s="21"/>
      <c r="T5056" s="21"/>
      <c r="V5056" s="89"/>
      <c r="Z5056" s="73"/>
      <c r="AA5056" s="73">
        <v>11.99839001811229</v>
      </c>
      <c r="AB5056" s="4"/>
      <c r="AC5056" s="74"/>
      <c r="AD5056" s="76"/>
      <c r="AE5056" s="75"/>
      <c r="AF5056" s="76"/>
      <c r="AJ5056" s="90"/>
      <c r="AK5056" s="18"/>
      <c r="AL5056" s="18"/>
      <c r="AT5056" s="18"/>
      <c r="AU5056" s="91"/>
    </row>
    <row r="5057" ht="12.0" customHeight="1">
      <c r="A5057" s="97">
        <v>1112223.0</v>
      </c>
      <c r="B5057" s="92" t="s">
        <v>5493</v>
      </c>
      <c r="C5057" s="93"/>
      <c r="D5057" s="82">
        <v>207.88</v>
      </c>
      <c r="E5057" s="94"/>
      <c r="F5057" s="84">
        <f t="shared" si="422"/>
        <v>253.6136</v>
      </c>
      <c r="G5057" s="95"/>
      <c r="H5057" s="69"/>
      <c r="I5057" s="76"/>
      <c r="J5057" s="108"/>
      <c r="K5057" s="88"/>
      <c r="N5057" s="18"/>
      <c r="P5057" s="4">
        <v>195.0</v>
      </c>
      <c r="Q5057" s="4"/>
      <c r="R5057" s="4"/>
      <c r="S5057" s="21"/>
      <c r="T5057" s="21"/>
      <c r="V5057" s="89"/>
      <c r="Z5057" s="73"/>
      <c r="AA5057" s="73">
        <v>11.997644634182251</v>
      </c>
      <c r="AB5057" s="4"/>
      <c r="AC5057" s="74"/>
      <c r="AD5057" s="76"/>
      <c r="AE5057" s="75"/>
      <c r="AF5057" s="76"/>
      <c r="AJ5057" s="90"/>
      <c r="AK5057" s="18"/>
      <c r="AL5057" s="18"/>
      <c r="AT5057" s="18"/>
      <c r="AU5057" s="91"/>
    </row>
    <row r="5058" ht="12.0" customHeight="1">
      <c r="A5058" s="97">
        <v>1112224.0</v>
      </c>
      <c r="B5058" s="92" t="s">
        <v>5494</v>
      </c>
      <c r="C5058" s="93"/>
      <c r="D5058" s="82">
        <v>207.88</v>
      </c>
      <c r="E5058" s="94" t="s">
        <v>372</v>
      </c>
      <c r="F5058" s="84">
        <f t="shared" si="422"/>
        <v>253.6136</v>
      </c>
      <c r="G5058" s="95"/>
      <c r="H5058" s="69"/>
      <c r="I5058" s="76"/>
      <c r="J5058" s="108"/>
      <c r="K5058" s="88"/>
      <c r="N5058" s="18"/>
      <c r="P5058" s="4">
        <v>195.0</v>
      </c>
      <c r="Q5058" s="4"/>
      <c r="R5058" s="4"/>
      <c r="S5058" s="21"/>
      <c r="T5058" s="21"/>
      <c r="V5058" s="89"/>
      <c r="Z5058" s="73"/>
      <c r="AA5058" s="73">
        <v>11.997644634182251</v>
      </c>
      <c r="AB5058" s="4"/>
      <c r="AC5058" s="74"/>
      <c r="AD5058" s="76"/>
      <c r="AE5058" s="75"/>
      <c r="AF5058" s="76"/>
      <c r="AJ5058" s="90"/>
      <c r="AK5058" s="18"/>
      <c r="AL5058" s="18"/>
      <c r="AT5058" s="18"/>
      <c r="AU5058" s="91"/>
    </row>
    <row r="5059" ht="12.0" customHeight="1">
      <c r="A5059" s="97">
        <v>1112225.0</v>
      </c>
      <c r="B5059" s="92" t="s">
        <v>5495</v>
      </c>
      <c r="C5059" s="93"/>
      <c r="D5059" s="82">
        <v>148.37</v>
      </c>
      <c r="E5059" s="94"/>
      <c r="F5059" s="84">
        <f t="shared" si="422"/>
        <v>181.0114</v>
      </c>
      <c r="G5059" s="95"/>
      <c r="H5059" s="69"/>
      <c r="I5059" s="76"/>
      <c r="J5059" s="108"/>
      <c r="K5059" s="88"/>
      <c r="N5059" s="18"/>
      <c r="P5059" s="4">
        <v>195.0</v>
      </c>
      <c r="Q5059" s="4"/>
      <c r="R5059" s="4"/>
      <c r="S5059" s="21"/>
      <c r="T5059" s="21"/>
      <c r="V5059" s="89"/>
      <c r="Z5059" s="73"/>
      <c r="AA5059" s="73">
        <v>12.003712488398477</v>
      </c>
      <c r="AB5059" s="4"/>
      <c r="AC5059" s="74"/>
      <c r="AD5059" s="76"/>
      <c r="AE5059" s="75"/>
      <c r="AF5059" s="76"/>
      <c r="AJ5059" s="90"/>
      <c r="AK5059" s="18"/>
      <c r="AL5059" s="18"/>
      <c r="AT5059" s="18"/>
      <c r="AU5059" s="91"/>
    </row>
    <row r="5060" ht="12.0" customHeight="1">
      <c r="A5060" s="97">
        <v>1112226.0</v>
      </c>
      <c r="B5060" s="92" t="s">
        <v>5496</v>
      </c>
      <c r="C5060" s="93"/>
      <c r="D5060" s="82">
        <v>148.37</v>
      </c>
      <c r="E5060" s="94" t="s">
        <v>372</v>
      </c>
      <c r="F5060" s="84">
        <f t="shared" si="422"/>
        <v>181.0114</v>
      </c>
      <c r="G5060" s="95"/>
      <c r="H5060" s="69"/>
      <c r="I5060" s="76"/>
      <c r="J5060" s="108"/>
      <c r="K5060" s="88"/>
      <c r="N5060" s="18"/>
      <c r="P5060" s="4">
        <v>195.0</v>
      </c>
      <c r="Q5060" s="4"/>
      <c r="R5060" s="4"/>
      <c r="S5060" s="21"/>
      <c r="T5060" s="21"/>
      <c r="V5060" s="89"/>
      <c r="Z5060" s="73"/>
      <c r="AA5060" s="73">
        <v>12.003712488398477</v>
      </c>
      <c r="AB5060" s="4"/>
      <c r="AC5060" s="74"/>
      <c r="AD5060" s="76"/>
      <c r="AE5060" s="75"/>
      <c r="AF5060" s="76"/>
      <c r="AJ5060" s="90"/>
      <c r="AK5060" s="18"/>
      <c r="AL5060" s="18"/>
      <c r="AT5060" s="18"/>
      <c r="AU5060" s="91"/>
    </row>
    <row r="5061" ht="12.0" customHeight="1">
      <c r="A5061" s="97">
        <v>1112227.0</v>
      </c>
      <c r="B5061" s="92" t="s">
        <v>5497</v>
      </c>
      <c r="C5061" s="93"/>
      <c r="D5061" s="82">
        <v>608.35</v>
      </c>
      <c r="E5061" s="94"/>
      <c r="F5061" s="84">
        <f t="shared" si="422"/>
        <v>742.187</v>
      </c>
      <c r="G5061" s="95"/>
      <c r="H5061" s="69"/>
      <c r="I5061" s="76"/>
      <c r="J5061" s="108"/>
      <c r="K5061" s="88"/>
      <c r="N5061" s="18"/>
      <c r="P5061" s="4">
        <v>195.0</v>
      </c>
      <c r="Q5061" s="4"/>
      <c r="R5061" s="4"/>
      <c r="S5061" s="21"/>
      <c r="T5061" s="21"/>
      <c r="V5061" s="89"/>
      <c r="Z5061" s="73"/>
      <c r="AA5061" s="73">
        <v>11.999496981891355</v>
      </c>
      <c r="AB5061" s="4"/>
      <c r="AC5061" s="74"/>
      <c r="AD5061" s="76"/>
      <c r="AE5061" s="75"/>
      <c r="AF5061" s="76"/>
      <c r="AJ5061" s="90"/>
      <c r="AK5061" s="18"/>
      <c r="AL5061" s="18"/>
      <c r="AT5061" s="18"/>
      <c r="AU5061" s="91"/>
    </row>
    <row r="5062" ht="12.0" customHeight="1">
      <c r="A5062" s="97">
        <v>1112228.0</v>
      </c>
      <c r="B5062" s="92" t="s">
        <v>5498</v>
      </c>
      <c r="C5062" s="93"/>
      <c r="D5062" s="82">
        <v>608.35</v>
      </c>
      <c r="E5062" s="94" t="s">
        <v>245</v>
      </c>
      <c r="F5062" s="84">
        <f t="shared" si="422"/>
        <v>742.187</v>
      </c>
      <c r="G5062" s="95"/>
      <c r="H5062" s="69"/>
      <c r="I5062" s="76"/>
      <c r="J5062" s="108"/>
      <c r="K5062" s="88"/>
      <c r="N5062" s="18"/>
      <c r="P5062" s="4">
        <v>195.0</v>
      </c>
      <c r="Q5062" s="4"/>
      <c r="R5062" s="4"/>
      <c r="S5062" s="21"/>
      <c r="T5062" s="21"/>
      <c r="V5062" s="89"/>
      <c r="Z5062" s="73"/>
      <c r="AA5062" s="73">
        <v>11.999496981891355</v>
      </c>
      <c r="AB5062" s="4"/>
      <c r="AC5062" s="74"/>
      <c r="AD5062" s="76"/>
      <c r="AE5062" s="75"/>
      <c r="AF5062" s="76"/>
      <c r="AJ5062" s="90"/>
      <c r="AK5062" s="18"/>
      <c r="AL5062" s="18"/>
      <c r="AT5062" s="18"/>
      <c r="AU5062" s="91"/>
    </row>
    <row r="5063" ht="12.0" customHeight="1">
      <c r="A5063" s="97">
        <v>1112229.0</v>
      </c>
      <c r="B5063" s="92" t="s">
        <v>5499</v>
      </c>
      <c r="C5063" s="93"/>
      <c r="D5063" s="82">
        <v>276.16</v>
      </c>
      <c r="E5063" s="94" t="s">
        <v>372</v>
      </c>
      <c r="F5063" s="84">
        <f t="shared" si="422"/>
        <v>336.9152</v>
      </c>
      <c r="G5063" s="95"/>
      <c r="H5063" s="69"/>
      <c r="I5063" s="76"/>
      <c r="J5063" s="108"/>
      <c r="K5063" s="88"/>
      <c r="N5063" s="18"/>
      <c r="P5063" s="4">
        <v>195.0</v>
      </c>
      <c r="Q5063" s="4"/>
      <c r="R5063" s="4"/>
      <c r="S5063" s="21"/>
      <c r="T5063" s="21"/>
      <c r="V5063" s="89"/>
      <c r="Z5063" s="73"/>
      <c r="AA5063" s="73">
        <v>12.00066485677877</v>
      </c>
      <c r="AB5063" s="4"/>
      <c r="AC5063" s="74"/>
      <c r="AD5063" s="76"/>
      <c r="AE5063" s="75"/>
      <c r="AF5063" s="76"/>
      <c r="AJ5063" s="90"/>
      <c r="AK5063" s="18"/>
      <c r="AL5063" s="18"/>
      <c r="AT5063" s="18"/>
      <c r="AU5063" s="91"/>
    </row>
    <row r="5064" ht="12.0" customHeight="1">
      <c r="A5064" s="97">
        <v>1112230.0</v>
      </c>
      <c r="B5064" s="92" t="s">
        <v>5500</v>
      </c>
      <c r="C5064" s="93"/>
      <c r="D5064" s="82">
        <v>276.16</v>
      </c>
      <c r="E5064" s="94"/>
      <c r="F5064" s="84">
        <f t="shared" si="422"/>
        <v>336.9152</v>
      </c>
      <c r="G5064" s="95"/>
      <c r="H5064" s="69"/>
      <c r="I5064" s="76"/>
      <c r="J5064" s="108"/>
      <c r="K5064" s="88"/>
      <c r="N5064" s="18"/>
      <c r="P5064" s="4">
        <v>195.0</v>
      </c>
      <c r="Q5064" s="4"/>
      <c r="R5064" s="4"/>
      <c r="S5064" s="21"/>
      <c r="T5064" s="21"/>
      <c r="V5064" s="89"/>
      <c r="Z5064" s="73"/>
      <c r="AA5064" s="73">
        <v>12.00066485677877</v>
      </c>
      <c r="AB5064" s="4"/>
      <c r="AC5064" s="74"/>
      <c r="AD5064" s="76"/>
      <c r="AE5064" s="75"/>
      <c r="AF5064" s="76"/>
      <c r="AJ5064" s="90"/>
      <c r="AK5064" s="18"/>
      <c r="AL5064" s="18"/>
      <c r="AT5064" s="18"/>
      <c r="AU5064" s="91"/>
    </row>
    <row r="5065" ht="12.0" customHeight="1">
      <c r="A5065" s="97">
        <v>1112231.0</v>
      </c>
      <c r="B5065" s="92" t="s">
        <v>5501</v>
      </c>
      <c r="C5065" s="93"/>
      <c r="D5065" s="82">
        <v>448.09</v>
      </c>
      <c r="E5065" s="94" t="s">
        <v>372</v>
      </c>
      <c r="F5065" s="84">
        <f t="shared" si="422"/>
        <v>546.6698</v>
      </c>
      <c r="G5065" s="95"/>
      <c r="H5065" s="69"/>
      <c r="I5065" s="76"/>
      <c r="J5065" s="108"/>
      <c r="K5065" s="88"/>
      <c r="N5065" s="18"/>
      <c r="P5065" s="4">
        <v>195.0</v>
      </c>
      <c r="Q5065" s="4"/>
      <c r="R5065" s="4"/>
      <c r="S5065" s="21"/>
      <c r="T5065" s="21"/>
      <c r="V5065" s="89"/>
      <c r="Z5065" s="73"/>
      <c r="AA5065" s="73">
        <v>11.998907327733377</v>
      </c>
      <c r="AB5065" s="4"/>
      <c r="AC5065" s="74"/>
      <c r="AD5065" s="76"/>
      <c r="AE5065" s="75"/>
      <c r="AF5065" s="76"/>
      <c r="AJ5065" s="90"/>
      <c r="AK5065" s="18"/>
      <c r="AL5065" s="18"/>
      <c r="AT5065" s="18"/>
      <c r="AU5065" s="91"/>
    </row>
    <row r="5066" ht="12.0" customHeight="1">
      <c r="A5066" s="97">
        <v>1112232.0</v>
      </c>
      <c r="B5066" s="92" t="s">
        <v>5502</v>
      </c>
      <c r="C5066" s="93"/>
      <c r="D5066" s="82">
        <v>448.09</v>
      </c>
      <c r="E5066" s="94"/>
      <c r="F5066" s="84">
        <f t="shared" si="422"/>
        <v>546.6698</v>
      </c>
      <c r="G5066" s="95"/>
      <c r="H5066" s="69"/>
      <c r="I5066" s="76"/>
      <c r="J5066" s="108"/>
      <c r="K5066" s="88"/>
      <c r="N5066" s="18"/>
      <c r="P5066" s="4">
        <v>195.0</v>
      </c>
      <c r="Q5066" s="4"/>
      <c r="R5066" s="4"/>
      <c r="S5066" s="21"/>
      <c r="T5066" s="21"/>
      <c r="V5066" s="89"/>
      <c r="Z5066" s="73"/>
      <c r="AA5066" s="73">
        <v>11.998907327733377</v>
      </c>
      <c r="AB5066" s="4"/>
      <c r="AC5066" s="74"/>
      <c r="AD5066" s="76"/>
      <c r="AE5066" s="75"/>
      <c r="AF5066" s="76"/>
      <c r="AJ5066" s="90"/>
      <c r="AK5066" s="18"/>
      <c r="AL5066" s="18"/>
      <c r="AT5066" s="18"/>
      <c r="AU5066" s="91"/>
    </row>
    <row r="5067" ht="12.0" customHeight="1">
      <c r="A5067" s="97">
        <v>1112233.0</v>
      </c>
      <c r="B5067" s="92" t="s">
        <v>5503</v>
      </c>
      <c r="C5067" s="93"/>
      <c r="D5067" s="82">
        <v>656.85</v>
      </c>
      <c r="E5067" s="94" t="s">
        <v>372</v>
      </c>
      <c r="F5067" s="84">
        <f t="shared" si="422"/>
        <v>801.357</v>
      </c>
      <c r="G5067" s="95"/>
      <c r="H5067" s="69"/>
      <c r="I5067" s="76"/>
      <c r="J5067" s="108"/>
      <c r="K5067" s="88"/>
      <c r="N5067" s="18"/>
      <c r="P5067" s="4">
        <v>195.0</v>
      </c>
      <c r="Q5067" s="4"/>
      <c r="R5067" s="4"/>
      <c r="S5067" s="21"/>
      <c r="T5067" s="21"/>
      <c r="V5067" s="89"/>
      <c r="Z5067" s="73"/>
      <c r="AA5067" s="73">
        <v>12.000931749359424</v>
      </c>
      <c r="AB5067" s="4"/>
      <c r="AC5067" s="74"/>
      <c r="AD5067" s="76"/>
      <c r="AE5067" s="75"/>
      <c r="AF5067" s="76"/>
      <c r="AJ5067" s="90"/>
      <c r="AK5067" s="18"/>
      <c r="AL5067" s="18"/>
      <c r="AT5067" s="18"/>
      <c r="AU5067" s="91"/>
    </row>
    <row r="5068" ht="12.0" customHeight="1">
      <c r="A5068" s="97">
        <v>1112234.0</v>
      </c>
      <c r="B5068" s="92" t="s">
        <v>5504</v>
      </c>
      <c r="C5068" s="93"/>
      <c r="D5068" s="82">
        <v>656.85</v>
      </c>
      <c r="E5068" s="94"/>
      <c r="F5068" s="84">
        <f t="shared" si="422"/>
        <v>801.357</v>
      </c>
      <c r="G5068" s="95"/>
      <c r="H5068" s="69"/>
      <c r="I5068" s="76"/>
      <c r="J5068" s="108"/>
      <c r="K5068" s="88"/>
      <c r="N5068" s="18"/>
      <c r="P5068" s="4">
        <v>195.0</v>
      </c>
      <c r="Q5068" s="4"/>
      <c r="R5068" s="4"/>
      <c r="S5068" s="21"/>
      <c r="T5068" s="21"/>
      <c r="V5068" s="89"/>
      <c r="Z5068" s="73"/>
      <c r="AA5068" s="73">
        <v>12.000931749359424</v>
      </c>
      <c r="AB5068" s="4"/>
      <c r="AC5068" s="74"/>
      <c r="AD5068" s="76"/>
      <c r="AE5068" s="75"/>
      <c r="AF5068" s="76"/>
      <c r="AJ5068" s="90"/>
      <c r="AK5068" s="18"/>
      <c r="AL5068" s="18"/>
      <c r="AT5068" s="18"/>
      <c r="AU5068" s="91"/>
    </row>
    <row r="5069" ht="12.0" customHeight="1">
      <c r="A5069" s="97">
        <v>1112317.0</v>
      </c>
      <c r="B5069" s="92" t="s">
        <v>5505</v>
      </c>
      <c r="C5069" s="93"/>
      <c r="D5069" s="82">
        <v>1013.16</v>
      </c>
      <c r="E5069" s="94"/>
      <c r="F5069" s="84">
        <f t="shared" si="422"/>
        <v>1236.0552</v>
      </c>
      <c r="G5069" s="95"/>
      <c r="H5069" s="69"/>
      <c r="I5069" s="76"/>
      <c r="J5069" s="108"/>
      <c r="K5069" s="88"/>
      <c r="N5069" s="18"/>
      <c r="P5069" s="4">
        <v>195.0</v>
      </c>
      <c r="Q5069" s="4"/>
      <c r="R5069" s="4"/>
      <c r="S5069" s="21"/>
      <c r="T5069" s="21"/>
      <c r="V5069" s="89"/>
      <c r="Z5069" s="73"/>
      <c r="AA5069" s="73">
        <v>11.99975837385604</v>
      </c>
      <c r="AB5069" s="4"/>
      <c r="AC5069" s="74"/>
      <c r="AD5069" s="76"/>
      <c r="AE5069" s="75"/>
      <c r="AF5069" s="76"/>
      <c r="AJ5069" s="90"/>
      <c r="AK5069" s="18"/>
      <c r="AL5069" s="18"/>
      <c r="AT5069" s="18"/>
      <c r="AU5069" s="91"/>
    </row>
    <row r="5070" ht="12.0" customHeight="1">
      <c r="A5070" s="97">
        <v>1112318.0</v>
      </c>
      <c r="B5070" s="92" t="s">
        <v>5506</v>
      </c>
      <c r="C5070" s="93"/>
      <c r="D5070" s="82">
        <v>1013.16</v>
      </c>
      <c r="E5070" s="94" t="s">
        <v>372</v>
      </c>
      <c r="F5070" s="84">
        <f t="shared" si="422"/>
        <v>1236.0552</v>
      </c>
      <c r="G5070" s="95"/>
      <c r="H5070" s="69"/>
      <c r="I5070" s="76"/>
      <c r="J5070" s="108"/>
      <c r="K5070" s="88"/>
      <c r="N5070" s="18"/>
      <c r="P5070" s="4">
        <v>195.0</v>
      </c>
      <c r="Q5070" s="4"/>
      <c r="R5070" s="4"/>
      <c r="S5070" s="21"/>
      <c r="T5070" s="21"/>
      <c r="V5070" s="89"/>
      <c r="Z5070" s="73"/>
      <c r="AA5070" s="73">
        <v>11.99975837385604</v>
      </c>
      <c r="AB5070" s="4"/>
      <c r="AC5070" s="74"/>
      <c r="AD5070" s="76"/>
      <c r="AE5070" s="75"/>
      <c r="AF5070" s="76"/>
      <c r="AJ5070" s="90"/>
      <c r="AK5070" s="18"/>
      <c r="AL5070" s="18"/>
      <c r="AT5070" s="18"/>
      <c r="AU5070" s="91"/>
    </row>
    <row r="5071" ht="12.0" customHeight="1">
      <c r="A5071" s="97">
        <v>1112027.0</v>
      </c>
      <c r="B5071" s="92" t="s">
        <v>5507</v>
      </c>
      <c r="C5071" s="93"/>
      <c r="D5071" s="82">
        <v>85.12</v>
      </c>
      <c r="E5071" s="94" t="s">
        <v>245</v>
      </c>
      <c r="F5071" s="84">
        <f t="shared" si="422"/>
        <v>103.8464</v>
      </c>
      <c r="G5071" s="95"/>
      <c r="H5071" s="69"/>
      <c r="I5071" s="76"/>
      <c r="J5071" s="108"/>
      <c r="K5071" s="88"/>
      <c r="N5071" s="18"/>
      <c r="P5071" s="4">
        <v>195.0</v>
      </c>
      <c r="Q5071" s="4"/>
      <c r="R5071" s="4"/>
      <c r="S5071" s="21"/>
      <c r="T5071" s="21"/>
      <c r="V5071" s="89"/>
      <c r="Z5071" s="73"/>
      <c r="AA5071" s="73">
        <v>12.005751258087713</v>
      </c>
      <c r="AB5071" s="4"/>
      <c r="AC5071" s="74"/>
      <c r="AD5071" s="75"/>
      <c r="AE5071" s="75"/>
      <c r="AF5071" s="76"/>
      <c r="AJ5071" s="90"/>
      <c r="AK5071" s="18"/>
      <c r="AL5071" s="18"/>
      <c r="AT5071" s="18"/>
      <c r="AU5071" s="91"/>
    </row>
    <row r="5072" ht="12.0" customHeight="1">
      <c r="A5072" s="97">
        <v>1112028.0</v>
      </c>
      <c r="B5072" s="92" t="s">
        <v>5508</v>
      </c>
      <c r="C5072" s="93"/>
      <c r="D5072" s="82">
        <v>85.12</v>
      </c>
      <c r="E5072" s="94" t="s">
        <v>245</v>
      </c>
      <c r="F5072" s="84">
        <f t="shared" si="422"/>
        <v>103.8464</v>
      </c>
      <c r="G5072" s="95"/>
      <c r="H5072" s="69"/>
      <c r="I5072" s="76"/>
      <c r="J5072" s="108"/>
      <c r="K5072" s="88"/>
      <c r="N5072" s="18"/>
      <c r="P5072" s="4">
        <v>195.0</v>
      </c>
      <c r="Q5072" s="4"/>
      <c r="R5072" s="4"/>
      <c r="S5072" s="21"/>
      <c r="T5072" s="21"/>
      <c r="V5072" s="89"/>
      <c r="Z5072" s="73"/>
      <c r="AA5072" s="73">
        <v>12.005751258087713</v>
      </c>
      <c r="AB5072" s="4"/>
      <c r="AC5072" s="74"/>
      <c r="AD5072" s="75"/>
      <c r="AE5072" s="75"/>
      <c r="AF5072" s="76"/>
      <c r="AJ5072" s="90"/>
      <c r="AK5072" s="18"/>
      <c r="AL5072" s="18"/>
      <c r="AT5072" s="18"/>
      <c r="AU5072" s="91"/>
    </row>
    <row r="5073" ht="12.0" customHeight="1">
      <c r="A5073" s="97">
        <v>5113029.0</v>
      </c>
      <c r="B5073" s="92" t="s">
        <v>5509</v>
      </c>
      <c r="C5073" s="93"/>
      <c r="D5073" s="82">
        <v>95.22</v>
      </c>
      <c r="E5073" s="94"/>
      <c r="F5073" s="84">
        <f t="shared" si="422"/>
        <v>116.1684</v>
      </c>
      <c r="G5073" s="95"/>
      <c r="H5073" s="69"/>
      <c r="I5073" s="76"/>
      <c r="J5073" s="108"/>
      <c r="K5073" s="88"/>
      <c r="N5073" s="18"/>
      <c r="P5073" s="4">
        <v>195.0</v>
      </c>
      <c r="Q5073" s="4"/>
      <c r="R5073" s="4"/>
      <c r="S5073" s="21"/>
      <c r="T5073" s="21"/>
      <c r="V5073" s="89"/>
      <c r="Z5073" s="73"/>
      <c r="AA5073" s="73">
        <v>12.001928020565558</v>
      </c>
      <c r="AB5073" s="4"/>
      <c r="AC5073" s="74"/>
      <c r="AD5073" s="75"/>
      <c r="AE5073" s="75"/>
      <c r="AF5073" s="76"/>
      <c r="AJ5073" s="90">
        <v>1112029.0</v>
      </c>
      <c r="AK5073" s="18"/>
      <c r="AL5073" s="18"/>
      <c r="AT5073" s="18"/>
      <c r="AU5073" s="91"/>
    </row>
    <row r="5074" ht="12.0" customHeight="1">
      <c r="A5074" s="97">
        <v>5113030.0</v>
      </c>
      <c r="B5074" s="92" t="s">
        <v>5510</v>
      </c>
      <c r="C5074" s="93"/>
      <c r="D5074" s="82">
        <v>95.22</v>
      </c>
      <c r="E5074" s="94" t="s">
        <v>245</v>
      </c>
      <c r="F5074" s="84">
        <f t="shared" si="422"/>
        <v>116.1684</v>
      </c>
      <c r="G5074" s="95"/>
      <c r="H5074" s="69"/>
      <c r="I5074" s="76"/>
      <c r="J5074" s="108"/>
      <c r="K5074" s="88"/>
      <c r="N5074" s="18"/>
      <c r="P5074" s="4">
        <v>195.0</v>
      </c>
      <c r="Q5074" s="4"/>
      <c r="R5074" s="4"/>
      <c r="S5074" s="21"/>
      <c r="T5074" s="21"/>
      <c r="V5074" s="89"/>
      <c r="Z5074" s="73"/>
      <c r="AA5074" s="73">
        <v>12.001928020565558</v>
      </c>
      <c r="AB5074" s="4"/>
      <c r="AC5074" s="74"/>
      <c r="AD5074" s="75"/>
      <c r="AE5074" s="75"/>
      <c r="AF5074" s="76"/>
      <c r="AJ5074" s="90">
        <v>1112030.0</v>
      </c>
      <c r="AK5074" s="18"/>
      <c r="AL5074" s="18"/>
      <c r="AT5074" s="18"/>
      <c r="AU5074" s="91"/>
    </row>
    <row r="5075" ht="12.0" customHeight="1">
      <c r="A5075" s="97">
        <v>5113031.0</v>
      </c>
      <c r="B5075" s="92" t="s">
        <v>5511</v>
      </c>
      <c r="C5075" s="93"/>
      <c r="D5075" s="82">
        <v>112.1</v>
      </c>
      <c r="E5075" s="94" t="s">
        <v>372</v>
      </c>
      <c r="F5075" s="84">
        <f t="shared" si="422"/>
        <v>136.762</v>
      </c>
      <c r="G5075" s="95"/>
      <c r="H5075" s="69"/>
      <c r="I5075" s="76"/>
      <c r="J5075" s="108"/>
      <c r="K5075" s="88"/>
      <c r="N5075" s="18"/>
      <c r="P5075" s="4">
        <v>195.0</v>
      </c>
      <c r="Q5075" s="4"/>
      <c r="R5075" s="4"/>
      <c r="S5075" s="21"/>
      <c r="T5075" s="21"/>
      <c r="V5075" s="89"/>
      <c r="Z5075" s="73"/>
      <c r="AA5075" s="73">
        <v>11.998361998362</v>
      </c>
      <c r="AB5075" s="4"/>
      <c r="AC5075" s="74"/>
      <c r="AD5075" s="75"/>
      <c r="AE5075" s="75"/>
      <c r="AF5075" s="76"/>
      <c r="AJ5075" s="90">
        <v>1112031.0</v>
      </c>
      <c r="AK5075" s="18"/>
      <c r="AL5075" s="18"/>
      <c r="AT5075" s="18"/>
      <c r="AU5075" s="91"/>
    </row>
    <row r="5076" ht="12.0" customHeight="1">
      <c r="A5076" s="97">
        <v>5113032.0</v>
      </c>
      <c r="B5076" s="92" t="s">
        <v>5512</v>
      </c>
      <c r="C5076" s="93"/>
      <c r="D5076" s="82">
        <v>112.1</v>
      </c>
      <c r="E5076" s="94" t="s">
        <v>245</v>
      </c>
      <c r="F5076" s="84">
        <f t="shared" si="422"/>
        <v>136.762</v>
      </c>
      <c r="G5076" s="95"/>
      <c r="H5076" s="69"/>
      <c r="I5076" s="76"/>
      <c r="J5076" s="108"/>
      <c r="K5076" s="88"/>
      <c r="N5076" s="18"/>
      <c r="P5076" s="4">
        <v>195.0</v>
      </c>
      <c r="Q5076" s="4"/>
      <c r="R5076" s="4"/>
      <c r="S5076" s="21"/>
      <c r="T5076" s="21"/>
      <c r="V5076" s="89"/>
      <c r="Z5076" s="73"/>
      <c r="AA5076" s="73">
        <v>11.998361998362</v>
      </c>
      <c r="AB5076" s="4"/>
      <c r="AC5076" s="74"/>
      <c r="AD5076" s="75"/>
      <c r="AE5076" s="75"/>
      <c r="AF5076" s="76"/>
      <c r="AJ5076" s="90">
        <v>1112032.0</v>
      </c>
      <c r="AK5076" s="18"/>
      <c r="AL5076" s="18"/>
      <c r="AT5076" s="18"/>
      <c r="AU5076" s="91"/>
    </row>
    <row r="5077" ht="12.0" customHeight="1">
      <c r="A5077" s="97">
        <v>5113033.0</v>
      </c>
      <c r="B5077" s="92" t="s">
        <v>5513</v>
      </c>
      <c r="C5077" s="93"/>
      <c r="D5077" s="82">
        <v>122.16</v>
      </c>
      <c r="E5077" s="94" t="s">
        <v>372</v>
      </c>
      <c r="F5077" s="84">
        <f t="shared" si="422"/>
        <v>149.0352</v>
      </c>
      <c r="G5077" s="95"/>
      <c r="H5077" s="69"/>
      <c r="I5077" s="76"/>
      <c r="J5077" s="108"/>
      <c r="K5077" s="88"/>
      <c r="N5077" s="18"/>
      <c r="P5077" s="4">
        <v>195.0</v>
      </c>
      <c r="Q5077" s="4"/>
      <c r="R5077" s="4"/>
      <c r="S5077" s="21"/>
      <c r="T5077" s="21"/>
      <c r="V5077" s="89"/>
      <c r="Z5077" s="73"/>
      <c r="AA5077" s="73">
        <v>11.99899799599197</v>
      </c>
      <c r="AB5077" s="4"/>
      <c r="AC5077" s="74"/>
      <c r="AD5077" s="75"/>
      <c r="AE5077" s="75"/>
      <c r="AF5077" s="76"/>
      <c r="AJ5077" s="90">
        <v>1112033.0</v>
      </c>
      <c r="AK5077" s="18"/>
      <c r="AL5077" s="18"/>
      <c r="AT5077" s="18"/>
      <c r="AU5077" s="91"/>
    </row>
    <row r="5078" ht="12.0" customHeight="1">
      <c r="A5078" s="97">
        <v>5113034.0</v>
      </c>
      <c r="B5078" s="92" t="s">
        <v>5514</v>
      </c>
      <c r="C5078" s="93"/>
      <c r="D5078" s="82">
        <v>122.16</v>
      </c>
      <c r="E5078" s="94" t="s">
        <v>372</v>
      </c>
      <c r="F5078" s="84">
        <f t="shared" si="422"/>
        <v>149.0352</v>
      </c>
      <c r="G5078" s="95"/>
      <c r="H5078" s="69"/>
      <c r="I5078" s="76"/>
      <c r="J5078" s="108"/>
      <c r="K5078" s="88"/>
      <c r="N5078" s="18"/>
      <c r="P5078" s="4">
        <v>195.0</v>
      </c>
      <c r="Q5078" s="4"/>
      <c r="R5078" s="4"/>
      <c r="S5078" s="21"/>
      <c r="T5078" s="21"/>
      <c r="V5078" s="89"/>
      <c r="Z5078" s="73"/>
      <c r="AA5078" s="73">
        <v>11.99899799599197</v>
      </c>
      <c r="AB5078" s="4"/>
      <c r="AC5078" s="74"/>
      <c r="AD5078" s="75"/>
      <c r="AE5078" s="75"/>
      <c r="AF5078" s="76"/>
      <c r="AJ5078" s="90">
        <v>1112034.0</v>
      </c>
      <c r="AK5078" s="18"/>
      <c r="AL5078" s="18"/>
      <c r="AT5078" s="18"/>
      <c r="AU5078" s="91"/>
    </row>
    <row r="5079" ht="12.0" customHeight="1">
      <c r="A5079" s="97">
        <v>1112035.0</v>
      </c>
      <c r="B5079" s="92" t="s">
        <v>5515</v>
      </c>
      <c r="C5079" s="93"/>
      <c r="D5079" s="82">
        <v>122.16</v>
      </c>
      <c r="E5079" s="94" t="s">
        <v>372</v>
      </c>
      <c r="F5079" s="84">
        <f t="shared" si="422"/>
        <v>149.0352</v>
      </c>
      <c r="G5079" s="95"/>
      <c r="H5079" s="69"/>
      <c r="I5079" s="76"/>
      <c r="J5079" s="108"/>
      <c r="K5079" s="88"/>
      <c r="N5079" s="18"/>
      <c r="P5079" s="4">
        <v>195.0</v>
      </c>
      <c r="Q5079" s="4"/>
      <c r="R5079" s="4"/>
      <c r="S5079" s="21"/>
      <c r="T5079" s="21"/>
      <c r="V5079" s="89"/>
      <c r="Z5079" s="73"/>
      <c r="AA5079" s="73">
        <v>11.99899799599197</v>
      </c>
      <c r="AB5079" s="4"/>
      <c r="AC5079" s="74"/>
      <c r="AD5079" s="75"/>
      <c r="AE5079" s="75"/>
      <c r="AF5079" s="76"/>
      <c r="AJ5079" s="90"/>
      <c r="AK5079" s="18"/>
      <c r="AL5079" s="18"/>
      <c r="AT5079" s="18"/>
      <c r="AU5079" s="91"/>
    </row>
    <row r="5080" ht="12.0" customHeight="1">
      <c r="A5080" s="97">
        <v>1112036.0</v>
      </c>
      <c r="B5080" s="92" t="s">
        <v>5516</v>
      </c>
      <c r="C5080" s="93"/>
      <c r="D5080" s="82">
        <v>122.16</v>
      </c>
      <c r="E5080" s="94"/>
      <c r="F5080" s="84">
        <f t="shared" si="422"/>
        <v>149.0352</v>
      </c>
      <c r="G5080" s="95"/>
      <c r="H5080" s="69"/>
      <c r="I5080" s="76"/>
      <c r="J5080" s="108"/>
      <c r="K5080" s="88"/>
      <c r="N5080" s="18"/>
      <c r="P5080" s="4">
        <v>195.0</v>
      </c>
      <c r="Q5080" s="4"/>
      <c r="R5080" s="4"/>
      <c r="S5080" s="21"/>
      <c r="T5080" s="21"/>
      <c r="V5080" s="89"/>
      <c r="Z5080" s="73"/>
      <c r="AA5080" s="73">
        <v>11.99899799599197</v>
      </c>
      <c r="AB5080" s="4"/>
      <c r="AC5080" s="74"/>
      <c r="AD5080" s="75"/>
      <c r="AE5080" s="75"/>
      <c r="AF5080" s="76"/>
      <c r="AJ5080" s="90"/>
      <c r="AK5080" s="18"/>
      <c r="AL5080" s="18"/>
      <c r="AT5080" s="18"/>
      <c r="AU5080" s="91"/>
    </row>
    <row r="5081" ht="12.0" customHeight="1">
      <c r="A5081" s="97">
        <v>5113037.0</v>
      </c>
      <c r="B5081" s="92" t="s">
        <v>5517</v>
      </c>
      <c r="C5081" s="93"/>
      <c r="D5081" s="82">
        <v>122.16</v>
      </c>
      <c r="E5081" s="94" t="s">
        <v>245</v>
      </c>
      <c r="F5081" s="84">
        <f t="shared" si="422"/>
        <v>149.0352</v>
      </c>
      <c r="G5081" s="95"/>
      <c r="H5081" s="69"/>
      <c r="I5081" s="76"/>
      <c r="J5081" s="108"/>
      <c r="K5081" s="88"/>
      <c r="N5081" s="18"/>
      <c r="P5081" s="4">
        <v>195.0</v>
      </c>
      <c r="Q5081" s="4"/>
      <c r="R5081" s="4"/>
      <c r="S5081" s="21"/>
      <c r="T5081" s="21"/>
      <c r="V5081" s="89"/>
      <c r="Z5081" s="73"/>
      <c r="AA5081" s="73">
        <v>11.99899799599197</v>
      </c>
      <c r="AB5081" s="4"/>
      <c r="AC5081" s="74"/>
      <c r="AD5081" s="75"/>
      <c r="AE5081" s="75"/>
      <c r="AF5081" s="76"/>
      <c r="AJ5081" s="90">
        <v>1112037.0</v>
      </c>
      <c r="AK5081" s="18"/>
      <c r="AL5081" s="18"/>
      <c r="AT5081" s="18"/>
      <c r="AU5081" s="91"/>
    </row>
    <row r="5082" ht="12.0" customHeight="1">
      <c r="A5082" s="97">
        <v>5113038.0</v>
      </c>
      <c r="B5082" s="92" t="s">
        <v>5518</v>
      </c>
      <c r="C5082" s="93"/>
      <c r="D5082" s="82">
        <v>122.16</v>
      </c>
      <c r="E5082" s="94" t="s">
        <v>245</v>
      </c>
      <c r="F5082" s="84">
        <f t="shared" si="422"/>
        <v>149.0352</v>
      </c>
      <c r="G5082" s="95"/>
      <c r="H5082" s="69"/>
      <c r="I5082" s="76"/>
      <c r="J5082" s="108"/>
      <c r="K5082" s="88"/>
      <c r="N5082" s="18"/>
      <c r="P5082" s="4">
        <v>195.0</v>
      </c>
      <c r="Q5082" s="4"/>
      <c r="R5082" s="4"/>
      <c r="S5082" s="21"/>
      <c r="T5082" s="21"/>
      <c r="V5082" s="89"/>
      <c r="Z5082" s="73"/>
      <c r="AA5082" s="73">
        <v>11.99899799599197</v>
      </c>
      <c r="AB5082" s="4"/>
      <c r="AC5082" s="74"/>
      <c r="AD5082" s="75"/>
      <c r="AE5082" s="75"/>
      <c r="AF5082" s="76"/>
      <c r="AJ5082" s="90">
        <v>1112038.0</v>
      </c>
      <c r="AK5082" s="18"/>
      <c r="AL5082" s="18"/>
      <c r="AT5082" s="18"/>
      <c r="AU5082" s="91"/>
    </row>
    <row r="5083" ht="12.0" customHeight="1">
      <c r="A5083" s="97">
        <v>1112039.0</v>
      </c>
      <c r="B5083" s="92" t="s">
        <v>5519</v>
      </c>
      <c r="C5083" s="93"/>
      <c r="D5083" s="82">
        <v>175.04</v>
      </c>
      <c r="E5083" s="94"/>
      <c r="F5083" s="84">
        <f t="shared" si="422"/>
        <v>213.5488</v>
      </c>
      <c r="G5083" s="95"/>
      <c r="H5083" s="69"/>
      <c r="I5083" s="76"/>
      <c r="J5083" s="108"/>
      <c r="K5083" s="88"/>
      <c r="N5083" s="18"/>
      <c r="P5083" s="4">
        <v>195.0</v>
      </c>
      <c r="Q5083" s="4"/>
      <c r="R5083" s="4"/>
      <c r="S5083" s="21"/>
      <c r="T5083" s="21"/>
      <c r="V5083" s="89"/>
      <c r="Z5083" s="73"/>
      <c r="AA5083" s="73">
        <v>12.00069923957696</v>
      </c>
      <c r="AB5083" s="4"/>
      <c r="AC5083" s="74"/>
      <c r="AD5083" s="75"/>
      <c r="AE5083" s="75"/>
      <c r="AF5083" s="76"/>
      <c r="AJ5083" s="90"/>
      <c r="AK5083" s="18"/>
      <c r="AL5083" s="18"/>
      <c r="AT5083" s="18"/>
      <c r="AU5083" s="91"/>
    </row>
    <row r="5084" ht="12.0" customHeight="1">
      <c r="A5084" s="97">
        <v>1112040.0</v>
      </c>
      <c r="B5084" s="92" t="s">
        <v>5520</v>
      </c>
      <c r="C5084" s="93"/>
      <c r="D5084" s="82">
        <v>175.04</v>
      </c>
      <c r="E5084" s="94" t="s">
        <v>372</v>
      </c>
      <c r="F5084" s="84">
        <f t="shared" si="422"/>
        <v>213.5488</v>
      </c>
      <c r="G5084" s="95"/>
      <c r="H5084" s="69"/>
      <c r="I5084" s="76"/>
      <c r="J5084" s="108"/>
      <c r="K5084" s="88"/>
      <c r="N5084" s="18"/>
      <c r="P5084" s="4">
        <v>195.0</v>
      </c>
      <c r="Q5084" s="4"/>
      <c r="R5084" s="4"/>
      <c r="S5084" s="21"/>
      <c r="T5084" s="21"/>
      <c r="V5084" s="89"/>
      <c r="Z5084" s="73"/>
      <c r="AA5084" s="73">
        <v>12.00069923957696</v>
      </c>
      <c r="AB5084" s="4"/>
      <c r="AC5084" s="74"/>
      <c r="AD5084" s="75"/>
      <c r="AE5084" s="75"/>
      <c r="AF5084" s="76"/>
      <c r="AJ5084" s="90"/>
      <c r="AK5084" s="18"/>
      <c r="AL5084" s="18"/>
      <c r="AT5084" s="18"/>
      <c r="AU5084" s="91"/>
    </row>
    <row r="5085" ht="12.0" customHeight="1">
      <c r="A5085" s="97">
        <v>1112041.0</v>
      </c>
      <c r="B5085" s="92" t="s">
        <v>5521</v>
      </c>
      <c r="C5085" s="93"/>
      <c r="D5085" s="82">
        <v>175.04</v>
      </c>
      <c r="E5085" s="94" t="s">
        <v>372</v>
      </c>
      <c r="F5085" s="84">
        <f t="shared" si="422"/>
        <v>213.5488</v>
      </c>
      <c r="G5085" s="95"/>
      <c r="H5085" s="69"/>
      <c r="I5085" s="76"/>
      <c r="J5085" s="108"/>
      <c r="K5085" s="88"/>
      <c r="N5085" s="18"/>
      <c r="P5085" s="4">
        <v>195.0</v>
      </c>
      <c r="Q5085" s="4"/>
      <c r="R5085" s="4"/>
      <c r="S5085" s="21"/>
      <c r="T5085" s="21"/>
      <c r="V5085" s="89"/>
      <c r="Z5085" s="73"/>
      <c r="AA5085" s="73">
        <v>12.00069923957696</v>
      </c>
      <c r="AB5085" s="4"/>
      <c r="AC5085" s="74"/>
      <c r="AD5085" s="75"/>
      <c r="AE5085" s="75"/>
      <c r="AF5085" s="76"/>
      <c r="AJ5085" s="90"/>
      <c r="AK5085" s="18"/>
      <c r="AL5085" s="18"/>
      <c r="AT5085" s="18"/>
      <c r="AU5085" s="91"/>
    </row>
    <row r="5086" ht="12.0" customHeight="1">
      <c r="A5086" s="97">
        <v>1112042.0</v>
      </c>
      <c r="B5086" s="92" t="s">
        <v>5522</v>
      </c>
      <c r="C5086" s="93"/>
      <c r="D5086" s="82">
        <v>175.04</v>
      </c>
      <c r="E5086" s="94" t="s">
        <v>372</v>
      </c>
      <c r="F5086" s="84">
        <f t="shared" si="422"/>
        <v>213.5488</v>
      </c>
      <c r="G5086" s="95"/>
      <c r="H5086" s="69"/>
      <c r="I5086" s="76"/>
      <c r="J5086" s="108"/>
      <c r="K5086" s="88"/>
      <c r="N5086" s="18"/>
      <c r="P5086" s="4">
        <v>195.0</v>
      </c>
      <c r="Q5086" s="4"/>
      <c r="R5086" s="4"/>
      <c r="S5086" s="21"/>
      <c r="T5086" s="21"/>
      <c r="V5086" s="89"/>
      <c r="Z5086" s="73"/>
      <c r="AA5086" s="73">
        <v>12.00069923957696</v>
      </c>
      <c r="AB5086" s="4"/>
      <c r="AC5086" s="74"/>
      <c r="AD5086" s="75"/>
      <c r="AE5086" s="75"/>
      <c r="AF5086" s="76"/>
      <c r="AJ5086" s="90"/>
      <c r="AK5086" s="18"/>
      <c r="AL5086" s="18"/>
      <c r="AT5086" s="18"/>
      <c r="AU5086" s="91"/>
    </row>
    <row r="5087" ht="12.0" customHeight="1">
      <c r="A5087" s="97">
        <v>5113043.0</v>
      </c>
      <c r="B5087" s="92" t="s">
        <v>5523</v>
      </c>
      <c r="C5087" s="93"/>
      <c r="D5087" s="82">
        <v>175.04</v>
      </c>
      <c r="E5087" s="94"/>
      <c r="F5087" s="84">
        <f t="shared" si="422"/>
        <v>213.5488</v>
      </c>
      <c r="G5087" s="95"/>
      <c r="H5087" s="69"/>
      <c r="I5087" s="76"/>
      <c r="J5087" s="108"/>
      <c r="K5087" s="88"/>
      <c r="N5087" s="18"/>
      <c r="P5087" s="4">
        <v>195.0</v>
      </c>
      <c r="Q5087" s="4"/>
      <c r="R5087" s="4"/>
      <c r="S5087" s="21"/>
      <c r="T5087" s="21"/>
      <c r="V5087" s="89"/>
      <c r="Z5087" s="73"/>
      <c r="AA5087" s="73">
        <v>12.00069923957696</v>
      </c>
      <c r="AB5087" s="4"/>
      <c r="AC5087" s="74"/>
      <c r="AD5087" s="75"/>
      <c r="AE5087" s="75"/>
      <c r="AF5087" s="76"/>
      <c r="AJ5087" s="90">
        <v>1112043.0</v>
      </c>
      <c r="AK5087" s="18"/>
      <c r="AL5087" s="18"/>
      <c r="AT5087" s="18"/>
      <c r="AU5087" s="91"/>
    </row>
    <row r="5088" ht="12.0" customHeight="1">
      <c r="A5088" s="97">
        <v>5113044.0</v>
      </c>
      <c r="B5088" s="92" t="s">
        <v>5524</v>
      </c>
      <c r="C5088" s="93"/>
      <c r="D5088" s="82">
        <v>175.04</v>
      </c>
      <c r="E5088" s="94" t="s">
        <v>245</v>
      </c>
      <c r="F5088" s="84">
        <f t="shared" si="422"/>
        <v>213.5488</v>
      </c>
      <c r="G5088" s="95"/>
      <c r="H5088" s="69"/>
      <c r="I5088" s="76"/>
      <c r="J5088" s="108"/>
      <c r="K5088" s="88"/>
      <c r="N5088" s="18"/>
      <c r="P5088" s="4">
        <v>195.0</v>
      </c>
      <c r="Q5088" s="4"/>
      <c r="R5088" s="4"/>
      <c r="S5088" s="21"/>
      <c r="T5088" s="21"/>
      <c r="V5088" s="89"/>
      <c r="Z5088" s="73"/>
      <c r="AA5088" s="73">
        <v>12.00069923957696</v>
      </c>
      <c r="AB5088" s="4"/>
      <c r="AC5088" s="74"/>
      <c r="AD5088" s="75"/>
      <c r="AE5088" s="75"/>
      <c r="AF5088" s="76"/>
      <c r="AJ5088" s="90">
        <v>1112044.0</v>
      </c>
      <c r="AK5088" s="18"/>
      <c r="AL5088" s="18"/>
      <c r="AT5088" s="18"/>
      <c r="AU5088" s="91"/>
    </row>
    <row r="5089" ht="12.0" customHeight="1">
      <c r="A5089" s="97">
        <v>5113045.0</v>
      </c>
      <c r="B5089" s="92" t="s">
        <v>5525</v>
      </c>
      <c r="C5089" s="93"/>
      <c r="D5089" s="82">
        <v>175.04</v>
      </c>
      <c r="E5089" s="94" t="s">
        <v>372</v>
      </c>
      <c r="F5089" s="84">
        <f t="shared" si="422"/>
        <v>213.5488</v>
      </c>
      <c r="G5089" s="95"/>
      <c r="H5089" s="69"/>
      <c r="I5089" s="76"/>
      <c r="J5089" s="108"/>
      <c r="K5089" s="88"/>
      <c r="N5089" s="18"/>
      <c r="P5089" s="4">
        <v>195.0</v>
      </c>
      <c r="Q5089" s="4"/>
      <c r="R5089" s="4"/>
      <c r="S5089" s="21"/>
      <c r="T5089" s="21"/>
      <c r="V5089" s="89"/>
      <c r="Z5089" s="73"/>
      <c r="AA5089" s="73">
        <v>12.00069923957696</v>
      </c>
      <c r="AB5089" s="4"/>
      <c r="AC5089" s="74"/>
      <c r="AD5089" s="75"/>
      <c r="AE5089" s="75"/>
      <c r="AF5089" s="76"/>
      <c r="AJ5089" s="90">
        <v>1112045.0</v>
      </c>
      <c r="AK5089" s="18"/>
      <c r="AL5089" s="18"/>
      <c r="AT5089" s="18"/>
      <c r="AU5089" s="91"/>
    </row>
    <row r="5090" ht="12.0" customHeight="1">
      <c r="A5090" s="97">
        <v>5113046.0</v>
      </c>
      <c r="B5090" s="92" t="s">
        <v>5526</v>
      </c>
      <c r="C5090" s="93"/>
      <c r="D5090" s="82">
        <v>175.04</v>
      </c>
      <c r="E5090" s="94" t="s">
        <v>372</v>
      </c>
      <c r="F5090" s="84">
        <f t="shared" si="422"/>
        <v>213.5488</v>
      </c>
      <c r="G5090" s="95"/>
      <c r="H5090" s="69"/>
      <c r="I5090" s="76"/>
      <c r="J5090" s="108"/>
      <c r="K5090" s="88"/>
      <c r="N5090" s="18"/>
      <c r="P5090" s="4">
        <v>195.0</v>
      </c>
      <c r="Q5090" s="4"/>
      <c r="R5090" s="4"/>
      <c r="S5090" s="21"/>
      <c r="T5090" s="21"/>
      <c r="V5090" s="89"/>
      <c r="Z5090" s="73"/>
      <c r="AA5090" s="73">
        <v>12.00069923957696</v>
      </c>
      <c r="AB5090" s="4"/>
      <c r="AC5090" s="74"/>
      <c r="AD5090" s="75"/>
      <c r="AE5090" s="75"/>
      <c r="AF5090" s="76"/>
      <c r="AJ5090" s="90">
        <v>1112046.0</v>
      </c>
      <c r="AK5090" s="18"/>
      <c r="AL5090" s="18"/>
      <c r="AT5090" s="18"/>
      <c r="AU5090" s="91"/>
    </row>
    <row r="5091" ht="12.0" customHeight="1">
      <c r="A5091" s="97">
        <v>1112047.0</v>
      </c>
      <c r="B5091" s="92" t="s">
        <v>5527</v>
      </c>
      <c r="C5091" s="93"/>
      <c r="D5091" s="82">
        <v>210.48</v>
      </c>
      <c r="E5091" s="94"/>
      <c r="F5091" s="84">
        <f t="shared" si="422"/>
        <v>256.7856</v>
      </c>
      <c r="G5091" s="95"/>
      <c r="H5091" s="69"/>
      <c r="I5091" s="76"/>
      <c r="J5091" s="108"/>
      <c r="K5091" s="88"/>
      <c r="N5091" s="18"/>
      <c r="P5091" s="4">
        <v>195.0</v>
      </c>
      <c r="Q5091" s="4"/>
      <c r="R5091" s="4"/>
      <c r="S5091" s="21"/>
      <c r="T5091" s="21"/>
      <c r="V5091" s="89"/>
      <c r="Z5091" s="73"/>
      <c r="AA5091" s="73">
        <v>12.001163044268367</v>
      </c>
      <c r="AB5091" s="4"/>
      <c r="AC5091" s="74"/>
      <c r="AD5091" s="75"/>
      <c r="AE5091" s="75"/>
      <c r="AF5091" s="76"/>
      <c r="AJ5091" s="90"/>
      <c r="AK5091" s="18"/>
      <c r="AL5091" s="18"/>
      <c r="AT5091" s="18"/>
      <c r="AU5091" s="91"/>
    </row>
    <row r="5092" ht="12.0" customHeight="1">
      <c r="A5092" s="97">
        <v>1112048.0</v>
      </c>
      <c r="B5092" s="92" t="s">
        <v>5528</v>
      </c>
      <c r="C5092" s="93"/>
      <c r="D5092" s="82">
        <v>210.48</v>
      </c>
      <c r="E5092" s="94" t="s">
        <v>372</v>
      </c>
      <c r="F5092" s="84">
        <f t="shared" si="422"/>
        <v>256.7856</v>
      </c>
      <c r="G5092" s="95"/>
      <c r="H5092" s="69"/>
      <c r="I5092" s="76"/>
      <c r="J5092" s="108"/>
      <c r="K5092" s="88"/>
      <c r="N5092" s="18"/>
      <c r="P5092" s="4">
        <v>195.0</v>
      </c>
      <c r="Q5092" s="4"/>
      <c r="R5092" s="4"/>
      <c r="S5092" s="21"/>
      <c r="T5092" s="21"/>
      <c r="V5092" s="89"/>
      <c r="Z5092" s="73"/>
      <c r="AA5092" s="73">
        <v>12.001163044268367</v>
      </c>
      <c r="AB5092" s="4"/>
      <c r="AC5092" s="74"/>
      <c r="AD5092" s="75"/>
      <c r="AE5092" s="75"/>
      <c r="AF5092" s="76"/>
      <c r="AJ5092" s="90"/>
      <c r="AK5092" s="18"/>
      <c r="AL5092" s="18"/>
      <c r="AT5092" s="18"/>
      <c r="AU5092" s="91"/>
    </row>
    <row r="5093" ht="12.0" customHeight="1">
      <c r="A5093" s="97">
        <v>1112049.0</v>
      </c>
      <c r="B5093" s="92" t="s">
        <v>5529</v>
      </c>
      <c r="C5093" s="93"/>
      <c r="D5093" s="82">
        <v>197.03</v>
      </c>
      <c r="E5093" s="94"/>
      <c r="F5093" s="84">
        <f t="shared" si="422"/>
        <v>240.3766</v>
      </c>
      <c r="G5093" s="95"/>
      <c r="H5093" s="69"/>
      <c r="I5093" s="76"/>
      <c r="J5093" s="108"/>
      <c r="K5093" s="88"/>
      <c r="N5093" s="18"/>
      <c r="P5093" s="4">
        <v>195.0</v>
      </c>
      <c r="Q5093" s="4"/>
      <c r="R5093" s="4"/>
      <c r="S5093" s="21"/>
      <c r="T5093" s="21"/>
      <c r="V5093" s="89"/>
      <c r="Z5093" s="73"/>
      <c r="AA5093" s="73">
        <v>12.001163044268367</v>
      </c>
      <c r="AB5093" s="4"/>
      <c r="AC5093" s="74"/>
      <c r="AD5093" s="75"/>
      <c r="AE5093" s="75"/>
      <c r="AF5093" s="76"/>
      <c r="AJ5093" s="90"/>
      <c r="AK5093" s="18"/>
      <c r="AL5093" s="18"/>
      <c r="AT5093" s="18"/>
      <c r="AU5093" s="91"/>
    </row>
    <row r="5094" ht="12.0" customHeight="1">
      <c r="A5094" s="97">
        <v>1112050.0</v>
      </c>
      <c r="B5094" s="92" t="s">
        <v>5530</v>
      </c>
      <c r="C5094" s="93"/>
      <c r="D5094" s="82">
        <v>197.03</v>
      </c>
      <c r="E5094" s="94" t="s">
        <v>245</v>
      </c>
      <c r="F5094" s="84">
        <f t="shared" si="422"/>
        <v>240.3766</v>
      </c>
      <c r="G5094" s="95"/>
      <c r="H5094" s="69"/>
      <c r="I5094" s="76"/>
      <c r="J5094" s="108"/>
      <c r="K5094" s="88"/>
      <c r="N5094" s="18"/>
      <c r="P5094" s="4">
        <v>195.0</v>
      </c>
      <c r="Q5094" s="4"/>
      <c r="R5094" s="4"/>
      <c r="S5094" s="21"/>
      <c r="T5094" s="21"/>
      <c r="V5094" s="89"/>
      <c r="Z5094" s="73"/>
      <c r="AA5094" s="73">
        <v>12.001163044268367</v>
      </c>
      <c r="AB5094" s="4"/>
      <c r="AC5094" s="74"/>
      <c r="AD5094" s="75"/>
      <c r="AE5094" s="75"/>
      <c r="AF5094" s="76"/>
      <c r="AJ5094" s="90"/>
      <c r="AK5094" s="18"/>
      <c r="AL5094" s="18"/>
      <c r="AT5094" s="18"/>
      <c r="AU5094" s="91"/>
    </row>
    <row r="5095" ht="12.0" customHeight="1">
      <c r="A5095" s="97">
        <v>5113051.0</v>
      </c>
      <c r="B5095" s="92" t="s">
        <v>5531</v>
      </c>
      <c r="C5095" s="93"/>
      <c r="D5095" s="82">
        <v>210.48</v>
      </c>
      <c r="E5095" s="94" t="s">
        <v>245</v>
      </c>
      <c r="F5095" s="84">
        <f t="shared" si="422"/>
        <v>256.7856</v>
      </c>
      <c r="G5095" s="95"/>
      <c r="H5095" s="69"/>
      <c r="I5095" s="76"/>
      <c r="J5095" s="108"/>
      <c r="K5095" s="88"/>
      <c r="N5095" s="18"/>
      <c r="P5095" s="4">
        <v>195.0</v>
      </c>
      <c r="Q5095" s="4"/>
      <c r="R5095" s="4"/>
      <c r="S5095" s="21"/>
      <c r="T5095" s="21"/>
      <c r="V5095" s="89"/>
      <c r="Z5095" s="73"/>
      <c r="AA5095" s="73">
        <v>12.001163044268367</v>
      </c>
      <c r="AB5095" s="4"/>
      <c r="AC5095" s="74"/>
      <c r="AD5095" s="75"/>
      <c r="AE5095" s="75"/>
      <c r="AF5095" s="76"/>
      <c r="AJ5095" s="90">
        <v>1112051.0</v>
      </c>
      <c r="AK5095" s="18"/>
      <c r="AL5095" s="18"/>
      <c r="AT5095" s="18"/>
      <c r="AU5095" s="91"/>
    </row>
    <row r="5096" ht="12.0" customHeight="1">
      <c r="A5096" s="97">
        <v>5113052.0</v>
      </c>
      <c r="B5096" s="92" t="s">
        <v>5532</v>
      </c>
      <c r="C5096" s="93"/>
      <c r="D5096" s="82">
        <v>210.48</v>
      </c>
      <c r="E5096" s="94"/>
      <c r="F5096" s="84">
        <f t="shared" si="422"/>
        <v>256.7856</v>
      </c>
      <c r="G5096" s="95"/>
      <c r="H5096" s="69"/>
      <c r="I5096" s="76"/>
      <c r="J5096" s="108"/>
      <c r="K5096" s="88"/>
      <c r="N5096" s="18"/>
      <c r="P5096" s="4">
        <v>195.0</v>
      </c>
      <c r="Q5096" s="4"/>
      <c r="R5096" s="4"/>
      <c r="S5096" s="21"/>
      <c r="T5096" s="21"/>
      <c r="V5096" s="89"/>
      <c r="Z5096" s="73"/>
      <c r="AA5096" s="73">
        <v>12.001163044268367</v>
      </c>
      <c r="AB5096" s="4"/>
      <c r="AC5096" s="74"/>
      <c r="AD5096" s="75"/>
      <c r="AE5096" s="75"/>
      <c r="AF5096" s="76"/>
      <c r="AJ5096" s="90">
        <v>1112052.0</v>
      </c>
      <c r="AK5096" s="18"/>
      <c r="AL5096" s="18"/>
      <c r="AT5096" s="18"/>
      <c r="AU5096" s="91"/>
    </row>
    <row r="5097" ht="12.0" customHeight="1">
      <c r="A5097" s="97">
        <v>5113053.0</v>
      </c>
      <c r="B5097" s="92" t="s">
        <v>5533</v>
      </c>
      <c r="C5097" s="93"/>
      <c r="D5097" s="82">
        <v>210.48</v>
      </c>
      <c r="E5097" s="94" t="s">
        <v>245</v>
      </c>
      <c r="F5097" s="84">
        <f t="shared" si="422"/>
        <v>256.7856</v>
      </c>
      <c r="G5097" s="95"/>
      <c r="H5097" s="69"/>
      <c r="I5097" s="76"/>
      <c r="J5097" s="108"/>
      <c r="K5097" s="88"/>
      <c r="N5097" s="18"/>
      <c r="P5097" s="4">
        <v>195.0</v>
      </c>
      <c r="Q5097" s="4"/>
      <c r="R5097" s="4"/>
      <c r="S5097" s="21"/>
      <c r="T5097" s="21"/>
      <c r="V5097" s="89"/>
      <c r="Z5097" s="73"/>
      <c r="AA5097" s="73">
        <v>12.001163044268367</v>
      </c>
      <c r="AB5097" s="4"/>
      <c r="AC5097" s="74"/>
      <c r="AD5097" s="75"/>
      <c r="AE5097" s="75"/>
      <c r="AF5097" s="76"/>
      <c r="AJ5097" s="90">
        <v>1112053.0</v>
      </c>
      <c r="AK5097" s="18"/>
      <c r="AL5097" s="18"/>
      <c r="AT5097" s="18"/>
      <c r="AU5097" s="91"/>
    </row>
    <row r="5098" ht="12.0" customHeight="1">
      <c r="A5098" s="97">
        <v>5113054.0</v>
      </c>
      <c r="B5098" s="92" t="s">
        <v>5534</v>
      </c>
      <c r="C5098" s="93"/>
      <c r="D5098" s="82">
        <v>210.48</v>
      </c>
      <c r="E5098" s="94" t="s">
        <v>372</v>
      </c>
      <c r="F5098" s="84">
        <f t="shared" si="422"/>
        <v>256.7856</v>
      </c>
      <c r="G5098" s="95"/>
      <c r="H5098" s="69"/>
      <c r="I5098" s="76"/>
      <c r="J5098" s="108"/>
      <c r="K5098" s="88"/>
      <c r="N5098" s="18"/>
      <c r="P5098" s="4">
        <v>195.0</v>
      </c>
      <c r="Q5098" s="4"/>
      <c r="R5098" s="4"/>
      <c r="S5098" s="21"/>
      <c r="T5098" s="21"/>
      <c r="V5098" s="89"/>
      <c r="Z5098" s="73"/>
      <c r="AA5098" s="73">
        <v>12.001163044268367</v>
      </c>
      <c r="AB5098" s="4"/>
      <c r="AC5098" s="74"/>
      <c r="AD5098" s="75"/>
      <c r="AE5098" s="75"/>
      <c r="AF5098" s="76"/>
      <c r="AJ5098" s="90">
        <v>1112054.0</v>
      </c>
      <c r="AK5098" s="18"/>
      <c r="AL5098" s="18"/>
      <c r="AT5098" s="18"/>
      <c r="AU5098" s="91"/>
    </row>
    <row r="5099" ht="12.0" customHeight="1">
      <c r="A5099" s="97">
        <v>5113055.0</v>
      </c>
      <c r="B5099" s="92" t="s">
        <v>5535</v>
      </c>
      <c r="C5099" s="93"/>
      <c r="D5099" s="82">
        <v>210.48</v>
      </c>
      <c r="E5099" s="94" t="s">
        <v>372</v>
      </c>
      <c r="F5099" s="84">
        <f t="shared" si="422"/>
        <v>256.7856</v>
      </c>
      <c r="G5099" s="95"/>
      <c r="H5099" s="69"/>
      <c r="I5099" s="76"/>
      <c r="J5099" s="108"/>
      <c r="K5099" s="88"/>
      <c r="N5099" s="18"/>
      <c r="P5099" s="4">
        <v>195.0</v>
      </c>
      <c r="Q5099" s="4"/>
      <c r="R5099" s="4"/>
      <c r="S5099" s="21"/>
      <c r="T5099" s="21"/>
      <c r="V5099" s="89"/>
      <c r="Z5099" s="73"/>
      <c r="AA5099" s="73">
        <v>12.001163044268367</v>
      </c>
      <c r="AB5099" s="4"/>
      <c r="AC5099" s="74"/>
      <c r="AD5099" s="75"/>
      <c r="AE5099" s="75"/>
      <c r="AF5099" s="76"/>
      <c r="AJ5099" s="90">
        <v>1112055.0</v>
      </c>
      <c r="AK5099" s="18"/>
      <c r="AL5099" s="18"/>
      <c r="AT5099" s="18"/>
      <c r="AU5099" s="91"/>
    </row>
    <row r="5100" ht="12.0" customHeight="1">
      <c r="A5100" s="97">
        <v>5113056.0</v>
      </c>
      <c r="B5100" s="92" t="s">
        <v>5536</v>
      </c>
      <c r="C5100" s="93"/>
      <c r="D5100" s="82">
        <v>210.48</v>
      </c>
      <c r="E5100" s="94" t="s">
        <v>245</v>
      </c>
      <c r="F5100" s="84">
        <f t="shared" si="422"/>
        <v>256.7856</v>
      </c>
      <c r="G5100" s="95"/>
      <c r="H5100" s="69"/>
      <c r="I5100" s="76"/>
      <c r="J5100" s="108"/>
      <c r="K5100" s="88"/>
      <c r="N5100" s="18"/>
      <c r="P5100" s="4">
        <v>195.0</v>
      </c>
      <c r="Q5100" s="4"/>
      <c r="R5100" s="4"/>
      <c r="S5100" s="21"/>
      <c r="T5100" s="21"/>
      <c r="V5100" s="89"/>
      <c r="Z5100" s="73"/>
      <c r="AA5100" s="73">
        <v>12.001163044268367</v>
      </c>
      <c r="AB5100" s="4"/>
      <c r="AC5100" s="74"/>
      <c r="AD5100" s="75"/>
      <c r="AE5100" s="75"/>
      <c r="AF5100" s="76"/>
      <c r="AJ5100" s="90">
        <v>1112056.0</v>
      </c>
      <c r="AK5100" s="18"/>
      <c r="AL5100" s="18"/>
      <c r="AT5100" s="18"/>
      <c r="AU5100" s="91"/>
    </row>
    <row r="5101" ht="12.0" customHeight="1">
      <c r="A5101" s="97">
        <v>1112057.0</v>
      </c>
      <c r="B5101" s="92" t="s">
        <v>5537</v>
      </c>
      <c r="C5101" s="93"/>
      <c r="D5101" s="82">
        <v>256.99</v>
      </c>
      <c r="E5101" s="94"/>
      <c r="F5101" s="84">
        <f t="shared" si="422"/>
        <v>313.5278</v>
      </c>
      <c r="G5101" s="95"/>
      <c r="H5101" s="69"/>
      <c r="I5101" s="76"/>
      <c r="J5101" s="108"/>
      <c r="K5101" s="88"/>
      <c r="N5101" s="18"/>
      <c r="P5101" s="4">
        <v>195.0</v>
      </c>
      <c r="Q5101" s="4"/>
      <c r="R5101" s="4"/>
      <c r="S5101" s="21"/>
      <c r="T5101" s="21"/>
      <c r="V5101" s="89"/>
      <c r="Z5101" s="73"/>
      <c r="AA5101" s="73">
        <v>12.00285782329125</v>
      </c>
      <c r="AB5101" s="4"/>
      <c r="AC5101" s="74"/>
      <c r="AD5101" s="75"/>
      <c r="AE5101" s="75"/>
      <c r="AF5101" s="76"/>
      <c r="AJ5101" s="90"/>
      <c r="AK5101" s="18"/>
      <c r="AL5101" s="18"/>
      <c r="AT5101" s="18"/>
      <c r="AU5101" s="91"/>
    </row>
    <row r="5102" ht="12.0" customHeight="1">
      <c r="A5102" s="97">
        <v>1112058.0</v>
      </c>
      <c r="B5102" s="92" t="s">
        <v>5538</v>
      </c>
      <c r="C5102" s="93"/>
      <c r="D5102" s="82">
        <v>256.99</v>
      </c>
      <c r="E5102" s="94" t="s">
        <v>372</v>
      </c>
      <c r="F5102" s="84">
        <f t="shared" si="422"/>
        <v>313.5278</v>
      </c>
      <c r="G5102" s="95"/>
      <c r="H5102" s="69"/>
      <c r="I5102" s="76"/>
      <c r="J5102" s="108"/>
      <c r="K5102" s="88"/>
      <c r="N5102" s="18"/>
      <c r="P5102" s="4">
        <v>195.0</v>
      </c>
      <c r="Q5102" s="4"/>
      <c r="R5102" s="4"/>
      <c r="S5102" s="21"/>
      <c r="T5102" s="21"/>
      <c r="V5102" s="89"/>
      <c r="Z5102" s="73"/>
      <c r="AA5102" s="73">
        <v>12.00285782329125</v>
      </c>
      <c r="AB5102" s="4"/>
      <c r="AC5102" s="74"/>
      <c r="AD5102" s="75"/>
      <c r="AE5102" s="75"/>
      <c r="AF5102" s="76"/>
      <c r="AJ5102" s="90"/>
      <c r="AK5102" s="18"/>
      <c r="AL5102" s="18"/>
      <c r="AT5102" s="18"/>
      <c r="AU5102" s="91"/>
    </row>
    <row r="5103" ht="12.0" customHeight="1">
      <c r="A5103" s="97">
        <v>5113059.0</v>
      </c>
      <c r="B5103" s="92" t="s">
        <v>5539</v>
      </c>
      <c r="C5103" s="93"/>
      <c r="D5103" s="82">
        <v>256.99</v>
      </c>
      <c r="E5103" s="94"/>
      <c r="F5103" s="84">
        <f t="shared" si="422"/>
        <v>313.5278</v>
      </c>
      <c r="G5103" s="95"/>
      <c r="H5103" s="69"/>
      <c r="I5103" s="76"/>
      <c r="J5103" s="108"/>
      <c r="K5103" s="88"/>
      <c r="N5103" s="18"/>
      <c r="P5103" s="4">
        <v>195.0</v>
      </c>
      <c r="Q5103" s="4"/>
      <c r="R5103" s="4"/>
      <c r="S5103" s="21"/>
      <c r="T5103" s="21"/>
      <c r="V5103" s="89"/>
      <c r="Z5103" s="73"/>
      <c r="AA5103" s="73">
        <v>12.00285782329125</v>
      </c>
      <c r="AB5103" s="4"/>
      <c r="AC5103" s="74"/>
      <c r="AD5103" s="75"/>
      <c r="AE5103" s="75"/>
      <c r="AF5103" s="76"/>
      <c r="AJ5103" s="90">
        <v>1112059.0</v>
      </c>
      <c r="AK5103" s="18"/>
      <c r="AL5103" s="18"/>
      <c r="AT5103" s="18"/>
      <c r="AU5103" s="91"/>
    </row>
    <row r="5104" ht="12.0" customHeight="1">
      <c r="A5104" s="97">
        <v>5113060.0</v>
      </c>
      <c r="B5104" s="92" t="s">
        <v>5540</v>
      </c>
      <c r="C5104" s="93"/>
      <c r="D5104" s="82">
        <v>256.99</v>
      </c>
      <c r="E5104" s="94"/>
      <c r="F5104" s="84">
        <f t="shared" si="422"/>
        <v>313.5278</v>
      </c>
      <c r="G5104" s="95"/>
      <c r="H5104" s="69"/>
      <c r="I5104" s="76"/>
      <c r="J5104" s="108"/>
      <c r="K5104" s="88"/>
      <c r="N5104" s="18"/>
      <c r="P5104" s="4">
        <v>195.0</v>
      </c>
      <c r="Q5104" s="4"/>
      <c r="R5104" s="4"/>
      <c r="S5104" s="21"/>
      <c r="T5104" s="21"/>
      <c r="V5104" s="89"/>
      <c r="Z5104" s="73"/>
      <c r="AA5104" s="73">
        <v>12.00285782329125</v>
      </c>
      <c r="AB5104" s="4"/>
      <c r="AC5104" s="74"/>
      <c r="AD5104" s="75"/>
      <c r="AE5104" s="75"/>
      <c r="AF5104" s="76"/>
      <c r="AJ5104" s="90">
        <v>1112060.0</v>
      </c>
      <c r="AK5104" s="18"/>
      <c r="AL5104" s="18"/>
      <c r="AT5104" s="18"/>
      <c r="AU5104" s="91"/>
    </row>
    <row r="5105" ht="12.0" customHeight="1">
      <c r="A5105" s="97">
        <v>1112061.0</v>
      </c>
      <c r="B5105" s="92" t="s">
        <v>5541</v>
      </c>
      <c r="C5105" s="93"/>
      <c r="D5105" s="82">
        <v>244.94</v>
      </c>
      <c r="E5105" s="94" t="s">
        <v>245</v>
      </c>
      <c r="F5105" s="84">
        <f t="shared" si="422"/>
        <v>298.8268</v>
      </c>
      <c r="G5105" s="95"/>
      <c r="H5105" s="69"/>
      <c r="I5105" s="76"/>
      <c r="J5105" s="108"/>
      <c r="K5105" s="88"/>
      <c r="N5105" s="18"/>
      <c r="P5105" s="4">
        <v>195.0</v>
      </c>
      <c r="Q5105" s="4"/>
      <c r="R5105" s="4"/>
      <c r="S5105" s="21"/>
      <c r="T5105" s="21"/>
      <c r="V5105" s="89"/>
      <c r="Z5105" s="73"/>
      <c r="AA5105" s="73">
        <v>11.997895106121732</v>
      </c>
      <c r="AB5105" s="4"/>
      <c r="AC5105" s="74"/>
      <c r="AD5105" s="75"/>
      <c r="AE5105" s="75"/>
      <c r="AF5105" s="76"/>
      <c r="AJ5105" s="90"/>
      <c r="AK5105" s="18"/>
      <c r="AL5105" s="18"/>
      <c r="AT5105" s="18"/>
      <c r="AU5105" s="91"/>
    </row>
    <row r="5106" ht="12.0" customHeight="1">
      <c r="A5106" s="97">
        <v>1112062.0</v>
      </c>
      <c r="B5106" s="92" t="s">
        <v>5542</v>
      </c>
      <c r="C5106" s="93"/>
      <c r="D5106" s="82">
        <v>244.94</v>
      </c>
      <c r="E5106" s="94"/>
      <c r="F5106" s="84">
        <f t="shared" si="422"/>
        <v>298.8268</v>
      </c>
      <c r="G5106" s="95"/>
      <c r="H5106" s="69"/>
      <c r="I5106" s="76"/>
      <c r="J5106" s="108"/>
      <c r="K5106" s="88"/>
      <c r="N5106" s="18"/>
      <c r="P5106" s="4">
        <v>195.0</v>
      </c>
      <c r="Q5106" s="4"/>
      <c r="R5106" s="4"/>
      <c r="S5106" s="21"/>
      <c r="T5106" s="21"/>
      <c r="V5106" s="89"/>
      <c r="Z5106" s="73"/>
      <c r="AA5106" s="73">
        <v>11.997895106121732</v>
      </c>
      <c r="AB5106" s="4"/>
      <c r="AC5106" s="74"/>
      <c r="AD5106" s="75"/>
      <c r="AE5106" s="75"/>
      <c r="AF5106" s="76"/>
      <c r="AJ5106" s="90"/>
      <c r="AK5106" s="18"/>
      <c r="AL5106" s="18"/>
      <c r="AT5106" s="18"/>
      <c r="AU5106" s="91"/>
    </row>
    <row r="5107" ht="12.0" customHeight="1">
      <c r="A5107" s="97">
        <v>1112063.0</v>
      </c>
      <c r="B5107" s="92" t="s">
        <v>5543</v>
      </c>
      <c r="C5107" s="93"/>
      <c r="D5107" s="82">
        <v>261.67</v>
      </c>
      <c r="E5107" s="94"/>
      <c r="F5107" s="84">
        <f t="shared" si="422"/>
        <v>319.2374</v>
      </c>
      <c r="G5107" s="95"/>
      <c r="H5107" s="69"/>
      <c r="I5107" s="76"/>
      <c r="J5107" s="108"/>
      <c r="K5107" s="88"/>
      <c r="N5107" s="18"/>
      <c r="P5107" s="4">
        <v>195.0</v>
      </c>
      <c r="Q5107" s="4"/>
      <c r="R5107" s="4"/>
      <c r="S5107" s="21"/>
      <c r="T5107" s="21"/>
      <c r="V5107" s="89"/>
      <c r="Z5107" s="73"/>
      <c r="AA5107" s="73">
        <v>11.997895106121732</v>
      </c>
      <c r="AB5107" s="4"/>
      <c r="AC5107" s="74"/>
      <c r="AD5107" s="75"/>
      <c r="AE5107" s="75"/>
      <c r="AF5107" s="76"/>
      <c r="AJ5107" s="90"/>
      <c r="AK5107" s="18"/>
      <c r="AL5107" s="18"/>
      <c r="AT5107" s="18"/>
      <c r="AU5107" s="91"/>
    </row>
    <row r="5108" ht="12.0" customHeight="1">
      <c r="A5108" s="97">
        <v>1112064.0</v>
      </c>
      <c r="B5108" s="92" t="s">
        <v>5544</v>
      </c>
      <c r="C5108" s="93"/>
      <c r="D5108" s="82">
        <v>261.67</v>
      </c>
      <c r="E5108" s="94" t="s">
        <v>245</v>
      </c>
      <c r="F5108" s="84">
        <f t="shared" si="422"/>
        <v>319.2374</v>
      </c>
      <c r="G5108" s="95"/>
      <c r="H5108" s="69"/>
      <c r="I5108" s="76"/>
      <c r="J5108" s="108"/>
      <c r="K5108" s="88"/>
      <c r="N5108" s="18"/>
      <c r="P5108" s="4">
        <v>195.0</v>
      </c>
      <c r="Q5108" s="4"/>
      <c r="R5108" s="4"/>
      <c r="S5108" s="21"/>
      <c r="T5108" s="21"/>
      <c r="V5108" s="89"/>
      <c r="Z5108" s="73"/>
      <c r="AA5108" s="73">
        <v>11.997895106121732</v>
      </c>
      <c r="AB5108" s="4"/>
      <c r="AC5108" s="74"/>
      <c r="AD5108" s="75"/>
      <c r="AE5108" s="75"/>
      <c r="AF5108" s="76"/>
      <c r="AJ5108" s="90"/>
      <c r="AK5108" s="18"/>
      <c r="AL5108" s="18"/>
      <c r="AT5108" s="18"/>
      <c r="AU5108" s="91"/>
    </row>
    <row r="5109" ht="12.0" customHeight="1">
      <c r="A5109" s="97">
        <v>5113065.0</v>
      </c>
      <c r="B5109" s="92" t="s">
        <v>5545</v>
      </c>
      <c r="C5109" s="93"/>
      <c r="D5109" s="82">
        <v>261.67</v>
      </c>
      <c r="E5109" s="94"/>
      <c r="F5109" s="84">
        <f t="shared" si="422"/>
        <v>319.2374</v>
      </c>
      <c r="G5109" s="95"/>
      <c r="H5109" s="69"/>
      <c r="I5109" s="76"/>
      <c r="J5109" s="108"/>
      <c r="K5109" s="88"/>
      <c r="N5109" s="18"/>
      <c r="P5109" s="4">
        <v>195.0</v>
      </c>
      <c r="Q5109" s="4"/>
      <c r="R5109" s="4"/>
      <c r="S5109" s="21"/>
      <c r="T5109" s="21"/>
      <c r="V5109" s="89"/>
      <c r="Z5109" s="73"/>
      <c r="AA5109" s="73">
        <v>11.997895106121732</v>
      </c>
      <c r="AB5109" s="4"/>
      <c r="AC5109" s="74"/>
      <c r="AD5109" s="75"/>
      <c r="AE5109" s="75"/>
      <c r="AF5109" s="76"/>
      <c r="AJ5109" s="90">
        <v>1112065.0</v>
      </c>
      <c r="AK5109" s="18"/>
      <c r="AL5109" s="18"/>
      <c r="AT5109" s="18"/>
      <c r="AU5109" s="91"/>
    </row>
    <row r="5110" ht="12.0" customHeight="1">
      <c r="A5110" s="97">
        <v>5113066.0</v>
      </c>
      <c r="B5110" s="92" t="s">
        <v>5546</v>
      </c>
      <c r="C5110" s="93"/>
      <c r="D5110" s="82">
        <v>261.67</v>
      </c>
      <c r="E5110" s="94" t="s">
        <v>245</v>
      </c>
      <c r="F5110" s="84">
        <f t="shared" si="422"/>
        <v>319.2374</v>
      </c>
      <c r="G5110" s="95"/>
      <c r="H5110" s="69"/>
      <c r="I5110" s="76"/>
      <c r="J5110" s="108"/>
      <c r="K5110" s="88"/>
      <c r="N5110" s="18"/>
      <c r="P5110" s="4">
        <v>195.0</v>
      </c>
      <c r="Q5110" s="4"/>
      <c r="R5110" s="4"/>
      <c r="S5110" s="21"/>
      <c r="T5110" s="21"/>
      <c r="V5110" s="89"/>
      <c r="Z5110" s="73"/>
      <c r="AA5110" s="73">
        <v>11.997895106121732</v>
      </c>
      <c r="AB5110" s="4"/>
      <c r="AC5110" s="74"/>
      <c r="AD5110" s="75"/>
      <c r="AE5110" s="75"/>
      <c r="AF5110" s="76"/>
      <c r="AJ5110" s="90">
        <v>1112066.0</v>
      </c>
      <c r="AK5110" s="18"/>
      <c r="AL5110" s="18"/>
      <c r="AT5110" s="18"/>
      <c r="AU5110" s="91"/>
    </row>
    <row r="5111" ht="12.0" customHeight="1">
      <c r="A5111" s="97">
        <v>5113067.0</v>
      </c>
      <c r="B5111" s="92" t="s">
        <v>5547</v>
      </c>
      <c r="C5111" s="93"/>
      <c r="D5111" s="82">
        <v>261.67</v>
      </c>
      <c r="E5111" s="94"/>
      <c r="F5111" s="84">
        <f t="shared" si="422"/>
        <v>319.2374</v>
      </c>
      <c r="G5111" s="95"/>
      <c r="H5111" s="69"/>
      <c r="I5111" s="76"/>
      <c r="J5111" s="108"/>
      <c r="K5111" s="88"/>
      <c r="N5111" s="18"/>
      <c r="P5111" s="4">
        <v>195.0</v>
      </c>
      <c r="Q5111" s="4"/>
      <c r="R5111" s="4"/>
      <c r="S5111" s="21"/>
      <c r="T5111" s="21"/>
      <c r="V5111" s="89"/>
      <c r="Z5111" s="73"/>
      <c r="AA5111" s="73">
        <v>11.997895106121732</v>
      </c>
      <c r="AB5111" s="4"/>
      <c r="AC5111" s="74"/>
      <c r="AD5111" s="75"/>
      <c r="AE5111" s="75"/>
      <c r="AF5111" s="76"/>
      <c r="AJ5111" s="90">
        <v>1112067.0</v>
      </c>
      <c r="AK5111" s="18"/>
      <c r="AL5111" s="18"/>
      <c r="AT5111" s="18"/>
      <c r="AU5111" s="91"/>
    </row>
    <row r="5112" ht="12.0" customHeight="1">
      <c r="A5112" s="97">
        <v>5113068.0</v>
      </c>
      <c r="B5112" s="92" t="s">
        <v>5548</v>
      </c>
      <c r="C5112" s="93"/>
      <c r="D5112" s="82">
        <v>261.67</v>
      </c>
      <c r="E5112" s="94" t="s">
        <v>245</v>
      </c>
      <c r="F5112" s="84">
        <f t="shared" si="422"/>
        <v>319.2374</v>
      </c>
      <c r="G5112" s="95"/>
      <c r="H5112" s="69"/>
      <c r="I5112" s="76"/>
      <c r="J5112" s="108"/>
      <c r="K5112" s="88"/>
      <c r="N5112" s="18"/>
      <c r="P5112" s="4">
        <v>195.0</v>
      </c>
      <c r="Q5112" s="4"/>
      <c r="R5112" s="4"/>
      <c r="S5112" s="21"/>
      <c r="T5112" s="21"/>
      <c r="V5112" s="89"/>
      <c r="Z5112" s="73"/>
      <c r="AA5112" s="73">
        <v>11.997895106121732</v>
      </c>
      <c r="AB5112" s="4"/>
      <c r="AC5112" s="74"/>
      <c r="AD5112" s="75"/>
      <c r="AE5112" s="75"/>
      <c r="AF5112" s="76"/>
      <c r="AJ5112" s="90">
        <v>1112068.0</v>
      </c>
      <c r="AK5112" s="18"/>
      <c r="AL5112" s="18"/>
      <c r="AT5112" s="18"/>
      <c r="AU5112" s="91"/>
    </row>
    <row r="5113" ht="12.0" customHeight="1">
      <c r="A5113" s="97">
        <v>5113069.0</v>
      </c>
      <c r="B5113" s="92" t="s">
        <v>5549</v>
      </c>
      <c r="C5113" s="93"/>
      <c r="D5113" s="82">
        <v>261.67</v>
      </c>
      <c r="E5113" s="94"/>
      <c r="F5113" s="84">
        <f t="shared" si="422"/>
        <v>319.2374</v>
      </c>
      <c r="G5113" s="95"/>
      <c r="H5113" s="69"/>
      <c r="I5113" s="76"/>
      <c r="J5113" s="108"/>
      <c r="K5113" s="88"/>
      <c r="N5113" s="18"/>
      <c r="P5113" s="4">
        <v>195.0</v>
      </c>
      <c r="Q5113" s="4"/>
      <c r="R5113" s="4"/>
      <c r="S5113" s="21"/>
      <c r="T5113" s="21"/>
      <c r="V5113" s="89"/>
      <c r="Z5113" s="73"/>
      <c r="AA5113" s="73">
        <v>11.997895106121732</v>
      </c>
      <c r="AB5113" s="4"/>
      <c r="AC5113" s="74"/>
      <c r="AD5113" s="75"/>
      <c r="AE5113" s="75"/>
      <c r="AF5113" s="76"/>
      <c r="AJ5113" s="90">
        <v>1112069.0</v>
      </c>
      <c r="AK5113" s="18"/>
      <c r="AL5113" s="18"/>
      <c r="AT5113" s="18"/>
      <c r="AU5113" s="91"/>
    </row>
    <row r="5114" ht="12.0" customHeight="1">
      <c r="A5114" s="97">
        <v>5113070.0</v>
      </c>
      <c r="B5114" s="92" t="s">
        <v>5550</v>
      </c>
      <c r="C5114" s="93"/>
      <c r="D5114" s="82">
        <v>261.67</v>
      </c>
      <c r="E5114" s="94" t="s">
        <v>245</v>
      </c>
      <c r="F5114" s="84">
        <f t="shared" si="422"/>
        <v>319.2374</v>
      </c>
      <c r="G5114" s="95"/>
      <c r="H5114" s="69"/>
      <c r="I5114" s="76"/>
      <c r="J5114" s="108"/>
      <c r="K5114" s="88"/>
      <c r="N5114" s="18"/>
      <c r="P5114" s="4">
        <v>195.0</v>
      </c>
      <c r="Q5114" s="4"/>
      <c r="R5114" s="4"/>
      <c r="S5114" s="21"/>
      <c r="T5114" s="21"/>
      <c r="V5114" s="89"/>
      <c r="Z5114" s="73"/>
      <c r="AA5114" s="73">
        <v>11.997895106121732</v>
      </c>
      <c r="AB5114" s="4"/>
      <c r="AC5114" s="74"/>
      <c r="AD5114" s="75"/>
      <c r="AE5114" s="75"/>
      <c r="AF5114" s="76"/>
      <c r="AJ5114" s="90">
        <v>1112070.0</v>
      </c>
      <c r="AK5114" s="18"/>
      <c r="AL5114" s="18"/>
      <c r="AT5114" s="18"/>
      <c r="AU5114" s="91"/>
    </row>
    <row r="5115" ht="12.0" customHeight="1">
      <c r="A5115" s="97">
        <v>5113071.0</v>
      </c>
      <c r="B5115" s="92" t="s">
        <v>5551</v>
      </c>
      <c r="C5115" s="93"/>
      <c r="D5115" s="82">
        <v>261.67</v>
      </c>
      <c r="E5115" s="94"/>
      <c r="F5115" s="84">
        <f t="shared" si="422"/>
        <v>319.2374</v>
      </c>
      <c r="G5115" s="95"/>
      <c r="H5115" s="69"/>
      <c r="I5115" s="76"/>
      <c r="J5115" s="108"/>
      <c r="K5115" s="88"/>
      <c r="N5115" s="18"/>
      <c r="P5115" s="4">
        <v>195.0</v>
      </c>
      <c r="Q5115" s="4"/>
      <c r="R5115" s="4"/>
      <c r="S5115" s="21"/>
      <c r="T5115" s="21"/>
      <c r="V5115" s="89"/>
      <c r="Z5115" s="73"/>
      <c r="AA5115" s="73">
        <v>11.997895106121732</v>
      </c>
      <c r="AB5115" s="4"/>
      <c r="AC5115" s="74"/>
      <c r="AD5115" s="75"/>
      <c r="AE5115" s="75"/>
      <c r="AF5115" s="76"/>
      <c r="AJ5115" s="90">
        <v>1112071.0</v>
      </c>
      <c r="AK5115" s="18"/>
      <c r="AL5115" s="18"/>
      <c r="AT5115" s="18"/>
      <c r="AU5115" s="91"/>
    </row>
    <row r="5116" ht="12.0" customHeight="1">
      <c r="A5116" s="97">
        <v>5113072.0</v>
      </c>
      <c r="B5116" s="92" t="s">
        <v>5552</v>
      </c>
      <c r="C5116" s="93"/>
      <c r="D5116" s="82">
        <v>261.67</v>
      </c>
      <c r="E5116" s="94" t="s">
        <v>245</v>
      </c>
      <c r="F5116" s="84">
        <f t="shared" si="422"/>
        <v>319.2374</v>
      </c>
      <c r="G5116" s="95"/>
      <c r="H5116" s="69"/>
      <c r="I5116" s="76"/>
      <c r="J5116" s="108"/>
      <c r="K5116" s="88"/>
      <c r="N5116" s="18"/>
      <c r="P5116" s="4">
        <v>195.0</v>
      </c>
      <c r="Q5116" s="4"/>
      <c r="R5116" s="4"/>
      <c r="S5116" s="21"/>
      <c r="T5116" s="21"/>
      <c r="V5116" s="89"/>
      <c r="Z5116" s="73"/>
      <c r="AA5116" s="73">
        <v>11.997895106121732</v>
      </c>
      <c r="AB5116" s="4"/>
      <c r="AC5116" s="74"/>
      <c r="AD5116" s="75"/>
      <c r="AE5116" s="75"/>
      <c r="AF5116" s="76"/>
      <c r="AJ5116" s="90">
        <v>1112072.0</v>
      </c>
      <c r="AK5116" s="18"/>
      <c r="AL5116" s="18"/>
      <c r="AT5116" s="18"/>
      <c r="AU5116" s="91"/>
    </row>
    <row r="5117" ht="12.0" customHeight="1">
      <c r="A5117" s="97">
        <v>1112073.0</v>
      </c>
      <c r="B5117" s="92" t="s">
        <v>5553</v>
      </c>
      <c r="C5117" s="93"/>
      <c r="D5117" s="82">
        <v>301.84</v>
      </c>
      <c r="E5117" s="94" t="s">
        <v>372</v>
      </c>
      <c r="F5117" s="84">
        <f t="shared" si="422"/>
        <v>368.2448</v>
      </c>
      <c r="G5117" s="95"/>
      <c r="H5117" s="69"/>
      <c r="I5117" s="76"/>
      <c r="J5117" s="108"/>
      <c r="K5117" s="88"/>
      <c r="N5117" s="18"/>
      <c r="P5117" s="4">
        <v>195.0</v>
      </c>
      <c r="Q5117" s="4"/>
      <c r="R5117" s="4"/>
      <c r="S5117" s="21"/>
      <c r="T5117" s="21"/>
      <c r="V5117" s="89"/>
      <c r="Z5117" s="73"/>
      <c r="AA5117" s="73">
        <v>12.0</v>
      </c>
      <c r="AB5117" s="4"/>
      <c r="AC5117" s="74"/>
      <c r="AD5117" s="75"/>
      <c r="AE5117" s="75"/>
      <c r="AF5117" s="76"/>
      <c r="AJ5117" s="90"/>
      <c r="AK5117" s="18"/>
      <c r="AL5117" s="18"/>
      <c r="AT5117" s="18"/>
      <c r="AU5117" s="91"/>
    </row>
    <row r="5118" ht="12.0" customHeight="1">
      <c r="A5118" s="97">
        <v>1112074.0</v>
      </c>
      <c r="B5118" s="92" t="s">
        <v>5554</v>
      </c>
      <c r="C5118" s="93"/>
      <c r="D5118" s="82">
        <v>301.84</v>
      </c>
      <c r="E5118" s="94"/>
      <c r="F5118" s="84">
        <f t="shared" si="422"/>
        <v>368.2448</v>
      </c>
      <c r="G5118" s="95"/>
      <c r="H5118" s="69"/>
      <c r="I5118" s="76"/>
      <c r="J5118" s="108"/>
      <c r="K5118" s="88"/>
      <c r="N5118" s="18"/>
      <c r="P5118" s="4">
        <v>195.0</v>
      </c>
      <c r="Q5118" s="4"/>
      <c r="R5118" s="4"/>
      <c r="S5118" s="21"/>
      <c r="T5118" s="21"/>
      <c r="V5118" s="89"/>
      <c r="Z5118" s="73"/>
      <c r="AA5118" s="73">
        <v>12.0</v>
      </c>
      <c r="AB5118" s="4"/>
      <c r="AC5118" s="74"/>
      <c r="AD5118" s="75"/>
      <c r="AE5118" s="75"/>
      <c r="AF5118" s="76"/>
      <c r="AJ5118" s="90"/>
      <c r="AK5118" s="18"/>
      <c r="AL5118" s="18"/>
      <c r="AT5118" s="18"/>
      <c r="AU5118" s="91"/>
    </row>
    <row r="5119" ht="12.0" customHeight="1">
      <c r="A5119" s="97">
        <v>1112075.0</v>
      </c>
      <c r="B5119" s="92" t="s">
        <v>5555</v>
      </c>
      <c r="C5119" s="93"/>
      <c r="D5119" s="82">
        <v>322.45</v>
      </c>
      <c r="E5119" s="94"/>
      <c r="F5119" s="84">
        <f t="shared" si="422"/>
        <v>393.389</v>
      </c>
      <c r="G5119" s="95"/>
      <c r="H5119" s="69"/>
      <c r="I5119" s="76"/>
      <c r="J5119" s="108"/>
      <c r="K5119" s="88"/>
      <c r="N5119" s="18"/>
      <c r="P5119" s="4">
        <v>195.0</v>
      </c>
      <c r="Q5119" s="4"/>
      <c r="R5119" s="4"/>
      <c r="S5119" s="21"/>
      <c r="T5119" s="21"/>
      <c r="V5119" s="89"/>
      <c r="Z5119" s="73"/>
      <c r="AA5119" s="73">
        <v>12.0</v>
      </c>
      <c r="AB5119" s="4"/>
      <c r="AC5119" s="74"/>
      <c r="AD5119" s="75"/>
      <c r="AE5119" s="75"/>
      <c r="AF5119" s="76"/>
      <c r="AJ5119" s="90"/>
      <c r="AK5119" s="18"/>
      <c r="AL5119" s="18"/>
      <c r="AT5119" s="18"/>
      <c r="AU5119" s="91"/>
    </row>
    <row r="5120" ht="12.0" customHeight="1">
      <c r="A5120" s="97">
        <v>1112076.0</v>
      </c>
      <c r="B5120" s="92" t="s">
        <v>5556</v>
      </c>
      <c r="C5120" s="93"/>
      <c r="D5120" s="82">
        <v>322.45</v>
      </c>
      <c r="E5120" s="94" t="s">
        <v>372</v>
      </c>
      <c r="F5120" s="84">
        <f t="shared" si="422"/>
        <v>393.389</v>
      </c>
      <c r="G5120" s="95"/>
      <c r="H5120" s="69"/>
      <c r="I5120" s="76"/>
      <c r="J5120" s="108"/>
      <c r="K5120" s="88"/>
      <c r="N5120" s="18"/>
      <c r="P5120" s="4">
        <v>195.0</v>
      </c>
      <c r="Q5120" s="4"/>
      <c r="R5120" s="4"/>
      <c r="S5120" s="21"/>
      <c r="T5120" s="21"/>
      <c r="V5120" s="89"/>
      <c r="Z5120" s="73"/>
      <c r="AA5120" s="73">
        <v>12.0</v>
      </c>
      <c r="AB5120" s="4"/>
      <c r="AC5120" s="74"/>
      <c r="AD5120" s="75"/>
      <c r="AE5120" s="75"/>
      <c r="AF5120" s="76"/>
      <c r="AJ5120" s="90"/>
      <c r="AK5120" s="18"/>
      <c r="AL5120" s="18"/>
      <c r="AT5120" s="18"/>
      <c r="AU5120" s="91"/>
    </row>
    <row r="5121" ht="12.0" customHeight="1">
      <c r="A5121" s="97">
        <v>1112077.0</v>
      </c>
      <c r="B5121" s="92" t="s">
        <v>5557</v>
      </c>
      <c r="C5121" s="93"/>
      <c r="D5121" s="82">
        <v>322.45</v>
      </c>
      <c r="E5121" s="94" t="s">
        <v>372</v>
      </c>
      <c r="F5121" s="84">
        <f t="shared" si="422"/>
        <v>393.389</v>
      </c>
      <c r="G5121" s="95"/>
      <c r="H5121" s="69"/>
      <c r="I5121" s="76"/>
      <c r="J5121" s="108"/>
      <c r="K5121" s="88"/>
      <c r="N5121" s="18"/>
      <c r="P5121" s="4">
        <v>195.0</v>
      </c>
      <c r="Q5121" s="4"/>
      <c r="R5121" s="4"/>
      <c r="S5121" s="21"/>
      <c r="T5121" s="21"/>
      <c r="V5121" s="89"/>
      <c r="Z5121" s="73"/>
      <c r="AA5121" s="73">
        <v>12.0</v>
      </c>
      <c r="AB5121" s="4"/>
      <c r="AC5121" s="74"/>
      <c r="AD5121" s="75"/>
      <c r="AE5121" s="75"/>
      <c r="AF5121" s="76"/>
      <c r="AJ5121" s="90"/>
      <c r="AK5121" s="18"/>
      <c r="AL5121" s="18"/>
      <c r="AT5121" s="18"/>
      <c r="AU5121" s="91"/>
    </row>
    <row r="5122" ht="12.0" customHeight="1">
      <c r="A5122" s="97">
        <v>1112078.0</v>
      </c>
      <c r="B5122" s="92" t="s">
        <v>5558</v>
      </c>
      <c r="C5122" s="93"/>
      <c r="D5122" s="82">
        <v>322.45</v>
      </c>
      <c r="E5122" s="94"/>
      <c r="F5122" s="84">
        <f t="shared" si="422"/>
        <v>393.389</v>
      </c>
      <c r="G5122" s="95"/>
      <c r="H5122" s="69"/>
      <c r="I5122" s="76"/>
      <c r="J5122" s="108"/>
      <c r="K5122" s="88"/>
      <c r="N5122" s="18"/>
      <c r="P5122" s="4">
        <v>195.0</v>
      </c>
      <c r="Q5122" s="4"/>
      <c r="R5122" s="4"/>
      <c r="S5122" s="21"/>
      <c r="T5122" s="21"/>
      <c r="V5122" s="89"/>
      <c r="Z5122" s="73"/>
      <c r="AA5122" s="73">
        <v>12.0</v>
      </c>
      <c r="AB5122" s="4"/>
      <c r="AC5122" s="74"/>
      <c r="AD5122" s="75"/>
      <c r="AE5122" s="75"/>
      <c r="AF5122" s="76"/>
      <c r="AJ5122" s="90"/>
      <c r="AK5122" s="18"/>
      <c r="AL5122" s="18"/>
      <c r="AT5122" s="18"/>
      <c r="AU5122" s="91"/>
    </row>
    <row r="5123" ht="12.0" customHeight="1">
      <c r="A5123" s="97">
        <v>5113079.0</v>
      </c>
      <c r="B5123" s="92" t="s">
        <v>5559</v>
      </c>
      <c r="C5123" s="93"/>
      <c r="D5123" s="82">
        <v>322.45</v>
      </c>
      <c r="E5123" s="94" t="s">
        <v>372</v>
      </c>
      <c r="F5123" s="84">
        <f t="shared" si="422"/>
        <v>393.389</v>
      </c>
      <c r="G5123" s="95"/>
      <c r="H5123" s="69"/>
      <c r="I5123" s="76"/>
      <c r="J5123" s="108"/>
      <c r="K5123" s="88"/>
      <c r="N5123" s="18"/>
      <c r="P5123" s="4">
        <v>195.0</v>
      </c>
      <c r="Q5123" s="4"/>
      <c r="R5123" s="4"/>
      <c r="S5123" s="21"/>
      <c r="T5123" s="21"/>
      <c r="V5123" s="89"/>
      <c r="Z5123" s="73"/>
      <c r="AA5123" s="73">
        <v>12.0</v>
      </c>
      <c r="AB5123" s="4"/>
      <c r="AC5123" s="74"/>
      <c r="AD5123" s="75"/>
      <c r="AE5123" s="75"/>
      <c r="AF5123" s="76"/>
      <c r="AJ5123" s="90">
        <v>1112079.0</v>
      </c>
      <c r="AK5123" s="18"/>
      <c r="AL5123" s="18"/>
      <c r="AT5123" s="18"/>
      <c r="AU5123" s="91"/>
    </row>
    <row r="5124" ht="12.0" customHeight="1">
      <c r="A5124" s="97">
        <v>5113080.0</v>
      </c>
      <c r="B5124" s="92" t="s">
        <v>5560</v>
      </c>
      <c r="C5124" s="93"/>
      <c r="D5124" s="82">
        <v>322.45</v>
      </c>
      <c r="E5124" s="94" t="s">
        <v>245</v>
      </c>
      <c r="F5124" s="84">
        <f t="shared" si="422"/>
        <v>393.389</v>
      </c>
      <c r="G5124" s="95"/>
      <c r="H5124" s="69"/>
      <c r="I5124" s="76"/>
      <c r="J5124" s="108"/>
      <c r="K5124" s="88"/>
      <c r="N5124" s="18"/>
      <c r="P5124" s="4">
        <v>195.0</v>
      </c>
      <c r="Q5124" s="4"/>
      <c r="R5124" s="4"/>
      <c r="S5124" s="21"/>
      <c r="T5124" s="21"/>
      <c r="V5124" s="89"/>
      <c r="Z5124" s="73"/>
      <c r="AA5124" s="73">
        <v>12.0</v>
      </c>
      <c r="AB5124" s="4"/>
      <c r="AC5124" s="74"/>
      <c r="AD5124" s="75"/>
      <c r="AE5124" s="75"/>
      <c r="AF5124" s="76"/>
      <c r="AJ5124" s="90">
        <v>1112080.0</v>
      </c>
      <c r="AK5124" s="18"/>
      <c r="AL5124" s="18"/>
      <c r="AT5124" s="18"/>
      <c r="AU5124" s="91"/>
    </row>
    <row r="5125" ht="12.0" customHeight="1">
      <c r="A5125" s="97">
        <v>5113081.0</v>
      </c>
      <c r="B5125" s="92" t="s">
        <v>5561</v>
      </c>
      <c r="C5125" s="93"/>
      <c r="D5125" s="82">
        <v>322.45</v>
      </c>
      <c r="E5125" s="94" t="s">
        <v>245</v>
      </c>
      <c r="F5125" s="84">
        <f t="shared" si="422"/>
        <v>393.389</v>
      </c>
      <c r="G5125" s="95"/>
      <c r="H5125" s="69"/>
      <c r="I5125" s="76"/>
      <c r="J5125" s="108"/>
      <c r="K5125" s="88"/>
      <c r="N5125" s="18"/>
      <c r="P5125" s="4">
        <v>195.0</v>
      </c>
      <c r="Q5125" s="4"/>
      <c r="R5125" s="4"/>
      <c r="S5125" s="21"/>
      <c r="T5125" s="21"/>
      <c r="V5125" s="89"/>
      <c r="Z5125" s="73"/>
      <c r="AA5125" s="73">
        <v>12.0</v>
      </c>
      <c r="AB5125" s="4"/>
      <c r="AC5125" s="74"/>
      <c r="AD5125" s="75"/>
      <c r="AE5125" s="75"/>
      <c r="AF5125" s="76"/>
      <c r="AJ5125" s="90">
        <v>1112081.0</v>
      </c>
      <c r="AK5125" s="18"/>
      <c r="AL5125" s="18"/>
      <c r="AT5125" s="18"/>
      <c r="AU5125" s="91"/>
    </row>
    <row r="5126" ht="12.0" customHeight="1">
      <c r="A5126" s="97">
        <v>5113082.0</v>
      </c>
      <c r="B5126" s="92" t="s">
        <v>5562</v>
      </c>
      <c r="C5126" s="93"/>
      <c r="D5126" s="82">
        <v>322.45</v>
      </c>
      <c r="E5126" s="94" t="s">
        <v>372</v>
      </c>
      <c r="F5126" s="84">
        <f t="shared" si="422"/>
        <v>393.389</v>
      </c>
      <c r="G5126" s="95"/>
      <c r="H5126" s="69"/>
      <c r="I5126" s="76"/>
      <c r="J5126" s="108"/>
      <c r="K5126" s="88"/>
      <c r="N5126" s="18"/>
      <c r="P5126" s="4">
        <v>195.0</v>
      </c>
      <c r="Q5126" s="4"/>
      <c r="R5126" s="4"/>
      <c r="S5126" s="21"/>
      <c r="T5126" s="21"/>
      <c r="V5126" s="89"/>
      <c r="Z5126" s="73"/>
      <c r="AA5126" s="73">
        <v>12.0</v>
      </c>
      <c r="AB5126" s="4"/>
      <c r="AC5126" s="74"/>
      <c r="AD5126" s="75"/>
      <c r="AE5126" s="75"/>
      <c r="AF5126" s="76"/>
      <c r="AJ5126" s="90">
        <v>1112082.0</v>
      </c>
      <c r="AK5126" s="18"/>
      <c r="AL5126" s="18"/>
      <c r="AT5126" s="18"/>
      <c r="AU5126" s="91"/>
    </row>
    <row r="5127" ht="12.0" customHeight="1">
      <c r="A5127" s="97">
        <v>5113083.0</v>
      </c>
      <c r="B5127" s="92" t="s">
        <v>5563</v>
      </c>
      <c r="C5127" s="93"/>
      <c r="D5127" s="82">
        <v>322.45</v>
      </c>
      <c r="E5127" s="94"/>
      <c r="F5127" s="84">
        <f t="shared" si="422"/>
        <v>393.389</v>
      </c>
      <c r="G5127" s="95"/>
      <c r="H5127" s="69"/>
      <c r="I5127" s="76"/>
      <c r="J5127" s="108"/>
      <c r="K5127" s="88"/>
      <c r="N5127" s="18"/>
      <c r="P5127" s="4">
        <v>195.0</v>
      </c>
      <c r="Q5127" s="4"/>
      <c r="R5127" s="4"/>
      <c r="S5127" s="21"/>
      <c r="T5127" s="21"/>
      <c r="V5127" s="89"/>
      <c r="Z5127" s="73"/>
      <c r="AA5127" s="73">
        <v>12.0</v>
      </c>
      <c r="AB5127" s="4"/>
      <c r="AC5127" s="74"/>
      <c r="AD5127" s="75"/>
      <c r="AE5127" s="75"/>
      <c r="AF5127" s="76"/>
      <c r="AJ5127" s="90">
        <v>1112083.0</v>
      </c>
      <c r="AK5127" s="18"/>
      <c r="AL5127" s="18"/>
      <c r="AT5127" s="18"/>
      <c r="AU5127" s="91"/>
    </row>
    <row r="5128" ht="12.0" customHeight="1">
      <c r="A5128" s="97">
        <v>5113084.0</v>
      </c>
      <c r="B5128" s="92" t="s">
        <v>5564</v>
      </c>
      <c r="C5128" s="93"/>
      <c r="D5128" s="82">
        <v>322.45</v>
      </c>
      <c r="E5128" s="94" t="s">
        <v>245</v>
      </c>
      <c r="F5128" s="84">
        <f t="shared" si="422"/>
        <v>393.389</v>
      </c>
      <c r="G5128" s="95"/>
      <c r="H5128" s="69"/>
      <c r="I5128" s="76"/>
      <c r="J5128" s="108"/>
      <c r="K5128" s="88"/>
      <c r="N5128" s="18"/>
      <c r="P5128" s="4">
        <v>195.0</v>
      </c>
      <c r="Q5128" s="4"/>
      <c r="R5128" s="4"/>
      <c r="S5128" s="21"/>
      <c r="T5128" s="21"/>
      <c r="V5128" s="89"/>
      <c r="Z5128" s="73"/>
      <c r="AA5128" s="73">
        <v>12.0</v>
      </c>
      <c r="AB5128" s="4"/>
      <c r="AC5128" s="74"/>
      <c r="AD5128" s="75"/>
      <c r="AE5128" s="75"/>
      <c r="AF5128" s="76"/>
      <c r="AJ5128" s="90">
        <v>1112084.0</v>
      </c>
      <c r="AK5128" s="18"/>
      <c r="AL5128" s="18"/>
      <c r="AT5128" s="18"/>
      <c r="AU5128" s="91"/>
    </row>
    <row r="5129" ht="12.0" customHeight="1">
      <c r="A5129" s="97">
        <v>1112085.0</v>
      </c>
      <c r="B5129" s="92" t="s">
        <v>5565</v>
      </c>
      <c r="C5129" s="93"/>
      <c r="D5129" s="82">
        <v>358.42</v>
      </c>
      <c r="E5129" s="94" t="s">
        <v>372</v>
      </c>
      <c r="F5129" s="84">
        <f t="shared" si="422"/>
        <v>437.2724</v>
      </c>
      <c r="G5129" s="95"/>
      <c r="H5129" s="69"/>
      <c r="I5129" s="76"/>
      <c r="J5129" s="108"/>
      <c r="K5129" s="88"/>
      <c r="N5129" s="18"/>
      <c r="P5129" s="4">
        <v>195.0</v>
      </c>
      <c r="Q5129" s="4"/>
      <c r="R5129" s="4"/>
      <c r="S5129" s="21"/>
      <c r="T5129" s="21"/>
      <c r="V5129" s="89"/>
      <c r="Z5129" s="73"/>
      <c r="AA5129" s="73">
        <v>12.0</v>
      </c>
      <c r="AB5129" s="4"/>
      <c r="AC5129" s="74"/>
      <c r="AD5129" s="75"/>
      <c r="AE5129" s="75"/>
      <c r="AF5129" s="76"/>
      <c r="AJ5129" s="90"/>
      <c r="AK5129" s="18"/>
      <c r="AL5129" s="18"/>
      <c r="AT5129" s="18"/>
      <c r="AU5129" s="91"/>
    </row>
    <row r="5130" ht="12.0" customHeight="1">
      <c r="A5130" s="97">
        <v>1112086.0</v>
      </c>
      <c r="B5130" s="92" t="s">
        <v>5566</v>
      </c>
      <c r="C5130" s="93"/>
      <c r="D5130" s="82">
        <v>358.42</v>
      </c>
      <c r="E5130" s="94"/>
      <c r="F5130" s="84">
        <f t="shared" si="422"/>
        <v>437.2724</v>
      </c>
      <c r="G5130" s="95"/>
      <c r="H5130" s="69"/>
      <c r="I5130" s="76"/>
      <c r="J5130" s="108"/>
      <c r="K5130" s="88"/>
      <c r="N5130" s="18"/>
      <c r="P5130" s="4">
        <v>195.0</v>
      </c>
      <c r="Q5130" s="4"/>
      <c r="R5130" s="4"/>
      <c r="S5130" s="21"/>
      <c r="T5130" s="21"/>
      <c r="V5130" s="89"/>
      <c r="Z5130" s="73"/>
      <c r="AA5130" s="73">
        <v>12.0</v>
      </c>
      <c r="AB5130" s="4"/>
      <c r="AC5130" s="74"/>
      <c r="AD5130" s="75"/>
      <c r="AE5130" s="75"/>
      <c r="AF5130" s="76"/>
      <c r="AJ5130" s="90"/>
      <c r="AK5130" s="18"/>
      <c r="AL5130" s="18"/>
      <c r="AT5130" s="18"/>
      <c r="AU5130" s="91"/>
    </row>
    <row r="5131" ht="12.0" customHeight="1">
      <c r="A5131" s="97">
        <v>5113087.0</v>
      </c>
      <c r="B5131" s="92" t="s">
        <v>5567</v>
      </c>
      <c r="C5131" s="93"/>
      <c r="D5131" s="82">
        <v>382.9</v>
      </c>
      <c r="E5131" s="94"/>
      <c r="F5131" s="84">
        <f t="shared" si="422"/>
        <v>467.138</v>
      </c>
      <c r="G5131" s="95"/>
      <c r="H5131" s="69"/>
      <c r="I5131" s="76"/>
      <c r="J5131" s="108"/>
      <c r="K5131" s="88"/>
      <c r="N5131" s="18"/>
      <c r="P5131" s="4">
        <v>195.0</v>
      </c>
      <c r="Q5131" s="4"/>
      <c r="R5131" s="4"/>
      <c r="S5131" s="21"/>
      <c r="T5131" s="21"/>
      <c r="V5131" s="89"/>
      <c r="Z5131" s="73"/>
      <c r="AA5131" s="73">
        <v>12.0</v>
      </c>
      <c r="AB5131" s="4"/>
      <c r="AC5131" s="74"/>
      <c r="AD5131" s="75"/>
      <c r="AE5131" s="75"/>
      <c r="AF5131" s="76"/>
      <c r="AJ5131" s="90">
        <v>1112087.0</v>
      </c>
      <c r="AK5131" s="18"/>
      <c r="AL5131" s="18"/>
      <c r="AT5131" s="18"/>
      <c r="AU5131" s="91"/>
    </row>
    <row r="5132" ht="12.0" customHeight="1">
      <c r="A5132" s="97">
        <v>5113088.0</v>
      </c>
      <c r="B5132" s="92" t="s">
        <v>5568</v>
      </c>
      <c r="C5132" s="93"/>
      <c r="D5132" s="82">
        <v>382.9</v>
      </c>
      <c r="E5132" s="94"/>
      <c r="F5132" s="84">
        <f t="shared" si="422"/>
        <v>467.138</v>
      </c>
      <c r="G5132" s="95"/>
      <c r="H5132" s="69"/>
      <c r="I5132" s="76"/>
      <c r="J5132" s="108"/>
      <c r="K5132" s="88"/>
      <c r="N5132" s="18"/>
      <c r="P5132" s="4">
        <v>195.0</v>
      </c>
      <c r="Q5132" s="4"/>
      <c r="R5132" s="4"/>
      <c r="S5132" s="21"/>
      <c r="T5132" s="21"/>
      <c r="V5132" s="89"/>
      <c r="Z5132" s="73"/>
      <c r="AA5132" s="73">
        <v>12.0</v>
      </c>
      <c r="AB5132" s="4"/>
      <c r="AC5132" s="74"/>
      <c r="AD5132" s="75"/>
      <c r="AE5132" s="75"/>
      <c r="AF5132" s="76"/>
      <c r="AJ5132" s="90">
        <v>1112088.0</v>
      </c>
      <c r="AK5132" s="18"/>
      <c r="AL5132" s="18"/>
      <c r="AT5132" s="18"/>
      <c r="AU5132" s="91"/>
    </row>
    <row r="5133" ht="12.0" customHeight="1">
      <c r="A5133" s="97">
        <v>5113089.0</v>
      </c>
      <c r="B5133" s="92" t="s">
        <v>5569</v>
      </c>
      <c r="C5133" s="93"/>
      <c r="D5133" s="82">
        <v>382.9</v>
      </c>
      <c r="E5133" s="94"/>
      <c r="F5133" s="84">
        <f t="shared" si="422"/>
        <v>467.138</v>
      </c>
      <c r="G5133" s="95"/>
      <c r="H5133" s="69"/>
      <c r="I5133" s="76"/>
      <c r="J5133" s="108"/>
      <c r="K5133" s="88"/>
      <c r="N5133" s="18"/>
      <c r="P5133" s="4">
        <v>195.0</v>
      </c>
      <c r="Q5133" s="4"/>
      <c r="R5133" s="4"/>
      <c r="S5133" s="21"/>
      <c r="T5133" s="21"/>
      <c r="V5133" s="89"/>
      <c r="Z5133" s="73"/>
      <c r="AA5133" s="73">
        <v>12.0</v>
      </c>
      <c r="AB5133" s="4"/>
      <c r="AC5133" s="74"/>
      <c r="AD5133" s="75"/>
      <c r="AE5133" s="75"/>
      <c r="AF5133" s="76"/>
      <c r="AJ5133" s="90">
        <v>1112089.0</v>
      </c>
      <c r="AK5133" s="18"/>
      <c r="AL5133" s="18"/>
      <c r="AT5133" s="18"/>
      <c r="AU5133" s="91"/>
    </row>
    <row r="5134" ht="12.0" customHeight="1">
      <c r="A5134" s="97">
        <v>5113090.0</v>
      </c>
      <c r="B5134" s="92" t="s">
        <v>5570</v>
      </c>
      <c r="C5134" s="93"/>
      <c r="D5134" s="82">
        <v>382.9</v>
      </c>
      <c r="E5134" s="94" t="s">
        <v>245</v>
      </c>
      <c r="F5134" s="84">
        <f t="shared" si="422"/>
        <v>467.138</v>
      </c>
      <c r="G5134" s="95"/>
      <c r="H5134" s="69"/>
      <c r="I5134" s="76"/>
      <c r="J5134" s="108"/>
      <c r="K5134" s="88"/>
      <c r="N5134" s="18"/>
      <c r="P5134" s="4">
        <v>195.0</v>
      </c>
      <c r="Q5134" s="4"/>
      <c r="R5134" s="4"/>
      <c r="S5134" s="21"/>
      <c r="T5134" s="21"/>
      <c r="V5134" s="89"/>
      <c r="Z5134" s="73"/>
      <c r="AA5134" s="73">
        <v>12.0</v>
      </c>
      <c r="AB5134" s="4"/>
      <c r="AC5134" s="74"/>
      <c r="AD5134" s="75"/>
      <c r="AE5134" s="75"/>
      <c r="AF5134" s="76"/>
      <c r="AJ5134" s="90">
        <v>1112090.0</v>
      </c>
      <c r="AK5134" s="18"/>
      <c r="AL5134" s="18"/>
      <c r="AT5134" s="18"/>
      <c r="AU5134" s="91"/>
    </row>
    <row r="5135" ht="12.0" customHeight="1">
      <c r="A5135" s="97">
        <v>5113091.0</v>
      </c>
      <c r="B5135" s="92" t="s">
        <v>5571</v>
      </c>
      <c r="C5135" s="93"/>
      <c r="D5135" s="82">
        <v>382.9</v>
      </c>
      <c r="E5135" s="94"/>
      <c r="F5135" s="84">
        <f t="shared" si="422"/>
        <v>467.138</v>
      </c>
      <c r="G5135" s="95"/>
      <c r="H5135" s="69"/>
      <c r="I5135" s="76"/>
      <c r="J5135" s="108"/>
      <c r="K5135" s="88"/>
      <c r="N5135" s="18"/>
      <c r="P5135" s="4">
        <v>195.0</v>
      </c>
      <c r="Q5135" s="4"/>
      <c r="R5135" s="4"/>
      <c r="S5135" s="21"/>
      <c r="T5135" s="21"/>
      <c r="V5135" s="89"/>
      <c r="Z5135" s="73"/>
      <c r="AA5135" s="73">
        <v>12.0</v>
      </c>
      <c r="AB5135" s="4"/>
      <c r="AC5135" s="74"/>
      <c r="AD5135" s="75"/>
      <c r="AE5135" s="75"/>
      <c r="AF5135" s="76"/>
      <c r="AJ5135" s="90">
        <v>1112091.0</v>
      </c>
      <c r="AK5135" s="18"/>
      <c r="AL5135" s="18"/>
      <c r="AT5135" s="18"/>
      <c r="AU5135" s="91"/>
    </row>
    <row r="5136" ht="12.0" customHeight="1">
      <c r="A5136" s="97">
        <v>5113092.0</v>
      </c>
      <c r="B5136" s="92" t="s">
        <v>5572</v>
      </c>
      <c r="C5136" s="93"/>
      <c r="D5136" s="82">
        <v>382.9</v>
      </c>
      <c r="E5136" s="94" t="s">
        <v>372</v>
      </c>
      <c r="F5136" s="84">
        <f t="shared" si="422"/>
        <v>467.138</v>
      </c>
      <c r="G5136" s="95"/>
      <c r="H5136" s="69"/>
      <c r="I5136" s="76"/>
      <c r="J5136" s="108"/>
      <c r="K5136" s="88"/>
      <c r="N5136" s="18"/>
      <c r="P5136" s="4">
        <v>195.0</v>
      </c>
      <c r="Q5136" s="4"/>
      <c r="R5136" s="4"/>
      <c r="S5136" s="21"/>
      <c r="T5136" s="21"/>
      <c r="V5136" s="89"/>
      <c r="Z5136" s="73"/>
      <c r="AA5136" s="73">
        <v>12.0</v>
      </c>
      <c r="AB5136" s="4"/>
      <c r="AC5136" s="74"/>
      <c r="AD5136" s="75"/>
      <c r="AE5136" s="75"/>
      <c r="AF5136" s="76"/>
      <c r="AJ5136" s="90">
        <v>1112092.0</v>
      </c>
      <c r="AK5136" s="18"/>
      <c r="AL5136" s="18"/>
      <c r="AT5136" s="18"/>
      <c r="AU5136" s="91"/>
    </row>
    <row r="5137" ht="12.0" customHeight="1">
      <c r="A5137" s="97">
        <v>1112093.0</v>
      </c>
      <c r="B5137" s="92" t="s">
        <v>5573</v>
      </c>
      <c r="C5137" s="93"/>
      <c r="D5137" s="82">
        <v>482.46</v>
      </c>
      <c r="E5137" s="94"/>
      <c r="F5137" s="84">
        <f t="shared" si="422"/>
        <v>588.6012</v>
      </c>
      <c r="G5137" s="95"/>
      <c r="H5137" s="69"/>
      <c r="I5137" s="76"/>
      <c r="J5137" s="108"/>
      <c r="K5137" s="88"/>
      <c r="N5137" s="18"/>
      <c r="P5137" s="4">
        <v>195.0</v>
      </c>
      <c r="Q5137" s="4"/>
      <c r="R5137" s="4"/>
      <c r="S5137" s="21"/>
      <c r="T5137" s="21"/>
      <c r="V5137" s="89"/>
      <c r="Z5137" s="73"/>
      <c r="AA5137" s="73">
        <v>11.99869385816487</v>
      </c>
      <c r="AB5137" s="4"/>
      <c r="AC5137" s="74"/>
      <c r="AD5137" s="75"/>
      <c r="AE5137" s="75"/>
      <c r="AF5137" s="76"/>
      <c r="AJ5137" s="90"/>
      <c r="AK5137" s="18"/>
      <c r="AL5137" s="18"/>
      <c r="AT5137" s="18"/>
      <c r="AU5137" s="91"/>
    </row>
    <row r="5138" ht="12.0" customHeight="1">
      <c r="A5138" s="97">
        <v>1112094.0</v>
      </c>
      <c r="B5138" s="92" t="s">
        <v>5574</v>
      </c>
      <c r="C5138" s="93"/>
      <c r="D5138" s="82">
        <v>482.46</v>
      </c>
      <c r="E5138" s="94" t="s">
        <v>372</v>
      </c>
      <c r="F5138" s="84">
        <f t="shared" si="422"/>
        <v>588.6012</v>
      </c>
      <c r="G5138" s="95"/>
      <c r="H5138" s="69"/>
      <c r="I5138" s="76"/>
      <c r="J5138" s="108"/>
      <c r="K5138" s="88"/>
      <c r="N5138" s="18"/>
      <c r="P5138" s="4">
        <v>195.0</v>
      </c>
      <c r="Q5138" s="4"/>
      <c r="R5138" s="4"/>
      <c r="S5138" s="21"/>
      <c r="T5138" s="21"/>
      <c r="V5138" s="89"/>
      <c r="Z5138" s="73"/>
      <c r="AA5138" s="73">
        <v>11.99869385816487</v>
      </c>
      <c r="AB5138" s="4"/>
      <c r="AC5138" s="74"/>
      <c r="AD5138" s="75"/>
      <c r="AE5138" s="75"/>
      <c r="AF5138" s="76"/>
      <c r="AJ5138" s="90"/>
      <c r="AK5138" s="18"/>
      <c r="AL5138" s="18"/>
      <c r="AT5138" s="18"/>
      <c r="AU5138" s="91"/>
    </row>
    <row r="5139" ht="12.0" customHeight="1">
      <c r="A5139" s="97">
        <v>5113095.0</v>
      </c>
      <c r="B5139" s="92" t="s">
        <v>5575</v>
      </c>
      <c r="C5139" s="93"/>
      <c r="D5139" s="82">
        <v>515.41</v>
      </c>
      <c r="E5139" s="94" t="s">
        <v>372</v>
      </c>
      <c r="F5139" s="84">
        <f t="shared" si="422"/>
        <v>628.8002</v>
      </c>
      <c r="G5139" s="95"/>
      <c r="H5139" s="69"/>
      <c r="I5139" s="76"/>
      <c r="J5139" s="108"/>
      <c r="K5139" s="88"/>
      <c r="N5139" s="18"/>
      <c r="P5139" s="4">
        <v>195.0</v>
      </c>
      <c r="Q5139" s="4"/>
      <c r="R5139" s="4"/>
      <c r="S5139" s="21"/>
      <c r="T5139" s="21"/>
      <c r="V5139" s="89"/>
      <c r="Z5139" s="73"/>
      <c r="AA5139" s="73">
        <v>11.99869385816487</v>
      </c>
      <c r="AB5139" s="4"/>
      <c r="AC5139" s="74"/>
      <c r="AD5139" s="75"/>
      <c r="AE5139" s="75"/>
      <c r="AF5139" s="76"/>
      <c r="AJ5139" s="90">
        <v>1112095.0</v>
      </c>
      <c r="AK5139" s="18"/>
      <c r="AL5139" s="18"/>
      <c r="AT5139" s="18"/>
      <c r="AU5139" s="91"/>
    </row>
    <row r="5140" ht="12.0" customHeight="1">
      <c r="A5140" s="97">
        <v>5113096.0</v>
      </c>
      <c r="B5140" s="92" t="s">
        <v>5576</v>
      </c>
      <c r="C5140" s="93"/>
      <c r="D5140" s="82">
        <v>515.41</v>
      </c>
      <c r="E5140" s="94"/>
      <c r="F5140" s="84">
        <f t="shared" si="422"/>
        <v>628.8002</v>
      </c>
      <c r="G5140" s="95"/>
      <c r="H5140" s="69"/>
      <c r="I5140" s="76"/>
      <c r="J5140" s="108"/>
      <c r="K5140" s="88"/>
      <c r="N5140" s="18"/>
      <c r="P5140" s="4">
        <v>195.0</v>
      </c>
      <c r="Q5140" s="4"/>
      <c r="R5140" s="4"/>
      <c r="S5140" s="21"/>
      <c r="T5140" s="21"/>
      <c r="V5140" s="89"/>
      <c r="Z5140" s="73"/>
      <c r="AA5140" s="73">
        <v>11.99869385816487</v>
      </c>
      <c r="AB5140" s="4"/>
      <c r="AC5140" s="74"/>
      <c r="AD5140" s="75"/>
      <c r="AE5140" s="75"/>
      <c r="AF5140" s="76"/>
      <c r="AJ5140" s="90">
        <v>1112096.0</v>
      </c>
      <c r="AK5140" s="18"/>
      <c r="AL5140" s="18"/>
      <c r="AT5140" s="18"/>
      <c r="AU5140" s="91"/>
    </row>
    <row r="5141" ht="12.0" customHeight="1">
      <c r="A5141" s="97">
        <v>5113097.0</v>
      </c>
      <c r="B5141" s="92" t="s">
        <v>5577</v>
      </c>
      <c r="C5141" s="93"/>
      <c r="D5141" s="82">
        <v>515.41</v>
      </c>
      <c r="E5141" s="94" t="s">
        <v>372</v>
      </c>
      <c r="F5141" s="84">
        <f t="shared" si="422"/>
        <v>628.8002</v>
      </c>
      <c r="G5141" s="95"/>
      <c r="H5141" s="69"/>
      <c r="I5141" s="76"/>
      <c r="J5141" s="108"/>
      <c r="K5141" s="88"/>
      <c r="N5141" s="18"/>
      <c r="P5141" s="4">
        <v>195.0</v>
      </c>
      <c r="Q5141" s="4"/>
      <c r="R5141" s="4"/>
      <c r="S5141" s="21"/>
      <c r="T5141" s="21"/>
      <c r="V5141" s="89"/>
      <c r="Z5141" s="73"/>
      <c r="AA5141" s="73">
        <v>11.99869385816487</v>
      </c>
      <c r="AB5141" s="4"/>
      <c r="AC5141" s="74"/>
      <c r="AD5141" s="75"/>
      <c r="AE5141" s="75"/>
      <c r="AF5141" s="76"/>
      <c r="AJ5141" s="90">
        <v>1112097.0</v>
      </c>
      <c r="AK5141" s="18"/>
      <c r="AL5141" s="18"/>
      <c r="AT5141" s="18"/>
      <c r="AU5141" s="91"/>
    </row>
    <row r="5142" ht="12.0" customHeight="1">
      <c r="A5142" s="97">
        <v>5113098.0</v>
      </c>
      <c r="B5142" s="92" t="s">
        <v>5578</v>
      </c>
      <c r="C5142" s="93"/>
      <c r="D5142" s="82">
        <v>515.41</v>
      </c>
      <c r="E5142" s="94" t="s">
        <v>372</v>
      </c>
      <c r="F5142" s="84">
        <f t="shared" si="422"/>
        <v>628.8002</v>
      </c>
      <c r="G5142" s="95"/>
      <c r="H5142" s="69"/>
      <c r="I5142" s="76"/>
      <c r="J5142" s="108"/>
      <c r="K5142" s="88"/>
      <c r="N5142" s="18"/>
      <c r="P5142" s="4">
        <v>195.0</v>
      </c>
      <c r="Q5142" s="4"/>
      <c r="R5142" s="4"/>
      <c r="S5142" s="21"/>
      <c r="T5142" s="21"/>
      <c r="V5142" s="89"/>
      <c r="Z5142" s="73"/>
      <c r="AA5142" s="73">
        <v>11.99869385816487</v>
      </c>
      <c r="AB5142" s="4"/>
      <c r="AC5142" s="74"/>
      <c r="AD5142" s="75"/>
      <c r="AE5142" s="75"/>
      <c r="AF5142" s="76"/>
      <c r="AJ5142" s="90">
        <v>1112098.0</v>
      </c>
      <c r="AK5142" s="18"/>
      <c r="AL5142" s="18"/>
      <c r="AT5142" s="18"/>
      <c r="AU5142" s="91"/>
    </row>
    <row r="5143" ht="12.0" customHeight="1">
      <c r="A5143" s="97">
        <v>5113099.0</v>
      </c>
      <c r="B5143" s="92" t="s">
        <v>5579</v>
      </c>
      <c r="C5143" s="93"/>
      <c r="D5143" s="82">
        <v>515.41</v>
      </c>
      <c r="E5143" s="94"/>
      <c r="F5143" s="84">
        <f t="shared" si="422"/>
        <v>628.8002</v>
      </c>
      <c r="G5143" s="95"/>
      <c r="H5143" s="69"/>
      <c r="I5143" s="76"/>
      <c r="J5143" s="108"/>
      <c r="K5143" s="88"/>
      <c r="N5143" s="18"/>
      <c r="P5143" s="4">
        <v>195.0</v>
      </c>
      <c r="Q5143" s="4"/>
      <c r="R5143" s="4"/>
      <c r="S5143" s="21"/>
      <c r="T5143" s="21"/>
      <c r="V5143" s="89"/>
      <c r="Z5143" s="73"/>
      <c r="AA5143" s="73">
        <v>11.99869385816487</v>
      </c>
      <c r="AB5143" s="4"/>
      <c r="AC5143" s="74"/>
      <c r="AD5143" s="75"/>
      <c r="AE5143" s="75"/>
      <c r="AF5143" s="76"/>
      <c r="AJ5143" s="90">
        <v>1112099.0</v>
      </c>
      <c r="AK5143" s="18"/>
      <c r="AL5143" s="18"/>
      <c r="AT5143" s="18"/>
      <c r="AU5143" s="91"/>
    </row>
    <row r="5144" ht="12.0" customHeight="1">
      <c r="A5144" s="97">
        <v>5113100.0</v>
      </c>
      <c r="B5144" s="92" t="s">
        <v>5580</v>
      </c>
      <c r="C5144" s="93"/>
      <c r="D5144" s="82">
        <v>515.41</v>
      </c>
      <c r="E5144" s="94" t="s">
        <v>372</v>
      </c>
      <c r="F5144" s="84">
        <f t="shared" si="422"/>
        <v>628.8002</v>
      </c>
      <c r="G5144" s="95"/>
      <c r="H5144" s="69"/>
      <c r="I5144" s="76"/>
      <c r="J5144" s="108"/>
      <c r="K5144" s="88"/>
      <c r="N5144" s="18"/>
      <c r="P5144" s="4">
        <v>195.0</v>
      </c>
      <c r="Q5144" s="4"/>
      <c r="R5144" s="4"/>
      <c r="S5144" s="21"/>
      <c r="T5144" s="21"/>
      <c r="V5144" s="89"/>
      <c r="Z5144" s="73"/>
      <c r="AA5144" s="73">
        <v>11.99869385816487</v>
      </c>
      <c r="AB5144" s="4"/>
      <c r="AC5144" s="74"/>
      <c r="AD5144" s="75"/>
      <c r="AE5144" s="75"/>
      <c r="AF5144" s="76"/>
      <c r="AJ5144" s="90">
        <v>1112100.0</v>
      </c>
      <c r="AK5144" s="18"/>
      <c r="AL5144" s="18"/>
      <c r="AT5144" s="18"/>
      <c r="AU5144" s="91"/>
    </row>
    <row r="5145" ht="12.0" customHeight="1">
      <c r="A5145" s="97">
        <v>5113101.0</v>
      </c>
      <c r="B5145" s="92" t="s">
        <v>5581</v>
      </c>
      <c r="C5145" s="93"/>
      <c r="D5145" s="82">
        <v>515.41</v>
      </c>
      <c r="E5145" s="94"/>
      <c r="F5145" s="84">
        <f t="shared" si="422"/>
        <v>628.8002</v>
      </c>
      <c r="G5145" s="95"/>
      <c r="H5145" s="69"/>
      <c r="I5145" s="76"/>
      <c r="J5145" s="108"/>
      <c r="K5145" s="88"/>
      <c r="N5145" s="18"/>
      <c r="P5145" s="4">
        <v>195.0</v>
      </c>
      <c r="Q5145" s="4"/>
      <c r="R5145" s="4"/>
      <c r="S5145" s="21"/>
      <c r="T5145" s="21"/>
      <c r="V5145" s="89"/>
      <c r="Z5145" s="73"/>
      <c r="AA5145" s="73">
        <v>11.99869385816487</v>
      </c>
      <c r="AB5145" s="4"/>
      <c r="AC5145" s="74"/>
      <c r="AD5145" s="75"/>
      <c r="AE5145" s="75"/>
      <c r="AF5145" s="76"/>
      <c r="AJ5145" s="90">
        <v>1112101.0</v>
      </c>
      <c r="AK5145" s="18"/>
      <c r="AL5145" s="18"/>
      <c r="AT5145" s="18"/>
      <c r="AU5145" s="91"/>
    </row>
    <row r="5146" ht="12.0" customHeight="1">
      <c r="A5146" s="97">
        <v>5113102.0</v>
      </c>
      <c r="B5146" s="92" t="s">
        <v>5582</v>
      </c>
      <c r="C5146" s="93"/>
      <c r="D5146" s="82">
        <v>515.41</v>
      </c>
      <c r="E5146" s="94" t="s">
        <v>245</v>
      </c>
      <c r="F5146" s="84">
        <f t="shared" si="422"/>
        <v>628.8002</v>
      </c>
      <c r="G5146" s="95"/>
      <c r="H5146" s="69"/>
      <c r="I5146" s="76"/>
      <c r="J5146" s="108"/>
      <c r="K5146" s="88"/>
      <c r="N5146" s="18"/>
      <c r="P5146" s="4">
        <v>195.0</v>
      </c>
      <c r="Q5146" s="4"/>
      <c r="R5146" s="4"/>
      <c r="S5146" s="21"/>
      <c r="T5146" s="21"/>
      <c r="V5146" s="89"/>
      <c r="Z5146" s="73"/>
      <c r="AA5146" s="73">
        <v>11.99869385816487</v>
      </c>
      <c r="AB5146" s="4"/>
      <c r="AC5146" s="74"/>
      <c r="AD5146" s="75"/>
      <c r="AE5146" s="75"/>
      <c r="AF5146" s="76"/>
      <c r="AJ5146" s="90">
        <v>1112102.0</v>
      </c>
      <c r="AK5146" s="18"/>
      <c r="AL5146" s="18"/>
      <c r="AT5146" s="18"/>
      <c r="AU5146" s="91"/>
    </row>
    <row r="5147" ht="12.0" customHeight="1">
      <c r="A5147" s="97">
        <v>5113103.0</v>
      </c>
      <c r="B5147" s="92" t="s">
        <v>5583</v>
      </c>
      <c r="C5147" s="93"/>
      <c r="D5147" s="82">
        <v>600.41</v>
      </c>
      <c r="E5147" s="94"/>
      <c r="F5147" s="84">
        <f t="shared" si="422"/>
        <v>732.5002</v>
      </c>
      <c r="G5147" s="95"/>
      <c r="H5147" s="69"/>
      <c r="I5147" s="76"/>
      <c r="J5147" s="108"/>
      <c r="K5147" s="88"/>
      <c r="N5147" s="18"/>
      <c r="P5147" s="4">
        <v>195.0</v>
      </c>
      <c r="Q5147" s="4"/>
      <c r="R5147" s="4"/>
      <c r="S5147" s="21"/>
      <c r="T5147" s="21"/>
      <c r="V5147" s="89"/>
      <c r="Z5147" s="73"/>
      <c r="AA5147" s="73">
        <v>11.999898068396107</v>
      </c>
      <c r="AB5147" s="4"/>
      <c r="AC5147" s="74"/>
      <c r="AD5147" s="75"/>
      <c r="AE5147" s="75"/>
      <c r="AF5147" s="76"/>
      <c r="AJ5147" s="90">
        <v>1112103.0</v>
      </c>
      <c r="AK5147" s="18"/>
      <c r="AL5147" s="18"/>
      <c r="AT5147" s="18"/>
      <c r="AU5147" s="91"/>
    </row>
    <row r="5148" ht="12.0" customHeight="1">
      <c r="A5148" s="97">
        <v>5113104.0</v>
      </c>
      <c r="B5148" s="92" t="s">
        <v>5584</v>
      </c>
      <c r="C5148" s="93"/>
      <c r="D5148" s="82">
        <v>600.41</v>
      </c>
      <c r="E5148" s="94" t="s">
        <v>245</v>
      </c>
      <c r="F5148" s="84">
        <f t="shared" si="422"/>
        <v>732.5002</v>
      </c>
      <c r="G5148" s="95"/>
      <c r="H5148" s="69"/>
      <c r="I5148" s="76"/>
      <c r="J5148" s="108"/>
      <c r="K5148" s="88"/>
      <c r="N5148" s="18"/>
      <c r="P5148" s="4">
        <v>195.0</v>
      </c>
      <c r="Q5148" s="4"/>
      <c r="R5148" s="4"/>
      <c r="S5148" s="21"/>
      <c r="T5148" s="21"/>
      <c r="V5148" s="89"/>
      <c r="Z5148" s="73"/>
      <c r="AA5148" s="73">
        <v>11.999898068396107</v>
      </c>
      <c r="AB5148" s="4"/>
      <c r="AC5148" s="74"/>
      <c r="AD5148" s="75"/>
      <c r="AE5148" s="75"/>
      <c r="AF5148" s="76"/>
      <c r="AJ5148" s="90">
        <v>1112104.0</v>
      </c>
      <c r="AK5148" s="18"/>
      <c r="AL5148" s="18"/>
      <c r="AT5148" s="18"/>
      <c r="AU5148" s="91"/>
    </row>
    <row r="5149" ht="12.0" customHeight="1">
      <c r="A5149" s="97">
        <v>5113105.0</v>
      </c>
      <c r="B5149" s="92" t="s">
        <v>5585</v>
      </c>
      <c r="C5149" s="93"/>
      <c r="D5149" s="82">
        <v>600.41</v>
      </c>
      <c r="E5149" s="94" t="s">
        <v>372</v>
      </c>
      <c r="F5149" s="84">
        <f t="shared" si="422"/>
        <v>732.5002</v>
      </c>
      <c r="G5149" s="95"/>
      <c r="H5149" s="69"/>
      <c r="I5149" s="76"/>
      <c r="J5149" s="108"/>
      <c r="K5149" s="88"/>
      <c r="N5149" s="18"/>
      <c r="P5149" s="4">
        <v>195.0</v>
      </c>
      <c r="Q5149" s="4"/>
      <c r="R5149" s="4"/>
      <c r="S5149" s="21"/>
      <c r="T5149" s="21"/>
      <c r="V5149" s="89"/>
      <c r="Z5149" s="73"/>
      <c r="AA5149" s="73">
        <v>11.999898068396107</v>
      </c>
      <c r="AB5149" s="4"/>
      <c r="AC5149" s="74"/>
      <c r="AD5149" s="75"/>
      <c r="AE5149" s="75"/>
      <c r="AF5149" s="76"/>
      <c r="AJ5149" s="90">
        <v>1112105.0</v>
      </c>
      <c r="AK5149" s="18"/>
      <c r="AL5149" s="18"/>
      <c r="AT5149" s="18"/>
      <c r="AU5149" s="91"/>
    </row>
    <row r="5150" ht="12.0" customHeight="1">
      <c r="A5150" s="97">
        <v>5113106.0</v>
      </c>
      <c r="B5150" s="92" t="s">
        <v>5586</v>
      </c>
      <c r="C5150" s="93"/>
      <c r="D5150" s="82">
        <v>600.41</v>
      </c>
      <c r="E5150" s="94" t="s">
        <v>372</v>
      </c>
      <c r="F5150" s="84">
        <f t="shared" si="422"/>
        <v>732.5002</v>
      </c>
      <c r="G5150" s="95"/>
      <c r="H5150" s="69"/>
      <c r="I5150" s="76"/>
      <c r="J5150" s="108"/>
      <c r="K5150" s="88"/>
      <c r="N5150" s="18"/>
      <c r="P5150" s="4">
        <v>195.0</v>
      </c>
      <c r="Q5150" s="4"/>
      <c r="R5150" s="4"/>
      <c r="S5150" s="21"/>
      <c r="T5150" s="21"/>
      <c r="V5150" s="89"/>
      <c r="Z5150" s="73"/>
      <c r="AA5150" s="73">
        <v>11.999898068396107</v>
      </c>
      <c r="AB5150" s="4"/>
      <c r="AC5150" s="74"/>
      <c r="AD5150" s="75"/>
      <c r="AE5150" s="75"/>
      <c r="AF5150" s="76"/>
      <c r="AJ5150" s="90">
        <v>1112106.0</v>
      </c>
      <c r="AK5150" s="18"/>
      <c r="AL5150" s="18"/>
      <c r="AT5150" s="18"/>
      <c r="AU5150" s="91"/>
    </row>
    <row r="5151" ht="12.0" customHeight="1">
      <c r="A5151" s="97">
        <v>5113107.0</v>
      </c>
      <c r="B5151" s="92" t="s">
        <v>5587</v>
      </c>
      <c r="C5151" s="93"/>
      <c r="D5151" s="82">
        <v>600.41</v>
      </c>
      <c r="E5151" s="94"/>
      <c r="F5151" s="84">
        <f t="shared" si="422"/>
        <v>732.5002</v>
      </c>
      <c r="G5151" s="95"/>
      <c r="H5151" s="69"/>
      <c r="I5151" s="76"/>
      <c r="J5151" s="108"/>
      <c r="K5151" s="88"/>
      <c r="N5151" s="18"/>
      <c r="P5151" s="4">
        <v>195.0</v>
      </c>
      <c r="Q5151" s="4"/>
      <c r="R5151" s="4"/>
      <c r="S5151" s="21"/>
      <c r="T5151" s="21"/>
      <c r="V5151" s="89"/>
      <c r="Z5151" s="73"/>
      <c r="AA5151" s="73">
        <v>11.999898068396107</v>
      </c>
      <c r="AB5151" s="4"/>
      <c r="AC5151" s="74"/>
      <c r="AD5151" s="75"/>
      <c r="AE5151" s="75"/>
      <c r="AF5151" s="76"/>
      <c r="AJ5151" s="90">
        <v>1112107.0</v>
      </c>
      <c r="AK5151" s="18"/>
      <c r="AL5151" s="18"/>
      <c r="AT5151" s="18"/>
      <c r="AU5151" s="91"/>
    </row>
    <row r="5152" ht="12.0" customHeight="1">
      <c r="A5152" s="97">
        <v>5113108.0</v>
      </c>
      <c r="B5152" s="92" t="s">
        <v>5588</v>
      </c>
      <c r="C5152" s="93"/>
      <c r="D5152" s="82">
        <v>600.41</v>
      </c>
      <c r="E5152" s="94" t="s">
        <v>245</v>
      </c>
      <c r="F5152" s="84">
        <f t="shared" si="422"/>
        <v>732.5002</v>
      </c>
      <c r="G5152" s="95"/>
      <c r="H5152" s="69"/>
      <c r="I5152" s="76"/>
      <c r="J5152" s="108"/>
      <c r="K5152" s="88"/>
      <c r="N5152" s="18"/>
      <c r="P5152" s="4">
        <v>195.0</v>
      </c>
      <c r="Q5152" s="4"/>
      <c r="R5152" s="4"/>
      <c r="S5152" s="21"/>
      <c r="T5152" s="21"/>
      <c r="V5152" s="89"/>
      <c r="Z5152" s="73"/>
      <c r="AA5152" s="73">
        <v>11.999898068396107</v>
      </c>
      <c r="AB5152" s="4"/>
      <c r="AC5152" s="74"/>
      <c r="AD5152" s="75"/>
      <c r="AE5152" s="75"/>
      <c r="AF5152" s="76"/>
      <c r="AJ5152" s="90">
        <v>1112108.0</v>
      </c>
      <c r="AK5152" s="18"/>
      <c r="AL5152" s="18"/>
      <c r="AT5152" s="18"/>
      <c r="AU5152" s="91"/>
    </row>
    <row r="5153" ht="12.0" customHeight="1">
      <c r="A5153" s="97">
        <v>5113109.0</v>
      </c>
      <c r="B5153" s="92" t="s">
        <v>5589</v>
      </c>
      <c r="C5153" s="93"/>
      <c r="D5153" s="82">
        <v>600.41</v>
      </c>
      <c r="E5153" s="94" t="s">
        <v>245</v>
      </c>
      <c r="F5153" s="84">
        <f t="shared" si="422"/>
        <v>732.5002</v>
      </c>
      <c r="G5153" s="95"/>
      <c r="H5153" s="69"/>
      <c r="I5153" s="76"/>
      <c r="J5153" s="108"/>
      <c r="K5153" s="88"/>
      <c r="N5153" s="18"/>
      <c r="P5153" s="4">
        <v>195.0</v>
      </c>
      <c r="Q5153" s="4"/>
      <c r="R5153" s="4"/>
      <c r="S5153" s="21"/>
      <c r="T5153" s="21"/>
      <c r="V5153" s="89"/>
      <c r="Z5153" s="73"/>
      <c r="AA5153" s="73">
        <v>11.999898068396107</v>
      </c>
      <c r="AB5153" s="4"/>
      <c r="AC5153" s="74"/>
      <c r="AD5153" s="75"/>
      <c r="AE5153" s="75"/>
      <c r="AF5153" s="76"/>
      <c r="AJ5153" s="90">
        <v>1112109.0</v>
      </c>
      <c r="AK5153" s="18"/>
      <c r="AL5153" s="18"/>
      <c r="AT5153" s="18"/>
      <c r="AU5153" s="91"/>
    </row>
    <row r="5154" ht="12.0" customHeight="1">
      <c r="A5154" s="97">
        <v>5113110.0</v>
      </c>
      <c r="B5154" s="92" t="s">
        <v>5590</v>
      </c>
      <c r="C5154" s="93"/>
      <c r="D5154" s="82">
        <v>600.41</v>
      </c>
      <c r="E5154" s="94"/>
      <c r="F5154" s="84">
        <f t="shared" si="422"/>
        <v>732.5002</v>
      </c>
      <c r="G5154" s="95"/>
      <c r="H5154" s="69"/>
      <c r="I5154" s="76"/>
      <c r="J5154" s="108"/>
      <c r="K5154" s="88"/>
      <c r="N5154" s="18"/>
      <c r="P5154" s="4">
        <v>195.0</v>
      </c>
      <c r="Q5154" s="4"/>
      <c r="R5154" s="4"/>
      <c r="S5154" s="21"/>
      <c r="T5154" s="21"/>
      <c r="V5154" s="89"/>
      <c r="Z5154" s="73"/>
      <c r="AA5154" s="73">
        <v>11.999898068396107</v>
      </c>
      <c r="AB5154" s="4"/>
      <c r="AC5154" s="74"/>
      <c r="AD5154" s="75"/>
      <c r="AE5154" s="75"/>
      <c r="AF5154" s="76"/>
      <c r="AJ5154" s="90">
        <v>1112110.0</v>
      </c>
      <c r="AK5154" s="18"/>
      <c r="AL5154" s="18"/>
      <c r="AT5154" s="18"/>
      <c r="AU5154" s="91"/>
    </row>
    <row r="5155" ht="12.0" customHeight="1">
      <c r="A5155" s="97">
        <v>1112111.0</v>
      </c>
      <c r="B5155" s="92" t="s">
        <v>5591</v>
      </c>
      <c r="C5155" s="93"/>
      <c r="D5155" s="82">
        <v>707.62</v>
      </c>
      <c r="E5155" s="94" t="s">
        <v>372</v>
      </c>
      <c r="F5155" s="84">
        <f t="shared" si="422"/>
        <v>863.2964</v>
      </c>
      <c r="G5155" s="95"/>
      <c r="H5155" s="69"/>
      <c r="I5155" s="76"/>
      <c r="J5155" s="108"/>
      <c r="K5155" s="88"/>
      <c r="N5155" s="18"/>
      <c r="P5155" s="4">
        <v>195.0</v>
      </c>
      <c r="Q5155" s="4"/>
      <c r="R5155" s="4"/>
      <c r="S5155" s="21"/>
      <c r="T5155" s="21"/>
      <c r="V5155" s="89"/>
      <c r="Z5155" s="73"/>
      <c r="AA5155" s="73">
        <v>12.000323840751307</v>
      </c>
      <c r="AB5155" s="4"/>
      <c r="AC5155" s="74"/>
      <c r="AD5155" s="75"/>
      <c r="AE5155" s="75"/>
      <c r="AF5155" s="76"/>
      <c r="AJ5155" s="90"/>
      <c r="AK5155" s="18"/>
      <c r="AL5155" s="18"/>
      <c r="AT5155" s="18"/>
      <c r="AU5155" s="91"/>
    </row>
    <row r="5156" ht="12.0" customHeight="1">
      <c r="A5156" s="97">
        <v>1112112.0</v>
      </c>
      <c r="B5156" s="92" t="s">
        <v>5592</v>
      </c>
      <c r="C5156" s="93"/>
      <c r="D5156" s="82">
        <v>707.62</v>
      </c>
      <c r="E5156" s="94"/>
      <c r="F5156" s="84">
        <f t="shared" si="422"/>
        <v>863.2964</v>
      </c>
      <c r="G5156" s="95"/>
      <c r="H5156" s="69"/>
      <c r="I5156" s="76"/>
      <c r="J5156" s="108"/>
      <c r="K5156" s="88"/>
      <c r="N5156" s="18"/>
      <c r="P5156" s="4">
        <v>195.0</v>
      </c>
      <c r="Q5156" s="4"/>
      <c r="R5156" s="4"/>
      <c r="S5156" s="21"/>
      <c r="T5156" s="21"/>
      <c r="V5156" s="89"/>
      <c r="Z5156" s="73"/>
      <c r="AA5156" s="73">
        <v>12.000323840751307</v>
      </c>
      <c r="AB5156" s="4"/>
      <c r="AC5156" s="74"/>
      <c r="AD5156" s="75"/>
      <c r="AE5156" s="75"/>
      <c r="AF5156" s="76"/>
      <c r="AJ5156" s="90"/>
      <c r="AK5156" s="18"/>
      <c r="AL5156" s="18"/>
      <c r="AT5156" s="18"/>
      <c r="AU5156" s="91"/>
    </row>
    <row r="5157" ht="12.0" customHeight="1">
      <c r="A5157" s="97">
        <v>1112113.0</v>
      </c>
      <c r="B5157" s="92" t="s">
        <v>5593</v>
      </c>
      <c r="C5157" s="93"/>
      <c r="D5157" s="82">
        <v>755.95</v>
      </c>
      <c r="E5157" s="94"/>
      <c r="F5157" s="84">
        <f t="shared" si="422"/>
        <v>922.259</v>
      </c>
      <c r="G5157" s="95"/>
      <c r="H5157" s="69"/>
      <c r="I5157" s="76"/>
      <c r="J5157" s="108"/>
      <c r="K5157" s="88"/>
      <c r="N5157" s="18"/>
      <c r="P5157" s="4">
        <v>195.0</v>
      </c>
      <c r="Q5157" s="4"/>
      <c r="R5157" s="4"/>
      <c r="S5157" s="21"/>
      <c r="T5157" s="21"/>
      <c r="V5157" s="89"/>
      <c r="Z5157" s="73"/>
      <c r="AA5157" s="73">
        <v>12.000323840751307</v>
      </c>
      <c r="AB5157" s="4"/>
      <c r="AC5157" s="74"/>
      <c r="AD5157" s="75"/>
      <c r="AE5157" s="75"/>
      <c r="AF5157" s="76"/>
      <c r="AJ5157" s="90"/>
      <c r="AK5157" s="18"/>
      <c r="AL5157" s="18"/>
      <c r="AT5157" s="18"/>
      <c r="AU5157" s="91"/>
    </row>
    <row r="5158" ht="12.0" customHeight="1">
      <c r="A5158" s="97">
        <v>1112114.0</v>
      </c>
      <c r="B5158" s="92" t="s">
        <v>5594</v>
      </c>
      <c r="C5158" s="93"/>
      <c r="D5158" s="82">
        <v>755.95</v>
      </c>
      <c r="E5158" s="94"/>
      <c r="F5158" s="84">
        <f t="shared" si="422"/>
        <v>922.259</v>
      </c>
      <c r="G5158" s="95"/>
      <c r="H5158" s="69"/>
      <c r="I5158" s="76"/>
      <c r="J5158" s="108"/>
      <c r="K5158" s="88"/>
      <c r="N5158" s="18"/>
      <c r="P5158" s="4">
        <v>195.0</v>
      </c>
      <c r="Q5158" s="4"/>
      <c r="R5158" s="4"/>
      <c r="S5158" s="21"/>
      <c r="T5158" s="21"/>
      <c r="V5158" s="89"/>
      <c r="Z5158" s="73"/>
      <c r="AA5158" s="73">
        <v>12.000323840751307</v>
      </c>
      <c r="AB5158" s="4"/>
      <c r="AC5158" s="74"/>
      <c r="AD5158" s="75"/>
      <c r="AE5158" s="75"/>
      <c r="AF5158" s="76"/>
      <c r="AJ5158" s="90"/>
      <c r="AK5158" s="18"/>
      <c r="AL5158" s="18"/>
      <c r="AT5158" s="18"/>
      <c r="AU5158" s="91"/>
    </row>
    <row r="5159" ht="12.0" customHeight="1">
      <c r="A5159" s="97">
        <v>5113115.0</v>
      </c>
      <c r="B5159" s="92" t="s">
        <v>5595</v>
      </c>
      <c r="C5159" s="93"/>
      <c r="D5159" s="82">
        <v>755.95</v>
      </c>
      <c r="E5159" s="94" t="s">
        <v>372</v>
      </c>
      <c r="F5159" s="84">
        <f t="shared" si="422"/>
        <v>922.259</v>
      </c>
      <c r="G5159" s="95"/>
      <c r="H5159" s="69"/>
      <c r="I5159" s="76"/>
      <c r="J5159" s="108"/>
      <c r="K5159" s="88"/>
      <c r="N5159" s="18"/>
      <c r="P5159" s="4">
        <v>195.0</v>
      </c>
      <c r="Q5159" s="4"/>
      <c r="R5159" s="4"/>
      <c r="S5159" s="21"/>
      <c r="T5159" s="21"/>
      <c r="V5159" s="89"/>
      <c r="Z5159" s="73"/>
      <c r="AA5159" s="73">
        <v>12.000323840751307</v>
      </c>
      <c r="AB5159" s="4"/>
      <c r="AC5159" s="74"/>
      <c r="AD5159" s="75"/>
      <c r="AE5159" s="75"/>
      <c r="AF5159" s="76"/>
      <c r="AJ5159" s="90">
        <v>1112115.0</v>
      </c>
      <c r="AK5159" s="18"/>
      <c r="AL5159" s="18"/>
      <c r="AT5159" s="18"/>
      <c r="AU5159" s="91"/>
    </row>
    <row r="5160" ht="12.0" customHeight="1">
      <c r="A5160" s="97">
        <v>5113116.0</v>
      </c>
      <c r="B5160" s="92" t="s">
        <v>5596</v>
      </c>
      <c r="C5160" s="93"/>
      <c r="D5160" s="82">
        <v>755.95</v>
      </c>
      <c r="E5160" s="94"/>
      <c r="F5160" s="84">
        <f t="shared" si="422"/>
        <v>922.259</v>
      </c>
      <c r="G5160" s="95"/>
      <c r="H5160" s="69"/>
      <c r="I5160" s="76"/>
      <c r="J5160" s="108"/>
      <c r="K5160" s="88"/>
      <c r="N5160" s="18"/>
      <c r="P5160" s="4">
        <v>195.0</v>
      </c>
      <c r="Q5160" s="4"/>
      <c r="R5160" s="4"/>
      <c r="S5160" s="21"/>
      <c r="T5160" s="21"/>
      <c r="V5160" s="89"/>
      <c r="Z5160" s="73"/>
      <c r="AA5160" s="73">
        <v>12.000323840751307</v>
      </c>
      <c r="AB5160" s="4"/>
      <c r="AC5160" s="74"/>
      <c r="AD5160" s="75"/>
      <c r="AE5160" s="75"/>
      <c r="AF5160" s="76"/>
      <c r="AJ5160" s="90">
        <v>1112116.0</v>
      </c>
      <c r="AK5160" s="18"/>
      <c r="AL5160" s="18"/>
      <c r="AT5160" s="18"/>
      <c r="AU5160" s="91"/>
    </row>
    <row r="5161" ht="12.0" customHeight="1">
      <c r="A5161" s="97">
        <v>5113117.0</v>
      </c>
      <c r="B5161" s="92" t="s">
        <v>5597</v>
      </c>
      <c r="C5161" s="93"/>
      <c r="D5161" s="82">
        <v>755.95</v>
      </c>
      <c r="E5161" s="94" t="s">
        <v>372</v>
      </c>
      <c r="F5161" s="84">
        <f t="shared" si="422"/>
        <v>922.259</v>
      </c>
      <c r="G5161" s="95"/>
      <c r="H5161" s="69"/>
      <c r="I5161" s="76"/>
      <c r="J5161" s="108"/>
      <c r="K5161" s="88"/>
      <c r="N5161" s="18"/>
      <c r="P5161" s="4">
        <v>195.0</v>
      </c>
      <c r="Q5161" s="4"/>
      <c r="R5161" s="4"/>
      <c r="S5161" s="21"/>
      <c r="T5161" s="21"/>
      <c r="V5161" s="89"/>
      <c r="Z5161" s="73"/>
      <c r="AA5161" s="73">
        <v>12.000323840751307</v>
      </c>
      <c r="AB5161" s="4"/>
      <c r="AC5161" s="74"/>
      <c r="AD5161" s="75"/>
      <c r="AE5161" s="75"/>
      <c r="AF5161" s="76"/>
      <c r="AJ5161" s="90">
        <v>1112117.0</v>
      </c>
      <c r="AK5161" s="18"/>
      <c r="AL5161" s="18"/>
      <c r="AT5161" s="18"/>
      <c r="AU5161" s="91"/>
    </row>
    <row r="5162" ht="12.0" customHeight="1">
      <c r="A5162" s="97">
        <v>5113118.0</v>
      </c>
      <c r="B5162" s="92" t="s">
        <v>5598</v>
      </c>
      <c r="C5162" s="93"/>
      <c r="D5162" s="82">
        <v>755.95</v>
      </c>
      <c r="E5162" s="94"/>
      <c r="F5162" s="84">
        <f t="shared" si="422"/>
        <v>922.259</v>
      </c>
      <c r="G5162" s="95"/>
      <c r="H5162" s="69"/>
      <c r="I5162" s="76"/>
      <c r="J5162" s="108"/>
      <c r="K5162" s="88"/>
      <c r="N5162" s="18"/>
      <c r="P5162" s="4">
        <v>195.0</v>
      </c>
      <c r="Q5162" s="4"/>
      <c r="R5162" s="4"/>
      <c r="S5162" s="21"/>
      <c r="T5162" s="21"/>
      <c r="V5162" s="89"/>
      <c r="Z5162" s="73"/>
      <c r="AA5162" s="73">
        <v>12.000323840751307</v>
      </c>
      <c r="AB5162" s="4"/>
      <c r="AC5162" s="74"/>
      <c r="AD5162" s="75"/>
      <c r="AE5162" s="75"/>
      <c r="AF5162" s="76"/>
      <c r="AJ5162" s="90">
        <v>1112118.0</v>
      </c>
      <c r="AK5162" s="18"/>
      <c r="AL5162" s="18"/>
      <c r="AT5162" s="18"/>
      <c r="AU5162" s="91"/>
    </row>
    <row r="5163" ht="12.0" customHeight="1">
      <c r="A5163" s="97">
        <v>5113119.0</v>
      </c>
      <c r="B5163" s="92" t="s">
        <v>5599</v>
      </c>
      <c r="C5163" s="93"/>
      <c r="D5163" s="82">
        <v>755.95</v>
      </c>
      <c r="E5163" s="94"/>
      <c r="F5163" s="84">
        <f t="shared" si="422"/>
        <v>922.259</v>
      </c>
      <c r="G5163" s="95"/>
      <c r="H5163" s="69"/>
      <c r="I5163" s="76"/>
      <c r="J5163" s="108"/>
      <c r="K5163" s="88"/>
      <c r="N5163" s="18"/>
      <c r="P5163" s="4">
        <v>195.0</v>
      </c>
      <c r="Q5163" s="4"/>
      <c r="R5163" s="4"/>
      <c r="S5163" s="21"/>
      <c r="T5163" s="21"/>
      <c r="V5163" s="89"/>
      <c r="Z5163" s="73"/>
      <c r="AA5163" s="73">
        <v>12.000323840751307</v>
      </c>
      <c r="AB5163" s="4"/>
      <c r="AC5163" s="74"/>
      <c r="AD5163" s="75"/>
      <c r="AE5163" s="75"/>
      <c r="AF5163" s="76"/>
      <c r="AJ5163" s="90">
        <v>1112119.0</v>
      </c>
      <c r="AK5163" s="18"/>
      <c r="AL5163" s="18"/>
      <c r="AT5163" s="18"/>
      <c r="AU5163" s="91"/>
    </row>
    <row r="5164" ht="12.0" customHeight="1">
      <c r="A5164" s="97">
        <v>5113120.0</v>
      </c>
      <c r="B5164" s="92" t="s">
        <v>5600</v>
      </c>
      <c r="C5164" s="93"/>
      <c r="D5164" s="82">
        <v>755.95</v>
      </c>
      <c r="E5164" s="94" t="s">
        <v>372</v>
      </c>
      <c r="F5164" s="84">
        <f t="shared" si="422"/>
        <v>922.259</v>
      </c>
      <c r="G5164" s="95"/>
      <c r="H5164" s="69"/>
      <c r="I5164" s="76"/>
      <c r="J5164" s="108"/>
      <c r="K5164" s="88"/>
      <c r="N5164" s="18"/>
      <c r="P5164" s="4">
        <v>195.0</v>
      </c>
      <c r="Q5164" s="4"/>
      <c r="R5164" s="4"/>
      <c r="S5164" s="21"/>
      <c r="T5164" s="21"/>
      <c r="V5164" s="89"/>
      <c r="Z5164" s="73"/>
      <c r="AA5164" s="73">
        <v>12.000323840751307</v>
      </c>
      <c r="AB5164" s="4"/>
      <c r="AC5164" s="74"/>
      <c r="AD5164" s="75"/>
      <c r="AE5164" s="75"/>
      <c r="AF5164" s="76"/>
      <c r="AJ5164" s="90">
        <v>1112120.0</v>
      </c>
      <c r="AK5164" s="18"/>
      <c r="AL5164" s="18"/>
      <c r="AT5164" s="18"/>
      <c r="AU5164" s="91"/>
    </row>
    <row r="5165" ht="12.0" customHeight="1">
      <c r="A5165" s="97">
        <v>5113121.0</v>
      </c>
      <c r="B5165" s="92" t="s">
        <v>5601</v>
      </c>
      <c r="C5165" s="93"/>
      <c r="D5165" s="82">
        <v>834.69</v>
      </c>
      <c r="E5165" s="94" t="s">
        <v>245</v>
      </c>
      <c r="F5165" s="84">
        <f t="shared" si="422"/>
        <v>1018.3218</v>
      </c>
      <c r="G5165" s="95"/>
      <c r="H5165" s="69"/>
      <c r="I5165" s="76"/>
      <c r="J5165" s="108"/>
      <c r="K5165" s="88"/>
      <c r="N5165" s="18"/>
      <c r="P5165" s="4">
        <v>195.0</v>
      </c>
      <c r="Q5165" s="4"/>
      <c r="R5165" s="4"/>
      <c r="S5165" s="21"/>
      <c r="T5165" s="21"/>
      <c r="V5165" s="89"/>
      <c r="Z5165" s="73"/>
      <c r="AA5165" s="73">
        <v>11.999120137845068</v>
      </c>
      <c r="AB5165" s="4"/>
      <c r="AC5165" s="74"/>
      <c r="AD5165" s="75"/>
      <c r="AE5165" s="75"/>
      <c r="AF5165" s="76"/>
      <c r="AJ5165" s="90">
        <v>1112121.0</v>
      </c>
      <c r="AK5165" s="18"/>
      <c r="AL5165" s="18"/>
      <c r="AT5165" s="18"/>
      <c r="AU5165" s="91"/>
    </row>
    <row r="5166" ht="12.0" customHeight="1">
      <c r="A5166" s="97">
        <v>5113122.0</v>
      </c>
      <c r="B5166" s="92" t="s">
        <v>5602</v>
      </c>
      <c r="C5166" s="93"/>
      <c r="D5166" s="82">
        <v>834.69</v>
      </c>
      <c r="E5166" s="94"/>
      <c r="F5166" s="84">
        <f t="shared" si="422"/>
        <v>1018.3218</v>
      </c>
      <c r="G5166" s="95"/>
      <c r="H5166" s="69"/>
      <c r="I5166" s="76"/>
      <c r="J5166" s="108"/>
      <c r="K5166" s="88"/>
      <c r="N5166" s="18"/>
      <c r="P5166" s="4">
        <v>195.0</v>
      </c>
      <c r="Q5166" s="4"/>
      <c r="R5166" s="4"/>
      <c r="S5166" s="21"/>
      <c r="T5166" s="21"/>
      <c r="V5166" s="89"/>
      <c r="Z5166" s="73"/>
      <c r="AA5166" s="73">
        <v>11.999120137845068</v>
      </c>
      <c r="AB5166" s="4"/>
      <c r="AC5166" s="74"/>
      <c r="AD5166" s="75"/>
      <c r="AE5166" s="75"/>
      <c r="AF5166" s="76"/>
      <c r="AJ5166" s="90">
        <v>1112122.0</v>
      </c>
      <c r="AK5166" s="18"/>
      <c r="AL5166" s="18"/>
      <c r="AT5166" s="18"/>
      <c r="AU5166" s="91"/>
    </row>
    <row r="5167" ht="12.0" customHeight="1">
      <c r="A5167" s="97">
        <v>5113123.0</v>
      </c>
      <c r="B5167" s="92" t="s">
        <v>5603</v>
      </c>
      <c r="C5167" s="93"/>
      <c r="D5167" s="82">
        <v>834.69</v>
      </c>
      <c r="E5167" s="94"/>
      <c r="F5167" s="84">
        <f t="shared" si="422"/>
        <v>1018.3218</v>
      </c>
      <c r="G5167" s="95"/>
      <c r="H5167" s="69"/>
      <c r="I5167" s="76"/>
      <c r="J5167" s="108"/>
      <c r="K5167" s="88"/>
      <c r="N5167" s="18"/>
      <c r="P5167" s="4">
        <v>195.0</v>
      </c>
      <c r="Q5167" s="4"/>
      <c r="R5167" s="4"/>
      <c r="S5167" s="21"/>
      <c r="T5167" s="21"/>
      <c r="V5167" s="89"/>
      <c r="Z5167" s="73"/>
      <c r="AA5167" s="73">
        <v>11.999120137845068</v>
      </c>
      <c r="AB5167" s="4"/>
      <c r="AC5167" s="74"/>
      <c r="AD5167" s="75"/>
      <c r="AE5167" s="75"/>
      <c r="AF5167" s="76"/>
      <c r="AJ5167" s="90">
        <v>1112123.0</v>
      </c>
      <c r="AK5167" s="18"/>
      <c r="AL5167" s="18"/>
      <c r="AT5167" s="18"/>
      <c r="AU5167" s="91"/>
    </row>
    <row r="5168" ht="12.0" customHeight="1">
      <c r="A5168" s="97">
        <v>5113124.0</v>
      </c>
      <c r="B5168" s="92" t="s">
        <v>5604</v>
      </c>
      <c r="C5168" s="93"/>
      <c r="D5168" s="82">
        <v>834.69</v>
      </c>
      <c r="E5168" s="94" t="s">
        <v>372</v>
      </c>
      <c r="F5168" s="84">
        <f t="shared" si="422"/>
        <v>1018.3218</v>
      </c>
      <c r="G5168" s="95"/>
      <c r="H5168" s="69"/>
      <c r="I5168" s="76"/>
      <c r="J5168" s="108"/>
      <c r="K5168" s="88"/>
      <c r="N5168" s="18"/>
      <c r="P5168" s="4">
        <v>195.0</v>
      </c>
      <c r="Q5168" s="4"/>
      <c r="R5168" s="4"/>
      <c r="S5168" s="21"/>
      <c r="T5168" s="21"/>
      <c r="V5168" s="89"/>
      <c r="Z5168" s="73"/>
      <c r="AA5168" s="73">
        <v>11.999120137845068</v>
      </c>
      <c r="AB5168" s="4"/>
      <c r="AC5168" s="74"/>
      <c r="AD5168" s="75"/>
      <c r="AE5168" s="75"/>
      <c r="AF5168" s="76"/>
      <c r="AJ5168" s="90">
        <v>1112124.0</v>
      </c>
      <c r="AK5168" s="18"/>
      <c r="AL5168" s="18"/>
      <c r="AT5168" s="18"/>
      <c r="AU5168" s="91"/>
    </row>
    <row r="5169" ht="12.0" customHeight="1">
      <c r="A5169" s="97">
        <v>5113125.0</v>
      </c>
      <c r="B5169" s="92" t="s">
        <v>5605</v>
      </c>
      <c r="C5169" s="93"/>
      <c r="D5169" s="82">
        <v>834.69</v>
      </c>
      <c r="E5169" s="94"/>
      <c r="F5169" s="84">
        <f t="shared" si="422"/>
        <v>1018.3218</v>
      </c>
      <c r="G5169" s="95"/>
      <c r="H5169" s="69"/>
      <c r="I5169" s="76"/>
      <c r="J5169" s="108"/>
      <c r="K5169" s="88"/>
      <c r="N5169" s="18"/>
      <c r="P5169" s="4">
        <v>195.0</v>
      </c>
      <c r="Q5169" s="4"/>
      <c r="R5169" s="4"/>
      <c r="S5169" s="21"/>
      <c r="T5169" s="21"/>
      <c r="V5169" s="89"/>
      <c r="Z5169" s="73"/>
      <c r="AA5169" s="73">
        <v>11.999120137845068</v>
      </c>
      <c r="AB5169" s="4"/>
      <c r="AC5169" s="74"/>
      <c r="AD5169" s="75"/>
      <c r="AE5169" s="75"/>
      <c r="AF5169" s="76"/>
      <c r="AJ5169" s="90">
        <v>1112125.0</v>
      </c>
      <c r="AK5169" s="18"/>
      <c r="AL5169" s="18"/>
      <c r="AT5169" s="18"/>
      <c r="AU5169" s="91"/>
    </row>
    <row r="5170" ht="12.0" customHeight="1">
      <c r="A5170" s="97">
        <v>5113126.0</v>
      </c>
      <c r="B5170" s="92" t="s">
        <v>5606</v>
      </c>
      <c r="C5170" s="93"/>
      <c r="D5170" s="82">
        <v>834.69</v>
      </c>
      <c r="E5170" s="94"/>
      <c r="F5170" s="84">
        <f t="shared" si="422"/>
        <v>1018.3218</v>
      </c>
      <c r="G5170" s="95"/>
      <c r="H5170" s="69"/>
      <c r="I5170" s="76"/>
      <c r="J5170" s="108"/>
      <c r="K5170" s="88"/>
      <c r="N5170" s="18"/>
      <c r="P5170" s="4">
        <v>195.0</v>
      </c>
      <c r="Q5170" s="4"/>
      <c r="R5170" s="4"/>
      <c r="S5170" s="21"/>
      <c r="T5170" s="21"/>
      <c r="V5170" s="89"/>
      <c r="Z5170" s="73"/>
      <c r="AA5170" s="73">
        <v>11.999120137845068</v>
      </c>
      <c r="AB5170" s="4"/>
      <c r="AC5170" s="74"/>
      <c r="AD5170" s="75"/>
      <c r="AE5170" s="75"/>
      <c r="AF5170" s="76"/>
      <c r="AJ5170" s="90">
        <v>1112126.0</v>
      </c>
      <c r="AK5170" s="18"/>
      <c r="AL5170" s="18"/>
      <c r="AT5170" s="18"/>
      <c r="AU5170" s="91"/>
    </row>
    <row r="5171" ht="12.0" customHeight="1">
      <c r="A5171" s="97">
        <v>5113127.0</v>
      </c>
      <c r="B5171" s="92" t="s">
        <v>5607</v>
      </c>
      <c r="C5171" s="93"/>
      <c r="D5171" s="82">
        <v>834.69</v>
      </c>
      <c r="E5171" s="94" t="s">
        <v>372</v>
      </c>
      <c r="F5171" s="84">
        <f t="shared" si="422"/>
        <v>1018.3218</v>
      </c>
      <c r="G5171" s="95"/>
      <c r="H5171" s="69"/>
      <c r="I5171" s="76"/>
      <c r="J5171" s="108"/>
      <c r="K5171" s="88"/>
      <c r="N5171" s="18"/>
      <c r="P5171" s="4">
        <v>195.0</v>
      </c>
      <c r="Q5171" s="4"/>
      <c r="R5171" s="4"/>
      <c r="S5171" s="21"/>
      <c r="T5171" s="21"/>
      <c r="V5171" s="89"/>
      <c r="Z5171" s="73"/>
      <c r="AA5171" s="73">
        <v>11.999120137845068</v>
      </c>
      <c r="AB5171" s="4"/>
      <c r="AC5171" s="74"/>
      <c r="AD5171" s="75"/>
      <c r="AE5171" s="75"/>
      <c r="AF5171" s="76"/>
      <c r="AJ5171" s="90">
        <v>1112127.0</v>
      </c>
      <c r="AK5171" s="18"/>
      <c r="AL5171" s="18"/>
      <c r="AT5171" s="18"/>
      <c r="AU5171" s="91"/>
    </row>
    <row r="5172" ht="12.0" customHeight="1">
      <c r="A5172" s="97">
        <v>5113128.0</v>
      </c>
      <c r="B5172" s="92" t="s">
        <v>5608</v>
      </c>
      <c r="C5172" s="93"/>
      <c r="D5172" s="82">
        <v>834.69</v>
      </c>
      <c r="E5172" s="94"/>
      <c r="F5172" s="84">
        <f t="shared" si="422"/>
        <v>1018.3218</v>
      </c>
      <c r="G5172" s="95"/>
      <c r="H5172" s="69"/>
      <c r="I5172" s="76"/>
      <c r="J5172" s="108"/>
      <c r="K5172" s="88"/>
      <c r="N5172" s="18"/>
      <c r="P5172" s="4">
        <v>195.0</v>
      </c>
      <c r="Q5172" s="4"/>
      <c r="R5172" s="4"/>
      <c r="S5172" s="21"/>
      <c r="T5172" s="21"/>
      <c r="V5172" s="89"/>
      <c r="Z5172" s="73"/>
      <c r="AA5172" s="73">
        <v>11.999120137845068</v>
      </c>
      <c r="AB5172" s="4"/>
      <c r="AC5172" s="74"/>
      <c r="AD5172" s="75"/>
      <c r="AE5172" s="75"/>
      <c r="AF5172" s="76"/>
      <c r="AJ5172" s="90">
        <v>1112128.0</v>
      </c>
      <c r="AK5172" s="18"/>
      <c r="AL5172" s="18"/>
      <c r="AT5172" s="18"/>
      <c r="AU5172" s="91"/>
    </row>
    <row r="5173" ht="12.0" customHeight="1">
      <c r="A5173" s="97">
        <v>1112129.0</v>
      </c>
      <c r="B5173" s="92" t="s">
        <v>5609</v>
      </c>
      <c r="C5173" s="93"/>
      <c r="D5173" s="82">
        <v>1156.51</v>
      </c>
      <c r="E5173" s="94"/>
      <c r="F5173" s="84">
        <f t="shared" si="422"/>
        <v>1410.9422</v>
      </c>
      <c r="G5173" s="95"/>
      <c r="H5173" s="69"/>
      <c r="I5173" s="76"/>
      <c r="J5173" s="108"/>
      <c r="K5173" s="88"/>
      <c r="N5173" s="18"/>
      <c r="P5173" s="4">
        <v>195.0</v>
      </c>
      <c r="Q5173" s="4"/>
      <c r="R5173" s="4"/>
      <c r="S5173" s="21"/>
      <c r="T5173" s="21"/>
      <c r="V5173" s="89"/>
      <c r="Z5173" s="73"/>
      <c r="AA5173" s="73">
        <v>12.000582102979308</v>
      </c>
      <c r="AB5173" s="4"/>
      <c r="AC5173" s="74"/>
      <c r="AD5173" s="75"/>
      <c r="AE5173" s="75"/>
      <c r="AF5173" s="76"/>
      <c r="AJ5173" s="90"/>
      <c r="AK5173" s="18"/>
      <c r="AL5173" s="18"/>
      <c r="AT5173" s="18"/>
      <c r="AU5173" s="91"/>
    </row>
    <row r="5174" ht="12.0" customHeight="1">
      <c r="A5174" s="97">
        <v>1112130.0</v>
      </c>
      <c r="B5174" s="92" t="s">
        <v>5610</v>
      </c>
      <c r="C5174" s="93"/>
      <c r="D5174" s="82">
        <v>1156.51</v>
      </c>
      <c r="E5174" s="94" t="s">
        <v>372</v>
      </c>
      <c r="F5174" s="84">
        <f t="shared" si="422"/>
        <v>1410.9422</v>
      </c>
      <c r="G5174" s="95"/>
      <c r="H5174" s="69"/>
      <c r="I5174" s="76"/>
      <c r="J5174" s="108"/>
      <c r="K5174" s="88"/>
      <c r="N5174" s="18"/>
      <c r="P5174" s="4">
        <v>195.0</v>
      </c>
      <c r="Q5174" s="4"/>
      <c r="R5174" s="4"/>
      <c r="S5174" s="21"/>
      <c r="T5174" s="21"/>
      <c r="V5174" s="89"/>
      <c r="Z5174" s="73"/>
      <c r="AA5174" s="73">
        <v>12.000582102979308</v>
      </c>
      <c r="AB5174" s="4"/>
      <c r="AC5174" s="74"/>
      <c r="AD5174" s="75"/>
      <c r="AE5174" s="75"/>
      <c r="AF5174" s="76"/>
      <c r="AJ5174" s="90"/>
      <c r="AK5174" s="18"/>
      <c r="AL5174" s="18"/>
      <c r="AT5174" s="18"/>
      <c r="AU5174" s="91"/>
    </row>
    <row r="5175" ht="12.0" customHeight="1">
      <c r="A5175" s="97">
        <v>5113131.0</v>
      </c>
      <c r="B5175" s="92" t="s">
        <v>5611</v>
      </c>
      <c r="C5175" s="93"/>
      <c r="D5175" s="82">
        <v>1156.51</v>
      </c>
      <c r="E5175" s="94" t="s">
        <v>372</v>
      </c>
      <c r="F5175" s="84">
        <f t="shared" si="422"/>
        <v>1410.9422</v>
      </c>
      <c r="G5175" s="95"/>
      <c r="H5175" s="69"/>
      <c r="I5175" s="76"/>
      <c r="J5175" s="108"/>
      <c r="K5175" s="88"/>
      <c r="N5175" s="18"/>
      <c r="P5175" s="4">
        <v>195.0</v>
      </c>
      <c r="Q5175" s="4"/>
      <c r="R5175" s="4"/>
      <c r="S5175" s="21"/>
      <c r="T5175" s="21"/>
      <c r="V5175" s="89"/>
      <c r="Z5175" s="73"/>
      <c r="AA5175" s="73">
        <v>12.000582102979308</v>
      </c>
      <c r="AB5175" s="4"/>
      <c r="AC5175" s="74"/>
      <c r="AD5175" s="75"/>
      <c r="AE5175" s="75"/>
      <c r="AF5175" s="76"/>
      <c r="AJ5175" s="90">
        <v>1112131.0</v>
      </c>
      <c r="AK5175" s="18"/>
      <c r="AL5175" s="18"/>
      <c r="AT5175" s="18"/>
      <c r="AU5175" s="91"/>
    </row>
    <row r="5176" ht="12.0" customHeight="1">
      <c r="A5176" s="97">
        <v>5113132.0</v>
      </c>
      <c r="B5176" s="92" t="s">
        <v>5612</v>
      </c>
      <c r="C5176" s="93"/>
      <c r="D5176" s="82">
        <v>1156.51</v>
      </c>
      <c r="E5176" s="94"/>
      <c r="F5176" s="84">
        <f t="shared" si="422"/>
        <v>1410.9422</v>
      </c>
      <c r="G5176" s="95"/>
      <c r="H5176" s="69"/>
      <c r="I5176" s="76"/>
      <c r="J5176" s="108"/>
      <c r="K5176" s="88"/>
      <c r="N5176" s="18"/>
      <c r="P5176" s="4">
        <v>195.0</v>
      </c>
      <c r="Q5176" s="4"/>
      <c r="R5176" s="4"/>
      <c r="S5176" s="21"/>
      <c r="T5176" s="21"/>
      <c r="V5176" s="89"/>
      <c r="Z5176" s="73"/>
      <c r="AA5176" s="73">
        <v>12.000582102979308</v>
      </c>
      <c r="AB5176" s="4"/>
      <c r="AC5176" s="74"/>
      <c r="AD5176" s="75"/>
      <c r="AE5176" s="75"/>
      <c r="AF5176" s="76"/>
      <c r="AJ5176" s="90">
        <v>1112132.0</v>
      </c>
      <c r="AK5176" s="18"/>
      <c r="AL5176" s="18"/>
      <c r="AT5176" s="18"/>
      <c r="AU5176" s="91"/>
    </row>
    <row r="5177" ht="12.0" customHeight="1">
      <c r="A5177" s="97">
        <v>5113133.0</v>
      </c>
      <c r="B5177" s="92" t="s">
        <v>5613</v>
      </c>
      <c r="C5177" s="93"/>
      <c r="D5177" s="82">
        <v>1156.51</v>
      </c>
      <c r="E5177" s="94"/>
      <c r="F5177" s="84">
        <f t="shared" si="422"/>
        <v>1410.9422</v>
      </c>
      <c r="G5177" s="95"/>
      <c r="H5177" s="69"/>
      <c r="I5177" s="76"/>
      <c r="J5177" s="108"/>
      <c r="K5177" s="88"/>
      <c r="N5177" s="18"/>
      <c r="P5177" s="4">
        <v>195.0</v>
      </c>
      <c r="Q5177" s="4"/>
      <c r="R5177" s="4"/>
      <c r="S5177" s="21"/>
      <c r="T5177" s="21"/>
      <c r="V5177" s="89"/>
      <c r="Z5177" s="73"/>
      <c r="AA5177" s="73">
        <v>12.000582102979308</v>
      </c>
      <c r="AB5177" s="4"/>
      <c r="AC5177" s="74"/>
      <c r="AD5177" s="75"/>
      <c r="AE5177" s="75"/>
      <c r="AF5177" s="76"/>
      <c r="AJ5177" s="90">
        <v>1112133.0</v>
      </c>
      <c r="AK5177" s="18"/>
      <c r="AL5177" s="18"/>
      <c r="AT5177" s="18"/>
      <c r="AU5177" s="91"/>
    </row>
    <row r="5178" ht="12.0" customHeight="1">
      <c r="A5178" s="97">
        <v>5113134.0</v>
      </c>
      <c r="B5178" s="92" t="s">
        <v>5614</v>
      </c>
      <c r="C5178" s="93"/>
      <c r="D5178" s="82">
        <v>1156.51</v>
      </c>
      <c r="E5178" s="94" t="s">
        <v>372</v>
      </c>
      <c r="F5178" s="84">
        <f t="shared" si="422"/>
        <v>1410.9422</v>
      </c>
      <c r="G5178" s="95"/>
      <c r="H5178" s="69"/>
      <c r="I5178" s="76"/>
      <c r="J5178" s="108"/>
      <c r="K5178" s="88"/>
      <c r="N5178" s="18"/>
      <c r="P5178" s="4">
        <v>195.0</v>
      </c>
      <c r="Q5178" s="4"/>
      <c r="R5178" s="4"/>
      <c r="S5178" s="21"/>
      <c r="T5178" s="21"/>
      <c r="V5178" s="89"/>
      <c r="Z5178" s="73"/>
      <c r="AA5178" s="73">
        <v>12.000582102979308</v>
      </c>
      <c r="AB5178" s="4"/>
      <c r="AC5178" s="74"/>
      <c r="AD5178" s="75"/>
      <c r="AE5178" s="75"/>
      <c r="AF5178" s="76"/>
      <c r="AJ5178" s="90">
        <v>1112134.0</v>
      </c>
      <c r="AK5178" s="18"/>
      <c r="AL5178" s="18"/>
      <c r="AT5178" s="18"/>
      <c r="AU5178" s="91"/>
    </row>
    <row r="5179" ht="12.0" customHeight="1">
      <c r="A5179" s="97">
        <v>5113135.0</v>
      </c>
      <c r="B5179" s="92" t="s">
        <v>5615</v>
      </c>
      <c r="C5179" s="93"/>
      <c r="D5179" s="82">
        <v>1156.51</v>
      </c>
      <c r="E5179" s="94" t="s">
        <v>372</v>
      </c>
      <c r="F5179" s="84">
        <f t="shared" si="422"/>
        <v>1410.9422</v>
      </c>
      <c r="G5179" s="95"/>
      <c r="H5179" s="69"/>
      <c r="I5179" s="76"/>
      <c r="J5179" s="108"/>
      <c r="K5179" s="88"/>
      <c r="N5179" s="18"/>
      <c r="P5179" s="4">
        <v>195.0</v>
      </c>
      <c r="Q5179" s="4"/>
      <c r="R5179" s="4"/>
      <c r="S5179" s="21"/>
      <c r="T5179" s="21"/>
      <c r="V5179" s="89"/>
      <c r="Z5179" s="73"/>
      <c r="AA5179" s="73">
        <v>12.000582102979308</v>
      </c>
      <c r="AB5179" s="4"/>
      <c r="AC5179" s="74"/>
      <c r="AD5179" s="75"/>
      <c r="AE5179" s="75"/>
      <c r="AF5179" s="76"/>
      <c r="AJ5179" s="90">
        <v>1112135.0</v>
      </c>
      <c r="AK5179" s="18"/>
      <c r="AL5179" s="18"/>
      <c r="AT5179" s="18"/>
      <c r="AU5179" s="91"/>
    </row>
    <row r="5180" ht="12.0" customHeight="1">
      <c r="A5180" s="97">
        <v>5113136.0</v>
      </c>
      <c r="B5180" s="92" t="s">
        <v>5616</v>
      </c>
      <c r="C5180" s="93"/>
      <c r="D5180" s="82">
        <v>1156.51</v>
      </c>
      <c r="E5180" s="94"/>
      <c r="F5180" s="84">
        <f t="shared" si="422"/>
        <v>1410.9422</v>
      </c>
      <c r="G5180" s="95"/>
      <c r="H5180" s="69"/>
      <c r="I5180" s="76"/>
      <c r="J5180" s="108"/>
      <c r="K5180" s="88"/>
      <c r="N5180" s="18"/>
      <c r="P5180" s="4">
        <v>195.0</v>
      </c>
      <c r="Q5180" s="4"/>
      <c r="R5180" s="4"/>
      <c r="S5180" s="21"/>
      <c r="T5180" s="21"/>
      <c r="V5180" s="89"/>
      <c r="Z5180" s="73"/>
      <c r="AA5180" s="73">
        <v>12.000582102979308</v>
      </c>
      <c r="AB5180" s="4"/>
      <c r="AC5180" s="74"/>
      <c r="AD5180" s="75"/>
      <c r="AE5180" s="75"/>
      <c r="AF5180" s="76"/>
      <c r="AJ5180" s="90">
        <v>1112136.0</v>
      </c>
      <c r="AK5180" s="18"/>
      <c r="AL5180" s="18"/>
      <c r="AT5180" s="18"/>
      <c r="AU5180" s="91"/>
    </row>
    <row r="5181" ht="12.0" customHeight="1">
      <c r="A5181" s="97">
        <v>5113137.0</v>
      </c>
      <c r="B5181" s="92" t="s">
        <v>5617</v>
      </c>
      <c r="C5181" s="93"/>
      <c r="D5181" s="82">
        <v>1446.26</v>
      </c>
      <c r="E5181" s="94"/>
      <c r="F5181" s="84">
        <f t="shared" si="422"/>
        <v>1764.4372</v>
      </c>
      <c r="G5181" s="95"/>
      <c r="H5181" s="69"/>
      <c r="I5181" s="76"/>
      <c r="J5181" s="108"/>
      <c r="K5181" s="88"/>
      <c r="N5181" s="18"/>
      <c r="P5181" s="4">
        <v>195.0</v>
      </c>
      <c r="Q5181" s="4"/>
      <c r="R5181" s="4"/>
      <c r="S5181" s="21"/>
      <c r="T5181" s="21"/>
      <c r="V5181" s="89"/>
      <c r="Z5181" s="73"/>
      <c r="AA5181" s="73">
        <v>12.0</v>
      </c>
      <c r="AB5181" s="4"/>
      <c r="AC5181" s="74"/>
      <c r="AD5181" s="75"/>
      <c r="AE5181" s="75"/>
      <c r="AF5181" s="76"/>
      <c r="AJ5181" s="90">
        <v>1112137.0</v>
      </c>
      <c r="AK5181" s="18"/>
      <c r="AL5181" s="18"/>
      <c r="AT5181" s="18"/>
      <c r="AU5181" s="91"/>
    </row>
    <row r="5182" ht="12.0" customHeight="1">
      <c r="A5182" s="97">
        <v>5113138.0</v>
      </c>
      <c r="B5182" s="92" t="s">
        <v>5618</v>
      </c>
      <c r="C5182" s="93"/>
      <c r="D5182" s="82">
        <v>1446.26</v>
      </c>
      <c r="E5182" s="94" t="s">
        <v>372</v>
      </c>
      <c r="F5182" s="84">
        <f t="shared" si="422"/>
        <v>1764.4372</v>
      </c>
      <c r="G5182" s="95"/>
      <c r="H5182" s="69"/>
      <c r="I5182" s="76"/>
      <c r="J5182" s="108"/>
      <c r="K5182" s="88"/>
      <c r="N5182" s="18"/>
      <c r="P5182" s="4">
        <v>195.0</v>
      </c>
      <c r="Q5182" s="4"/>
      <c r="R5182" s="4"/>
      <c r="S5182" s="21"/>
      <c r="T5182" s="21"/>
      <c r="V5182" s="89"/>
      <c r="Z5182" s="73"/>
      <c r="AA5182" s="73">
        <v>12.0</v>
      </c>
      <c r="AB5182" s="4"/>
      <c r="AC5182" s="74"/>
      <c r="AD5182" s="75"/>
      <c r="AE5182" s="75"/>
      <c r="AF5182" s="76"/>
      <c r="AJ5182" s="90">
        <v>1112138.0</v>
      </c>
      <c r="AK5182" s="18"/>
      <c r="AL5182" s="18"/>
      <c r="AT5182" s="18"/>
      <c r="AU5182" s="91"/>
    </row>
    <row r="5183" ht="12.0" customHeight="1">
      <c r="A5183" s="97">
        <v>5113139.0</v>
      </c>
      <c r="B5183" s="92" t="s">
        <v>5619</v>
      </c>
      <c r="C5183" s="93"/>
      <c r="D5183" s="82">
        <v>1446.26</v>
      </c>
      <c r="E5183" s="94"/>
      <c r="F5183" s="84">
        <f t="shared" si="422"/>
        <v>1764.4372</v>
      </c>
      <c r="G5183" s="95"/>
      <c r="H5183" s="69"/>
      <c r="I5183" s="76"/>
      <c r="J5183" s="108"/>
      <c r="K5183" s="88"/>
      <c r="N5183" s="18"/>
      <c r="P5183" s="4">
        <v>195.0</v>
      </c>
      <c r="Q5183" s="4"/>
      <c r="R5183" s="4"/>
      <c r="S5183" s="21"/>
      <c r="T5183" s="21"/>
      <c r="V5183" s="89"/>
      <c r="Z5183" s="73"/>
      <c r="AA5183" s="73">
        <v>12.0</v>
      </c>
      <c r="AB5183" s="4"/>
      <c r="AC5183" s="74"/>
      <c r="AD5183" s="75"/>
      <c r="AE5183" s="75"/>
      <c r="AF5183" s="76"/>
      <c r="AJ5183" s="90">
        <v>1112139.0</v>
      </c>
      <c r="AK5183" s="18"/>
      <c r="AL5183" s="18"/>
      <c r="AT5183" s="18"/>
      <c r="AU5183" s="91"/>
    </row>
    <row r="5184" ht="12.0" customHeight="1">
      <c r="A5184" s="97">
        <v>5113140.0</v>
      </c>
      <c r="B5184" s="92" t="s">
        <v>5620</v>
      </c>
      <c r="C5184" s="93"/>
      <c r="D5184" s="82">
        <v>1446.26</v>
      </c>
      <c r="E5184" s="94" t="s">
        <v>372</v>
      </c>
      <c r="F5184" s="84">
        <f t="shared" si="422"/>
        <v>1764.4372</v>
      </c>
      <c r="G5184" s="95"/>
      <c r="H5184" s="69"/>
      <c r="I5184" s="76"/>
      <c r="J5184" s="108"/>
      <c r="K5184" s="88"/>
      <c r="N5184" s="18"/>
      <c r="P5184" s="4">
        <v>195.0</v>
      </c>
      <c r="Q5184" s="4"/>
      <c r="R5184" s="4"/>
      <c r="S5184" s="21"/>
      <c r="T5184" s="21"/>
      <c r="V5184" s="89"/>
      <c r="Z5184" s="73"/>
      <c r="AA5184" s="73">
        <v>12.0</v>
      </c>
      <c r="AB5184" s="4"/>
      <c r="AC5184" s="74"/>
      <c r="AD5184" s="75"/>
      <c r="AE5184" s="75"/>
      <c r="AF5184" s="76"/>
      <c r="AJ5184" s="90">
        <v>1112140.0</v>
      </c>
      <c r="AK5184" s="18"/>
      <c r="AL5184" s="18"/>
      <c r="AT5184" s="18"/>
      <c r="AU5184" s="91"/>
    </row>
    <row r="5185" ht="12.0" customHeight="1">
      <c r="A5185" s="97">
        <v>5113141.0</v>
      </c>
      <c r="B5185" s="92" t="s">
        <v>5621</v>
      </c>
      <c r="C5185" s="93"/>
      <c r="D5185" s="82">
        <v>1446.26</v>
      </c>
      <c r="E5185" s="94"/>
      <c r="F5185" s="84">
        <f t="shared" si="422"/>
        <v>1764.4372</v>
      </c>
      <c r="G5185" s="95"/>
      <c r="H5185" s="69"/>
      <c r="I5185" s="76"/>
      <c r="J5185" s="108"/>
      <c r="K5185" s="88"/>
      <c r="N5185" s="18"/>
      <c r="P5185" s="4">
        <v>195.0</v>
      </c>
      <c r="Q5185" s="4"/>
      <c r="R5185" s="4"/>
      <c r="S5185" s="21"/>
      <c r="T5185" s="21"/>
      <c r="V5185" s="89"/>
      <c r="Z5185" s="73"/>
      <c r="AA5185" s="73">
        <v>12.0</v>
      </c>
      <c r="AB5185" s="4"/>
      <c r="AC5185" s="74"/>
      <c r="AD5185" s="75"/>
      <c r="AE5185" s="75"/>
      <c r="AF5185" s="76"/>
      <c r="AJ5185" s="90">
        <v>1112141.0</v>
      </c>
      <c r="AK5185" s="18"/>
      <c r="AL5185" s="18"/>
      <c r="AT5185" s="18"/>
      <c r="AU5185" s="91"/>
    </row>
    <row r="5186" ht="12.0" customHeight="1">
      <c r="A5186" s="97">
        <v>5113142.0</v>
      </c>
      <c r="B5186" s="92" t="s">
        <v>5622</v>
      </c>
      <c r="C5186" s="93"/>
      <c r="D5186" s="82">
        <v>1446.26</v>
      </c>
      <c r="E5186" s="94" t="s">
        <v>372</v>
      </c>
      <c r="F5186" s="84">
        <f t="shared" si="422"/>
        <v>1764.4372</v>
      </c>
      <c r="G5186" s="95"/>
      <c r="H5186" s="69"/>
      <c r="I5186" s="76"/>
      <c r="J5186" s="108"/>
      <c r="K5186" s="88"/>
      <c r="N5186" s="18"/>
      <c r="P5186" s="4">
        <v>195.0</v>
      </c>
      <c r="Q5186" s="4"/>
      <c r="R5186" s="4"/>
      <c r="S5186" s="21"/>
      <c r="T5186" s="21"/>
      <c r="V5186" s="89"/>
      <c r="Z5186" s="73"/>
      <c r="AA5186" s="73">
        <v>12.0</v>
      </c>
      <c r="AB5186" s="4"/>
      <c r="AC5186" s="74"/>
      <c r="AD5186" s="75"/>
      <c r="AE5186" s="75"/>
      <c r="AF5186" s="76"/>
      <c r="AJ5186" s="90">
        <v>1112142.0</v>
      </c>
      <c r="AK5186" s="18"/>
      <c r="AL5186" s="18"/>
      <c r="AT5186" s="18"/>
      <c r="AU5186" s="91"/>
    </row>
    <row r="5187" ht="12.0" customHeight="1">
      <c r="A5187" s="97">
        <v>5113143.0</v>
      </c>
      <c r="B5187" s="92" t="s">
        <v>5623</v>
      </c>
      <c r="C5187" s="93"/>
      <c r="D5187" s="82">
        <v>1446.26</v>
      </c>
      <c r="E5187" s="94" t="s">
        <v>372</v>
      </c>
      <c r="F5187" s="84">
        <f t="shared" si="422"/>
        <v>1764.4372</v>
      </c>
      <c r="G5187" s="95"/>
      <c r="H5187" s="69"/>
      <c r="I5187" s="76"/>
      <c r="J5187" s="108"/>
      <c r="K5187" s="88"/>
      <c r="N5187" s="18"/>
      <c r="P5187" s="4">
        <v>195.0</v>
      </c>
      <c r="Q5187" s="4"/>
      <c r="R5187" s="4"/>
      <c r="S5187" s="21"/>
      <c r="T5187" s="21"/>
      <c r="V5187" s="89"/>
      <c r="Z5187" s="73"/>
      <c r="AA5187" s="73">
        <v>12.0</v>
      </c>
      <c r="AB5187" s="4"/>
      <c r="AC5187" s="74"/>
      <c r="AD5187" s="75"/>
      <c r="AE5187" s="75"/>
      <c r="AF5187" s="76"/>
      <c r="AJ5187" s="90">
        <v>1112143.0</v>
      </c>
      <c r="AK5187" s="18"/>
      <c r="AL5187" s="18"/>
      <c r="AT5187" s="18"/>
      <c r="AU5187" s="91"/>
    </row>
    <row r="5188" ht="12.0" customHeight="1">
      <c r="A5188" s="97">
        <v>5113144.0</v>
      </c>
      <c r="B5188" s="92" t="s">
        <v>5624</v>
      </c>
      <c r="C5188" s="93"/>
      <c r="D5188" s="82">
        <v>1446.26</v>
      </c>
      <c r="E5188" s="94"/>
      <c r="F5188" s="84">
        <f t="shared" si="422"/>
        <v>1764.4372</v>
      </c>
      <c r="G5188" s="95"/>
      <c r="H5188" s="69"/>
      <c r="I5188" s="76"/>
      <c r="J5188" s="108"/>
      <c r="K5188" s="88"/>
      <c r="N5188" s="18"/>
      <c r="P5188" s="4">
        <v>195.0</v>
      </c>
      <c r="Q5188" s="4"/>
      <c r="R5188" s="4"/>
      <c r="S5188" s="21"/>
      <c r="T5188" s="21"/>
      <c r="V5188" s="89"/>
      <c r="Z5188" s="73"/>
      <c r="AA5188" s="73">
        <v>12.0</v>
      </c>
      <c r="AB5188" s="4"/>
      <c r="AC5188" s="74"/>
      <c r="AD5188" s="75"/>
      <c r="AE5188" s="75"/>
      <c r="AF5188" s="76"/>
      <c r="AJ5188" s="90">
        <v>1112144.0</v>
      </c>
      <c r="AK5188" s="18"/>
      <c r="AL5188" s="18"/>
      <c r="AT5188" s="18"/>
      <c r="AU5188" s="91"/>
    </row>
    <row r="5189" ht="12.0" customHeight="1">
      <c r="A5189" s="97">
        <v>1112145.0</v>
      </c>
      <c r="B5189" s="92" t="s">
        <v>5625</v>
      </c>
      <c r="C5189" s="93"/>
      <c r="D5189" s="82">
        <v>1958.2</v>
      </c>
      <c r="E5189" s="94"/>
      <c r="F5189" s="84">
        <f t="shared" si="422"/>
        <v>2389.004</v>
      </c>
      <c r="G5189" s="95"/>
      <c r="H5189" s="69"/>
      <c r="I5189" s="76"/>
      <c r="J5189" s="108"/>
      <c r="K5189" s="88"/>
      <c r="N5189" s="18"/>
      <c r="P5189" s="4">
        <v>195.0</v>
      </c>
      <c r="Q5189" s="4"/>
      <c r="R5189" s="4"/>
      <c r="S5189" s="21"/>
      <c r="T5189" s="21"/>
      <c r="V5189" s="89"/>
      <c r="Z5189" s="73"/>
      <c r="AA5189" s="73">
        <v>11.999843731687307</v>
      </c>
      <c r="AB5189" s="4"/>
      <c r="AC5189" s="74"/>
      <c r="AD5189" s="75"/>
      <c r="AE5189" s="75"/>
      <c r="AF5189" s="76"/>
      <c r="AJ5189" s="90"/>
      <c r="AK5189" s="18"/>
      <c r="AL5189" s="18"/>
      <c r="AT5189" s="18"/>
      <c r="AU5189" s="91"/>
    </row>
    <row r="5190" ht="12.0" customHeight="1">
      <c r="A5190" s="97">
        <v>1112146.0</v>
      </c>
      <c r="B5190" s="92" t="s">
        <v>5626</v>
      </c>
      <c r="C5190" s="93"/>
      <c r="D5190" s="82">
        <v>1958.2</v>
      </c>
      <c r="E5190" s="94"/>
      <c r="F5190" s="84">
        <f t="shared" si="422"/>
        <v>2389.004</v>
      </c>
      <c r="G5190" s="95"/>
      <c r="H5190" s="69"/>
      <c r="I5190" s="76"/>
      <c r="J5190" s="108"/>
      <c r="K5190" s="88"/>
      <c r="N5190" s="18"/>
      <c r="P5190" s="4">
        <v>195.0</v>
      </c>
      <c r="Q5190" s="4"/>
      <c r="R5190" s="4"/>
      <c r="S5190" s="21"/>
      <c r="T5190" s="21"/>
      <c r="V5190" s="89"/>
      <c r="Z5190" s="73"/>
      <c r="AA5190" s="73">
        <v>11.999843731687307</v>
      </c>
      <c r="AB5190" s="4"/>
      <c r="AC5190" s="74"/>
      <c r="AD5190" s="75"/>
      <c r="AE5190" s="75"/>
      <c r="AF5190" s="76"/>
      <c r="AJ5190" s="90"/>
      <c r="AK5190" s="18"/>
      <c r="AL5190" s="18"/>
      <c r="AT5190" s="18"/>
      <c r="AU5190" s="91"/>
    </row>
    <row r="5191" ht="12.0" customHeight="1">
      <c r="A5191" s="97">
        <v>5113147.0</v>
      </c>
      <c r="B5191" s="92" t="s">
        <v>5627</v>
      </c>
      <c r="C5191" s="93"/>
      <c r="D5191" s="82">
        <v>1958.2</v>
      </c>
      <c r="E5191" s="94"/>
      <c r="F5191" s="84">
        <f t="shared" si="422"/>
        <v>2389.004</v>
      </c>
      <c r="G5191" s="95"/>
      <c r="H5191" s="69"/>
      <c r="I5191" s="76"/>
      <c r="J5191" s="108"/>
      <c r="K5191" s="88"/>
      <c r="N5191" s="18"/>
      <c r="P5191" s="4">
        <v>195.0</v>
      </c>
      <c r="Q5191" s="4"/>
      <c r="R5191" s="4"/>
      <c r="S5191" s="21"/>
      <c r="T5191" s="21"/>
      <c r="V5191" s="89"/>
      <c r="Z5191" s="73"/>
      <c r="AA5191" s="73">
        <v>11.999843731687307</v>
      </c>
      <c r="AB5191" s="4"/>
      <c r="AC5191" s="74"/>
      <c r="AD5191" s="75"/>
      <c r="AE5191" s="75"/>
      <c r="AF5191" s="76"/>
      <c r="AJ5191" s="90">
        <v>1112147.0</v>
      </c>
      <c r="AK5191" s="18"/>
      <c r="AL5191" s="18"/>
      <c r="AT5191" s="18"/>
      <c r="AU5191" s="91"/>
    </row>
    <row r="5192" ht="12.0" customHeight="1">
      <c r="A5192" s="97">
        <v>5113148.0</v>
      </c>
      <c r="B5192" s="92" t="s">
        <v>5628</v>
      </c>
      <c r="C5192" s="93"/>
      <c r="D5192" s="82">
        <v>1958.2</v>
      </c>
      <c r="E5192" s="94" t="s">
        <v>372</v>
      </c>
      <c r="F5192" s="84">
        <f t="shared" si="422"/>
        <v>2389.004</v>
      </c>
      <c r="G5192" s="95"/>
      <c r="H5192" s="69"/>
      <c r="I5192" s="76"/>
      <c r="J5192" s="108"/>
      <c r="K5192" s="88"/>
      <c r="N5192" s="18"/>
      <c r="P5192" s="4">
        <v>195.0</v>
      </c>
      <c r="Q5192" s="4"/>
      <c r="R5192" s="4"/>
      <c r="S5192" s="21"/>
      <c r="T5192" s="21"/>
      <c r="V5192" s="89"/>
      <c r="Z5192" s="73"/>
      <c r="AA5192" s="73">
        <v>11.999843731687307</v>
      </c>
      <c r="AB5192" s="4"/>
      <c r="AC5192" s="74"/>
      <c r="AD5192" s="75"/>
      <c r="AE5192" s="75"/>
      <c r="AF5192" s="76"/>
      <c r="AJ5192" s="90">
        <v>1112148.0</v>
      </c>
      <c r="AK5192" s="18"/>
      <c r="AL5192" s="18"/>
      <c r="AT5192" s="18"/>
      <c r="AU5192" s="91"/>
    </row>
    <row r="5193" ht="12.0" customHeight="1">
      <c r="A5193" s="97">
        <v>1112149.0</v>
      </c>
      <c r="B5193" s="92" t="s">
        <v>5629</v>
      </c>
      <c r="C5193" s="93"/>
      <c r="D5193" s="82">
        <v>1958.2</v>
      </c>
      <c r="E5193" s="94" t="s">
        <v>372</v>
      </c>
      <c r="F5193" s="84">
        <f t="shared" si="422"/>
        <v>2389.004</v>
      </c>
      <c r="G5193" s="95"/>
      <c r="H5193" s="69"/>
      <c r="I5193" s="76"/>
      <c r="J5193" s="108"/>
      <c r="K5193" s="88"/>
      <c r="N5193" s="18"/>
      <c r="P5193" s="4">
        <v>195.0</v>
      </c>
      <c r="Q5193" s="4"/>
      <c r="R5193" s="4"/>
      <c r="S5193" s="21"/>
      <c r="T5193" s="21"/>
      <c r="V5193" s="89"/>
      <c r="Z5193" s="73"/>
      <c r="AA5193" s="73">
        <v>11.999843731687307</v>
      </c>
      <c r="AB5193" s="4"/>
      <c r="AC5193" s="74"/>
      <c r="AD5193" s="75"/>
      <c r="AE5193" s="75"/>
      <c r="AF5193" s="76"/>
      <c r="AJ5193" s="90"/>
      <c r="AK5193" s="18"/>
      <c r="AL5193" s="18"/>
      <c r="AT5193" s="18"/>
      <c r="AU5193" s="91"/>
    </row>
    <row r="5194" ht="12.0" customHeight="1">
      <c r="A5194" s="97">
        <v>1112150.0</v>
      </c>
      <c r="B5194" s="92" t="s">
        <v>5630</v>
      </c>
      <c r="C5194" s="93"/>
      <c r="D5194" s="82">
        <v>1958.2</v>
      </c>
      <c r="E5194" s="94"/>
      <c r="F5194" s="84">
        <f t="shared" si="422"/>
        <v>2389.004</v>
      </c>
      <c r="G5194" s="95"/>
      <c r="H5194" s="69"/>
      <c r="I5194" s="76"/>
      <c r="J5194" s="108"/>
      <c r="K5194" s="88"/>
      <c r="N5194" s="18"/>
      <c r="P5194" s="4">
        <v>195.0</v>
      </c>
      <c r="Q5194" s="4"/>
      <c r="R5194" s="4"/>
      <c r="S5194" s="21"/>
      <c r="T5194" s="21"/>
      <c r="V5194" s="89"/>
      <c r="Z5194" s="73"/>
      <c r="AA5194" s="73">
        <v>11.999843731687307</v>
      </c>
      <c r="AB5194" s="4"/>
      <c r="AC5194" s="74"/>
      <c r="AD5194" s="75"/>
      <c r="AE5194" s="75"/>
      <c r="AF5194" s="76"/>
      <c r="AJ5194" s="90"/>
      <c r="AK5194" s="18"/>
      <c r="AL5194" s="18"/>
      <c r="AT5194" s="18"/>
      <c r="AU5194" s="91"/>
    </row>
    <row r="5195" ht="12.0" customHeight="1">
      <c r="A5195" s="97">
        <v>5113151.0</v>
      </c>
      <c r="B5195" s="92" t="s">
        <v>5631</v>
      </c>
      <c r="C5195" s="93"/>
      <c r="D5195" s="82">
        <v>1958.2</v>
      </c>
      <c r="E5195" s="94"/>
      <c r="F5195" s="84">
        <f t="shared" si="422"/>
        <v>2389.004</v>
      </c>
      <c r="G5195" s="95"/>
      <c r="H5195" s="69"/>
      <c r="I5195" s="76"/>
      <c r="J5195" s="108"/>
      <c r="K5195" s="88"/>
      <c r="N5195" s="18"/>
      <c r="P5195" s="4">
        <v>195.0</v>
      </c>
      <c r="Q5195" s="4"/>
      <c r="R5195" s="4"/>
      <c r="S5195" s="21"/>
      <c r="T5195" s="21"/>
      <c r="V5195" s="89"/>
      <c r="Z5195" s="73"/>
      <c r="AA5195" s="73">
        <v>11.999843731687307</v>
      </c>
      <c r="AB5195" s="4"/>
      <c r="AC5195" s="74"/>
      <c r="AD5195" s="75"/>
      <c r="AE5195" s="75"/>
      <c r="AF5195" s="76"/>
      <c r="AJ5195" s="90">
        <v>1112151.0</v>
      </c>
      <c r="AK5195" s="18"/>
      <c r="AL5195" s="18"/>
      <c r="AT5195" s="18"/>
      <c r="AU5195" s="91"/>
    </row>
    <row r="5196" ht="12.0" customHeight="1">
      <c r="A5196" s="97">
        <v>5113152.0</v>
      </c>
      <c r="B5196" s="92" t="s">
        <v>5632</v>
      </c>
      <c r="C5196" s="93"/>
      <c r="D5196" s="82">
        <v>1958.2</v>
      </c>
      <c r="E5196" s="94" t="s">
        <v>372</v>
      </c>
      <c r="F5196" s="84">
        <f t="shared" si="422"/>
        <v>2389.004</v>
      </c>
      <c r="G5196" s="95"/>
      <c r="H5196" s="69"/>
      <c r="I5196" s="76"/>
      <c r="J5196" s="108"/>
      <c r="K5196" s="88"/>
      <c r="N5196" s="18"/>
      <c r="P5196" s="4">
        <v>195.0</v>
      </c>
      <c r="Q5196" s="4"/>
      <c r="R5196" s="4"/>
      <c r="S5196" s="21"/>
      <c r="T5196" s="21"/>
      <c r="V5196" s="89"/>
      <c r="Z5196" s="73"/>
      <c r="AA5196" s="73">
        <v>11.999843731687307</v>
      </c>
      <c r="AB5196" s="4"/>
      <c r="AC5196" s="74"/>
      <c r="AD5196" s="75"/>
      <c r="AE5196" s="75"/>
      <c r="AF5196" s="76"/>
      <c r="AJ5196" s="90">
        <v>1112152.0</v>
      </c>
      <c r="AK5196" s="18"/>
      <c r="AL5196" s="18"/>
      <c r="AT5196" s="18"/>
      <c r="AU5196" s="91"/>
    </row>
    <row r="5197" ht="12.0" customHeight="1">
      <c r="A5197" s="97">
        <v>1112153.0</v>
      </c>
      <c r="B5197" s="92" t="s">
        <v>5633</v>
      </c>
      <c r="C5197" s="93"/>
      <c r="D5197" s="82">
        <v>2426.99</v>
      </c>
      <c r="E5197" s="94"/>
      <c r="F5197" s="84">
        <f t="shared" si="422"/>
        <v>2960.9278</v>
      </c>
      <c r="G5197" s="95"/>
      <c r="H5197" s="69"/>
      <c r="I5197" s="76"/>
      <c r="J5197" s="108"/>
      <c r="K5197" s="88"/>
      <c r="N5197" s="18"/>
      <c r="P5197" s="4">
        <v>195.0</v>
      </c>
      <c r="Q5197" s="4"/>
      <c r="R5197" s="4"/>
      <c r="S5197" s="21"/>
      <c r="T5197" s="21"/>
      <c r="V5197" s="89"/>
      <c r="Z5197" s="73"/>
      <c r="AA5197" s="73">
        <v>12.0</v>
      </c>
      <c r="AB5197" s="4"/>
      <c r="AC5197" s="74"/>
      <c r="AD5197" s="75"/>
      <c r="AE5197" s="75"/>
      <c r="AF5197" s="76"/>
      <c r="AJ5197" s="90"/>
      <c r="AK5197" s="18"/>
      <c r="AL5197" s="18"/>
      <c r="AT5197" s="18"/>
      <c r="AU5197" s="91"/>
    </row>
    <row r="5198" ht="12.0" customHeight="1">
      <c r="A5198" s="97">
        <v>1112154.0</v>
      </c>
      <c r="B5198" s="92" t="s">
        <v>5634</v>
      </c>
      <c r="C5198" s="93"/>
      <c r="D5198" s="82">
        <v>2426.99</v>
      </c>
      <c r="E5198" s="94"/>
      <c r="F5198" s="84">
        <f t="shared" si="422"/>
        <v>2960.9278</v>
      </c>
      <c r="G5198" s="95"/>
      <c r="H5198" s="69"/>
      <c r="I5198" s="76"/>
      <c r="J5198" s="108"/>
      <c r="K5198" s="88"/>
      <c r="N5198" s="18"/>
      <c r="P5198" s="4">
        <v>195.0</v>
      </c>
      <c r="Q5198" s="4"/>
      <c r="R5198" s="4"/>
      <c r="S5198" s="21"/>
      <c r="T5198" s="21"/>
      <c r="V5198" s="89"/>
      <c r="Z5198" s="73"/>
      <c r="AA5198" s="73">
        <v>12.0</v>
      </c>
      <c r="AB5198" s="4"/>
      <c r="AC5198" s="74"/>
      <c r="AD5198" s="75"/>
      <c r="AE5198" s="75"/>
      <c r="AF5198" s="76"/>
      <c r="AJ5198" s="90"/>
      <c r="AK5198" s="18"/>
      <c r="AL5198" s="18"/>
      <c r="AT5198" s="18"/>
      <c r="AU5198" s="91"/>
    </row>
    <row r="5199" ht="12.0" customHeight="1">
      <c r="A5199" s="97">
        <v>5113155.0</v>
      </c>
      <c r="B5199" s="92" t="s">
        <v>5635</v>
      </c>
      <c r="C5199" s="93"/>
      <c r="D5199" s="82">
        <v>2426.99</v>
      </c>
      <c r="E5199" s="94"/>
      <c r="F5199" s="84">
        <f t="shared" si="422"/>
        <v>2960.9278</v>
      </c>
      <c r="G5199" s="95"/>
      <c r="H5199" s="69"/>
      <c r="I5199" s="76"/>
      <c r="J5199" s="108"/>
      <c r="K5199" s="88"/>
      <c r="N5199" s="18"/>
      <c r="P5199" s="4">
        <v>195.0</v>
      </c>
      <c r="Q5199" s="4"/>
      <c r="R5199" s="4"/>
      <c r="S5199" s="21"/>
      <c r="T5199" s="21"/>
      <c r="V5199" s="89"/>
      <c r="Z5199" s="73"/>
      <c r="AA5199" s="73">
        <v>12.0</v>
      </c>
      <c r="AB5199" s="4"/>
      <c r="AC5199" s="74"/>
      <c r="AD5199" s="75"/>
      <c r="AE5199" s="75"/>
      <c r="AF5199" s="76"/>
      <c r="AJ5199" s="90">
        <v>1112155.0</v>
      </c>
      <c r="AK5199" s="18"/>
      <c r="AL5199" s="18"/>
      <c r="AT5199" s="18"/>
      <c r="AU5199" s="91"/>
    </row>
    <row r="5200" ht="12.0" customHeight="1">
      <c r="A5200" s="97">
        <v>5113156.0</v>
      </c>
      <c r="B5200" s="92" t="s">
        <v>5636</v>
      </c>
      <c r="C5200" s="93"/>
      <c r="D5200" s="82">
        <v>2426.99</v>
      </c>
      <c r="E5200" s="94" t="s">
        <v>372</v>
      </c>
      <c r="F5200" s="84">
        <f t="shared" si="422"/>
        <v>2960.9278</v>
      </c>
      <c r="G5200" s="95"/>
      <c r="H5200" s="69"/>
      <c r="I5200" s="76"/>
      <c r="J5200" s="108"/>
      <c r="K5200" s="88"/>
      <c r="N5200" s="18"/>
      <c r="P5200" s="4">
        <v>195.0</v>
      </c>
      <c r="Q5200" s="4"/>
      <c r="R5200" s="4"/>
      <c r="S5200" s="21"/>
      <c r="T5200" s="21"/>
      <c r="V5200" s="89"/>
      <c r="Z5200" s="73"/>
      <c r="AA5200" s="73">
        <v>12.0</v>
      </c>
      <c r="AB5200" s="4"/>
      <c r="AC5200" s="74"/>
      <c r="AD5200" s="75"/>
      <c r="AE5200" s="75"/>
      <c r="AF5200" s="76"/>
      <c r="AJ5200" s="90">
        <v>1112156.0</v>
      </c>
      <c r="AK5200" s="18"/>
      <c r="AL5200" s="18"/>
      <c r="AT5200" s="18"/>
      <c r="AU5200" s="91"/>
    </row>
    <row r="5201" ht="12.0" customHeight="1">
      <c r="A5201" s="97">
        <v>5113157.0</v>
      </c>
      <c r="B5201" s="92" t="s">
        <v>5637</v>
      </c>
      <c r="C5201" s="93"/>
      <c r="D5201" s="82">
        <v>2426.99</v>
      </c>
      <c r="E5201" s="94"/>
      <c r="F5201" s="84">
        <f t="shared" si="422"/>
        <v>2960.9278</v>
      </c>
      <c r="G5201" s="95"/>
      <c r="H5201" s="69"/>
      <c r="I5201" s="76"/>
      <c r="J5201" s="108"/>
      <c r="K5201" s="88"/>
      <c r="N5201" s="18"/>
      <c r="P5201" s="4">
        <v>195.0</v>
      </c>
      <c r="Q5201" s="4"/>
      <c r="R5201" s="4"/>
      <c r="S5201" s="21"/>
      <c r="T5201" s="21"/>
      <c r="V5201" s="89"/>
      <c r="Z5201" s="73"/>
      <c r="AA5201" s="73">
        <v>12.0</v>
      </c>
      <c r="AB5201" s="4"/>
      <c r="AC5201" s="74"/>
      <c r="AD5201" s="75"/>
      <c r="AE5201" s="75"/>
      <c r="AF5201" s="76"/>
      <c r="AJ5201" s="90">
        <v>1112157.0</v>
      </c>
      <c r="AK5201" s="18"/>
      <c r="AL5201" s="18"/>
      <c r="AT5201" s="18"/>
      <c r="AU5201" s="91"/>
    </row>
    <row r="5202" ht="12.0" customHeight="1">
      <c r="A5202" s="97">
        <v>5113158.0</v>
      </c>
      <c r="B5202" s="92" t="s">
        <v>5638</v>
      </c>
      <c r="C5202" s="93"/>
      <c r="D5202" s="82">
        <v>2426.99</v>
      </c>
      <c r="E5202" s="94" t="s">
        <v>372</v>
      </c>
      <c r="F5202" s="84">
        <f t="shared" si="422"/>
        <v>2960.9278</v>
      </c>
      <c r="G5202" s="95"/>
      <c r="H5202" s="69"/>
      <c r="I5202" s="76"/>
      <c r="J5202" s="108"/>
      <c r="K5202" s="88"/>
      <c r="N5202" s="18"/>
      <c r="P5202" s="4">
        <v>195.0</v>
      </c>
      <c r="Q5202" s="4"/>
      <c r="R5202" s="4"/>
      <c r="S5202" s="21"/>
      <c r="T5202" s="21"/>
      <c r="V5202" s="89"/>
      <c r="Z5202" s="73"/>
      <c r="AA5202" s="73">
        <v>12.0</v>
      </c>
      <c r="AB5202" s="4"/>
      <c r="AC5202" s="74"/>
      <c r="AD5202" s="75"/>
      <c r="AE5202" s="75"/>
      <c r="AF5202" s="76"/>
      <c r="AJ5202" s="90">
        <v>1112158.0</v>
      </c>
      <c r="AK5202" s="18"/>
      <c r="AL5202" s="18"/>
      <c r="AT5202" s="18"/>
      <c r="AU5202" s="91"/>
    </row>
    <row r="5203" ht="12.0" customHeight="1">
      <c r="A5203" s="97">
        <v>5113159.0</v>
      </c>
      <c r="B5203" s="92" t="s">
        <v>5639</v>
      </c>
      <c r="C5203" s="93"/>
      <c r="D5203" s="82">
        <v>2426.99</v>
      </c>
      <c r="E5203" s="94" t="s">
        <v>372</v>
      </c>
      <c r="F5203" s="84">
        <f t="shared" si="422"/>
        <v>2960.9278</v>
      </c>
      <c r="G5203" s="95"/>
      <c r="H5203" s="69"/>
      <c r="I5203" s="76"/>
      <c r="J5203" s="108"/>
      <c r="K5203" s="88"/>
      <c r="N5203" s="18"/>
      <c r="P5203" s="4">
        <v>195.0</v>
      </c>
      <c r="Q5203" s="4"/>
      <c r="R5203" s="4"/>
      <c r="S5203" s="21"/>
      <c r="T5203" s="21"/>
      <c r="V5203" s="89"/>
      <c r="Z5203" s="73"/>
      <c r="AA5203" s="73">
        <v>12.0</v>
      </c>
      <c r="AB5203" s="4"/>
      <c r="AC5203" s="74"/>
      <c r="AD5203" s="75"/>
      <c r="AE5203" s="75"/>
      <c r="AF5203" s="76"/>
      <c r="AJ5203" s="90">
        <v>1112159.0</v>
      </c>
      <c r="AK5203" s="18"/>
      <c r="AL5203" s="18"/>
      <c r="AT5203" s="18"/>
      <c r="AU5203" s="91"/>
    </row>
    <row r="5204" ht="12.0" customHeight="1">
      <c r="A5204" s="97">
        <v>5113160.0</v>
      </c>
      <c r="B5204" s="92" t="s">
        <v>5640</v>
      </c>
      <c r="C5204" s="93"/>
      <c r="D5204" s="82">
        <v>2426.99</v>
      </c>
      <c r="E5204" s="94"/>
      <c r="F5204" s="84">
        <f t="shared" si="422"/>
        <v>2960.9278</v>
      </c>
      <c r="G5204" s="95"/>
      <c r="H5204" s="69"/>
      <c r="I5204" s="76"/>
      <c r="J5204" s="108"/>
      <c r="K5204" s="88"/>
      <c r="N5204" s="18"/>
      <c r="P5204" s="4">
        <v>195.0</v>
      </c>
      <c r="Q5204" s="4"/>
      <c r="R5204" s="4"/>
      <c r="S5204" s="21"/>
      <c r="T5204" s="21"/>
      <c r="V5204" s="89"/>
      <c r="Z5204" s="73"/>
      <c r="AA5204" s="73">
        <v>12.0</v>
      </c>
      <c r="AB5204" s="4"/>
      <c r="AC5204" s="74"/>
      <c r="AD5204" s="75"/>
      <c r="AE5204" s="75"/>
      <c r="AF5204" s="76"/>
      <c r="AJ5204" s="90">
        <v>1112160.0</v>
      </c>
      <c r="AK5204" s="18"/>
      <c r="AL5204" s="18"/>
      <c r="AT5204" s="18"/>
      <c r="AU5204" s="91"/>
    </row>
    <row r="5205" ht="12.0" customHeight="1">
      <c r="A5205" s="97">
        <v>5113161.0</v>
      </c>
      <c r="B5205" s="92" t="s">
        <v>5641</v>
      </c>
      <c r="C5205" s="93"/>
      <c r="D5205" s="82">
        <v>3100.62</v>
      </c>
      <c r="E5205" s="94"/>
      <c r="F5205" s="84">
        <f t="shared" si="422"/>
        <v>3782.7564</v>
      </c>
      <c r="G5205" s="95"/>
      <c r="H5205" s="69"/>
      <c r="I5205" s="76"/>
      <c r="J5205" s="108"/>
      <c r="K5205" s="88"/>
      <c r="N5205" s="18"/>
      <c r="P5205" s="4">
        <v>195.0</v>
      </c>
      <c r="Q5205" s="4"/>
      <c r="R5205" s="4"/>
      <c r="S5205" s="21"/>
      <c r="T5205" s="21"/>
      <c r="V5205" s="89"/>
      <c r="Z5205" s="73"/>
      <c r="AA5205" s="73">
        <v>11.9998815703768</v>
      </c>
      <c r="AB5205" s="4"/>
      <c r="AC5205" s="74"/>
      <c r="AD5205" s="75"/>
      <c r="AE5205" s="75"/>
      <c r="AF5205" s="76"/>
      <c r="AJ5205" s="90">
        <v>1112161.0</v>
      </c>
      <c r="AK5205" s="18"/>
      <c r="AL5205" s="18"/>
      <c r="AT5205" s="18"/>
      <c r="AU5205" s="91"/>
    </row>
    <row r="5206" ht="12.0" customHeight="1">
      <c r="A5206" s="97">
        <v>5113162.0</v>
      </c>
      <c r="B5206" s="92" t="s">
        <v>5642</v>
      </c>
      <c r="C5206" s="93"/>
      <c r="D5206" s="82">
        <v>3100.62</v>
      </c>
      <c r="E5206" s="94" t="s">
        <v>372</v>
      </c>
      <c r="F5206" s="84">
        <f t="shared" si="422"/>
        <v>3782.7564</v>
      </c>
      <c r="G5206" s="95"/>
      <c r="H5206" s="69"/>
      <c r="I5206" s="76"/>
      <c r="J5206" s="108"/>
      <c r="K5206" s="88"/>
      <c r="N5206" s="18"/>
      <c r="P5206" s="4">
        <v>195.0</v>
      </c>
      <c r="Q5206" s="4"/>
      <c r="R5206" s="4"/>
      <c r="S5206" s="21"/>
      <c r="T5206" s="21"/>
      <c r="V5206" s="89"/>
      <c r="Z5206" s="73"/>
      <c r="AA5206" s="73">
        <v>11.9998815703768</v>
      </c>
      <c r="AB5206" s="4"/>
      <c r="AC5206" s="74"/>
      <c r="AD5206" s="75"/>
      <c r="AE5206" s="75"/>
      <c r="AF5206" s="76"/>
      <c r="AJ5206" s="90">
        <v>1112162.0</v>
      </c>
      <c r="AK5206" s="18"/>
      <c r="AL5206" s="18"/>
      <c r="AT5206" s="18"/>
      <c r="AU5206" s="91"/>
    </row>
    <row r="5207" ht="12.0" customHeight="1">
      <c r="A5207" s="97">
        <v>1112163.0</v>
      </c>
      <c r="B5207" s="92" t="s">
        <v>5643</v>
      </c>
      <c r="C5207" s="93"/>
      <c r="D5207" s="82">
        <v>3100.62</v>
      </c>
      <c r="E5207" s="94" t="s">
        <v>372</v>
      </c>
      <c r="F5207" s="84">
        <f t="shared" si="422"/>
        <v>3782.7564</v>
      </c>
      <c r="G5207" s="95"/>
      <c r="H5207" s="69"/>
      <c r="I5207" s="76"/>
      <c r="J5207" s="108"/>
      <c r="K5207" s="88"/>
      <c r="N5207" s="18"/>
      <c r="P5207" s="4">
        <v>195.0</v>
      </c>
      <c r="Q5207" s="4"/>
      <c r="R5207" s="4"/>
      <c r="S5207" s="21"/>
      <c r="T5207" s="21"/>
      <c r="V5207" s="89"/>
      <c r="Z5207" s="73"/>
      <c r="AA5207" s="73">
        <v>11.9998815703768</v>
      </c>
      <c r="AB5207" s="4"/>
      <c r="AC5207" s="74"/>
      <c r="AD5207" s="75"/>
      <c r="AE5207" s="75"/>
      <c r="AF5207" s="76"/>
      <c r="AJ5207" s="90"/>
      <c r="AK5207" s="18"/>
      <c r="AL5207" s="18"/>
      <c r="AT5207" s="18"/>
      <c r="AU5207" s="91"/>
    </row>
    <row r="5208" ht="12.0" customHeight="1">
      <c r="A5208" s="97">
        <v>1112164.0</v>
      </c>
      <c r="B5208" s="92" t="s">
        <v>5644</v>
      </c>
      <c r="C5208" s="93"/>
      <c r="D5208" s="82">
        <v>3100.62</v>
      </c>
      <c r="E5208" s="94"/>
      <c r="F5208" s="84">
        <f t="shared" si="422"/>
        <v>3782.7564</v>
      </c>
      <c r="G5208" s="95"/>
      <c r="H5208" s="69"/>
      <c r="I5208" s="76"/>
      <c r="J5208" s="108"/>
      <c r="K5208" s="88"/>
      <c r="N5208" s="18"/>
      <c r="P5208" s="4">
        <v>195.0</v>
      </c>
      <c r="Q5208" s="4"/>
      <c r="R5208" s="4"/>
      <c r="S5208" s="21"/>
      <c r="T5208" s="21"/>
      <c r="V5208" s="89"/>
      <c r="Z5208" s="73"/>
      <c r="AA5208" s="73">
        <v>11.9998815703768</v>
      </c>
      <c r="AB5208" s="4"/>
      <c r="AC5208" s="74"/>
      <c r="AD5208" s="75"/>
      <c r="AE5208" s="75"/>
      <c r="AF5208" s="76"/>
      <c r="AJ5208" s="90"/>
      <c r="AK5208" s="18"/>
      <c r="AL5208" s="18"/>
      <c r="AT5208" s="18"/>
      <c r="AU5208" s="91"/>
    </row>
    <row r="5209" ht="12.0" customHeight="1">
      <c r="A5209" s="97">
        <v>5113165.0</v>
      </c>
      <c r="B5209" s="92" t="s">
        <v>5645</v>
      </c>
      <c r="C5209" s="93"/>
      <c r="D5209" s="82">
        <v>3100.62</v>
      </c>
      <c r="E5209" s="94" t="s">
        <v>372</v>
      </c>
      <c r="F5209" s="84">
        <f t="shared" si="422"/>
        <v>3782.7564</v>
      </c>
      <c r="G5209" s="95"/>
      <c r="H5209" s="69"/>
      <c r="I5209" s="76"/>
      <c r="J5209" s="108"/>
      <c r="K5209" s="88"/>
      <c r="N5209" s="18"/>
      <c r="P5209" s="4">
        <v>195.0</v>
      </c>
      <c r="Q5209" s="4"/>
      <c r="R5209" s="4"/>
      <c r="S5209" s="21"/>
      <c r="T5209" s="21"/>
      <c r="V5209" s="89"/>
      <c r="Z5209" s="73"/>
      <c r="AA5209" s="73">
        <v>11.9998815703768</v>
      </c>
      <c r="AB5209" s="4"/>
      <c r="AC5209" s="74"/>
      <c r="AD5209" s="75"/>
      <c r="AE5209" s="75"/>
      <c r="AF5209" s="76"/>
      <c r="AJ5209" s="90">
        <v>1112165.0</v>
      </c>
      <c r="AK5209" s="18"/>
      <c r="AL5209" s="18"/>
      <c r="AT5209" s="18"/>
      <c r="AU5209" s="91"/>
    </row>
    <row r="5210" ht="12.0" customHeight="1">
      <c r="A5210" s="97">
        <v>5113166.0</v>
      </c>
      <c r="B5210" s="92" t="s">
        <v>5646</v>
      </c>
      <c r="C5210" s="93"/>
      <c r="D5210" s="82">
        <v>3100.62</v>
      </c>
      <c r="E5210" s="94"/>
      <c r="F5210" s="84">
        <f t="shared" si="422"/>
        <v>3782.7564</v>
      </c>
      <c r="G5210" s="95"/>
      <c r="H5210" s="69"/>
      <c r="I5210" s="76"/>
      <c r="J5210" s="108"/>
      <c r="K5210" s="88"/>
      <c r="N5210" s="18"/>
      <c r="P5210" s="4">
        <v>195.0</v>
      </c>
      <c r="Q5210" s="4"/>
      <c r="R5210" s="4"/>
      <c r="S5210" s="21"/>
      <c r="T5210" s="21"/>
      <c r="V5210" s="89"/>
      <c r="Z5210" s="73"/>
      <c r="AA5210" s="73">
        <v>11.9998815703768</v>
      </c>
      <c r="AB5210" s="4"/>
      <c r="AC5210" s="74"/>
      <c r="AD5210" s="75"/>
      <c r="AE5210" s="75"/>
      <c r="AF5210" s="76"/>
      <c r="AJ5210" s="90">
        <v>1112166.0</v>
      </c>
      <c r="AK5210" s="18"/>
      <c r="AL5210" s="18"/>
      <c r="AT5210" s="18"/>
      <c r="AU5210" s="91"/>
    </row>
    <row r="5211" ht="12.0" customHeight="1">
      <c r="A5211" s="97">
        <v>1112167.0</v>
      </c>
      <c r="B5211" s="92" t="s">
        <v>5647</v>
      </c>
      <c r="C5211" s="93"/>
      <c r="D5211" s="82">
        <v>1947.58</v>
      </c>
      <c r="E5211" s="94"/>
      <c r="F5211" s="84">
        <f t="shared" si="422"/>
        <v>2376.0476</v>
      </c>
      <c r="G5211" s="95"/>
      <c r="H5211" s="69"/>
      <c r="I5211" s="76"/>
      <c r="J5211" s="108"/>
      <c r="K5211" s="88"/>
      <c r="N5211" s="18"/>
      <c r="P5211" s="4">
        <v>195.0</v>
      </c>
      <c r="Q5211" s="4"/>
      <c r="R5211" s="4"/>
      <c r="S5211" s="21"/>
      <c r="T5211" s="21"/>
      <c r="V5211" s="89"/>
      <c r="Z5211" s="73"/>
      <c r="AA5211" s="73">
        <v>11.99985292495495</v>
      </c>
      <c r="AB5211" s="4"/>
      <c r="AC5211" s="74"/>
      <c r="AD5211" s="75"/>
      <c r="AE5211" s="75"/>
      <c r="AF5211" s="76"/>
      <c r="AJ5211" s="90"/>
      <c r="AK5211" s="18"/>
      <c r="AL5211" s="18"/>
      <c r="AT5211" s="18"/>
      <c r="AU5211" s="91"/>
    </row>
    <row r="5212" ht="12.0" customHeight="1">
      <c r="A5212" s="97">
        <v>1112168.0</v>
      </c>
      <c r="B5212" s="92" t="s">
        <v>5648</v>
      </c>
      <c r="C5212" s="93"/>
      <c r="D5212" s="82">
        <v>1947.58</v>
      </c>
      <c r="E5212" s="94" t="s">
        <v>372</v>
      </c>
      <c r="F5212" s="84">
        <f t="shared" si="422"/>
        <v>2376.0476</v>
      </c>
      <c r="G5212" s="95"/>
      <c r="H5212" s="69"/>
      <c r="I5212" s="76"/>
      <c r="J5212" s="108"/>
      <c r="K5212" s="88"/>
      <c r="N5212" s="18"/>
      <c r="P5212" s="4">
        <v>195.0</v>
      </c>
      <c r="Q5212" s="4"/>
      <c r="R5212" s="4"/>
      <c r="S5212" s="21"/>
      <c r="T5212" s="21"/>
      <c r="V5212" s="89"/>
      <c r="Z5212" s="73"/>
      <c r="AA5212" s="73">
        <v>11.99985292495495</v>
      </c>
      <c r="AB5212" s="4"/>
      <c r="AC5212" s="74"/>
      <c r="AD5212" s="75"/>
      <c r="AE5212" s="75"/>
      <c r="AF5212" s="76"/>
      <c r="AJ5212" s="90"/>
      <c r="AK5212" s="18"/>
      <c r="AL5212" s="18"/>
      <c r="AT5212" s="18"/>
      <c r="AU5212" s="91"/>
    </row>
    <row r="5213" ht="12.0" customHeight="1">
      <c r="A5213" s="97">
        <v>5113169.0</v>
      </c>
      <c r="B5213" s="92" t="s">
        <v>5649</v>
      </c>
      <c r="C5213" s="93"/>
      <c r="D5213" s="82">
        <v>4073.76</v>
      </c>
      <c r="E5213" s="94"/>
      <c r="F5213" s="84">
        <f t="shared" si="422"/>
        <v>4969.9872</v>
      </c>
      <c r="G5213" s="95"/>
      <c r="H5213" s="69"/>
      <c r="I5213" s="76"/>
      <c r="J5213" s="108"/>
      <c r="K5213" s="88"/>
      <c r="N5213" s="18"/>
      <c r="P5213" s="4">
        <v>195.0</v>
      </c>
      <c r="Q5213" s="4"/>
      <c r="R5213" s="4"/>
      <c r="S5213" s="21"/>
      <c r="T5213" s="21"/>
      <c r="V5213" s="89"/>
      <c r="Z5213" s="73"/>
      <c r="AA5213" s="73">
        <v>12.000150231920529</v>
      </c>
      <c r="AB5213" s="4"/>
      <c r="AC5213" s="74"/>
      <c r="AD5213" s="75"/>
      <c r="AE5213" s="75"/>
      <c r="AF5213" s="76"/>
      <c r="AJ5213" s="90">
        <v>1112169.0</v>
      </c>
      <c r="AK5213" s="18"/>
      <c r="AL5213" s="18"/>
      <c r="AT5213" s="18"/>
      <c r="AU5213" s="91"/>
    </row>
    <row r="5214" ht="12.0" customHeight="1">
      <c r="A5214" s="97">
        <v>5113170.0</v>
      </c>
      <c r="B5214" s="92" t="s">
        <v>5650</v>
      </c>
      <c r="C5214" s="93"/>
      <c r="D5214" s="82">
        <v>4073.76</v>
      </c>
      <c r="E5214" s="94" t="s">
        <v>372</v>
      </c>
      <c r="F5214" s="84">
        <f t="shared" si="422"/>
        <v>4969.9872</v>
      </c>
      <c r="G5214" s="95"/>
      <c r="H5214" s="69"/>
      <c r="I5214" s="76"/>
      <c r="J5214" s="108"/>
      <c r="K5214" s="88"/>
      <c r="N5214" s="18"/>
      <c r="P5214" s="4">
        <v>195.0</v>
      </c>
      <c r="Q5214" s="4"/>
      <c r="R5214" s="4"/>
      <c r="S5214" s="21"/>
      <c r="T5214" s="21"/>
      <c r="V5214" s="89"/>
      <c r="Z5214" s="73"/>
      <c r="AA5214" s="73">
        <v>12.000150231920529</v>
      </c>
      <c r="AB5214" s="4"/>
      <c r="AC5214" s="74"/>
      <c r="AD5214" s="75"/>
      <c r="AE5214" s="75"/>
      <c r="AF5214" s="76"/>
      <c r="AJ5214" s="90">
        <v>1112170.0</v>
      </c>
      <c r="AK5214" s="18"/>
      <c r="AL5214" s="18"/>
      <c r="AT5214" s="18"/>
      <c r="AU5214" s="91"/>
    </row>
    <row r="5215" ht="12.0" customHeight="1">
      <c r="A5215" s="97">
        <v>1112171.0</v>
      </c>
      <c r="B5215" s="92" t="s">
        <v>5651</v>
      </c>
      <c r="C5215" s="93"/>
      <c r="D5215" s="82">
        <v>4073.76</v>
      </c>
      <c r="E5215" s="94" t="s">
        <v>372</v>
      </c>
      <c r="F5215" s="84">
        <f t="shared" si="422"/>
        <v>4969.9872</v>
      </c>
      <c r="G5215" s="95"/>
      <c r="H5215" s="69"/>
      <c r="I5215" s="76"/>
      <c r="J5215" s="108"/>
      <c r="K5215" s="88"/>
      <c r="N5215" s="18"/>
      <c r="P5215" s="4">
        <v>195.0</v>
      </c>
      <c r="Q5215" s="4"/>
      <c r="R5215" s="4"/>
      <c r="S5215" s="21"/>
      <c r="T5215" s="21"/>
      <c r="V5215" s="89"/>
      <c r="Z5215" s="73"/>
      <c r="AA5215" s="73">
        <v>12.000150231920529</v>
      </c>
      <c r="AB5215" s="4"/>
      <c r="AC5215" s="74"/>
      <c r="AD5215" s="75"/>
      <c r="AE5215" s="75"/>
      <c r="AF5215" s="76"/>
      <c r="AJ5215" s="90"/>
      <c r="AK5215" s="18"/>
      <c r="AL5215" s="18"/>
      <c r="AT5215" s="18"/>
      <c r="AU5215" s="91"/>
    </row>
    <row r="5216" ht="12.0" customHeight="1">
      <c r="A5216" s="97">
        <v>1112172.0</v>
      </c>
      <c r="B5216" s="92" t="s">
        <v>5652</v>
      </c>
      <c r="C5216" s="93"/>
      <c r="D5216" s="82">
        <v>4073.76</v>
      </c>
      <c r="E5216" s="94"/>
      <c r="F5216" s="84">
        <f t="shared" si="422"/>
        <v>4969.9872</v>
      </c>
      <c r="G5216" s="95"/>
      <c r="H5216" s="69"/>
      <c r="I5216" s="76"/>
      <c r="J5216" s="108"/>
      <c r="K5216" s="88"/>
      <c r="N5216" s="18"/>
      <c r="P5216" s="4">
        <v>195.0</v>
      </c>
      <c r="Q5216" s="4"/>
      <c r="R5216" s="4"/>
      <c r="S5216" s="21"/>
      <c r="T5216" s="21"/>
      <c r="V5216" s="89"/>
      <c r="Z5216" s="73"/>
      <c r="AA5216" s="73">
        <v>12.000150231920529</v>
      </c>
      <c r="AB5216" s="4"/>
      <c r="AC5216" s="74"/>
      <c r="AD5216" s="75"/>
      <c r="AE5216" s="75"/>
      <c r="AF5216" s="76"/>
      <c r="AJ5216" s="90"/>
      <c r="AK5216" s="18"/>
      <c r="AL5216" s="18"/>
      <c r="AT5216" s="18"/>
      <c r="AU5216" s="91"/>
    </row>
    <row r="5217" ht="12.0" customHeight="1">
      <c r="A5217" s="97">
        <v>1112173.0</v>
      </c>
      <c r="B5217" s="92" t="s">
        <v>5653</v>
      </c>
      <c r="C5217" s="93"/>
      <c r="D5217" s="82">
        <v>3813.31</v>
      </c>
      <c r="E5217" s="94"/>
      <c r="F5217" s="84">
        <f t="shared" si="422"/>
        <v>4652.2382</v>
      </c>
      <c r="G5217" s="95"/>
      <c r="H5217" s="69"/>
      <c r="I5217" s="76"/>
      <c r="J5217" s="108"/>
      <c r="K5217" s="88"/>
      <c r="N5217" s="18"/>
      <c r="P5217" s="4">
        <v>195.0</v>
      </c>
      <c r="Q5217" s="4"/>
      <c r="R5217" s="4"/>
      <c r="S5217" s="21"/>
      <c r="T5217" s="21"/>
      <c r="V5217" s="89"/>
      <c r="Z5217" s="73"/>
      <c r="AA5217" s="73">
        <v>12.000150231920529</v>
      </c>
      <c r="AB5217" s="4"/>
      <c r="AC5217" s="74"/>
      <c r="AD5217" s="75"/>
      <c r="AE5217" s="75"/>
      <c r="AF5217" s="76"/>
      <c r="AJ5217" s="90"/>
      <c r="AK5217" s="18"/>
      <c r="AL5217" s="18"/>
      <c r="AT5217" s="18"/>
      <c r="AU5217" s="91"/>
    </row>
    <row r="5218" ht="12.0" customHeight="1">
      <c r="A5218" s="97">
        <v>1112174.0</v>
      </c>
      <c r="B5218" s="92" t="s">
        <v>5654</v>
      </c>
      <c r="C5218" s="93"/>
      <c r="D5218" s="82">
        <v>3813.31</v>
      </c>
      <c r="E5218" s="94"/>
      <c r="F5218" s="84">
        <f t="shared" si="422"/>
        <v>4652.2382</v>
      </c>
      <c r="G5218" s="95"/>
      <c r="H5218" s="69"/>
      <c r="I5218" s="76"/>
      <c r="J5218" s="108"/>
      <c r="K5218" s="88"/>
      <c r="N5218" s="18"/>
      <c r="P5218" s="4">
        <v>195.0</v>
      </c>
      <c r="Q5218" s="4"/>
      <c r="R5218" s="4"/>
      <c r="S5218" s="21"/>
      <c r="T5218" s="21"/>
      <c r="V5218" s="89"/>
      <c r="Z5218" s="73"/>
      <c r="AA5218" s="73">
        <v>12.000150231920529</v>
      </c>
      <c r="AB5218" s="4"/>
      <c r="AC5218" s="74"/>
      <c r="AD5218" s="75"/>
      <c r="AE5218" s="75"/>
      <c r="AF5218" s="76"/>
      <c r="AJ5218" s="90"/>
      <c r="AK5218" s="18"/>
      <c r="AL5218" s="18"/>
      <c r="AT5218" s="18"/>
      <c r="AU5218" s="91"/>
    </row>
    <row r="5219" ht="12.0" customHeight="1">
      <c r="A5219" s="97">
        <v>1112175.0</v>
      </c>
      <c r="B5219" s="92" t="s">
        <v>5655</v>
      </c>
      <c r="C5219" s="93"/>
      <c r="D5219" s="82">
        <v>4073.76</v>
      </c>
      <c r="E5219" s="94" t="s">
        <v>372</v>
      </c>
      <c r="F5219" s="84">
        <f t="shared" si="422"/>
        <v>4969.9872</v>
      </c>
      <c r="G5219" s="95"/>
      <c r="H5219" s="69"/>
      <c r="I5219" s="76"/>
      <c r="J5219" s="108"/>
      <c r="K5219" s="88"/>
      <c r="N5219" s="18"/>
      <c r="P5219" s="4">
        <v>195.0</v>
      </c>
      <c r="Q5219" s="4"/>
      <c r="R5219" s="4"/>
      <c r="S5219" s="21"/>
      <c r="T5219" s="21"/>
      <c r="V5219" s="89"/>
      <c r="Z5219" s="73"/>
      <c r="AA5219" s="73">
        <v>12.000150231920529</v>
      </c>
      <c r="AB5219" s="4"/>
      <c r="AC5219" s="74"/>
      <c r="AD5219" s="75"/>
      <c r="AE5219" s="75"/>
      <c r="AF5219" s="76"/>
      <c r="AJ5219" s="90"/>
      <c r="AK5219" s="18"/>
      <c r="AL5219" s="18"/>
      <c r="AT5219" s="18"/>
      <c r="AU5219" s="91"/>
    </row>
    <row r="5220" ht="12.0" customHeight="1">
      <c r="A5220" s="97">
        <v>1112176.0</v>
      </c>
      <c r="B5220" s="92" t="s">
        <v>5656</v>
      </c>
      <c r="C5220" s="93"/>
      <c r="D5220" s="82">
        <v>4073.76</v>
      </c>
      <c r="E5220" s="94"/>
      <c r="F5220" s="84">
        <f t="shared" si="422"/>
        <v>4969.9872</v>
      </c>
      <c r="G5220" s="95"/>
      <c r="H5220" s="69"/>
      <c r="I5220" s="76"/>
      <c r="J5220" s="108"/>
      <c r="K5220" s="88"/>
      <c r="N5220" s="18"/>
      <c r="P5220" s="4">
        <v>195.0</v>
      </c>
      <c r="Q5220" s="4"/>
      <c r="R5220" s="4"/>
      <c r="S5220" s="21"/>
      <c r="T5220" s="21"/>
      <c r="V5220" s="89"/>
      <c r="Z5220" s="73"/>
      <c r="AA5220" s="73">
        <v>12.000150231920529</v>
      </c>
      <c r="AB5220" s="4"/>
      <c r="AC5220" s="74"/>
      <c r="AD5220" s="75"/>
      <c r="AE5220" s="75"/>
      <c r="AF5220" s="76"/>
      <c r="AJ5220" s="90"/>
      <c r="AK5220" s="18"/>
      <c r="AL5220" s="18"/>
      <c r="AT5220" s="18"/>
      <c r="AU5220" s="91"/>
    </row>
    <row r="5221" ht="12.0" customHeight="1">
      <c r="A5221" s="97">
        <v>1112177.0</v>
      </c>
      <c r="B5221" s="92" t="s">
        <v>5657</v>
      </c>
      <c r="C5221" s="93"/>
      <c r="D5221" s="82">
        <v>4355.11</v>
      </c>
      <c r="E5221" s="94"/>
      <c r="F5221" s="84">
        <f t="shared" si="422"/>
        <v>5313.2342</v>
      </c>
      <c r="G5221" s="95"/>
      <c r="H5221" s="69"/>
      <c r="I5221" s="76"/>
      <c r="J5221" s="108"/>
      <c r="K5221" s="88"/>
      <c r="N5221" s="18"/>
      <c r="P5221" s="4">
        <v>195.0</v>
      </c>
      <c r="Q5221" s="4"/>
      <c r="R5221" s="4"/>
      <c r="S5221" s="21"/>
      <c r="T5221" s="21"/>
      <c r="V5221" s="89"/>
      <c r="Z5221" s="73"/>
      <c r="AA5221" s="73">
        <v>11.999901631511648</v>
      </c>
      <c r="AB5221" s="4"/>
      <c r="AC5221" s="74"/>
      <c r="AD5221" s="75"/>
      <c r="AE5221" s="75"/>
      <c r="AF5221" s="76"/>
      <c r="AJ5221" s="90"/>
      <c r="AK5221" s="18"/>
      <c r="AL5221" s="18"/>
      <c r="AT5221" s="18"/>
      <c r="AU5221" s="91"/>
    </row>
    <row r="5222" ht="12.0" customHeight="1">
      <c r="A5222" s="97">
        <v>1112178.0</v>
      </c>
      <c r="B5222" s="92" t="s">
        <v>5658</v>
      </c>
      <c r="C5222" s="93"/>
      <c r="D5222" s="82">
        <v>4355.11</v>
      </c>
      <c r="E5222" s="94"/>
      <c r="F5222" s="84">
        <f t="shared" si="422"/>
        <v>5313.2342</v>
      </c>
      <c r="G5222" s="95"/>
      <c r="H5222" s="69"/>
      <c r="I5222" s="76"/>
      <c r="J5222" s="108"/>
      <c r="K5222" s="88"/>
      <c r="N5222" s="18"/>
      <c r="P5222" s="4">
        <v>195.0</v>
      </c>
      <c r="Q5222" s="4"/>
      <c r="R5222" s="4"/>
      <c r="S5222" s="21"/>
      <c r="T5222" s="21"/>
      <c r="V5222" s="89"/>
      <c r="Z5222" s="73"/>
      <c r="AA5222" s="73">
        <v>11.999901631511648</v>
      </c>
      <c r="AB5222" s="4"/>
      <c r="AC5222" s="74"/>
      <c r="AD5222" s="75"/>
      <c r="AE5222" s="75"/>
      <c r="AF5222" s="76"/>
      <c r="AJ5222" s="90"/>
      <c r="AK5222" s="18"/>
      <c r="AL5222" s="18"/>
      <c r="AT5222" s="18"/>
      <c r="AU5222" s="91"/>
    </row>
    <row r="5223" ht="12.0" customHeight="1">
      <c r="A5223" s="97">
        <v>1112179.0</v>
      </c>
      <c r="B5223" s="92" t="s">
        <v>5659</v>
      </c>
      <c r="C5223" s="93"/>
      <c r="D5223" s="82">
        <v>4355.11</v>
      </c>
      <c r="E5223" s="94"/>
      <c r="F5223" s="84">
        <f t="shared" si="422"/>
        <v>5313.2342</v>
      </c>
      <c r="G5223" s="95"/>
      <c r="H5223" s="69"/>
      <c r="I5223" s="76"/>
      <c r="J5223" s="108"/>
      <c r="K5223" s="88"/>
      <c r="N5223" s="18"/>
      <c r="P5223" s="4">
        <v>195.0</v>
      </c>
      <c r="Q5223" s="4"/>
      <c r="R5223" s="4"/>
      <c r="S5223" s="21"/>
      <c r="T5223" s="21"/>
      <c r="V5223" s="89"/>
      <c r="Z5223" s="73"/>
      <c r="AA5223" s="73">
        <v>11.999901631511648</v>
      </c>
      <c r="AB5223" s="4"/>
      <c r="AC5223" s="74"/>
      <c r="AD5223" s="75"/>
      <c r="AE5223" s="75"/>
      <c r="AF5223" s="76"/>
      <c r="AJ5223" s="90"/>
      <c r="AK5223" s="18"/>
      <c r="AL5223" s="18"/>
      <c r="AT5223" s="18"/>
      <c r="AU5223" s="91"/>
    </row>
    <row r="5224" ht="12.0" customHeight="1">
      <c r="A5224" s="97">
        <v>1112180.0</v>
      </c>
      <c r="B5224" s="92" t="s">
        <v>5660</v>
      </c>
      <c r="C5224" s="93"/>
      <c r="D5224" s="82">
        <v>4355.11</v>
      </c>
      <c r="E5224" s="94"/>
      <c r="F5224" s="84">
        <f t="shared" si="422"/>
        <v>5313.2342</v>
      </c>
      <c r="G5224" s="95"/>
      <c r="H5224" s="69"/>
      <c r="I5224" s="76"/>
      <c r="J5224" s="108"/>
      <c r="K5224" s="88"/>
      <c r="N5224" s="18"/>
      <c r="P5224" s="4">
        <v>195.0</v>
      </c>
      <c r="Q5224" s="4"/>
      <c r="R5224" s="4"/>
      <c r="S5224" s="21"/>
      <c r="T5224" s="21"/>
      <c r="V5224" s="89"/>
      <c r="Z5224" s="73"/>
      <c r="AA5224" s="73">
        <v>11.999901631511648</v>
      </c>
      <c r="AB5224" s="4"/>
      <c r="AC5224" s="74"/>
      <c r="AD5224" s="75"/>
      <c r="AE5224" s="75"/>
      <c r="AF5224" s="76"/>
      <c r="AJ5224" s="90"/>
      <c r="AK5224" s="18"/>
      <c r="AL5224" s="18"/>
      <c r="AT5224" s="18"/>
      <c r="AU5224" s="91"/>
    </row>
    <row r="5225" ht="12.0" customHeight="1">
      <c r="A5225" s="97">
        <v>1112181.0</v>
      </c>
      <c r="B5225" s="92" t="s">
        <v>5661</v>
      </c>
      <c r="C5225" s="93"/>
      <c r="D5225" s="82">
        <v>2932.08</v>
      </c>
      <c r="E5225" s="94"/>
      <c r="F5225" s="84">
        <f t="shared" si="422"/>
        <v>3577.1376</v>
      </c>
      <c r="G5225" s="95"/>
      <c r="H5225" s="69"/>
      <c r="I5225" s="76"/>
      <c r="J5225" s="108"/>
      <c r="K5225" s="88"/>
      <c r="N5225" s="18"/>
      <c r="P5225" s="4">
        <v>195.0</v>
      </c>
      <c r="Q5225" s="4"/>
      <c r="R5225" s="4"/>
      <c r="S5225" s="21"/>
      <c r="T5225" s="21"/>
      <c r="V5225" s="89"/>
      <c r="Z5225" s="73"/>
      <c r="AA5225" s="73">
        <v>12.0</v>
      </c>
      <c r="AB5225" s="4"/>
      <c r="AC5225" s="74"/>
      <c r="AD5225" s="75"/>
      <c r="AE5225" s="75"/>
      <c r="AF5225" s="76"/>
      <c r="AJ5225" s="90"/>
      <c r="AK5225" s="18"/>
      <c r="AL5225" s="18"/>
      <c r="AT5225" s="18"/>
      <c r="AU5225" s="91"/>
    </row>
    <row r="5226" ht="12.0" customHeight="1">
      <c r="A5226" s="97">
        <v>1112182.0</v>
      </c>
      <c r="B5226" s="92" t="s">
        <v>5662</v>
      </c>
      <c r="C5226" s="93"/>
      <c r="D5226" s="82">
        <v>2932.08</v>
      </c>
      <c r="E5226" s="94" t="s">
        <v>372</v>
      </c>
      <c r="F5226" s="84">
        <f t="shared" si="422"/>
        <v>3577.1376</v>
      </c>
      <c r="G5226" s="95"/>
      <c r="H5226" s="69"/>
      <c r="I5226" s="76"/>
      <c r="J5226" s="108"/>
      <c r="K5226" s="88"/>
      <c r="N5226" s="18"/>
      <c r="P5226" s="4">
        <v>195.0</v>
      </c>
      <c r="Q5226" s="4"/>
      <c r="R5226" s="4"/>
      <c r="S5226" s="21"/>
      <c r="T5226" s="21"/>
      <c r="V5226" s="89"/>
      <c r="Z5226" s="73"/>
      <c r="AA5226" s="73">
        <v>12.0</v>
      </c>
      <c r="AB5226" s="4"/>
      <c r="AC5226" s="74"/>
      <c r="AD5226" s="75"/>
      <c r="AE5226" s="75"/>
      <c r="AF5226" s="76"/>
      <c r="AJ5226" s="90"/>
      <c r="AK5226" s="18"/>
      <c r="AL5226" s="18"/>
      <c r="AT5226" s="18"/>
      <c r="AU5226" s="91"/>
    </row>
    <row r="5227" ht="12.0" customHeight="1">
      <c r="A5227" s="97">
        <v>1112183.0</v>
      </c>
      <c r="B5227" s="92" t="s">
        <v>5663</v>
      </c>
      <c r="C5227" s="93"/>
      <c r="D5227" s="82">
        <v>3132.34</v>
      </c>
      <c r="E5227" s="94" t="s">
        <v>372</v>
      </c>
      <c r="F5227" s="84">
        <f t="shared" si="422"/>
        <v>3821.4548</v>
      </c>
      <c r="G5227" s="95"/>
      <c r="H5227" s="69"/>
      <c r="I5227" s="76"/>
      <c r="J5227" s="108"/>
      <c r="K5227" s="88"/>
      <c r="N5227" s="18"/>
      <c r="P5227" s="4">
        <v>195.0</v>
      </c>
      <c r="Q5227" s="4"/>
      <c r="R5227" s="4"/>
      <c r="S5227" s="21"/>
      <c r="T5227" s="21"/>
      <c r="V5227" s="89"/>
      <c r="Z5227" s="73"/>
      <c r="AA5227" s="73">
        <v>12.0</v>
      </c>
      <c r="AB5227" s="4"/>
      <c r="AC5227" s="74"/>
      <c r="AD5227" s="75"/>
      <c r="AE5227" s="75"/>
      <c r="AF5227" s="76"/>
      <c r="AJ5227" s="90"/>
      <c r="AK5227" s="18"/>
      <c r="AL5227" s="18"/>
      <c r="AT5227" s="18"/>
      <c r="AU5227" s="91"/>
    </row>
    <row r="5228" ht="12.0" customHeight="1">
      <c r="A5228" s="97">
        <v>1112184.0</v>
      </c>
      <c r="B5228" s="92" t="s">
        <v>5664</v>
      </c>
      <c r="C5228" s="93"/>
      <c r="D5228" s="82">
        <v>3132.34</v>
      </c>
      <c r="E5228" s="94" t="s">
        <v>372</v>
      </c>
      <c r="F5228" s="84">
        <f t="shared" si="422"/>
        <v>3821.4548</v>
      </c>
      <c r="G5228" s="95"/>
      <c r="H5228" s="69"/>
      <c r="I5228" s="76"/>
      <c r="J5228" s="108"/>
      <c r="K5228" s="88"/>
      <c r="N5228" s="18"/>
      <c r="P5228" s="4">
        <v>195.0</v>
      </c>
      <c r="Q5228" s="4"/>
      <c r="R5228" s="4"/>
      <c r="S5228" s="21"/>
      <c r="T5228" s="21"/>
      <c r="V5228" s="89"/>
      <c r="Z5228" s="73"/>
      <c r="AA5228" s="73">
        <v>12.0</v>
      </c>
      <c r="AB5228" s="4"/>
      <c r="AC5228" s="74"/>
      <c r="AD5228" s="75"/>
      <c r="AE5228" s="75"/>
      <c r="AF5228" s="76"/>
      <c r="AJ5228" s="90"/>
      <c r="AK5228" s="18"/>
      <c r="AL5228" s="18"/>
      <c r="AT5228" s="18"/>
      <c r="AU5228" s="91"/>
    </row>
    <row r="5229" ht="12.0" customHeight="1">
      <c r="A5229" s="97">
        <v>1112185.0</v>
      </c>
      <c r="B5229" s="92" t="s">
        <v>5665</v>
      </c>
      <c r="C5229" s="93"/>
      <c r="D5229" s="82">
        <v>3767.55</v>
      </c>
      <c r="E5229" s="94"/>
      <c r="F5229" s="84">
        <f t="shared" si="422"/>
        <v>4596.411</v>
      </c>
      <c r="G5229" s="95"/>
      <c r="H5229" s="69"/>
      <c r="I5229" s="76"/>
      <c r="J5229" s="108"/>
      <c r="K5229" s="88"/>
      <c r="N5229" s="18"/>
      <c r="P5229" s="4">
        <v>195.0</v>
      </c>
      <c r="Q5229" s="4"/>
      <c r="R5229" s="4"/>
      <c r="S5229" s="21"/>
      <c r="T5229" s="21"/>
      <c r="V5229" s="89"/>
      <c r="Z5229" s="73"/>
      <c r="AA5229" s="73">
        <v>11.999983755817468</v>
      </c>
      <c r="AB5229" s="4"/>
      <c r="AC5229" s="74"/>
      <c r="AD5229" s="75"/>
      <c r="AE5229" s="75"/>
      <c r="AF5229" s="76"/>
      <c r="AJ5229" s="90"/>
      <c r="AK5229" s="18"/>
      <c r="AL5229" s="18"/>
      <c r="AT5229" s="18"/>
      <c r="AU5229" s="91"/>
    </row>
    <row r="5230" ht="12.0" customHeight="1">
      <c r="A5230" s="97">
        <v>1112186.0</v>
      </c>
      <c r="B5230" s="92" t="s">
        <v>5666</v>
      </c>
      <c r="C5230" s="93"/>
      <c r="D5230" s="82">
        <v>3767.55</v>
      </c>
      <c r="E5230" s="94"/>
      <c r="F5230" s="84">
        <f t="shared" si="422"/>
        <v>4596.411</v>
      </c>
      <c r="G5230" s="95"/>
      <c r="H5230" s="69"/>
      <c r="I5230" s="76"/>
      <c r="J5230" s="108"/>
      <c r="K5230" s="88"/>
      <c r="N5230" s="18"/>
      <c r="P5230" s="4">
        <v>195.0</v>
      </c>
      <c r="Q5230" s="4"/>
      <c r="R5230" s="4"/>
      <c r="S5230" s="21"/>
      <c r="T5230" s="21"/>
      <c r="V5230" s="89"/>
      <c r="Z5230" s="73"/>
      <c r="AA5230" s="73">
        <v>11.999983755817468</v>
      </c>
      <c r="AB5230" s="4"/>
      <c r="AC5230" s="74"/>
      <c r="AD5230" s="75"/>
      <c r="AE5230" s="75"/>
      <c r="AF5230" s="76"/>
      <c r="AJ5230" s="90"/>
      <c r="AK5230" s="18"/>
      <c r="AL5230" s="18"/>
      <c r="AT5230" s="18"/>
      <c r="AU5230" s="91"/>
    </row>
    <row r="5231" ht="12.0" customHeight="1">
      <c r="A5231" s="97">
        <v>1112187.0</v>
      </c>
      <c r="B5231" s="92" t="s">
        <v>5667</v>
      </c>
      <c r="C5231" s="93"/>
      <c r="D5231" s="82">
        <v>3767.55</v>
      </c>
      <c r="E5231" s="94"/>
      <c r="F5231" s="84">
        <f t="shared" si="422"/>
        <v>4596.411</v>
      </c>
      <c r="G5231" s="95"/>
      <c r="H5231" s="69"/>
      <c r="I5231" s="76"/>
      <c r="J5231" s="108"/>
      <c r="K5231" s="88"/>
      <c r="N5231" s="18"/>
      <c r="P5231" s="4">
        <v>195.0</v>
      </c>
      <c r="Q5231" s="4"/>
      <c r="R5231" s="4"/>
      <c r="S5231" s="21"/>
      <c r="T5231" s="21"/>
      <c r="V5231" s="89"/>
      <c r="Z5231" s="73"/>
      <c r="AA5231" s="73">
        <v>11.999983755817468</v>
      </c>
      <c r="AB5231" s="4"/>
      <c r="AC5231" s="74"/>
      <c r="AD5231" s="75"/>
      <c r="AE5231" s="75"/>
      <c r="AF5231" s="76"/>
      <c r="AJ5231" s="90"/>
      <c r="AK5231" s="18"/>
      <c r="AL5231" s="18"/>
      <c r="AT5231" s="18"/>
      <c r="AU5231" s="91"/>
    </row>
    <row r="5232" ht="12.0" customHeight="1">
      <c r="A5232" s="97">
        <v>1112188.0</v>
      </c>
      <c r="B5232" s="92" t="s">
        <v>5668</v>
      </c>
      <c r="C5232" s="93"/>
      <c r="D5232" s="82">
        <v>3767.55</v>
      </c>
      <c r="E5232" s="94"/>
      <c r="F5232" s="84">
        <f t="shared" si="422"/>
        <v>4596.411</v>
      </c>
      <c r="G5232" s="95"/>
      <c r="H5232" s="69"/>
      <c r="I5232" s="76"/>
      <c r="J5232" s="108"/>
      <c r="K5232" s="88"/>
      <c r="N5232" s="18"/>
      <c r="P5232" s="4">
        <v>195.0</v>
      </c>
      <c r="Q5232" s="4"/>
      <c r="R5232" s="4"/>
      <c r="S5232" s="21"/>
      <c r="T5232" s="21"/>
      <c r="V5232" s="89"/>
      <c r="Z5232" s="73"/>
      <c r="AA5232" s="73">
        <v>11.999983755817468</v>
      </c>
      <c r="AB5232" s="4"/>
      <c r="AC5232" s="74"/>
      <c r="AD5232" s="75"/>
      <c r="AE5232" s="75"/>
      <c r="AF5232" s="76"/>
      <c r="AJ5232" s="90"/>
      <c r="AK5232" s="18"/>
      <c r="AL5232" s="18"/>
      <c r="AT5232" s="18"/>
      <c r="AU5232" s="91"/>
    </row>
    <row r="5233" ht="12.0" customHeight="1">
      <c r="A5233" s="97">
        <v>1112189.0</v>
      </c>
      <c r="B5233" s="92" t="s">
        <v>5669</v>
      </c>
      <c r="C5233" s="93"/>
      <c r="D5233" s="82">
        <v>3598.0</v>
      </c>
      <c r="E5233" s="94"/>
      <c r="F5233" s="84">
        <f t="shared" si="422"/>
        <v>4389.56</v>
      </c>
      <c r="G5233" s="95"/>
      <c r="H5233" s="69"/>
      <c r="I5233" s="76"/>
      <c r="J5233" s="108"/>
      <c r="K5233" s="88"/>
      <c r="N5233" s="18"/>
      <c r="P5233" s="4">
        <v>195.0</v>
      </c>
      <c r="Q5233" s="4"/>
      <c r="R5233" s="4"/>
      <c r="S5233" s="21"/>
      <c r="T5233" s="21"/>
      <c r="V5233" s="89"/>
      <c r="Z5233" s="73"/>
      <c r="AA5233" s="73">
        <v>11.999863923014445</v>
      </c>
      <c r="AB5233" s="4"/>
      <c r="AC5233" s="74"/>
      <c r="AD5233" s="75"/>
      <c r="AE5233" s="75"/>
      <c r="AF5233" s="76"/>
      <c r="AJ5233" s="90"/>
      <c r="AK5233" s="18"/>
      <c r="AL5233" s="18"/>
      <c r="AT5233" s="18"/>
      <c r="AU5233" s="91"/>
    </row>
    <row r="5234" ht="12.0" customHeight="1">
      <c r="A5234" s="97">
        <v>1112190.0</v>
      </c>
      <c r="B5234" s="92" t="s">
        <v>5670</v>
      </c>
      <c r="C5234" s="93"/>
      <c r="D5234" s="82">
        <v>3598.0</v>
      </c>
      <c r="E5234" s="94"/>
      <c r="F5234" s="84">
        <f t="shared" si="422"/>
        <v>4389.56</v>
      </c>
      <c r="G5234" s="95"/>
      <c r="H5234" s="69"/>
      <c r="I5234" s="76"/>
      <c r="J5234" s="108"/>
      <c r="K5234" s="88"/>
      <c r="N5234" s="18"/>
      <c r="P5234" s="4">
        <v>195.0</v>
      </c>
      <c r="Q5234" s="4"/>
      <c r="R5234" s="4"/>
      <c r="S5234" s="21"/>
      <c r="T5234" s="21"/>
      <c r="V5234" s="89"/>
      <c r="Z5234" s="73"/>
      <c r="AA5234" s="73">
        <v>11.999863923014445</v>
      </c>
      <c r="AB5234" s="4"/>
      <c r="AC5234" s="74"/>
      <c r="AD5234" s="75"/>
      <c r="AE5234" s="75"/>
      <c r="AF5234" s="76"/>
      <c r="AJ5234" s="90"/>
      <c r="AK5234" s="18"/>
      <c r="AL5234" s="18"/>
      <c r="AT5234" s="18"/>
      <c r="AU5234" s="91"/>
    </row>
    <row r="5235" ht="12.0" customHeight="1">
      <c r="A5235" s="97">
        <v>1112191.0</v>
      </c>
      <c r="B5235" s="92" t="s">
        <v>5671</v>
      </c>
      <c r="C5235" s="93"/>
      <c r="D5235" s="82">
        <v>3598.0</v>
      </c>
      <c r="E5235" s="94"/>
      <c r="F5235" s="84">
        <f t="shared" si="422"/>
        <v>4389.56</v>
      </c>
      <c r="G5235" s="95"/>
      <c r="H5235" s="69"/>
      <c r="I5235" s="76"/>
      <c r="J5235" s="108"/>
      <c r="K5235" s="88"/>
      <c r="N5235" s="18"/>
      <c r="P5235" s="4">
        <v>195.0</v>
      </c>
      <c r="Q5235" s="4"/>
      <c r="R5235" s="4"/>
      <c r="S5235" s="21"/>
      <c r="T5235" s="21"/>
      <c r="V5235" s="89"/>
      <c r="Z5235" s="73"/>
      <c r="AA5235" s="73">
        <v>11.999863923014445</v>
      </c>
      <c r="AB5235" s="4"/>
      <c r="AC5235" s="74"/>
      <c r="AD5235" s="75"/>
      <c r="AE5235" s="75"/>
      <c r="AF5235" s="76"/>
      <c r="AJ5235" s="90"/>
      <c r="AK5235" s="18"/>
      <c r="AL5235" s="18"/>
      <c r="AT5235" s="18"/>
      <c r="AU5235" s="91"/>
    </row>
    <row r="5236" ht="12.0" customHeight="1">
      <c r="A5236" s="97">
        <v>1112192.0</v>
      </c>
      <c r="B5236" s="92" t="s">
        <v>5672</v>
      </c>
      <c r="C5236" s="93"/>
      <c r="D5236" s="82">
        <v>3598.0</v>
      </c>
      <c r="E5236" s="94"/>
      <c r="F5236" s="84">
        <f t="shared" si="422"/>
        <v>4389.56</v>
      </c>
      <c r="G5236" s="95"/>
      <c r="H5236" s="69"/>
      <c r="I5236" s="76"/>
      <c r="J5236" s="108"/>
      <c r="K5236" s="88"/>
      <c r="N5236" s="18"/>
      <c r="P5236" s="4">
        <v>195.0</v>
      </c>
      <c r="Q5236" s="4"/>
      <c r="R5236" s="4"/>
      <c r="S5236" s="21"/>
      <c r="T5236" s="21"/>
      <c r="V5236" s="89"/>
      <c r="Z5236" s="73"/>
      <c r="AA5236" s="73">
        <v>11.999863923014445</v>
      </c>
      <c r="AB5236" s="4"/>
      <c r="AC5236" s="74"/>
      <c r="AD5236" s="75"/>
      <c r="AE5236" s="75"/>
      <c r="AF5236" s="76"/>
      <c r="AJ5236" s="90"/>
      <c r="AK5236" s="18"/>
      <c r="AL5236" s="18"/>
      <c r="AT5236" s="18"/>
      <c r="AU5236" s="91"/>
    </row>
    <row r="5237" ht="12.0" customHeight="1">
      <c r="A5237" s="97">
        <v>1112193.0</v>
      </c>
      <c r="B5237" s="92" t="s">
        <v>5673</v>
      </c>
      <c r="C5237" s="93"/>
      <c r="D5237" s="82">
        <v>3980.22</v>
      </c>
      <c r="E5237" s="94"/>
      <c r="F5237" s="84">
        <f t="shared" si="422"/>
        <v>4855.8684</v>
      </c>
      <c r="G5237" s="95"/>
      <c r="H5237" s="69"/>
      <c r="I5237" s="76"/>
      <c r="J5237" s="108"/>
      <c r="K5237" s="88"/>
      <c r="N5237" s="18"/>
      <c r="P5237" s="4">
        <v>195.0</v>
      </c>
      <c r="Q5237" s="4"/>
      <c r="R5237" s="4"/>
      <c r="S5237" s="21"/>
      <c r="T5237" s="21"/>
      <c r="V5237" s="89"/>
      <c r="Z5237" s="73"/>
      <c r="AA5237" s="73">
        <v>11.999928034255689</v>
      </c>
      <c r="AB5237" s="4"/>
      <c r="AC5237" s="74"/>
      <c r="AD5237" s="75"/>
      <c r="AE5237" s="75"/>
      <c r="AF5237" s="76"/>
      <c r="AJ5237" s="90"/>
      <c r="AK5237" s="18"/>
      <c r="AL5237" s="18"/>
      <c r="AT5237" s="18"/>
      <c r="AU5237" s="91"/>
    </row>
    <row r="5238" ht="12.0" customHeight="1">
      <c r="A5238" s="97">
        <v>1112194.0</v>
      </c>
      <c r="B5238" s="92" t="s">
        <v>5674</v>
      </c>
      <c r="C5238" s="93"/>
      <c r="D5238" s="82">
        <v>3980.22</v>
      </c>
      <c r="E5238" s="94"/>
      <c r="F5238" s="84">
        <f t="shared" si="422"/>
        <v>4855.8684</v>
      </c>
      <c r="G5238" s="95"/>
      <c r="H5238" s="69"/>
      <c r="I5238" s="76"/>
      <c r="J5238" s="108"/>
      <c r="K5238" s="88"/>
      <c r="N5238" s="18"/>
      <c r="P5238" s="4">
        <v>195.0</v>
      </c>
      <c r="Q5238" s="4"/>
      <c r="R5238" s="4"/>
      <c r="S5238" s="21"/>
      <c r="T5238" s="21"/>
      <c r="V5238" s="89"/>
      <c r="Z5238" s="73"/>
      <c r="AA5238" s="73">
        <v>11.999928034255689</v>
      </c>
      <c r="AB5238" s="4"/>
      <c r="AC5238" s="74"/>
      <c r="AD5238" s="75"/>
      <c r="AE5238" s="75"/>
      <c r="AF5238" s="76"/>
      <c r="AJ5238" s="90"/>
      <c r="AK5238" s="18"/>
      <c r="AL5238" s="18"/>
      <c r="AT5238" s="18"/>
      <c r="AU5238" s="91"/>
    </row>
    <row r="5239" ht="12.0" customHeight="1">
      <c r="A5239" s="97">
        <v>1112195.0</v>
      </c>
      <c r="B5239" s="92" t="s">
        <v>5675</v>
      </c>
      <c r="C5239" s="93"/>
      <c r="D5239" s="82">
        <v>4252.07</v>
      </c>
      <c r="E5239" s="94"/>
      <c r="F5239" s="84">
        <f t="shared" si="422"/>
        <v>5187.5254</v>
      </c>
      <c r="G5239" s="95"/>
      <c r="H5239" s="69"/>
      <c r="I5239" s="76"/>
      <c r="J5239" s="108"/>
      <c r="K5239" s="88"/>
      <c r="N5239" s="18"/>
      <c r="P5239" s="4">
        <v>195.0</v>
      </c>
      <c r="Q5239" s="4"/>
      <c r="R5239" s="4"/>
      <c r="S5239" s="21"/>
      <c r="T5239" s="21"/>
      <c r="V5239" s="89"/>
      <c r="Z5239" s="73"/>
      <c r="AA5239" s="73">
        <v>11.999928034255689</v>
      </c>
      <c r="AB5239" s="4"/>
      <c r="AC5239" s="74"/>
      <c r="AD5239" s="75"/>
      <c r="AE5239" s="75"/>
      <c r="AF5239" s="76"/>
      <c r="AJ5239" s="90"/>
      <c r="AK5239" s="18"/>
      <c r="AL5239" s="18"/>
      <c r="AT5239" s="18"/>
      <c r="AU5239" s="91"/>
    </row>
    <row r="5240" ht="12.0" customHeight="1">
      <c r="A5240" s="97">
        <v>1112196.0</v>
      </c>
      <c r="B5240" s="92" t="s">
        <v>5676</v>
      </c>
      <c r="C5240" s="93"/>
      <c r="D5240" s="82">
        <v>4252.07</v>
      </c>
      <c r="E5240" s="94"/>
      <c r="F5240" s="84">
        <f t="shared" si="422"/>
        <v>5187.5254</v>
      </c>
      <c r="G5240" s="95"/>
      <c r="H5240" s="69"/>
      <c r="I5240" s="76"/>
      <c r="J5240" s="108"/>
      <c r="K5240" s="88"/>
      <c r="N5240" s="18"/>
      <c r="P5240" s="4">
        <v>195.0</v>
      </c>
      <c r="Q5240" s="4"/>
      <c r="R5240" s="4"/>
      <c r="S5240" s="21"/>
      <c r="T5240" s="21"/>
      <c r="V5240" s="89"/>
      <c r="Z5240" s="73"/>
      <c r="AA5240" s="73">
        <v>11.999928034255689</v>
      </c>
      <c r="AB5240" s="4"/>
      <c r="AC5240" s="74"/>
      <c r="AD5240" s="75"/>
      <c r="AE5240" s="75"/>
      <c r="AF5240" s="76"/>
      <c r="AJ5240" s="90"/>
      <c r="AK5240" s="18"/>
      <c r="AL5240" s="18"/>
      <c r="AT5240" s="18"/>
      <c r="AU5240" s="91"/>
    </row>
    <row r="5241" ht="12.0" customHeight="1">
      <c r="A5241" s="97">
        <v>1112197.0</v>
      </c>
      <c r="B5241" s="92" t="s">
        <v>5677</v>
      </c>
      <c r="C5241" s="93"/>
      <c r="D5241" s="82">
        <v>4252.07</v>
      </c>
      <c r="E5241" s="94"/>
      <c r="F5241" s="84">
        <f t="shared" si="422"/>
        <v>5187.5254</v>
      </c>
      <c r="G5241" s="95"/>
      <c r="H5241" s="69"/>
      <c r="I5241" s="76"/>
      <c r="J5241" s="108"/>
      <c r="K5241" s="88"/>
      <c r="N5241" s="18"/>
      <c r="P5241" s="4">
        <v>195.0</v>
      </c>
      <c r="Q5241" s="4"/>
      <c r="R5241" s="4"/>
      <c r="S5241" s="21"/>
      <c r="T5241" s="21"/>
      <c r="V5241" s="89"/>
      <c r="Z5241" s="73"/>
      <c r="AA5241" s="73">
        <v>11.999928034255689</v>
      </c>
      <c r="AB5241" s="4"/>
      <c r="AC5241" s="74"/>
      <c r="AD5241" s="75"/>
      <c r="AE5241" s="75"/>
      <c r="AF5241" s="76"/>
      <c r="AJ5241" s="90"/>
      <c r="AK5241" s="18"/>
      <c r="AL5241" s="18"/>
      <c r="AT5241" s="18"/>
      <c r="AU5241" s="91"/>
    </row>
    <row r="5242" ht="12.0" customHeight="1">
      <c r="A5242" s="97">
        <v>1112198.0</v>
      </c>
      <c r="B5242" s="92" t="s">
        <v>5678</v>
      </c>
      <c r="C5242" s="93"/>
      <c r="D5242" s="82">
        <v>4252.07</v>
      </c>
      <c r="E5242" s="94"/>
      <c r="F5242" s="84">
        <f t="shared" si="422"/>
        <v>5187.5254</v>
      </c>
      <c r="G5242" s="95"/>
      <c r="H5242" s="69"/>
      <c r="I5242" s="76"/>
      <c r="J5242" s="108"/>
      <c r="K5242" s="88"/>
      <c r="N5242" s="18"/>
      <c r="P5242" s="4">
        <v>195.0</v>
      </c>
      <c r="Q5242" s="4"/>
      <c r="R5242" s="4"/>
      <c r="S5242" s="21"/>
      <c r="T5242" s="21"/>
      <c r="V5242" s="89"/>
      <c r="Z5242" s="73"/>
      <c r="AA5242" s="73">
        <v>11.999928034255689</v>
      </c>
      <c r="AB5242" s="4"/>
      <c r="AC5242" s="74"/>
      <c r="AD5242" s="75"/>
      <c r="AE5242" s="75"/>
      <c r="AF5242" s="76"/>
      <c r="AJ5242" s="90"/>
      <c r="AK5242" s="18"/>
      <c r="AL5242" s="18"/>
      <c r="AT5242" s="18"/>
      <c r="AU5242" s="91"/>
    </row>
    <row r="5243" ht="12.0" customHeight="1">
      <c r="A5243" s="97">
        <v>1112199.0</v>
      </c>
      <c r="B5243" s="92" t="s">
        <v>5679</v>
      </c>
      <c r="C5243" s="93"/>
      <c r="D5243" s="82">
        <v>3980.22</v>
      </c>
      <c r="E5243" s="94"/>
      <c r="F5243" s="84">
        <f t="shared" si="422"/>
        <v>4855.8684</v>
      </c>
      <c r="G5243" s="95"/>
      <c r="H5243" s="69"/>
      <c r="I5243" s="76"/>
      <c r="J5243" s="108"/>
      <c r="K5243" s="88"/>
      <c r="N5243" s="18"/>
      <c r="P5243" s="4">
        <v>195.0</v>
      </c>
      <c r="Q5243" s="4"/>
      <c r="R5243" s="4"/>
      <c r="S5243" s="21"/>
      <c r="T5243" s="21"/>
      <c r="V5243" s="89"/>
      <c r="Z5243" s="73"/>
      <c r="AA5243" s="73">
        <v>11.999928034255689</v>
      </c>
      <c r="AB5243" s="4"/>
      <c r="AC5243" s="74"/>
      <c r="AD5243" s="75"/>
      <c r="AE5243" s="75"/>
      <c r="AF5243" s="76"/>
      <c r="AJ5243" s="90"/>
      <c r="AK5243" s="18"/>
      <c r="AL5243" s="18"/>
      <c r="AT5243" s="18"/>
      <c r="AU5243" s="91"/>
    </row>
    <row r="5244" ht="12.0" customHeight="1">
      <c r="A5244" s="97">
        <v>1112200.0</v>
      </c>
      <c r="B5244" s="92" t="s">
        <v>5680</v>
      </c>
      <c r="C5244" s="93"/>
      <c r="D5244" s="82">
        <v>3980.22</v>
      </c>
      <c r="E5244" s="94"/>
      <c r="F5244" s="84">
        <f t="shared" si="422"/>
        <v>4855.8684</v>
      </c>
      <c r="G5244" s="95"/>
      <c r="H5244" s="69"/>
      <c r="I5244" s="76"/>
      <c r="J5244" s="108"/>
      <c r="K5244" s="88"/>
      <c r="N5244" s="18"/>
      <c r="P5244" s="4">
        <v>195.0</v>
      </c>
      <c r="Q5244" s="4"/>
      <c r="R5244" s="4"/>
      <c r="S5244" s="21"/>
      <c r="T5244" s="21"/>
      <c r="V5244" s="89"/>
      <c r="Z5244" s="73"/>
      <c r="AA5244" s="73">
        <v>11.999928034255689</v>
      </c>
      <c r="AB5244" s="4"/>
      <c r="AC5244" s="74"/>
      <c r="AD5244" s="75"/>
      <c r="AE5244" s="75"/>
      <c r="AF5244" s="76"/>
      <c r="AJ5244" s="90"/>
      <c r="AK5244" s="18"/>
      <c r="AL5244" s="18"/>
      <c r="AT5244" s="18"/>
      <c r="AU5244" s="91"/>
    </row>
    <row r="5245" ht="12.0" customHeight="1">
      <c r="A5245" s="97">
        <v>1112201.0</v>
      </c>
      <c r="B5245" s="92" t="s">
        <v>5681</v>
      </c>
      <c r="C5245" s="93"/>
      <c r="D5245" s="82">
        <v>43.99</v>
      </c>
      <c r="E5245" s="94" t="s">
        <v>245</v>
      </c>
      <c r="F5245" s="84">
        <f t="shared" si="422"/>
        <v>53.6678</v>
      </c>
      <c r="G5245" s="95"/>
      <c r="H5245" s="69"/>
      <c r="I5245" s="76"/>
      <c r="J5245" s="108"/>
      <c r="K5245" s="88"/>
      <c r="N5245" s="18"/>
      <c r="P5245" s="4">
        <v>195.0</v>
      </c>
      <c r="Q5245" s="4"/>
      <c r="R5245" s="4"/>
      <c r="S5245" s="21"/>
      <c r="T5245" s="21"/>
      <c r="V5245" s="89"/>
      <c r="Z5245" s="73"/>
      <c r="AA5245" s="73">
        <v>20.0</v>
      </c>
      <c r="AB5245" s="4"/>
      <c r="AC5245" s="74"/>
      <c r="AD5245" s="75"/>
      <c r="AE5245" s="75"/>
      <c r="AF5245" s="76"/>
      <c r="AJ5245" s="90"/>
      <c r="AK5245" s="18"/>
      <c r="AL5245" s="18"/>
      <c r="AT5245" s="18"/>
      <c r="AU5245" s="91"/>
    </row>
    <row r="5246" ht="12.0" customHeight="1">
      <c r="A5246" s="97">
        <v>1112202.0</v>
      </c>
      <c r="B5246" s="92" t="s">
        <v>5682</v>
      </c>
      <c r="C5246" s="93"/>
      <c r="D5246" s="82">
        <v>43.99</v>
      </c>
      <c r="E5246" s="94"/>
      <c r="F5246" s="84">
        <f t="shared" si="422"/>
        <v>53.6678</v>
      </c>
      <c r="G5246" s="95"/>
      <c r="H5246" s="69"/>
      <c r="I5246" s="76"/>
      <c r="J5246" s="108"/>
      <c r="K5246" s="88"/>
      <c r="N5246" s="18"/>
      <c r="P5246" s="4">
        <v>195.0</v>
      </c>
      <c r="Q5246" s="4"/>
      <c r="R5246" s="4"/>
      <c r="S5246" s="21"/>
      <c r="T5246" s="21"/>
      <c r="V5246" s="89"/>
      <c r="Z5246" s="73"/>
      <c r="AA5246" s="73">
        <v>20.0</v>
      </c>
      <c r="AB5246" s="4"/>
      <c r="AC5246" s="74"/>
      <c r="AD5246" s="75"/>
      <c r="AE5246" s="75"/>
      <c r="AF5246" s="76"/>
      <c r="AJ5246" s="90"/>
      <c r="AK5246" s="18"/>
      <c r="AL5246" s="18"/>
      <c r="AT5246" s="18"/>
      <c r="AU5246" s="91"/>
    </row>
    <row r="5247" ht="12.0" customHeight="1">
      <c r="A5247" s="97">
        <v>1112203.0</v>
      </c>
      <c r="B5247" s="92" t="s">
        <v>5683</v>
      </c>
      <c r="C5247" s="93"/>
      <c r="D5247" s="82">
        <v>43.99</v>
      </c>
      <c r="E5247" s="94" t="s">
        <v>245</v>
      </c>
      <c r="F5247" s="84">
        <f t="shared" si="422"/>
        <v>53.6678</v>
      </c>
      <c r="G5247" s="95"/>
      <c r="H5247" s="69"/>
      <c r="I5247" s="76"/>
      <c r="J5247" s="108"/>
      <c r="K5247" s="88"/>
      <c r="N5247" s="18"/>
      <c r="P5247" s="4">
        <v>195.0</v>
      </c>
      <c r="Q5247" s="4"/>
      <c r="R5247" s="4"/>
      <c r="S5247" s="21"/>
      <c r="T5247" s="21"/>
      <c r="V5247" s="89"/>
      <c r="Z5247" s="73"/>
      <c r="AA5247" s="73">
        <v>20.0</v>
      </c>
      <c r="AB5247" s="4"/>
      <c r="AC5247" s="74"/>
      <c r="AD5247" s="75"/>
      <c r="AE5247" s="75"/>
      <c r="AF5247" s="76"/>
      <c r="AJ5247" s="90"/>
      <c r="AK5247" s="18"/>
      <c r="AL5247" s="18"/>
      <c r="AT5247" s="18"/>
      <c r="AU5247" s="91"/>
    </row>
    <row r="5248" ht="12.0" customHeight="1">
      <c r="A5248" s="97">
        <v>1112204.0</v>
      </c>
      <c r="B5248" s="92" t="s">
        <v>5684</v>
      </c>
      <c r="C5248" s="93"/>
      <c r="D5248" s="82">
        <v>43.99</v>
      </c>
      <c r="E5248" s="94" t="s">
        <v>245</v>
      </c>
      <c r="F5248" s="84">
        <f t="shared" si="422"/>
        <v>53.6678</v>
      </c>
      <c r="G5248" s="95"/>
      <c r="H5248" s="69"/>
      <c r="I5248" s="76"/>
      <c r="J5248" s="108"/>
      <c r="K5248" s="88"/>
      <c r="N5248" s="18"/>
      <c r="P5248" s="4">
        <v>195.0</v>
      </c>
      <c r="Q5248" s="4"/>
      <c r="R5248" s="4"/>
      <c r="S5248" s="21"/>
      <c r="T5248" s="21"/>
      <c r="V5248" s="89"/>
      <c r="Z5248" s="73"/>
      <c r="AA5248" s="73">
        <v>20.0</v>
      </c>
      <c r="AB5248" s="4"/>
      <c r="AC5248" s="74"/>
      <c r="AD5248" s="75"/>
      <c r="AE5248" s="75"/>
      <c r="AF5248" s="76"/>
      <c r="AJ5248" s="90"/>
      <c r="AK5248" s="18"/>
      <c r="AL5248" s="18"/>
      <c r="AT5248" s="18"/>
      <c r="AU5248" s="91"/>
    </row>
    <row r="5249" ht="12.0" customHeight="1">
      <c r="A5249" s="97">
        <v>1112205.0</v>
      </c>
      <c r="B5249" s="92" t="s">
        <v>5685</v>
      </c>
      <c r="C5249" s="93"/>
      <c r="D5249" s="82">
        <v>48.46</v>
      </c>
      <c r="E5249" s="94" t="s">
        <v>245</v>
      </c>
      <c r="F5249" s="84">
        <f t="shared" si="422"/>
        <v>59.1212</v>
      </c>
      <c r="G5249" s="95"/>
      <c r="H5249" s="69"/>
      <c r="I5249" s="76"/>
      <c r="J5249" s="108"/>
      <c r="K5249" s="88"/>
      <c r="N5249" s="18"/>
      <c r="P5249" s="4">
        <v>195.0</v>
      </c>
      <c r="Q5249" s="4"/>
      <c r="R5249" s="4"/>
      <c r="S5249" s="21"/>
      <c r="T5249" s="21"/>
      <c r="V5249" s="89"/>
      <c r="Z5249" s="73"/>
      <c r="AA5249" s="73">
        <v>19.987369750552574</v>
      </c>
      <c r="AB5249" s="4"/>
      <c r="AC5249" s="74"/>
      <c r="AD5249" s="75"/>
      <c r="AE5249" s="75"/>
      <c r="AF5249" s="76"/>
      <c r="AJ5249" s="90"/>
      <c r="AK5249" s="18"/>
      <c r="AL5249" s="18"/>
      <c r="AT5249" s="18"/>
      <c r="AU5249" s="91"/>
    </row>
    <row r="5250" ht="12.0" customHeight="1">
      <c r="A5250" s="97">
        <v>1112206.0</v>
      </c>
      <c r="B5250" s="92" t="s">
        <v>5686</v>
      </c>
      <c r="C5250" s="93"/>
      <c r="D5250" s="82">
        <v>48.46</v>
      </c>
      <c r="E5250" s="94" t="s">
        <v>372</v>
      </c>
      <c r="F5250" s="84">
        <f t="shared" si="422"/>
        <v>59.1212</v>
      </c>
      <c r="G5250" s="95"/>
      <c r="H5250" s="69"/>
      <c r="I5250" s="76"/>
      <c r="J5250" s="108"/>
      <c r="K5250" s="88"/>
      <c r="N5250" s="18"/>
      <c r="P5250" s="4">
        <v>195.0</v>
      </c>
      <c r="Q5250" s="4"/>
      <c r="R5250" s="4"/>
      <c r="S5250" s="21"/>
      <c r="T5250" s="21"/>
      <c r="V5250" s="89"/>
      <c r="Z5250" s="73"/>
      <c r="AA5250" s="73">
        <v>19.987369750552574</v>
      </c>
      <c r="AB5250" s="4"/>
      <c r="AC5250" s="74"/>
      <c r="AD5250" s="75"/>
      <c r="AE5250" s="75"/>
      <c r="AF5250" s="76"/>
      <c r="AJ5250" s="90"/>
      <c r="AK5250" s="18"/>
      <c r="AL5250" s="18"/>
      <c r="AT5250" s="18"/>
      <c r="AU5250" s="91"/>
    </row>
    <row r="5251" ht="12.0" customHeight="1">
      <c r="A5251" s="97">
        <v>1112207.0</v>
      </c>
      <c r="B5251" s="92" t="s">
        <v>5687</v>
      </c>
      <c r="C5251" s="93"/>
      <c r="D5251" s="82">
        <v>48.46</v>
      </c>
      <c r="E5251" s="94"/>
      <c r="F5251" s="84">
        <f t="shared" si="422"/>
        <v>59.1212</v>
      </c>
      <c r="G5251" s="95"/>
      <c r="H5251" s="69"/>
      <c r="I5251" s="76"/>
      <c r="J5251" s="108"/>
      <c r="K5251" s="88"/>
      <c r="N5251" s="18"/>
      <c r="P5251" s="4">
        <v>195.0</v>
      </c>
      <c r="Q5251" s="4"/>
      <c r="R5251" s="4"/>
      <c r="S5251" s="21"/>
      <c r="T5251" s="21"/>
      <c r="V5251" s="89"/>
      <c r="Z5251" s="73"/>
      <c r="AA5251" s="73">
        <v>19.987369750552574</v>
      </c>
      <c r="AB5251" s="4"/>
      <c r="AC5251" s="74"/>
      <c r="AD5251" s="75"/>
      <c r="AE5251" s="75"/>
      <c r="AF5251" s="76"/>
      <c r="AJ5251" s="90"/>
      <c r="AK5251" s="18"/>
      <c r="AL5251" s="18"/>
      <c r="AT5251" s="18"/>
      <c r="AU5251" s="91"/>
    </row>
    <row r="5252" ht="12.0" customHeight="1">
      <c r="A5252" s="97">
        <v>1112208.0</v>
      </c>
      <c r="B5252" s="92" t="s">
        <v>5688</v>
      </c>
      <c r="C5252" s="93"/>
      <c r="D5252" s="82">
        <v>48.46</v>
      </c>
      <c r="E5252" s="94" t="s">
        <v>245</v>
      </c>
      <c r="F5252" s="84">
        <f t="shared" si="422"/>
        <v>59.1212</v>
      </c>
      <c r="G5252" s="95"/>
      <c r="H5252" s="69"/>
      <c r="I5252" s="76"/>
      <c r="J5252" s="108"/>
      <c r="K5252" s="88"/>
      <c r="N5252" s="18"/>
      <c r="P5252" s="4">
        <v>195.0</v>
      </c>
      <c r="Q5252" s="4"/>
      <c r="R5252" s="4"/>
      <c r="S5252" s="21"/>
      <c r="T5252" s="21"/>
      <c r="V5252" s="89"/>
      <c r="Z5252" s="73"/>
      <c r="AA5252" s="73">
        <v>19.987369750552574</v>
      </c>
      <c r="AB5252" s="4"/>
      <c r="AC5252" s="74"/>
      <c r="AD5252" s="75"/>
      <c r="AE5252" s="75"/>
      <c r="AF5252" s="76"/>
      <c r="AJ5252" s="90"/>
      <c r="AK5252" s="18"/>
      <c r="AL5252" s="18"/>
      <c r="AT5252" s="18"/>
      <c r="AU5252" s="91"/>
    </row>
    <row r="5253" ht="12.0" customHeight="1">
      <c r="A5253" s="97">
        <v>1112209.0</v>
      </c>
      <c r="B5253" s="92" t="s">
        <v>5689</v>
      </c>
      <c r="C5253" s="93"/>
      <c r="D5253" s="82">
        <v>48.46</v>
      </c>
      <c r="E5253" s="94" t="s">
        <v>245</v>
      </c>
      <c r="F5253" s="84">
        <f t="shared" si="422"/>
        <v>59.1212</v>
      </c>
      <c r="G5253" s="95"/>
      <c r="H5253" s="69"/>
      <c r="I5253" s="76"/>
      <c r="J5253" s="108"/>
      <c r="K5253" s="88"/>
      <c r="N5253" s="18"/>
      <c r="P5253" s="4">
        <v>195.0</v>
      </c>
      <c r="Q5253" s="4"/>
      <c r="R5253" s="4"/>
      <c r="S5253" s="21"/>
      <c r="T5253" s="21"/>
      <c r="V5253" s="89"/>
      <c r="Z5253" s="73"/>
      <c r="AA5253" s="73">
        <v>19.987369750552574</v>
      </c>
      <c r="AB5253" s="4"/>
      <c r="AC5253" s="74"/>
      <c r="AD5253" s="75"/>
      <c r="AE5253" s="75"/>
      <c r="AF5253" s="76"/>
      <c r="AJ5253" s="90"/>
      <c r="AK5253" s="18"/>
      <c r="AL5253" s="18"/>
      <c r="AT5253" s="18"/>
      <c r="AU5253" s="91"/>
    </row>
    <row r="5254" ht="12.0" customHeight="1">
      <c r="A5254" s="97">
        <v>1112210.0</v>
      </c>
      <c r="B5254" s="92" t="s">
        <v>5690</v>
      </c>
      <c r="C5254" s="93"/>
      <c r="D5254" s="82">
        <v>48.46</v>
      </c>
      <c r="E5254" s="94" t="s">
        <v>245</v>
      </c>
      <c r="F5254" s="84">
        <f t="shared" si="422"/>
        <v>59.1212</v>
      </c>
      <c r="G5254" s="95"/>
      <c r="H5254" s="69"/>
      <c r="I5254" s="76"/>
      <c r="J5254" s="108"/>
      <c r="K5254" s="88"/>
      <c r="N5254" s="18"/>
      <c r="P5254" s="4">
        <v>195.0</v>
      </c>
      <c r="Q5254" s="4"/>
      <c r="R5254" s="4"/>
      <c r="S5254" s="21"/>
      <c r="T5254" s="21"/>
      <c r="V5254" s="89"/>
      <c r="Z5254" s="73"/>
      <c r="AA5254" s="73">
        <v>19.987369750552574</v>
      </c>
      <c r="AB5254" s="4"/>
      <c r="AC5254" s="74"/>
      <c r="AD5254" s="75"/>
      <c r="AE5254" s="75"/>
      <c r="AF5254" s="76"/>
      <c r="AJ5254" s="90"/>
      <c r="AK5254" s="18"/>
      <c r="AL5254" s="18"/>
      <c r="AT5254" s="18"/>
      <c r="AU5254" s="91"/>
    </row>
    <row r="5255" ht="12.0" customHeight="1">
      <c r="A5255" s="97">
        <v>1112211.0</v>
      </c>
      <c r="B5255" s="92" t="s">
        <v>5691</v>
      </c>
      <c r="C5255" s="93"/>
      <c r="D5255" s="82">
        <v>48.46</v>
      </c>
      <c r="E5255" s="94" t="s">
        <v>245</v>
      </c>
      <c r="F5255" s="84">
        <f t="shared" si="422"/>
        <v>59.1212</v>
      </c>
      <c r="G5255" s="95"/>
      <c r="H5255" s="69"/>
      <c r="I5255" s="76"/>
      <c r="J5255" s="108"/>
      <c r="K5255" s="88"/>
      <c r="N5255" s="18"/>
      <c r="P5255" s="4">
        <v>195.0</v>
      </c>
      <c r="Q5255" s="4"/>
      <c r="R5255" s="4"/>
      <c r="S5255" s="21"/>
      <c r="T5255" s="21"/>
      <c r="V5255" s="89"/>
      <c r="Z5255" s="73"/>
      <c r="AA5255" s="73">
        <v>19.987369750552574</v>
      </c>
      <c r="AB5255" s="4"/>
      <c r="AC5255" s="74"/>
      <c r="AD5255" s="75"/>
      <c r="AE5255" s="75"/>
      <c r="AF5255" s="76"/>
      <c r="AJ5255" s="90"/>
      <c r="AK5255" s="18"/>
      <c r="AL5255" s="18"/>
      <c r="AT5255" s="18"/>
      <c r="AU5255" s="91"/>
    </row>
    <row r="5256" ht="12.0" customHeight="1">
      <c r="A5256" s="97">
        <v>1112212.0</v>
      </c>
      <c r="B5256" s="92" t="s">
        <v>5692</v>
      </c>
      <c r="C5256" s="93"/>
      <c r="D5256" s="82">
        <v>48.46</v>
      </c>
      <c r="E5256" s="94" t="s">
        <v>245</v>
      </c>
      <c r="F5256" s="84">
        <f t="shared" si="422"/>
        <v>59.1212</v>
      </c>
      <c r="G5256" s="95"/>
      <c r="H5256" s="69"/>
      <c r="I5256" s="76"/>
      <c r="J5256" s="108"/>
      <c r="K5256" s="88"/>
      <c r="N5256" s="18"/>
      <c r="P5256" s="4">
        <v>195.0</v>
      </c>
      <c r="Q5256" s="4"/>
      <c r="R5256" s="4"/>
      <c r="S5256" s="21"/>
      <c r="T5256" s="21"/>
      <c r="V5256" s="89"/>
      <c r="Z5256" s="73"/>
      <c r="AA5256" s="73">
        <v>19.987369750552574</v>
      </c>
      <c r="AB5256" s="4"/>
      <c r="AC5256" s="74"/>
      <c r="AD5256" s="75"/>
      <c r="AE5256" s="75"/>
      <c r="AF5256" s="76"/>
      <c r="AJ5256" s="90"/>
      <c r="AK5256" s="18"/>
      <c r="AL5256" s="18"/>
      <c r="AT5256" s="18"/>
      <c r="AU5256" s="91"/>
    </row>
    <row r="5257" ht="12.0" customHeight="1">
      <c r="A5257" s="97">
        <v>1112213.0</v>
      </c>
      <c r="B5257" s="92" t="s">
        <v>5693</v>
      </c>
      <c r="C5257" s="93"/>
      <c r="D5257" s="82">
        <v>54.68</v>
      </c>
      <c r="E5257" s="94" t="s">
        <v>372</v>
      </c>
      <c r="F5257" s="84">
        <f t="shared" si="422"/>
        <v>66.7096</v>
      </c>
      <c r="G5257" s="95"/>
      <c r="H5257" s="69"/>
      <c r="I5257" s="76"/>
      <c r="J5257" s="108"/>
      <c r="K5257" s="88"/>
      <c r="N5257" s="18"/>
      <c r="P5257" s="4">
        <v>195.0</v>
      </c>
      <c r="Q5257" s="4"/>
      <c r="R5257" s="4"/>
      <c r="S5257" s="21"/>
      <c r="T5257" s="21"/>
      <c r="V5257" s="89"/>
      <c r="Z5257" s="73"/>
      <c r="AA5257" s="73">
        <v>20.005595970900956</v>
      </c>
      <c r="AB5257" s="4"/>
      <c r="AC5257" s="74"/>
      <c r="AD5257" s="75"/>
      <c r="AE5257" s="75"/>
      <c r="AF5257" s="76"/>
      <c r="AJ5257" s="90"/>
      <c r="AK5257" s="18"/>
      <c r="AL5257" s="18"/>
      <c r="AT5257" s="18"/>
      <c r="AU5257" s="91"/>
    </row>
    <row r="5258" ht="12.0" customHeight="1">
      <c r="A5258" s="97">
        <v>1112214.0</v>
      </c>
      <c r="B5258" s="92" t="s">
        <v>5694</v>
      </c>
      <c r="C5258" s="93"/>
      <c r="D5258" s="82">
        <v>54.68</v>
      </c>
      <c r="E5258" s="94" t="s">
        <v>372</v>
      </c>
      <c r="F5258" s="84">
        <f t="shared" si="422"/>
        <v>66.7096</v>
      </c>
      <c r="G5258" s="95"/>
      <c r="H5258" s="69"/>
      <c r="I5258" s="76"/>
      <c r="J5258" s="108"/>
      <c r="K5258" s="88"/>
      <c r="N5258" s="18"/>
      <c r="P5258" s="4">
        <v>195.0</v>
      </c>
      <c r="Q5258" s="4"/>
      <c r="R5258" s="4"/>
      <c r="S5258" s="21"/>
      <c r="T5258" s="21"/>
      <c r="V5258" s="89"/>
      <c r="Z5258" s="73"/>
      <c r="AA5258" s="73">
        <v>20.005595970900956</v>
      </c>
      <c r="AB5258" s="4"/>
      <c r="AC5258" s="74"/>
      <c r="AD5258" s="75"/>
      <c r="AE5258" s="75"/>
      <c r="AF5258" s="76"/>
      <c r="AJ5258" s="90"/>
      <c r="AK5258" s="18"/>
      <c r="AL5258" s="18"/>
      <c r="AT5258" s="18"/>
      <c r="AU5258" s="91"/>
    </row>
    <row r="5259" ht="12.0" customHeight="1">
      <c r="A5259" s="97">
        <v>1112215.0</v>
      </c>
      <c r="B5259" s="92" t="s">
        <v>5695</v>
      </c>
      <c r="C5259" s="93"/>
      <c r="D5259" s="82">
        <v>54.68</v>
      </c>
      <c r="E5259" s="94" t="s">
        <v>372</v>
      </c>
      <c r="F5259" s="84">
        <f t="shared" si="422"/>
        <v>66.7096</v>
      </c>
      <c r="G5259" s="95"/>
      <c r="H5259" s="69"/>
      <c r="I5259" s="76"/>
      <c r="J5259" s="108"/>
      <c r="K5259" s="88"/>
      <c r="N5259" s="18"/>
      <c r="P5259" s="4">
        <v>195.0</v>
      </c>
      <c r="Q5259" s="4"/>
      <c r="R5259" s="4"/>
      <c r="S5259" s="21"/>
      <c r="T5259" s="21"/>
      <c r="V5259" s="89"/>
      <c r="Z5259" s="73"/>
      <c r="AA5259" s="73">
        <v>20.005595970900956</v>
      </c>
      <c r="AB5259" s="4"/>
      <c r="AC5259" s="74"/>
      <c r="AD5259" s="75"/>
      <c r="AE5259" s="75"/>
      <c r="AF5259" s="76"/>
      <c r="AJ5259" s="90"/>
      <c r="AK5259" s="18"/>
      <c r="AL5259" s="18"/>
      <c r="AT5259" s="18"/>
      <c r="AU5259" s="91"/>
    </row>
    <row r="5260" ht="12.0" customHeight="1">
      <c r="A5260" s="97">
        <v>1112216.0</v>
      </c>
      <c r="B5260" s="92" t="s">
        <v>5696</v>
      </c>
      <c r="C5260" s="93"/>
      <c r="D5260" s="82">
        <v>54.68</v>
      </c>
      <c r="E5260" s="94" t="s">
        <v>245</v>
      </c>
      <c r="F5260" s="84">
        <f t="shared" si="422"/>
        <v>66.7096</v>
      </c>
      <c r="G5260" s="95"/>
      <c r="H5260" s="69"/>
      <c r="I5260" s="76"/>
      <c r="J5260" s="108"/>
      <c r="K5260" s="88"/>
      <c r="N5260" s="18"/>
      <c r="P5260" s="4">
        <v>195.0</v>
      </c>
      <c r="Q5260" s="4"/>
      <c r="R5260" s="4"/>
      <c r="S5260" s="21"/>
      <c r="T5260" s="21"/>
      <c r="V5260" s="89"/>
      <c r="Z5260" s="73"/>
      <c r="AA5260" s="73">
        <v>20.005595970900956</v>
      </c>
      <c r="AB5260" s="4"/>
      <c r="AC5260" s="74"/>
      <c r="AD5260" s="75"/>
      <c r="AE5260" s="75"/>
      <c r="AF5260" s="76"/>
      <c r="AJ5260" s="90"/>
      <c r="AK5260" s="18"/>
      <c r="AL5260" s="18"/>
      <c r="AT5260" s="18"/>
      <c r="AU5260" s="91"/>
    </row>
    <row r="5261" ht="12.0" customHeight="1">
      <c r="A5261" s="97">
        <v>1112217.0</v>
      </c>
      <c r="B5261" s="92" t="s">
        <v>5697</v>
      </c>
      <c r="C5261" s="93"/>
      <c r="D5261" s="82">
        <v>54.68</v>
      </c>
      <c r="E5261" s="94" t="s">
        <v>245</v>
      </c>
      <c r="F5261" s="84">
        <f t="shared" si="422"/>
        <v>66.7096</v>
      </c>
      <c r="G5261" s="95"/>
      <c r="H5261" s="69"/>
      <c r="I5261" s="76"/>
      <c r="J5261" s="108"/>
      <c r="K5261" s="88"/>
      <c r="N5261" s="18"/>
      <c r="P5261" s="4">
        <v>195.0</v>
      </c>
      <c r="Q5261" s="4"/>
      <c r="R5261" s="4"/>
      <c r="S5261" s="21"/>
      <c r="T5261" s="21"/>
      <c r="V5261" s="89"/>
      <c r="Z5261" s="73"/>
      <c r="AA5261" s="73">
        <v>20.005595970900956</v>
      </c>
      <c r="AB5261" s="4"/>
      <c r="AC5261" s="74"/>
      <c r="AD5261" s="75"/>
      <c r="AE5261" s="75"/>
      <c r="AF5261" s="76"/>
      <c r="AJ5261" s="90"/>
      <c r="AK5261" s="18"/>
      <c r="AL5261" s="18"/>
      <c r="AT5261" s="18"/>
      <c r="AU5261" s="91"/>
    </row>
    <row r="5262" ht="12.0" customHeight="1">
      <c r="A5262" s="97">
        <v>1112218.0</v>
      </c>
      <c r="B5262" s="92" t="s">
        <v>5698</v>
      </c>
      <c r="C5262" s="93"/>
      <c r="D5262" s="82">
        <v>54.68</v>
      </c>
      <c r="E5262" s="94"/>
      <c r="F5262" s="84">
        <f t="shared" si="422"/>
        <v>66.7096</v>
      </c>
      <c r="G5262" s="95"/>
      <c r="H5262" s="69"/>
      <c r="I5262" s="76"/>
      <c r="J5262" s="108"/>
      <c r="K5262" s="88"/>
      <c r="N5262" s="18"/>
      <c r="P5262" s="4">
        <v>195.0</v>
      </c>
      <c r="Q5262" s="4"/>
      <c r="R5262" s="4"/>
      <c r="S5262" s="21"/>
      <c r="T5262" s="21"/>
      <c r="V5262" s="89"/>
      <c r="Z5262" s="73"/>
      <c r="AA5262" s="73">
        <v>20.005595970900956</v>
      </c>
      <c r="AB5262" s="4"/>
      <c r="AC5262" s="74"/>
      <c r="AD5262" s="75"/>
      <c r="AE5262" s="75"/>
      <c r="AF5262" s="76"/>
      <c r="AJ5262" s="90"/>
      <c r="AK5262" s="18"/>
      <c r="AL5262" s="18"/>
      <c r="AT5262" s="18"/>
      <c r="AU5262" s="91"/>
    </row>
    <row r="5263" ht="12.0" customHeight="1">
      <c r="A5263" s="97">
        <v>1112219.0</v>
      </c>
      <c r="B5263" s="92" t="s">
        <v>5699</v>
      </c>
      <c r="C5263" s="93"/>
      <c r="D5263" s="82">
        <v>54.68</v>
      </c>
      <c r="E5263" s="94" t="s">
        <v>372</v>
      </c>
      <c r="F5263" s="84">
        <f t="shared" si="422"/>
        <v>66.7096</v>
      </c>
      <c r="G5263" s="95"/>
      <c r="H5263" s="69"/>
      <c r="I5263" s="76"/>
      <c r="J5263" s="108"/>
      <c r="K5263" s="88"/>
      <c r="N5263" s="18"/>
      <c r="P5263" s="4">
        <v>195.0</v>
      </c>
      <c r="Q5263" s="4"/>
      <c r="R5263" s="4"/>
      <c r="S5263" s="21"/>
      <c r="T5263" s="21"/>
      <c r="V5263" s="89"/>
      <c r="Z5263" s="73"/>
      <c r="AA5263" s="73">
        <v>20.005595970900956</v>
      </c>
      <c r="AB5263" s="4"/>
      <c r="AC5263" s="74"/>
      <c r="AD5263" s="75"/>
      <c r="AE5263" s="75"/>
      <c r="AF5263" s="76"/>
      <c r="AJ5263" s="90"/>
      <c r="AK5263" s="18"/>
      <c r="AL5263" s="18"/>
      <c r="AT5263" s="18"/>
      <c r="AU5263" s="91"/>
    </row>
    <row r="5264" ht="12.0" customHeight="1">
      <c r="A5264" s="97">
        <v>1112220.0</v>
      </c>
      <c r="B5264" s="92" t="s">
        <v>5700</v>
      </c>
      <c r="C5264" s="93"/>
      <c r="D5264" s="82">
        <v>54.68</v>
      </c>
      <c r="E5264" s="94" t="s">
        <v>245</v>
      </c>
      <c r="F5264" s="84">
        <f t="shared" si="422"/>
        <v>66.7096</v>
      </c>
      <c r="G5264" s="95"/>
      <c r="H5264" s="69"/>
      <c r="I5264" s="76"/>
      <c r="J5264" s="108"/>
      <c r="K5264" s="88"/>
      <c r="N5264" s="18"/>
      <c r="P5264" s="4">
        <v>195.0</v>
      </c>
      <c r="Q5264" s="4"/>
      <c r="R5264" s="4"/>
      <c r="S5264" s="21"/>
      <c r="T5264" s="21"/>
      <c r="V5264" s="89"/>
      <c r="Z5264" s="73"/>
      <c r="AA5264" s="73">
        <v>20.005595970900956</v>
      </c>
      <c r="AB5264" s="4"/>
      <c r="AC5264" s="74"/>
      <c r="AD5264" s="75"/>
      <c r="AE5264" s="75"/>
      <c r="AF5264" s="76"/>
      <c r="AJ5264" s="90"/>
      <c r="AK5264" s="18"/>
      <c r="AL5264" s="18"/>
      <c r="AT5264" s="18"/>
      <c r="AU5264" s="91"/>
    </row>
    <row r="5265" ht="12.0" customHeight="1">
      <c r="A5265" s="97">
        <v>1112235.0</v>
      </c>
      <c r="B5265" s="92" t="s">
        <v>5701</v>
      </c>
      <c r="C5265" s="93"/>
      <c r="D5265" s="82">
        <v>65.74</v>
      </c>
      <c r="E5265" s="94"/>
      <c r="F5265" s="84">
        <f t="shared" si="422"/>
        <v>80.2028</v>
      </c>
      <c r="G5265" s="95"/>
      <c r="H5265" s="69"/>
      <c r="I5265" s="76"/>
      <c r="J5265" s="108"/>
      <c r="K5265" s="88"/>
      <c r="N5265" s="18"/>
      <c r="P5265" s="4">
        <v>195.0</v>
      </c>
      <c r="Q5265" s="4"/>
      <c r="R5265" s="4"/>
      <c r="S5265" s="21"/>
      <c r="T5265" s="21"/>
      <c r="V5265" s="89"/>
      <c r="Z5265" s="73"/>
      <c r="AA5265" s="73">
        <v>19.995344506517696</v>
      </c>
      <c r="AB5265" s="4"/>
      <c r="AC5265" s="74"/>
      <c r="AD5265" s="75"/>
      <c r="AE5265" s="75"/>
      <c r="AF5265" s="76"/>
      <c r="AJ5265" s="90"/>
      <c r="AK5265" s="18"/>
      <c r="AL5265" s="18"/>
      <c r="AT5265" s="18"/>
      <c r="AU5265" s="91"/>
    </row>
    <row r="5266" ht="12.0" customHeight="1">
      <c r="A5266" s="97">
        <v>1112236.0</v>
      </c>
      <c r="B5266" s="92" t="s">
        <v>5702</v>
      </c>
      <c r="C5266" s="93"/>
      <c r="D5266" s="82">
        <v>65.74</v>
      </c>
      <c r="E5266" s="94"/>
      <c r="F5266" s="84">
        <f t="shared" si="422"/>
        <v>80.2028</v>
      </c>
      <c r="G5266" s="95"/>
      <c r="H5266" s="69"/>
      <c r="I5266" s="76"/>
      <c r="J5266" s="108"/>
      <c r="K5266" s="88"/>
      <c r="N5266" s="18"/>
      <c r="P5266" s="4">
        <v>195.0</v>
      </c>
      <c r="Q5266" s="4"/>
      <c r="R5266" s="4"/>
      <c r="S5266" s="21"/>
      <c r="T5266" s="21"/>
      <c r="V5266" s="89"/>
      <c r="Z5266" s="73"/>
      <c r="AA5266" s="73">
        <v>19.995344506517696</v>
      </c>
      <c r="AB5266" s="4"/>
      <c r="AC5266" s="74"/>
      <c r="AD5266" s="75"/>
      <c r="AE5266" s="75"/>
      <c r="AF5266" s="76"/>
      <c r="AJ5266" s="90"/>
      <c r="AK5266" s="18"/>
      <c r="AL5266" s="18"/>
      <c r="AT5266" s="18"/>
      <c r="AU5266" s="91"/>
    </row>
    <row r="5267" ht="12.0" customHeight="1">
      <c r="A5267" s="97">
        <v>1112237.0</v>
      </c>
      <c r="B5267" s="92" t="s">
        <v>5703</v>
      </c>
      <c r="C5267" s="93"/>
      <c r="D5267" s="82">
        <v>65.74</v>
      </c>
      <c r="E5267" s="94" t="s">
        <v>372</v>
      </c>
      <c r="F5267" s="84">
        <f t="shared" si="422"/>
        <v>80.2028</v>
      </c>
      <c r="G5267" s="95"/>
      <c r="H5267" s="69"/>
      <c r="I5267" s="76"/>
      <c r="J5267" s="108"/>
      <c r="K5267" s="88"/>
      <c r="N5267" s="18"/>
      <c r="P5267" s="4">
        <v>195.0</v>
      </c>
      <c r="Q5267" s="4"/>
      <c r="R5267" s="4"/>
      <c r="S5267" s="21"/>
      <c r="T5267" s="21"/>
      <c r="V5267" s="89"/>
      <c r="Z5267" s="73"/>
      <c r="AA5267" s="73">
        <v>19.995344506517696</v>
      </c>
      <c r="AB5267" s="4"/>
      <c r="AC5267" s="74"/>
      <c r="AD5267" s="75"/>
      <c r="AE5267" s="75"/>
      <c r="AF5267" s="76"/>
      <c r="AJ5267" s="90"/>
      <c r="AK5267" s="18"/>
      <c r="AL5267" s="18"/>
      <c r="AT5267" s="18"/>
      <c r="AU5267" s="91"/>
    </row>
    <row r="5268" ht="12.0" customHeight="1">
      <c r="A5268" s="97">
        <v>1112238.0</v>
      </c>
      <c r="B5268" s="92" t="s">
        <v>5704</v>
      </c>
      <c r="C5268" s="93"/>
      <c r="D5268" s="82">
        <v>65.74</v>
      </c>
      <c r="E5268" s="94" t="s">
        <v>372</v>
      </c>
      <c r="F5268" s="84">
        <f t="shared" si="422"/>
        <v>80.2028</v>
      </c>
      <c r="G5268" s="95"/>
      <c r="H5268" s="69"/>
      <c r="I5268" s="76"/>
      <c r="J5268" s="108"/>
      <c r="K5268" s="88"/>
      <c r="N5268" s="18"/>
      <c r="P5268" s="4">
        <v>195.0</v>
      </c>
      <c r="Q5268" s="4"/>
      <c r="R5268" s="4"/>
      <c r="S5268" s="21"/>
      <c r="T5268" s="21"/>
      <c r="V5268" s="89"/>
      <c r="Z5268" s="73"/>
      <c r="AA5268" s="73">
        <v>19.995344506517696</v>
      </c>
      <c r="AB5268" s="4"/>
      <c r="AC5268" s="74"/>
      <c r="AD5268" s="75"/>
      <c r="AE5268" s="75"/>
      <c r="AF5268" s="76"/>
      <c r="AJ5268" s="90"/>
      <c r="AK5268" s="18"/>
      <c r="AL5268" s="18"/>
      <c r="AT5268" s="18"/>
      <c r="AU5268" s="91"/>
    </row>
    <row r="5269" ht="12.0" customHeight="1">
      <c r="A5269" s="97">
        <v>1112239.0</v>
      </c>
      <c r="B5269" s="92" t="s">
        <v>5705</v>
      </c>
      <c r="C5269" s="93"/>
      <c r="D5269" s="82">
        <v>65.74</v>
      </c>
      <c r="E5269" s="94" t="s">
        <v>372</v>
      </c>
      <c r="F5269" s="84">
        <f t="shared" si="422"/>
        <v>80.2028</v>
      </c>
      <c r="G5269" s="95"/>
      <c r="H5269" s="69"/>
      <c r="I5269" s="76"/>
      <c r="J5269" s="108"/>
      <c r="K5269" s="88"/>
      <c r="N5269" s="18"/>
      <c r="P5269" s="4">
        <v>195.0</v>
      </c>
      <c r="Q5269" s="4"/>
      <c r="R5269" s="4"/>
      <c r="S5269" s="21"/>
      <c r="T5269" s="21"/>
      <c r="V5269" s="89"/>
      <c r="Z5269" s="73"/>
      <c r="AA5269" s="73">
        <v>19.995344506517696</v>
      </c>
      <c r="AB5269" s="4"/>
      <c r="AC5269" s="74"/>
      <c r="AD5269" s="75"/>
      <c r="AE5269" s="75"/>
      <c r="AF5269" s="76"/>
      <c r="AJ5269" s="90"/>
      <c r="AK5269" s="18"/>
      <c r="AL5269" s="18"/>
      <c r="AT5269" s="18"/>
      <c r="AU5269" s="91"/>
    </row>
    <row r="5270" ht="12.0" customHeight="1">
      <c r="A5270" s="97">
        <v>1112240.0</v>
      </c>
      <c r="B5270" s="92" t="s">
        <v>5706</v>
      </c>
      <c r="C5270" s="93"/>
      <c r="D5270" s="82">
        <v>65.74</v>
      </c>
      <c r="E5270" s="94" t="s">
        <v>372</v>
      </c>
      <c r="F5270" s="84">
        <f t="shared" si="422"/>
        <v>80.2028</v>
      </c>
      <c r="G5270" s="95"/>
      <c r="H5270" s="69"/>
      <c r="I5270" s="76"/>
      <c r="J5270" s="108"/>
      <c r="K5270" s="88"/>
      <c r="N5270" s="18"/>
      <c r="P5270" s="4">
        <v>195.0</v>
      </c>
      <c r="Q5270" s="4"/>
      <c r="R5270" s="4"/>
      <c r="S5270" s="21"/>
      <c r="T5270" s="21"/>
      <c r="V5270" s="89"/>
      <c r="Z5270" s="73"/>
      <c r="AA5270" s="73">
        <v>19.995344506517696</v>
      </c>
      <c r="AB5270" s="4"/>
      <c r="AC5270" s="74"/>
      <c r="AD5270" s="75"/>
      <c r="AE5270" s="75"/>
      <c r="AF5270" s="76"/>
      <c r="AJ5270" s="90"/>
      <c r="AK5270" s="18"/>
      <c r="AL5270" s="18"/>
      <c r="AT5270" s="18"/>
      <c r="AU5270" s="91"/>
    </row>
    <row r="5271" ht="12.0" customHeight="1">
      <c r="A5271" s="97">
        <v>1112241.0</v>
      </c>
      <c r="B5271" s="92" t="s">
        <v>5707</v>
      </c>
      <c r="C5271" s="93"/>
      <c r="D5271" s="82">
        <v>65.74</v>
      </c>
      <c r="E5271" s="94" t="s">
        <v>245</v>
      </c>
      <c r="F5271" s="84">
        <f t="shared" si="422"/>
        <v>80.2028</v>
      </c>
      <c r="G5271" s="95"/>
      <c r="H5271" s="69"/>
      <c r="I5271" s="76"/>
      <c r="J5271" s="108"/>
      <c r="K5271" s="88"/>
      <c r="N5271" s="18"/>
      <c r="P5271" s="4">
        <v>195.0</v>
      </c>
      <c r="Q5271" s="4"/>
      <c r="R5271" s="4"/>
      <c r="S5271" s="21"/>
      <c r="T5271" s="21"/>
      <c r="V5271" s="89"/>
      <c r="Z5271" s="73"/>
      <c r="AA5271" s="73">
        <v>19.995344506517696</v>
      </c>
      <c r="AB5271" s="4"/>
      <c r="AC5271" s="74"/>
      <c r="AD5271" s="75"/>
      <c r="AE5271" s="75"/>
      <c r="AF5271" s="76"/>
      <c r="AJ5271" s="90"/>
      <c r="AK5271" s="18"/>
      <c r="AL5271" s="18"/>
      <c r="AT5271" s="18"/>
      <c r="AU5271" s="91"/>
    </row>
    <row r="5272" ht="12.0" customHeight="1">
      <c r="A5272" s="97">
        <v>1112242.0</v>
      </c>
      <c r="B5272" s="92" t="s">
        <v>5708</v>
      </c>
      <c r="C5272" s="93"/>
      <c r="D5272" s="82">
        <v>65.74</v>
      </c>
      <c r="E5272" s="94" t="s">
        <v>245</v>
      </c>
      <c r="F5272" s="84">
        <f t="shared" si="422"/>
        <v>80.2028</v>
      </c>
      <c r="G5272" s="95"/>
      <c r="H5272" s="69"/>
      <c r="I5272" s="76"/>
      <c r="J5272" s="108"/>
      <c r="K5272" s="88"/>
      <c r="N5272" s="18"/>
      <c r="P5272" s="4">
        <v>195.0</v>
      </c>
      <c r="Q5272" s="4"/>
      <c r="R5272" s="4"/>
      <c r="S5272" s="21"/>
      <c r="T5272" s="21"/>
      <c r="V5272" s="89"/>
      <c r="Z5272" s="73"/>
      <c r="AA5272" s="73">
        <v>19.995344506517696</v>
      </c>
      <c r="AB5272" s="4"/>
      <c r="AC5272" s="74"/>
      <c r="AD5272" s="75"/>
      <c r="AE5272" s="75"/>
      <c r="AF5272" s="76"/>
      <c r="AJ5272" s="90"/>
      <c r="AK5272" s="18"/>
      <c r="AL5272" s="18"/>
      <c r="AT5272" s="18"/>
      <c r="AU5272" s="91"/>
    </row>
    <row r="5273" ht="12.0" customHeight="1">
      <c r="A5273" s="97">
        <v>1112243.0</v>
      </c>
      <c r="B5273" s="92" t="s">
        <v>5709</v>
      </c>
      <c r="C5273" s="93"/>
      <c r="D5273" s="82">
        <v>65.74</v>
      </c>
      <c r="E5273" s="94" t="s">
        <v>245</v>
      </c>
      <c r="F5273" s="84">
        <f t="shared" si="422"/>
        <v>80.2028</v>
      </c>
      <c r="G5273" s="95"/>
      <c r="H5273" s="69"/>
      <c r="I5273" s="76"/>
      <c r="J5273" s="108"/>
      <c r="K5273" s="88"/>
      <c r="N5273" s="18"/>
      <c r="P5273" s="4">
        <v>195.0</v>
      </c>
      <c r="Q5273" s="4"/>
      <c r="R5273" s="4"/>
      <c r="S5273" s="21"/>
      <c r="T5273" s="21"/>
      <c r="V5273" s="89"/>
      <c r="Z5273" s="73"/>
      <c r="AA5273" s="73">
        <v>19.995344506517696</v>
      </c>
      <c r="AB5273" s="4"/>
      <c r="AC5273" s="74"/>
      <c r="AD5273" s="75"/>
      <c r="AE5273" s="75"/>
      <c r="AF5273" s="76"/>
      <c r="AJ5273" s="90"/>
      <c r="AK5273" s="18"/>
      <c r="AL5273" s="18"/>
      <c r="AT5273" s="18"/>
      <c r="AU5273" s="91"/>
    </row>
    <row r="5274" ht="12.0" customHeight="1">
      <c r="A5274" s="97">
        <v>1112244.0</v>
      </c>
      <c r="B5274" s="92" t="s">
        <v>5710</v>
      </c>
      <c r="C5274" s="93"/>
      <c r="D5274" s="82">
        <v>65.74</v>
      </c>
      <c r="E5274" s="94" t="s">
        <v>245</v>
      </c>
      <c r="F5274" s="84">
        <f t="shared" si="422"/>
        <v>80.2028</v>
      </c>
      <c r="G5274" s="95"/>
      <c r="H5274" s="69"/>
      <c r="I5274" s="76"/>
      <c r="J5274" s="108"/>
      <c r="K5274" s="88"/>
      <c r="N5274" s="18"/>
      <c r="P5274" s="4">
        <v>195.0</v>
      </c>
      <c r="Q5274" s="4"/>
      <c r="R5274" s="4"/>
      <c r="S5274" s="21"/>
      <c r="T5274" s="21"/>
      <c r="V5274" s="89"/>
      <c r="Z5274" s="73"/>
      <c r="AA5274" s="73">
        <v>19.995344506517696</v>
      </c>
      <c r="AB5274" s="4"/>
      <c r="AC5274" s="74"/>
      <c r="AD5274" s="75"/>
      <c r="AE5274" s="75"/>
      <c r="AF5274" s="76"/>
      <c r="AJ5274" s="90"/>
      <c r="AK5274" s="18"/>
      <c r="AL5274" s="18"/>
      <c r="AT5274" s="18"/>
      <c r="AU5274" s="91"/>
    </row>
    <row r="5275" ht="12.0" customHeight="1">
      <c r="A5275" s="97">
        <v>1112245.0</v>
      </c>
      <c r="B5275" s="92" t="s">
        <v>5711</v>
      </c>
      <c r="C5275" s="93"/>
      <c r="D5275" s="82">
        <v>88.16</v>
      </c>
      <c r="E5275" s="94" t="s">
        <v>372</v>
      </c>
      <c r="F5275" s="84">
        <f t="shared" si="422"/>
        <v>107.5552</v>
      </c>
      <c r="G5275" s="95"/>
      <c r="H5275" s="69"/>
      <c r="I5275" s="76"/>
      <c r="J5275" s="108"/>
      <c r="K5275" s="88"/>
      <c r="N5275" s="18"/>
      <c r="P5275" s="4">
        <v>195.0</v>
      </c>
      <c r="Q5275" s="4"/>
      <c r="R5275" s="4"/>
      <c r="S5275" s="21"/>
      <c r="T5275" s="21"/>
      <c r="V5275" s="89"/>
      <c r="Z5275" s="73"/>
      <c r="AA5275" s="73">
        <v>20.006940829429126</v>
      </c>
      <c r="AB5275" s="4"/>
      <c r="AC5275" s="74"/>
      <c r="AD5275" s="75"/>
      <c r="AE5275" s="75"/>
      <c r="AF5275" s="76"/>
      <c r="AJ5275" s="90"/>
      <c r="AK5275" s="18"/>
      <c r="AL5275" s="18"/>
      <c r="AT5275" s="18"/>
      <c r="AU5275" s="91"/>
    </row>
    <row r="5276" ht="12.0" customHeight="1">
      <c r="A5276" s="97">
        <v>1112246.0</v>
      </c>
      <c r="B5276" s="92" t="s">
        <v>5712</v>
      </c>
      <c r="C5276" s="93"/>
      <c r="D5276" s="82">
        <v>88.16</v>
      </c>
      <c r="E5276" s="94"/>
      <c r="F5276" s="84">
        <f t="shared" si="422"/>
        <v>107.5552</v>
      </c>
      <c r="G5276" s="95"/>
      <c r="H5276" s="69"/>
      <c r="I5276" s="76"/>
      <c r="J5276" s="108"/>
      <c r="K5276" s="88"/>
      <c r="N5276" s="18"/>
      <c r="P5276" s="4">
        <v>195.0</v>
      </c>
      <c r="Q5276" s="4"/>
      <c r="R5276" s="4"/>
      <c r="S5276" s="21"/>
      <c r="T5276" s="21"/>
      <c r="V5276" s="89"/>
      <c r="Z5276" s="73"/>
      <c r="AA5276" s="73">
        <v>20.006940829429126</v>
      </c>
      <c r="AB5276" s="4"/>
      <c r="AC5276" s="74"/>
      <c r="AD5276" s="75"/>
      <c r="AE5276" s="75"/>
      <c r="AF5276" s="76"/>
      <c r="AJ5276" s="90"/>
      <c r="AK5276" s="18"/>
      <c r="AL5276" s="18"/>
      <c r="AT5276" s="18"/>
      <c r="AU5276" s="91"/>
    </row>
    <row r="5277" ht="12.0" customHeight="1">
      <c r="A5277" s="97">
        <v>1112247.0</v>
      </c>
      <c r="B5277" s="92" t="s">
        <v>5713</v>
      </c>
      <c r="C5277" s="93"/>
      <c r="D5277" s="82">
        <v>88.16</v>
      </c>
      <c r="E5277" s="94" t="s">
        <v>372</v>
      </c>
      <c r="F5277" s="84">
        <f t="shared" si="422"/>
        <v>107.5552</v>
      </c>
      <c r="G5277" s="95"/>
      <c r="H5277" s="69"/>
      <c r="I5277" s="76"/>
      <c r="J5277" s="108"/>
      <c r="K5277" s="88"/>
      <c r="N5277" s="18"/>
      <c r="P5277" s="4">
        <v>195.0</v>
      </c>
      <c r="Q5277" s="4"/>
      <c r="R5277" s="4"/>
      <c r="S5277" s="21"/>
      <c r="T5277" s="21"/>
      <c r="V5277" s="89"/>
      <c r="Z5277" s="73"/>
      <c r="AA5277" s="73">
        <v>20.006940829429126</v>
      </c>
      <c r="AB5277" s="4"/>
      <c r="AC5277" s="74"/>
      <c r="AD5277" s="75"/>
      <c r="AE5277" s="75"/>
      <c r="AF5277" s="76"/>
      <c r="AJ5277" s="90"/>
      <c r="AK5277" s="18"/>
      <c r="AL5277" s="18"/>
      <c r="AT5277" s="18"/>
      <c r="AU5277" s="91"/>
    </row>
    <row r="5278" ht="12.0" customHeight="1">
      <c r="A5278" s="97">
        <v>1112248.0</v>
      </c>
      <c r="B5278" s="92" t="s">
        <v>5714</v>
      </c>
      <c r="C5278" s="93"/>
      <c r="D5278" s="82">
        <v>88.16</v>
      </c>
      <c r="E5278" s="94" t="s">
        <v>372</v>
      </c>
      <c r="F5278" s="84">
        <f t="shared" si="422"/>
        <v>107.5552</v>
      </c>
      <c r="G5278" s="95"/>
      <c r="H5278" s="69"/>
      <c r="I5278" s="76"/>
      <c r="J5278" s="108"/>
      <c r="K5278" s="88"/>
      <c r="N5278" s="18"/>
      <c r="P5278" s="4">
        <v>195.0</v>
      </c>
      <c r="Q5278" s="4"/>
      <c r="R5278" s="4"/>
      <c r="S5278" s="21"/>
      <c r="T5278" s="21"/>
      <c r="V5278" s="89"/>
      <c r="Z5278" s="73"/>
      <c r="AA5278" s="73">
        <v>20.006940829429126</v>
      </c>
      <c r="AB5278" s="4"/>
      <c r="AC5278" s="74"/>
      <c r="AD5278" s="75"/>
      <c r="AE5278" s="75"/>
      <c r="AF5278" s="76"/>
      <c r="AJ5278" s="90"/>
      <c r="AK5278" s="18"/>
      <c r="AL5278" s="18"/>
      <c r="AT5278" s="18"/>
      <c r="AU5278" s="91"/>
    </row>
    <row r="5279" ht="12.0" customHeight="1">
      <c r="A5279" s="97">
        <v>1112249.0</v>
      </c>
      <c r="B5279" s="92" t="s">
        <v>5715</v>
      </c>
      <c r="C5279" s="93"/>
      <c r="D5279" s="82">
        <v>88.16</v>
      </c>
      <c r="E5279" s="94" t="s">
        <v>372</v>
      </c>
      <c r="F5279" s="84">
        <f t="shared" si="422"/>
        <v>107.5552</v>
      </c>
      <c r="G5279" s="95"/>
      <c r="H5279" s="69"/>
      <c r="I5279" s="76"/>
      <c r="J5279" s="108"/>
      <c r="K5279" s="88"/>
      <c r="N5279" s="18"/>
      <c r="P5279" s="4">
        <v>195.0</v>
      </c>
      <c r="Q5279" s="4"/>
      <c r="R5279" s="4"/>
      <c r="S5279" s="21"/>
      <c r="T5279" s="21"/>
      <c r="V5279" s="89"/>
      <c r="Z5279" s="73"/>
      <c r="AA5279" s="73">
        <v>20.006940829429126</v>
      </c>
      <c r="AB5279" s="4"/>
      <c r="AC5279" s="74"/>
      <c r="AD5279" s="75"/>
      <c r="AE5279" s="75"/>
      <c r="AF5279" s="76"/>
      <c r="AJ5279" s="90"/>
      <c r="AK5279" s="18"/>
      <c r="AL5279" s="18"/>
      <c r="AT5279" s="18"/>
      <c r="AU5279" s="91"/>
    </row>
    <row r="5280" ht="12.0" customHeight="1">
      <c r="A5280" s="97">
        <v>1112250.0</v>
      </c>
      <c r="B5280" s="92" t="s">
        <v>5716</v>
      </c>
      <c r="C5280" s="93"/>
      <c r="D5280" s="82">
        <v>88.16</v>
      </c>
      <c r="E5280" s="94" t="s">
        <v>245</v>
      </c>
      <c r="F5280" s="84">
        <f t="shared" si="422"/>
        <v>107.5552</v>
      </c>
      <c r="G5280" s="95"/>
      <c r="H5280" s="69"/>
      <c r="I5280" s="76"/>
      <c r="J5280" s="108"/>
      <c r="K5280" s="88"/>
      <c r="N5280" s="18"/>
      <c r="P5280" s="4">
        <v>195.0</v>
      </c>
      <c r="Q5280" s="4"/>
      <c r="R5280" s="4"/>
      <c r="S5280" s="21"/>
      <c r="T5280" s="21"/>
      <c r="V5280" s="89"/>
      <c r="Z5280" s="73"/>
      <c r="AA5280" s="73">
        <v>20.006940829429126</v>
      </c>
      <c r="AB5280" s="4"/>
      <c r="AC5280" s="74"/>
      <c r="AD5280" s="75"/>
      <c r="AE5280" s="75"/>
      <c r="AF5280" s="76"/>
      <c r="AJ5280" s="90"/>
      <c r="AK5280" s="18"/>
      <c r="AL5280" s="18"/>
      <c r="AT5280" s="18"/>
      <c r="AU5280" s="91"/>
    </row>
    <row r="5281" ht="12.0" customHeight="1">
      <c r="A5281" s="97">
        <v>1112251.0</v>
      </c>
      <c r="B5281" s="92" t="s">
        <v>5717</v>
      </c>
      <c r="C5281" s="93"/>
      <c r="D5281" s="82">
        <v>88.16</v>
      </c>
      <c r="E5281" s="94" t="s">
        <v>372</v>
      </c>
      <c r="F5281" s="84">
        <f t="shared" si="422"/>
        <v>107.5552</v>
      </c>
      <c r="G5281" s="95"/>
      <c r="H5281" s="69"/>
      <c r="I5281" s="76"/>
      <c r="J5281" s="108"/>
      <c r="K5281" s="88"/>
      <c r="N5281" s="18"/>
      <c r="P5281" s="4">
        <v>195.0</v>
      </c>
      <c r="Q5281" s="4"/>
      <c r="R5281" s="4"/>
      <c r="S5281" s="21"/>
      <c r="T5281" s="21"/>
      <c r="V5281" s="89"/>
      <c r="Z5281" s="73"/>
      <c r="AA5281" s="73">
        <v>20.006940829429126</v>
      </c>
      <c r="AB5281" s="4"/>
      <c r="AC5281" s="74"/>
      <c r="AD5281" s="75"/>
      <c r="AE5281" s="75"/>
      <c r="AF5281" s="76"/>
      <c r="AJ5281" s="90"/>
      <c r="AK5281" s="18"/>
      <c r="AL5281" s="18"/>
      <c r="AT5281" s="18"/>
      <c r="AU5281" s="91"/>
    </row>
    <row r="5282" ht="12.0" customHeight="1">
      <c r="A5282" s="97">
        <v>1112252.0</v>
      </c>
      <c r="B5282" s="92" t="s">
        <v>5718</v>
      </c>
      <c r="C5282" s="93"/>
      <c r="D5282" s="82">
        <v>88.16</v>
      </c>
      <c r="E5282" s="94" t="s">
        <v>245</v>
      </c>
      <c r="F5282" s="84">
        <f t="shared" si="422"/>
        <v>107.5552</v>
      </c>
      <c r="G5282" s="95"/>
      <c r="H5282" s="69"/>
      <c r="I5282" s="76"/>
      <c r="J5282" s="108"/>
      <c r="K5282" s="88"/>
      <c r="N5282" s="18"/>
      <c r="P5282" s="4">
        <v>195.0</v>
      </c>
      <c r="Q5282" s="4"/>
      <c r="R5282" s="4"/>
      <c r="S5282" s="21"/>
      <c r="T5282" s="21"/>
      <c r="V5282" s="89"/>
      <c r="Z5282" s="73"/>
      <c r="AA5282" s="73">
        <v>20.006940829429126</v>
      </c>
      <c r="AB5282" s="4"/>
      <c r="AC5282" s="74"/>
      <c r="AD5282" s="75"/>
      <c r="AE5282" s="75"/>
      <c r="AF5282" s="76"/>
      <c r="AJ5282" s="90"/>
      <c r="AK5282" s="18"/>
      <c r="AL5282" s="18"/>
      <c r="AT5282" s="18"/>
      <c r="AU5282" s="91"/>
    </row>
    <row r="5283" ht="12.0" customHeight="1">
      <c r="A5283" s="97">
        <v>1112253.0</v>
      </c>
      <c r="B5283" s="92" t="s">
        <v>5719</v>
      </c>
      <c r="C5283" s="93"/>
      <c r="D5283" s="82">
        <v>88.16</v>
      </c>
      <c r="E5283" s="94"/>
      <c r="F5283" s="84">
        <f t="shared" si="422"/>
        <v>107.5552</v>
      </c>
      <c r="G5283" s="95"/>
      <c r="H5283" s="69"/>
      <c r="I5283" s="76"/>
      <c r="J5283" s="108"/>
      <c r="K5283" s="88"/>
      <c r="N5283" s="18"/>
      <c r="P5283" s="4">
        <v>195.0</v>
      </c>
      <c r="Q5283" s="4"/>
      <c r="R5283" s="4"/>
      <c r="S5283" s="21"/>
      <c r="T5283" s="21"/>
      <c r="V5283" s="89"/>
      <c r="Z5283" s="73"/>
      <c r="AA5283" s="73">
        <v>20.006940829429126</v>
      </c>
      <c r="AB5283" s="4"/>
      <c r="AC5283" s="74"/>
      <c r="AD5283" s="75"/>
      <c r="AE5283" s="75"/>
      <c r="AF5283" s="76"/>
      <c r="AJ5283" s="90"/>
      <c r="AK5283" s="18"/>
      <c r="AL5283" s="18"/>
      <c r="AT5283" s="18"/>
      <c r="AU5283" s="91"/>
    </row>
    <row r="5284" ht="12.0" customHeight="1">
      <c r="A5284" s="97">
        <v>1112254.0</v>
      </c>
      <c r="B5284" s="92" t="s">
        <v>5720</v>
      </c>
      <c r="C5284" s="93"/>
      <c r="D5284" s="82">
        <v>88.16</v>
      </c>
      <c r="E5284" s="94" t="s">
        <v>245</v>
      </c>
      <c r="F5284" s="84">
        <f t="shared" si="422"/>
        <v>107.5552</v>
      </c>
      <c r="G5284" s="95"/>
      <c r="H5284" s="69"/>
      <c r="I5284" s="76"/>
      <c r="J5284" s="108"/>
      <c r="K5284" s="88"/>
      <c r="N5284" s="18"/>
      <c r="P5284" s="4">
        <v>195.0</v>
      </c>
      <c r="Q5284" s="4"/>
      <c r="R5284" s="4"/>
      <c r="S5284" s="21"/>
      <c r="T5284" s="21"/>
      <c r="V5284" s="89"/>
      <c r="Z5284" s="73"/>
      <c r="AA5284" s="73">
        <v>20.006940829429126</v>
      </c>
      <c r="AB5284" s="4"/>
      <c r="AC5284" s="74"/>
      <c r="AD5284" s="75"/>
      <c r="AE5284" s="75"/>
      <c r="AF5284" s="76"/>
      <c r="AJ5284" s="90"/>
      <c r="AK5284" s="18"/>
      <c r="AL5284" s="18"/>
      <c r="AT5284" s="18"/>
      <c r="AU5284" s="91"/>
    </row>
    <row r="5285" ht="12.0" customHeight="1">
      <c r="A5285" s="97">
        <v>1112255.0</v>
      </c>
      <c r="B5285" s="92" t="s">
        <v>5721</v>
      </c>
      <c r="C5285" s="93"/>
      <c r="D5285" s="82">
        <v>119.16</v>
      </c>
      <c r="E5285" s="94" t="s">
        <v>372</v>
      </c>
      <c r="F5285" s="84">
        <f t="shared" si="422"/>
        <v>145.3752</v>
      </c>
      <c r="G5285" s="95"/>
      <c r="H5285" s="69"/>
      <c r="I5285" s="76"/>
      <c r="J5285" s="108"/>
      <c r="K5285" s="88"/>
      <c r="N5285" s="18"/>
      <c r="P5285" s="4">
        <v>195.0</v>
      </c>
      <c r="Q5285" s="4"/>
      <c r="R5285" s="4"/>
      <c r="S5285" s="21"/>
      <c r="T5285" s="21"/>
      <c r="V5285" s="89"/>
      <c r="Z5285" s="73"/>
      <c r="AA5285" s="73">
        <v>20.005136106831017</v>
      </c>
      <c r="AB5285" s="4"/>
      <c r="AC5285" s="74"/>
      <c r="AD5285" s="75"/>
      <c r="AE5285" s="75"/>
      <c r="AF5285" s="76"/>
      <c r="AJ5285" s="90"/>
      <c r="AK5285" s="18"/>
      <c r="AL5285" s="18"/>
      <c r="AT5285" s="18"/>
      <c r="AU5285" s="91"/>
    </row>
    <row r="5286" ht="12.0" customHeight="1">
      <c r="A5286" s="97">
        <v>1112256.0</v>
      </c>
      <c r="B5286" s="92" t="s">
        <v>5722</v>
      </c>
      <c r="C5286" s="93"/>
      <c r="D5286" s="82">
        <v>119.16</v>
      </c>
      <c r="E5286" s="94"/>
      <c r="F5286" s="84">
        <f t="shared" si="422"/>
        <v>145.3752</v>
      </c>
      <c r="G5286" s="95"/>
      <c r="H5286" s="69"/>
      <c r="I5286" s="76"/>
      <c r="J5286" s="108"/>
      <c r="K5286" s="88"/>
      <c r="N5286" s="18"/>
      <c r="P5286" s="4">
        <v>195.0</v>
      </c>
      <c r="Q5286" s="4"/>
      <c r="R5286" s="4"/>
      <c r="S5286" s="21"/>
      <c r="T5286" s="21"/>
      <c r="V5286" s="89"/>
      <c r="Z5286" s="73"/>
      <c r="AA5286" s="73">
        <v>20.005136106831017</v>
      </c>
      <c r="AB5286" s="4"/>
      <c r="AC5286" s="74"/>
      <c r="AD5286" s="75"/>
      <c r="AE5286" s="75"/>
      <c r="AF5286" s="76"/>
      <c r="AJ5286" s="90"/>
      <c r="AK5286" s="18"/>
      <c r="AL5286" s="18"/>
      <c r="AT5286" s="18"/>
      <c r="AU5286" s="91"/>
    </row>
    <row r="5287" ht="12.0" customHeight="1">
      <c r="A5287" s="97">
        <v>1112257.0</v>
      </c>
      <c r="B5287" s="92" t="s">
        <v>5723</v>
      </c>
      <c r="C5287" s="93"/>
      <c r="D5287" s="82">
        <v>119.16</v>
      </c>
      <c r="E5287" s="94" t="s">
        <v>372</v>
      </c>
      <c r="F5287" s="84">
        <f t="shared" si="422"/>
        <v>145.3752</v>
      </c>
      <c r="G5287" s="95"/>
      <c r="H5287" s="69"/>
      <c r="I5287" s="76"/>
      <c r="J5287" s="108"/>
      <c r="K5287" s="88"/>
      <c r="N5287" s="18"/>
      <c r="P5287" s="4">
        <v>195.0</v>
      </c>
      <c r="Q5287" s="4"/>
      <c r="R5287" s="4"/>
      <c r="S5287" s="21"/>
      <c r="T5287" s="21"/>
      <c r="V5287" s="89"/>
      <c r="Z5287" s="73"/>
      <c r="AA5287" s="73">
        <v>20.005136106831017</v>
      </c>
      <c r="AB5287" s="4"/>
      <c r="AC5287" s="74"/>
      <c r="AD5287" s="75"/>
      <c r="AE5287" s="75"/>
      <c r="AF5287" s="76"/>
      <c r="AJ5287" s="90"/>
      <c r="AK5287" s="18"/>
      <c r="AL5287" s="18"/>
      <c r="AT5287" s="18"/>
      <c r="AU5287" s="91"/>
    </row>
    <row r="5288" ht="12.0" customHeight="1">
      <c r="A5288" s="97">
        <v>1112258.0</v>
      </c>
      <c r="B5288" s="92" t="s">
        <v>5724</v>
      </c>
      <c r="C5288" s="93"/>
      <c r="D5288" s="82">
        <v>119.16</v>
      </c>
      <c r="E5288" s="94" t="s">
        <v>372</v>
      </c>
      <c r="F5288" s="84">
        <f t="shared" si="422"/>
        <v>145.3752</v>
      </c>
      <c r="G5288" s="95"/>
      <c r="H5288" s="69"/>
      <c r="I5288" s="76"/>
      <c r="J5288" s="108"/>
      <c r="K5288" s="88"/>
      <c r="N5288" s="18"/>
      <c r="P5288" s="4">
        <v>195.0</v>
      </c>
      <c r="Q5288" s="4"/>
      <c r="R5288" s="4"/>
      <c r="S5288" s="21"/>
      <c r="T5288" s="21"/>
      <c r="V5288" s="89"/>
      <c r="Z5288" s="73"/>
      <c r="AA5288" s="73">
        <v>20.005136106831017</v>
      </c>
      <c r="AB5288" s="4"/>
      <c r="AC5288" s="74"/>
      <c r="AD5288" s="75"/>
      <c r="AE5288" s="75"/>
      <c r="AF5288" s="76"/>
      <c r="AJ5288" s="90"/>
      <c r="AK5288" s="18"/>
      <c r="AL5288" s="18"/>
      <c r="AT5288" s="18"/>
      <c r="AU5288" s="91"/>
    </row>
    <row r="5289" ht="12.0" customHeight="1">
      <c r="A5289" s="97">
        <v>1112259.0</v>
      </c>
      <c r="B5289" s="92" t="s">
        <v>5725</v>
      </c>
      <c r="C5289" s="93"/>
      <c r="D5289" s="82">
        <v>119.16</v>
      </c>
      <c r="E5289" s="94" t="s">
        <v>372</v>
      </c>
      <c r="F5289" s="84">
        <f t="shared" si="422"/>
        <v>145.3752</v>
      </c>
      <c r="G5289" s="95"/>
      <c r="H5289" s="69"/>
      <c r="I5289" s="76"/>
      <c r="J5289" s="108"/>
      <c r="K5289" s="88"/>
      <c r="N5289" s="18"/>
      <c r="P5289" s="4">
        <v>195.0</v>
      </c>
      <c r="Q5289" s="4"/>
      <c r="R5289" s="4"/>
      <c r="S5289" s="21"/>
      <c r="T5289" s="21"/>
      <c r="V5289" s="89"/>
      <c r="Z5289" s="73"/>
      <c r="AA5289" s="73">
        <v>20.005136106831017</v>
      </c>
      <c r="AB5289" s="4"/>
      <c r="AC5289" s="74"/>
      <c r="AD5289" s="75"/>
      <c r="AE5289" s="75"/>
      <c r="AF5289" s="76"/>
      <c r="AJ5289" s="90"/>
      <c r="AK5289" s="18"/>
      <c r="AL5289" s="18"/>
      <c r="AT5289" s="18"/>
      <c r="AU5289" s="91"/>
    </row>
    <row r="5290" ht="12.0" customHeight="1">
      <c r="A5290" s="97">
        <v>1112260.0</v>
      </c>
      <c r="B5290" s="92" t="s">
        <v>5726</v>
      </c>
      <c r="C5290" s="93"/>
      <c r="D5290" s="82">
        <v>119.16</v>
      </c>
      <c r="E5290" s="94" t="s">
        <v>372</v>
      </c>
      <c r="F5290" s="84">
        <f t="shared" si="422"/>
        <v>145.3752</v>
      </c>
      <c r="G5290" s="95"/>
      <c r="H5290" s="69"/>
      <c r="I5290" s="76"/>
      <c r="J5290" s="108"/>
      <c r="K5290" s="88"/>
      <c r="N5290" s="18"/>
      <c r="P5290" s="4">
        <v>195.0</v>
      </c>
      <c r="Q5290" s="4"/>
      <c r="R5290" s="4"/>
      <c r="S5290" s="21"/>
      <c r="T5290" s="21"/>
      <c r="V5290" s="89"/>
      <c r="Z5290" s="73"/>
      <c r="AA5290" s="73">
        <v>20.005136106831017</v>
      </c>
      <c r="AB5290" s="4"/>
      <c r="AC5290" s="74"/>
      <c r="AD5290" s="75"/>
      <c r="AE5290" s="75"/>
      <c r="AF5290" s="76"/>
      <c r="AJ5290" s="90"/>
      <c r="AK5290" s="18"/>
      <c r="AL5290" s="18"/>
      <c r="AT5290" s="18"/>
      <c r="AU5290" s="91"/>
    </row>
    <row r="5291" ht="12.0" customHeight="1">
      <c r="A5291" s="97">
        <v>1112261.0</v>
      </c>
      <c r="B5291" s="92" t="s">
        <v>5727</v>
      </c>
      <c r="C5291" s="93"/>
      <c r="D5291" s="82">
        <v>119.16</v>
      </c>
      <c r="E5291" s="94"/>
      <c r="F5291" s="84">
        <f t="shared" si="422"/>
        <v>145.3752</v>
      </c>
      <c r="G5291" s="95"/>
      <c r="H5291" s="69"/>
      <c r="I5291" s="76"/>
      <c r="J5291" s="108"/>
      <c r="K5291" s="88"/>
      <c r="N5291" s="18"/>
      <c r="P5291" s="4">
        <v>195.0</v>
      </c>
      <c r="Q5291" s="4"/>
      <c r="R5291" s="4"/>
      <c r="S5291" s="21"/>
      <c r="T5291" s="21"/>
      <c r="V5291" s="89"/>
      <c r="Z5291" s="73"/>
      <c r="AA5291" s="73">
        <v>20.005136106831017</v>
      </c>
      <c r="AB5291" s="4"/>
      <c r="AC5291" s="74"/>
      <c r="AD5291" s="75"/>
      <c r="AE5291" s="75"/>
      <c r="AF5291" s="76"/>
      <c r="AJ5291" s="90"/>
      <c r="AK5291" s="18"/>
      <c r="AL5291" s="18"/>
      <c r="AT5291" s="18"/>
      <c r="AU5291" s="91"/>
    </row>
    <row r="5292" ht="12.0" customHeight="1">
      <c r="A5292" s="97">
        <v>1112262.0</v>
      </c>
      <c r="B5292" s="92" t="s">
        <v>5728</v>
      </c>
      <c r="C5292" s="93"/>
      <c r="D5292" s="82">
        <v>119.16</v>
      </c>
      <c r="E5292" s="94"/>
      <c r="F5292" s="84">
        <f t="shared" si="422"/>
        <v>145.3752</v>
      </c>
      <c r="G5292" s="95"/>
      <c r="H5292" s="69"/>
      <c r="I5292" s="76"/>
      <c r="J5292" s="108"/>
      <c r="K5292" s="88"/>
      <c r="N5292" s="18"/>
      <c r="P5292" s="4">
        <v>195.0</v>
      </c>
      <c r="Q5292" s="4"/>
      <c r="R5292" s="4"/>
      <c r="S5292" s="21"/>
      <c r="T5292" s="21"/>
      <c r="V5292" s="89"/>
      <c r="Z5292" s="73"/>
      <c r="AA5292" s="73">
        <v>20.005136106831017</v>
      </c>
      <c r="AB5292" s="4"/>
      <c r="AC5292" s="74"/>
      <c r="AD5292" s="75"/>
      <c r="AE5292" s="75"/>
      <c r="AF5292" s="76"/>
      <c r="AJ5292" s="90"/>
      <c r="AK5292" s="18"/>
      <c r="AL5292" s="18"/>
      <c r="AT5292" s="18"/>
      <c r="AU5292" s="91"/>
    </row>
    <row r="5293" ht="12.0" customHeight="1">
      <c r="A5293" s="97">
        <v>1112263.0</v>
      </c>
      <c r="B5293" s="92" t="s">
        <v>5729</v>
      </c>
      <c r="C5293" s="93"/>
      <c r="D5293" s="82">
        <v>119.16</v>
      </c>
      <c r="E5293" s="94"/>
      <c r="F5293" s="84">
        <f t="shared" si="422"/>
        <v>145.3752</v>
      </c>
      <c r="G5293" s="95"/>
      <c r="H5293" s="69"/>
      <c r="I5293" s="76"/>
      <c r="J5293" s="108"/>
      <c r="K5293" s="88"/>
      <c r="N5293" s="18"/>
      <c r="P5293" s="4">
        <v>195.0</v>
      </c>
      <c r="Q5293" s="4"/>
      <c r="R5293" s="4"/>
      <c r="S5293" s="21"/>
      <c r="T5293" s="21"/>
      <c r="V5293" s="89"/>
      <c r="Z5293" s="73"/>
      <c r="AA5293" s="73">
        <v>20.005136106831017</v>
      </c>
      <c r="AB5293" s="4"/>
      <c r="AC5293" s="74"/>
      <c r="AD5293" s="75"/>
      <c r="AE5293" s="75"/>
      <c r="AF5293" s="76"/>
      <c r="AJ5293" s="90"/>
      <c r="AK5293" s="18"/>
      <c r="AL5293" s="18"/>
      <c r="AT5293" s="18"/>
      <c r="AU5293" s="91"/>
    </row>
    <row r="5294" ht="12.0" customHeight="1">
      <c r="A5294" s="97">
        <v>1112264.0</v>
      </c>
      <c r="B5294" s="92" t="s">
        <v>5730</v>
      </c>
      <c r="C5294" s="93"/>
      <c r="D5294" s="82">
        <v>119.16</v>
      </c>
      <c r="E5294" s="94"/>
      <c r="F5294" s="84">
        <f t="shared" si="422"/>
        <v>145.3752</v>
      </c>
      <c r="G5294" s="95"/>
      <c r="H5294" s="69"/>
      <c r="I5294" s="76"/>
      <c r="J5294" s="108"/>
      <c r="K5294" s="88"/>
      <c r="N5294" s="18"/>
      <c r="P5294" s="4">
        <v>195.0</v>
      </c>
      <c r="Q5294" s="4"/>
      <c r="R5294" s="4"/>
      <c r="S5294" s="21"/>
      <c r="T5294" s="21"/>
      <c r="V5294" s="89"/>
      <c r="Z5294" s="73"/>
      <c r="AA5294" s="73">
        <v>20.005136106831017</v>
      </c>
      <c r="AB5294" s="4"/>
      <c r="AC5294" s="74"/>
      <c r="AD5294" s="75"/>
      <c r="AE5294" s="75"/>
      <c r="AF5294" s="76"/>
      <c r="AJ5294" s="90"/>
      <c r="AK5294" s="18"/>
      <c r="AL5294" s="18"/>
      <c r="AT5294" s="18"/>
      <c r="AU5294" s="91"/>
    </row>
    <row r="5295" ht="12.0" customHeight="1">
      <c r="A5295" s="97">
        <v>1112265.0</v>
      </c>
      <c r="B5295" s="92" t="s">
        <v>5731</v>
      </c>
      <c r="C5295" s="93"/>
      <c r="D5295" s="82">
        <v>139.32</v>
      </c>
      <c r="E5295" s="94"/>
      <c r="F5295" s="84">
        <f t="shared" si="422"/>
        <v>169.9704</v>
      </c>
      <c r="G5295" s="95"/>
      <c r="H5295" s="69"/>
      <c r="I5295" s="76"/>
      <c r="J5295" s="108"/>
      <c r="K5295" s="88"/>
      <c r="N5295" s="18"/>
      <c r="P5295" s="4">
        <v>195.0</v>
      </c>
      <c r="Q5295" s="4"/>
      <c r="R5295" s="4"/>
      <c r="S5295" s="21"/>
      <c r="T5295" s="21"/>
      <c r="V5295" s="89"/>
      <c r="Z5295" s="73"/>
      <c r="AA5295" s="73">
        <v>20.0</v>
      </c>
      <c r="AB5295" s="4"/>
      <c r="AC5295" s="74"/>
      <c r="AD5295" s="75"/>
      <c r="AE5295" s="75"/>
      <c r="AF5295" s="76"/>
      <c r="AJ5295" s="90"/>
      <c r="AK5295" s="18"/>
      <c r="AL5295" s="18"/>
      <c r="AT5295" s="18"/>
      <c r="AU5295" s="91"/>
    </row>
    <row r="5296" ht="12.0" customHeight="1">
      <c r="A5296" s="97">
        <v>1112266.0</v>
      </c>
      <c r="B5296" s="92" t="s">
        <v>5732</v>
      </c>
      <c r="C5296" s="93"/>
      <c r="D5296" s="82">
        <v>139.32</v>
      </c>
      <c r="E5296" s="94"/>
      <c r="F5296" s="84">
        <f t="shared" si="422"/>
        <v>169.9704</v>
      </c>
      <c r="G5296" s="95"/>
      <c r="H5296" s="69"/>
      <c r="I5296" s="76"/>
      <c r="J5296" s="108"/>
      <c r="K5296" s="88"/>
      <c r="N5296" s="18"/>
      <c r="P5296" s="4">
        <v>195.0</v>
      </c>
      <c r="Q5296" s="4"/>
      <c r="R5296" s="4"/>
      <c r="S5296" s="21"/>
      <c r="T5296" s="21"/>
      <c r="V5296" s="89"/>
      <c r="Z5296" s="73"/>
      <c r="AA5296" s="73">
        <v>20.0</v>
      </c>
      <c r="AB5296" s="4"/>
      <c r="AC5296" s="74"/>
      <c r="AD5296" s="75"/>
      <c r="AE5296" s="75"/>
      <c r="AF5296" s="76"/>
      <c r="AJ5296" s="90"/>
      <c r="AK5296" s="18"/>
      <c r="AL5296" s="18"/>
      <c r="AT5296" s="18"/>
      <c r="AU5296" s="91"/>
    </row>
    <row r="5297" ht="12.0" customHeight="1">
      <c r="A5297" s="97">
        <v>1112267.0</v>
      </c>
      <c r="B5297" s="92" t="s">
        <v>5733</v>
      </c>
      <c r="C5297" s="93"/>
      <c r="D5297" s="82">
        <v>139.32</v>
      </c>
      <c r="E5297" s="94"/>
      <c r="F5297" s="84">
        <f t="shared" si="422"/>
        <v>169.9704</v>
      </c>
      <c r="G5297" s="95"/>
      <c r="H5297" s="69"/>
      <c r="I5297" s="76"/>
      <c r="J5297" s="108"/>
      <c r="K5297" s="88"/>
      <c r="N5297" s="18"/>
      <c r="P5297" s="4">
        <v>195.0</v>
      </c>
      <c r="Q5297" s="4"/>
      <c r="R5297" s="4"/>
      <c r="S5297" s="21"/>
      <c r="T5297" s="21"/>
      <c r="V5297" s="89"/>
      <c r="Z5297" s="73"/>
      <c r="AA5297" s="73">
        <v>20.0</v>
      </c>
      <c r="AB5297" s="4"/>
      <c r="AC5297" s="74"/>
      <c r="AD5297" s="75"/>
      <c r="AE5297" s="75"/>
      <c r="AF5297" s="76"/>
      <c r="AJ5297" s="90"/>
      <c r="AK5297" s="18"/>
      <c r="AL5297" s="18"/>
      <c r="AT5297" s="18"/>
      <c r="AU5297" s="91"/>
    </row>
    <row r="5298" ht="12.0" customHeight="1">
      <c r="A5298" s="97">
        <v>1112268.0</v>
      </c>
      <c r="B5298" s="92" t="s">
        <v>5734</v>
      </c>
      <c r="C5298" s="93"/>
      <c r="D5298" s="82">
        <v>139.32</v>
      </c>
      <c r="E5298" s="94"/>
      <c r="F5298" s="84">
        <f t="shared" si="422"/>
        <v>169.9704</v>
      </c>
      <c r="G5298" s="95"/>
      <c r="H5298" s="69"/>
      <c r="I5298" s="76"/>
      <c r="J5298" s="108"/>
      <c r="K5298" s="88"/>
      <c r="N5298" s="18"/>
      <c r="P5298" s="4">
        <v>195.0</v>
      </c>
      <c r="Q5298" s="4"/>
      <c r="R5298" s="4"/>
      <c r="S5298" s="21"/>
      <c r="T5298" s="21"/>
      <c r="V5298" s="89"/>
      <c r="Z5298" s="73"/>
      <c r="AA5298" s="73">
        <v>20.0</v>
      </c>
      <c r="AB5298" s="4"/>
      <c r="AC5298" s="74"/>
      <c r="AD5298" s="75"/>
      <c r="AE5298" s="75"/>
      <c r="AF5298" s="76"/>
      <c r="AJ5298" s="90"/>
      <c r="AK5298" s="18"/>
      <c r="AL5298" s="18"/>
      <c r="AT5298" s="18"/>
      <c r="AU5298" s="91"/>
    </row>
    <row r="5299" ht="12.0" customHeight="1">
      <c r="A5299" s="97">
        <v>1112269.0</v>
      </c>
      <c r="B5299" s="92" t="s">
        <v>5735</v>
      </c>
      <c r="C5299" s="93"/>
      <c r="D5299" s="82">
        <v>139.32</v>
      </c>
      <c r="E5299" s="94" t="s">
        <v>245</v>
      </c>
      <c r="F5299" s="84">
        <f t="shared" si="422"/>
        <v>169.9704</v>
      </c>
      <c r="G5299" s="95"/>
      <c r="H5299" s="69"/>
      <c r="I5299" s="76"/>
      <c r="J5299" s="108"/>
      <c r="K5299" s="88"/>
      <c r="N5299" s="18"/>
      <c r="P5299" s="4">
        <v>195.0</v>
      </c>
      <c r="Q5299" s="4"/>
      <c r="R5299" s="4"/>
      <c r="S5299" s="21"/>
      <c r="T5299" s="21"/>
      <c r="V5299" s="89"/>
      <c r="Z5299" s="73"/>
      <c r="AA5299" s="73">
        <v>20.0</v>
      </c>
      <c r="AB5299" s="4"/>
      <c r="AC5299" s="74"/>
      <c r="AD5299" s="75"/>
      <c r="AE5299" s="75"/>
      <c r="AF5299" s="76"/>
      <c r="AJ5299" s="90"/>
      <c r="AK5299" s="18"/>
      <c r="AL5299" s="18"/>
      <c r="AT5299" s="18"/>
      <c r="AU5299" s="91"/>
    </row>
    <row r="5300" ht="12.0" customHeight="1">
      <c r="A5300" s="97">
        <v>1112270.0</v>
      </c>
      <c r="B5300" s="92" t="s">
        <v>5736</v>
      </c>
      <c r="C5300" s="93"/>
      <c r="D5300" s="82">
        <v>139.32</v>
      </c>
      <c r="E5300" s="94"/>
      <c r="F5300" s="84">
        <f t="shared" si="422"/>
        <v>169.9704</v>
      </c>
      <c r="G5300" s="95"/>
      <c r="H5300" s="69"/>
      <c r="I5300" s="76"/>
      <c r="J5300" s="108"/>
      <c r="K5300" s="88"/>
      <c r="N5300" s="18"/>
      <c r="P5300" s="4">
        <v>195.0</v>
      </c>
      <c r="Q5300" s="4"/>
      <c r="R5300" s="4"/>
      <c r="S5300" s="21"/>
      <c r="T5300" s="21"/>
      <c r="V5300" s="89"/>
      <c r="Z5300" s="73"/>
      <c r="AA5300" s="73">
        <v>20.0</v>
      </c>
      <c r="AB5300" s="4"/>
      <c r="AC5300" s="74"/>
      <c r="AD5300" s="75"/>
      <c r="AE5300" s="75"/>
      <c r="AF5300" s="76"/>
      <c r="AJ5300" s="90"/>
      <c r="AK5300" s="18"/>
      <c r="AL5300" s="18"/>
      <c r="AT5300" s="18"/>
      <c r="AU5300" s="91"/>
    </row>
    <row r="5301" ht="12.0" customHeight="1">
      <c r="A5301" s="97">
        <v>1112271.0</v>
      </c>
      <c r="B5301" s="92" t="s">
        <v>5737</v>
      </c>
      <c r="C5301" s="93"/>
      <c r="D5301" s="82">
        <v>139.32</v>
      </c>
      <c r="E5301" s="94" t="s">
        <v>245</v>
      </c>
      <c r="F5301" s="84">
        <f t="shared" si="422"/>
        <v>169.9704</v>
      </c>
      <c r="G5301" s="95"/>
      <c r="H5301" s="69"/>
      <c r="I5301" s="76"/>
      <c r="J5301" s="108"/>
      <c r="K5301" s="88"/>
      <c r="N5301" s="18"/>
      <c r="P5301" s="4">
        <v>195.0</v>
      </c>
      <c r="Q5301" s="4"/>
      <c r="R5301" s="4"/>
      <c r="S5301" s="21"/>
      <c r="T5301" s="21"/>
      <c r="V5301" s="89"/>
      <c r="Z5301" s="73"/>
      <c r="AA5301" s="73">
        <v>20.0</v>
      </c>
      <c r="AB5301" s="4"/>
      <c r="AC5301" s="74"/>
      <c r="AD5301" s="75"/>
      <c r="AE5301" s="75"/>
      <c r="AF5301" s="76"/>
      <c r="AJ5301" s="90"/>
      <c r="AK5301" s="18"/>
      <c r="AL5301" s="18"/>
      <c r="AT5301" s="18"/>
      <c r="AU5301" s="91"/>
    </row>
    <row r="5302" ht="12.0" customHeight="1">
      <c r="A5302" s="97">
        <v>1112272.0</v>
      </c>
      <c r="B5302" s="92" t="s">
        <v>5738</v>
      </c>
      <c r="C5302" s="93"/>
      <c r="D5302" s="82">
        <v>139.32</v>
      </c>
      <c r="E5302" s="94" t="s">
        <v>372</v>
      </c>
      <c r="F5302" s="84">
        <f t="shared" si="422"/>
        <v>169.9704</v>
      </c>
      <c r="G5302" s="95"/>
      <c r="H5302" s="69"/>
      <c r="I5302" s="76"/>
      <c r="J5302" s="108"/>
      <c r="K5302" s="88"/>
      <c r="N5302" s="18"/>
      <c r="P5302" s="4">
        <v>195.0</v>
      </c>
      <c r="Q5302" s="4"/>
      <c r="R5302" s="4"/>
      <c r="S5302" s="21"/>
      <c r="T5302" s="21"/>
      <c r="V5302" s="89"/>
      <c r="Z5302" s="73"/>
      <c r="AA5302" s="73">
        <v>20.0</v>
      </c>
      <c r="AB5302" s="4"/>
      <c r="AC5302" s="74"/>
      <c r="AD5302" s="75"/>
      <c r="AE5302" s="75"/>
      <c r="AF5302" s="76"/>
      <c r="AJ5302" s="90"/>
      <c r="AK5302" s="18"/>
      <c r="AL5302" s="18"/>
      <c r="AT5302" s="18"/>
      <c r="AU5302" s="91"/>
    </row>
    <row r="5303" ht="12.0" customHeight="1">
      <c r="A5303" s="97">
        <v>1112273.0</v>
      </c>
      <c r="B5303" s="92" t="s">
        <v>5739</v>
      </c>
      <c r="C5303" s="93"/>
      <c r="D5303" s="82">
        <v>139.32</v>
      </c>
      <c r="E5303" s="94" t="s">
        <v>245</v>
      </c>
      <c r="F5303" s="84">
        <f t="shared" si="422"/>
        <v>169.9704</v>
      </c>
      <c r="G5303" s="95"/>
      <c r="H5303" s="69"/>
      <c r="I5303" s="76"/>
      <c r="J5303" s="108"/>
      <c r="K5303" s="88"/>
      <c r="N5303" s="18"/>
      <c r="P5303" s="4">
        <v>195.0</v>
      </c>
      <c r="Q5303" s="4"/>
      <c r="R5303" s="4"/>
      <c r="S5303" s="21"/>
      <c r="T5303" s="21"/>
      <c r="V5303" s="89"/>
      <c r="Z5303" s="73"/>
      <c r="AA5303" s="73">
        <v>20.0</v>
      </c>
      <c r="AB5303" s="4"/>
      <c r="AC5303" s="74"/>
      <c r="AD5303" s="75"/>
      <c r="AE5303" s="75"/>
      <c r="AF5303" s="76"/>
      <c r="AJ5303" s="90"/>
      <c r="AK5303" s="18"/>
      <c r="AL5303" s="18"/>
      <c r="AT5303" s="18"/>
      <c r="AU5303" s="91"/>
    </row>
    <row r="5304" ht="12.0" customHeight="1">
      <c r="A5304" s="97">
        <v>1112274.0</v>
      </c>
      <c r="B5304" s="92" t="s">
        <v>5740</v>
      </c>
      <c r="C5304" s="93"/>
      <c r="D5304" s="82">
        <v>139.32</v>
      </c>
      <c r="E5304" s="94" t="s">
        <v>245</v>
      </c>
      <c r="F5304" s="84">
        <f t="shared" si="422"/>
        <v>169.9704</v>
      </c>
      <c r="G5304" s="95"/>
      <c r="H5304" s="69"/>
      <c r="I5304" s="76"/>
      <c r="J5304" s="108"/>
      <c r="K5304" s="88"/>
      <c r="N5304" s="18"/>
      <c r="P5304" s="4">
        <v>195.0</v>
      </c>
      <c r="Q5304" s="4"/>
      <c r="R5304" s="4"/>
      <c r="S5304" s="21"/>
      <c r="T5304" s="21"/>
      <c r="V5304" s="89"/>
      <c r="Z5304" s="73"/>
      <c r="AA5304" s="73">
        <v>20.0</v>
      </c>
      <c r="AB5304" s="4"/>
      <c r="AC5304" s="74"/>
      <c r="AD5304" s="75"/>
      <c r="AE5304" s="75"/>
      <c r="AF5304" s="76"/>
      <c r="AJ5304" s="90"/>
      <c r="AK5304" s="18"/>
      <c r="AL5304" s="18"/>
      <c r="AT5304" s="18"/>
      <c r="AU5304" s="91"/>
    </row>
    <row r="5305" ht="12.0" customHeight="1">
      <c r="A5305" s="97">
        <v>1112275.0</v>
      </c>
      <c r="B5305" s="92" t="s">
        <v>5741</v>
      </c>
      <c r="C5305" s="93"/>
      <c r="D5305" s="82">
        <v>160.67</v>
      </c>
      <c r="E5305" s="94" t="s">
        <v>245</v>
      </c>
      <c r="F5305" s="84">
        <f t="shared" si="422"/>
        <v>196.0174</v>
      </c>
      <c r="G5305" s="95"/>
      <c r="H5305" s="69"/>
      <c r="I5305" s="76"/>
      <c r="J5305" s="108"/>
      <c r="K5305" s="88"/>
      <c r="N5305" s="18"/>
      <c r="P5305" s="4">
        <v>195.0</v>
      </c>
      <c r="Q5305" s="4"/>
      <c r="R5305" s="4"/>
      <c r="S5305" s="21"/>
      <c r="T5305" s="21"/>
      <c r="V5305" s="89"/>
      <c r="Z5305" s="73"/>
      <c r="AA5305" s="73">
        <v>19.99619120167587</v>
      </c>
      <c r="AB5305" s="4"/>
      <c r="AC5305" s="74"/>
      <c r="AD5305" s="75"/>
      <c r="AE5305" s="75"/>
      <c r="AF5305" s="76"/>
      <c r="AJ5305" s="90"/>
      <c r="AK5305" s="18"/>
      <c r="AL5305" s="18"/>
      <c r="AT5305" s="18"/>
      <c r="AU5305" s="91"/>
    </row>
    <row r="5306" ht="12.0" customHeight="1">
      <c r="A5306" s="97">
        <v>1112276.0</v>
      </c>
      <c r="B5306" s="92" t="s">
        <v>5742</v>
      </c>
      <c r="C5306" s="93"/>
      <c r="D5306" s="82">
        <v>160.67</v>
      </c>
      <c r="E5306" s="94"/>
      <c r="F5306" s="84">
        <f t="shared" si="422"/>
        <v>196.0174</v>
      </c>
      <c r="G5306" s="95"/>
      <c r="H5306" s="69"/>
      <c r="I5306" s="76"/>
      <c r="J5306" s="108"/>
      <c r="K5306" s="88"/>
      <c r="N5306" s="18"/>
      <c r="P5306" s="4">
        <v>195.0</v>
      </c>
      <c r="Q5306" s="4"/>
      <c r="R5306" s="4"/>
      <c r="S5306" s="21"/>
      <c r="T5306" s="21"/>
      <c r="V5306" s="89"/>
      <c r="Z5306" s="73"/>
      <c r="AA5306" s="73">
        <v>19.99619120167587</v>
      </c>
      <c r="AB5306" s="4"/>
      <c r="AC5306" s="74"/>
      <c r="AD5306" s="75"/>
      <c r="AE5306" s="75"/>
      <c r="AF5306" s="76"/>
      <c r="AJ5306" s="90"/>
      <c r="AK5306" s="18"/>
      <c r="AL5306" s="18"/>
      <c r="AT5306" s="18"/>
      <c r="AU5306" s="91"/>
    </row>
    <row r="5307" ht="12.0" customHeight="1">
      <c r="A5307" s="97">
        <v>1112277.0</v>
      </c>
      <c r="B5307" s="92" t="s">
        <v>5743</v>
      </c>
      <c r="C5307" s="93"/>
      <c r="D5307" s="82">
        <v>160.67</v>
      </c>
      <c r="E5307" s="94"/>
      <c r="F5307" s="84">
        <f t="shared" si="422"/>
        <v>196.0174</v>
      </c>
      <c r="G5307" s="95"/>
      <c r="H5307" s="69"/>
      <c r="I5307" s="76"/>
      <c r="J5307" s="108"/>
      <c r="K5307" s="88"/>
      <c r="N5307" s="18"/>
      <c r="P5307" s="4">
        <v>195.0</v>
      </c>
      <c r="Q5307" s="4"/>
      <c r="R5307" s="4"/>
      <c r="S5307" s="21"/>
      <c r="T5307" s="21"/>
      <c r="V5307" s="89"/>
      <c r="Z5307" s="73"/>
      <c r="AA5307" s="73">
        <v>19.99619120167587</v>
      </c>
      <c r="AB5307" s="4"/>
      <c r="AC5307" s="74"/>
      <c r="AD5307" s="75"/>
      <c r="AE5307" s="75"/>
      <c r="AF5307" s="76"/>
      <c r="AJ5307" s="90"/>
      <c r="AK5307" s="18"/>
      <c r="AL5307" s="18"/>
      <c r="AT5307" s="18"/>
      <c r="AU5307" s="91"/>
    </row>
    <row r="5308" ht="12.0" customHeight="1">
      <c r="A5308" s="97">
        <v>1112278.0</v>
      </c>
      <c r="B5308" s="92" t="s">
        <v>5744</v>
      </c>
      <c r="C5308" s="93"/>
      <c r="D5308" s="82">
        <v>160.67</v>
      </c>
      <c r="E5308" s="94" t="s">
        <v>372</v>
      </c>
      <c r="F5308" s="84">
        <f t="shared" si="422"/>
        <v>196.0174</v>
      </c>
      <c r="G5308" s="95"/>
      <c r="H5308" s="69"/>
      <c r="I5308" s="76"/>
      <c r="J5308" s="108"/>
      <c r="K5308" s="88"/>
      <c r="N5308" s="18"/>
      <c r="P5308" s="4">
        <v>195.0</v>
      </c>
      <c r="Q5308" s="4"/>
      <c r="R5308" s="4"/>
      <c r="S5308" s="21"/>
      <c r="T5308" s="21"/>
      <c r="V5308" s="89"/>
      <c r="Z5308" s="73"/>
      <c r="AA5308" s="73">
        <v>19.99619120167587</v>
      </c>
      <c r="AB5308" s="4"/>
      <c r="AC5308" s="74"/>
      <c r="AD5308" s="75"/>
      <c r="AE5308" s="75"/>
      <c r="AF5308" s="76"/>
      <c r="AJ5308" s="90"/>
      <c r="AK5308" s="18"/>
      <c r="AL5308" s="18"/>
      <c r="AT5308" s="18"/>
      <c r="AU5308" s="91"/>
    </row>
    <row r="5309" ht="12.0" customHeight="1">
      <c r="A5309" s="97">
        <v>1112279.0</v>
      </c>
      <c r="B5309" s="92" t="s">
        <v>5745</v>
      </c>
      <c r="C5309" s="93"/>
      <c r="D5309" s="82">
        <v>160.67</v>
      </c>
      <c r="E5309" s="94" t="s">
        <v>245</v>
      </c>
      <c r="F5309" s="84">
        <f t="shared" si="422"/>
        <v>196.0174</v>
      </c>
      <c r="G5309" s="95"/>
      <c r="H5309" s="69"/>
      <c r="I5309" s="76"/>
      <c r="J5309" s="108"/>
      <c r="K5309" s="88"/>
      <c r="N5309" s="18"/>
      <c r="P5309" s="4">
        <v>195.0</v>
      </c>
      <c r="Q5309" s="4"/>
      <c r="R5309" s="4"/>
      <c r="S5309" s="21"/>
      <c r="T5309" s="21"/>
      <c r="V5309" s="89"/>
      <c r="Z5309" s="73"/>
      <c r="AA5309" s="73">
        <v>19.99619120167587</v>
      </c>
      <c r="AB5309" s="4"/>
      <c r="AC5309" s="74"/>
      <c r="AD5309" s="75"/>
      <c r="AE5309" s="75"/>
      <c r="AF5309" s="76"/>
      <c r="AJ5309" s="90"/>
      <c r="AK5309" s="18"/>
      <c r="AL5309" s="18"/>
      <c r="AT5309" s="18"/>
      <c r="AU5309" s="91"/>
    </row>
    <row r="5310" ht="12.0" customHeight="1">
      <c r="A5310" s="97">
        <v>1112280.0</v>
      </c>
      <c r="B5310" s="92" t="s">
        <v>5746</v>
      </c>
      <c r="C5310" s="93"/>
      <c r="D5310" s="82">
        <v>160.67</v>
      </c>
      <c r="E5310" s="94"/>
      <c r="F5310" s="84">
        <f t="shared" si="422"/>
        <v>196.0174</v>
      </c>
      <c r="G5310" s="95"/>
      <c r="H5310" s="69"/>
      <c r="I5310" s="76"/>
      <c r="J5310" s="108"/>
      <c r="K5310" s="88"/>
      <c r="N5310" s="18"/>
      <c r="P5310" s="4">
        <v>195.0</v>
      </c>
      <c r="Q5310" s="4"/>
      <c r="R5310" s="4"/>
      <c r="S5310" s="21"/>
      <c r="T5310" s="21"/>
      <c r="V5310" s="89"/>
      <c r="Z5310" s="73"/>
      <c r="AA5310" s="73">
        <v>19.99619120167587</v>
      </c>
      <c r="AB5310" s="4"/>
      <c r="AC5310" s="74"/>
      <c r="AD5310" s="75"/>
      <c r="AE5310" s="75"/>
      <c r="AF5310" s="76"/>
      <c r="AJ5310" s="90"/>
      <c r="AK5310" s="18"/>
      <c r="AL5310" s="18"/>
      <c r="AT5310" s="18"/>
      <c r="AU5310" s="91"/>
    </row>
    <row r="5311" ht="12.0" customHeight="1">
      <c r="A5311" s="97">
        <v>1112281.0</v>
      </c>
      <c r="B5311" s="92" t="s">
        <v>5747</v>
      </c>
      <c r="C5311" s="93"/>
      <c r="D5311" s="82">
        <v>160.67</v>
      </c>
      <c r="E5311" s="94" t="s">
        <v>372</v>
      </c>
      <c r="F5311" s="84">
        <f t="shared" si="422"/>
        <v>196.0174</v>
      </c>
      <c r="G5311" s="95"/>
      <c r="H5311" s="69"/>
      <c r="I5311" s="76"/>
      <c r="J5311" s="108"/>
      <c r="K5311" s="88"/>
      <c r="N5311" s="18"/>
      <c r="P5311" s="4">
        <v>195.0</v>
      </c>
      <c r="Q5311" s="4"/>
      <c r="R5311" s="4"/>
      <c r="S5311" s="21"/>
      <c r="T5311" s="21"/>
      <c r="V5311" s="89"/>
      <c r="Z5311" s="73"/>
      <c r="AA5311" s="73">
        <v>19.99619120167587</v>
      </c>
      <c r="AB5311" s="4"/>
      <c r="AC5311" s="74"/>
      <c r="AD5311" s="75"/>
      <c r="AE5311" s="75"/>
      <c r="AF5311" s="76"/>
      <c r="AJ5311" s="90"/>
      <c r="AK5311" s="18"/>
      <c r="AL5311" s="18"/>
      <c r="AT5311" s="18"/>
      <c r="AU5311" s="91"/>
    </row>
    <row r="5312" ht="12.0" customHeight="1">
      <c r="A5312" s="97">
        <v>1112282.0</v>
      </c>
      <c r="B5312" s="92" t="s">
        <v>5748</v>
      </c>
      <c r="C5312" s="93"/>
      <c r="D5312" s="82">
        <v>160.67</v>
      </c>
      <c r="E5312" s="94" t="s">
        <v>245</v>
      </c>
      <c r="F5312" s="84">
        <f t="shared" si="422"/>
        <v>196.0174</v>
      </c>
      <c r="G5312" s="95"/>
      <c r="H5312" s="69"/>
      <c r="I5312" s="76"/>
      <c r="J5312" s="108"/>
      <c r="K5312" s="88"/>
      <c r="N5312" s="18"/>
      <c r="P5312" s="4">
        <v>195.0</v>
      </c>
      <c r="Q5312" s="4"/>
      <c r="R5312" s="4"/>
      <c r="S5312" s="21"/>
      <c r="T5312" s="21"/>
      <c r="V5312" s="89"/>
      <c r="Z5312" s="73"/>
      <c r="AA5312" s="73">
        <v>19.99619120167587</v>
      </c>
      <c r="AB5312" s="4"/>
      <c r="AC5312" s="74"/>
      <c r="AD5312" s="75"/>
      <c r="AE5312" s="75"/>
      <c r="AF5312" s="76"/>
      <c r="AJ5312" s="90"/>
      <c r="AK5312" s="18"/>
      <c r="AL5312" s="18"/>
      <c r="AT5312" s="18"/>
      <c r="AU5312" s="91"/>
    </row>
    <row r="5313" ht="12.0" customHeight="1">
      <c r="A5313" s="97">
        <v>1112283.0</v>
      </c>
      <c r="B5313" s="92" t="s">
        <v>5749</v>
      </c>
      <c r="C5313" s="93"/>
      <c r="D5313" s="82">
        <v>160.67</v>
      </c>
      <c r="E5313" s="94" t="s">
        <v>372</v>
      </c>
      <c r="F5313" s="84">
        <f t="shared" si="422"/>
        <v>196.0174</v>
      </c>
      <c r="G5313" s="95"/>
      <c r="H5313" s="69"/>
      <c r="I5313" s="76"/>
      <c r="J5313" s="108"/>
      <c r="K5313" s="88"/>
      <c r="N5313" s="18"/>
      <c r="P5313" s="4">
        <v>195.0</v>
      </c>
      <c r="Q5313" s="4"/>
      <c r="R5313" s="4"/>
      <c r="S5313" s="21"/>
      <c r="T5313" s="21"/>
      <c r="V5313" s="89"/>
      <c r="Z5313" s="73"/>
      <c r="AA5313" s="73">
        <v>19.99619120167587</v>
      </c>
      <c r="AB5313" s="4"/>
      <c r="AC5313" s="74"/>
      <c r="AD5313" s="75"/>
      <c r="AE5313" s="75"/>
      <c r="AF5313" s="76"/>
      <c r="AJ5313" s="90"/>
      <c r="AK5313" s="18"/>
      <c r="AL5313" s="18"/>
      <c r="AT5313" s="18"/>
      <c r="AU5313" s="91"/>
    </row>
    <row r="5314" ht="12.0" customHeight="1">
      <c r="A5314" s="97">
        <v>1112284.0</v>
      </c>
      <c r="B5314" s="92" t="s">
        <v>5750</v>
      </c>
      <c r="C5314" s="93"/>
      <c r="D5314" s="82">
        <v>160.67</v>
      </c>
      <c r="E5314" s="94"/>
      <c r="F5314" s="84">
        <f t="shared" si="422"/>
        <v>196.0174</v>
      </c>
      <c r="G5314" s="95"/>
      <c r="H5314" s="69"/>
      <c r="I5314" s="76"/>
      <c r="J5314" s="108"/>
      <c r="K5314" s="88"/>
      <c r="N5314" s="18"/>
      <c r="P5314" s="4">
        <v>195.0</v>
      </c>
      <c r="Q5314" s="4"/>
      <c r="R5314" s="4"/>
      <c r="S5314" s="21"/>
      <c r="T5314" s="21"/>
      <c r="V5314" s="89"/>
      <c r="Z5314" s="73"/>
      <c r="AA5314" s="73">
        <v>19.99619120167587</v>
      </c>
      <c r="AB5314" s="4"/>
      <c r="AC5314" s="74"/>
      <c r="AD5314" s="75"/>
      <c r="AE5314" s="75"/>
      <c r="AF5314" s="76"/>
      <c r="AJ5314" s="90"/>
      <c r="AK5314" s="18"/>
      <c r="AL5314" s="18"/>
      <c r="AT5314" s="18"/>
      <c r="AU5314" s="91"/>
    </row>
    <row r="5315" ht="12.0" customHeight="1">
      <c r="A5315" s="97">
        <v>1112285.0</v>
      </c>
      <c r="B5315" s="92" t="s">
        <v>5751</v>
      </c>
      <c r="C5315" s="93"/>
      <c r="D5315" s="82">
        <v>208.87</v>
      </c>
      <c r="E5315" s="94"/>
      <c r="F5315" s="84">
        <f t="shared" si="422"/>
        <v>254.8214</v>
      </c>
      <c r="G5315" s="95"/>
      <c r="H5315" s="69"/>
      <c r="I5315" s="76"/>
      <c r="J5315" s="108"/>
      <c r="K5315" s="88"/>
      <c r="N5315" s="18"/>
      <c r="P5315" s="4">
        <v>195.0</v>
      </c>
      <c r="Q5315" s="4"/>
      <c r="R5315" s="4"/>
      <c r="S5315" s="21"/>
      <c r="T5315" s="21"/>
      <c r="V5315" s="89"/>
      <c r="Z5315" s="73"/>
      <c r="AA5315" s="73">
        <v>9.998535013184892</v>
      </c>
      <c r="AB5315" s="4"/>
      <c r="AC5315" s="74"/>
      <c r="AD5315" s="75"/>
      <c r="AE5315" s="75"/>
      <c r="AF5315" s="76"/>
      <c r="AJ5315" s="90"/>
      <c r="AK5315" s="18"/>
      <c r="AL5315" s="18"/>
      <c r="AT5315" s="18"/>
      <c r="AU5315" s="91"/>
    </row>
    <row r="5316" ht="12.0" customHeight="1">
      <c r="A5316" s="97">
        <v>1112286.0</v>
      </c>
      <c r="B5316" s="92" t="s">
        <v>5752</v>
      </c>
      <c r="C5316" s="93"/>
      <c r="D5316" s="82">
        <v>208.87</v>
      </c>
      <c r="E5316" s="94"/>
      <c r="F5316" s="84">
        <f t="shared" si="422"/>
        <v>254.8214</v>
      </c>
      <c r="G5316" s="95"/>
      <c r="H5316" s="69"/>
      <c r="I5316" s="76"/>
      <c r="J5316" s="108"/>
      <c r="K5316" s="88"/>
      <c r="N5316" s="18"/>
      <c r="P5316" s="4">
        <v>195.0</v>
      </c>
      <c r="Q5316" s="4"/>
      <c r="R5316" s="4"/>
      <c r="S5316" s="21"/>
      <c r="T5316" s="21"/>
      <c r="V5316" s="89"/>
      <c r="Z5316" s="73"/>
      <c r="AA5316" s="73">
        <v>9.998535013184892</v>
      </c>
      <c r="AB5316" s="4"/>
      <c r="AC5316" s="74"/>
      <c r="AD5316" s="75"/>
      <c r="AE5316" s="75"/>
      <c r="AF5316" s="76"/>
      <c r="AJ5316" s="90"/>
      <c r="AK5316" s="18"/>
      <c r="AL5316" s="18"/>
      <c r="AT5316" s="18"/>
      <c r="AU5316" s="91"/>
    </row>
    <row r="5317" ht="12.0" customHeight="1">
      <c r="A5317" s="97">
        <v>1112287.0</v>
      </c>
      <c r="B5317" s="92" t="s">
        <v>5753</v>
      </c>
      <c r="C5317" s="93"/>
      <c r="D5317" s="82">
        <v>208.87</v>
      </c>
      <c r="E5317" s="94" t="s">
        <v>372</v>
      </c>
      <c r="F5317" s="84">
        <f t="shared" si="422"/>
        <v>254.8214</v>
      </c>
      <c r="G5317" s="95"/>
      <c r="H5317" s="69"/>
      <c r="I5317" s="76"/>
      <c r="J5317" s="108"/>
      <c r="K5317" s="88"/>
      <c r="N5317" s="18"/>
      <c r="P5317" s="4">
        <v>195.0</v>
      </c>
      <c r="Q5317" s="4"/>
      <c r="R5317" s="4"/>
      <c r="S5317" s="21"/>
      <c r="T5317" s="21"/>
      <c r="V5317" s="89"/>
      <c r="Z5317" s="73"/>
      <c r="AA5317" s="73">
        <v>9.998535013184892</v>
      </c>
      <c r="AB5317" s="4"/>
      <c r="AC5317" s="74"/>
      <c r="AD5317" s="75"/>
      <c r="AE5317" s="75"/>
      <c r="AF5317" s="76"/>
      <c r="AJ5317" s="90"/>
      <c r="AK5317" s="18"/>
      <c r="AL5317" s="18"/>
      <c r="AT5317" s="18"/>
      <c r="AU5317" s="91"/>
    </row>
    <row r="5318" ht="12.0" customHeight="1">
      <c r="A5318" s="97">
        <v>1112288.0</v>
      </c>
      <c r="B5318" s="92" t="s">
        <v>5754</v>
      </c>
      <c r="C5318" s="93"/>
      <c r="D5318" s="82">
        <v>208.87</v>
      </c>
      <c r="E5318" s="94" t="s">
        <v>372</v>
      </c>
      <c r="F5318" s="84">
        <f t="shared" si="422"/>
        <v>254.8214</v>
      </c>
      <c r="G5318" s="95"/>
      <c r="H5318" s="69"/>
      <c r="I5318" s="76"/>
      <c r="J5318" s="108"/>
      <c r="K5318" s="88"/>
      <c r="N5318" s="18"/>
      <c r="P5318" s="4">
        <v>195.0</v>
      </c>
      <c r="Q5318" s="4"/>
      <c r="R5318" s="4"/>
      <c r="S5318" s="21"/>
      <c r="T5318" s="21"/>
      <c r="V5318" s="89"/>
      <c r="Z5318" s="73"/>
      <c r="AA5318" s="73">
        <v>9.998535013184892</v>
      </c>
      <c r="AB5318" s="4"/>
      <c r="AC5318" s="74"/>
      <c r="AD5318" s="75"/>
      <c r="AE5318" s="75"/>
      <c r="AF5318" s="76"/>
      <c r="AJ5318" s="90"/>
      <c r="AK5318" s="18"/>
      <c r="AL5318" s="18"/>
      <c r="AT5318" s="18"/>
      <c r="AU5318" s="91"/>
    </row>
    <row r="5319" ht="12.0" customHeight="1">
      <c r="A5319" s="97">
        <v>1112289.0</v>
      </c>
      <c r="B5319" s="92" t="s">
        <v>5755</v>
      </c>
      <c r="C5319" s="93"/>
      <c r="D5319" s="82">
        <v>208.87</v>
      </c>
      <c r="E5319" s="94" t="s">
        <v>372</v>
      </c>
      <c r="F5319" s="84">
        <f t="shared" si="422"/>
        <v>254.8214</v>
      </c>
      <c r="G5319" s="95"/>
      <c r="H5319" s="69"/>
      <c r="I5319" s="76"/>
      <c r="J5319" s="108"/>
      <c r="K5319" s="88"/>
      <c r="N5319" s="18"/>
      <c r="P5319" s="4">
        <v>195.0</v>
      </c>
      <c r="Q5319" s="4"/>
      <c r="R5319" s="4"/>
      <c r="S5319" s="21"/>
      <c r="T5319" s="21"/>
      <c r="V5319" s="89"/>
      <c r="Z5319" s="73"/>
      <c r="AA5319" s="73">
        <v>9.998535013184892</v>
      </c>
      <c r="AB5319" s="4"/>
      <c r="AC5319" s="74"/>
      <c r="AD5319" s="75"/>
      <c r="AE5319" s="75"/>
      <c r="AF5319" s="76"/>
      <c r="AJ5319" s="90"/>
      <c r="AK5319" s="18"/>
      <c r="AL5319" s="18"/>
      <c r="AT5319" s="18"/>
      <c r="AU5319" s="91"/>
    </row>
    <row r="5320" ht="12.0" customHeight="1">
      <c r="A5320" s="97">
        <v>1112290.0</v>
      </c>
      <c r="B5320" s="92" t="s">
        <v>5756</v>
      </c>
      <c r="C5320" s="93"/>
      <c r="D5320" s="82">
        <v>208.87</v>
      </c>
      <c r="E5320" s="94" t="s">
        <v>245</v>
      </c>
      <c r="F5320" s="84">
        <f t="shared" si="422"/>
        <v>254.8214</v>
      </c>
      <c r="G5320" s="95"/>
      <c r="H5320" s="69"/>
      <c r="I5320" s="76"/>
      <c r="J5320" s="108"/>
      <c r="K5320" s="88"/>
      <c r="N5320" s="18"/>
      <c r="P5320" s="4">
        <v>195.0</v>
      </c>
      <c r="Q5320" s="4"/>
      <c r="R5320" s="4"/>
      <c r="S5320" s="21"/>
      <c r="T5320" s="21"/>
      <c r="V5320" s="89"/>
      <c r="Z5320" s="73"/>
      <c r="AA5320" s="73">
        <v>9.998535013184892</v>
      </c>
      <c r="AB5320" s="4"/>
      <c r="AC5320" s="74"/>
      <c r="AD5320" s="75"/>
      <c r="AE5320" s="75"/>
      <c r="AF5320" s="76"/>
      <c r="AJ5320" s="90"/>
      <c r="AK5320" s="18"/>
      <c r="AL5320" s="18"/>
      <c r="AT5320" s="18"/>
      <c r="AU5320" s="91"/>
    </row>
    <row r="5321" ht="12.0" customHeight="1">
      <c r="A5321" s="97">
        <v>1112291.0</v>
      </c>
      <c r="B5321" s="92" t="s">
        <v>5757</v>
      </c>
      <c r="C5321" s="93"/>
      <c r="D5321" s="82">
        <v>208.87</v>
      </c>
      <c r="E5321" s="94" t="s">
        <v>245</v>
      </c>
      <c r="F5321" s="84">
        <f t="shared" si="422"/>
        <v>254.8214</v>
      </c>
      <c r="G5321" s="95"/>
      <c r="H5321" s="69"/>
      <c r="I5321" s="76"/>
      <c r="J5321" s="108"/>
      <c r="K5321" s="88"/>
      <c r="N5321" s="18"/>
      <c r="P5321" s="4">
        <v>195.0</v>
      </c>
      <c r="Q5321" s="4"/>
      <c r="R5321" s="4"/>
      <c r="S5321" s="21"/>
      <c r="T5321" s="21"/>
      <c r="V5321" s="89"/>
      <c r="Z5321" s="73"/>
      <c r="AA5321" s="73">
        <v>9.998535013184892</v>
      </c>
      <c r="AB5321" s="4"/>
      <c r="AC5321" s="74"/>
      <c r="AD5321" s="75"/>
      <c r="AE5321" s="75"/>
      <c r="AF5321" s="76"/>
      <c r="AJ5321" s="90"/>
      <c r="AK5321" s="18"/>
      <c r="AL5321" s="18"/>
      <c r="AT5321" s="18"/>
      <c r="AU5321" s="91"/>
    </row>
    <row r="5322" ht="12.0" customHeight="1">
      <c r="A5322" s="97">
        <v>1112292.0</v>
      </c>
      <c r="B5322" s="92" t="s">
        <v>5758</v>
      </c>
      <c r="C5322" s="93"/>
      <c r="D5322" s="82">
        <v>208.87</v>
      </c>
      <c r="E5322" s="94" t="s">
        <v>372</v>
      </c>
      <c r="F5322" s="84">
        <f t="shared" si="422"/>
        <v>254.8214</v>
      </c>
      <c r="G5322" s="95"/>
      <c r="H5322" s="69"/>
      <c r="I5322" s="76"/>
      <c r="J5322" s="108"/>
      <c r="K5322" s="88"/>
      <c r="N5322" s="18"/>
      <c r="P5322" s="4">
        <v>195.0</v>
      </c>
      <c r="Q5322" s="4"/>
      <c r="R5322" s="4"/>
      <c r="S5322" s="21"/>
      <c r="T5322" s="21"/>
      <c r="V5322" s="89"/>
      <c r="Z5322" s="73"/>
      <c r="AA5322" s="73">
        <v>9.998535013184892</v>
      </c>
      <c r="AB5322" s="4"/>
      <c r="AC5322" s="74"/>
      <c r="AD5322" s="75"/>
      <c r="AE5322" s="75"/>
      <c r="AF5322" s="76"/>
      <c r="AJ5322" s="90"/>
      <c r="AK5322" s="18"/>
      <c r="AL5322" s="18"/>
      <c r="AT5322" s="18"/>
      <c r="AU5322" s="91"/>
    </row>
    <row r="5323" ht="12.0" customHeight="1">
      <c r="A5323" s="97">
        <v>1112293.0</v>
      </c>
      <c r="B5323" s="92" t="s">
        <v>5759</v>
      </c>
      <c r="C5323" s="93"/>
      <c r="D5323" s="82">
        <v>257.77</v>
      </c>
      <c r="E5323" s="94"/>
      <c r="F5323" s="84">
        <f t="shared" si="422"/>
        <v>314.4794</v>
      </c>
      <c r="G5323" s="95"/>
      <c r="H5323" s="69"/>
      <c r="I5323" s="76"/>
      <c r="J5323" s="108"/>
      <c r="K5323" s="88"/>
      <c r="N5323" s="18"/>
      <c r="P5323" s="4">
        <v>195.0</v>
      </c>
      <c r="Q5323" s="4"/>
      <c r="R5323" s="4"/>
      <c r="S5323" s="21"/>
      <c r="T5323" s="21"/>
      <c r="V5323" s="89"/>
      <c r="Z5323" s="73"/>
      <c r="AA5323" s="73">
        <v>10.001780732474629</v>
      </c>
      <c r="AB5323" s="4"/>
      <c r="AC5323" s="74"/>
      <c r="AD5323" s="75"/>
      <c r="AE5323" s="75"/>
      <c r="AF5323" s="76"/>
      <c r="AJ5323" s="90"/>
      <c r="AK5323" s="18"/>
      <c r="AL5323" s="18"/>
      <c r="AT5323" s="18"/>
      <c r="AU5323" s="91"/>
    </row>
    <row r="5324" ht="12.0" customHeight="1">
      <c r="A5324" s="97">
        <v>1112294.0</v>
      </c>
      <c r="B5324" s="92" t="s">
        <v>5760</v>
      </c>
      <c r="C5324" s="93"/>
      <c r="D5324" s="82">
        <v>257.77</v>
      </c>
      <c r="E5324" s="94" t="s">
        <v>372</v>
      </c>
      <c r="F5324" s="84">
        <f t="shared" si="422"/>
        <v>314.4794</v>
      </c>
      <c r="G5324" s="95"/>
      <c r="H5324" s="69"/>
      <c r="I5324" s="76"/>
      <c r="J5324" s="108"/>
      <c r="K5324" s="88"/>
      <c r="N5324" s="18"/>
      <c r="P5324" s="4">
        <v>195.0</v>
      </c>
      <c r="Q5324" s="4"/>
      <c r="R5324" s="4"/>
      <c r="S5324" s="21"/>
      <c r="T5324" s="21"/>
      <c r="V5324" s="89"/>
      <c r="Z5324" s="73"/>
      <c r="AA5324" s="73">
        <v>10.001780732474629</v>
      </c>
      <c r="AB5324" s="4"/>
      <c r="AC5324" s="74"/>
      <c r="AD5324" s="75"/>
      <c r="AE5324" s="75"/>
      <c r="AF5324" s="76"/>
      <c r="AJ5324" s="90"/>
      <c r="AK5324" s="18"/>
      <c r="AL5324" s="18"/>
      <c r="AT5324" s="18"/>
      <c r="AU5324" s="91"/>
    </row>
    <row r="5325" ht="12.0" customHeight="1">
      <c r="A5325" s="97">
        <v>1112295.0</v>
      </c>
      <c r="B5325" s="92" t="s">
        <v>5761</v>
      </c>
      <c r="C5325" s="93"/>
      <c r="D5325" s="82">
        <v>257.77</v>
      </c>
      <c r="E5325" s="94" t="s">
        <v>245</v>
      </c>
      <c r="F5325" s="84">
        <f t="shared" si="422"/>
        <v>314.4794</v>
      </c>
      <c r="G5325" s="95"/>
      <c r="H5325" s="69"/>
      <c r="I5325" s="76"/>
      <c r="J5325" s="108"/>
      <c r="K5325" s="88"/>
      <c r="N5325" s="18"/>
      <c r="P5325" s="4">
        <v>195.0</v>
      </c>
      <c r="Q5325" s="4"/>
      <c r="R5325" s="4"/>
      <c r="S5325" s="21"/>
      <c r="T5325" s="21"/>
      <c r="V5325" s="89"/>
      <c r="Z5325" s="73"/>
      <c r="AA5325" s="73">
        <v>10.001780732474629</v>
      </c>
      <c r="AB5325" s="4"/>
      <c r="AC5325" s="74"/>
      <c r="AD5325" s="75"/>
      <c r="AE5325" s="75"/>
      <c r="AF5325" s="76"/>
      <c r="AJ5325" s="90"/>
      <c r="AK5325" s="18"/>
      <c r="AL5325" s="18"/>
      <c r="AT5325" s="18"/>
      <c r="AU5325" s="91"/>
    </row>
    <row r="5326" ht="12.0" customHeight="1">
      <c r="A5326" s="97">
        <v>1112296.0</v>
      </c>
      <c r="B5326" s="92" t="s">
        <v>5762</v>
      </c>
      <c r="C5326" s="93"/>
      <c r="D5326" s="82">
        <v>257.77</v>
      </c>
      <c r="E5326" s="94"/>
      <c r="F5326" s="84">
        <f t="shared" si="422"/>
        <v>314.4794</v>
      </c>
      <c r="G5326" s="95"/>
      <c r="H5326" s="69"/>
      <c r="I5326" s="76"/>
      <c r="J5326" s="108"/>
      <c r="K5326" s="88"/>
      <c r="N5326" s="18"/>
      <c r="P5326" s="4">
        <v>195.0</v>
      </c>
      <c r="Q5326" s="4"/>
      <c r="R5326" s="4"/>
      <c r="S5326" s="21"/>
      <c r="T5326" s="21"/>
      <c r="V5326" s="89"/>
      <c r="Z5326" s="73"/>
      <c r="AA5326" s="73">
        <v>10.001780732474629</v>
      </c>
      <c r="AB5326" s="4"/>
      <c r="AC5326" s="74"/>
      <c r="AD5326" s="75"/>
      <c r="AE5326" s="75"/>
      <c r="AF5326" s="76"/>
      <c r="AJ5326" s="90"/>
      <c r="AK5326" s="18"/>
      <c r="AL5326" s="18"/>
      <c r="AT5326" s="18"/>
      <c r="AU5326" s="91"/>
    </row>
    <row r="5327" ht="12.0" customHeight="1">
      <c r="A5327" s="97">
        <v>1112297.0</v>
      </c>
      <c r="B5327" s="92" t="s">
        <v>5763</v>
      </c>
      <c r="C5327" s="93"/>
      <c r="D5327" s="82">
        <v>257.77</v>
      </c>
      <c r="E5327" s="94" t="s">
        <v>372</v>
      </c>
      <c r="F5327" s="84">
        <f t="shared" si="422"/>
        <v>314.4794</v>
      </c>
      <c r="G5327" s="95"/>
      <c r="H5327" s="69"/>
      <c r="I5327" s="76"/>
      <c r="J5327" s="108"/>
      <c r="K5327" s="88"/>
      <c r="N5327" s="18"/>
      <c r="P5327" s="4">
        <v>195.0</v>
      </c>
      <c r="Q5327" s="4"/>
      <c r="R5327" s="4"/>
      <c r="S5327" s="21"/>
      <c r="T5327" s="21"/>
      <c r="V5327" s="89"/>
      <c r="Z5327" s="73"/>
      <c r="AA5327" s="73">
        <v>10.001780732474629</v>
      </c>
      <c r="AB5327" s="4"/>
      <c r="AC5327" s="74"/>
      <c r="AD5327" s="75"/>
      <c r="AE5327" s="75"/>
      <c r="AF5327" s="76"/>
      <c r="AJ5327" s="90"/>
      <c r="AK5327" s="18"/>
      <c r="AL5327" s="18"/>
      <c r="AT5327" s="18"/>
      <c r="AU5327" s="91"/>
    </row>
    <row r="5328" ht="12.0" customHeight="1">
      <c r="A5328" s="97">
        <v>1112298.0</v>
      </c>
      <c r="B5328" s="92" t="s">
        <v>5764</v>
      </c>
      <c r="C5328" s="93"/>
      <c r="D5328" s="82">
        <v>257.77</v>
      </c>
      <c r="E5328" s="94" t="s">
        <v>372</v>
      </c>
      <c r="F5328" s="84">
        <f t="shared" si="422"/>
        <v>314.4794</v>
      </c>
      <c r="G5328" s="95"/>
      <c r="H5328" s="69"/>
      <c r="I5328" s="76"/>
      <c r="J5328" s="108"/>
      <c r="K5328" s="88"/>
      <c r="N5328" s="18"/>
      <c r="P5328" s="4">
        <v>195.0</v>
      </c>
      <c r="Q5328" s="4"/>
      <c r="R5328" s="4"/>
      <c r="S5328" s="21"/>
      <c r="T5328" s="21"/>
      <c r="V5328" s="89"/>
      <c r="Z5328" s="73"/>
      <c r="AA5328" s="73">
        <v>10.001780732474629</v>
      </c>
      <c r="AB5328" s="4"/>
      <c r="AC5328" s="74"/>
      <c r="AD5328" s="75"/>
      <c r="AE5328" s="75"/>
      <c r="AF5328" s="76"/>
      <c r="AJ5328" s="90"/>
      <c r="AK5328" s="18"/>
      <c r="AL5328" s="18"/>
      <c r="AT5328" s="18"/>
      <c r="AU5328" s="91"/>
    </row>
    <row r="5329" ht="12.0" customHeight="1">
      <c r="A5329" s="97">
        <v>1112299.0</v>
      </c>
      <c r="B5329" s="92" t="s">
        <v>5765</v>
      </c>
      <c r="C5329" s="93"/>
      <c r="D5329" s="82">
        <v>257.77</v>
      </c>
      <c r="E5329" s="94"/>
      <c r="F5329" s="84">
        <f t="shared" si="422"/>
        <v>314.4794</v>
      </c>
      <c r="G5329" s="95"/>
      <c r="H5329" s="69"/>
      <c r="I5329" s="76"/>
      <c r="J5329" s="108"/>
      <c r="K5329" s="88"/>
      <c r="N5329" s="18"/>
      <c r="P5329" s="4">
        <v>195.0</v>
      </c>
      <c r="Q5329" s="4"/>
      <c r="R5329" s="4"/>
      <c r="S5329" s="21"/>
      <c r="T5329" s="21"/>
      <c r="V5329" s="89"/>
      <c r="Z5329" s="73"/>
      <c r="AA5329" s="73">
        <v>10.001780732474629</v>
      </c>
      <c r="AB5329" s="4"/>
      <c r="AC5329" s="74"/>
      <c r="AD5329" s="75"/>
      <c r="AE5329" s="75"/>
      <c r="AF5329" s="76"/>
      <c r="AJ5329" s="90"/>
      <c r="AK5329" s="18"/>
      <c r="AL5329" s="18"/>
      <c r="AT5329" s="18"/>
      <c r="AU5329" s="91"/>
    </row>
    <row r="5330" ht="12.0" customHeight="1">
      <c r="A5330" s="97">
        <v>1112300.0</v>
      </c>
      <c r="B5330" s="92" t="s">
        <v>5766</v>
      </c>
      <c r="C5330" s="93"/>
      <c r="D5330" s="82">
        <v>257.77</v>
      </c>
      <c r="E5330" s="94"/>
      <c r="F5330" s="84">
        <f t="shared" si="422"/>
        <v>314.4794</v>
      </c>
      <c r="G5330" s="95"/>
      <c r="H5330" s="69"/>
      <c r="I5330" s="76"/>
      <c r="J5330" s="108"/>
      <c r="K5330" s="88"/>
      <c r="N5330" s="18"/>
      <c r="P5330" s="4">
        <v>195.0</v>
      </c>
      <c r="Q5330" s="4"/>
      <c r="R5330" s="4"/>
      <c r="S5330" s="21"/>
      <c r="T5330" s="21"/>
      <c r="V5330" s="89"/>
      <c r="Z5330" s="73"/>
      <c r="AA5330" s="73">
        <v>10.001780732474629</v>
      </c>
      <c r="AB5330" s="4"/>
      <c r="AC5330" s="74"/>
      <c r="AD5330" s="75"/>
      <c r="AE5330" s="75"/>
      <c r="AF5330" s="76"/>
      <c r="AJ5330" s="90"/>
      <c r="AK5330" s="18"/>
      <c r="AL5330" s="18"/>
      <c r="AT5330" s="18"/>
      <c r="AU5330" s="91"/>
    </row>
    <row r="5331" ht="12.0" customHeight="1">
      <c r="A5331" s="97">
        <v>1112301.0</v>
      </c>
      <c r="B5331" s="92" t="s">
        <v>5767</v>
      </c>
      <c r="C5331" s="93"/>
      <c r="D5331" s="82">
        <v>299.46</v>
      </c>
      <c r="E5331" s="94" t="s">
        <v>372</v>
      </c>
      <c r="F5331" s="84">
        <f t="shared" si="422"/>
        <v>365.3412</v>
      </c>
      <c r="G5331" s="95"/>
      <c r="H5331" s="69"/>
      <c r="I5331" s="76"/>
      <c r="J5331" s="108"/>
      <c r="K5331" s="88"/>
      <c r="N5331" s="18"/>
      <c r="P5331" s="4">
        <v>195.0</v>
      </c>
      <c r="Q5331" s="4"/>
      <c r="R5331" s="4"/>
      <c r="S5331" s="21"/>
      <c r="T5331" s="21"/>
      <c r="V5331" s="89"/>
      <c r="Z5331" s="73"/>
      <c r="AA5331" s="73">
        <v>9.998978132025343</v>
      </c>
      <c r="AB5331" s="4"/>
      <c r="AC5331" s="74"/>
      <c r="AD5331" s="75"/>
      <c r="AE5331" s="75"/>
      <c r="AF5331" s="76"/>
      <c r="AJ5331" s="90"/>
      <c r="AK5331" s="18"/>
      <c r="AL5331" s="18"/>
      <c r="AT5331" s="18"/>
      <c r="AU5331" s="91"/>
    </row>
    <row r="5332" ht="12.0" customHeight="1">
      <c r="A5332" s="97">
        <v>1112302.0</v>
      </c>
      <c r="B5332" s="92" t="s">
        <v>5768</v>
      </c>
      <c r="C5332" s="93"/>
      <c r="D5332" s="82">
        <v>299.46</v>
      </c>
      <c r="E5332" s="94"/>
      <c r="F5332" s="84">
        <f t="shared" si="422"/>
        <v>365.3412</v>
      </c>
      <c r="G5332" s="95"/>
      <c r="H5332" s="69"/>
      <c r="I5332" s="76"/>
      <c r="J5332" s="108"/>
      <c r="K5332" s="88"/>
      <c r="N5332" s="18"/>
      <c r="P5332" s="4">
        <v>195.0</v>
      </c>
      <c r="Q5332" s="4"/>
      <c r="R5332" s="4"/>
      <c r="S5332" s="21"/>
      <c r="T5332" s="21"/>
      <c r="V5332" s="89"/>
      <c r="Z5332" s="73"/>
      <c r="AA5332" s="73">
        <v>9.998978132025343</v>
      </c>
      <c r="AB5332" s="4"/>
      <c r="AC5332" s="74"/>
      <c r="AD5332" s="75"/>
      <c r="AE5332" s="75"/>
      <c r="AF5332" s="76"/>
      <c r="AJ5332" s="90"/>
      <c r="AK5332" s="18"/>
      <c r="AL5332" s="18"/>
      <c r="AT5332" s="18"/>
      <c r="AU5332" s="91"/>
    </row>
    <row r="5333" ht="12.0" customHeight="1">
      <c r="A5333" s="97">
        <v>1112303.0</v>
      </c>
      <c r="B5333" s="92" t="s">
        <v>5769</v>
      </c>
      <c r="C5333" s="93"/>
      <c r="D5333" s="82">
        <v>299.46</v>
      </c>
      <c r="E5333" s="94" t="s">
        <v>372</v>
      </c>
      <c r="F5333" s="84">
        <f t="shared" si="422"/>
        <v>365.3412</v>
      </c>
      <c r="G5333" s="95"/>
      <c r="H5333" s="69"/>
      <c r="I5333" s="76"/>
      <c r="J5333" s="108"/>
      <c r="K5333" s="88"/>
      <c r="N5333" s="18"/>
      <c r="P5333" s="4">
        <v>195.0</v>
      </c>
      <c r="Q5333" s="4"/>
      <c r="R5333" s="4"/>
      <c r="S5333" s="21"/>
      <c r="T5333" s="21"/>
      <c r="V5333" s="89"/>
      <c r="Z5333" s="73"/>
      <c r="AA5333" s="73">
        <v>9.998978132025343</v>
      </c>
      <c r="AB5333" s="4"/>
      <c r="AC5333" s="74"/>
      <c r="AD5333" s="75"/>
      <c r="AE5333" s="75"/>
      <c r="AF5333" s="76"/>
      <c r="AJ5333" s="90"/>
      <c r="AK5333" s="18"/>
      <c r="AL5333" s="18"/>
      <c r="AT5333" s="18"/>
      <c r="AU5333" s="91"/>
    </row>
    <row r="5334" ht="12.0" customHeight="1">
      <c r="A5334" s="97">
        <v>1112304.0</v>
      </c>
      <c r="B5334" s="92" t="s">
        <v>5770</v>
      </c>
      <c r="C5334" s="93"/>
      <c r="D5334" s="82">
        <v>299.46</v>
      </c>
      <c r="E5334" s="94" t="s">
        <v>372</v>
      </c>
      <c r="F5334" s="84">
        <f t="shared" si="422"/>
        <v>365.3412</v>
      </c>
      <c r="G5334" s="95"/>
      <c r="H5334" s="69"/>
      <c r="I5334" s="76"/>
      <c r="J5334" s="108"/>
      <c r="K5334" s="88"/>
      <c r="N5334" s="18"/>
      <c r="P5334" s="4">
        <v>195.0</v>
      </c>
      <c r="Q5334" s="4"/>
      <c r="R5334" s="4"/>
      <c r="S5334" s="21"/>
      <c r="T5334" s="21"/>
      <c r="V5334" s="89"/>
      <c r="Z5334" s="73"/>
      <c r="AA5334" s="73">
        <v>9.998978132025343</v>
      </c>
      <c r="AB5334" s="4"/>
      <c r="AC5334" s="74"/>
      <c r="AD5334" s="75"/>
      <c r="AE5334" s="75"/>
      <c r="AF5334" s="76"/>
      <c r="AJ5334" s="90"/>
      <c r="AK5334" s="18"/>
      <c r="AL5334" s="18"/>
      <c r="AT5334" s="18"/>
      <c r="AU5334" s="91"/>
    </row>
    <row r="5335" ht="12.0" customHeight="1">
      <c r="A5335" s="97">
        <v>1112305.0</v>
      </c>
      <c r="B5335" s="92" t="s">
        <v>5771</v>
      </c>
      <c r="C5335" s="93"/>
      <c r="D5335" s="82">
        <v>299.46</v>
      </c>
      <c r="E5335" s="94"/>
      <c r="F5335" s="84">
        <f t="shared" si="422"/>
        <v>365.3412</v>
      </c>
      <c r="G5335" s="95"/>
      <c r="H5335" s="69"/>
      <c r="I5335" s="76"/>
      <c r="J5335" s="108"/>
      <c r="K5335" s="88"/>
      <c r="N5335" s="18"/>
      <c r="P5335" s="4">
        <v>195.0</v>
      </c>
      <c r="Q5335" s="4"/>
      <c r="R5335" s="4"/>
      <c r="S5335" s="21"/>
      <c r="T5335" s="21"/>
      <c r="V5335" s="89"/>
      <c r="Z5335" s="73"/>
      <c r="AA5335" s="73">
        <v>9.998978132025343</v>
      </c>
      <c r="AB5335" s="4"/>
      <c r="AC5335" s="74"/>
      <c r="AD5335" s="75"/>
      <c r="AE5335" s="75"/>
      <c r="AF5335" s="76"/>
      <c r="AJ5335" s="90"/>
      <c r="AK5335" s="18"/>
      <c r="AL5335" s="18"/>
      <c r="AT5335" s="18"/>
      <c r="AU5335" s="91"/>
    </row>
    <row r="5336" ht="12.0" customHeight="1">
      <c r="A5336" s="97">
        <v>1112306.0</v>
      </c>
      <c r="B5336" s="92" t="s">
        <v>5772</v>
      </c>
      <c r="C5336" s="93"/>
      <c r="D5336" s="82">
        <v>299.46</v>
      </c>
      <c r="E5336" s="94" t="s">
        <v>372</v>
      </c>
      <c r="F5336" s="84">
        <f t="shared" si="422"/>
        <v>365.3412</v>
      </c>
      <c r="G5336" s="95"/>
      <c r="H5336" s="69"/>
      <c r="I5336" s="76"/>
      <c r="J5336" s="108"/>
      <c r="K5336" s="88"/>
      <c r="N5336" s="18"/>
      <c r="P5336" s="4">
        <v>195.0</v>
      </c>
      <c r="Q5336" s="4"/>
      <c r="R5336" s="4"/>
      <c r="S5336" s="21"/>
      <c r="T5336" s="21"/>
      <c r="V5336" s="89"/>
      <c r="Z5336" s="73"/>
      <c r="AA5336" s="73">
        <v>9.998978132025343</v>
      </c>
      <c r="AB5336" s="4"/>
      <c r="AC5336" s="74"/>
      <c r="AD5336" s="75"/>
      <c r="AE5336" s="75"/>
      <c r="AF5336" s="76"/>
      <c r="AJ5336" s="90"/>
      <c r="AK5336" s="18"/>
      <c r="AL5336" s="18"/>
      <c r="AT5336" s="18"/>
      <c r="AU5336" s="91"/>
    </row>
    <row r="5337" ht="12.0" customHeight="1">
      <c r="A5337" s="97">
        <v>1112307.0</v>
      </c>
      <c r="B5337" s="92" t="s">
        <v>5773</v>
      </c>
      <c r="C5337" s="93"/>
      <c r="D5337" s="82">
        <v>299.46</v>
      </c>
      <c r="E5337" s="94" t="s">
        <v>372</v>
      </c>
      <c r="F5337" s="84">
        <f t="shared" si="422"/>
        <v>365.3412</v>
      </c>
      <c r="G5337" s="95"/>
      <c r="H5337" s="69"/>
      <c r="I5337" s="76"/>
      <c r="J5337" s="108"/>
      <c r="K5337" s="88"/>
      <c r="N5337" s="18"/>
      <c r="P5337" s="4">
        <v>195.0</v>
      </c>
      <c r="Q5337" s="4"/>
      <c r="R5337" s="4"/>
      <c r="S5337" s="21"/>
      <c r="T5337" s="21"/>
      <c r="V5337" s="89"/>
      <c r="Z5337" s="73"/>
      <c r="AA5337" s="73">
        <v>9.998978132025343</v>
      </c>
      <c r="AB5337" s="4"/>
      <c r="AC5337" s="74"/>
      <c r="AD5337" s="75"/>
      <c r="AE5337" s="75"/>
      <c r="AF5337" s="76"/>
      <c r="AJ5337" s="90"/>
      <c r="AK5337" s="18"/>
      <c r="AL5337" s="18"/>
      <c r="AT5337" s="18"/>
      <c r="AU5337" s="91"/>
    </row>
    <row r="5338" ht="12.0" customHeight="1">
      <c r="A5338" s="97">
        <v>1112308.0</v>
      </c>
      <c r="B5338" s="92" t="s">
        <v>5774</v>
      </c>
      <c r="C5338" s="93"/>
      <c r="D5338" s="82">
        <v>299.46</v>
      </c>
      <c r="E5338" s="94"/>
      <c r="F5338" s="84">
        <f t="shared" si="422"/>
        <v>365.3412</v>
      </c>
      <c r="G5338" s="95"/>
      <c r="H5338" s="69"/>
      <c r="I5338" s="76"/>
      <c r="J5338" s="108"/>
      <c r="K5338" s="88"/>
      <c r="N5338" s="18"/>
      <c r="P5338" s="4">
        <v>195.0</v>
      </c>
      <c r="Q5338" s="4"/>
      <c r="R5338" s="4"/>
      <c r="S5338" s="21"/>
      <c r="T5338" s="21"/>
      <c r="V5338" s="89"/>
      <c r="Z5338" s="73"/>
      <c r="AA5338" s="73">
        <v>9.998978132025343</v>
      </c>
      <c r="AB5338" s="4"/>
      <c r="AC5338" s="74"/>
      <c r="AD5338" s="75"/>
      <c r="AE5338" s="75"/>
      <c r="AF5338" s="76"/>
      <c r="AJ5338" s="90"/>
      <c r="AK5338" s="18"/>
      <c r="AL5338" s="18"/>
      <c r="AT5338" s="18"/>
      <c r="AU5338" s="91"/>
    </row>
    <row r="5339" ht="12.0" customHeight="1">
      <c r="A5339" s="97">
        <v>1112309.0</v>
      </c>
      <c r="B5339" s="92" t="s">
        <v>5775</v>
      </c>
      <c r="C5339" s="93"/>
      <c r="D5339" s="82">
        <v>415.6</v>
      </c>
      <c r="E5339" s="94" t="s">
        <v>372</v>
      </c>
      <c r="F5339" s="84">
        <f t="shared" si="422"/>
        <v>507.032</v>
      </c>
      <c r="G5339" s="95"/>
      <c r="H5339" s="69"/>
      <c r="I5339" s="76"/>
      <c r="J5339" s="108"/>
      <c r="K5339" s="88"/>
      <c r="N5339" s="18"/>
      <c r="P5339" s="4">
        <v>195.0</v>
      </c>
      <c r="Q5339" s="4"/>
      <c r="R5339" s="4"/>
      <c r="S5339" s="21"/>
      <c r="T5339" s="21"/>
      <c r="V5339" s="89"/>
      <c r="Z5339" s="73"/>
      <c r="AA5339" s="73">
        <v>9.998895556455466</v>
      </c>
      <c r="AB5339" s="4"/>
      <c r="AC5339" s="74"/>
      <c r="AD5339" s="75"/>
      <c r="AE5339" s="75"/>
      <c r="AF5339" s="76"/>
      <c r="AJ5339" s="90"/>
      <c r="AK5339" s="18"/>
      <c r="AL5339" s="18"/>
      <c r="AT5339" s="18"/>
      <c r="AU5339" s="91"/>
    </row>
    <row r="5340" ht="12.0" customHeight="1">
      <c r="A5340" s="97">
        <v>1112310.0</v>
      </c>
      <c r="B5340" s="92" t="s">
        <v>5776</v>
      </c>
      <c r="C5340" s="93"/>
      <c r="D5340" s="82">
        <v>415.6</v>
      </c>
      <c r="E5340" s="94" t="s">
        <v>372</v>
      </c>
      <c r="F5340" s="84">
        <f t="shared" si="422"/>
        <v>507.032</v>
      </c>
      <c r="G5340" s="95"/>
      <c r="H5340" s="69"/>
      <c r="I5340" s="76"/>
      <c r="J5340" s="108"/>
      <c r="K5340" s="88"/>
      <c r="N5340" s="18"/>
      <c r="P5340" s="4">
        <v>195.0</v>
      </c>
      <c r="Q5340" s="4"/>
      <c r="R5340" s="4"/>
      <c r="S5340" s="21"/>
      <c r="T5340" s="21"/>
      <c r="V5340" s="89"/>
      <c r="Z5340" s="73"/>
      <c r="AA5340" s="73">
        <v>9.998895556455466</v>
      </c>
      <c r="AB5340" s="4"/>
      <c r="AC5340" s="74"/>
      <c r="AD5340" s="75"/>
      <c r="AE5340" s="75"/>
      <c r="AF5340" s="76"/>
      <c r="AJ5340" s="90"/>
      <c r="AK5340" s="18"/>
      <c r="AL5340" s="18"/>
      <c r="AT5340" s="18"/>
      <c r="AU5340" s="91"/>
    </row>
    <row r="5341" ht="12.0" customHeight="1">
      <c r="A5341" s="97">
        <v>1112311.0</v>
      </c>
      <c r="B5341" s="92" t="s">
        <v>5777</v>
      </c>
      <c r="C5341" s="93"/>
      <c r="D5341" s="82">
        <v>415.6</v>
      </c>
      <c r="E5341" s="94" t="s">
        <v>372</v>
      </c>
      <c r="F5341" s="84">
        <f t="shared" si="422"/>
        <v>507.032</v>
      </c>
      <c r="G5341" s="95"/>
      <c r="H5341" s="69"/>
      <c r="I5341" s="76"/>
      <c r="J5341" s="108"/>
      <c r="K5341" s="88"/>
      <c r="N5341" s="18"/>
      <c r="P5341" s="4">
        <v>195.0</v>
      </c>
      <c r="Q5341" s="4"/>
      <c r="R5341" s="4"/>
      <c r="S5341" s="21"/>
      <c r="T5341" s="21"/>
      <c r="V5341" s="89"/>
      <c r="Z5341" s="73"/>
      <c r="AA5341" s="73">
        <v>9.998895556455466</v>
      </c>
      <c r="AB5341" s="4"/>
      <c r="AC5341" s="74"/>
      <c r="AD5341" s="75"/>
      <c r="AE5341" s="75"/>
      <c r="AF5341" s="76"/>
      <c r="AJ5341" s="90"/>
      <c r="AK5341" s="18"/>
      <c r="AL5341" s="18"/>
      <c r="AT5341" s="18"/>
      <c r="AU5341" s="91"/>
    </row>
    <row r="5342" ht="12.0" customHeight="1">
      <c r="A5342" s="97">
        <v>1112312.0</v>
      </c>
      <c r="B5342" s="92" t="s">
        <v>5778</v>
      </c>
      <c r="C5342" s="93"/>
      <c r="D5342" s="82">
        <v>415.6</v>
      </c>
      <c r="E5342" s="94" t="s">
        <v>372</v>
      </c>
      <c r="F5342" s="84">
        <f t="shared" si="422"/>
        <v>507.032</v>
      </c>
      <c r="G5342" s="95"/>
      <c r="H5342" s="69"/>
      <c r="I5342" s="76"/>
      <c r="J5342" s="108"/>
      <c r="K5342" s="88"/>
      <c r="N5342" s="18"/>
      <c r="P5342" s="4">
        <v>195.0</v>
      </c>
      <c r="Q5342" s="4"/>
      <c r="R5342" s="4"/>
      <c r="S5342" s="21"/>
      <c r="T5342" s="21"/>
      <c r="V5342" s="89"/>
      <c r="Z5342" s="73"/>
      <c r="AA5342" s="73">
        <v>9.998895556455466</v>
      </c>
      <c r="AB5342" s="4"/>
      <c r="AC5342" s="74"/>
      <c r="AD5342" s="75"/>
      <c r="AE5342" s="75"/>
      <c r="AF5342" s="76"/>
      <c r="AJ5342" s="90"/>
      <c r="AK5342" s="18"/>
      <c r="AL5342" s="18"/>
      <c r="AT5342" s="18"/>
      <c r="AU5342" s="91"/>
    </row>
    <row r="5343" ht="12.0" customHeight="1">
      <c r="A5343" s="97">
        <v>1112313.0</v>
      </c>
      <c r="B5343" s="92" t="s">
        <v>5779</v>
      </c>
      <c r="C5343" s="93"/>
      <c r="D5343" s="82">
        <v>415.6</v>
      </c>
      <c r="E5343" s="94"/>
      <c r="F5343" s="84">
        <f t="shared" si="422"/>
        <v>507.032</v>
      </c>
      <c r="G5343" s="95"/>
      <c r="H5343" s="69"/>
      <c r="I5343" s="76"/>
      <c r="J5343" s="108"/>
      <c r="K5343" s="88"/>
      <c r="N5343" s="18"/>
      <c r="P5343" s="4">
        <v>195.0</v>
      </c>
      <c r="Q5343" s="4"/>
      <c r="R5343" s="4"/>
      <c r="S5343" s="21"/>
      <c r="T5343" s="21"/>
      <c r="V5343" s="89"/>
      <c r="Z5343" s="73"/>
      <c r="AA5343" s="73">
        <v>9.998895556455466</v>
      </c>
      <c r="AB5343" s="4"/>
      <c r="AC5343" s="74"/>
      <c r="AD5343" s="75"/>
      <c r="AE5343" s="75"/>
      <c r="AF5343" s="76"/>
      <c r="AJ5343" s="90"/>
      <c r="AK5343" s="18"/>
      <c r="AL5343" s="18"/>
      <c r="AT5343" s="18"/>
      <c r="AU5343" s="91"/>
    </row>
    <row r="5344" ht="12.0" customHeight="1">
      <c r="A5344" s="97">
        <v>1112314.0</v>
      </c>
      <c r="B5344" s="92" t="s">
        <v>5780</v>
      </c>
      <c r="C5344" s="93"/>
      <c r="D5344" s="82">
        <v>415.6</v>
      </c>
      <c r="E5344" s="94" t="s">
        <v>372</v>
      </c>
      <c r="F5344" s="84">
        <f t="shared" si="422"/>
        <v>507.032</v>
      </c>
      <c r="G5344" s="95"/>
      <c r="H5344" s="69"/>
      <c r="I5344" s="76"/>
      <c r="J5344" s="108"/>
      <c r="K5344" s="88"/>
      <c r="N5344" s="18"/>
      <c r="P5344" s="4">
        <v>195.0</v>
      </c>
      <c r="Q5344" s="4"/>
      <c r="R5344" s="4"/>
      <c r="S5344" s="21"/>
      <c r="T5344" s="21"/>
      <c r="V5344" s="89"/>
      <c r="Z5344" s="73"/>
      <c r="AA5344" s="73">
        <v>9.998895556455466</v>
      </c>
      <c r="AB5344" s="4"/>
      <c r="AC5344" s="74"/>
      <c r="AD5344" s="75"/>
      <c r="AE5344" s="75"/>
      <c r="AF5344" s="76"/>
      <c r="AJ5344" s="90"/>
      <c r="AK5344" s="18"/>
      <c r="AL5344" s="18"/>
      <c r="AT5344" s="18"/>
      <c r="AU5344" s="91"/>
    </row>
    <row r="5345" ht="12.0" customHeight="1">
      <c r="A5345" s="97">
        <v>1112315.0</v>
      </c>
      <c r="B5345" s="92" t="s">
        <v>5781</v>
      </c>
      <c r="C5345" s="93"/>
      <c r="D5345" s="82">
        <v>415.6</v>
      </c>
      <c r="E5345" s="94" t="s">
        <v>372</v>
      </c>
      <c r="F5345" s="84">
        <f t="shared" si="422"/>
        <v>507.032</v>
      </c>
      <c r="G5345" s="95"/>
      <c r="H5345" s="69"/>
      <c r="I5345" s="76"/>
      <c r="J5345" s="108"/>
      <c r="K5345" s="88"/>
      <c r="N5345" s="18"/>
      <c r="P5345" s="4">
        <v>195.0</v>
      </c>
      <c r="Q5345" s="4"/>
      <c r="R5345" s="4"/>
      <c r="S5345" s="21"/>
      <c r="T5345" s="21"/>
      <c r="V5345" s="89"/>
      <c r="Z5345" s="73"/>
      <c r="AA5345" s="73">
        <v>9.998895556455466</v>
      </c>
      <c r="AB5345" s="4"/>
      <c r="AC5345" s="74"/>
      <c r="AD5345" s="75"/>
      <c r="AE5345" s="75"/>
      <c r="AF5345" s="76"/>
      <c r="AJ5345" s="90"/>
      <c r="AK5345" s="18"/>
      <c r="AL5345" s="18"/>
      <c r="AT5345" s="18"/>
      <c r="AU5345" s="91"/>
    </row>
    <row r="5346" ht="12.0" customHeight="1">
      <c r="A5346" s="109">
        <v>1112316.0</v>
      </c>
      <c r="B5346" s="110" t="s">
        <v>5782</v>
      </c>
      <c r="C5346" s="111"/>
      <c r="D5346" s="82">
        <v>415.6</v>
      </c>
      <c r="E5346" s="121"/>
      <c r="F5346" s="128">
        <f t="shared" si="422"/>
        <v>507.032</v>
      </c>
      <c r="G5346" s="112"/>
      <c r="H5346" s="69"/>
      <c r="I5346" s="76"/>
      <c r="J5346" s="108"/>
      <c r="K5346" s="88"/>
      <c r="N5346" s="18"/>
      <c r="P5346" s="4">
        <v>195.0</v>
      </c>
      <c r="Q5346" s="4"/>
      <c r="R5346" s="4"/>
      <c r="S5346" s="21"/>
      <c r="T5346" s="21"/>
      <c r="V5346" s="89"/>
      <c r="Z5346" s="73"/>
      <c r="AA5346" s="73">
        <v>9.998895556455466</v>
      </c>
      <c r="AB5346" s="4"/>
      <c r="AC5346" s="74"/>
      <c r="AD5346" s="75"/>
      <c r="AE5346" s="75"/>
      <c r="AF5346" s="76"/>
      <c r="AJ5346" s="90"/>
      <c r="AK5346" s="18"/>
      <c r="AL5346" s="18"/>
      <c r="AT5346" s="18"/>
      <c r="AU5346" s="91"/>
    </row>
    <row r="5347" ht="75.0" customHeight="1">
      <c r="A5347" s="62">
        <v>196.0</v>
      </c>
      <c r="B5347" s="166" t="s">
        <v>5783</v>
      </c>
      <c r="C5347" s="66"/>
      <c r="D5347" s="82"/>
      <c r="E5347" s="66"/>
      <c r="F5347" s="114"/>
      <c r="G5347" s="68"/>
      <c r="H5347" s="69"/>
      <c r="I5347" s="70">
        <v>0.0</v>
      </c>
      <c r="J5347" s="71"/>
      <c r="K5347" s="71"/>
      <c r="N5347" s="18"/>
      <c r="P5347" s="4">
        <v>112.0</v>
      </c>
      <c r="Q5347" s="4"/>
      <c r="R5347" s="5"/>
      <c r="S5347" s="21"/>
      <c r="T5347" s="21"/>
      <c r="V5347" s="72"/>
      <c r="Z5347" s="73"/>
      <c r="AA5347" s="73"/>
      <c r="AB5347" s="4"/>
      <c r="AC5347" s="74"/>
      <c r="AD5347" s="75"/>
      <c r="AE5347" s="75"/>
      <c r="AF5347" s="76"/>
      <c r="AJ5347" s="90"/>
      <c r="AK5347" s="18"/>
      <c r="AL5347" s="18"/>
      <c r="AT5347" s="18"/>
      <c r="AU5347" s="91"/>
    </row>
    <row r="5348" ht="12.0" customHeight="1">
      <c r="A5348" s="79">
        <v>5104001.0</v>
      </c>
      <c r="B5348" s="80" t="s">
        <v>5784</v>
      </c>
      <c r="C5348" s="81" t="str">
        <f t="shared" ref="C5348:C5378" si="423">IF(MROUND(AL5348/(AO5348*F5348),1)=0,"",MROUND(AL5348/(AO5348*F5348),1))</f>
        <v/>
      </c>
      <c r="D5348" s="82">
        <v>129.29</v>
      </c>
      <c r="E5348" s="83" t="s">
        <v>245</v>
      </c>
      <c r="F5348" s="84">
        <f t="shared" ref="F5348:F5403" si="424">D5348*1.22</f>
        <v>157.7338</v>
      </c>
      <c r="G5348" s="85" t="s">
        <v>252</v>
      </c>
      <c r="H5348" s="69"/>
      <c r="I5348" s="87" t="s">
        <v>538</v>
      </c>
      <c r="J5348" s="76"/>
      <c r="K5348" s="88"/>
      <c r="N5348" s="18"/>
      <c r="P5348" s="4">
        <v>112.0</v>
      </c>
      <c r="Q5348" s="4"/>
      <c r="R5348" s="4"/>
      <c r="S5348" s="21"/>
      <c r="T5348" s="21"/>
      <c r="V5348" s="89"/>
      <c r="Z5348" s="73"/>
      <c r="AA5348" s="73">
        <v>12.0</v>
      </c>
      <c r="AB5348" s="4"/>
      <c r="AC5348" s="74"/>
      <c r="AD5348" s="75"/>
      <c r="AE5348" s="75"/>
      <c r="AF5348" s="76"/>
      <c r="AJ5348" s="90">
        <v>1104001.0</v>
      </c>
      <c r="AK5348" s="18"/>
      <c r="AL5348" s="8">
        <f t="shared" ref="AL5348:AL5378" si="425">$I$5347/31</f>
        <v>0</v>
      </c>
      <c r="AO5348" s="8">
        <v>10.270493549716925</v>
      </c>
      <c r="AT5348" s="18"/>
      <c r="AU5348" s="91"/>
    </row>
    <row r="5349" ht="12.0" customHeight="1">
      <c r="A5349" s="97">
        <v>5104002.0</v>
      </c>
      <c r="B5349" s="92" t="s">
        <v>5785</v>
      </c>
      <c r="C5349" s="81" t="str">
        <f t="shared" si="423"/>
        <v/>
      </c>
      <c r="D5349" s="82">
        <v>132.98</v>
      </c>
      <c r="E5349" s="94" t="s">
        <v>245</v>
      </c>
      <c r="F5349" s="84">
        <f t="shared" si="424"/>
        <v>162.2356</v>
      </c>
      <c r="G5349" s="95" t="s">
        <v>252</v>
      </c>
      <c r="H5349" s="69"/>
      <c r="I5349" s="187" t="s">
        <v>5786</v>
      </c>
      <c r="J5349" s="76"/>
      <c r="K5349" s="88"/>
      <c r="N5349" s="18"/>
      <c r="P5349" s="4">
        <v>112.0</v>
      </c>
      <c r="Q5349" s="4"/>
      <c r="R5349" s="4"/>
      <c r="S5349" s="21"/>
      <c r="T5349" s="21"/>
      <c r="V5349" s="89"/>
      <c r="Z5349" s="73"/>
      <c r="AA5349" s="73">
        <v>12.000920492463464</v>
      </c>
      <c r="AB5349" s="4"/>
      <c r="AC5349" s="74"/>
      <c r="AD5349" s="75"/>
      <c r="AE5349" s="75"/>
      <c r="AF5349" s="76"/>
      <c r="AJ5349" s="90">
        <v>1104002.0</v>
      </c>
      <c r="AK5349" s="18"/>
      <c r="AL5349" s="8">
        <f t="shared" si="425"/>
        <v>0</v>
      </c>
      <c r="AO5349" s="8">
        <v>6.354613310039802</v>
      </c>
      <c r="AT5349" s="18"/>
      <c r="AU5349" s="91"/>
    </row>
    <row r="5350" ht="12.0" customHeight="1">
      <c r="A5350" s="97">
        <v>1104003.0</v>
      </c>
      <c r="B5350" s="92" t="s">
        <v>5787</v>
      </c>
      <c r="C5350" s="81" t="str">
        <f t="shared" si="423"/>
        <v/>
      </c>
      <c r="D5350" s="82">
        <v>84.03</v>
      </c>
      <c r="E5350" s="83" t="s">
        <v>245</v>
      </c>
      <c r="F5350" s="127">
        <f t="shared" si="424"/>
        <v>102.5166</v>
      </c>
      <c r="G5350" s="95" t="s">
        <v>246</v>
      </c>
      <c r="H5350" s="69"/>
      <c r="I5350" s="188"/>
      <c r="J5350" s="76"/>
      <c r="K5350" s="88"/>
      <c r="N5350" s="18"/>
      <c r="P5350" s="4">
        <v>112.0</v>
      </c>
      <c r="Q5350" s="4"/>
      <c r="R5350" s="4"/>
      <c r="S5350" s="21"/>
      <c r="T5350" s="21"/>
      <c r="V5350" s="89"/>
      <c r="Z5350" s="73"/>
      <c r="AA5350" s="73">
        <v>0.0</v>
      </c>
      <c r="AB5350" s="4"/>
      <c r="AC5350" s="74"/>
      <c r="AD5350" s="75"/>
      <c r="AE5350" s="75"/>
      <c r="AF5350" s="76"/>
      <c r="AJ5350" s="90"/>
      <c r="AK5350" s="18"/>
      <c r="AL5350" s="8">
        <f t="shared" si="425"/>
        <v>0</v>
      </c>
      <c r="AO5350" s="8">
        <v>149.55914788923738</v>
      </c>
      <c r="AT5350" s="18"/>
      <c r="AU5350" s="91"/>
    </row>
    <row r="5351" ht="12.0" customHeight="1">
      <c r="A5351" s="97">
        <v>5104004.0</v>
      </c>
      <c r="B5351" s="92" t="s">
        <v>5788</v>
      </c>
      <c r="C5351" s="81" t="str">
        <f t="shared" si="423"/>
        <v/>
      </c>
      <c r="D5351" s="82">
        <v>145.0</v>
      </c>
      <c r="E5351" s="94" t="s">
        <v>245</v>
      </c>
      <c r="F5351" s="84">
        <f t="shared" si="424"/>
        <v>176.9</v>
      </c>
      <c r="G5351" s="95" t="s">
        <v>252</v>
      </c>
      <c r="H5351" s="69"/>
      <c r="I5351" s="19" t="s">
        <v>4874</v>
      </c>
      <c r="J5351" s="76"/>
      <c r="K5351" s="88"/>
      <c r="N5351" s="18"/>
      <c r="P5351" s="4">
        <v>112.0</v>
      </c>
      <c r="Q5351" s="4"/>
      <c r="R5351" s="4"/>
      <c r="S5351" s="21"/>
      <c r="T5351" s="21"/>
      <c r="V5351" s="89"/>
      <c r="Z5351" s="73"/>
      <c r="AA5351" s="73">
        <v>11.9974675530231</v>
      </c>
      <c r="AB5351" s="4"/>
      <c r="AC5351" s="74"/>
      <c r="AD5351" s="75"/>
      <c r="AE5351" s="75"/>
      <c r="AF5351" s="76"/>
      <c r="AJ5351" s="90">
        <v>1104004.0</v>
      </c>
      <c r="AK5351" s="18"/>
      <c r="AL5351" s="8">
        <f t="shared" si="425"/>
        <v>0</v>
      </c>
      <c r="AO5351" s="8">
        <v>1.8684399616588057</v>
      </c>
      <c r="AT5351" s="18"/>
      <c r="AU5351" s="91"/>
    </row>
    <row r="5352" ht="12.0" customHeight="1">
      <c r="A5352" s="97">
        <v>5104005.0</v>
      </c>
      <c r="B5352" s="92" t="s">
        <v>5789</v>
      </c>
      <c r="C5352" s="81" t="str">
        <f t="shared" si="423"/>
        <v/>
      </c>
      <c r="D5352" s="82">
        <v>155.03</v>
      </c>
      <c r="E5352" s="94" t="s">
        <v>245</v>
      </c>
      <c r="F5352" s="84">
        <f t="shared" si="424"/>
        <v>189.1366</v>
      </c>
      <c r="G5352" s="95" t="s">
        <v>246</v>
      </c>
      <c r="H5352" s="69"/>
      <c r="J5352" s="76"/>
      <c r="K5352" s="88"/>
      <c r="N5352" s="18"/>
      <c r="P5352" s="4">
        <v>112.0</v>
      </c>
      <c r="Q5352" s="4"/>
      <c r="R5352" s="4"/>
      <c r="S5352" s="21"/>
      <c r="T5352" s="21"/>
      <c r="V5352" s="89"/>
      <c r="Z5352" s="73"/>
      <c r="AA5352" s="73">
        <v>12.001579155151987</v>
      </c>
      <c r="AB5352" s="4"/>
      <c r="AC5352" s="74"/>
      <c r="AD5352" s="75"/>
      <c r="AE5352" s="75"/>
      <c r="AF5352" s="76"/>
      <c r="AJ5352" s="90">
        <v>1104005.0</v>
      </c>
      <c r="AK5352" s="18"/>
      <c r="AL5352" s="8">
        <f t="shared" si="425"/>
        <v>0</v>
      </c>
      <c r="AO5352" s="8">
        <v>55.67554504178777</v>
      </c>
      <c r="AT5352" s="18"/>
      <c r="AU5352" s="91"/>
    </row>
    <row r="5353" ht="12.0" customHeight="1">
      <c r="A5353" s="97">
        <v>5104006.0</v>
      </c>
      <c r="B5353" s="92" t="s">
        <v>5790</v>
      </c>
      <c r="C5353" s="81" t="str">
        <f t="shared" si="423"/>
        <v/>
      </c>
      <c r="D5353" s="82">
        <v>155.03</v>
      </c>
      <c r="E5353" s="94" t="s">
        <v>245</v>
      </c>
      <c r="F5353" s="84">
        <f t="shared" si="424"/>
        <v>189.1366</v>
      </c>
      <c r="G5353" s="95" t="s">
        <v>252</v>
      </c>
      <c r="H5353" s="69"/>
      <c r="J5353" s="76"/>
      <c r="K5353" s="88"/>
      <c r="N5353" s="18"/>
      <c r="P5353" s="4">
        <v>112.0</v>
      </c>
      <c r="Q5353" s="4"/>
      <c r="R5353" s="4"/>
      <c r="S5353" s="21"/>
      <c r="T5353" s="21"/>
      <c r="V5353" s="89"/>
      <c r="Z5353" s="73"/>
      <c r="AA5353" s="73">
        <v>12.001579155151987</v>
      </c>
      <c r="AB5353" s="4"/>
      <c r="AC5353" s="74"/>
      <c r="AD5353" s="75"/>
      <c r="AE5353" s="75"/>
      <c r="AF5353" s="76"/>
      <c r="AJ5353" s="90">
        <v>1104006.0</v>
      </c>
      <c r="AK5353" s="18"/>
      <c r="AL5353" s="8">
        <f t="shared" si="425"/>
        <v>0</v>
      </c>
      <c r="AO5353" s="8">
        <v>0.8807430854068123</v>
      </c>
      <c r="AT5353" s="18"/>
      <c r="AU5353" s="91"/>
    </row>
    <row r="5354" ht="12.0" customHeight="1">
      <c r="A5354" s="97">
        <v>5104007.0</v>
      </c>
      <c r="B5354" s="92" t="s">
        <v>5791</v>
      </c>
      <c r="C5354" s="81" t="str">
        <f t="shared" si="423"/>
        <v/>
      </c>
      <c r="D5354" s="82">
        <v>226.38</v>
      </c>
      <c r="E5354" s="94" t="s">
        <v>245</v>
      </c>
      <c r="F5354" s="84">
        <f t="shared" si="424"/>
        <v>276.1836</v>
      </c>
      <c r="G5354" s="95" t="s">
        <v>246</v>
      </c>
      <c r="H5354" s="69"/>
      <c r="I5354" s="76"/>
      <c r="J5354" s="76"/>
      <c r="K5354" s="88"/>
      <c r="N5354" s="18"/>
      <c r="P5354" s="4">
        <v>112.0</v>
      </c>
      <c r="Q5354" s="4"/>
      <c r="R5354" s="4"/>
      <c r="S5354" s="21"/>
      <c r="T5354" s="21"/>
      <c r="V5354" s="89"/>
      <c r="Z5354" s="73"/>
      <c r="AA5354" s="73">
        <v>11.997296383913493</v>
      </c>
      <c r="AB5354" s="4"/>
      <c r="AC5354" s="74"/>
      <c r="AD5354" s="75"/>
      <c r="AE5354" s="75"/>
      <c r="AF5354" s="76"/>
      <c r="AJ5354" s="90">
        <v>1104007.0</v>
      </c>
      <c r="AK5354" s="18"/>
      <c r="AL5354" s="8">
        <f t="shared" si="425"/>
        <v>0</v>
      </c>
      <c r="AO5354" s="8">
        <v>2.78008240852096</v>
      </c>
      <c r="AT5354" s="18"/>
      <c r="AU5354" s="91"/>
    </row>
    <row r="5355" ht="12.0" customHeight="1">
      <c r="A5355" s="97">
        <v>5104008.0</v>
      </c>
      <c r="B5355" s="92" t="s">
        <v>5792</v>
      </c>
      <c r="C5355" s="81" t="str">
        <f t="shared" si="423"/>
        <v/>
      </c>
      <c r="D5355" s="82">
        <v>226.38</v>
      </c>
      <c r="E5355" s="94" t="s">
        <v>245</v>
      </c>
      <c r="F5355" s="84">
        <f t="shared" si="424"/>
        <v>276.1836</v>
      </c>
      <c r="G5355" s="95" t="s">
        <v>252</v>
      </c>
      <c r="H5355" s="69"/>
      <c r="I5355" s="87" t="s">
        <v>1735</v>
      </c>
      <c r="J5355" s="76"/>
      <c r="K5355" s="88"/>
      <c r="N5355" s="18"/>
      <c r="P5355" s="4">
        <v>112.0</v>
      </c>
      <c r="Q5355" s="4"/>
      <c r="R5355" s="4"/>
      <c r="S5355" s="21"/>
      <c r="T5355" s="21"/>
      <c r="V5355" s="89"/>
      <c r="Z5355" s="73"/>
      <c r="AA5355" s="73">
        <v>11.997296383913493</v>
      </c>
      <c r="AB5355" s="4"/>
      <c r="AC5355" s="74"/>
      <c r="AD5355" s="75"/>
      <c r="AE5355" s="75"/>
      <c r="AF5355" s="76"/>
      <c r="AJ5355" s="90">
        <v>1104008.0</v>
      </c>
      <c r="AK5355" s="18"/>
      <c r="AL5355" s="8">
        <f t="shared" si="425"/>
        <v>0</v>
      </c>
      <c r="AO5355" s="8">
        <v>0.4956135770065221</v>
      </c>
      <c r="AT5355" s="18"/>
      <c r="AU5355" s="91"/>
    </row>
    <row r="5356" ht="12.0" customHeight="1">
      <c r="A5356" s="97">
        <v>5104009.0</v>
      </c>
      <c r="B5356" s="92" t="s">
        <v>5793</v>
      </c>
      <c r="C5356" s="81" t="str">
        <f t="shared" si="423"/>
        <v/>
      </c>
      <c r="D5356" s="82">
        <v>267.23</v>
      </c>
      <c r="E5356" s="94" t="s">
        <v>245</v>
      </c>
      <c r="F5356" s="84">
        <f t="shared" si="424"/>
        <v>326.0206</v>
      </c>
      <c r="G5356" s="95" t="s">
        <v>246</v>
      </c>
      <c r="H5356" s="69"/>
      <c r="I5356" s="187" t="s">
        <v>5794</v>
      </c>
      <c r="J5356" s="76"/>
      <c r="K5356" s="88"/>
      <c r="N5356" s="18"/>
      <c r="P5356" s="4">
        <v>112.0</v>
      </c>
      <c r="Q5356" s="4"/>
      <c r="R5356" s="4"/>
      <c r="S5356" s="21"/>
      <c r="T5356" s="21"/>
      <c r="V5356" s="89"/>
      <c r="Z5356" s="73"/>
      <c r="AA5356" s="73">
        <v>12.00114514743774</v>
      </c>
      <c r="AB5356" s="4"/>
      <c r="AC5356" s="74"/>
      <c r="AD5356" s="75"/>
      <c r="AE5356" s="75"/>
      <c r="AF5356" s="76"/>
      <c r="AJ5356" s="90">
        <v>1104009.0</v>
      </c>
      <c r="AK5356" s="18"/>
      <c r="AL5356" s="8">
        <f t="shared" si="425"/>
        <v>0</v>
      </c>
      <c r="AO5356" s="8">
        <v>0.9894423829368337</v>
      </c>
      <c r="AT5356" s="18"/>
      <c r="AU5356" s="91"/>
    </row>
    <row r="5357" ht="12.0" customHeight="1">
      <c r="A5357" s="97">
        <v>5104010.0</v>
      </c>
      <c r="B5357" s="92" t="s">
        <v>5795</v>
      </c>
      <c r="C5357" s="81" t="str">
        <f t="shared" si="423"/>
        <v/>
      </c>
      <c r="D5357" s="82">
        <v>267.23</v>
      </c>
      <c r="E5357" s="94" t="s">
        <v>245</v>
      </c>
      <c r="F5357" s="84">
        <f t="shared" si="424"/>
        <v>326.0206</v>
      </c>
      <c r="G5357" s="95" t="s">
        <v>246</v>
      </c>
      <c r="H5357" s="69"/>
      <c r="I5357" s="188"/>
      <c r="J5357" s="76"/>
      <c r="K5357" s="88"/>
      <c r="N5357" s="18"/>
      <c r="P5357" s="4">
        <v>112.0</v>
      </c>
      <c r="Q5357" s="4"/>
      <c r="R5357" s="4"/>
      <c r="S5357" s="21"/>
      <c r="T5357" s="21"/>
      <c r="V5357" s="89"/>
      <c r="Z5357" s="73"/>
      <c r="AA5357" s="73">
        <v>12.00114514743774</v>
      </c>
      <c r="AB5357" s="4"/>
      <c r="AC5357" s="74"/>
      <c r="AD5357" s="75"/>
      <c r="AE5357" s="75"/>
      <c r="AF5357" s="76"/>
      <c r="AJ5357" s="90">
        <v>1104010.0</v>
      </c>
      <c r="AK5357" s="18"/>
      <c r="AL5357" s="8">
        <f t="shared" si="425"/>
        <v>0</v>
      </c>
      <c r="AO5357" s="8">
        <v>0.5981153029128745</v>
      </c>
      <c r="AT5357" s="18"/>
      <c r="AU5357" s="91"/>
    </row>
    <row r="5358" ht="12.0" customHeight="1">
      <c r="A5358" s="97">
        <v>5104011.0</v>
      </c>
      <c r="B5358" s="92" t="s">
        <v>5796</v>
      </c>
      <c r="C5358" s="81" t="str">
        <f t="shared" si="423"/>
        <v/>
      </c>
      <c r="D5358" s="82">
        <v>267.23</v>
      </c>
      <c r="E5358" s="94" t="s">
        <v>245</v>
      </c>
      <c r="F5358" s="84">
        <f t="shared" si="424"/>
        <v>326.0206</v>
      </c>
      <c r="G5358" s="95" t="s">
        <v>252</v>
      </c>
      <c r="H5358" s="69"/>
      <c r="I5358" s="76"/>
      <c r="J5358" s="76"/>
      <c r="K5358" s="88"/>
      <c r="N5358" s="18"/>
      <c r="P5358" s="4">
        <v>112.0</v>
      </c>
      <c r="Q5358" s="4"/>
      <c r="R5358" s="4"/>
      <c r="S5358" s="21"/>
      <c r="T5358" s="21"/>
      <c r="V5358" s="89"/>
      <c r="Z5358" s="73"/>
      <c r="AA5358" s="73">
        <v>12.00114514743774</v>
      </c>
      <c r="AB5358" s="4"/>
      <c r="AC5358" s="74"/>
      <c r="AD5358" s="75"/>
      <c r="AE5358" s="75"/>
      <c r="AF5358" s="76"/>
      <c r="AJ5358" s="90">
        <v>1104011.0</v>
      </c>
      <c r="AK5358" s="18"/>
      <c r="AL5358" s="8">
        <f t="shared" si="425"/>
        <v>0</v>
      </c>
      <c r="AO5358" s="8">
        <v>0.4476981871308249</v>
      </c>
      <c r="AT5358" s="18"/>
      <c r="AU5358" s="91"/>
    </row>
    <row r="5359" ht="12.0" customHeight="1">
      <c r="A5359" s="97">
        <v>5104012.0</v>
      </c>
      <c r="B5359" s="92" t="s">
        <v>5797</v>
      </c>
      <c r="C5359" s="81" t="str">
        <f t="shared" si="423"/>
        <v/>
      </c>
      <c r="D5359" s="82">
        <v>325.85</v>
      </c>
      <c r="E5359" s="94" t="s">
        <v>245</v>
      </c>
      <c r="F5359" s="84">
        <f t="shared" si="424"/>
        <v>397.537</v>
      </c>
      <c r="G5359" s="95" t="s">
        <v>246</v>
      </c>
      <c r="H5359" s="69"/>
      <c r="I5359" s="76"/>
      <c r="J5359" s="76"/>
      <c r="K5359" s="88"/>
      <c r="N5359" s="18"/>
      <c r="P5359" s="4">
        <v>112.0</v>
      </c>
      <c r="Q5359" s="4"/>
      <c r="R5359" s="4"/>
      <c r="S5359" s="21"/>
      <c r="T5359" s="21"/>
      <c r="V5359" s="89"/>
      <c r="Z5359" s="73"/>
      <c r="AA5359" s="73">
        <v>12.001690378926611</v>
      </c>
      <c r="AB5359" s="4"/>
      <c r="AC5359" s="74"/>
      <c r="AD5359" s="75"/>
      <c r="AE5359" s="75"/>
      <c r="AF5359" s="76"/>
      <c r="AJ5359" s="90">
        <v>1104012.0</v>
      </c>
      <c r="AK5359" s="18"/>
      <c r="AL5359" s="8">
        <f t="shared" si="425"/>
        <v>0</v>
      </c>
      <c r="AO5359" s="8">
        <v>0.9459968924922632</v>
      </c>
      <c r="AT5359" s="18"/>
      <c r="AU5359" s="91"/>
    </row>
    <row r="5360" ht="12.0" customHeight="1">
      <c r="A5360" s="97">
        <v>5104013.0</v>
      </c>
      <c r="B5360" s="92" t="s">
        <v>5798</v>
      </c>
      <c r="C5360" s="81" t="str">
        <f t="shared" si="423"/>
        <v/>
      </c>
      <c r="D5360" s="82">
        <v>325.85</v>
      </c>
      <c r="E5360" s="94" t="s">
        <v>245</v>
      </c>
      <c r="F5360" s="84">
        <f t="shared" si="424"/>
        <v>397.537</v>
      </c>
      <c r="G5360" s="95" t="s">
        <v>246</v>
      </c>
      <c r="H5360" s="69"/>
      <c r="I5360" s="76"/>
      <c r="J5360" s="76"/>
      <c r="K5360" s="88"/>
      <c r="N5360" s="18"/>
      <c r="P5360" s="4">
        <v>112.0</v>
      </c>
      <c r="Q5360" s="4"/>
      <c r="R5360" s="4"/>
      <c r="S5360" s="21"/>
      <c r="T5360" s="21"/>
      <c r="V5360" s="89"/>
      <c r="Z5360" s="73"/>
      <c r="AA5360" s="73">
        <v>12.001690378926611</v>
      </c>
      <c r="AB5360" s="4"/>
      <c r="AC5360" s="74"/>
      <c r="AD5360" s="75"/>
      <c r="AE5360" s="75"/>
      <c r="AF5360" s="76"/>
      <c r="AJ5360" s="90">
        <v>1104013.0</v>
      </c>
      <c r="AK5360" s="18"/>
      <c r="AL5360" s="8">
        <f t="shared" si="425"/>
        <v>0</v>
      </c>
      <c r="AO5360" s="8">
        <v>1.7409895861829443</v>
      </c>
      <c r="AT5360" s="18"/>
      <c r="AU5360" s="91"/>
    </row>
    <row r="5361" ht="12.0" customHeight="1">
      <c r="A5361" s="97">
        <v>5104014.0</v>
      </c>
      <c r="B5361" s="92" t="s">
        <v>5799</v>
      </c>
      <c r="C5361" s="81" t="str">
        <f t="shared" si="423"/>
        <v/>
      </c>
      <c r="D5361" s="82">
        <v>325.85</v>
      </c>
      <c r="E5361" s="94" t="s">
        <v>245</v>
      </c>
      <c r="F5361" s="84">
        <f t="shared" si="424"/>
        <v>397.537</v>
      </c>
      <c r="G5361" s="95" t="s">
        <v>252</v>
      </c>
      <c r="H5361" s="69"/>
      <c r="I5361" s="76"/>
      <c r="J5361" s="76"/>
      <c r="K5361" s="88"/>
      <c r="N5361" s="18"/>
      <c r="P5361" s="4">
        <v>112.0</v>
      </c>
      <c r="Q5361" s="4"/>
      <c r="R5361" s="4"/>
      <c r="S5361" s="21"/>
      <c r="T5361" s="21"/>
      <c r="V5361" s="89"/>
      <c r="Z5361" s="73"/>
      <c r="AA5361" s="73">
        <v>12.001690378926611</v>
      </c>
      <c r="AB5361" s="4"/>
      <c r="AC5361" s="74"/>
      <c r="AD5361" s="75"/>
      <c r="AE5361" s="75"/>
      <c r="AF5361" s="76"/>
      <c r="AJ5361" s="90">
        <v>1104014.0</v>
      </c>
      <c r="AK5361" s="18"/>
      <c r="AL5361" s="8">
        <f t="shared" si="425"/>
        <v>0</v>
      </c>
      <c r="AO5361" s="8">
        <v>0.4694060529835027</v>
      </c>
      <c r="AT5361" s="18"/>
      <c r="AU5361" s="91"/>
    </row>
    <row r="5362" ht="12.0" customHeight="1">
      <c r="A5362" s="97">
        <v>5104015.0</v>
      </c>
      <c r="B5362" s="92" t="s">
        <v>5800</v>
      </c>
      <c r="C5362" s="81" t="str">
        <f t="shared" si="423"/>
        <v/>
      </c>
      <c r="D5362" s="82">
        <v>383.38</v>
      </c>
      <c r="E5362" s="94" t="s">
        <v>245</v>
      </c>
      <c r="F5362" s="84">
        <f t="shared" si="424"/>
        <v>467.7236</v>
      </c>
      <c r="G5362" s="95" t="s">
        <v>246</v>
      </c>
      <c r="H5362" s="69"/>
      <c r="I5362" s="76"/>
      <c r="J5362" s="76"/>
      <c r="K5362" s="88"/>
      <c r="N5362" s="18"/>
      <c r="P5362" s="4">
        <v>112.0</v>
      </c>
      <c r="Q5362" s="4"/>
      <c r="R5362" s="4"/>
      <c r="S5362" s="21"/>
      <c r="T5362" s="21"/>
      <c r="V5362" s="89"/>
      <c r="Z5362" s="73"/>
      <c r="AA5362" s="73">
        <v>12.000638544119411</v>
      </c>
      <c r="AB5362" s="4"/>
      <c r="AC5362" s="74"/>
      <c r="AD5362" s="75"/>
      <c r="AE5362" s="75"/>
      <c r="AF5362" s="76"/>
      <c r="AJ5362" s="90">
        <v>1104015.0</v>
      </c>
      <c r="AK5362" s="18"/>
      <c r="AL5362" s="8">
        <f t="shared" si="425"/>
        <v>0</v>
      </c>
      <c r="AO5362" s="8">
        <v>1.6764663902799144</v>
      </c>
      <c r="AT5362" s="18"/>
      <c r="AU5362" s="91"/>
    </row>
    <row r="5363" ht="12.0" customHeight="1">
      <c r="A5363" s="97">
        <v>5104016.0</v>
      </c>
      <c r="B5363" s="92" t="s">
        <v>5801</v>
      </c>
      <c r="C5363" s="81" t="str">
        <f t="shared" si="423"/>
        <v/>
      </c>
      <c r="D5363" s="82">
        <v>383.38</v>
      </c>
      <c r="E5363" s="94" t="s">
        <v>245</v>
      </c>
      <c r="F5363" s="84">
        <f t="shared" si="424"/>
        <v>467.7236</v>
      </c>
      <c r="G5363" s="95" t="s">
        <v>246</v>
      </c>
      <c r="H5363" s="69"/>
      <c r="I5363" s="76"/>
      <c r="J5363" s="76"/>
      <c r="K5363" s="88"/>
      <c r="N5363" s="18"/>
      <c r="P5363" s="4">
        <v>112.0</v>
      </c>
      <c r="Q5363" s="4"/>
      <c r="R5363" s="4"/>
      <c r="S5363" s="21"/>
      <c r="T5363" s="21"/>
      <c r="V5363" s="89"/>
      <c r="Z5363" s="73"/>
      <c r="AA5363" s="73">
        <v>12.000638544119411</v>
      </c>
      <c r="AB5363" s="4"/>
      <c r="AC5363" s="74"/>
      <c r="AD5363" s="75"/>
      <c r="AE5363" s="75"/>
      <c r="AF5363" s="76"/>
      <c r="AJ5363" s="90">
        <v>1104016.0</v>
      </c>
      <c r="AK5363" s="18"/>
      <c r="AL5363" s="8">
        <f t="shared" si="425"/>
        <v>0</v>
      </c>
      <c r="AO5363" s="8">
        <v>1.9335931372553616</v>
      </c>
      <c r="AT5363" s="18"/>
      <c r="AU5363" s="91"/>
    </row>
    <row r="5364" ht="12.0" customHeight="1">
      <c r="A5364" s="97">
        <v>5104017.0</v>
      </c>
      <c r="B5364" s="92" t="s">
        <v>5802</v>
      </c>
      <c r="C5364" s="81" t="str">
        <f t="shared" si="423"/>
        <v/>
      </c>
      <c r="D5364" s="82">
        <v>383.38</v>
      </c>
      <c r="E5364" s="94" t="s">
        <v>245</v>
      </c>
      <c r="F5364" s="84">
        <f t="shared" si="424"/>
        <v>467.7236</v>
      </c>
      <c r="G5364" s="95" t="s">
        <v>246</v>
      </c>
      <c r="H5364" s="69"/>
      <c r="I5364" s="76"/>
      <c r="J5364" s="76"/>
      <c r="K5364" s="88"/>
      <c r="N5364" s="18"/>
      <c r="P5364" s="4">
        <v>112.0</v>
      </c>
      <c r="Q5364" s="4"/>
      <c r="R5364" s="4"/>
      <c r="S5364" s="21"/>
      <c r="T5364" s="21"/>
      <c r="V5364" s="89"/>
      <c r="Z5364" s="73"/>
      <c r="AA5364" s="73">
        <v>12.000638544119411</v>
      </c>
      <c r="AB5364" s="4"/>
      <c r="AC5364" s="74"/>
      <c r="AD5364" s="75"/>
      <c r="AE5364" s="75"/>
      <c r="AF5364" s="76"/>
      <c r="AJ5364" s="90">
        <v>1104017.0</v>
      </c>
      <c r="AK5364" s="18"/>
      <c r="AL5364" s="8">
        <f t="shared" si="425"/>
        <v>0</v>
      </c>
      <c r="AO5364" s="8">
        <v>0.9082872662035271</v>
      </c>
      <c r="AT5364" s="18"/>
      <c r="AU5364" s="91"/>
    </row>
    <row r="5365" ht="12.0" customHeight="1">
      <c r="A5365" s="97">
        <v>5104018.0</v>
      </c>
      <c r="B5365" s="92" t="s">
        <v>5803</v>
      </c>
      <c r="C5365" s="81" t="str">
        <f t="shared" si="423"/>
        <v/>
      </c>
      <c r="D5365" s="82">
        <v>444.17</v>
      </c>
      <c r="E5365" s="94" t="s">
        <v>245</v>
      </c>
      <c r="F5365" s="84">
        <f t="shared" si="424"/>
        <v>541.8874</v>
      </c>
      <c r="G5365" s="95" t="s">
        <v>246</v>
      </c>
      <c r="H5365" s="69"/>
      <c r="I5365" s="76"/>
      <c r="J5365" s="76"/>
      <c r="K5365" s="88"/>
      <c r="N5365" s="18"/>
      <c r="P5365" s="4">
        <v>112.0</v>
      </c>
      <c r="Q5365" s="4"/>
      <c r="R5365" s="4"/>
      <c r="S5365" s="21"/>
      <c r="T5365" s="21"/>
      <c r="V5365" s="89"/>
      <c r="Z5365" s="73"/>
      <c r="AA5365" s="73">
        <v>12.001377884946606</v>
      </c>
      <c r="AB5365" s="4"/>
      <c r="AC5365" s="74"/>
      <c r="AD5365" s="75"/>
      <c r="AE5365" s="75"/>
      <c r="AF5365" s="76"/>
      <c r="AJ5365" s="90">
        <v>1104018.0</v>
      </c>
      <c r="AK5365" s="18"/>
      <c r="AL5365" s="8">
        <f t="shared" si="425"/>
        <v>0</v>
      </c>
      <c r="AO5365" s="8">
        <v>1.8381247814084052</v>
      </c>
      <c r="AT5365" s="18"/>
      <c r="AU5365" s="91"/>
    </row>
    <row r="5366" ht="12.0" customHeight="1">
      <c r="A5366" s="97">
        <v>5104019.0</v>
      </c>
      <c r="B5366" s="92" t="s">
        <v>5804</v>
      </c>
      <c r="C5366" s="81" t="str">
        <f t="shared" si="423"/>
        <v/>
      </c>
      <c r="D5366" s="82">
        <v>444.17</v>
      </c>
      <c r="E5366" s="94" t="s">
        <v>245</v>
      </c>
      <c r="F5366" s="84">
        <f t="shared" si="424"/>
        <v>541.8874</v>
      </c>
      <c r="G5366" s="95" t="s">
        <v>246</v>
      </c>
      <c r="H5366" s="69"/>
      <c r="I5366" s="76"/>
      <c r="J5366" s="76"/>
      <c r="K5366" s="88"/>
      <c r="N5366" s="18"/>
      <c r="P5366" s="4">
        <v>112.0</v>
      </c>
      <c r="Q5366" s="4"/>
      <c r="R5366" s="4"/>
      <c r="S5366" s="21"/>
      <c r="T5366" s="21"/>
      <c r="V5366" s="89"/>
      <c r="Z5366" s="73"/>
      <c r="AA5366" s="73">
        <v>12.001377884946606</v>
      </c>
      <c r="AB5366" s="4"/>
      <c r="AC5366" s="74"/>
      <c r="AD5366" s="75"/>
      <c r="AE5366" s="75"/>
      <c r="AF5366" s="76"/>
      <c r="AJ5366" s="90">
        <v>1104019.0</v>
      </c>
      <c r="AK5366" s="18"/>
      <c r="AL5366" s="8">
        <f t="shared" si="425"/>
        <v>0</v>
      </c>
      <c r="AO5366" s="8">
        <v>0.6477201610677238</v>
      </c>
      <c r="AT5366" s="18"/>
      <c r="AU5366" s="91"/>
    </row>
    <row r="5367" ht="12.0" customHeight="1">
      <c r="A5367" s="97">
        <v>5104020.0</v>
      </c>
      <c r="B5367" s="92" t="s">
        <v>5805</v>
      </c>
      <c r="C5367" s="81" t="str">
        <f t="shared" si="423"/>
        <v/>
      </c>
      <c r="D5367" s="82">
        <v>444.17</v>
      </c>
      <c r="E5367" s="94" t="s">
        <v>245</v>
      </c>
      <c r="F5367" s="84">
        <f t="shared" si="424"/>
        <v>541.8874</v>
      </c>
      <c r="G5367" s="95" t="s">
        <v>246</v>
      </c>
      <c r="H5367" s="69"/>
      <c r="I5367" s="76"/>
      <c r="J5367" s="76"/>
      <c r="K5367" s="88"/>
      <c r="N5367" s="18"/>
      <c r="P5367" s="4">
        <v>112.0</v>
      </c>
      <c r="Q5367" s="4"/>
      <c r="R5367" s="4"/>
      <c r="S5367" s="21"/>
      <c r="T5367" s="21"/>
      <c r="V5367" s="89"/>
      <c r="Z5367" s="73"/>
      <c r="AA5367" s="73">
        <v>12.001377884946606</v>
      </c>
      <c r="AB5367" s="4"/>
      <c r="AC5367" s="74"/>
      <c r="AD5367" s="75"/>
      <c r="AE5367" s="75"/>
      <c r="AF5367" s="76"/>
      <c r="AJ5367" s="90">
        <v>1104020.0</v>
      </c>
      <c r="AK5367" s="18"/>
      <c r="AL5367" s="8">
        <f t="shared" si="425"/>
        <v>0</v>
      </c>
      <c r="AO5367" s="8">
        <v>0.47394158126906616</v>
      </c>
      <c r="AT5367" s="18"/>
      <c r="AU5367" s="91"/>
    </row>
    <row r="5368" ht="12.0" customHeight="1">
      <c r="A5368" s="97">
        <v>5104021.0</v>
      </c>
      <c r="B5368" s="92" t="s">
        <v>5806</v>
      </c>
      <c r="C5368" s="81" t="str">
        <f t="shared" si="423"/>
        <v/>
      </c>
      <c r="D5368" s="82">
        <v>597.92</v>
      </c>
      <c r="E5368" s="94" t="s">
        <v>245</v>
      </c>
      <c r="F5368" s="84">
        <f t="shared" si="424"/>
        <v>729.4624</v>
      </c>
      <c r="G5368" s="95" t="s">
        <v>246</v>
      </c>
      <c r="H5368" s="69"/>
      <c r="I5368" s="76"/>
      <c r="J5368" s="76"/>
      <c r="K5368" s="88"/>
      <c r="N5368" s="18"/>
      <c r="P5368" s="4">
        <v>112.0</v>
      </c>
      <c r="Q5368" s="4"/>
      <c r="R5368" s="4"/>
      <c r="S5368" s="21"/>
      <c r="T5368" s="21"/>
      <c r="V5368" s="89"/>
      <c r="Z5368" s="73"/>
      <c r="AA5368" s="73">
        <v>11.998771718825978</v>
      </c>
      <c r="AB5368" s="4"/>
      <c r="AC5368" s="74"/>
      <c r="AD5368" s="75"/>
      <c r="AE5368" s="75"/>
      <c r="AF5368" s="76"/>
      <c r="AJ5368" s="90">
        <v>1104021.0</v>
      </c>
      <c r="AK5368" s="18"/>
      <c r="AL5368" s="8">
        <f t="shared" si="425"/>
        <v>0</v>
      </c>
      <c r="AO5368" s="8">
        <v>0.8148743109967092</v>
      </c>
      <c r="AT5368" s="18"/>
      <c r="AU5368" s="91"/>
    </row>
    <row r="5369" ht="12.0" customHeight="1">
      <c r="A5369" s="97">
        <v>5104022.0</v>
      </c>
      <c r="B5369" s="92" t="s">
        <v>5807</v>
      </c>
      <c r="C5369" s="81" t="str">
        <f t="shared" si="423"/>
        <v/>
      </c>
      <c r="D5369" s="82">
        <v>597.92</v>
      </c>
      <c r="E5369" s="94" t="s">
        <v>245</v>
      </c>
      <c r="F5369" s="84">
        <f t="shared" si="424"/>
        <v>729.4624</v>
      </c>
      <c r="G5369" s="95" t="s">
        <v>246</v>
      </c>
      <c r="H5369" s="69"/>
      <c r="I5369" s="76"/>
      <c r="J5369" s="76"/>
      <c r="K5369" s="88"/>
      <c r="N5369" s="18"/>
      <c r="P5369" s="4">
        <v>112.0</v>
      </c>
      <c r="Q5369" s="4"/>
      <c r="R5369" s="4"/>
      <c r="S5369" s="21"/>
      <c r="T5369" s="21"/>
      <c r="V5369" s="89"/>
      <c r="Z5369" s="73"/>
      <c r="AA5369" s="73">
        <v>11.998771718825978</v>
      </c>
      <c r="AB5369" s="4"/>
      <c r="AC5369" s="74"/>
      <c r="AD5369" s="75"/>
      <c r="AE5369" s="75"/>
      <c r="AF5369" s="76"/>
      <c r="AJ5369" s="90">
        <v>1104022.0</v>
      </c>
      <c r="AK5369" s="18"/>
      <c r="AL5369" s="8">
        <f t="shared" si="425"/>
        <v>0</v>
      </c>
      <c r="AO5369" s="8">
        <v>1.1289878722189042</v>
      </c>
      <c r="AT5369" s="18"/>
      <c r="AU5369" s="91"/>
    </row>
    <row r="5370" ht="12.0" customHeight="1">
      <c r="A5370" s="97">
        <v>5104023.0</v>
      </c>
      <c r="B5370" s="92" t="s">
        <v>5808</v>
      </c>
      <c r="C5370" s="81" t="str">
        <f t="shared" si="423"/>
        <v/>
      </c>
      <c r="D5370" s="82">
        <v>662.22</v>
      </c>
      <c r="E5370" s="94" t="s">
        <v>245</v>
      </c>
      <c r="F5370" s="84">
        <f t="shared" si="424"/>
        <v>807.9084</v>
      </c>
      <c r="G5370" s="95" t="s">
        <v>246</v>
      </c>
      <c r="H5370" s="69"/>
      <c r="I5370" s="76"/>
      <c r="J5370" s="76"/>
      <c r="K5370" s="88"/>
      <c r="N5370" s="18"/>
      <c r="P5370" s="4">
        <v>112.0</v>
      </c>
      <c r="Q5370" s="4"/>
      <c r="R5370" s="4"/>
      <c r="S5370" s="21"/>
      <c r="T5370" s="21"/>
      <c r="V5370" s="89"/>
      <c r="Z5370" s="73"/>
      <c r="AA5370" s="73">
        <v>12.000369668684442</v>
      </c>
      <c r="AB5370" s="4"/>
      <c r="AC5370" s="74"/>
      <c r="AD5370" s="75"/>
      <c r="AE5370" s="75"/>
      <c r="AF5370" s="76"/>
      <c r="AJ5370" s="90">
        <v>1104023.0</v>
      </c>
      <c r="AK5370" s="18"/>
      <c r="AL5370" s="8">
        <f t="shared" si="425"/>
        <v>0</v>
      </c>
      <c r="AO5370" s="8">
        <v>0.8145808806758792</v>
      </c>
      <c r="AT5370" s="18"/>
      <c r="AU5370" s="91"/>
    </row>
    <row r="5371" ht="12.0" customHeight="1">
      <c r="A5371" s="97">
        <v>5104024.0</v>
      </c>
      <c r="B5371" s="92" t="s">
        <v>5809</v>
      </c>
      <c r="C5371" s="81" t="str">
        <f t="shared" si="423"/>
        <v/>
      </c>
      <c r="D5371" s="82">
        <v>662.22</v>
      </c>
      <c r="E5371" s="94" t="s">
        <v>245</v>
      </c>
      <c r="F5371" s="84">
        <f t="shared" si="424"/>
        <v>807.9084</v>
      </c>
      <c r="G5371" s="95" t="s">
        <v>246</v>
      </c>
      <c r="H5371" s="69"/>
      <c r="I5371" s="76"/>
      <c r="J5371" s="76"/>
      <c r="K5371" s="88"/>
      <c r="N5371" s="18"/>
      <c r="P5371" s="4">
        <v>112.0</v>
      </c>
      <c r="Q5371" s="4"/>
      <c r="R5371" s="4"/>
      <c r="S5371" s="21"/>
      <c r="T5371" s="21"/>
      <c r="V5371" s="89"/>
      <c r="Z5371" s="73"/>
      <c r="AA5371" s="73">
        <v>12.000369668684442</v>
      </c>
      <c r="AB5371" s="4"/>
      <c r="AC5371" s="74"/>
      <c r="AD5371" s="75"/>
      <c r="AE5371" s="75"/>
      <c r="AF5371" s="76"/>
      <c r="AJ5371" s="90">
        <v>1104024.0</v>
      </c>
      <c r="AK5371" s="18"/>
      <c r="AL5371" s="8">
        <f t="shared" si="425"/>
        <v>0</v>
      </c>
      <c r="AO5371" s="8">
        <v>0.4213998089408706</v>
      </c>
      <c r="AT5371" s="18"/>
      <c r="AU5371" s="91"/>
    </row>
    <row r="5372" ht="12.0" customHeight="1">
      <c r="A5372" s="97">
        <v>5104025.0</v>
      </c>
      <c r="B5372" s="92" t="s">
        <v>5810</v>
      </c>
      <c r="C5372" s="81" t="str">
        <f t="shared" si="423"/>
        <v/>
      </c>
      <c r="D5372" s="82">
        <v>871.43</v>
      </c>
      <c r="E5372" s="94" t="s">
        <v>245</v>
      </c>
      <c r="F5372" s="84">
        <f t="shared" si="424"/>
        <v>1063.1446</v>
      </c>
      <c r="G5372" s="95" t="s">
        <v>246</v>
      </c>
      <c r="H5372" s="69"/>
      <c r="I5372" s="76"/>
      <c r="J5372" s="76"/>
      <c r="K5372" s="88"/>
      <c r="N5372" s="18"/>
      <c r="P5372" s="4">
        <v>112.0</v>
      </c>
      <c r="Q5372" s="4"/>
      <c r="R5372" s="4"/>
      <c r="S5372" s="21"/>
      <c r="T5372" s="21"/>
      <c r="V5372" s="89"/>
      <c r="Z5372" s="73"/>
      <c r="AA5372" s="73">
        <v>12.000702308840303</v>
      </c>
      <c r="AB5372" s="4"/>
      <c r="AC5372" s="74"/>
      <c r="AD5372" s="75"/>
      <c r="AE5372" s="75"/>
      <c r="AF5372" s="76"/>
      <c r="AJ5372" s="90">
        <v>1104025.0</v>
      </c>
      <c r="AK5372" s="18"/>
      <c r="AL5372" s="8">
        <f t="shared" si="425"/>
        <v>0</v>
      </c>
      <c r="AO5372" s="8">
        <v>1.091818245717378</v>
      </c>
      <c r="AT5372" s="18"/>
      <c r="AU5372" s="91"/>
    </row>
    <row r="5373" ht="12.0" customHeight="1">
      <c r="A5373" s="97">
        <v>5104026.0</v>
      </c>
      <c r="B5373" s="92" t="s">
        <v>5811</v>
      </c>
      <c r="C5373" s="81" t="str">
        <f t="shared" si="423"/>
        <v/>
      </c>
      <c r="D5373" s="82">
        <v>871.43</v>
      </c>
      <c r="E5373" s="94" t="s">
        <v>245</v>
      </c>
      <c r="F5373" s="84">
        <f t="shared" si="424"/>
        <v>1063.1446</v>
      </c>
      <c r="G5373" s="95" t="s">
        <v>246</v>
      </c>
      <c r="H5373" s="69"/>
      <c r="I5373" s="76"/>
      <c r="J5373" s="76"/>
      <c r="K5373" s="88"/>
      <c r="N5373" s="18"/>
      <c r="P5373" s="4">
        <v>112.0</v>
      </c>
      <c r="Q5373" s="4"/>
      <c r="R5373" s="4"/>
      <c r="S5373" s="21"/>
      <c r="T5373" s="21"/>
      <c r="V5373" s="89"/>
      <c r="Z5373" s="73"/>
      <c r="AA5373" s="73">
        <v>12.000702308840303</v>
      </c>
      <c r="AB5373" s="4"/>
      <c r="AC5373" s="74"/>
      <c r="AD5373" s="75"/>
      <c r="AE5373" s="75"/>
      <c r="AF5373" s="76"/>
      <c r="AJ5373" s="90">
        <v>1104026.0</v>
      </c>
      <c r="AK5373" s="18"/>
      <c r="AL5373" s="8">
        <f t="shared" si="425"/>
        <v>0</v>
      </c>
      <c r="AO5373" s="8">
        <v>5.54643668824428</v>
      </c>
      <c r="AT5373" s="18"/>
      <c r="AU5373" s="91"/>
    </row>
    <row r="5374" ht="12.0" customHeight="1">
      <c r="A5374" s="97">
        <v>5104027.0</v>
      </c>
      <c r="B5374" s="92" t="s">
        <v>5812</v>
      </c>
      <c r="C5374" s="81" t="str">
        <f t="shared" si="423"/>
        <v/>
      </c>
      <c r="D5374" s="82">
        <v>984.02</v>
      </c>
      <c r="E5374" s="94" t="s">
        <v>245</v>
      </c>
      <c r="F5374" s="84">
        <f t="shared" si="424"/>
        <v>1200.5044</v>
      </c>
      <c r="G5374" s="95" t="s">
        <v>246</v>
      </c>
      <c r="H5374" s="69"/>
      <c r="I5374" s="76"/>
      <c r="J5374" s="76"/>
      <c r="K5374" s="88"/>
      <c r="N5374" s="18"/>
      <c r="P5374" s="4">
        <v>112.0</v>
      </c>
      <c r="Q5374" s="4"/>
      <c r="R5374" s="4"/>
      <c r="S5374" s="21"/>
      <c r="T5374" s="21"/>
      <c r="V5374" s="89"/>
      <c r="Z5374" s="73"/>
      <c r="AA5374" s="73">
        <v>12.000497558851876</v>
      </c>
      <c r="AB5374" s="4"/>
      <c r="AC5374" s="74"/>
      <c r="AD5374" s="75"/>
      <c r="AE5374" s="75"/>
      <c r="AF5374" s="76"/>
      <c r="AJ5374" s="90">
        <v>1104027.0</v>
      </c>
      <c r="AK5374" s="18"/>
      <c r="AL5374" s="8">
        <f t="shared" si="425"/>
        <v>0</v>
      </c>
      <c r="AO5374" s="8">
        <v>1.379726691879074</v>
      </c>
      <c r="AT5374" s="18"/>
      <c r="AU5374" s="91"/>
    </row>
    <row r="5375" ht="12.0" customHeight="1">
      <c r="A5375" s="97">
        <v>5104028.0</v>
      </c>
      <c r="B5375" s="92" t="s">
        <v>5813</v>
      </c>
      <c r="C5375" s="81" t="str">
        <f t="shared" si="423"/>
        <v/>
      </c>
      <c r="D5375" s="82">
        <v>984.02</v>
      </c>
      <c r="E5375" s="94" t="s">
        <v>245</v>
      </c>
      <c r="F5375" s="84">
        <f t="shared" si="424"/>
        <v>1200.5044</v>
      </c>
      <c r="G5375" s="95" t="s">
        <v>246</v>
      </c>
      <c r="H5375" s="69"/>
      <c r="I5375" s="76"/>
      <c r="J5375" s="76"/>
      <c r="K5375" s="88"/>
      <c r="N5375" s="18"/>
      <c r="P5375" s="4">
        <v>112.0</v>
      </c>
      <c r="Q5375" s="4"/>
      <c r="R5375" s="4"/>
      <c r="S5375" s="21"/>
      <c r="T5375" s="21"/>
      <c r="V5375" s="89"/>
      <c r="Z5375" s="73"/>
      <c r="AA5375" s="73">
        <v>12.000497558851876</v>
      </c>
      <c r="AB5375" s="4"/>
      <c r="AC5375" s="74"/>
      <c r="AD5375" s="75"/>
      <c r="AE5375" s="75"/>
      <c r="AF5375" s="76"/>
      <c r="AJ5375" s="90">
        <v>1104028.0</v>
      </c>
      <c r="AK5375" s="18"/>
      <c r="AL5375" s="8">
        <f t="shared" si="425"/>
        <v>0</v>
      </c>
      <c r="AO5375" s="8">
        <v>1.4618532806814002</v>
      </c>
      <c r="AT5375" s="18"/>
      <c r="AU5375" s="91"/>
    </row>
    <row r="5376" ht="12.0" customHeight="1">
      <c r="A5376" s="97">
        <v>5104029.0</v>
      </c>
      <c r="B5376" s="92" t="s">
        <v>5814</v>
      </c>
      <c r="C5376" s="81" t="str">
        <f t="shared" si="423"/>
        <v/>
      </c>
      <c r="D5376" s="82">
        <v>984.02</v>
      </c>
      <c r="E5376" s="94" t="s">
        <v>245</v>
      </c>
      <c r="F5376" s="84">
        <f t="shared" si="424"/>
        <v>1200.5044</v>
      </c>
      <c r="G5376" s="95" t="s">
        <v>246</v>
      </c>
      <c r="H5376" s="69"/>
      <c r="I5376" s="76"/>
      <c r="J5376" s="76"/>
      <c r="K5376" s="88"/>
      <c r="N5376" s="18"/>
      <c r="P5376" s="4">
        <v>112.0</v>
      </c>
      <c r="Q5376" s="4"/>
      <c r="R5376" s="4"/>
      <c r="S5376" s="21"/>
      <c r="T5376" s="21"/>
      <c r="V5376" s="89"/>
      <c r="Z5376" s="73"/>
      <c r="AA5376" s="73">
        <v>12.000497558851876</v>
      </c>
      <c r="AB5376" s="4"/>
      <c r="AC5376" s="74"/>
      <c r="AD5376" s="75"/>
      <c r="AE5376" s="75"/>
      <c r="AF5376" s="76"/>
      <c r="AJ5376" s="90">
        <v>1104029.0</v>
      </c>
      <c r="AK5376" s="18"/>
      <c r="AL5376" s="8">
        <f t="shared" si="425"/>
        <v>0</v>
      </c>
      <c r="AO5376" s="8">
        <v>0.7016895747270719</v>
      </c>
      <c r="AT5376" s="18"/>
      <c r="AU5376" s="91"/>
    </row>
    <row r="5377" ht="12.0" customHeight="1">
      <c r="A5377" s="97">
        <v>5104030.0</v>
      </c>
      <c r="B5377" s="92" t="s">
        <v>5815</v>
      </c>
      <c r="C5377" s="81" t="str">
        <f t="shared" si="423"/>
        <v/>
      </c>
      <c r="D5377" s="82">
        <v>1282.94</v>
      </c>
      <c r="E5377" s="94" t="s">
        <v>245</v>
      </c>
      <c r="F5377" s="84">
        <f t="shared" si="424"/>
        <v>1565.1868</v>
      </c>
      <c r="G5377" s="95" t="s">
        <v>246</v>
      </c>
      <c r="H5377" s="69"/>
      <c r="I5377" s="76"/>
      <c r="J5377" s="76"/>
      <c r="K5377" s="88"/>
      <c r="N5377" s="18"/>
      <c r="P5377" s="4">
        <v>112.0</v>
      </c>
      <c r="Q5377" s="4"/>
      <c r="R5377" s="4"/>
      <c r="S5377" s="21"/>
      <c r="T5377" s="21"/>
      <c r="V5377" s="89"/>
      <c r="Z5377" s="73"/>
      <c r="AA5377" s="73">
        <v>11.9998568890055</v>
      </c>
      <c r="AB5377" s="4"/>
      <c r="AC5377" s="74"/>
      <c r="AD5377" s="75"/>
      <c r="AE5377" s="75"/>
      <c r="AF5377" s="76"/>
      <c r="AJ5377" s="90">
        <v>1104030.0</v>
      </c>
      <c r="AK5377" s="18"/>
      <c r="AL5377" s="8">
        <f t="shared" si="425"/>
        <v>0</v>
      </c>
      <c r="AO5377" s="8">
        <v>1.405726962241803</v>
      </c>
      <c r="AT5377" s="18"/>
      <c r="AU5377" s="91"/>
    </row>
    <row r="5378" ht="12.0" customHeight="1">
      <c r="A5378" s="97">
        <v>5104031.0</v>
      </c>
      <c r="B5378" s="92" t="s">
        <v>5816</v>
      </c>
      <c r="C5378" s="81" t="str">
        <f t="shared" si="423"/>
        <v/>
      </c>
      <c r="D5378" s="82">
        <v>1594.05</v>
      </c>
      <c r="E5378" s="94" t="s">
        <v>245</v>
      </c>
      <c r="F5378" s="84">
        <f t="shared" si="424"/>
        <v>1944.741</v>
      </c>
      <c r="G5378" s="95" t="s">
        <v>246</v>
      </c>
      <c r="H5378" s="69"/>
      <c r="I5378" s="76"/>
      <c r="J5378" s="76"/>
      <c r="K5378" s="88"/>
      <c r="N5378" s="18"/>
      <c r="P5378" s="4">
        <v>112.0</v>
      </c>
      <c r="Q5378" s="4"/>
      <c r="R5378" s="4"/>
      <c r="S5378" s="21"/>
      <c r="T5378" s="21"/>
      <c r="V5378" s="89"/>
      <c r="Z5378" s="73"/>
      <c r="AA5378" s="73">
        <v>11.999808033786053</v>
      </c>
      <c r="AB5378" s="4"/>
      <c r="AC5378" s="74"/>
      <c r="AD5378" s="75"/>
      <c r="AE5378" s="75"/>
      <c r="AF5378" s="76"/>
      <c r="AJ5378" s="90">
        <v>1104031.0</v>
      </c>
      <c r="AK5378" s="18"/>
      <c r="AL5378" s="8">
        <f t="shared" si="425"/>
        <v>0</v>
      </c>
      <c r="AO5378" s="8">
        <v>0.8150745517565342</v>
      </c>
      <c r="AT5378" s="18"/>
      <c r="AU5378" s="91"/>
    </row>
    <row r="5379" ht="12.0" customHeight="1">
      <c r="A5379" s="97">
        <v>3705151.0</v>
      </c>
      <c r="B5379" s="92" t="s">
        <v>5817</v>
      </c>
      <c r="C5379" s="93"/>
      <c r="D5379" s="82">
        <v>137.43</v>
      </c>
      <c r="E5379" s="106" t="s">
        <v>245</v>
      </c>
      <c r="F5379" s="84">
        <f t="shared" si="424"/>
        <v>167.6646</v>
      </c>
      <c r="G5379" s="95" t="s">
        <v>252</v>
      </c>
      <c r="H5379" s="69"/>
      <c r="I5379" s="76"/>
      <c r="J5379" s="100"/>
      <c r="K5379" s="88"/>
      <c r="N5379" s="18"/>
      <c r="P5379" s="4">
        <v>112.0</v>
      </c>
      <c r="Q5379" s="4"/>
      <c r="R5379" s="4"/>
      <c r="S5379" s="21"/>
      <c r="T5379" s="21"/>
      <c r="V5379" s="89"/>
      <c r="Z5379" s="73"/>
      <c r="AA5379" s="73">
        <v>11.999808033786053</v>
      </c>
      <c r="AB5379" s="4"/>
      <c r="AC5379" s="74"/>
      <c r="AD5379" s="75"/>
      <c r="AE5379" s="75"/>
      <c r="AF5379" s="76"/>
      <c r="AJ5379" s="90"/>
      <c r="AK5379" s="18"/>
      <c r="AL5379" s="18"/>
      <c r="AT5379" s="18"/>
      <c r="AU5379" s="91"/>
    </row>
    <row r="5380" ht="12.0" customHeight="1">
      <c r="A5380" s="97">
        <v>3705152.0</v>
      </c>
      <c r="B5380" s="92" t="s">
        <v>5818</v>
      </c>
      <c r="C5380" s="93"/>
      <c r="D5380" s="82">
        <v>141.1</v>
      </c>
      <c r="E5380" s="106" t="s">
        <v>372</v>
      </c>
      <c r="F5380" s="84">
        <f t="shared" si="424"/>
        <v>172.142</v>
      </c>
      <c r="G5380" s="95" t="s">
        <v>252</v>
      </c>
      <c r="H5380" s="69"/>
      <c r="I5380" s="76"/>
      <c r="J5380" s="100"/>
      <c r="K5380" s="88"/>
      <c r="N5380" s="18"/>
      <c r="P5380" s="4">
        <v>112.0</v>
      </c>
      <c r="Q5380" s="4"/>
      <c r="R5380" s="4"/>
      <c r="S5380" s="21"/>
      <c r="T5380" s="21"/>
      <c r="V5380" s="89"/>
      <c r="Z5380" s="73"/>
      <c r="AA5380" s="73">
        <v>11.999808033786053</v>
      </c>
      <c r="AB5380" s="4"/>
      <c r="AC5380" s="74"/>
      <c r="AD5380" s="75"/>
      <c r="AE5380" s="75"/>
      <c r="AF5380" s="76"/>
      <c r="AJ5380" s="90"/>
      <c r="AK5380" s="18"/>
      <c r="AL5380" s="18"/>
      <c r="AT5380" s="18"/>
      <c r="AU5380" s="91"/>
    </row>
    <row r="5381" ht="12.0" customHeight="1">
      <c r="A5381" s="97">
        <v>3705153.0</v>
      </c>
      <c r="B5381" s="92" t="s">
        <v>5819</v>
      </c>
      <c r="C5381" s="93"/>
      <c r="D5381" s="82">
        <v>153.14</v>
      </c>
      <c r="E5381" s="106" t="s">
        <v>372</v>
      </c>
      <c r="F5381" s="84">
        <f t="shared" si="424"/>
        <v>186.8308</v>
      </c>
      <c r="G5381" s="95" t="s">
        <v>246</v>
      </c>
      <c r="H5381" s="69"/>
      <c r="I5381" s="76"/>
      <c r="J5381" s="100"/>
      <c r="K5381" s="88"/>
      <c r="N5381" s="18"/>
      <c r="P5381" s="4">
        <v>112.0</v>
      </c>
      <c r="Q5381" s="4"/>
      <c r="R5381" s="4"/>
      <c r="S5381" s="21"/>
      <c r="T5381" s="21"/>
      <c r="V5381" s="89"/>
      <c r="Z5381" s="73"/>
      <c r="AA5381" s="73">
        <v>11.999808033786053</v>
      </c>
      <c r="AB5381" s="4"/>
      <c r="AC5381" s="74"/>
      <c r="AD5381" s="75"/>
      <c r="AE5381" s="75"/>
      <c r="AF5381" s="76"/>
      <c r="AJ5381" s="90"/>
      <c r="AK5381" s="18"/>
      <c r="AL5381" s="18"/>
      <c r="AT5381" s="18"/>
      <c r="AU5381" s="91"/>
    </row>
    <row r="5382" ht="12.0" customHeight="1">
      <c r="A5382" s="97">
        <v>3705154.0</v>
      </c>
      <c r="B5382" s="92" t="s">
        <v>5820</v>
      </c>
      <c r="C5382" s="93"/>
      <c r="D5382" s="82">
        <v>153.14</v>
      </c>
      <c r="E5382" s="106" t="s">
        <v>372</v>
      </c>
      <c r="F5382" s="84">
        <f t="shared" si="424"/>
        <v>186.8308</v>
      </c>
      <c r="G5382" s="95" t="s">
        <v>252</v>
      </c>
      <c r="H5382" s="69"/>
      <c r="I5382" s="76"/>
      <c r="J5382" s="100"/>
      <c r="K5382" s="88"/>
      <c r="N5382" s="18"/>
      <c r="P5382" s="4">
        <v>112.0</v>
      </c>
      <c r="Q5382" s="4"/>
      <c r="R5382" s="4"/>
      <c r="S5382" s="21"/>
      <c r="T5382" s="21"/>
      <c r="V5382" s="89"/>
      <c r="Z5382" s="73"/>
      <c r="AA5382" s="73">
        <v>11.999808033786053</v>
      </c>
      <c r="AB5382" s="4"/>
      <c r="AC5382" s="74"/>
      <c r="AD5382" s="75"/>
      <c r="AE5382" s="75"/>
      <c r="AF5382" s="76"/>
      <c r="AJ5382" s="90"/>
      <c r="AK5382" s="18"/>
      <c r="AL5382" s="18"/>
      <c r="AT5382" s="18"/>
      <c r="AU5382" s="91"/>
    </row>
    <row r="5383" ht="12.0" customHeight="1">
      <c r="A5383" s="97">
        <v>3705155.0</v>
      </c>
      <c r="B5383" s="92" t="s">
        <v>5821</v>
      </c>
      <c r="C5383" s="93"/>
      <c r="D5383" s="82">
        <v>163.15</v>
      </c>
      <c r="E5383" s="106" t="s">
        <v>497</v>
      </c>
      <c r="F5383" s="84">
        <f t="shared" si="424"/>
        <v>199.043</v>
      </c>
      <c r="G5383" s="95" t="s">
        <v>246</v>
      </c>
      <c r="H5383" s="69"/>
      <c r="I5383" s="76"/>
      <c r="J5383" s="100"/>
      <c r="K5383" s="88"/>
      <c r="N5383" s="18"/>
      <c r="P5383" s="4">
        <v>112.0</v>
      </c>
      <c r="Q5383" s="4"/>
      <c r="R5383" s="4"/>
      <c r="S5383" s="21"/>
      <c r="T5383" s="21"/>
      <c r="V5383" s="89"/>
      <c r="Z5383" s="73"/>
      <c r="AA5383" s="73">
        <v>11.999808033786053</v>
      </c>
      <c r="AB5383" s="4"/>
      <c r="AC5383" s="74"/>
      <c r="AD5383" s="75"/>
      <c r="AE5383" s="75"/>
      <c r="AF5383" s="76"/>
      <c r="AJ5383" s="90"/>
      <c r="AK5383" s="18"/>
      <c r="AL5383" s="18"/>
      <c r="AT5383" s="18"/>
      <c r="AU5383" s="91"/>
    </row>
    <row r="5384" ht="12.0" customHeight="1">
      <c r="A5384" s="97">
        <v>3705156.0</v>
      </c>
      <c r="B5384" s="92" t="s">
        <v>5822</v>
      </c>
      <c r="C5384" s="93"/>
      <c r="D5384" s="82">
        <v>163.15</v>
      </c>
      <c r="E5384" s="106" t="s">
        <v>497</v>
      </c>
      <c r="F5384" s="84">
        <f t="shared" si="424"/>
        <v>199.043</v>
      </c>
      <c r="G5384" s="95" t="s">
        <v>252</v>
      </c>
      <c r="H5384" s="69"/>
      <c r="I5384" s="76"/>
      <c r="J5384" s="100"/>
      <c r="K5384" s="88"/>
      <c r="N5384" s="18"/>
      <c r="P5384" s="4">
        <v>112.0</v>
      </c>
      <c r="Q5384" s="4"/>
      <c r="R5384" s="4"/>
      <c r="S5384" s="21"/>
      <c r="T5384" s="21"/>
      <c r="V5384" s="89"/>
      <c r="Z5384" s="73"/>
      <c r="AA5384" s="73">
        <v>11.999808033786053</v>
      </c>
      <c r="AB5384" s="4"/>
      <c r="AC5384" s="74"/>
      <c r="AD5384" s="75"/>
      <c r="AE5384" s="75"/>
      <c r="AF5384" s="76"/>
      <c r="AJ5384" s="90"/>
      <c r="AK5384" s="18"/>
      <c r="AL5384" s="18"/>
      <c r="AT5384" s="18"/>
      <c r="AU5384" s="91"/>
    </row>
    <row r="5385" ht="12.0" customHeight="1">
      <c r="A5385" s="97">
        <v>3705157.0</v>
      </c>
      <c r="B5385" s="92" t="s">
        <v>5823</v>
      </c>
      <c r="C5385" s="93"/>
      <c r="D5385" s="82">
        <v>234.5</v>
      </c>
      <c r="E5385" s="106" t="s">
        <v>372</v>
      </c>
      <c r="F5385" s="84">
        <f t="shared" si="424"/>
        <v>286.09</v>
      </c>
      <c r="G5385" s="95" t="s">
        <v>246</v>
      </c>
      <c r="H5385" s="69"/>
      <c r="I5385" s="76"/>
      <c r="J5385" s="100"/>
      <c r="K5385" s="88"/>
      <c r="N5385" s="18"/>
      <c r="P5385" s="4">
        <v>112.0</v>
      </c>
      <c r="Q5385" s="4"/>
      <c r="R5385" s="4"/>
      <c r="S5385" s="21"/>
      <c r="T5385" s="21"/>
      <c r="V5385" s="89"/>
      <c r="Z5385" s="73"/>
      <c r="AA5385" s="73">
        <v>11.999808033786053</v>
      </c>
      <c r="AB5385" s="4"/>
      <c r="AC5385" s="74"/>
      <c r="AD5385" s="75"/>
      <c r="AE5385" s="75"/>
      <c r="AF5385" s="76"/>
      <c r="AJ5385" s="90"/>
      <c r="AK5385" s="18"/>
      <c r="AL5385" s="18"/>
      <c r="AT5385" s="18"/>
      <c r="AU5385" s="91"/>
    </row>
    <row r="5386" ht="12.0" customHeight="1">
      <c r="A5386" s="97">
        <v>3705158.0</v>
      </c>
      <c r="B5386" s="92" t="s">
        <v>5824</v>
      </c>
      <c r="C5386" s="93"/>
      <c r="D5386" s="82">
        <v>234.5</v>
      </c>
      <c r="E5386" s="106" t="s">
        <v>372</v>
      </c>
      <c r="F5386" s="84">
        <f t="shared" si="424"/>
        <v>286.09</v>
      </c>
      <c r="G5386" s="95" t="s">
        <v>252</v>
      </c>
      <c r="H5386" s="69"/>
      <c r="I5386" s="76"/>
      <c r="J5386" s="100"/>
      <c r="K5386" s="88"/>
      <c r="N5386" s="18"/>
      <c r="P5386" s="4">
        <v>112.0</v>
      </c>
      <c r="Q5386" s="4"/>
      <c r="R5386" s="4"/>
      <c r="S5386" s="21"/>
      <c r="T5386" s="21"/>
      <c r="V5386" s="89"/>
      <c r="Z5386" s="73"/>
      <c r="AA5386" s="73">
        <v>11.999808033786053</v>
      </c>
      <c r="AB5386" s="4"/>
      <c r="AC5386" s="74"/>
      <c r="AD5386" s="75"/>
      <c r="AE5386" s="75"/>
      <c r="AF5386" s="76"/>
      <c r="AJ5386" s="90"/>
      <c r="AK5386" s="18"/>
      <c r="AL5386" s="18"/>
      <c r="AT5386" s="18"/>
      <c r="AU5386" s="91"/>
    </row>
    <row r="5387" ht="12.0" customHeight="1">
      <c r="A5387" s="97">
        <v>3705159.0</v>
      </c>
      <c r="B5387" s="92" t="s">
        <v>5825</v>
      </c>
      <c r="C5387" s="93"/>
      <c r="D5387" s="82">
        <v>275.72</v>
      </c>
      <c r="E5387" s="106" t="s">
        <v>245</v>
      </c>
      <c r="F5387" s="84">
        <f t="shared" si="424"/>
        <v>336.3784</v>
      </c>
      <c r="G5387" s="95" t="s">
        <v>246</v>
      </c>
      <c r="H5387" s="69"/>
      <c r="I5387" s="76"/>
      <c r="J5387" s="100"/>
      <c r="K5387" s="88"/>
      <c r="N5387" s="18"/>
      <c r="P5387" s="4">
        <v>112.0</v>
      </c>
      <c r="Q5387" s="4"/>
      <c r="R5387" s="4"/>
      <c r="S5387" s="21"/>
      <c r="T5387" s="21"/>
      <c r="V5387" s="89"/>
      <c r="Z5387" s="73"/>
      <c r="AA5387" s="73">
        <v>11.999808033786053</v>
      </c>
      <c r="AB5387" s="4"/>
      <c r="AC5387" s="74"/>
      <c r="AD5387" s="75"/>
      <c r="AE5387" s="75"/>
      <c r="AF5387" s="76"/>
      <c r="AJ5387" s="90"/>
      <c r="AK5387" s="18"/>
      <c r="AL5387" s="18"/>
      <c r="AT5387" s="18"/>
      <c r="AU5387" s="91"/>
    </row>
    <row r="5388" ht="12.0" customHeight="1">
      <c r="A5388" s="97">
        <v>3705160.0</v>
      </c>
      <c r="B5388" s="92" t="s">
        <v>5826</v>
      </c>
      <c r="C5388" s="93"/>
      <c r="D5388" s="82">
        <v>275.72</v>
      </c>
      <c r="E5388" s="106" t="s">
        <v>245</v>
      </c>
      <c r="F5388" s="84">
        <f t="shared" si="424"/>
        <v>336.3784</v>
      </c>
      <c r="G5388" s="95" t="s">
        <v>252</v>
      </c>
      <c r="H5388" s="69"/>
      <c r="I5388" s="76"/>
      <c r="J5388" s="100"/>
      <c r="K5388" s="88"/>
      <c r="N5388" s="18"/>
      <c r="P5388" s="4">
        <v>112.0</v>
      </c>
      <c r="Q5388" s="4"/>
      <c r="R5388" s="4"/>
      <c r="S5388" s="21"/>
      <c r="T5388" s="21"/>
      <c r="V5388" s="89"/>
      <c r="Z5388" s="73"/>
      <c r="AA5388" s="73">
        <v>11.999808033786053</v>
      </c>
      <c r="AB5388" s="4"/>
      <c r="AC5388" s="74"/>
      <c r="AD5388" s="75"/>
      <c r="AE5388" s="75"/>
      <c r="AF5388" s="76"/>
      <c r="AJ5388" s="90"/>
      <c r="AK5388" s="18"/>
      <c r="AL5388" s="18"/>
      <c r="AT5388" s="18"/>
      <c r="AU5388" s="91"/>
    </row>
    <row r="5389" ht="12.0" customHeight="1">
      <c r="A5389" s="97">
        <v>3705161.0</v>
      </c>
      <c r="B5389" s="92" t="s">
        <v>5827</v>
      </c>
      <c r="C5389" s="93"/>
      <c r="D5389" s="82">
        <v>275.72</v>
      </c>
      <c r="E5389" s="106" t="s">
        <v>497</v>
      </c>
      <c r="F5389" s="84">
        <f t="shared" si="424"/>
        <v>336.3784</v>
      </c>
      <c r="G5389" s="95" t="s">
        <v>252</v>
      </c>
      <c r="H5389" s="69"/>
      <c r="I5389" s="76"/>
      <c r="J5389" s="100"/>
      <c r="K5389" s="88"/>
      <c r="N5389" s="18"/>
      <c r="P5389" s="4">
        <v>112.0</v>
      </c>
      <c r="Q5389" s="4"/>
      <c r="R5389" s="4"/>
      <c r="S5389" s="21"/>
      <c r="T5389" s="21"/>
      <c r="V5389" s="89"/>
      <c r="Z5389" s="73"/>
      <c r="AA5389" s="73">
        <v>11.999808033786053</v>
      </c>
      <c r="AB5389" s="4"/>
      <c r="AC5389" s="74"/>
      <c r="AD5389" s="75"/>
      <c r="AE5389" s="75"/>
      <c r="AF5389" s="76"/>
      <c r="AJ5389" s="90"/>
      <c r="AK5389" s="18"/>
      <c r="AL5389" s="18"/>
      <c r="AT5389" s="18"/>
      <c r="AU5389" s="91"/>
    </row>
    <row r="5390" ht="12.0" customHeight="1">
      <c r="A5390" s="97">
        <v>3705162.0</v>
      </c>
      <c r="B5390" s="92" t="s">
        <v>5828</v>
      </c>
      <c r="C5390" s="93"/>
      <c r="D5390" s="82">
        <v>334.35</v>
      </c>
      <c r="E5390" s="106" t="s">
        <v>372</v>
      </c>
      <c r="F5390" s="84">
        <f t="shared" si="424"/>
        <v>407.907</v>
      </c>
      <c r="G5390" s="95" t="s">
        <v>252</v>
      </c>
      <c r="H5390" s="69"/>
      <c r="I5390" s="76"/>
      <c r="J5390" s="100"/>
      <c r="K5390" s="88"/>
      <c r="N5390" s="18"/>
      <c r="P5390" s="4">
        <v>112.0</v>
      </c>
      <c r="Q5390" s="4"/>
      <c r="R5390" s="4"/>
      <c r="S5390" s="21"/>
      <c r="T5390" s="21"/>
      <c r="V5390" s="89"/>
      <c r="Z5390" s="73"/>
      <c r="AA5390" s="73">
        <v>11.999808033786053</v>
      </c>
      <c r="AB5390" s="4"/>
      <c r="AC5390" s="74"/>
      <c r="AD5390" s="75"/>
      <c r="AE5390" s="75"/>
      <c r="AF5390" s="76"/>
      <c r="AJ5390" s="90"/>
      <c r="AK5390" s="18"/>
      <c r="AL5390" s="18"/>
      <c r="AT5390" s="18"/>
      <c r="AU5390" s="91"/>
    </row>
    <row r="5391" ht="12.0" customHeight="1">
      <c r="A5391" s="97">
        <v>3705163.0</v>
      </c>
      <c r="B5391" s="92" t="s">
        <v>5829</v>
      </c>
      <c r="C5391" s="93"/>
      <c r="D5391" s="82">
        <v>334.35</v>
      </c>
      <c r="E5391" s="106" t="s">
        <v>372</v>
      </c>
      <c r="F5391" s="84">
        <f t="shared" si="424"/>
        <v>407.907</v>
      </c>
      <c r="G5391" s="95" t="s">
        <v>252</v>
      </c>
      <c r="H5391" s="69"/>
      <c r="I5391" s="76"/>
      <c r="J5391" s="100"/>
      <c r="K5391" s="88"/>
      <c r="N5391" s="18"/>
      <c r="P5391" s="4">
        <v>112.0</v>
      </c>
      <c r="Q5391" s="4"/>
      <c r="R5391" s="4"/>
      <c r="S5391" s="21"/>
      <c r="T5391" s="21"/>
      <c r="V5391" s="89"/>
      <c r="Z5391" s="73"/>
      <c r="AA5391" s="73">
        <v>11.999808033786053</v>
      </c>
      <c r="AB5391" s="4"/>
      <c r="AC5391" s="74"/>
      <c r="AD5391" s="75"/>
      <c r="AE5391" s="75"/>
      <c r="AF5391" s="76"/>
      <c r="AJ5391" s="90"/>
      <c r="AK5391" s="18"/>
      <c r="AL5391" s="18"/>
      <c r="AT5391" s="18"/>
      <c r="AU5391" s="91"/>
    </row>
    <row r="5392" ht="12.0" customHeight="1">
      <c r="A5392" s="97">
        <v>3705164.0</v>
      </c>
      <c r="B5392" s="92" t="s">
        <v>5830</v>
      </c>
      <c r="C5392" s="93"/>
      <c r="D5392" s="82">
        <v>334.35</v>
      </c>
      <c r="E5392" s="106" t="s">
        <v>372</v>
      </c>
      <c r="F5392" s="84">
        <f t="shared" si="424"/>
        <v>407.907</v>
      </c>
      <c r="G5392" s="95" t="s">
        <v>252</v>
      </c>
      <c r="H5392" s="69"/>
      <c r="I5392" s="76"/>
      <c r="J5392" s="100"/>
      <c r="K5392" s="88"/>
      <c r="N5392" s="18"/>
      <c r="P5392" s="4">
        <v>112.0</v>
      </c>
      <c r="Q5392" s="4"/>
      <c r="R5392" s="4"/>
      <c r="S5392" s="21"/>
      <c r="T5392" s="21"/>
      <c r="V5392" s="89"/>
      <c r="Z5392" s="73"/>
      <c r="AA5392" s="73">
        <v>11.999808033786053</v>
      </c>
      <c r="AB5392" s="4"/>
      <c r="AC5392" s="74"/>
      <c r="AD5392" s="75"/>
      <c r="AE5392" s="75"/>
      <c r="AF5392" s="76"/>
      <c r="AJ5392" s="90"/>
      <c r="AK5392" s="18"/>
      <c r="AL5392" s="18"/>
      <c r="AT5392" s="18"/>
      <c r="AU5392" s="91"/>
    </row>
    <row r="5393" ht="12.0" customHeight="1">
      <c r="A5393" s="97">
        <v>3705165.0</v>
      </c>
      <c r="B5393" s="92" t="s">
        <v>5831</v>
      </c>
      <c r="C5393" s="93"/>
      <c r="D5393" s="82">
        <v>391.89</v>
      </c>
      <c r="E5393" s="106" t="s">
        <v>372</v>
      </c>
      <c r="F5393" s="84">
        <f t="shared" si="424"/>
        <v>478.1058</v>
      </c>
      <c r="G5393" s="95" t="s">
        <v>252</v>
      </c>
      <c r="H5393" s="69"/>
      <c r="I5393" s="76"/>
      <c r="J5393" s="100"/>
      <c r="K5393" s="88"/>
      <c r="N5393" s="18"/>
      <c r="P5393" s="4">
        <v>112.0</v>
      </c>
      <c r="Q5393" s="4"/>
      <c r="R5393" s="4"/>
      <c r="S5393" s="21"/>
      <c r="T5393" s="21"/>
      <c r="V5393" s="89"/>
      <c r="Z5393" s="73"/>
      <c r="AA5393" s="73">
        <v>11.999808033786053</v>
      </c>
      <c r="AB5393" s="4"/>
      <c r="AC5393" s="74"/>
      <c r="AD5393" s="75"/>
      <c r="AE5393" s="75"/>
      <c r="AF5393" s="76"/>
      <c r="AJ5393" s="90"/>
      <c r="AK5393" s="18"/>
      <c r="AL5393" s="18"/>
      <c r="AT5393" s="18"/>
      <c r="AU5393" s="91"/>
    </row>
    <row r="5394" ht="12.0" customHeight="1">
      <c r="A5394" s="97">
        <v>3705166.0</v>
      </c>
      <c r="B5394" s="92" t="s">
        <v>5832</v>
      </c>
      <c r="C5394" s="93"/>
      <c r="D5394" s="82">
        <v>391.89</v>
      </c>
      <c r="E5394" s="106" t="s">
        <v>372</v>
      </c>
      <c r="F5394" s="84">
        <f t="shared" si="424"/>
        <v>478.1058</v>
      </c>
      <c r="G5394" s="95" t="s">
        <v>252</v>
      </c>
      <c r="H5394" s="69"/>
      <c r="I5394" s="76"/>
      <c r="J5394" s="100"/>
      <c r="K5394" s="88"/>
      <c r="N5394" s="18"/>
      <c r="P5394" s="4">
        <v>112.0</v>
      </c>
      <c r="Q5394" s="4"/>
      <c r="R5394" s="4"/>
      <c r="S5394" s="21"/>
      <c r="T5394" s="21"/>
      <c r="V5394" s="89"/>
      <c r="Z5394" s="73"/>
      <c r="AA5394" s="73">
        <v>11.999808033786053</v>
      </c>
      <c r="AB5394" s="4"/>
      <c r="AC5394" s="74"/>
      <c r="AD5394" s="75"/>
      <c r="AE5394" s="75"/>
      <c r="AF5394" s="76"/>
      <c r="AJ5394" s="90"/>
      <c r="AK5394" s="18"/>
      <c r="AL5394" s="18"/>
      <c r="AT5394" s="18"/>
      <c r="AU5394" s="91"/>
    </row>
    <row r="5395" ht="12.0" customHeight="1">
      <c r="A5395" s="97">
        <v>3705167.0</v>
      </c>
      <c r="B5395" s="92" t="s">
        <v>5833</v>
      </c>
      <c r="C5395" s="93"/>
      <c r="D5395" s="82">
        <v>391.89</v>
      </c>
      <c r="E5395" s="106" t="s">
        <v>372</v>
      </c>
      <c r="F5395" s="84">
        <f t="shared" si="424"/>
        <v>478.1058</v>
      </c>
      <c r="G5395" s="95" t="s">
        <v>252</v>
      </c>
      <c r="H5395" s="69"/>
      <c r="I5395" s="76"/>
      <c r="J5395" s="100"/>
      <c r="K5395" s="88"/>
      <c r="N5395" s="18"/>
      <c r="P5395" s="4">
        <v>112.0</v>
      </c>
      <c r="Q5395" s="4"/>
      <c r="R5395" s="4"/>
      <c r="S5395" s="21"/>
      <c r="T5395" s="21"/>
      <c r="V5395" s="89"/>
      <c r="Z5395" s="73"/>
      <c r="AA5395" s="73">
        <v>11.999808033786053</v>
      </c>
      <c r="AB5395" s="4"/>
      <c r="AC5395" s="74"/>
      <c r="AD5395" s="75"/>
      <c r="AE5395" s="75"/>
      <c r="AF5395" s="76"/>
      <c r="AJ5395" s="90"/>
      <c r="AK5395" s="18"/>
      <c r="AL5395" s="18"/>
      <c r="AT5395" s="18"/>
      <c r="AU5395" s="91"/>
    </row>
    <row r="5396" ht="12.0" customHeight="1">
      <c r="A5396" s="97">
        <v>3705168.0</v>
      </c>
      <c r="B5396" s="92" t="s">
        <v>5834</v>
      </c>
      <c r="C5396" s="93"/>
      <c r="D5396" s="82">
        <v>454.41</v>
      </c>
      <c r="E5396" s="106" t="s">
        <v>372</v>
      </c>
      <c r="F5396" s="84">
        <f t="shared" si="424"/>
        <v>554.3802</v>
      </c>
      <c r="G5396" s="95" t="s">
        <v>246</v>
      </c>
      <c r="H5396" s="69"/>
      <c r="I5396" s="76"/>
      <c r="J5396" s="100"/>
      <c r="K5396" s="88"/>
      <c r="N5396" s="18"/>
      <c r="P5396" s="4">
        <v>112.0</v>
      </c>
      <c r="Q5396" s="4"/>
      <c r="R5396" s="4"/>
      <c r="S5396" s="21"/>
      <c r="T5396" s="21"/>
      <c r="V5396" s="89"/>
      <c r="Z5396" s="73"/>
      <c r="AA5396" s="73">
        <v>11.999808033786053</v>
      </c>
      <c r="AB5396" s="4"/>
      <c r="AC5396" s="74"/>
      <c r="AD5396" s="75"/>
      <c r="AE5396" s="75"/>
      <c r="AF5396" s="76"/>
      <c r="AJ5396" s="90"/>
      <c r="AK5396" s="18"/>
      <c r="AL5396" s="18"/>
      <c r="AT5396" s="18"/>
      <c r="AU5396" s="91"/>
    </row>
    <row r="5397" ht="12.0" customHeight="1">
      <c r="A5397" s="97">
        <v>3705169.0</v>
      </c>
      <c r="B5397" s="92" t="s">
        <v>5835</v>
      </c>
      <c r="C5397" s="93"/>
      <c r="D5397" s="82">
        <v>454.41</v>
      </c>
      <c r="E5397" s="106" t="s">
        <v>372</v>
      </c>
      <c r="F5397" s="84">
        <f t="shared" si="424"/>
        <v>554.3802</v>
      </c>
      <c r="G5397" s="95" t="s">
        <v>246</v>
      </c>
      <c r="H5397" s="69"/>
      <c r="I5397" s="76"/>
      <c r="J5397" s="100"/>
      <c r="K5397" s="88"/>
      <c r="N5397" s="18"/>
      <c r="P5397" s="4">
        <v>112.0</v>
      </c>
      <c r="Q5397" s="4"/>
      <c r="R5397" s="4"/>
      <c r="S5397" s="21"/>
      <c r="T5397" s="21"/>
      <c r="V5397" s="89"/>
      <c r="Z5397" s="73"/>
      <c r="AA5397" s="73">
        <v>11.999808033786053</v>
      </c>
      <c r="AB5397" s="4"/>
      <c r="AC5397" s="74"/>
      <c r="AD5397" s="75"/>
      <c r="AE5397" s="75"/>
      <c r="AF5397" s="76"/>
      <c r="AJ5397" s="90"/>
      <c r="AK5397" s="18"/>
      <c r="AL5397" s="18"/>
      <c r="AT5397" s="18"/>
      <c r="AU5397" s="91"/>
    </row>
    <row r="5398" ht="12.0" customHeight="1">
      <c r="A5398" s="97">
        <v>3705170.0</v>
      </c>
      <c r="B5398" s="92" t="s">
        <v>5836</v>
      </c>
      <c r="C5398" s="93"/>
      <c r="D5398" s="82">
        <v>454.41</v>
      </c>
      <c r="E5398" s="106" t="s">
        <v>372</v>
      </c>
      <c r="F5398" s="84">
        <f t="shared" si="424"/>
        <v>554.3802</v>
      </c>
      <c r="G5398" s="95" t="s">
        <v>252</v>
      </c>
      <c r="H5398" s="69"/>
      <c r="I5398" s="76"/>
      <c r="J5398" s="100"/>
      <c r="K5398" s="88"/>
      <c r="N5398" s="18"/>
      <c r="P5398" s="4">
        <v>112.0</v>
      </c>
      <c r="Q5398" s="4"/>
      <c r="R5398" s="4"/>
      <c r="S5398" s="21"/>
      <c r="T5398" s="21"/>
      <c r="V5398" s="89"/>
      <c r="Z5398" s="73"/>
      <c r="AA5398" s="73">
        <v>11.999808033786053</v>
      </c>
      <c r="AB5398" s="4"/>
      <c r="AC5398" s="74"/>
      <c r="AD5398" s="75"/>
      <c r="AE5398" s="75"/>
      <c r="AF5398" s="76"/>
      <c r="AJ5398" s="90"/>
      <c r="AK5398" s="18"/>
      <c r="AL5398" s="18"/>
      <c r="AT5398" s="18"/>
      <c r="AU5398" s="91"/>
    </row>
    <row r="5399" ht="12.0" customHeight="1">
      <c r="A5399" s="97">
        <v>3705171.0</v>
      </c>
      <c r="B5399" s="92" t="s">
        <v>5837</v>
      </c>
      <c r="C5399" s="93"/>
      <c r="D5399" s="82">
        <v>608.17</v>
      </c>
      <c r="E5399" s="106" t="s">
        <v>372</v>
      </c>
      <c r="F5399" s="84">
        <f t="shared" si="424"/>
        <v>741.9674</v>
      </c>
      <c r="G5399" s="95" t="s">
        <v>246</v>
      </c>
      <c r="H5399" s="69"/>
      <c r="I5399" s="76"/>
      <c r="J5399" s="100"/>
      <c r="K5399" s="88"/>
      <c r="N5399" s="18"/>
      <c r="P5399" s="4">
        <v>112.0</v>
      </c>
      <c r="Q5399" s="4"/>
      <c r="R5399" s="4"/>
      <c r="S5399" s="21"/>
      <c r="T5399" s="21"/>
      <c r="V5399" s="89"/>
      <c r="Z5399" s="73"/>
      <c r="AA5399" s="73">
        <v>11.999808033786053</v>
      </c>
      <c r="AB5399" s="4"/>
      <c r="AC5399" s="74"/>
      <c r="AD5399" s="75"/>
      <c r="AE5399" s="75"/>
      <c r="AF5399" s="76"/>
      <c r="AJ5399" s="90"/>
      <c r="AK5399" s="18"/>
      <c r="AL5399" s="18"/>
      <c r="AT5399" s="18"/>
      <c r="AU5399" s="91"/>
    </row>
    <row r="5400" ht="12.0" customHeight="1">
      <c r="A5400" s="97">
        <v>3705172.0</v>
      </c>
      <c r="B5400" s="92" t="s">
        <v>5838</v>
      </c>
      <c r="C5400" s="93"/>
      <c r="D5400" s="82">
        <v>608.17</v>
      </c>
      <c r="E5400" s="106" t="s">
        <v>372</v>
      </c>
      <c r="F5400" s="84">
        <f t="shared" si="424"/>
        <v>741.9674</v>
      </c>
      <c r="G5400" s="95" t="s">
        <v>252</v>
      </c>
      <c r="H5400" s="69"/>
      <c r="I5400" s="76"/>
      <c r="J5400" s="100"/>
      <c r="K5400" s="88"/>
      <c r="N5400" s="18"/>
      <c r="P5400" s="4">
        <v>112.0</v>
      </c>
      <c r="Q5400" s="4"/>
      <c r="R5400" s="4"/>
      <c r="S5400" s="21"/>
      <c r="T5400" s="21"/>
      <c r="V5400" s="89"/>
      <c r="Z5400" s="73"/>
      <c r="AA5400" s="73">
        <v>11.999808033786053</v>
      </c>
      <c r="AB5400" s="4"/>
      <c r="AC5400" s="74"/>
      <c r="AD5400" s="75"/>
      <c r="AE5400" s="75"/>
      <c r="AF5400" s="76"/>
      <c r="AJ5400" s="90"/>
      <c r="AK5400" s="18"/>
      <c r="AL5400" s="18"/>
      <c r="AT5400" s="18"/>
      <c r="AU5400" s="91"/>
    </row>
    <row r="5401" ht="12.0" customHeight="1">
      <c r="A5401" s="97">
        <v>3705173.0</v>
      </c>
      <c r="B5401" s="92" t="s">
        <v>5839</v>
      </c>
      <c r="C5401" s="93"/>
      <c r="D5401" s="82">
        <v>672.45</v>
      </c>
      <c r="E5401" s="106" t="s">
        <v>372</v>
      </c>
      <c r="F5401" s="84">
        <f t="shared" si="424"/>
        <v>820.389</v>
      </c>
      <c r="G5401" s="95" t="s">
        <v>246</v>
      </c>
      <c r="H5401" s="69"/>
      <c r="I5401" s="76"/>
      <c r="J5401" s="100"/>
      <c r="K5401" s="88"/>
      <c r="N5401" s="18"/>
      <c r="P5401" s="4">
        <v>112.0</v>
      </c>
      <c r="Q5401" s="4"/>
      <c r="R5401" s="4"/>
      <c r="S5401" s="21"/>
      <c r="T5401" s="21"/>
      <c r="V5401" s="89"/>
      <c r="Z5401" s="73"/>
      <c r="AA5401" s="73">
        <v>11.999808033786053</v>
      </c>
      <c r="AB5401" s="4"/>
      <c r="AC5401" s="74"/>
      <c r="AD5401" s="75"/>
      <c r="AE5401" s="75"/>
      <c r="AF5401" s="76"/>
      <c r="AJ5401" s="90"/>
      <c r="AK5401" s="18"/>
      <c r="AL5401" s="18"/>
      <c r="AT5401" s="18"/>
      <c r="AU5401" s="91"/>
    </row>
    <row r="5402" ht="12.0" customHeight="1">
      <c r="A5402" s="97">
        <v>3705174.0</v>
      </c>
      <c r="B5402" s="92" t="s">
        <v>5840</v>
      </c>
      <c r="C5402" s="93"/>
      <c r="D5402" s="82">
        <v>672.45</v>
      </c>
      <c r="E5402" s="106" t="s">
        <v>372</v>
      </c>
      <c r="F5402" s="84">
        <f t="shared" si="424"/>
        <v>820.389</v>
      </c>
      <c r="G5402" s="95" t="s">
        <v>252</v>
      </c>
      <c r="H5402" s="69"/>
      <c r="I5402" s="76"/>
      <c r="J5402" s="100"/>
      <c r="K5402" s="88"/>
      <c r="N5402" s="18"/>
      <c r="P5402" s="4">
        <v>112.0</v>
      </c>
      <c r="Q5402" s="4"/>
      <c r="R5402" s="4"/>
      <c r="S5402" s="21"/>
      <c r="T5402" s="21"/>
      <c r="V5402" s="89"/>
      <c r="Z5402" s="73"/>
      <c r="AA5402" s="73">
        <v>11.999808033786053</v>
      </c>
      <c r="AB5402" s="4"/>
      <c r="AC5402" s="74"/>
      <c r="AD5402" s="75"/>
      <c r="AE5402" s="75"/>
      <c r="AF5402" s="76"/>
      <c r="AJ5402" s="90"/>
      <c r="AK5402" s="18"/>
      <c r="AL5402" s="18"/>
      <c r="AT5402" s="18"/>
      <c r="AU5402" s="91"/>
    </row>
    <row r="5403" ht="12.0" customHeight="1">
      <c r="A5403" s="109">
        <v>3705175.0</v>
      </c>
      <c r="B5403" s="110" t="s">
        <v>5841</v>
      </c>
      <c r="C5403" s="111"/>
      <c r="D5403" s="82">
        <v>881.67</v>
      </c>
      <c r="E5403" s="106" t="s">
        <v>372</v>
      </c>
      <c r="F5403" s="128">
        <f t="shared" si="424"/>
        <v>1075.6374</v>
      </c>
      <c r="G5403" s="112" t="s">
        <v>252</v>
      </c>
      <c r="H5403" s="69"/>
      <c r="I5403" s="76"/>
      <c r="J5403" s="100"/>
      <c r="K5403" s="88"/>
      <c r="N5403" s="18"/>
      <c r="P5403" s="4">
        <v>112.0</v>
      </c>
      <c r="Q5403" s="4"/>
      <c r="R5403" s="4"/>
      <c r="S5403" s="21"/>
      <c r="T5403" s="21"/>
      <c r="V5403" s="89"/>
      <c r="Z5403" s="73"/>
      <c r="AA5403" s="73">
        <v>11.999808033786053</v>
      </c>
      <c r="AB5403" s="4"/>
      <c r="AC5403" s="74"/>
      <c r="AD5403" s="75"/>
      <c r="AE5403" s="75"/>
      <c r="AF5403" s="76"/>
      <c r="AJ5403" s="90"/>
      <c r="AK5403" s="18"/>
      <c r="AL5403" s="18"/>
      <c r="AT5403" s="18"/>
      <c r="AU5403" s="91"/>
    </row>
    <row r="5404" ht="75.0" customHeight="1">
      <c r="A5404" s="62">
        <v>197.0</v>
      </c>
      <c r="B5404" s="166" t="s">
        <v>5842</v>
      </c>
      <c r="C5404" s="66"/>
      <c r="D5404" s="82"/>
      <c r="E5404" s="66"/>
      <c r="F5404" s="114"/>
      <c r="G5404" s="68"/>
      <c r="H5404" s="69"/>
      <c r="I5404" s="70">
        <v>0.0</v>
      </c>
      <c r="J5404" s="71"/>
      <c r="K5404" s="71"/>
      <c r="N5404" s="18"/>
      <c r="P5404" s="4">
        <v>247.0</v>
      </c>
      <c r="Q5404" s="4"/>
      <c r="R5404" s="5"/>
      <c r="S5404" s="21"/>
      <c r="T5404" s="21"/>
      <c r="V5404" s="72"/>
      <c r="Z5404" s="73"/>
      <c r="AA5404" s="73"/>
      <c r="AB5404" s="4"/>
      <c r="AC5404" s="74"/>
      <c r="AD5404" s="75"/>
      <c r="AE5404" s="75"/>
      <c r="AF5404" s="76"/>
      <c r="AJ5404" s="90"/>
      <c r="AK5404" s="18"/>
      <c r="AL5404" s="18"/>
      <c r="AT5404" s="18"/>
      <c r="AU5404" s="91"/>
    </row>
    <row r="5405" ht="12.0" customHeight="1">
      <c r="A5405" s="79">
        <v>5112001.0</v>
      </c>
      <c r="B5405" s="80" t="s">
        <v>5843</v>
      </c>
      <c r="C5405" s="81" t="str">
        <f t="shared" ref="C5405:C5420" si="426">IF(MROUND(AL5405/(AO5405*F5405),1)=0,"",MROUND(AL5405/(AO5405*F5405),1))</f>
        <v/>
      </c>
      <c r="D5405" s="82">
        <v>258.58</v>
      </c>
      <c r="E5405" s="83" t="s">
        <v>245</v>
      </c>
      <c r="F5405" s="84">
        <f t="shared" ref="F5405:F5420" si="427">D5405*1.22</f>
        <v>315.4676</v>
      </c>
      <c r="G5405" s="85" t="s">
        <v>252</v>
      </c>
      <c r="H5405" s="69"/>
      <c r="I5405" s="87" t="s">
        <v>538</v>
      </c>
      <c r="J5405" s="76"/>
      <c r="K5405" s="88"/>
      <c r="N5405" s="18"/>
      <c r="P5405" s="4">
        <v>247.0</v>
      </c>
      <c r="Q5405" s="4"/>
      <c r="R5405" s="4"/>
      <c r="S5405" s="21"/>
      <c r="T5405" s="21"/>
      <c r="V5405" s="89"/>
      <c r="Z5405" s="73"/>
      <c r="AA5405" s="73">
        <v>12.0</v>
      </c>
      <c r="AB5405" s="4"/>
      <c r="AC5405" s="74"/>
      <c r="AD5405" s="75"/>
      <c r="AE5405" s="75"/>
      <c r="AF5405" s="76"/>
      <c r="AJ5405" s="90"/>
      <c r="AK5405" s="18"/>
      <c r="AL5405" s="8">
        <f t="shared" ref="AL5405:AL5420" si="428">$I$5404/16</f>
        <v>0</v>
      </c>
      <c r="AO5405" s="8">
        <v>28.993963156584513</v>
      </c>
      <c r="AT5405" s="18"/>
      <c r="AU5405" s="91"/>
    </row>
    <row r="5406" ht="12.0" customHeight="1">
      <c r="A5406" s="97">
        <v>5112002.0</v>
      </c>
      <c r="B5406" s="92" t="s">
        <v>5844</v>
      </c>
      <c r="C5406" s="81" t="str">
        <f t="shared" si="426"/>
        <v/>
      </c>
      <c r="D5406" s="82">
        <v>265.94</v>
      </c>
      <c r="E5406" s="94" t="s">
        <v>245</v>
      </c>
      <c r="F5406" s="84">
        <f t="shared" si="427"/>
        <v>324.4468</v>
      </c>
      <c r="G5406" s="95" t="s">
        <v>252</v>
      </c>
      <c r="H5406" s="69"/>
      <c r="I5406" s="187" t="s">
        <v>5845</v>
      </c>
      <c r="J5406" s="76"/>
      <c r="K5406" s="88"/>
      <c r="N5406" s="18"/>
      <c r="P5406" s="4">
        <v>247.0</v>
      </c>
      <c r="Q5406" s="4"/>
      <c r="R5406" s="4"/>
      <c r="S5406" s="21"/>
      <c r="T5406" s="21"/>
      <c r="V5406" s="89"/>
      <c r="Z5406" s="73"/>
      <c r="AA5406" s="73">
        <v>12.000920492463464</v>
      </c>
      <c r="AB5406" s="4"/>
      <c r="AC5406" s="74"/>
      <c r="AD5406" s="75"/>
      <c r="AE5406" s="75"/>
      <c r="AF5406" s="76"/>
      <c r="AJ5406" s="90"/>
      <c r="AK5406" s="18"/>
      <c r="AL5406" s="8">
        <f t="shared" si="428"/>
        <v>0</v>
      </c>
      <c r="AO5406" s="8">
        <v>14.095743516613002</v>
      </c>
      <c r="AT5406" s="18"/>
      <c r="AU5406" s="91"/>
    </row>
    <row r="5407" ht="12.0" customHeight="1">
      <c r="A5407" s="97">
        <v>5112003.0</v>
      </c>
      <c r="B5407" s="92" t="s">
        <v>5846</v>
      </c>
      <c r="C5407" s="81" t="str">
        <f t="shared" si="426"/>
        <v/>
      </c>
      <c r="D5407" s="82">
        <v>290.0</v>
      </c>
      <c r="E5407" s="94" t="s">
        <v>245</v>
      </c>
      <c r="F5407" s="84">
        <f t="shared" si="427"/>
        <v>353.8</v>
      </c>
      <c r="G5407" s="95" t="s">
        <v>252</v>
      </c>
      <c r="H5407" s="69"/>
      <c r="I5407" s="188"/>
      <c r="J5407" s="76"/>
      <c r="K5407" s="88"/>
      <c r="N5407" s="18"/>
      <c r="P5407" s="4">
        <v>247.0</v>
      </c>
      <c r="Q5407" s="4"/>
      <c r="R5407" s="4"/>
      <c r="S5407" s="21"/>
      <c r="T5407" s="21"/>
      <c r="V5407" s="89"/>
      <c r="Z5407" s="73"/>
      <c r="AA5407" s="73">
        <v>11.9974675530231</v>
      </c>
      <c r="AB5407" s="4"/>
      <c r="AC5407" s="74"/>
      <c r="AD5407" s="75"/>
      <c r="AE5407" s="75"/>
      <c r="AF5407" s="76"/>
      <c r="AJ5407" s="90"/>
      <c r="AK5407" s="18"/>
      <c r="AL5407" s="8">
        <f t="shared" si="428"/>
        <v>0</v>
      </c>
      <c r="AO5407" s="8">
        <v>4.422181719448183</v>
      </c>
      <c r="AT5407" s="18"/>
      <c r="AU5407" s="91"/>
    </row>
    <row r="5408" ht="12.0" customHeight="1">
      <c r="A5408" s="97">
        <v>5112004.0</v>
      </c>
      <c r="B5408" s="92" t="s">
        <v>5847</v>
      </c>
      <c r="C5408" s="81" t="str">
        <f t="shared" si="426"/>
        <v/>
      </c>
      <c r="D5408" s="82">
        <v>310.04</v>
      </c>
      <c r="E5408" s="94" t="s">
        <v>245</v>
      </c>
      <c r="F5408" s="84">
        <f t="shared" si="427"/>
        <v>378.2488</v>
      </c>
      <c r="G5408" s="95" t="s">
        <v>252</v>
      </c>
      <c r="H5408" s="69"/>
      <c r="I5408" s="19" t="s">
        <v>5848</v>
      </c>
      <c r="J5408" s="76"/>
      <c r="K5408" s="88"/>
      <c r="N5408" s="18"/>
      <c r="P5408" s="4">
        <v>247.0</v>
      </c>
      <c r="Q5408" s="4"/>
      <c r="R5408" s="4"/>
      <c r="S5408" s="21"/>
      <c r="T5408" s="21"/>
      <c r="V5408" s="89"/>
      <c r="Z5408" s="73"/>
      <c r="AA5408" s="73">
        <v>12.001579155151987</v>
      </c>
      <c r="AB5408" s="4"/>
      <c r="AC5408" s="74"/>
      <c r="AD5408" s="75"/>
      <c r="AE5408" s="75"/>
      <c r="AF5408" s="76"/>
      <c r="AJ5408" s="90"/>
      <c r="AK5408" s="18"/>
      <c r="AL5408" s="8">
        <f t="shared" si="428"/>
        <v>0</v>
      </c>
      <c r="AO5408" s="8">
        <v>2.015134720226978</v>
      </c>
      <c r="AT5408" s="18"/>
      <c r="AU5408" s="91"/>
    </row>
    <row r="5409" ht="12.0" customHeight="1">
      <c r="A5409" s="97">
        <v>5112005.0</v>
      </c>
      <c r="B5409" s="92" t="s">
        <v>5849</v>
      </c>
      <c r="C5409" s="81" t="str">
        <f t="shared" si="426"/>
        <v/>
      </c>
      <c r="D5409" s="82">
        <v>452.74</v>
      </c>
      <c r="E5409" s="94" t="s">
        <v>245</v>
      </c>
      <c r="F5409" s="84">
        <f t="shared" si="427"/>
        <v>552.3428</v>
      </c>
      <c r="G5409" s="95" t="s">
        <v>252</v>
      </c>
      <c r="H5409" s="69"/>
      <c r="J5409" s="76"/>
      <c r="K5409" s="88"/>
      <c r="N5409" s="18"/>
      <c r="P5409" s="4">
        <v>247.0</v>
      </c>
      <c r="Q5409" s="4"/>
      <c r="R5409" s="4"/>
      <c r="S5409" s="21"/>
      <c r="T5409" s="21"/>
      <c r="V5409" s="89"/>
      <c r="Z5409" s="73"/>
      <c r="AA5409" s="73">
        <v>11.997296383913493</v>
      </c>
      <c r="AB5409" s="4"/>
      <c r="AC5409" s="74"/>
      <c r="AD5409" s="75"/>
      <c r="AE5409" s="75"/>
      <c r="AF5409" s="76"/>
      <c r="AJ5409" s="90"/>
      <c r="AK5409" s="18"/>
      <c r="AL5409" s="8">
        <f t="shared" si="428"/>
        <v>0</v>
      </c>
      <c r="AO5409" s="8">
        <v>0.7475028100155301</v>
      </c>
      <c r="AT5409" s="18"/>
      <c r="AU5409" s="91"/>
    </row>
    <row r="5410" ht="12.0" customHeight="1">
      <c r="A5410" s="97">
        <v>5112006.0</v>
      </c>
      <c r="B5410" s="92" t="s">
        <v>5850</v>
      </c>
      <c r="C5410" s="81" t="str">
        <f t="shared" si="426"/>
        <v/>
      </c>
      <c r="D5410" s="82">
        <v>534.44</v>
      </c>
      <c r="E5410" s="94" t="s">
        <v>245</v>
      </c>
      <c r="F5410" s="84">
        <f t="shared" si="427"/>
        <v>652.0168</v>
      </c>
      <c r="G5410" s="95" t="s">
        <v>252</v>
      </c>
      <c r="H5410" s="69"/>
      <c r="J5410" s="76"/>
      <c r="K5410" s="88"/>
      <c r="N5410" s="18"/>
      <c r="P5410" s="4">
        <v>247.0</v>
      </c>
      <c r="Q5410" s="4"/>
      <c r="R5410" s="4"/>
      <c r="S5410" s="21"/>
      <c r="T5410" s="21"/>
      <c r="V5410" s="89"/>
      <c r="Z5410" s="73"/>
      <c r="AA5410" s="73">
        <v>12.00114514743774</v>
      </c>
      <c r="AB5410" s="4"/>
      <c r="AC5410" s="74"/>
      <c r="AD5410" s="75"/>
      <c r="AE5410" s="75"/>
      <c r="AF5410" s="76"/>
      <c r="AJ5410" s="90"/>
      <c r="AK5410" s="18"/>
      <c r="AL5410" s="8">
        <f t="shared" si="428"/>
        <v>0</v>
      </c>
      <c r="AO5410" s="8">
        <v>2.0263247661077837</v>
      </c>
      <c r="AT5410" s="18"/>
      <c r="AU5410" s="91"/>
    </row>
    <row r="5411" ht="12.0" customHeight="1">
      <c r="A5411" s="97">
        <v>5112007.0</v>
      </c>
      <c r="B5411" s="92" t="s">
        <v>5851</v>
      </c>
      <c r="C5411" s="81" t="str">
        <f t="shared" si="426"/>
        <v/>
      </c>
      <c r="D5411" s="82">
        <v>534.44</v>
      </c>
      <c r="E5411" s="94" t="s">
        <v>245</v>
      </c>
      <c r="F5411" s="84">
        <f t="shared" si="427"/>
        <v>652.0168</v>
      </c>
      <c r="G5411" s="95" t="s">
        <v>252</v>
      </c>
      <c r="H5411" s="69"/>
      <c r="I5411" s="76"/>
      <c r="J5411" s="76"/>
      <c r="K5411" s="88"/>
      <c r="N5411" s="18"/>
      <c r="P5411" s="4">
        <v>247.0</v>
      </c>
      <c r="Q5411" s="4"/>
      <c r="R5411" s="4"/>
      <c r="S5411" s="21"/>
      <c r="T5411" s="21"/>
      <c r="V5411" s="89"/>
      <c r="Z5411" s="73"/>
      <c r="AA5411" s="73">
        <v>12.00114514743774</v>
      </c>
      <c r="AB5411" s="4"/>
      <c r="AC5411" s="74"/>
      <c r="AD5411" s="75"/>
      <c r="AE5411" s="75"/>
      <c r="AF5411" s="76"/>
      <c r="AJ5411" s="90"/>
      <c r="AK5411" s="18"/>
      <c r="AL5411" s="8">
        <f t="shared" si="428"/>
        <v>0</v>
      </c>
      <c r="AO5411" s="8">
        <v>0.8252001309941198</v>
      </c>
      <c r="AT5411" s="18"/>
      <c r="AU5411" s="91"/>
    </row>
    <row r="5412" ht="12.0" customHeight="1">
      <c r="A5412" s="97">
        <v>5112008.0</v>
      </c>
      <c r="B5412" s="92" t="s">
        <v>5852</v>
      </c>
      <c r="C5412" s="81" t="str">
        <f t="shared" si="426"/>
        <v/>
      </c>
      <c r="D5412" s="82">
        <v>651.7</v>
      </c>
      <c r="E5412" s="94" t="s">
        <v>245</v>
      </c>
      <c r="F5412" s="84">
        <f t="shared" si="427"/>
        <v>795.074</v>
      </c>
      <c r="G5412" s="95" t="s">
        <v>252</v>
      </c>
      <c r="H5412" s="69"/>
      <c r="I5412" s="87" t="s">
        <v>1735</v>
      </c>
      <c r="J5412" s="76"/>
      <c r="K5412" s="88"/>
      <c r="N5412" s="18"/>
      <c r="P5412" s="4">
        <v>247.0</v>
      </c>
      <c r="Q5412" s="4"/>
      <c r="R5412" s="4"/>
      <c r="S5412" s="21"/>
      <c r="T5412" s="21"/>
      <c r="V5412" s="89"/>
      <c r="Z5412" s="73"/>
      <c r="AA5412" s="73">
        <v>12.001690378926611</v>
      </c>
      <c r="AB5412" s="4"/>
      <c r="AC5412" s="74"/>
      <c r="AD5412" s="75"/>
      <c r="AE5412" s="75"/>
      <c r="AF5412" s="76"/>
      <c r="AJ5412" s="90"/>
      <c r="AK5412" s="18"/>
      <c r="AL5412" s="8">
        <f t="shared" si="428"/>
        <v>0</v>
      </c>
      <c r="AO5412" s="8">
        <v>0.6588385027548416</v>
      </c>
      <c r="AT5412" s="18"/>
      <c r="AU5412" s="91"/>
    </row>
    <row r="5413" ht="12.0" customHeight="1">
      <c r="A5413" s="97">
        <v>5112009.0</v>
      </c>
      <c r="B5413" s="92" t="s">
        <v>5853</v>
      </c>
      <c r="C5413" s="81" t="str">
        <f t="shared" si="426"/>
        <v/>
      </c>
      <c r="D5413" s="82">
        <v>766.76</v>
      </c>
      <c r="E5413" s="94" t="s">
        <v>245</v>
      </c>
      <c r="F5413" s="84">
        <f t="shared" si="427"/>
        <v>935.4472</v>
      </c>
      <c r="G5413" s="95" t="s">
        <v>246</v>
      </c>
      <c r="H5413" s="69"/>
      <c r="I5413" s="187" t="s">
        <v>5854</v>
      </c>
      <c r="J5413" s="76"/>
      <c r="K5413" s="88"/>
      <c r="N5413" s="18"/>
      <c r="P5413" s="4">
        <v>247.0</v>
      </c>
      <c r="Q5413" s="4"/>
      <c r="R5413" s="4"/>
      <c r="S5413" s="21"/>
      <c r="T5413" s="21"/>
      <c r="V5413" s="89"/>
      <c r="Z5413" s="73"/>
      <c r="AA5413" s="73">
        <v>12.000638544119411</v>
      </c>
      <c r="AB5413" s="4"/>
      <c r="AC5413" s="74"/>
      <c r="AD5413" s="75"/>
      <c r="AE5413" s="75"/>
      <c r="AF5413" s="76"/>
      <c r="AJ5413" s="90"/>
      <c r="AK5413" s="18"/>
      <c r="AL5413" s="8">
        <f t="shared" si="428"/>
        <v>0</v>
      </c>
      <c r="AO5413" s="8">
        <v>1.3104582469654353</v>
      </c>
      <c r="AT5413" s="18"/>
      <c r="AU5413" s="91"/>
    </row>
    <row r="5414" ht="12.0" customHeight="1">
      <c r="A5414" s="97">
        <v>5112010.0</v>
      </c>
      <c r="B5414" s="92" t="s">
        <v>5855</v>
      </c>
      <c r="C5414" s="81" t="str">
        <f t="shared" si="426"/>
        <v/>
      </c>
      <c r="D5414" s="82">
        <v>888.34</v>
      </c>
      <c r="E5414" s="94" t="s">
        <v>245</v>
      </c>
      <c r="F5414" s="84">
        <f t="shared" si="427"/>
        <v>1083.7748</v>
      </c>
      <c r="G5414" s="95" t="s">
        <v>246</v>
      </c>
      <c r="H5414" s="69"/>
      <c r="I5414" s="188"/>
      <c r="J5414" s="76"/>
      <c r="K5414" s="88"/>
      <c r="N5414" s="18"/>
      <c r="P5414" s="4">
        <v>247.0</v>
      </c>
      <c r="Q5414" s="4"/>
      <c r="R5414" s="4"/>
      <c r="S5414" s="21"/>
      <c r="T5414" s="21"/>
      <c r="V5414" s="89"/>
      <c r="Z5414" s="73"/>
      <c r="AA5414" s="73">
        <v>12.000702308840303</v>
      </c>
      <c r="AB5414" s="4"/>
      <c r="AC5414" s="74"/>
      <c r="AD5414" s="75"/>
      <c r="AE5414" s="75"/>
      <c r="AF5414" s="76"/>
      <c r="AJ5414" s="90"/>
      <c r="AK5414" s="18"/>
      <c r="AL5414" s="8">
        <f t="shared" si="428"/>
        <v>0</v>
      </c>
      <c r="AO5414" s="8">
        <v>1.0756542687707085</v>
      </c>
      <c r="AT5414" s="18"/>
      <c r="AU5414" s="91"/>
    </row>
    <row r="5415" ht="12.0" customHeight="1">
      <c r="A5415" s="97">
        <v>5112011.0</v>
      </c>
      <c r="B5415" s="92" t="s">
        <v>5856</v>
      </c>
      <c r="C5415" s="81" t="str">
        <f t="shared" si="426"/>
        <v/>
      </c>
      <c r="D5415" s="82">
        <v>888.34</v>
      </c>
      <c r="E5415" s="94" t="s">
        <v>245</v>
      </c>
      <c r="F5415" s="84">
        <f t="shared" si="427"/>
        <v>1083.7748</v>
      </c>
      <c r="G5415" s="95" t="s">
        <v>246</v>
      </c>
      <c r="H5415" s="69"/>
      <c r="I5415" s="76"/>
      <c r="J5415" s="76"/>
      <c r="K5415" s="88"/>
      <c r="N5415" s="18"/>
      <c r="P5415" s="4">
        <v>247.0</v>
      </c>
      <c r="Q5415" s="4"/>
      <c r="R5415" s="4"/>
      <c r="S5415" s="21"/>
      <c r="T5415" s="21"/>
      <c r="V5415" s="89"/>
      <c r="Z5415" s="73"/>
      <c r="AA5415" s="73">
        <v>12.001377884946606</v>
      </c>
      <c r="AB5415" s="4"/>
      <c r="AC5415" s="74"/>
      <c r="AD5415" s="75"/>
      <c r="AE5415" s="75"/>
      <c r="AF5415" s="76"/>
      <c r="AJ5415" s="90"/>
      <c r="AK5415" s="18"/>
      <c r="AL5415" s="8">
        <f t="shared" si="428"/>
        <v>0</v>
      </c>
      <c r="AO5415" s="8">
        <v>0.5655501825495477</v>
      </c>
      <c r="AT5415" s="18"/>
      <c r="AU5415" s="91"/>
    </row>
    <row r="5416" ht="12.0" customHeight="1">
      <c r="A5416" s="97">
        <v>5112012.0</v>
      </c>
      <c r="B5416" s="92" t="s">
        <v>5857</v>
      </c>
      <c r="C5416" s="81" t="str">
        <f t="shared" si="426"/>
        <v/>
      </c>
      <c r="D5416" s="82">
        <v>1195.83</v>
      </c>
      <c r="E5416" s="94" t="s">
        <v>245</v>
      </c>
      <c r="F5416" s="84">
        <f t="shared" si="427"/>
        <v>1458.9126</v>
      </c>
      <c r="G5416" s="95" t="s">
        <v>246</v>
      </c>
      <c r="H5416" s="69"/>
      <c r="I5416" s="187" t="s">
        <v>5858</v>
      </c>
      <c r="J5416" s="76"/>
      <c r="K5416" s="88"/>
      <c r="N5416" s="18"/>
      <c r="P5416" s="4">
        <v>247.0</v>
      </c>
      <c r="Q5416" s="4"/>
      <c r="R5416" s="4"/>
      <c r="S5416" s="21"/>
      <c r="T5416" s="21"/>
      <c r="V5416" s="89"/>
      <c r="Z5416" s="73"/>
      <c r="AA5416" s="73">
        <v>11.998771718825978</v>
      </c>
      <c r="AB5416" s="4"/>
      <c r="AC5416" s="74"/>
      <c r="AD5416" s="75"/>
      <c r="AE5416" s="75"/>
      <c r="AF5416" s="76"/>
      <c r="AJ5416" s="90"/>
      <c r="AK5416" s="18"/>
      <c r="AL5416" s="8">
        <f t="shared" si="428"/>
        <v>0</v>
      </c>
      <c r="AO5416" s="8">
        <v>0.6966146718174626</v>
      </c>
      <c r="AT5416" s="18"/>
      <c r="AU5416" s="91"/>
    </row>
    <row r="5417" ht="12.0" customHeight="1">
      <c r="A5417" s="97">
        <v>5112013.0</v>
      </c>
      <c r="B5417" s="92" t="s">
        <v>5859</v>
      </c>
      <c r="C5417" s="81" t="str">
        <f t="shared" si="426"/>
        <v/>
      </c>
      <c r="D5417" s="82">
        <v>1324.45</v>
      </c>
      <c r="E5417" s="94" t="s">
        <v>245</v>
      </c>
      <c r="F5417" s="84">
        <f t="shared" si="427"/>
        <v>1615.829</v>
      </c>
      <c r="G5417" s="95" t="s">
        <v>246</v>
      </c>
      <c r="H5417" s="69"/>
      <c r="I5417" s="188"/>
      <c r="J5417" s="76"/>
      <c r="K5417" s="88"/>
      <c r="N5417" s="18"/>
      <c r="P5417" s="4">
        <v>247.0</v>
      </c>
      <c r="Q5417" s="4"/>
      <c r="R5417" s="4"/>
      <c r="S5417" s="21"/>
      <c r="T5417" s="21"/>
      <c r="V5417" s="89"/>
      <c r="Z5417" s="73"/>
      <c r="AA5417" s="73">
        <v>12.000369668684442</v>
      </c>
      <c r="AB5417" s="4"/>
      <c r="AC5417" s="74"/>
      <c r="AD5417" s="75"/>
      <c r="AE5417" s="75"/>
      <c r="AF5417" s="76"/>
      <c r="AJ5417" s="90"/>
      <c r="AK5417" s="18"/>
      <c r="AL5417" s="8">
        <f t="shared" si="428"/>
        <v>0</v>
      </c>
      <c r="AO5417" s="8">
        <v>0.799884113907056</v>
      </c>
      <c r="AT5417" s="18"/>
      <c r="AU5417" s="91"/>
    </row>
    <row r="5418" ht="12.0" customHeight="1">
      <c r="A5418" s="97">
        <v>5112014.0</v>
      </c>
      <c r="B5418" s="92" t="s">
        <v>5860</v>
      </c>
      <c r="C5418" s="81" t="str">
        <f t="shared" si="426"/>
        <v/>
      </c>
      <c r="D5418" s="82">
        <v>1968.03</v>
      </c>
      <c r="E5418" s="94" t="s">
        <v>245</v>
      </c>
      <c r="F5418" s="84">
        <f t="shared" si="427"/>
        <v>2400.9966</v>
      </c>
      <c r="G5418" s="95" t="s">
        <v>246</v>
      </c>
      <c r="H5418" s="69"/>
      <c r="I5418" s="76"/>
      <c r="J5418" s="76"/>
      <c r="K5418" s="88"/>
      <c r="N5418" s="18"/>
      <c r="P5418" s="4">
        <v>247.0</v>
      </c>
      <c r="Q5418" s="4"/>
      <c r="R5418" s="4"/>
      <c r="S5418" s="21"/>
      <c r="T5418" s="21"/>
      <c r="V5418" s="89"/>
      <c r="Z5418" s="73"/>
      <c r="AA5418" s="73">
        <v>12.000497558851876</v>
      </c>
      <c r="AB5418" s="4"/>
      <c r="AC5418" s="74"/>
      <c r="AD5418" s="75"/>
      <c r="AE5418" s="75"/>
      <c r="AF5418" s="76"/>
      <c r="AJ5418" s="90"/>
      <c r="AK5418" s="18"/>
      <c r="AL5418" s="8">
        <f t="shared" si="428"/>
        <v>0</v>
      </c>
      <c r="AO5418" s="8">
        <v>0.634924789795163</v>
      </c>
      <c r="AT5418" s="18"/>
      <c r="AU5418" s="91"/>
    </row>
    <row r="5419" ht="12.0" customHeight="1">
      <c r="A5419" s="97">
        <v>5112015.0</v>
      </c>
      <c r="B5419" s="92" t="s">
        <v>5861</v>
      </c>
      <c r="C5419" s="81" t="str">
        <f t="shared" si="426"/>
        <v/>
      </c>
      <c r="D5419" s="82">
        <v>2565.86</v>
      </c>
      <c r="E5419" s="94" t="s">
        <v>245</v>
      </c>
      <c r="F5419" s="84">
        <f t="shared" si="427"/>
        <v>3130.3492</v>
      </c>
      <c r="G5419" s="95" t="s">
        <v>246</v>
      </c>
      <c r="H5419" s="69"/>
      <c r="I5419" s="76"/>
      <c r="J5419" s="76"/>
      <c r="K5419" s="88"/>
      <c r="N5419" s="18"/>
      <c r="P5419" s="4">
        <v>247.0</v>
      </c>
      <c r="Q5419" s="4"/>
      <c r="R5419" s="4"/>
      <c r="S5419" s="21"/>
      <c r="T5419" s="21"/>
      <c r="V5419" s="89"/>
      <c r="Z5419" s="73"/>
      <c r="AA5419" s="73">
        <v>11.9998568890055</v>
      </c>
      <c r="AB5419" s="4"/>
      <c r="AC5419" s="74"/>
      <c r="AD5419" s="75"/>
      <c r="AE5419" s="75"/>
      <c r="AF5419" s="76"/>
      <c r="AJ5419" s="90"/>
      <c r="AK5419" s="18"/>
      <c r="AL5419" s="8">
        <f t="shared" si="428"/>
        <v>0</v>
      </c>
      <c r="AO5419" s="8">
        <v>1.3098379442524286</v>
      </c>
      <c r="AT5419" s="18"/>
      <c r="AU5419" s="91"/>
    </row>
    <row r="5420" ht="12.0" customHeight="1">
      <c r="A5420" s="109">
        <v>5112016.0</v>
      </c>
      <c r="B5420" s="110" t="s">
        <v>5862</v>
      </c>
      <c r="C5420" s="81" t="str">
        <f t="shared" si="426"/>
        <v/>
      </c>
      <c r="D5420" s="82">
        <v>3188.11</v>
      </c>
      <c r="E5420" s="121" t="s">
        <v>245</v>
      </c>
      <c r="F5420" s="128">
        <f t="shared" si="427"/>
        <v>3889.4942</v>
      </c>
      <c r="G5420" s="112" t="s">
        <v>246</v>
      </c>
      <c r="H5420" s="69"/>
      <c r="I5420" s="76"/>
      <c r="J5420" s="76"/>
      <c r="K5420" s="88"/>
      <c r="N5420" s="18"/>
      <c r="P5420" s="4">
        <v>247.0</v>
      </c>
      <c r="Q5420" s="4"/>
      <c r="R5420" s="4"/>
      <c r="S5420" s="21"/>
      <c r="T5420" s="21"/>
      <c r="V5420" s="89"/>
      <c r="Z5420" s="73"/>
      <c r="AA5420" s="73">
        <v>11.999808033786053</v>
      </c>
      <c r="AB5420" s="4"/>
      <c r="AC5420" s="74"/>
      <c r="AD5420" s="75"/>
      <c r="AE5420" s="75"/>
      <c r="AF5420" s="76"/>
      <c r="AJ5420" s="90"/>
      <c r="AK5420" s="18"/>
      <c r="AL5420" s="8">
        <f t="shared" si="428"/>
        <v>0</v>
      </c>
      <c r="AO5420" s="8">
        <v>0.47033045036332266</v>
      </c>
      <c r="AT5420" s="18"/>
      <c r="AU5420" s="91"/>
    </row>
    <row r="5421" ht="60.0" customHeight="1">
      <c r="A5421" s="62">
        <v>198.0</v>
      </c>
      <c r="B5421" s="166" t="s">
        <v>5863</v>
      </c>
      <c r="C5421" s="66"/>
      <c r="D5421" s="82"/>
      <c r="E5421" s="66"/>
      <c r="F5421" s="114"/>
      <c r="G5421" s="68"/>
      <c r="H5421" s="69"/>
      <c r="I5421" s="70">
        <v>0.0</v>
      </c>
      <c r="J5421" s="71"/>
      <c r="K5421" s="71"/>
      <c r="N5421" s="18"/>
      <c r="P5421" s="4">
        <v>113.0</v>
      </c>
      <c r="Q5421" s="4"/>
      <c r="R5421" s="5"/>
      <c r="S5421" s="21"/>
      <c r="T5421" s="21"/>
      <c r="V5421" s="72"/>
      <c r="Z5421" s="73"/>
      <c r="AA5421" s="73"/>
      <c r="AB5421" s="4"/>
      <c r="AC5421" s="74"/>
      <c r="AD5421" s="76"/>
      <c r="AE5421" s="76"/>
      <c r="AF5421" s="76"/>
      <c r="AJ5421" s="90"/>
      <c r="AK5421" s="18"/>
      <c r="AL5421" s="18"/>
      <c r="AT5421" s="18"/>
      <c r="AU5421" s="91"/>
    </row>
    <row r="5422" ht="12.0" customHeight="1">
      <c r="A5422" s="79">
        <v>5106001.0</v>
      </c>
      <c r="B5422" s="80" t="s">
        <v>5864</v>
      </c>
      <c r="C5422" s="81" t="str">
        <f t="shared" ref="C5422:C5430" si="429">IF(MROUND(AL5422/(AO5422*F5422),1)=0,"",MROUND(AL5422/(AO5422*F5422),1))</f>
        <v/>
      </c>
      <c r="D5422" s="82">
        <v>940.03</v>
      </c>
      <c r="E5422" s="83" t="s">
        <v>245</v>
      </c>
      <c r="F5422" s="84">
        <f t="shared" ref="F5422:F5430" si="430">D5422*1.22</f>
        <v>1146.8366</v>
      </c>
      <c r="G5422" s="85" t="s">
        <v>246</v>
      </c>
      <c r="H5422" s="69"/>
      <c r="I5422" s="87" t="s">
        <v>1735</v>
      </c>
      <c r="J5422" s="76"/>
      <c r="K5422" s="88"/>
      <c r="N5422" s="18"/>
      <c r="P5422" s="4">
        <v>113.0</v>
      </c>
      <c r="Q5422" s="4"/>
      <c r="R5422" s="4"/>
      <c r="S5422" s="21"/>
      <c r="T5422" s="21"/>
      <c r="V5422" s="89"/>
      <c r="Z5422" s="73"/>
      <c r="AA5422" s="73">
        <v>12.00052084181057</v>
      </c>
      <c r="AB5422" s="4"/>
      <c r="AC5422" s="74"/>
      <c r="AD5422" s="76"/>
      <c r="AE5422" s="76"/>
      <c r="AF5422" s="76"/>
      <c r="AJ5422" s="90">
        <v>1106001.0</v>
      </c>
      <c r="AK5422" s="18"/>
      <c r="AL5422" s="8">
        <f t="shared" ref="AL5422:AL5430" si="431">$I$5421/9</f>
        <v>0</v>
      </c>
      <c r="AO5422" s="8">
        <v>0.61201263033369</v>
      </c>
      <c r="AT5422" s="18"/>
      <c r="AU5422" s="91"/>
    </row>
    <row r="5423" ht="12.0" customHeight="1">
      <c r="A5423" s="97">
        <v>5106002.0</v>
      </c>
      <c r="B5423" s="92" t="s">
        <v>5865</v>
      </c>
      <c r="C5423" s="81" t="str">
        <f t="shared" si="429"/>
        <v/>
      </c>
      <c r="D5423" s="82">
        <v>412.17</v>
      </c>
      <c r="E5423" s="94" t="s">
        <v>245</v>
      </c>
      <c r="F5423" s="84">
        <f t="shared" si="430"/>
        <v>502.8474</v>
      </c>
      <c r="G5423" s="95" t="s">
        <v>246</v>
      </c>
      <c r="H5423" s="69"/>
      <c r="I5423" s="187" t="s">
        <v>5866</v>
      </c>
      <c r="J5423" s="76"/>
      <c r="K5423" s="88"/>
      <c r="N5423" s="18"/>
      <c r="P5423" s="4">
        <v>113.0</v>
      </c>
      <c r="Q5423" s="4"/>
      <c r="R5423" s="4"/>
      <c r="S5423" s="21"/>
      <c r="T5423" s="21"/>
      <c r="V5423" s="89"/>
      <c r="Z5423" s="73"/>
      <c r="AA5423" s="73">
        <v>12.001187868888962</v>
      </c>
      <c r="AB5423" s="4"/>
      <c r="AC5423" s="74"/>
      <c r="AD5423" s="76"/>
      <c r="AE5423" s="76"/>
      <c r="AF5423" s="76"/>
      <c r="AJ5423" s="90">
        <v>1106002.0</v>
      </c>
      <c r="AK5423" s="18"/>
      <c r="AL5423" s="8">
        <f t="shared" si="431"/>
        <v>0</v>
      </c>
      <c r="AO5423" s="8">
        <v>0.5357430033362148</v>
      </c>
      <c r="AT5423" s="18"/>
      <c r="AU5423" s="91"/>
    </row>
    <row r="5424" ht="12.0" customHeight="1">
      <c r="A5424" s="97">
        <v>5106003.0</v>
      </c>
      <c r="B5424" s="92" t="s">
        <v>5867</v>
      </c>
      <c r="C5424" s="81" t="str">
        <f t="shared" si="429"/>
        <v/>
      </c>
      <c r="D5424" s="82">
        <v>361.99</v>
      </c>
      <c r="E5424" s="94" t="s">
        <v>245</v>
      </c>
      <c r="F5424" s="84">
        <f t="shared" si="430"/>
        <v>441.6278</v>
      </c>
      <c r="G5424" s="95" t="s">
        <v>246</v>
      </c>
      <c r="H5424" s="69"/>
      <c r="I5424" s="188"/>
      <c r="J5424" s="76"/>
      <c r="K5424" s="88"/>
      <c r="N5424" s="18"/>
      <c r="P5424" s="4">
        <v>113.0</v>
      </c>
      <c r="Q5424" s="4"/>
      <c r="R5424" s="4"/>
      <c r="S5424" s="21"/>
      <c r="T5424" s="21"/>
      <c r="V5424" s="89"/>
      <c r="Z5424" s="73"/>
      <c r="AA5424" s="73">
        <v>11.999661862293422</v>
      </c>
      <c r="AB5424" s="4"/>
      <c r="AC5424" s="74"/>
      <c r="AD5424" s="76"/>
      <c r="AE5424" s="76"/>
      <c r="AF5424" s="76"/>
      <c r="AJ5424" s="90">
        <v>1106003.0</v>
      </c>
      <c r="AK5424" s="18"/>
      <c r="AL5424" s="8">
        <f t="shared" si="431"/>
        <v>0</v>
      </c>
      <c r="AO5424" s="8">
        <v>0.6033884966516023</v>
      </c>
      <c r="AT5424" s="18"/>
      <c r="AU5424" s="91"/>
    </row>
    <row r="5425" ht="12.0" customHeight="1">
      <c r="A5425" s="97">
        <v>5106004.0</v>
      </c>
      <c r="B5425" s="92" t="s">
        <v>5868</v>
      </c>
      <c r="C5425" s="81" t="str">
        <f t="shared" si="429"/>
        <v/>
      </c>
      <c r="D5425" s="82">
        <v>1569.68</v>
      </c>
      <c r="E5425" s="94" t="s">
        <v>245</v>
      </c>
      <c r="F5425" s="84">
        <f t="shared" si="430"/>
        <v>1915.0096</v>
      </c>
      <c r="G5425" s="95" t="s">
        <v>246</v>
      </c>
      <c r="H5425" s="69"/>
      <c r="I5425" s="76"/>
      <c r="J5425" s="76"/>
      <c r="K5425" s="88"/>
      <c r="N5425" s="18"/>
      <c r="P5425" s="4">
        <v>113.0</v>
      </c>
      <c r="Q5425" s="4"/>
      <c r="R5425" s="4"/>
      <c r="S5425" s="21"/>
      <c r="T5425" s="21"/>
      <c r="V5425" s="89"/>
      <c r="Z5425" s="73"/>
      <c r="AA5425" s="73">
        <v>11.999844043940627</v>
      </c>
      <c r="AB5425" s="4"/>
      <c r="AC5425" s="74"/>
      <c r="AD5425" s="76"/>
      <c r="AE5425" s="76"/>
      <c r="AF5425" s="76"/>
      <c r="AJ5425" s="90">
        <v>1106004.0</v>
      </c>
      <c r="AK5425" s="18"/>
      <c r="AL5425" s="8">
        <f t="shared" si="431"/>
        <v>0</v>
      </c>
      <c r="AO5425" s="8">
        <v>1.3414848114417066</v>
      </c>
      <c r="AT5425" s="18"/>
      <c r="AU5425" s="91"/>
    </row>
    <row r="5426" ht="12.0" customHeight="1">
      <c r="A5426" s="97">
        <v>5106005.0</v>
      </c>
      <c r="B5426" s="92" t="s">
        <v>5869</v>
      </c>
      <c r="C5426" s="81" t="str">
        <f t="shared" si="429"/>
        <v/>
      </c>
      <c r="D5426" s="82">
        <v>650.34</v>
      </c>
      <c r="E5426" s="94" t="s">
        <v>245</v>
      </c>
      <c r="F5426" s="84">
        <f t="shared" si="430"/>
        <v>793.4148</v>
      </c>
      <c r="G5426" s="95" t="s">
        <v>246</v>
      </c>
      <c r="H5426" s="69"/>
      <c r="I5426" s="187" t="s">
        <v>5870</v>
      </c>
      <c r="J5426" s="76"/>
      <c r="K5426" s="88"/>
      <c r="N5426" s="18"/>
      <c r="P5426" s="4">
        <v>113.0</v>
      </c>
      <c r="Q5426" s="4"/>
      <c r="R5426" s="4"/>
      <c r="S5426" s="21"/>
      <c r="T5426" s="21"/>
      <c r="V5426" s="89"/>
      <c r="Z5426" s="73"/>
      <c r="AA5426" s="73">
        <v>12.000941065756976</v>
      </c>
      <c r="AB5426" s="4"/>
      <c r="AC5426" s="74"/>
      <c r="AD5426" s="76"/>
      <c r="AE5426" s="76"/>
      <c r="AF5426" s="76"/>
      <c r="AJ5426" s="90">
        <v>1106005.0</v>
      </c>
      <c r="AK5426" s="18"/>
      <c r="AL5426" s="8">
        <f t="shared" si="431"/>
        <v>0</v>
      </c>
      <c r="AO5426" s="8">
        <v>0.6334957055240155</v>
      </c>
      <c r="AT5426" s="18"/>
      <c r="AU5426" s="91"/>
    </row>
    <row r="5427" ht="12.0" customHeight="1">
      <c r="A5427" s="97">
        <v>5106006.0</v>
      </c>
      <c r="B5427" s="92" t="s">
        <v>5871</v>
      </c>
      <c r="C5427" s="81" t="str">
        <f t="shared" si="429"/>
        <v/>
      </c>
      <c r="D5427" s="82">
        <v>2222.14</v>
      </c>
      <c r="E5427" s="94" t="s">
        <v>245</v>
      </c>
      <c r="F5427" s="84">
        <f t="shared" si="430"/>
        <v>2711.0108</v>
      </c>
      <c r="G5427" s="95" t="s">
        <v>246</v>
      </c>
      <c r="H5427" s="69"/>
      <c r="I5427" s="188"/>
      <c r="J5427" s="76"/>
      <c r="K5427" s="88"/>
      <c r="N5427" s="18"/>
      <c r="P5427" s="4">
        <v>113.0</v>
      </c>
      <c r="Q5427" s="4"/>
      <c r="R5427" s="4"/>
      <c r="S5427" s="21"/>
      <c r="T5427" s="21"/>
      <c r="V5427" s="89"/>
      <c r="Z5427" s="73"/>
      <c r="AA5427" s="73">
        <v>11.999779668952598</v>
      </c>
      <c r="AB5427" s="4"/>
      <c r="AC5427" s="74"/>
      <c r="AD5427" s="76"/>
      <c r="AE5427" s="76"/>
      <c r="AF5427" s="76"/>
      <c r="AJ5427" s="90">
        <v>1106006.0</v>
      </c>
      <c r="AK5427" s="18"/>
      <c r="AL5427" s="8">
        <f t="shared" si="431"/>
        <v>0</v>
      </c>
      <c r="AO5427" s="8">
        <v>1.666477036296321</v>
      </c>
      <c r="AT5427" s="18"/>
      <c r="AU5427" s="91"/>
    </row>
    <row r="5428" ht="12.0" customHeight="1">
      <c r="A5428" s="97">
        <v>5106007.0</v>
      </c>
      <c r="B5428" s="92" t="s">
        <v>5872</v>
      </c>
      <c r="C5428" s="81" t="str">
        <f t="shared" si="429"/>
        <v/>
      </c>
      <c r="D5428" s="82">
        <v>4690.2</v>
      </c>
      <c r="E5428" s="94" t="s">
        <v>245</v>
      </c>
      <c r="F5428" s="84">
        <f t="shared" si="430"/>
        <v>5722.044</v>
      </c>
      <c r="G5428" s="95" t="s">
        <v>246</v>
      </c>
      <c r="H5428" s="69"/>
      <c r="I5428" s="76"/>
      <c r="J5428" s="76"/>
      <c r="K5428" s="88"/>
      <c r="N5428" s="18"/>
      <c r="P5428" s="4">
        <v>113.0</v>
      </c>
      <c r="Q5428" s="4"/>
      <c r="R5428" s="4"/>
      <c r="S5428" s="21"/>
      <c r="T5428" s="21"/>
      <c r="V5428" s="89"/>
      <c r="Z5428" s="73"/>
      <c r="AA5428" s="73">
        <v>11.99986951344826</v>
      </c>
      <c r="AB5428" s="4"/>
      <c r="AC5428" s="74"/>
      <c r="AD5428" s="76"/>
      <c r="AE5428" s="76"/>
      <c r="AF5428" s="76"/>
      <c r="AJ5428" s="90">
        <v>1106007.0</v>
      </c>
      <c r="AK5428" s="18"/>
      <c r="AL5428" s="8">
        <f t="shared" si="431"/>
        <v>0</v>
      </c>
      <c r="AO5428" s="8">
        <v>4.293173098970315</v>
      </c>
      <c r="AT5428" s="18"/>
      <c r="AU5428" s="91"/>
    </row>
    <row r="5429" ht="12.0" customHeight="1">
      <c r="A5429" s="97">
        <v>5106008.0</v>
      </c>
      <c r="B5429" s="92" t="s">
        <v>5873</v>
      </c>
      <c r="C5429" s="81" t="str">
        <f t="shared" si="429"/>
        <v/>
      </c>
      <c r="D5429" s="82">
        <v>3597.65</v>
      </c>
      <c r="E5429" s="94" t="s">
        <v>245</v>
      </c>
      <c r="F5429" s="84">
        <f t="shared" si="430"/>
        <v>4389.133</v>
      </c>
      <c r="G5429" s="95" t="s">
        <v>246</v>
      </c>
      <c r="H5429" s="69"/>
      <c r="I5429" s="187" t="s">
        <v>5874</v>
      </c>
      <c r="J5429" s="76"/>
      <c r="K5429" s="88"/>
      <c r="N5429" s="18"/>
      <c r="P5429" s="4">
        <v>113.0</v>
      </c>
      <c r="Q5429" s="4"/>
      <c r="R5429" s="4"/>
      <c r="S5429" s="21"/>
      <c r="T5429" s="21"/>
      <c r="V5429" s="89"/>
      <c r="Z5429" s="73"/>
      <c r="AA5429" s="73">
        <v>12.00018712415688</v>
      </c>
      <c r="AB5429" s="4"/>
      <c r="AC5429" s="74"/>
      <c r="AD5429" s="76"/>
      <c r="AE5429" s="76"/>
      <c r="AF5429" s="76"/>
      <c r="AJ5429" s="90">
        <v>1106008.0</v>
      </c>
      <c r="AK5429" s="18"/>
      <c r="AL5429" s="8">
        <f t="shared" si="431"/>
        <v>0</v>
      </c>
      <c r="AO5429" s="8">
        <v>2.487530282774133</v>
      </c>
      <c r="AT5429" s="18"/>
      <c r="AU5429" s="91"/>
    </row>
    <row r="5430" ht="12.0" customHeight="1">
      <c r="A5430" s="109">
        <v>5106009.0</v>
      </c>
      <c r="B5430" s="110" t="s">
        <v>5875</v>
      </c>
      <c r="C5430" s="81" t="str">
        <f t="shared" si="429"/>
        <v/>
      </c>
      <c r="D5430" s="82">
        <v>5068.61</v>
      </c>
      <c r="E5430" s="121"/>
      <c r="F5430" s="128">
        <f t="shared" si="430"/>
        <v>6183.7042</v>
      </c>
      <c r="G5430" s="112" t="s">
        <v>246</v>
      </c>
      <c r="H5430" s="69"/>
      <c r="I5430" s="188"/>
      <c r="J5430" s="76"/>
      <c r="K5430" s="88"/>
      <c r="N5430" s="18"/>
      <c r="P5430" s="4">
        <v>113.0</v>
      </c>
      <c r="Q5430" s="4"/>
      <c r="R5430" s="4"/>
      <c r="S5430" s="21"/>
      <c r="T5430" s="21"/>
      <c r="V5430" s="89"/>
      <c r="Z5430" s="73"/>
      <c r="AA5430" s="73">
        <v>11.99989132994041</v>
      </c>
      <c r="AB5430" s="4"/>
      <c r="AC5430" s="74"/>
      <c r="AD5430" s="76"/>
      <c r="AE5430" s="76"/>
      <c r="AF5430" s="76"/>
      <c r="AJ5430" s="90">
        <v>1106009.0</v>
      </c>
      <c r="AK5430" s="18"/>
      <c r="AL5430" s="8">
        <f t="shared" si="431"/>
        <v>0</v>
      </c>
      <c r="AO5430" s="8">
        <v>3.5312469360621344</v>
      </c>
      <c r="AT5430" s="18"/>
      <c r="AU5430" s="91"/>
    </row>
    <row r="5431" ht="60.0" customHeight="1">
      <c r="A5431" s="62">
        <v>199.0</v>
      </c>
      <c r="B5431" s="166" t="s">
        <v>5876</v>
      </c>
      <c r="C5431" s="66"/>
      <c r="D5431" s="82"/>
      <c r="E5431" s="66"/>
      <c r="F5431" s="114"/>
      <c r="G5431" s="68"/>
      <c r="H5431" s="69"/>
      <c r="I5431" s="70">
        <v>0.0</v>
      </c>
      <c r="J5431" s="71"/>
      <c r="K5431" s="71"/>
      <c r="N5431" s="18"/>
      <c r="P5431" s="4">
        <v>114.0</v>
      </c>
      <c r="Q5431" s="4"/>
      <c r="R5431" s="5"/>
      <c r="S5431" s="21"/>
      <c r="T5431" s="21"/>
      <c r="V5431" s="72"/>
      <c r="Z5431" s="73"/>
      <c r="AA5431" s="73"/>
      <c r="AB5431" s="4"/>
      <c r="AC5431" s="74"/>
      <c r="AD5431" s="76"/>
      <c r="AE5431" s="76"/>
      <c r="AF5431" s="76"/>
      <c r="AJ5431" s="90"/>
      <c r="AK5431" s="18"/>
      <c r="AL5431" s="18"/>
      <c r="AT5431" s="18"/>
      <c r="AU5431" s="91"/>
    </row>
    <row r="5432" ht="12.0" customHeight="1">
      <c r="A5432" s="79">
        <v>5108001.0</v>
      </c>
      <c r="B5432" s="80" t="s">
        <v>5877</v>
      </c>
      <c r="C5432" s="81" t="str">
        <f t="shared" ref="C5432:C5440" si="432">IF(MROUND(AL5432/(AO5432*F5432),1)=0,"",MROUND(AL5432/(AO5432*F5432),1))</f>
        <v/>
      </c>
      <c r="D5432" s="82">
        <v>937.94</v>
      </c>
      <c r="E5432" s="83" t="s">
        <v>245</v>
      </c>
      <c r="F5432" s="84">
        <f t="shared" ref="F5432:F5440" si="433">D5432*1.22</f>
        <v>1144.2868</v>
      </c>
      <c r="G5432" s="85" t="s">
        <v>246</v>
      </c>
      <c r="H5432" s="69"/>
      <c r="I5432" s="87" t="s">
        <v>1735</v>
      </c>
      <c r="J5432" s="76"/>
      <c r="K5432" s="88"/>
      <c r="N5432" s="18"/>
      <c r="P5432" s="4">
        <v>114.0</v>
      </c>
      <c r="Q5432" s="4"/>
      <c r="R5432" s="4"/>
      <c r="S5432" s="21"/>
      <c r="T5432" s="21"/>
      <c r="V5432" s="89"/>
      <c r="Z5432" s="73"/>
      <c r="AA5432" s="73">
        <v>11.999412753046343</v>
      </c>
      <c r="AB5432" s="4"/>
      <c r="AC5432" s="74"/>
      <c r="AD5432" s="76"/>
      <c r="AE5432" s="76"/>
      <c r="AF5432" s="76"/>
      <c r="AJ5432" s="90">
        <v>1108001.0</v>
      </c>
      <c r="AK5432" s="18"/>
      <c r="AL5432" s="8">
        <f t="shared" ref="AL5432:AL5440" si="434">$I$5431/9</f>
        <v>0</v>
      </c>
      <c r="AO5432" s="8">
        <v>0.5307256431901334</v>
      </c>
      <c r="AT5432" s="18"/>
      <c r="AU5432" s="91"/>
    </row>
    <row r="5433" ht="12.0" customHeight="1">
      <c r="A5433" s="97">
        <v>5108002.0</v>
      </c>
      <c r="B5433" s="92" t="s">
        <v>5878</v>
      </c>
      <c r="C5433" s="81" t="str">
        <f t="shared" si="432"/>
        <v/>
      </c>
      <c r="D5433" s="82">
        <v>446.73</v>
      </c>
      <c r="E5433" s="94" t="s">
        <v>245</v>
      </c>
      <c r="F5433" s="84">
        <f t="shared" si="433"/>
        <v>545.0106</v>
      </c>
      <c r="G5433" s="95" t="s">
        <v>246</v>
      </c>
      <c r="H5433" s="69"/>
      <c r="I5433" s="187" t="s">
        <v>5879</v>
      </c>
      <c r="J5433" s="76"/>
      <c r="K5433" s="88"/>
      <c r="N5433" s="18"/>
      <c r="P5433" s="4">
        <v>114.0</v>
      </c>
      <c r="Q5433" s="4"/>
      <c r="R5433" s="4"/>
      <c r="S5433" s="21"/>
      <c r="T5433" s="21"/>
      <c r="V5433" s="89"/>
      <c r="Z5433" s="73"/>
      <c r="AA5433" s="73">
        <v>12.000821974107822</v>
      </c>
      <c r="AB5433" s="4"/>
      <c r="AC5433" s="74"/>
      <c r="AD5433" s="76"/>
      <c r="AE5433" s="76"/>
      <c r="AF5433" s="76"/>
      <c r="AJ5433" s="90">
        <v>1108002.0</v>
      </c>
      <c r="AK5433" s="18"/>
      <c r="AL5433" s="8">
        <f t="shared" si="434"/>
        <v>0</v>
      </c>
      <c r="AO5433" s="8">
        <v>0.5618845869510424</v>
      </c>
      <c r="AT5433" s="18"/>
      <c r="AU5433" s="91"/>
    </row>
    <row r="5434" ht="12.0" customHeight="1">
      <c r="A5434" s="97">
        <v>5108003.0</v>
      </c>
      <c r="B5434" s="92" t="s">
        <v>5880</v>
      </c>
      <c r="C5434" s="81" t="str">
        <f t="shared" si="432"/>
        <v/>
      </c>
      <c r="D5434" s="82">
        <v>344.61</v>
      </c>
      <c r="E5434" s="94" t="s">
        <v>245</v>
      </c>
      <c r="F5434" s="84">
        <f t="shared" si="433"/>
        <v>420.4242</v>
      </c>
      <c r="G5434" s="95" t="s">
        <v>246</v>
      </c>
      <c r="H5434" s="69"/>
      <c r="I5434" s="188"/>
      <c r="J5434" s="76"/>
      <c r="K5434" s="88"/>
      <c r="N5434" s="18"/>
      <c r="P5434" s="4">
        <v>114.0</v>
      </c>
      <c r="Q5434" s="4"/>
      <c r="R5434" s="4"/>
      <c r="S5434" s="21"/>
      <c r="T5434" s="21"/>
      <c r="V5434" s="89"/>
      <c r="Z5434" s="73"/>
      <c r="AA5434" s="73">
        <v>12.000532765050622</v>
      </c>
      <c r="AB5434" s="4"/>
      <c r="AC5434" s="74"/>
      <c r="AD5434" s="76"/>
      <c r="AE5434" s="76"/>
      <c r="AF5434" s="76"/>
      <c r="AJ5434" s="90">
        <v>1108003.0</v>
      </c>
      <c r="AK5434" s="18"/>
      <c r="AL5434" s="8">
        <f t="shared" si="434"/>
        <v>0</v>
      </c>
      <c r="AO5434" s="8">
        <v>0.9702672794583886</v>
      </c>
      <c r="AT5434" s="18"/>
      <c r="AU5434" s="91"/>
    </row>
    <row r="5435" ht="12.0" customHeight="1">
      <c r="A5435" s="97">
        <v>5108004.0</v>
      </c>
      <c r="B5435" s="92" t="s">
        <v>5881</v>
      </c>
      <c r="C5435" s="81" t="str">
        <f t="shared" si="432"/>
        <v/>
      </c>
      <c r="D5435" s="82">
        <v>1570.84</v>
      </c>
      <c r="E5435" s="94" t="s">
        <v>245</v>
      </c>
      <c r="F5435" s="84">
        <f t="shared" si="433"/>
        <v>1916.4248</v>
      </c>
      <c r="G5435" s="95" t="s">
        <v>246</v>
      </c>
      <c r="H5435" s="69"/>
      <c r="I5435" s="76"/>
      <c r="J5435" s="76"/>
      <c r="K5435" s="88"/>
      <c r="N5435" s="18"/>
      <c r="P5435" s="4">
        <v>114.0</v>
      </c>
      <c r="Q5435" s="4"/>
      <c r="R5435" s="4"/>
      <c r="S5435" s="21"/>
      <c r="T5435" s="21"/>
      <c r="V5435" s="89"/>
      <c r="Z5435" s="73"/>
      <c r="AA5435" s="73">
        <v>11.999844157868083</v>
      </c>
      <c r="AB5435" s="4"/>
      <c r="AC5435" s="74"/>
      <c r="AD5435" s="76"/>
      <c r="AE5435" s="76"/>
      <c r="AF5435" s="76"/>
      <c r="AJ5435" s="90">
        <v>1108004.0</v>
      </c>
      <c r="AK5435" s="18"/>
      <c r="AL5435" s="8">
        <f t="shared" si="434"/>
        <v>0</v>
      </c>
      <c r="AO5435" s="8">
        <v>0.5530139388696379</v>
      </c>
      <c r="AT5435" s="18"/>
      <c r="AU5435" s="91"/>
    </row>
    <row r="5436" ht="12.0" customHeight="1">
      <c r="A5436" s="97">
        <v>5108005.0</v>
      </c>
      <c r="B5436" s="92" t="s">
        <v>5882</v>
      </c>
      <c r="C5436" s="81" t="str">
        <f t="shared" si="432"/>
        <v/>
      </c>
      <c r="D5436" s="82">
        <v>690.59</v>
      </c>
      <c r="E5436" s="94" t="s">
        <v>245</v>
      </c>
      <c r="F5436" s="84">
        <f t="shared" si="433"/>
        <v>842.5198</v>
      </c>
      <c r="G5436" s="95" t="s">
        <v>246</v>
      </c>
      <c r="H5436" s="69"/>
      <c r="I5436" s="187" t="s">
        <v>5883</v>
      </c>
      <c r="J5436" s="76"/>
      <c r="K5436" s="88"/>
      <c r="N5436" s="18"/>
      <c r="P5436" s="4">
        <v>114.0</v>
      </c>
      <c r="Q5436" s="4"/>
      <c r="R5436" s="4"/>
      <c r="S5436" s="21"/>
      <c r="T5436" s="21"/>
      <c r="V5436" s="89"/>
      <c r="Z5436" s="73"/>
      <c r="AA5436" s="73">
        <v>11.999291031549092</v>
      </c>
      <c r="AB5436" s="4"/>
      <c r="AC5436" s="74"/>
      <c r="AD5436" s="76"/>
      <c r="AE5436" s="76"/>
      <c r="AF5436" s="76"/>
      <c r="AJ5436" s="90">
        <v>1108005.0</v>
      </c>
      <c r="AK5436" s="18"/>
      <c r="AL5436" s="8">
        <f t="shared" si="434"/>
        <v>0</v>
      </c>
      <c r="AO5436" s="8">
        <v>0.5727939964392689</v>
      </c>
      <c r="AT5436" s="18"/>
      <c r="AU5436" s="91"/>
    </row>
    <row r="5437" ht="12.0" customHeight="1">
      <c r="A5437" s="97">
        <v>5108006.0</v>
      </c>
      <c r="B5437" s="92" t="s">
        <v>5884</v>
      </c>
      <c r="C5437" s="81" t="str">
        <f t="shared" si="432"/>
        <v/>
      </c>
      <c r="D5437" s="82">
        <v>2106.05</v>
      </c>
      <c r="E5437" s="94" t="s">
        <v>245</v>
      </c>
      <c r="F5437" s="84">
        <f t="shared" si="433"/>
        <v>2569.381</v>
      </c>
      <c r="G5437" s="95" t="s">
        <v>246</v>
      </c>
      <c r="H5437" s="69"/>
      <c r="I5437" s="188"/>
      <c r="J5437" s="76"/>
      <c r="K5437" s="88"/>
      <c r="N5437" s="18"/>
      <c r="P5437" s="4">
        <v>114.0</v>
      </c>
      <c r="Q5437" s="4"/>
      <c r="R5437" s="4"/>
      <c r="S5437" s="21"/>
      <c r="T5437" s="21"/>
      <c r="V5437" s="89"/>
      <c r="Z5437" s="73"/>
      <c r="AA5437" s="73">
        <v>12.000087178257743</v>
      </c>
      <c r="AB5437" s="4"/>
      <c r="AC5437" s="74"/>
      <c r="AD5437" s="76"/>
      <c r="AE5437" s="76"/>
      <c r="AF5437" s="76"/>
      <c r="AJ5437" s="90">
        <v>1108006.0</v>
      </c>
      <c r="AK5437" s="18"/>
      <c r="AL5437" s="8">
        <f t="shared" si="434"/>
        <v>0</v>
      </c>
      <c r="AO5437" s="8">
        <v>1.6828977642811396</v>
      </c>
      <c r="AT5437" s="18"/>
      <c r="AU5437" s="91"/>
    </row>
    <row r="5438" ht="12.0" customHeight="1">
      <c r="A5438" s="97">
        <v>5108007.0</v>
      </c>
      <c r="B5438" s="92" t="s">
        <v>5885</v>
      </c>
      <c r="C5438" s="81" t="str">
        <f t="shared" si="432"/>
        <v/>
      </c>
      <c r="D5438" s="82">
        <v>2736.8</v>
      </c>
      <c r="E5438" s="94" t="s">
        <v>372</v>
      </c>
      <c r="F5438" s="84">
        <f t="shared" si="433"/>
        <v>3338.896</v>
      </c>
      <c r="G5438" s="95" t="s">
        <v>246</v>
      </c>
      <c r="H5438" s="69"/>
      <c r="I5438" s="76"/>
      <c r="J5438" s="76"/>
      <c r="K5438" s="88"/>
      <c r="N5438" s="18"/>
      <c r="P5438" s="4">
        <v>114.0</v>
      </c>
      <c r="Q5438" s="4"/>
      <c r="R5438" s="4"/>
      <c r="S5438" s="21"/>
      <c r="T5438" s="21"/>
      <c r="V5438" s="89"/>
      <c r="Z5438" s="73"/>
      <c r="AA5438" s="73">
        <v>0.0</v>
      </c>
      <c r="AB5438" s="4"/>
      <c r="AC5438" s="74"/>
      <c r="AD5438" s="76"/>
      <c r="AE5438" s="76"/>
      <c r="AF5438" s="76"/>
      <c r="AJ5438" s="90">
        <v>1108007.0</v>
      </c>
      <c r="AK5438" s="18"/>
      <c r="AL5438" s="8">
        <f t="shared" si="434"/>
        <v>0</v>
      </c>
      <c r="AO5438" s="8">
        <v>10.792029790818418</v>
      </c>
      <c r="AT5438" s="18"/>
      <c r="AU5438" s="91"/>
    </row>
    <row r="5439" ht="12.0" customHeight="1">
      <c r="A5439" s="97">
        <v>5108008.0</v>
      </c>
      <c r="B5439" s="92" t="s">
        <v>5886</v>
      </c>
      <c r="C5439" s="81" t="str">
        <f t="shared" si="432"/>
        <v/>
      </c>
      <c r="D5439" s="82">
        <v>2295.14</v>
      </c>
      <c r="E5439" s="94"/>
      <c r="F5439" s="84">
        <f t="shared" si="433"/>
        <v>2800.0708</v>
      </c>
      <c r="G5439" s="95" t="s">
        <v>246</v>
      </c>
      <c r="H5439" s="69"/>
      <c r="I5439" s="187" t="s">
        <v>5887</v>
      </c>
      <c r="J5439" s="76"/>
      <c r="K5439" s="88"/>
      <c r="N5439" s="18"/>
      <c r="P5439" s="4">
        <v>114.0</v>
      </c>
      <c r="Q5439" s="4"/>
      <c r="R5439" s="4"/>
      <c r="S5439" s="21"/>
      <c r="T5439" s="21"/>
      <c r="V5439" s="89"/>
      <c r="Z5439" s="73"/>
      <c r="AA5439" s="73">
        <v>0.0</v>
      </c>
      <c r="AB5439" s="4"/>
      <c r="AC5439" s="74"/>
      <c r="AD5439" s="76"/>
      <c r="AE5439" s="76"/>
      <c r="AF5439" s="76"/>
      <c r="AJ5439" s="90">
        <v>1108008.0</v>
      </c>
      <c r="AK5439" s="18"/>
      <c r="AL5439" s="8">
        <f t="shared" si="434"/>
        <v>0</v>
      </c>
      <c r="AO5439" s="8">
        <v>38.606242308049694</v>
      </c>
      <c r="AT5439" s="18"/>
      <c r="AU5439" s="91"/>
    </row>
    <row r="5440" ht="12.0" customHeight="1">
      <c r="A5440" s="109">
        <v>1108009.0</v>
      </c>
      <c r="B5440" s="110" t="s">
        <v>5888</v>
      </c>
      <c r="C5440" s="81" t="str">
        <f t="shared" si="432"/>
        <v/>
      </c>
      <c r="D5440" s="82">
        <v>3196.4</v>
      </c>
      <c r="E5440" s="83" t="s">
        <v>372</v>
      </c>
      <c r="F5440" s="183">
        <f t="shared" si="433"/>
        <v>3899.608</v>
      </c>
      <c r="G5440" s="112" t="s">
        <v>246</v>
      </c>
      <c r="H5440" s="69"/>
      <c r="I5440" s="188"/>
      <c r="J5440" s="76"/>
      <c r="K5440" s="88"/>
      <c r="N5440" s="18"/>
      <c r="P5440" s="4">
        <v>114.0</v>
      </c>
      <c r="Q5440" s="4"/>
      <c r="R5440" s="4"/>
      <c r="S5440" s="21"/>
      <c r="T5440" s="21"/>
      <c r="V5440" s="89"/>
      <c r="Z5440" s="73"/>
      <c r="AA5440" s="73">
        <v>0.0</v>
      </c>
      <c r="AB5440" s="4"/>
      <c r="AC5440" s="74"/>
      <c r="AD5440" s="76"/>
      <c r="AE5440" s="76"/>
      <c r="AF5440" s="76"/>
      <c r="AJ5440" s="90"/>
      <c r="AK5440" s="18"/>
      <c r="AL5440" s="8">
        <f t="shared" si="434"/>
        <v>0</v>
      </c>
      <c r="AO5440" s="8">
        <v>25.948578725139857</v>
      </c>
      <c r="AT5440" s="18"/>
      <c r="AU5440" s="91"/>
    </row>
    <row r="5441" ht="75.0" customHeight="1">
      <c r="A5441" s="62">
        <v>200.0</v>
      </c>
      <c r="B5441" s="113" t="s">
        <v>5889</v>
      </c>
      <c r="C5441" s="66"/>
      <c r="D5441" s="82"/>
      <c r="E5441" s="66"/>
      <c r="F5441" s="114"/>
      <c r="G5441" s="68"/>
      <c r="H5441" s="69"/>
      <c r="I5441" s="70">
        <v>0.0</v>
      </c>
      <c r="J5441" s="71"/>
      <c r="K5441" s="71"/>
      <c r="N5441" s="18"/>
      <c r="P5441" s="4">
        <v>115.0</v>
      </c>
      <c r="Q5441" s="4"/>
      <c r="R5441" s="5"/>
      <c r="S5441" s="21"/>
      <c r="T5441" s="21"/>
      <c r="V5441" s="72"/>
      <c r="Z5441" s="73"/>
      <c r="AA5441" s="73"/>
      <c r="AB5441" s="4"/>
      <c r="AC5441" s="74"/>
      <c r="AD5441" s="76"/>
      <c r="AE5441" s="76"/>
      <c r="AF5441" s="76"/>
      <c r="AJ5441" s="90"/>
      <c r="AK5441" s="18"/>
      <c r="AL5441" s="18"/>
      <c r="AT5441" s="18"/>
      <c r="AU5441" s="91"/>
    </row>
    <row r="5442" ht="12.0" customHeight="1">
      <c r="A5442" s="79">
        <v>5109001.0</v>
      </c>
      <c r="B5442" s="80" t="s">
        <v>5890</v>
      </c>
      <c r="C5442" s="81" t="str">
        <f t="shared" ref="C5442:C5452" si="435">IF(MROUND(AL5442/(AO5442*F5442),1)=0,"",MROUND(AL5442/(AO5442*F5442),1))</f>
        <v/>
      </c>
      <c r="D5442" s="82">
        <v>819.89</v>
      </c>
      <c r="E5442" s="83" t="s">
        <v>245</v>
      </c>
      <c r="F5442" s="84">
        <f t="shared" ref="F5442:F5452" si="436">D5442*1.22</f>
        <v>1000.2658</v>
      </c>
      <c r="G5442" s="85" t="s">
        <v>246</v>
      </c>
      <c r="H5442" s="69"/>
      <c r="I5442" s="87" t="s">
        <v>538</v>
      </c>
      <c r="J5442" s="76"/>
      <c r="K5442" s="88"/>
      <c r="N5442" s="18"/>
      <c r="P5442" s="4">
        <v>115.0</v>
      </c>
      <c r="Q5442" s="4"/>
      <c r="R5442" s="4"/>
      <c r="S5442" s="21"/>
      <c r="T5442" s="21"/>
      <c r="V5442" s="89"/>
      <c r="Z5442" s="73"/>
      <c r="AA5442" s="73">
        <v>11.999371143340014</v>
      </c>
      <c r="AB5442" s="4"/>
      <c r="AC5442" s="74"/>
      <c r="AD5442" s="76"/>
      <c r="AE5442" s="76"/>
      <c r="AF5442" s="76"/>
      <c r="AJ5442" s="90">
        <v>1109001.0</v>
      </c>
      <c r="AK5442" s="18"/>
      <c r="AL5442" s="8">
        <f t="shared" ref="AL5442:AL5452" si="437">$I$5441/11</f>
        <v>0</v>
      </c>
      <c r="AO5442" s="8">
        <v>0.41732739512919537</v>
      </c>
      <c r="AT5442" s="18"/>
      <c r="AU5442" s="91"/>
    </row>
    <row r="5443" ht="12.0" customHeight="1">
      <c r="A5443" s="97">
        <v>5109002.0</v>
      </c>
      <c r="B5443" s="92" t="s">
        <v>5891</v>
      </c>
      <c r="C5443" s="81" t="str">
        <f t="shared" si="435"/>
        <v/>
      </c>
      <c r="D5443" s="82">
        <v>434.02</v>
      </c>
      <c r="E5443" s="94" t="s">
        <v>245</v>
      </c>
      <c r="F5443" s="84">
        <f t="shared" si="436"/>
        <v>529.5044</v>
      </c>
      <c r="G5443" s="95" t="s">
        <v>246</v>
      </c>
      <c r="H5443" s="69"/>
      <c r="I5443" s="187" t="s">
        <v>5892</v>
      </c>
      <c r="J5443" s="76"/>
      <c r="K5443" s="88"/>
      <c r="N5443" s="18"/>
      <c r="P5443" s="4">
        <v>115.0</v>
      </c>
      <c r="Q5443" s="4"/>
      <c r="R5443" s="4"/>
      <c r="S5443" s="21"/>
      <c r="T5443" s="21"/>
      <c r="V5443" s="89"/>
      <c r="Z5443" s="73"/>
      <c r="AA5443" s="73">
        <v>11.998366559008062</v>
      </c>
      <c r="AB5443" s="4"/>
      <c r="AC5443" s="74"/>
      <c r="AD5443" s="76"/>
      <c r="AE5443" s="76"/>
      <c r="AF5443" s="76"/>
      <c r="AJ5443" s="90">
        <v>1109002.0</v>
      </c>
      <c r="AK5443" s="18"/>
      <c r="AL5443" s="8">
        <f t="shared" si="437"/>
        <v>0</v>
      </c>
      <c r="AO5443" s="8">
        <v>0.6487752569901175</v>
      </c>
      <c r="AT5443" s="18"/>
      <c r="AU5443" s="91"/>
    </row>
    <row r="5444" ht="12.0" customHeight="1">
      <c r="A5444" s="97">
        <v>5109003.0</v>
      </c>
      <c r="B5444" s="92" t="s">
        <v>5893</v>
      </c>
      <c r="C5444" s="81" t="str">
        <f t="shared" si="435"/>
        <v/>
      </c>
      <c r="D5444" s="82">
        <v>379.35</v>
      </c>
      <c r="E5444" s="94" t="s">
        <v>458</v>
      </c>
      <c r="F5444" s="84">
        <f t="shared" si="436"/>
        <v>462.807</v>
      </c>
      <c r="G5444" s="95" t="s">
        <v>246</v>
      </c>
      <c r="H5444" s="69"/>
      <c r="I5444" s="188"/>
      <c r="J5444" s="76"/>
      <c r="K5444" s="88"/>
      <c r="N5444" s="18"/>
      <c r="P5444" s="4">
        <v>115.0</v>
      </c>
      <c r="Q5444" s="4"/>
      <c r="R5444" s="4"/>
      <c r="S5444" s="21"/>
      <c r="T5444" s="21"/>
      <c r="V5444" s="89"/>
      <c r="Z5444" s="73"/>
      <c r="AA5444" s="73">
        <v>11.99881073734285</v>
      </c>
      <c r="AB5444" s="4"/>
      <c r="AC5444" s="74"/>
      <c r="AD5444" s="76"/>
      <c r="AE5444" s="76"/>
      <c r="AF5444" s="76"/>
      <c r="AJ5444" s="90">
        <v>1109003.0</v>
      </c>
      <c r="AK5444" s="18"/>
      <c r="AL5444" s="8">
        <f t="shared" si="437"/>
        <v>0</v>
      </c>
      <c r="AO5444" s="8">
        <v>2.4296288901864234</v>
      </c>
      <c r="AT5444" s="18"/>
      <c r="AU5444" s="91"/>
    </row>
    <row r="5445" ht="12.0" customHeight="1">
      <c r="A5445" s="97">
        <v>5109004.0</v>
      </c>
      <c r="B5445" s="92" t="s">
        <v>5894</v>
      </c>
      <c r="C5445" s="81" t="str">
        <f t="shared" si="435"/>
        <v/>
      </c>
      <c r="D5445" s="82">
        <v>1117.53</v>
      </c>
      <c r="E5445" s="94" t="s">
        <v>245</v>
      </c>
      <c r="F5445" s="84">
        <f t="shared" si="436"/>
        <v>1363.3866</v>
      </c>
      <c r="G5445" s="95" t="s">
        <v>246</v>
      </c>
      <c r="H5445" s="69"/>
      <c r="I5445" s="76"/>
      <c r="J5445" s="76"/>
      <c r="K5445" s="88"/>
      <c r="N5445" s="18"/>
      <c r="P5445" s="4">
        <v>115.0</v>
      </c>
      <c r="Q5445" s="4"/>
      <c r="R5445" s="4"/>
      <c r="S5445" s="21"/>
      <c r="T5445" s="21"/>
      <c r="V5445" s="89"/>
      <c r="Z5445" s="73"/>
      <c r="AA5445" s="73">
        <v>11.999884658083303</v>
      </c>
      <c r="AB5445" s="4"/>
      <c r="AC5445" s="74"/>
      <c r="AD5445" s="76"/>
      <c r="AE5445" s="76"/>
      <c r="AF5445" s="76"/>
      <c r="AJ5445" s="90">
        <v>1109004.0</v>
      </c>
      <c r="AK5445" s="18"/>
      <c r="AL5445" s="8">
        <f t="shared" si="437"/>
        <v>0</v>
      </c>
      <c r="AO5445" s="8">
        <v>0.45282903868280105</v>
      </c>
      <c r="AT5445" s="18"/>
      <c r="AU5445" s="91"/>
    </row>
    <row r="5446" ht="12.0" customHeight="1">
      <c r="A5446" s="97">
        <v>5109005.0</v>
      </c>
      <c r="B5446" s="92" t="s">
        <v>5895</v>
      </c>
      <c r="C5446" s="81" t="str">
        <f t="shared" si="435"/>
        <v/>
      </c>
      <c r="D5446" s="82">
        <v>553.6</v>
      </c>
      <c r="E5446" s="94" t="s">
        <v>245</v>
      </c>
      <c r="F5446" s="84">
        <f t="shared" si="436"/>
        <v>675.392</v>
      </c>
      <c r="G5446" s="95" t="s">
        <v>246</v>
      </c>
      <c r="H5446" s="69"/>
      <c r="I5446" s="187" t="s">
        <v>5896</v>
      </c>
      <c r="J5446" s="76"/>
      <c r="K5446" s="88"/>
      <c r="N5446" s="18"/>
      <c r="P5446" s="4">
        <v>115.0</v>
      </c>
      <c r="Q5446" s="4"/>
      <c r="R5446" s="4"/>
      <c r="S5446" s="21"/>
      <c r="T5446" s="21"/>
      <c r="V5446" s="89"/>
      <c r="Z5446" s="73"/>
      <c r="AA5446" s="73">
        <v>11.99976716435286</v>
      </c>
      <c r="AB5446" s="4"/>
      <c r="AC5446" s="74"/>
      <c r="AD5446" s="76"/>
      <c r="AE5446" s="76"/>
      <c r="AF5446" s="76"/>
      <c r="AJ5446" s="90">
        <v>1109005.0</v>
      </c>
      <c r="AK5446" s="18"/>
      <c r="AL5446" s="8">
        <f t="shared" si="437"/>
        <v>0</v>
      </c>
      <c r="AO5446" s="8">
        <v>1.3184425263782287</v>
      </c>
      <c r="AT5446" s="18"/>
      <c r="AU5446" s="91"/>
    </row>
    <row r="5447" ht="12.0" customHeight="1">
      <c r="A5447" s="97">
        <v>5109006.0</v>
      </c>
      <c r="B5447" s="92" t="s">
        <v>5897</v>
      </c>
      <c r="C5447" s="81" t="str">
        <f t="shared" si="435"/>
        <v/>
      </c>
      <c r="D5447" s="82">
        <v>994.64</v>
      </c>
      <c r="E5447" s="94" t="s">
        <v>245</v>
      </c>
      <c r="F5447" s="84">
        <f t="shared" si="436"/>
        <v>1213.4608</v>
      </c>
      <c r="G5447" s="95" t="s">
        <v>246</v>
      </c>
      <c r="H5447" s="69"/>
      <c r="I5447" s="188"/>
      <c r="J5447" s="76"/>
      <c r="K5447" s="88"/>
      <c r="N5447" s="18"/>
      <c r="P5447" s="4">
        <v>115.0</v>
      </c>
      <c r="Q5447" s="4"/>
      <c r="R5447" s="4"/>
      <c r="S5447" s="21"/>
      <c r="T5447" s="21"/>
      <c r="V5447" s="89"/>
      <c r="Z5447" s="73"/>
      <c r="AA5447" s="73">
        <v>12.000064795166281</v>
      </c>
      <c r="AB5447" s="4"/>
      <c r="AC5447" s="74"/>
      <c r="AD5447" s="76"/>
      <c r="AE5447" s="76"/>
      <c r="AF5447" s="76"/>
      <c r="AJ5447" s="90">
        <v>1109006.0</v>
      </c>
      <c r="AK5447" s="18"/>
      <c r="AL5447" s="8">
        <f t="shared" si="437"/>
        <v>0</v>
      </c>
      <c r="AO5447" s="8">
        <v>8.120298960848727</v>
      </c>
      <c r="AT5447" s="18"/>
      <c r="AU5447" s="91"/>
    </row>
    <row r="5448" ht="12.0" customHeight="1">
      <c r="A5448" s="97">
        <v>5109007.0</v>
      </c>
      <c r="B5448" s="92" t="s">
        <v>5898</v>
      </c>
      <c r="C5448" s="81" t="str">
        <f t="shared" si="435"/>
        <v/>
      </c>
      <c r="D5448" s="82">
        <v>1559.65</v>
      </c>
      <c r="E5448" s="94" t="s">
        <v>245</v>
      </c>
      <c r="F5448" s="84">
        <f t="shared" si="436"/>
        <v>1902.773</v>
      </c>
      <c r="G5448" s="95" t="s">
        <v>246</v>
      </c>
      <c r="H5448" s="69"/>
      <c r="I5448" s="76"/>
      <c r="J5448" s="76"/>
      <c r="K5448" s="88"/>
      <c r="N5448" s="18"/>
      <c r="P5448" s="4">
        <v>115.0</v>
      </c>
      <c r="Q5448" s="4"/>
      <c r="R5448" s="4"/>
      <c r="S5448" s="21"/>
      <c r="T5448" s="21"/>
      <c r="V5448" s="89"/>
      <c r="Z5448" s="73"/>
      <c r="AA5448" s="73">
        <v>12.00024793900701</v>
      </c>
      <c r="AB5448" s="4"/>
      <c r="AC5448" s="74"/>
      <c r="AD5448" s="76"/>
      <c r="AE5448" s="76"/>
      <c r="AF5448" s="76"/>
      <c r="AJ5448" s="90">
        <v>1109007.0</v>
      </c>
      <c r="AK5448" s="18"/>
      <c r="AL5448" s="8">
        <f t="shared" si="437"/>
        <v>0</v>
      </c>
      <c r="AO5448" s="8">
        <v>39.357622096829374</v>
      </c>
      <c r="AT5448" s="18"/>
      <c r="AU5448" s="91"/>
    </row>
    <row r="5449" ht="12.0" customHeight="1">
      <c r="A5449" s="97">
        <v>5109008.0</v>
      </c>
      <c r="B5449" s="92" t="s">
        <v>5899</v>
      </c>
      <c r="C5449" s="81" t="str">
        <f t="shared" si="435"/>
        <v/>
      </c>
      <c r="D5449" s="82">
        <v>1879.43</v>
      </c>
      <c r="E5449" s="94" t="s">
        <v>245</v>
      </c>
      <c r="F5449" s="84">
        <f t="shared" si="436"/>
        <v>2292.9046</v>
      </c>
      <c r="G5449" s="95" t="s">
        <v>246</v>
      </c>
      <c r="H5449" s="69"/>
      <c r="I5449" s="87" t="s">
        <v>1735</v>
      </c>
      <c r="J5449" s="76"/>
      <c r="K5449" s="88"/>
      <c r="N5449" s="18"/>
      <c r="P5449" s="4">
        <v>115.0</v>
      </c>
      <c r="Q5449" s="4"/>
      <c r="R5449" s="4"/>
      <c r="S5449" s="21"/>
      <c r="T5449" s="21"/>
      <c r="V5449" s="89"/>
      <c r="Z5449" s="73"/>
      <c r="AA5449" s="73">
        <v>12.000411501465976</v>
      </c>
      <c r="AB5449" s="4"/>
      <c r="AC5449" s="74"/>
      <c r="AD5449" s="76"/>
      <c r="AE5449" s="76"/>
      <c r="AF5449" s="76"/>
      <c r="AJ5449" s="90">
        <v>1109008.0</v>
      </c>
      <c r="AK5449" s="18"/>
      <c r="AL5449" s="8">
        <f t="shared" si="437"/>
        <v>0</v>
      </c>
      <c r="AO5449" s="8">
        <v>0.5554555818274718</v>
      </c>
      <c r="AT5449" s="18"/>
      <c r="AU5449" s="91"/>
    </row>
    <row r="5450" ht="12.0" customHeight="1">
      <c r="A5450" s="97">
        <v>5109009.0</v>
      </c>
      <c r="B5450" s="92" t="s">
        <v>5900</v>
      </c>
      <c r="C5450" s="81" t="str">
        <f t="shared" si="435"/>
        <v/>
      </c>
      <c r="D5450" s="82">
        <v>4160.37</v>
      </c>
      <c r="E5450" s="94" t="s">
        <v>245</v>
      </c>
      <c r="F5450" s="84">
        <f t="shared" si="436"/>
        <v>5075.6514</v>
      </c>
      <c r="G5450" s="95" t="s">
        <v>246</v>
      </c>
      <c r="H5450" s="69"/>
      <c r="I5450" s="187" t="s">
        <v>5901</v>
      </c>
      <c r="J5450" s="76"/>
      <c r="K5450" s="88"/>
      <c r="N5450" s="18"/>
      <c r="P5450" s="4">
        <v>115.0</v>
      </c>
      <c r="Q5450" s="4"/>
      <c r="R5450" s="4"/>
      <c r="S5450" s="21"/>
      <c r="T5450" s="21"/>
      <c r="V5450" s="89"/>
      <c r="Z5450" s="73"/>
      <c r="AA5450" s="73">
        <v>11.999876070345564</v>
      </c>
      <c r="AB5450" s="4"/>
      <c r="AC5450" s="74"/>
      <c r="AD5450" s="76"/>
      <c r="AE5450" s="76"/>
      <c r="AF5450" s="76"/>
      <c r="AJ5450" s="90">
        <v>1109009.0</v>
      </c>
      <c r="AK5450" s="18"/>
      <c r="AL5450" s="8">
        <f t="shared" si="437"/>
        <v>0</v>
      </c>
      <c r="AO5450" s="8">
        <v>2.543871055590495</v>
      </c>
      <c r="AT5450" s="18"/>
      <c r="AU5450" s="91"/>
    </row>
    <row r="5451" ht="12.0" customHeight="1">
      <c r="A5451" s="97">
        <v>5109010.0</v>
      </c>
      <c r="B5451" s="92" t="s">
        <v>5902</v>
      </c>
      <c r="C5451" s="81" t="str">
        <f t="shared" si="435"/>
        <v/>
      </c>
      <c r="D5451" s="82">
        <v>3370.84</v>
      </c>
      <c r="E5451" s="94" t="s">
        <v>245</v>
      </c>
      <c r="F5451" s="84">
        <f t="shared" si="436"/>
        <v>4112.4248</v>
      </c>
      <c r="G5451" s="95" t="s">
        <v>246</v>
      </c>
      <c r="H5451" s="69"/>
      <c r="I5451" s="188"/>
      <c r="J5451" s="76"/>
      <c r="K5451" s="88"/>
      <c r="N5451" s="18"/>
      <c r="P5451" s="4">
        <v>115.0</v>
      </c>
      <c r="Q5451" s="4"/>
      <c r="R5451" s="4"/>
      <c r="S5451" s="21"/>
      <c r="T5451" s="21"/>
      <c r="V5451" s="89"/>
      <c r="Z5451" s="73"/>
      <c r="AA5451" s="73">
        <v>11.99990440227522</v>
      </c>
      <c r="AB5451" s="4"/>
      <c r="AC5451" s="74"/>
      <c r="AD5451" s="76"/>
      <c r="AE5451" s="76"/>
      <c r="AF5451" s="76"/>
      <c r="AJ5451" s="90">
        <v>1109010.0</v>
      </c>
      <c r="AK5451" s="18"/>
      <c r="AL5451" s="8">
        <f t="shared" si="437"/>
        <v>0</v>
      </c>
      <c r="AO5451" s="8">
        <v>1.2304238153619058</v>
      </c>
      <c r="AT5451" s="18"/>
      <c r="AU5451" s="91"/>
    </row>
    <row r="5452" ht="12.0" customHeight="1">
      <c r="A5452" s="109">
        <v>5109011.0</v>
      </c>
      <c r="B5452" s="110" t="s">
        <v>5903</v>
      </c>
      <c r="C5452" s="81" t="str">
        <f t="shared" si="435"/>
        <v/>
      </c>
      <c r="D5452" s="82">
        <v>6913.25</v>
      </c>
      <c r="E5452" s="121" t="s">
        <v>245</v>
      </c>
      <c r="F5452" s="128">
        <f t="shared" si="436"/>
        <v>8434.165</v>
      </c>
      <c r="G5452" s="112" t="s">
        <v>246</v>
      </c>
      <c r="H5452" s="69"/>
      <c r="I5452" s="76"/>
      <c r="J5452" s="76"/>
      <c r="K5452" s="88"/>
      <c r="N5452" s="18"/>
      <c r="P5452" s="4">
        <v>115.0</v>
      </c>
      <c r="Q5452" s="4"/>
      <c r="R5452" s="4"/>
      <c r="S5452" s="21"/>
      <c r="T5452" s="21"/>
      <c r="V5452" s="89"/>
      <c r="Z5452" s="73"/>
      <c r="AA5452" s="73">
        <v>11.9999627098735</v>
      </c>
      <c r="AB5452" s="4"/>
      <c r="AC5452" s="74"/>
      <c r="AD5452" s="76"/>
      <c r="AE5452" s="76"/>
      <c r="AF5452" s="76"/>
      <c r="AJ5452" s="90">
        <v>1109011.0</v>
      </c>
      <c r="AK5452" s="18"/>
      <c r="AL5452" s="8">
        <f t="shared" si="437"/>
        <v>0</v>
      </c>
      <c r="AO5452" s="8">
        <v>1.8891838265291307</v>
      </c>
      <c r="AT5452" s="18"/>
      <c r="AU5452" s="91"/>
    </row>
    <row r="5453" ht="75.0" customHeight="1">
      <c r="A5453" s="62">
        <v>201.0</v>
      </c>
      <c r="B5453" s="166" t="s">
        <v>5904</v>
      </c>
      <c r="C5453" s="66"/>
      <c r="D5453" s="82"/>
      <c r="E5453" s="66"/>
      <c r="F5453" s="114"/>
      <c r="G5453" s="68"/>
      <c r="H5453" s="69"/>
      <c r="I5453" s="70">
        <v>0.0</v>
      </c>
      <c r="J5453" s="71"/>
      <c r="K5453" s="71"/>
      <c r="N5453" s="18"/>
      <c r="P5453" s="4">
        <v>116.0</v>
      </c>
      <c r="Q5453" s="4"/>
      <c r="R5453" s="5"/>
      <c r="S5453" s="21"/>
      <c r="T5453" s="21"/>
      <c r="V5453" s="72"/>
      <c r="Z5453" s="73"/>
      <c r="AA5453" s="73"/>
      <c r="AB5453" s="4"/>
      <c r="AC5453" s="74"/>
      <c r="AD5453" s="76"/>
      <c r="AE5453" s="75"/>
      <c r="AF5453" s="76"/>
      <c r="AJ5453" s="90"/>
      <c r="AK5453" s="18"/>
      <c r="AL5453" s="18"/>
      <c r="AT5453" s="18"/>
      <c r="AU5453" s="91"/>
    </row>
    <row r="5454" ht="12.0" customHeight="1">
      <c r="A5454" s="79">
        <v>5107001.0</v>
      </c>
      <c r="B5454" s="80" t="s">
        <v>5905</v>
      </c>
      <c r="C5454" s="81" t="str">
        <f t="shared" ref="C5454:C5466" si="438">IF(MROUND(AL5454/(AO5454*F5454),1)=0,"",MROUND(AL5454/(AO5454*F5454),1))</f>
        <v/>
      </c>
      <c r="D5454" s="82">
        <v>1562.34</v>
      </c>
      <c r="E5454" s="83" t="s">
        <v>245</v>
      </c>
      <c r="F5454" s="84">
        <f t="shared" ref="F5454:F5466" si="439">D5454*1.22</f>
        <v>1906.0548</v>
      </c>
      <c r="G5454" s="85" t="s">
        <v>246</v>
      </c>
      <c r="H5454" s="69"/>
      <c r="I5454" s="87" t="s">
        <v>538</v>
      </c>
      <c r="J5454" s="76"/>
      <c r="K5454" s="88"/>
      <c r="N5454" s="18"/>
      <c r="P5454" s="4">
        <v>116.0</v>
      </c>
      <c r="Q5454" s="4"/>
      <c r="R5454" s="4"/>
      <c r="S5454" s="21"/>
      <c r="T5454" s="21"/>
      <c r="V5454" s="89"/>
      <c r="Z5454" s="73"/>
      <c r="AA5454" s="73">
        <v>12.000206259990719</v>
      </c>
      <c r="AB5454" s="4"/>
      <c r="AC5454" s="74"/>
      <c r="AD5454" s="76"/>
      <c r="AE5454" s="75"/>
      <c r="AF5454" s="76"/>
      <c r="AJ5454" s="90">
        <v>1107001.0</v>
      </c>
      <c r="AK5454" s="18"/>
      <c r="AL5454" s="8">
        <f t="shared" ref="AL5454:AL5466" si="440">$I$5453/13</f>
        <v>0</v>
      </c>
      <c r="AO5454" s="8">
        <v>0.447661598790846</v>
      </c>
      <c r="AT5454" s="18"/>
      <c r="AU5454" s="91"/>
    </row>
    <row r="5455" ht="12.0" customHeight="1">
      <c r="A5455" s="97">
        <v>5107002.0</v>
      </c>
      <c r="B5455" s="92" t="s">
        <v>5906</v>
      </c>
      <c r="C5455" s="81" t="str">
        <f t="shared" si="438"/>
        <v/>
      </c>
      <c r="D5455" s="82">
        <v>852.65</v>
      </c>
      <c r="E5455" s="94" t="s">
        <v>245</v>
      </c>
      <c r="F5455" s="84">
        <f t="shared" si="439"/>
        <v>1040.233</v>
      </c>
      <c r="G5455" s="95" t="s">
        <v>246</v>
      </c>
      <c r="H5455" s="69"/>
      <c r="I5455" s="187" t="s">
        <v>5907</v>
      </c>
      <c r="J5455" s="76"/>
      <c r="K5455" s="88"/>
      <c r="N5455" s="18"/>
      <c r="P5455" s="4">
        <v>116.0</v>
      </c>
      <c r="Q5455" s="4"/>
      <c r="R5455" s="4"/>
      <c r="S5455" s="21"/>
      <c r="T5455" s="21"/>
      <c r="V5455" s="89"/>
      <c r="Z5455" s="73"/>
      <c r="AA5455" s="73">
        <v>11.999470889472605</v>
      </c>
      <c r="AB5455" s="4"/>
      <c r="AC5455" s="74"/>
      <c r="AD5455" s="76"/>
      <c r="AE5455" s="75"/>
      <c r="AF5455" s="76"/>
      <c r="AJ5455" s="90">
        <v>1107002.0</v>
      </c>
      <c r="AK5455" s="18"/>
      <c r="AL5455" s="8">
        <f t="shared" si="440"/>
        <v>0</v>
      </c>
      <c r="AO5455" s="8">
        <v>0.45102077104258653</v>
      </c>
      <c r="AT5455" s="18"/>
      <c r="AU5455" s="91"/>
    </row>
    <row r="5456" ht="12.0" customHeight="1">
      <c r="A5456" s="97">
        <v>5107003.0</v>
      </c>
      <c r="B5456" s="92" t="s">
        <v>5908</v>
      </c>
      <c r="C5456" s="81" t="str">
        <f t="shared" si="438"/>
        <v/>
      </c>
      <c r="D5456" s="82">
        <v>745.14</v>
      </c>
      <c r="E5456" s="94" t="s">
        <v>379</v>
      </c>
      <c r="F5456" s="84">
        <f t="shared" si="439"/>
        <v>909.0708</v>
      </c>
      <c r="G5456" s="95" t="s">
        <v>246</v>
      </c>
      <c r="H5456" s="69"/>
      <c r="I5456" s="188"/>
      <c r="J5456" s="76"/>
      <c r="K5456" s="88"/>
      <c r="N5456" s="18"/>
      <c r="P5456" s="4">
        <v>116.0</v>
      </c>
      <c r="Q5456" s="4"/>
      <c r="R5456" s="4"/>
      <c r="S5456" s="21"/>
      <c r="T5456" s="21"/>
      <c r="V5456" s="89"/>
      <c r="Z5456" s="73"/>
      <c r="AA5456" s="73">
        <v>12.001037927604543</v>
      </c>
      <c r="AB5456" s="4"/>
      <c r="AC5456" s="74"/>
      <c r="AD5456" s="76"/>
      <c r="AE5456" s="75"/>
      <c r="AF5456" s="76"/>
      <c r="AJ5456" s="90">
        <v>1107003.0</v>
      </c>
      <c r="AK5456" s="18"/>
      <c r="AL5456" s="8">
        <f t="shared" si="440"/>
        <v>0</v>
      </c>
      <c r="AO5456" s="8">
        <v>1.6166767137943894</v>
      </c>
      <c r="AT5456" s="18"/>
      <c r="AU5456" s="91"/>
    </row>
    <row r="5457" ht="12.0" customHeight="1">
      <c r="A5457" s="97">
        <v>5107004.0</v>
      </c>
      <c r="B5457" s="92" t="s">
        <v>5909</v>
      </c>
      <c r="C5457" s="81" t="str">
        <f t="shared" si="438"/>
        <v/>
      </c>
      <c r="D5457" s="82">
        <v>2332.22</v>
      </c>
      <c r="E5457" s="94" t="s">
        <v>458</v>
      </c>
      <c r="F5457" s="84">
        <f t="shared" si="439"/>
        <v>2845.3084</v>
      </c>
      <c r="G5457" s="95" t="s">
        <v>246</v>
      </c>
      <c r="H5457" s="69"/>
      <c r="I5457" s="76"/>
      <c r="J5457" s="76"/>
      <c r="K5457" s="88"/>
      <c r="N5457" s="18"/>
      <c r="P5457" s="4">
        <v>116.0</v>
      </c>
      <c r="Q5457" s="4"/>
      <c r="R5457" s="4"/>
      <c r="S5457" s="21"/>
      <c r="T5457" s="21"/>
      <c r="V5457" s="89"/>
      <c r="Z5457" s="73"/>
      <c r="AA5457" s="73">
        <v>12.000165805399732</v>
      </c>
      <c r="AB5457" s="4"/>
      <c r="AC5457" s="74"/>
      <c r="AD5457" s="76"/>
      <c r="AE5457" s="75"/>
      <c r="AF5457" s="76"/>
      <c r="AJ5457" s="90">
        <v>1107004.0</v>
      </c>
      <c r="AK5457" s="18"/>
      <c r="AL5457" s="8">
        <f t="shared" si="440"/>
        <v>0</v>
      </c>
      <c r="AO5457" s="8">
        <v>0.4523105332646347</v>
      </c>
      <c r="AT5457" s="18"/>
      <c r="AU5457" s="91"/>
    </row>
    <row r="5458" ht="12.0" customHeight="1">
      <c r="A5458" s="97">
        <v>5107005.0</v>
      </c>
      <c r="B5458" s="92" t="s">
        <v>5910</v>
      </c>
      <c r="C5458" s="81" t="str">
        <f t="shared" si="438"/>
        <v/>
      </c>
      <c r="D5458" s="82">
        <v>1117.52</v>
      </c>
      <c r="E5458" s="94" t="s">
        <v>379</v>
      </c>
      <c r="F5458" s="84">
        <f t="shared" si="439"/>
        <v>1363.3744</v>
      </c>
      <c r="G5458" s="95" t="s">
        <v>246</v>
      </c>
      <c r="H5458" s="69"/>
      <c r="I5458" s="187" t="s">
        <v>5911</v>
      </c>
      <c r="J5458" s="76"/>
      <c r="K5458" s="88"/>
      <c r="N5458" s="18"/>
      <c r="P5458" s="4">
        <v>116.0</v>
      </c>
      <c r="Q5458" s="4"/>
      <c r="R5458" s="4"/>
      <c r="S5458" s="21"/>
      <c r="T5458" s="21"/>
      <c r="V5458" s="89"/>
      <c r="Z5458" s="73"/>
      <c r="AA5458" s="73">
        <v>12.000057671789847</v>
      </c>
      <c r="AB5458" s="4"/>
      <c r="AC5458" s="74"/>
      <c r="AD5458" s="76"/>
      <c r="AE5458" s="75"/>
      <c r="AF5458" s="76"/>
      <c r="AJ5458" s="90">
        <v>1107005.0</v>
      </c>
      <c r="AK5458" s="18"/>
      <c r="AL5458" s="8">
        <f t="shared" si="440"/>
        <v>0</v>
      </c>
      <c r="AO5458" s="8">
        <v>1.002090058752347</v>
      </c>
      <c r="AT5458" s="18"/>
      <c r="AU5458" s="91"/>
    </row>
    <row r="5459" ht="12.0" customHeight="1">
      <c r="A5459" s="97">
        <v>5107006.0</v>
      </c>
      <c r="B5459" s="92" t="s">
        <v>5912</v>
      </c>
      <c r="C5459" s="81" t="str">
        <f t="shared" si="438"/>
        <v/>
      </c>
      <c r="D5459" s="82">
        <v>2166.56</v>
      </c>
      <c r="E5459" s="94" t="s">
        <v>245</v>
      </c>
      <c r="F5459" s="84">
        <f t="shared" si="439"/>
        <v>2643.2032</v>
      </c>
      <c r="G5459" s="95" t="s">
        <v>246</v>
      </c>
      <c r="H5459" s="69"/>
      <c r="I5459" s="188"/>
      <c r="J5459" s="76"/>
      <c r="K5459" s="88"/>
      <c r="N5459" s="18"/>
      <c r="P5459" s="4">
        <v>116.0</v>
      </c>
      <c r="Q5459" s="4"/>
      <c r="R5459" s="4"/>
      <c r="S5459" s="21"/>
      <c r="T5459" s="21"/>
      <c r="V5459" s="89"/>
      <c r="Z5459" s="73"/>
      <c r="AA5459" s="73">
        <v>12.00005949459343</v>
      </c>
      <c r="AB5459" s="4"/>
      <c r="AC5459" s="74"/>
      <c r="AD5459" s="76"/>
      <c r="AE5459" s="75"/>
      <c r="AF5459" s="76"/>
      <c r="AJ5459" s="90">
        <v>1107006.0</v>
      </c>
      <c r="AK5459" s="18"/>
      <c r="AL5459" s="8">
        <f t="shared" si="440"/>
        <v>0</v>
      </c>
      <c r="AO5459" s="8">
        <v>4.005832674186061</v>
      </c>
      <c r="AT5459" s="18"/>
      <c r="AU5459" s="91"/>
    </row>
    <row r="5460" ht="12.0" customHeight="1">
      <c r="A5460" s="97">
        <v>5107007.0</v>
      </c>
      <c r="B5460" s="92" t="s">
        <v>5913</v>
      </c>
      <c r="C5460" s="81" t="str">
        <f t="shared" si="438"/>
        <v/>
      </c>
      <c r="D5460" s="82">
        <v>3413.6</v>
      </c>
      <c r="E5460" s="94" t="s">
        <v>245</v>
      </c>
      <c r="F5460" s="84">
        <f t="shared" si="439"/>
        <v>4164.592</v>
      </c>
      <c r="G5460" s="95" t="s">
        <v>246</v>
      </c>
      <c r="H5460" s="69"/>
      <c r="I5460" s="76"/>
      <c r="J5460" s="76"/>
      <c r="K5460" s="88"/>
      <c r="N5460" s="18"/>
      <c r="P5460" s="4">
        <v>116.0</v>
      </c>
      <c r="Q5460" s="4"/>
      <c r="R5460" s="4"/>
      <c r="S5460" s="21"/>
      <c r="T5460" s="21"/>
      <c r="V5460" s="89"/>
      <c r="Z5460" s="73"/>
      <c r="AA5460" s="73">
        <v>12.000151040289992</v>
      </c>
      <c r="AB5460" s="4"/>
      <c r="AC5460" s="74"/>
      <c r="AD5460" s="76"/>
      <c r="AE5460" s="75"/>
      <c r="AF5460" s="76"/>
      <c r="AJ5460" s="90">
        <v>1107007.0</v>
      </c>
      <c r="AK5460" s="18"/>
      <c r="AL5460" s="8">
        <f t="shared" si="440"/>
        <v>0</v>
      </c>
      <c r="AO5460" s="8">
        <v>10.169762138908336</v>
      </c>
      <c r="AT5460" s="18"/>
      <c r="AU5460" s="91"/>
    </row>
    <row r="5461" ht="12.0" customHeight="1">
      <c r="A5461" s="97">
        <v>5107008.0</v>
      </c>
      <c r="B5461" s="92" t="s">
        <v>5914</v>
      </c>
      <c r="C5461" s="81" t="str">
        <f t="shared" si="438"/>
        <v/>
      </c>
      <c r="D5461" s="82">
        <v>3758.9</v>
      </c>
      <c r="E5461" s="94" t="s">
        <v>458</v>
      </c>
      <c r="F5461" s="84">
        <f t="shared" si="439"/>
        <v>4585.858</v>
      </c>
      <c r="G5461" s="95" t="s">
        <v>246</v>
      </c>
      <c r="H5461" s="69"/>
      <c r="I5461" s="76"/>
      <c r="J5461" s="76"/>
      <c r="K5461" s="88"/>
      <c r="N5461" s="18"/>
      <c r="P5461" s="4">
        <v>116.0</v>
      </c>
      <c r="Q5461" s="4"/>
      <c r="R5461" s="4"/>
      <c r="S5461" s="21"/>
      <c r="T5461" s="21"/>
      <c r="V5461" s="89"/>
      <c r="Z5461" s="73"/>
      <c r="AA5461" s="73">
        <v>11.999879979768039</v>
      </c>
      <c r="AB5461" s="4"/>
      <c r="AC5461" s="74"/>
      <c r="AD5461" s="76"/>
      <c r="AE5461" s="75"/>
      <c r="AF5461" s="76"/>
      <c r="AJ5461" s="90">
        <v>1107008.0</v>
      </c>
      <c r="AK5461" s="18"/>
      <c r="AL5461" s="8">
        <f t="shared" si="440"/>
        <v>0</v>
      </c>
      <c r="AO5461" s="8">
        <v>0.45151609783303415</v>
      </c>
      <c r="AT5461" s="18"/>
      <c r="AU5461" s="91"/>
    </row>
    <row r="5462" ht="12.0" customHeight="1">
      <c r="A5462" s="97">
        <v>5107009.0</v>
      </c>
      <c r="B5462" s="92" t="s">
        <v>5915</v>
      </c>
      <c r="C5462" s="81" t="str">
        <f t="shared" si="438"/>
        <v/>
      </c>
      <c r="D5462" s="82">
        <v>8257.73</v>
      </c>
      <c r="E5462" s="94" t="s">
        <v>507</v>
      </c>
      <c r="F5462" s="84">
        <f t="shared" si="439"/>
        <v>10074.4306</v>
      </c>
      <c r="G5462" s="95" t="s">
        <v>246</v>
      </c>
      <c r="H5462" s="69"/>
      <c r="I5462" s="87" t="s">
        <v>1735</v>
      </c>
      <c r="J5462" s="76"/>
      <c r="K5462" s="88"/>
      <c r="N5462" s="18"/>
      <c r="P5462" s="4">
        <v>116.0</v>
      </c>
      <c r="Q5462" s="4"/>
      <c r="R5462" s="4"/>
      <c r="S5462" s="21"/>
      <c r="T5462" s="21"/>
      <c r="V5462" s="89"/>
      <c r="Z5462" s="73"/>
      <c r="AA5462" s="73">
        <v>12.000085851480847</v>
      </c>
      <c r="AB5462" s="4"/>
      <c r="AC5462" s="74"/>
      <c r="AD5462" s="76"/>
      <c r="AE5462" s="75"/>
      <c r="AF5462" s="76"/>
      <c r="AJ5462" s="90">
        <v>1107009.0</v>
      </c>
      <c r="AK5462" s="18"/>
      <c r="AL5462" s="8">
        <f t="shared" si="440"/>
        <v>0</v>
      </c>
      <c r="AO5462" s="8">
        <v>1.4013337945247157</v>
      </c>
      <c r="AT5462" s="18"/>
      <c r="AU5462" s="91"/>
    </row>
    <row r="5463" ht="12.0" customHeight="1">
      <c r="A5463" s="97">
        <v>5107010.0</v>
      </c>
      <c r="B5463" s="92" t="s">
        <v>5916</v>
      </c>
      <c r="C5463" s="81" t="str">
        <f t="shared" si="438"/>
        <v/>
      </c>
      <c r="D5463" s="82">
        <v>6741.7</v>
      </c>
      <c r="E5463" s="94" t="s">
        <v>245</v>
      </c>
      <c r="F5463" s="84">
        <f t="shared" si="439"/>
        <v>8224.874</v>
      </c>
      <c r="G5463" s="95" t="s">
        <v>246</v>
      </c>
      <c r="H5463" s="69"/>
      <c r="I5463" s="187" t="s">
        <v>5917</v>
      </c>
      <c r="J5463" s="76"/>
      <c r="K5463" s="88"/>
      <c r="N5463" s="18"/>
      <c r="P5463" s="4">
        <v>116.0</v>
      </c>
      <c r="Q5463" s="4"/>
      <c r="R5463" s="4"/>
      <c r="S5463" s="21"/>
      <c r="T5463" s="21"/>
      <c r="V5463" s="89"/>
      <c r="Z5463" s="73"/>
      <c r="AA5463" s="73">
        <v>12.000114716995569</v>
      </c>
      <c r="AB5463" s="4"/>
      <c r="AC5463" s="74"/>
      <c r="AD5463" s="76"/>
      <c r="AE5463" s="75"/>
      <c r="AF5463" s="76"/>
      <c r="AJ5463" s="90">
        <v>1107010.0</v>
      </c>
      <c r="AK5463" s="18"/>
      <c r="AL5463" s="8">
        <f t="shared" si="440"/>
        <v>0</v>
      </c>
      <c r="AO5463" s="8">
        <v>1.4906067819243134</v>
      </c>
      <c r="AT5463" s="18"/>
      <c r="AU5463" s="91"/>
    </row>
    <row r="5464" ht="12.0" customHeight="1">
      <c r="A5464" s="97">
        <v>5107011.0</v>
      </c>
      <c r="B5464" s="92" t="s">
        <v>5918</v>
      </c>
      <c r="C5464" s="81" t="str">
        <f t="shared" si="438"/>
        <v/>
      </c>
      <c r="D5464" s="82">
        <v>3939.83</v>
      </c>
      <c r="E5464" s="94"/>
      <c r="F5464" s="84">
        <f t="shared" si="439"/>
        <v>4806.5926</v>
      </c>
      <c r="G5464" s="95" t="s">
        <v>246</v>
      </c>
      <c r="H5464" s="69"/>
      <c r="I5464" s="188"/>
      <c r="J5464" s="76"/>
      <c r="K5464" s="88"/>
      <c r="N5464" s="18"/>
      <c r="P5464" s="4">
        <v>116.0</v>
      </c>
      <c r="Q5464" s="4"/>
      <c r="R5464" s="4"/>
      <c r="S5464" s="21"/>
      <c r="T5464" s="21"/>
      <c r="V5464" s="89"/>
      <c r="Z5464" s="73"/>
      <c r="AA5464" s="73">
        <v>4.999918208437606</v>
      </c>
      <c r="AB5464" s="4"/>
      <c r="AC5464" s="74"/>
      <c r="AD5464" s="76"/>
      <c r="AE5464" s="75"/>
      <c r="AF5464" s="76"/>
      <c r="AJ5464" s="90">
        <v>1107011.0</v>
      </c>
      <c r="AK5464" s="18"/>
      <c r="AL5464" s="8">
        <f t="shared" si="440"/>
        <v>0</v>
      </c>
      <c r="AO5464" s="8">
        <v>96.925624134532</v>
      </c>
      <c r="AT5464" s="18"/>
      <c r="AU5464" s="91"/>
    </row>
    <row r="5465" ht="12.0" customHeight="1">
      <c r="A5465" s="97">
        <v>5107012.0</v>
      </c>
      <c r="B5465" s="92" t="s">
        <v>5919</v>
      </c>
      <c r="C5465" s="81" t="str">
        <f t="shared" si="438"/>
        <v/>
      </c>
      <c r="D5465" s="82">
        <v>4707.21</v>
      </c>
      <c r="E5465" s="94" t="s">
        <v>372</v>
      </c>
      <c r="F5465" s="84">
        <f t="shared" si="439"/>
        <v>5742.7962</v>
      </c>
      <c r="G5465" s="95" t="s">
        <v>246</v>
      </c>
      <c r="H5465" s="69"/>
      <c r="I5465" s="76"/>
      <c r="J5465" s="76"/>
      <c r="K5465" s="88"/>
      <c r="N5465" s="18"/>
      <c r="P5465" s="4">
        <v>116.0</v>
      </c>
      <c r="Q5465" s="4"/>
      <c r="R5465" s="4"/>
      <c r="S5465" s="21"/>
      <c r="T5465" s="21"/>
      <c r="V5465" s="89"/>
      <c r="Z5465" s="73"/>
      <c r="AA5465" s="73">
        <v>4.999828855040221</v>
      </c>
      <c r="AB5465" s="4"/>
      <c r="AC5465" s="74"/>
      <c r="AD5465" s="76"/>
      <c r="AE5465" s="75"/>
      <c r="AF5465" s="76"/>
      <c r="AJ5465" s="90">
        <v>1107012.0</v>
      </c>
      <c r="AK5465" s="18"/>
      <c r="AL5465" s="8">
        <f t="shared" si="440"/>
        <v>0</v>
      </c>
      <c r="AO5465" s="8">
        <v>27.041564536963875</v>
      </c>
      <c r="AT5465" s="18"/>
      <c r="AU5465" s="91"/>
    </row>
    <row r="5466" ht="12.0" customHeight="1">
      <c r="A5466" s="109">
        <v>5107013.0</v>
      </c>
      <c r="B5466" s="110" t="s">
        <v>5920</v>
      </c>
      <c r="C5466" s="81" t="str">
        <f t="shared" si="438"/>
        <v/>
      </c>
      <c r="D5466" s="82">
        <v>10284.21</v>
      </c>
      <c r="E5466" s="121"/>
      <c r="F5466" s="128">
        <f t="shared" si="439"/>
        <v>12546.7362</v>
      </c>
      <c r="G5466" s="112" t="s">
        <v>246</v>
      </c>
      <c r="H5466" s="69"/>
      <c r="I5466" s="76"/>
      <c r="J5466" s="76"/>
      <c r="K5466" s="88"/>
      <c r="N5466" s="18"/>
      <c r="P5466" s="4">
        <v>116.0</v>
      </c>
      <c r="Q5466" s="4"/>
      <c r="R5466" s="4"/>
      <c r="S5466" s="21"/>
      <c r="T5466" s="21"/>
      <c r="V5466" s="89"/>
      <c r="Z5466" s="73"/>
      <c r="AA5466" s="73">
        <v>4.999960832543465</v>
      </c>
      <c r="AB5466" s="4"/>
      <c r="AC5466" s="74"/>
      <c r="AD5466" s="76"/>
      <c r="AE5466" s="75"/>
      <c r="AF5466" s="76"/>
      <c r="AJ5466" s="90">
        <v>1107013.0</v>
      </c>
      <c r="AK5466" s="18"/>
      <c r="AL5466" s="8">
        <f t="shared" si="440"/>
        <v>0</v>
      </c>
      <c r="AO5466" s="8">
        <v>1.3752487247959917</v>
      </c>
      <c r="AT5466" s="18"/>
      <c r="AU5466" s="91"/>
    </row>
    <row r="5467" ht="60.0" customHeight="1">
      <c r="A5467" s="62">
        <v>202.0</v>
      </c>
      <c r="B5467" s="166" t="s">
        <v>5921</v>
      </c>
      <c r="C5467" s="66"/>
      <c r="D5467" s="82"/>
      <c r="E5467" s="66"/>
      <c r="F5467" s="114"/>
      <c r="G5467" s="68"/>
      <c r="H5467" s="69"/>
      <c r="I5467" s="70">
        <v>0.0</v>
      </c>
      <c r="J5467" s="71"/>
      <c r="K5467" s="71"/>
      <c r="N5467" s="18"/>
      <c r="P5467" s="4">
        <v>117.0</v>
      </c>
      <c r="Q5467" s="4"/>
      <c r="R5467" s="5"/>
      <c r="S5467" s="21"/>
      <c r="T5467" s="21"/>
      <c r="V5467" s="72"/>
      <c r="Z5467" s="73"/>
      <c r="AA5467" s="73"/>
      <c r="AB5467" s="4"/>
      <c r="AC5467" s="74"/>
      <c r="AD5467" s="76"/>
      <c r="AE5467" s="75"/>
      <c r="AF5467" s="76"/>
      <c r="AJ5467" s="90"/>
      <c r="AK5467" s="18"/>
      <c r="AL5467" s="18"/>
      <c r="AT5467" s="18"/>
      <c r="AU5467" s="91"/>
    </row>
    <row r="5468" ht="12.0" customHeight="1">
      <c r="A5468" s="79">
        <v>5110001.0</v>
      </c>
      <c r="B5468" s="80" t="s">
        <v>5922</v>
      </c>
      <c r="C5468" s="81" t="str">
        <f t="shared" ref="C5468:C5475" si="441">IF(MROUND(AL5468/(AO5468*F5468),1)=0,"",MROUND(AL5468/(AO5468*F5468),1))</f>
        <v/>
      </c>
      <c r="D5468" s="82">
        <v>760.27</v>
      </c>
      <c r="E5468" s="83"/>
      <c r="F5468" s="84">
        <f t="shared" ref="F5468:F5477" si="442">D5468*1.22</f>
        <v>927.5294</v>
      </c>
      <c r="G5468" s="85" t="s">
        <v>252</v>
      </c>
      <c r="H5468" s="69"/>
      <c r="I5468" s="87" t="s">
        <v>538</v>
      </c>
      <c r="J5468" s="76"/>
      <c r="K5468" s="88"/>
      <c r="N5468" s="18"/>
      <c r="P5468" s="4">
        <v>117.0</v>
      </c>
      <c r="Q5468" s="4"/>
      <c r="R5468" s="4"/>
      <c r="S5468" s="21"/>
      <c r="T5468" s="21"/>
      <c r="V5468" s="89"/>
      <c r="Z5468" s="73"/>
      <c r="AA5468" s="73">
        <v>12.000402495471917</v>
      </c>
      <c r="AB5468" s="4"/>
      <c r="AC5468" s="74"/>
      <c r="AD5468" s="76"/>
      <c r="AE5468" s="75"/>
      <c r="AF5468" s="76"/>
      <c r="AJ5468" s="90">
        <v>1110001.0</v>
      </c>
      <c r="AK5468" s="18"/>
      <c r="AL5468" s="8">
        <f t="shared" ref="AL5468:AL5475" si="443">$I$5467/8</f>
        <v>0</v>
      </c>
      <c r="AO5468" s="8">
        <v>0.9240987797500201</v>
      </c>
      <c r="AT5468" s="18"/>
      <c r="AU5468" s="91"/>
    </row>
    <row r="5469" ht="12.0" customHeight="1">
      <c r="A5469" s="97">
        <v>5110002.0</v>
      </c>
      <c r="B5469" s="92" t="s">
        <v>5923</v>
      </c>
      <c r="C5469" s="81" t="str">
        <f t="shared" si="441"/>
        <v/>
      </c>
      <c r="D5469" s="82">
        <v>415.72</v>
      </c>
      <c r="E5469" s="94" t="s">
        <v>245</v>
      </c>
      <c r="F5469" s="84">
        <f t="shared" si="442"/>
        <v>507.1784</v>
      </c>
      <c r="G5469" s="95" t="s">
        <v>246</v>
      </c>
      <c r="H5469" s="69"/>
      <c r="I5469" s="187" t="s">
        <v>5924</v>
      </c>
      <c r="J5469" s="76"/>
      <c r="K5469" s="88"/>
      <c r="N5469" s="18"/>
      <c r="P5469" s="4">
        <v>117.0</v>
      </c>
      <c r="Q5469" s="4"/>
      <c r="R5469" s="4"/>
      <c r="S5469" s="21"/>
      <c r="T5469" s="21"/>
      <c r="V5469" s="89"/>
      <c r="Z5469" s="73"/>
      <c r="AA5469" s="73">
        <v>12.001766589378377</v>
      </c>
      <c r="AB5469" s="4"/>
      <c r="AC5469" s="74"/>
      <c r="AD5469" s="76"/>
      <c r="AE5469" s="75"/>
      <c r="AF5469" s="76"/>
      <c r="AJ5469" s="90">
        <v>1110002.0</v>
      </c>
      <c r="AK5469" s="18"/>
      <c r="AL5469" s="8">
        <f t="shared" si="443"/>
        <v>0</v>
      </c>
      <c r="AO5469" s="8">
        <v>0.7021229749204593</v>
      </c>
      <c r="AT5469" s="18"/>
      <c r="AU5469" s="91"/>
    </row>
    <row r="5470" ht="12.0" customHeight="1">
      <c r="A5470" s="97">
        <v>5110003.0</v>
      </c>
      <c r="B5470" s="92" t="s">
        <v>5925</v>
      </c>
      <c r="C5470" s="81" t="str">
        <f t="shared" si="441"/>
        <v/>
      </c>
      <c r="D5470" s="82">
        <v>296.75</v>
      </c>
      <c r="E5470" s="94" t="s">
        <v>379</v>
      </c>
      <c r="F5470" s="84">
        <f t="shared" si="442"/>
        <v>362.035</v>
      </c>
      <c r="G5470" s="95" t="s">
        <v>246</v>
      </c>
      <c r="H5470" s="69"/>
      <c r="I5470" s="188"/>
      <c r="J5470" s="76"/>
      <c r="K5470" s="88"/>
      <c r="N5470" s="18"/>
      <c r="P5470" s="4">
        <v>117.0</v>
      </c>
      <c r="Q5470" s="4"/>
      <c r="R5470" s="4"/>
      <c r="S5470" s="21"/>
      <c r="T5470" s="21"/>
      <c r="V5470" s="89"/>
      <c r="Z5470" s="73"/>
      <c r="AA5470" s="73">
        <v>11.9979376127868</v>
      </c>
      <c r="AB5470" s="4"/>
      <c r="AC5470" s="74"/>
      <c r="AD5470" s="76"/>
      <c r="AE5470" s="75"/>
      <c r="AF5470" s="76"/>
      <c r="AJ5470" s="90">
        <v>1110003.0</v>
      </c>
      <c r="AK5470" s="18"/>
      <c r="AL5470" s="8">
        <f t="shared" si="443"/>
        <v>0</v>
      </c>
      <c r="AO5470" s="8">
        <v>1.8622408185368666</v>
      </c>
      <c r="AT5470" s="18"/>
      <c r="AU5470" s="91"/>
    </row>
    <row r="5471" ht="12.0" customHeight="1">
      <c r="A5471" s="97">
        <v>5110004.0</v>
      </c>
      <c r="B5471" s="92" t="s">
        <v>5926</v>
      </c>
      <c r="C5471" s="81" t="str">
        <f t="shared" si="441"/>
        <v/>
      </c>
      <c r="D5471" s="82">
        <v>1216.66</v>
      </c>
      <c r="E5471" s="94" t="s">
        <v>372</v>
      </c>
      <c r="F5471" s="84">
        <f t="shared" si="442"/>
        <v>1484.3252</v>
      </c>
      <c r="G5471" s="95" t="s">
        <v>252</v>
      </c>
      <c r="H5471" s="69"/>
      <c r="I5471" s="76"/>
      <c r="J5471" s="76"/>
      <c r="K5471" s="88"/>
      <c r="N5471" s="18"/>
      <c r="P5471" s="4">
        <v>117.0</v>
      </c>
      <c r="Q5471" s="4"/>
      <c r="R5471" s="4"/>
      <c r="S5471" s="21"/>
      <c r="T5471" s="21"/>
      <c r="V5471" s="89"/>
      <c r="Z5471" s="73"/>
      <c r="AA5471" s="73">
        <v>11.999647882895914</v>
      </c>
      <c r="AB5471" s="4"/>
      <c r="AC5471" s="74"/>
      <c r="AD5471" s="76"/>
      <c r="AE5471" s="75"/>
      <c r="AF5471" s="76"/>
      <c r="AJ5471" s="90">
        <v>1110004.0</v>
      </c>
      <c r="AK5471" s="18"/>
      <c r="AL5471" s="8">
        <f t="shared" si="443"/>
        <v>0</v>
      </c>
      <c r="AO5471" s="8">
        <v>0.4460566714174978</v>
      </c>
      <c r="AT5471" s="18"/>
      <c r="AU5471" s="91"/>
    </row>
    <row r="5472" ht="12.0" customHeight="1">
      <c r="A5472" s="97">
        <v>5110005.0</v>
      </c>
      <c r="B5472" s="92" t="s">
        <v>5927</v>
      </c>
      <c r="C5472" s="81" t="str">
        <f t="shared" si="441"/>
        <v/>
      </c>
      <c r="D5472" s="82">
        <v>552.28</v>
      </c>
      <c r="E5472" s="94" t="s">
        <v>245</v>
      </c>
      <c r="F5472" s="84">
        <f t="shared" si="442"/>
        <v>673.7816</v>
      </c>
      <c r="G5472" s="95" t="s">
        <v>246</v>
      </c>
      <c r="H5472" s="69"/>
      <c r="I5472" s="187" t="s">
        <v>5928</v>
      </c>
      <c r="J5472" s="76"/>
      <c r="K5472" s="88"/>
      <c r="N5472" s="18"/>
      <c r="P5472" s="4">
        <v>117.0</v>
      </c>
      <c r="Q5472" s="4"/>
      <c r="R5472" s="4"/>
      <c r="S5472" s="21"/>
      <c r="T5472" s="21"/>
      <c r="V5472" s="89"/>
      <c r="Z5472" s="73"/>
      <c r="AA5472" s="73">
        <v>12.001329787234042</v>
      </c>
      <c r="AB5472" s="4"/>
      <c r="AC5472" s="74"/>
      <c r="AD5472" s="76"/>
      <c r="AE5472" s="75"/>
      <c r="AF5472" s="76"/>
      <c r="AJ5472" s="90">
        <v>1110005.0</v>
      </c>
      <c r="AK5472" s="18"/>
      <c r="AL5472" s="8">
        <f t="shared" si="443"/>
        <v>0</v>
      </c>
      <c r="AO5472" s="8">
        <v>1.307590016358729</v>
      </c>
      <c r="AT5472" s="18"/>
      <c r="AU5472" s="91"/>
    </row>
    <row r="5473" ht="12.0" customHeight="1">
      <c r="A5473" s="97">
        <v>5110006.0</v>
      </c>
      <c r="B5473" s="92" t="s">
        <v>5929</v>
      </c>
      <c r="C5473" s="81" t="str">
        <f t="shared" si="441"/>
        <v/>
      </c>
      <c r="D5473" s="82">
        <v>896.16</v>
      </c>
      <c r="E5473" s="94" t="s">
        <v>245</v>
      </c>
      <c r="F5473" s="84">
        <f t="shared" si="442"/>
        <v>1093.3152</v>
      </c>
      <c r="G5473" s="95" t="s">
        <v>246</v>
      </c>
      <c r="H5473" s="69"/>
      <c r="I5473" s="188"/>
      <c r="J5473" s="76"/>
      <c r="K5473" s="88"/>
      <c r="N5473" s="18"/>
      <c r="P5473" s="4">
        <v>117.0</v>
      </c>
      <c r="Q5473" s="4"/>
      <c r="R5473" s="4"/>
      <c r="S5473" s="21"/>
      <c r="T5473" s="21"/>
      <c r="V5473" s="89"/>
      <c r="Z5473" s="73"/>
      <c r="AA5473" s="73">
        <v>12.00081951819162</v>
      </c>
      <c r="AB5473" s="4"/>
      <c r="AC5473" s="74"/>
      <c r="AD5473" s="76"/>
      <c r="AE5473" s="75"/>
      <c r="AF5473" s="76"/>
      <c r="AJ5473" s="90">
        <v>1110006.0</v>
      </c>
      <c r="AK5473" s="18"/>
      <c r="AL5473" s="8">
        <f t="shared" si="443"/>
        <v>0</v>
      </c>
      <c r="AO5473" s="8">
        <v>6.524683941262836</v>
      </c>
      <c r="AT5473" s="18"/>
      <c r="AU5473" s="91"/>
    </row>
    <row r="5474" ht="12.0" customHeight="1">
      <c r="A5474" s="97">
        <v>5110007.0</v>
      </c>
      <c r="B5474" s="92" t="s">
        <v>5930</v>
      </c>
      <c r="C5474" s="81" t="str">
        <f t="shared" si="441"/>
        <v/>
      </c>
      <c r="D5474" s="82">
        <v>1313.68</v>
      </c>
      <c r="E5474" s="94" t="s">
        <v>245</v>
      </c>
      <c r="F5474" s="84">
        <f t="shared" si="442"/>
        <v>1602.6896</v>
      </c>
      <c r="G5474" s="95" t="s">
        <v>246</v>
      </c>
      <c r="H5474" s="69"/>
      <c r="I5474" s="87" t="s">
        <v>1735</v>
      </c>
      <c r="J5474" s="76"/>
      <c r="K5474" s="88"/>
      <c r="N5474" s="18"/>
      <c r="P5474" s="4">
        <v>117.0</v>
      </c>
      <c r="Q5474" s="4"/>
      <c r="R5474" s="4"/>
      <c r="S5474" s="21"/>
      <c r="T5474" s="21"/>
      <c r="V5474" s="89"/>
      <c r="Z5474" s="73"/>
      <c r="AA5474" s="73">
        <v>11.99976706266014</v>
      </c>
      <c r="AB5474" s="4"/>
      <c r="AC5474" s="74"/>
      <c r="AD5474" s="76"/>
      <c r="AE5474" s="75"/>
      <c r="AF5474" s="76"/>
      <c r="AJ5474" s="90">
        <v>1110007.0</v>
      </c>
      <c r="AK5474" s="18"/>
      <c r="AL5474" s="8">
        <f t="shared" si="443"/>
        <v>0</v>
      </c>
      <c r="AO5474" s="8">
        <v>9.198642882894607</v>
      </c>
      <c r="AT5474" s="18"/>
      <c r="AU5474" s="91"/>
    </row>
    <row r="5475" ht="12.0" customHeight="1">
      <c r="A5475" s="97">
        <v>5110008.0</v>
      </c>
      <c r="B5475" s="92" t="s">
        <v>5931</v>
      </c>
      <c r="C5475" s="81" t="str">
        <f t="shared" si="441"/>
        <v/>
      </c>
      <c r="D5475" s="82">
        <v>2026.3</v>
      </c>
      <c r="E5475" s="94" t="s">
        <v>245</v>
      </c>
      <c r="F5475" s="84">
        <f t="shared" si="442"/>
        <v>2472.086</v>
      </c>
      <c r="G5475" s="95" t="s">
        <v>252</v>
      </c>
      <c r="H5475" s="69"/>
      <c r="I5475" s="187" t="s">
        <v>5932</v>
      </c>
      <c r="J5475" s="76"/>
      <c r="K5475" s="88"/>
      <c r="N5475" s="18"/>
      <c r="P5475" s="4">
        <v>117.0</v>
      </c>
      <c r="Q5475" s="4"/>
      <c r="R5475" s="4"/>
      <c r="S5475" s="21"/>
      <c r="T5475" s="21"/>
      <c r="V5475" s="89"/>
      <c r="Z5475" s="73"/>
      <c r="AA5475" s="73">
        <v>11.99975837385604</v>
      </c>
      <c r="AB5475" s="4"/>
      <c r="AC5475" s="74"/>
      <c r="AD5475" s="76"/>
      <c r="AE5475" s="75"/>
      <c r="AF5475" s="76"/>
      <c r="AJ5475" s="90">
        <v>1110008.0</v>
      </c>
      <c r="AK5475" s="18"/>
      <c r="AL5475" s="8">
        <f t="shared" si="443"/>
        <v>0</v>
      </c>
      <c r="AO5475" s="8">
        <v>0.592411688868289</v>
      </c>
      <c r="AT5475" s="18"/>
      <c r="AU5475" s="91"/>
    </row>
    <row r="5476" ht="12.0" customHeight="1">
      <c r="A5476" s="97">
        <v>3705019.0</v>
      </c>
      <c r="B5476" s="92" t="s">
        <v>2789</v>
      </c>
      <c r="C5476" s="93"/>
      <c r="D5476" s="82">
        <v>772.53</v>
      </c>
      <c r="E5476" s="106" t="s">
        <v>372</v>
      </c>
      <c r="F5476" s="84">
        <f t="shared" si="442"/>
        <v>942.4866</v>
      </c>
      <c r="G5476" s="95" t="s">
        <v>246</v>
      </c>
      <c r="H5476" s="69"/>
      <c r="I5476" s="188"/>
      <c r="J5476" s="76"/>
      <c r="K5476" s="88"/>
      <c r="N5476" s="18"/>
      <c r="P5476" s="4">
        <v>117.0</v>
      </c>
      <c r="Q5476" s="4"/>
      <c r="R5476" s="4"/>
      <c r="S5476" s="21"/>
      <c r="T5476" s="21"/>
      <c r="V5476" s="89"/>
      <c r="Z5476" s="73"/>
      <c r="AA5476" s="73">
        <v>15.000693192846256</v>
      </c>
      <c r="AB5476" s="4"/>
      <c r="AC5476" s="74"/>
      <c r="AD5476" s="76"/>
      <c r="AE5476" s="75"/>
      <c r="AF5476" s="76"/>
      <c r="AJ5476" s="90"/>
      <c r="AK5476" s="18"/>
      <c r="AL5476" s="18"/>
      <c r="AT5476" s="18"/>
      <c r="AU5476" s="91"/>
    </row>
    <row r="5477" ht="12.0" customHeight="1">
      <c r="A5477" s="109">
        <v>3705020.0</v>
      </c>
      <c r="B5477" s="110" t="s">
        <v>2790</v>
      </c>
      <c r="C5477" s="111"/>
      <c r="D5477" s="82">
        <v>1228.91</v>
      </c>
      <c r="E5477" s="106" t="s">
        <v>372</v>
      </c>
      <c r="F5477" s="128">
        <f t="shared" si="442"/>
        <v>1499.2702</v>
      </c>
      <c r="G5477" s="112" t="s">
        <v>246</v>
      </c>
      <c r="H5477" s="69"/>
      <c r="I5477" s="76"/>
      <c r="J5477" s="76"/>
      <c r="K5477" s="88"/>
      <c r="N5477" s="18"/>
      <c r="P5477" s="4">
        <v>117.0</v>
      </c>
      <c r="Q5477" s="4"/>
      <c r="R5477" s="4"/>
      <c r="S5477" s="21"/>
      <c r="T5477" s="21"/>
      <c r="V5477" s="89"/>
      <c r="Z5477" s="73"/>
      <c r="AA5477" s="73">
        <v>15.0</v>
      </c>
      <c r="AB5477" s="4"/>
      <c r="AC5477" s="74"/>
      <c r="AD5477" s="76"/>
      <c r="AE5477" s="75"/>
      <c r="AF5477" s="76"/>
      <c r="AJ5477" s="90"/>
      <c r="AK5477" s="18"/>
      <c r="AL5477" s="18"/>
      <c r="AT5477" s="18"/>
      <c r="AU5477" s="91"/>
    </row>
    <row r="5478" ht="60.0" customHeight="1">
      <c r="A5478" s="62">
        <v>203.0</v>
      </c>
      <c r="B5478" s="166" t="s">
        <v>5933</v>
      </c>
      <c r="C5478" s="66"/>
      <c r="D5478" s="82"/>
      <c r="E5478" s="66"/>
      <c r="F5478" s="114"/>
      <c r="G5478" s="68"/>
      <c r="H5478" s="69"/>
      <c r="I5478" s="70">
        <v>0.0</v>
      </c>
      <c r="J5478" s="71"/>
      <c r="K5478" s="71"/>
      <c r="N5478" s="18"/>
      <c r="P5478" s="4">
        <v>118.0</v>
      </c>
      <c r="Q5478" s="4"/>
      <c r="R5478" s="5"/>
      <c r="S5478" s="21"/>
      <c r="T5478" s="21"/>
      <c r="V5478" s="72"/>
      <c r="Z5478" s="73"/>
      <c r="AA5478" s="73"/>
      <c r="AB5478" s="4"/>
      <c r="AC5478" s="74"/>
      <c r="AD5478" s="75"/>
      <c r="AE5478" s="75"/>
      <c r="AF5478" s="76"/>
      <c r="AJ5478" s="90"/>
      <c r="AK5478" s="18"/>
      <c r="AL5478" s="18"/>
      <c r="AT5478" s="18"/>
      <c r="AU5478" s="91"/>
    </row>
    <row r="5479" ht="12.0" customHeight="1">
      <c r="A5479" s="79">
        <v>5401001.0</v>
      </c>
      <c r="B5479" s="80" t="s">
        <v>4850</v>
      </c>
      <c r="C5479" s="81"/>
      <c r="D5479" s="82">
        <v>167.78</v>
      </c>
      <c r="E5479" s="83" t="s">
        <v>245</v>
      </c>
      <c r="F5479" s="84">
        <f t="shared" ref="F5479:F5530" si="444">D5479*1.22</f>
        <v>204.6916</v>
      </c>
      <c r="G5479" s="85" t="s">
        <v>274</v>
      </c>
      <c r="H5479" s="69"/>
      <c r="I5479" s="190"/>
      <c r="J5479" s="100"/>
      <c r="K5479" s="88"/>
      <c r="N5479" s="18"/>
      <c r="P5479" s="4">
        <v>118.0</v>
      </c>
      <c r="Q5479" s="4"/>
      <c r="R5479" s="4"/>
      <c r="S5479" s="21"/>
      <c r="T5479" s="21"/>
      <c r="V5479" s="89"/>
      <c r="Z5479" s="73"/>
      <c r="AA5479" s="73">
        <v>20.0</v>
      </c>
      <c r="AB5479" s="4"/>
      <c r="AC5479" s="74"/>
      <c r="AD5479" s="75"/>
      <c r="AE5479" s="75"/>
      <c r="AF5479" s="76"/>
      <c r="AJ5479" s="90">
        <v>1701001.0</v>
      </c>
      <c r="AK5479" s="18"/>
      <c r="AL5479" s="18"/>
      <c r="AT5479" s="18"/>
      <c r="AU5479" s="91"/>
    </row>
    <row r="5480" ht="12.0" customHeight="1">
      <c r="A5480" s="97">
        <v>5401002.0</v>
      </c>
      <c r="B5480" s="92" t="s">
        <v>4851</v>
      </c>
      <c r="C5480" s="93"/>
      <c r="D5480" s="82">
        <v>217.62</v>
      </c>
      <c r="E5480" s="94" t="s">
        <v>379</v>
      </c>
      <c r="F5480" s="84">
        <f t="shared" si="444"/>
        <v>265.4964</v>
      </c>
      <c r="G5480" s="95" t="s">
        <v>274</v>
      </c>
      <c r="H5480" s="69"/>
      <c r="I5480" s="190"/>
      <c r="J5480" s="100"/>
      <c r="K5480" s="88"/>
      <c r="N5480" s="18"/>
      <c r="P5480" s="4">
        <v>118.0</v>
      </c>
      <c r="Q5480" s="4"/>
      <c r="R5480" s="4"/>
      <c r="S5480" s="21"/>
      <c r="T5480" s="21"/>
      <c r="V5480" s="89"/>
      <c r="Z5480" s="73"/>
      <c r="AA5480" s="73">
        <v>20.00140607424072</v>
      </c>
      <c r="AB5480" s="4"/>
      <c r="AC5480" s="74"/>
      <c r="AD5480" s="75"/>
      <c r="AE5480" s="75"/>
      <c r="AF5480" s="76"/>
      <c r="AJ5480" s="90">
        <v>1701002.0</v>
      </c>
      <c r="AK5480" s="18"/>
      <c r="AL5480" s="18"/>
      <c r="AT5480" s="18"/>
      <c r="AU5480" s="91"/>
    </row>
    <row r="5481" ht="12.0" customHeight="1">
      <c r="A5481" s="97">
        <v>5401003.0</v>
      </c>
      <c r="B5481" s="92" t="s">
        <v>4852</v>
      </c>
      <c r="C5481" s="93"/>
      <c r="D5481" s="82">
        <v>400.83</v>
      </c>
      <c r="E5481" s="94" t="s">
        <v>245</v>
      </c>
      <c r="F5481" s="84">
        <f t="shared" si="444"/>
        <v>489.0126</v>
      </c>
      <c r="G5481" s="95" t="s">
        <v>252</v>
      </c>
      <c r="H5481" s="69"/>
      <c r="I5481" s="190"/>
      <c r="J5481" s="76"/>
      <c r="K5481" s="88"/>
      <c r="N5481" s="18"/>
      <c r="P5481" s="4">
        <v>118.0</v>
      </c>
      <c r="Q5481" s="4"/>
      <c r="R5481" s="4"/>
      <c r="S5481" s="21"/>
      <c r="T5481" s="21"/>
      <c r="V5481" s="89"/>
      <c r="Z5481" s="73"/>
      <c r="AA5481" s="73">
        <v>20.001526834109484</v>
      </c>
      <c r="AB5481" s="4"/>
      <c r="AC5481" s="74"/>
      <c r="AD5481" s="75"/>
      <c r="AE5481" s="75"/>
      <c r="AF5481" s="76"/>
      <c r="AJ5481" s="90">
        <v>1701003.0</v>
      </c>
      <c r="AK5481" s="18"/>
      <c r="AL5481" s="18"/>
      <c r="AT5481" s="18"/>
      <c r="AU5481" s="91"/>
    </row>
    <row r="5482" ht="12.0" customHeight="1">
      <c r="A5482" s="97">
        <v>5401004.0</v>
      </c>
      <c r="B5482" s="92" t="s">
        <v>4853</v>
      </c>
      <c r="C5482" s="93"/>
      <c r="D5482" s="82">
        <v>688.92</v>
      </c>
      <c r="E5482" s="94" t="s">
        <v>245</v>
      </c>
      <c r="F5482" s="84">
        <f t="shared" si="444"/>
        <v>840.4824</v>
      </c>
      <c r="G5482" s="95" t="s">
        <v>252</v>
      </c>
      <c r="H5482" s="69"/>
      <c r="I5482" s="190"/>
      <c r="J5482" s="76"/>
      <c r="K5482" s="88"/>
      <c r="N5482" s="18"/>
      <c r="P5482" s="4">
        <v>118.0</v>
      </c>
      <c r="Q5482" s="4"/>
      <c r="R5482" s="4"/>
      <c r="S5482" s="21"/>
      <c r="T5482" s="21"/>
      <c r="V5482" s="89"/>
      <c r="Z5482" s="73"/>
      <c r="AA5482" s="73">
        <v>19.99911164412464</v>
      </c>
      <c r="AB5482" s="4"/>
      <c r="AC5482" s="74"/>
      <c r="AD5482" s="75"/>
      <c r="AE5482" s="75"/>
      <c r="AF5482" s="76"/>
      <c r="AJ5482" s="90">
        <v>1701004.0</v>
      </c>
      <c r="AK5482" s="18"/>
      <c r="AL5482" s="18"/>
      <c r="AT5482" s="18"/>
      <c r="AU5482" s="91"/>
    </row>
    <row r="5483" ht="12.0" customHeight="1">
      <c r="A5483" s="97">
        <v>5401005.0</v>
      </c>
      <c r="B5483" s="92" t="s">
        <v>4854</v>
      </c>
      <c r="C5483" s="93"/>
      <c r="D5483" s="82">
        <v>962.44</v>
      </c>
      <c r="E5483" s="94" t="s">
        <v>245</v>
      </c>
      <c r="F5483" s="84">
        <f t="shared" si="444"/>
        <v>1174.1768</v>
      </c>
      <c r="G5483" s="95" t="s">
        <v>252</v>
      </c>
      <c r="H5483" s="69"/>
      <c r="I5483" s="206" t="s">
        <v>4855</v>
      </c>
      <c r="J5483" s="76"/>
      <c r="K5483" s="88"/>
      <c r="N5483" s="18"/>
      <c r="P5483" s="4">
        <v>118.0</v>
      </c>
      <c r="Q5483" s="4"/>
      <c r="R5483" s="4"/>
      <c r="S5483" s="21"/>
      <c r="T5483" s="21"/>
      <c r="V5483" s="89"/>
      <c r="Z5483" s="73"/>
      <c r="AA5483" s="73">
        <v>20.000317944804777</v>
      </c>
      <c r="AB5483" s="4"/>
      <c r="AC5483" s="74"/>
      <c r="AD5483" s="75"/>
      <c r="AE5483" s="75"/>
      <c r="AF5483" s="76"/>
      <c r="AJ5483" s="90">
        <v>1701005.0</v>
      </c>
      <c r="AK5483" s="18"/>
      <c r="AL5483" s="18"/>
      <c r="AT5483" s="18"/>
      <c r="AU5483" s="91"/>
    </row>
    <row r="5484" ht="12.0" customHeight="1">
      <c r="A5484" s="97">
        <v>5105001.0</v>
      </c>
      <c r="B5484" s="92" t="s">
        <v>5934</v>
      </c>
      <c r="C5484" s="81" t="str">
        <f t="shared" ref="C5484:C5523" si="445">IF(MROUND(AL5484/(AO5484*F5484),1)=0,"",MROUND(AL5484/(AO5484*F5484),1))</f>
        <v/>
      </c>
      <c r="D5484" s="82">
        <v>195.19</v>
      </c>
      <c r="E5484" s="94" t="s">
        <v>245</v>
      </c>
      <c r="F5484" s="84">
        <f t="shared" si="444"/>
        <v>238.1318</v>
      </c>
      <c r="G5484" s="95" t="s">
        <v>252</v>
      </c>
      <c r="H5484" s="69"/>
      <c r="I5484" s="87" t="s">
        <v>1735</v>
      </c>
      <c r="J5484" s="76"/>
      <c r="K5484" s="88"/>
      <c r="N5484" s="18"/>
      <c r="P5484" s="4">
        <v>118.0</v>
      </c>
      <c r="Q5484" s="4"/>
      <c r="R5484" s="4"/>
      <c r="S5484" s="21"/>
      <c r="T5484" s="21"/>
      <c r="V5484" s="89"/>
      <c r="Z5484" s="73"/>
      <c r="AA5484" s="73">
        <v>9.998388656139227</v>
      </c>
      <c r="AB5484" s="4"/>
      <c r="AC5484" s="74"/>
      <c r="AD5484" s="75"/>
      <c r="AE5484" s="75"/>
      <c r="AF5484" s="76"/>
      <c r="AJ5484" s="90">
        <v>1105001.0</v>
      </c>
      <c r="AK5484" s="18"/>
      <c r="AL5484" s="8">
        <f t="shared" ref="AL5484:AL5523" si="446">$I$5478/40</f>
        <v>0</v>
      </c>
      <c r="AO5484" s="8">
        <v>0.6437334194337708</v>
      </c>
      <c r="AT5484" s="18"/>
      <c r="AU5484" s="91"/>
    </row>
    <row r="5485" ht="12.0" customHeight="1">
      <c r="A5485" s="97">
        <v>5105002.0</v>
      </c>
      <c r="B5485" s="92" t="s">
        <v>5935</v>
      </c>
      <c r="C5485" s="81" t="str">
        <f t="shared" si="445"/>
        <v/>
      </c>
      <c r="D5485" s="82">
        <v>224.44</v>
      </c>
      <c r="E5485" s="94" t="s">
        <v>245</v>
      </c>
      <c r="F5485" s="84">
        <f t="shared" si="444"/>
        <v>273.8168</v>
      </c>
      <c r="G5485" s="95" t="s">
        <v>252</v>
      </c>
      <c r="H5485" s="69"/>
      <c r="I5485" s="187" t="s">
        <v>5936</v>
      </c>
      <c r="J5485" s="76"/>
      <c r="K5485" s="88"/>
      <c r="N5485" s="18"/>
      <c r="P5485" s="4">
        <v>118.0</v>
      </c>
      <c r="Q5485" s="4"/>
      <c r="R5485" s="4"/>
      <c r="S5485" s="21"/>
      <c r="T5485" s="21"/>
      <c r="V5485" s="89"/>
      <c r="Z5485" s="73"/>
      <c r="AA5485" s="73">
        <v>9.997898129335098</v>
      </c>
      <c r="AB5485" s="4"/>
      <c r="AC5485" s="74"/>
      <c r="AD5485" s="75"/>
      <c r="AE5485" s="75"/>
      <c r="AF5485" s="76"/>
      <c r="AJ5485" s="90">
        <v>1105002.0</v>
      </c>
      <c r="AK5485" s="18"/>
      <c r="AL5485" s="8">
        <f t="shared" si="446"/>
        <v>0</v>
      </c>
      <c r="AO5485" s="8">
        <v>0.40043563517469544</v>
      </c>
      <c r="AT5485" s="18"/>
      <c r="AU5485" s="91"/>
    </row>
    <row r="5486" ht="12.0" customHeight="1">
      <c r="A5486" s="97">
        <v>5105003.0</v>
      </c>
      <c r="B5486" s="92" t="s">
        <v>5937</v>
      </c>
      <c r="C5486" s="81" t="str">
        <f t="shared" si="445"/>
        <v/>
      </c>
      <c r="D5486" s="82">
        <v>268.36</v>
      </c>
      <c r="E5486" s="94" t="s">
        <v>245</v>
      </c>
      <c r="F5486" s="84">
        <f t="shared" si="444"/>
        <v>327.3992</v>
      </c>
      <c r="G5486" s="95" t="s">
        <v>252</v>
      </c>
      <c r="H5486" s="69"/>
      <c r="I5486" s="188"/>
      <c r="J5486" s="76"/>
      <c r="K5486" s="88"/>
      <c r="N5486" s="18"/>
      <c r="P5486" s="4">
        <v>118.0</v>
      </c>
      <c r="Q5486" s="4"/>
      <c r="R5486" s="4"/>
      <c r="S5486" s="21"/>
      <c r="T5486" s="21"/>
      <c r="V5486" s="89"/>
      <c r="Z5486" s="73"/>
      <c r="AA5486" s="73">
        <v>9.99707002636977</v>
      </c>
      <c r="AB5486" s="4"/>
      <c r="AC5486" s="74"/>
      <c r="AD5486" s="75"/>
      <c r="AE5486" s="75"/>
      <c r="AF5486" s="76"/>
      <c r="AJ5486" s="90">
        <v>1105003.0</v>
      </c>
      <c r="AK5486" s="18"/>
      <c r="AL5486" s="8">
        <f t="shared" si="446"/>
        <v>0</v>
      </c>
      <c r="AO5486" s="8">
        <v>0.35578540303818024</v>
      </c>
      <c r="AT5486" s="18"/>
      <c r="AU5486" s="91"/>
    </row>
    <row r="5487" ht="12.0" customHeight="1">
      <c r="A5487" s="97">
        <v>5105004.0</v>
      </c>
      <c r="B5487" s="92" t="s">
        <v>5938</v>
      </c>
      <c r="C5487" s="81" t="str">
        <f t="shared" si="445"/>
        <v/>
      </c>
      <c r="D5487" s="82">
        <v>295.82</v>
      </c>
      <c r="E5487" s="94" t="s">
        <v>245</v>
      </c>
      <c r="F5487" s="84">
        <f t="shared" si="444"/>
        <v>360.9004</v>
      </c>
      <c r="G5487" s="95" t="s">
        <v>252</v>
      </c>
      <c r="H5487" s="69"/>
      <c r="I5487" s="76"/>
      <c r="J5487" s="76"/>
      <c r="K5487" s="88"/>
      <c r="N5487" s="18"/>
      <c r="P5487" s="4">
        <v>118.0</v>
      </c>
      <c r="Q5487" s="4"/>
      <c r="R5487" s="4"/>
      <c r="S5487" s="21"/>
      <c r="T5487" s="21"/>
      <c r="V5487" s="89"/>
      <c r="Z5487" s="73"/>
      <c r="AA5487" s="73">
        <v>9.998936848819909</v>
      </c>
      <c r="AB5487" s="4"/>
      <c r="AC5487" s="74"/>
      <c r="AD5487" s="75"/>
      <c r="AE5487" s="75"/>
      <c r="AF5487" s="76"/>
      <c r="AJ5487" s="90">
        <v>1105004.0</v>
      </c>
      <c r="AK5487" s="18"/>
      <c r="AL5487" s="8">
        <f t="shared" si="446"/>
        <v>0</v>
      </c>
      <c r="AO5487" s="8">
        <v>0.16768688852568975</v>
      </c>
      <c r="AT5487" s="18"/>
      <c r="AU5487" s="91"/>
    </row>
    <row r="5488" ht="12.0" customHeight="1">
      <c r="A5488" s="97">
        <v>5105005.0</v>
      </c>
      <c r="B5488" s="92" t="s">
        <v>5939</v>
      </c>
      <c r="C5488" s="81" t="str">
        <f t="shared" si="445"/>
        <v/>
      </c>
      <c r="D5488" s="82">
        <v>350.61</v>
      </c>
      <c r="E5488" s="94" t="s">
        <v>245</v>
      </c>
      <c r="F5488" s="84">
        <f t="shared" si="444"/>
        <v>427.7442</v>
      </c>
      <c r="G5488" s="95" t="s">
        <v>246</v>
      </c>
      <c r="H5488" s="69"/>
      <c r="I5488" s="76"/>
      <c r="J5488" s="76"/>
      <c r="K5488" s="88"/>
      <c r="N5488" s="18"/>
      <c r="P5488" s="4">
        <v>118.0</v>
      </c>
      <c r="Q5488" s="4"/>
      <c r="R5488" s="4"/>
      <c r="S5488" s="21"/>
      <c r="T5488" s="21"/>
      <c r="V5488" s="89"/>
      <c r="Z5488" s="73"/>
      <c r="AA5488" s="73">
        <v>9.997757344696112</v>
      </c>
      <c r="AB5488" s="4"/>
      <c r="AC5488" s="74"/>
      <c r="AD5488" s="75"/>
      <c r="AE5488" s="75"/>
      <c r="AF5488" s="76"/>
      <c r="AJ5488" s="90">
        <v>1105005.0</v>
      </c>
      <c r="AK5488" s="18"/>
      <c r="AL5488" s="8">
        <f t="shared" si="446"/>
        <v>0</v>
      </c>
      <c r="AO5488" s="8">
        <v>25.04240782496138</v>
      </c>
      <c r="AT5488" s="18"/>
      <c r="AU5488" s="91"/>
    </row>
    <row r="5489" ht="12.0" customHeight="1">
      <c r="A5489" s="97">
        <v>1105006.0</v>
      </c>
      <c r="B5489" s="92" t="s">
        <v>5940</v>
      </c>
      <c r="C5489" s="81" t="str">
        <f t="shared" si="445"/>
        <v/>
      </c>
      <c r="D5489" s="82">
        <v>212.88</v>
      </c>
      <c r="E5489" s="83"/>
      <c r="F5489" s="127">
        <f t="shared" si="444"/>
        <v>259.7136</v>
      </c>
      <c r="G5489" s="95" t="s">
        <v>246</v>
      </c>
      <c r="H5489" s="69"/>
      <c r="I5489" s="76"/>
      <c r="J5489" s="76"/>
      <c r="K5489" s="88"/>
      <c r="N5489" s="18"/>
      <c r="P5489" s="4">
        <v>118.0</v>
      </c>
      <c r="Q5489" s="4"/>
      <c r="R5489" s="4"/>
      <c r="S5489" s="21"/>
      <c r="T5489" s="21"/>
      <c r="V5489" s="89"/>
      <c r="Z5489" s="73"/>
      <c r="AA5489" s="73">
        <v>0.0</v>
      </c>
      <c r="AB5489" s="4"/>
      <c r="AC5489" s="74"/>
      <c r="AD5489" s="75"/>
      <c r="AE5489" s="75"/>
      <c r="AF5489" s="76"/>
      <c r="AJ5489" s="90"/>
      <c r="AK5489" s="18"/>
      <c r="AL5489" s="8">
        <f t="shared" si="446"/>
        <v>0</v>
      </c>
      <c r="AO5489" s="8">
        <v>4.9746404733369225</v>
      </c>
      <c r="AT5489" s="18"/>
      <c r="AU5489" s="91"/>
    </row>
    <row r="5490" ht="12.0" customHeight="1">
      <c r="A5490" s="97">
        <v>5105007.0</v>
      </c>
      <c r="B5490" s="92" t="s">
        <v>5941</v>
      </c>
      <c r="C5490" s="81" t="str">
        <f t="shared" si="445"/>
        <v/>
      </c>
      <c r="D5490" s="82">
        <v>350.61</v>
      </c>
      <c r="E5490" s="94" t="s">
        <v>245</v>
      </c>
      <c r="F5490" s="84">
        <f t="shared" si="444"/>
        <v>427.7442</v>
      </c>
      <c r="G5490" s="95" t="s">
        <v>252</v>
      </c>
      <c r="H5490" s="69"/>
      <c r="I5490" s="187" t="s">
        <v>5942</v>
      </c>
      <c r="J5490" s="76"/>
      <c r="K5490" s="88"/>
      <c r="N5490" s="18"/>
      <c r="P5490" s="4">
        <v>118.0</v>
      </c>
      <c r="Q5490" s="4"/>
      <c r="R5490" s="4"/>
      <c r="S5490" s="21"/>
      <c r="T5490" s="21"/>
      <c r="V5490" s="89"/>
      <c r="Z5490" s="73"/>
      <c r="AA5490" s="73">
        <v>9.997757344696112</v>
      </c>
      <c r="AB5490" s="4"/>
      <c r="AC5490" s="74"/>
      <c r="AD5490" s="75"/>
      <c r="AE5490" s="75"/>
      <c r="AF5490" s="76"/>
      <c r="AJ5490" s="90">
        <v>1105007.0</v>
      </c>
      <c r="AK5490" s="18"/>
      <c r="AL5490" s="8">
        <f t="shared" si="446"/>
        <v>0</v>
      </c>
      <c r="AO5490" s="8">
        <v>0.1473436579518621</v>
      </c>
      <c r="AT5490" s="18"/>
      <c r="AU5490" s="91"/>
    </row>
    <row r="5491" ht="12.0" customHeight="1">
      <c r="A5491" s="97">
        <v>5105008.0</v>
      </c>
      <c r="B5491" s="92" t="s">
        <v>5943</v>
      </c>
      <c r="C5491" s="81" t="str">
        <f t="shared" si="445"/>
        <v/>
      </c>
      <c r="D5491" s="82">
        <v>509.84</v>
      </c>
      <c r="E5491" s="94" t="s">
        <v>245</v>
      </c>
      <c r="F5491" s="84">
        <f t="shared" si="444"/>
        <v>622.0048</v>
      </c>
      <c r="G5491" s="95" t="s">
        <v>246</v>
      </c>
      <c r="H5491" s="69"/>
      <c r="I5491" s="188"/>
      <c r="J5491" s="76"/>
      <c r="K5491" s="88"/>
      <c r="N5491" s="18"/>
      <c r="P5491" s="4">
        <v>118.0</v>
      </c>
      <c r="Q5491" s="4"/>
      <c r="R5491" s="4"/>
      <c r="S5491" s="21"/>
      <c r="T5491" s="21"/>
      <c r="V5491" s="89"/>
      <c r="Z5491" s="73"/>
      <c r="AA5491" s="73">
        <v>9.999383134908399</v>
      </c>
      <c r="AB5491" s="4"/>
      <c r="AC5491" s="74"/>
      <c r="AD5491" s="75"/>
      <c r="AE5491" s="75"/>
      <c r="AF5491" s="76"/>
      <c r="AJ5491" s="90">
        <v>1105008.0</v>
      </c>
      <c r="AK5491" s="18"/>
      <c r="AL5491" s="8">
        <f t="shared" si="446"/>
        <v>0</v>
      </c>
      <c r="AO5491" s="8">
        <v>3.322220631049495</v>
      </c>
      <c r="AT5491" s="18"/>
      <c r="AU5491" s="91"/>
    </row>
    <row r="5492" ht="12.0" customHeight="1">
      <c r="A5492" s="97">
        <v>5105009.0</v>
      </c>
      <c r="B5492" s="92" t="s">
        <v>5944</v>
      </c>
      <c r="C5492" s="81" t="str">
        <f t="shared" si="445"/>
        <v/>
      </c>
      <c r="D5492" s="82">
        <v>509.84</v>
      </c>
      <c r="E5492" s="94" t="s">
        <v>245</v>
      </c>
      <c r="F5492" s="84">
        <f t="shared" si="444"/>
        <v>622.0048</v>
      </c>
      <c r="G5492" s="95" t="s">
        <v>246</v>
      </c>
      <c r="H5492" s="69"/>
      <c r="I5492" s="76"/>
      <c r="J5492" s="76"/>
      <c r="K5492" s="88"/>
      <c r="N5492" s="18"/>
      <c r="P5492" s="4">
        <v>118.0</v>
      </c>
      <c r="Q5492" s="4"/>
      <c r="R5492" s="4"/>
      <c r="S5492" s="21"/>
      <c r="T5492" s="21"/>
      <c r="V5492" s="89"/>
      <c r="Z5492" s="73"/>
      <c r="AA5492" s="73">
        <v>9.999383134908399</v>
      </c>
      <c r="AB5492" s="4"/>
      <c r="AC5492" s="74"/>
      <c r="AD5492" s="75"/>
      <c r="AE5492" s="75"/>
      <c r="AF5492" s="76"/>
      <c r="AJ5492" s="90">
        <v>1105009.0</v>
      </c>
      <c r="AK5492" s="18"/>
      <c r="AL5492" s="8">
        <f t="shared" si="446"/>
        <v>0</v>
      </c>
      <c r="AO5492" s="8">
        <v>2.3246392294395917</v>
      </c>
      <c r="AT5492" s="18"/>
      <c r="AU5492" s="91"/>
    </row>
    <row r="5493" ht="12.0" customHeight="1">
      <c r="A5493" s="97">
        <v>5105010.0</v>
      </c>
      <c r="B5493" s="92" t="s">
        <v>5945</v>
      </c>
      <c r="C5493" s="81" t="str">
        <f t="shared" si="445"/>
        <v/>
      </c>
      <c r="D5493" s="82">
        <v>509.84</v>
      </c>
      <c r="E5493" s="94" t="s">
        <v>245</v>
      </c>
      <c r="F5493" s="84">
        <f t="shared" si="444"/>
        <v>622.0048</v>
      </c>
      <c r="G5493" s="95" t="s">
        <v>252</v>
      </c>
      <c r="H5493" s="69"/>
      <c r="I5493" s="187" t="s">
        <v>5946</v>
      </c>
      <c r="J5493" s="76"/>
      <c r="K5493" s="88"/>
      <c r="N5493" s="18"/>
      <c r="P5493" s="4">
        <v>118.0</v>
      </c>
      <c r="Q5493" s="4"/>
      <c r="R5493" s="4"/>
      <c r="S5493" s="21"/>
      <c r="T5493" s="21"/>
      <c r="V5493" s="89"/>
      <c r="Z5493" s="73"/>
      <c r="AA5493" s="73">
        <v>9.999383134908399</v>
      </c>
      <c r="AB5493" s="4"/>
      <c r="AC5493" s="74"/>
      <c r="AD5493" s="75"/>
      <c r="AE5493" s="75"/>
      <c r="AF5493" s="76"/>
      <c r="AJ5493" s="90">
        <v>1105010.0</v>
      </c>
      <c r="AK5493" s="18"/>
      <c r="AL5493" s="8">
        <f t="shared" si="446"/>
        <v>0</v>
      </c>
      <c r="AO5493" s="8">
        <v>0.20149093607606772</v>
      </c>
      <c r="AT5493" s="18"/>
      <c r="AU5493" s="91"/>
    </row>
    <row r="5494" ht="12.0" customHeight="1">
      <c r="A5494" s="97">
        <v>5105011.0</v>
      </c>
      <c r="B5494" s="92" t="s">
        <v>5947</v>
      </c>
      <c r="C5494" s="81" t="str">
        <f t="shared" si="445"/>
        <v/>
      </c>
      <c r="D5494" s="82">
        <v>658.76</v>
      </c>
      <c r="E5494" s="94" t="s">
        <v>245</v>
      </c>
      <c r="F5494" s="84">
        <f t="shared" si="444"/>
        <v>803.6872</v>
      </c>
      <c r="G5494" s="95" t="s">
        <v>246</v>
      </c>
      <c r="H5494" s="69"/>
      <c r="I5494" s="188"/>
      <c r="J5494" s="76"/>
      <c r="K5494" s="88"/>
      <c r="N5494" s="18"/>
      <c r="P5494" s="4">
        <v>118.0</v>
      </c>
      <c r="Q5494" s="4"/>
      <c r="R5494" s="4"/>
      <c r="S5494" s="21"/>
      <c r="T5494" s="21"/>
      <c r="V5494" s="89"/>
      <c r="Z5494" s="73"/>
      <c r="AA5494" s="73">
        <v>9.999761285240268</v>
      </c>
      <c r="AB5494" s="4"/>
      <c r="AC5494" s="74"/>
      <c r="AD5494" s="75"/>
      <c r="AE5494" s="75"/>
      <c r="AF5494" s="76"/>
      <c r="AJ5494" s="90">
        <v>1105011.0</v>
      </c>
      <c r="AK5494" s="18"/>
      <c r="AL5494" s="8">
        <f t="shared" si="446"/>
        <v>0</v>
      </c>
      <c r="AO5494" s="8">
        <v>5.142475924466706</v>
      </c>
      <c r="AT5494" s="18"/>
      <c r="AU5494" s="91"/>
    </row>
    <row r="5495" ht="12.0" customHeight="1">
      <c r="A5495" s="97">
        <v>5105012.0</v>
      </c>
      <c r="B5495" s="92" t="s">
        <v>5948</v>
      </c>
      <c r="C5495" s="81" t="str">
        <f t="shared" si="445"/>
        <v/>
      </c>
      <c r="D5495" s="82">
        <v>658.76</v>
      </c>
      <c r="E5495" s="94" t="s">
        <v>245</v>
      </c>
      <c r="F5495" s="84">
        <f t="shared" si="444"/>
        <v>803.6872</v>
      </c>
      <c r="G5495" s="95" t="s">
        <v>246</v>
      </c>
      <c r="H5495" s="69"/>
      <c r="I5495" s="76"/>
      <c r="J5495" s="76"/>
      <c r="K5495" s="88"/>
      <c r="N5495" s="18"/>
      <c r="P5495" s="4">
        <v>118.0</v>
      </c>
      <c r="Q5495" s="4"/>
      <c r="R5495" s="4"/>
      <c r="S5495" s="21"/>
      <c r="T5495" s="21"/>
      <c r="V5495" s="89"/>
      <c r="Z5495" s="73"/>
      <c r="AA5495" s="73">
        <v>9.999761285240268</v>
      </c>
      <c r="AB5495" s="4"/>
      <c r="AC5495" s="74"/>
      <c r="AD5495" s="75"/>
      <c r="AE5495" s="75"/>
      <c r="AF5495" s="76"/>
      <c r="AJ5495" s="90">
        <v>1105012.0</v>
      </c>
      <c r="AK5495" s="18"/>
      <c r="AL5495" s="8">
        <f t="shared" si="446"/>
        <v>0</v>
      </c>
      <c r="AO5495" s="8">
        <v>3.0235853815151463</v>
      </c>
      <c r="AT5495" s="18"/>
      <c r="AU5495" s="91"/>
    </row>
    <row r="5496" ht="12.0" customHeight="1">
      <c r="A5496" s="97">
        <v>5105013.0</v>
      </c>
      <c r="B5496" s="92" t="s">
        <v>5949</v>
      </c>
      <c r="C5496" s="81" t="str">
        <f t="shared" si="445"/>
        <v/>
      </c>
      <c r="D5496" s="82">
        <v>658.76</v>
      </c>
      <c r="E5496" s="94" t="s">
        <v>245</v>
      </c>
      <c r="F5496" s="84">
        <f t="shared" si="444"/>
        <v>803.6872</v>
      </c>
      <c r="G5496" s="95" t="s">
        <v>246</v>
      </c>
      <c r="H5496" s="69"/>
      <c r="I5496" s="194" t="s">
        <v>5950</v>
      </c>
      <c r="J5496" s="76"/>
      <c r="K5496" s="88"/>
      <c r="N5496" s="18"/>
      <c r="P5496" s="4">
        <v>118.0</v>
      </c>
      <c r="Q5496" s="4"/>
      <c r="R5496" s="4"/>
      <c r="S5496" s="21"/>
      <c r="T5496" s="21"/>
      <c r="V5496" s="89"/>
      <c r="Z5496" s="73"/>
      <c r="AA5496" s="73">
        <v>9.999761285240268</v>
      </c>
      <c r="AB5496" s="4"/>
      <c r="AC5496" s="74"/>
      <c r="AD5496" s="75"/>
      <c r="AE5496" s="75"/>
      <c r="AF5496" s="76"/>
      <c r="AJ5496" s="90">
        <v>1105013.0</v>
      </c>
      <c r="AK5496" s="18"/>
      <c r="AL5496" s="8">
        <f t="shared" si="446"/>
        <v>0</v>
      </c>
      <c r="AO5496" s="8">
        <v>4.412800286535619</v>
      </c>
      <c r="AT5496" s="18"/>
      <c r="AU5496" s="91"/>
    </row>
    <row r="5497" ht="12.0" customHeight="1">
      <c r="A5497" s="97">
        <v>5105014.0</v>
      </c>
      <c r="B5497" s="92" t="s">
        <v>5951</v>
      </c>
      <c r="C5497" s="81" t="str">
        <f t="shared" si="445"/>
        <v/>
      </c>
      <c r="D5497" s="82">
        <v>658.76</v>
      </c>
      <c r="E5497" s="94" t="s">
        <v>245</v>
      </c>
      <c r="F5497" s="84">
        <f t="shared" si="444"/>
        <v>803.6872</v>
      </c>
      <c r="G5497" s="95" t="s">
        <v>252</v>
      </c>
      <c r="H5497" s="69"/>
      <c r="I5497" s="188"/>
      <c r="J5497" s="76"/>
      <c r="K5497" s="88"/>
      <c r="N5497" s="18"/>
      <c r="P5497" s="4">
        <v>118.0</v>
      </c>
      <c r="Q5497" s="4"/>
      <c r="R5497" s="4"/>
      <c r="S5497" s="21"/>
      <c r="T5497" s="21"/>
      <c r="V5497" s="89"/>
      <c r="Z5497" s="73"/>
      <c r="AA5497" s="73">
        <v>9.999761285240268</v>
      </c>
      <c r="AB5497" s="4"/>
      <c r="AC5497" s="74"/>
      <c r="AD5497" s="75"/>
      <c r="AE5497" s="75"/>
      <c r="AF5497" s="76"/>
      <c r="AJ5497" s="90">
        <v>1105014.0</v>
      </c>
      <c r="AK5497" s="18"/>
      <c r="AL5497" s="8">
        <f t="shared" si="446"/>
        <v>0</v>
      </c>
      <c r="AO5497" s="8">
        <v>0.3066171091113951</v>
      </c>
      <c r="AT5497" s="18"/>
      <c r="AU5497" s="91"/>
    </row>
    <row r="5498" ht="12.0" customHeight="1">
      <c r="A5498" s="97">
        <v>5105015.0</v>
      </c>
      <c r="B5498" s="92" t="s">
        <v>5952</v>
      </c>
      <c r="C5498" s="81" t="str">
        <f t="shared" si="445"/>
        <v/>
      </c>
      <c r="D5498" s="82">
        <v>787.6</v>
      </c>
      <c r="E5498" s="94" t="s">
        <v>245</v>
      </c>
      <c r="F5498" s="84">
        <f t="shared" si="444"/>
        <v>960.872</v>
      </c>
      <c r="G5498" s="95" t="s">
        <v>246</v>
      </c>
      <c r="H5498" s="69"/>
      <c r="I5498" s="76"/>
      <c r="J5498" s="76"/>
      <c r="K5498" s="88"/>
      <c r="N5498" s="18"/>
      <c r="P5498" s="4">
        <v>118.0</v>
      </c>
      <c r="Q5498" s="4"/>
      <c r="R5498" s="4"/>
      <c r="S5498" s="21"/>
      <c r="T5498" s="21"/>
      <c r="V5498" s="89"/>
      <c r="Z5498" s="73"/>
      <c r="AA5498" s="73">
        <v>9.99920134174586</v>
      </c>
      <c r="AB5498" s="4"/>
      <c r="AC5498" s="74"/>
      <c r="AD5498" s="75"/>
      <c r="AE5498" s="75"/>
      <c r="AF5498" s="76"/>
      <c r="AJ5498" s="90">
        <v>1105015.0</v>
      </c>
      <c r="AK5498" s="18"/>
      <c r="AL5498" s="8">
        <f t="shared" si="446"/>
        <v>0</v>
      </c>
      <c r="AO5498" s="8">
        <v>9.75459913332404</v>
      </c>
      <c r="AT5498" s="18"/>
      <c r="AU5498" s="91"/>
    </row>
    <row r="5499" ht="12.0" customHeight="1">
      <c r="A5499" s="97">
        <v>5105016.0</v>
      </c>
      <c r="B5499" s="92" t="s">
        <v>5953</v>
      </c>
      <c r="C5499" s="81" t="str">
        <f t="shared" si="445"/>
        <v/>
      </c>
      <c r="D5499" s="82">
        <v>787.6</v>
      </c>
      <c r="E5499" s="94" t="s">
        <v>245</v>
      </c>
      <c r="F5499" s="84">
        <f t="shared" si="444"/>
        <v>960.872</v>
      </c>
      <c r="G5499" s="95" t="s">
        <v>246</v>
      </c>
      <c r="H5499" s="69"/>
      <c r="I5499" s="187" t="s">
        <v>5954</v>
      </c>
      <c r="J5499" s="76"/>
      <c r="K5499" s="88"/>
      <c r="N5499" s="18"/>
      <c r="P5499" s="4">
        <v>118.0</v>
      </c>
      <c r="Q5499" s="4"/>
      <c r="R5499" s="4"/>
      <c r="S5499" s="21"/>
      <c r="T5499" s="21"/>
      <c r="V5499" s="89"/>
      <c r="Z5499" s="73"/>
      <c r="AA5499" s="73">
        <v>9.99920134174586</v>
      </c>
      <c r="AB5499" s="4"/>
      <c r="AC5499" s="74"/>
      <c r="AD5499" s="75"/>
      <c r="AE5499" s="75"/>
      <c r="AF5499" s="76"/>
      <c r="AJ5499" s="90">
        <v>1105016.0</v>
      </c>
      <c r="AK5499" s="18"/>
      <c r="AL5499" s="8">
        <f t="shared" si="446"/>
        <v>0</v>
      </c>
      <c r="AO5499" s="8">
        <v>2.7312877573307315</v>
      </c>
      <c r="AT5499" s="18"/>
      <c r="AU5499" s="91"/>
    </row>
    <row r="5500" ht="12.0" customHeight="1">
      <c r="A5500" s="97">
        <v>5105017.0</v>
      </c>
      <c r="B5500" s="92" t="s">
        <v>5955</v>
      </c>
      <c r="C5500" s="81" t="str">
        <f t="shared" si="445"/>
        <v/>
      </c>
      <c r="D5500" s="82">
        <v>787.6</v>
      </c>
      <c r="E5500" s="94" t="s">
        <v>245</v>
      </c>
      <c r="F5500" s="84">
        <f t="shared" si="444"/>
        <v>960.872</v>
      </c>
      <c r="G5500" s="95" t="s">
        <v>246</v>
      </c>
      <c r="H5500" s="69"/>
      <c r="I5500" s="188"/>
      <c r="J5500" s="76"/>
      <c r="K5500" s="88"/>
      <c r="N5500" s="18"/>
      <c r="P5500" s="4">
        <v>118.0</v>
      </c>
      <c r="Q5500" s="4"/>
      <c r="R5500" s="4"/>
      <c r="S5500" s="21"/>
      <c r="T5500" s="21"/>
      <c r="V5500" s="89"/>
      <c r="Z5500" s="73"/>
      <c r="AA5500" s="73">
        <v>9.99920134174586</v>
      </c>
      <c r="AB5500" s="4"/>
      <c r="AC5500" s="74"/>
      <c r="AD5500" s="75"/>
      <c r="AE5500" s="75"/>
      <c r="AF5500" s="76"/>
      <c r="AJ5500" s="90">
        <v>1105017.0</v>
      </c>
      <c r="AK5500" s="18"/>
      <c r="AL5500" s="8">
        <f t="shared" si="446"/>
        <v>0</v>
      </c>
      <c r="AO5500" s="8">
        <v>1.27036639875848</v>
      </c>
      <c r="AT5500" s="18"/>
      <c r="AU5500" s="91"/>
    </row>
    <row r="5501" ht="12.0" customHeight="1">
      <c r="A5501" s="97">
        <v>5105018.0</v>
      </c>
      <c r="B5501" s="92" t="s">
        <v>5956</v>
      </c>
      <c r="C5501" s="81" t="str">
        <f t="shared" si="445"/>
        <v/>
      </c>
      <c r="D5501" s="82">
        <v>891.72</v>
      </c>
      <c r="E5501" s="94" t="s">
        <v>245</v>
      </c>
      <c r="F5501" s="84">
        <f t="shared" si="444"/>
        <v>1087.8984</v>
      </c>
      <c r="G5501" s="95" t="s">
        <v>246</v>
      </c>
      <c r="H5501" s="69"/>
      <c r="I5501" s="76"/>
      <c r="J5501" s="76"/>
      <c r="K5501" s="88"/>
      <c r="N5501" s="18"/>
      <c r="P5501" s="4">
        <v>118.0</v>
      </c>
      <c r="Q5501" s="4"/>
      <c r="R5501" s="4"/>
      <c r="S5501" s="21"/>
      <c r="T5501" s="21"/>
      <c r="V5501" s="89"/>
      <c r="Z5501" s="73"/>
      <c r="AA5501" s="73">
        <v>9.999118243541133</v>
      </c>
      <c r="AB5501" s="4"/>
      <c r="AC5501" s="74"/>
      <c r="AD5501" s="75"/>
      <c r="AE5501" s="75"/>
      <c r="AF5501" s="76"/>
      <c r="AJ5501" s="90">
        <v>1105018.0</v>
      </c>
      <c r="AK5501" s="18"/>
      <c r="AL5501" s="8">
        <f t="shared" si="446"/>
        <v>0</v>
      </c>
      <c r="AO5501" s="8">
        <v>11.220294999931754</v>
      </c>
      <c r="AT5501" s="18"/>
      <c r="AU5501" s="91"/>
    </row>
    <row r="5502" ht="12.0" customHeight="1">
      <c r="A5502" s="97">
        <v>5105019.0</v>
      </c>
      <c r="B5502" s="92" t="s">
        <v>5957</v>
      </c>
      <c r="C5502" s="81" t="str">
        <f t="shared" si="445"/>
        <v/>
      </c>
      <c r="D5502" s="82">
        <v>891.72</v>
      </c>
      <c r="E5502" s="94" t="s">
        <v>245</v>
      </c>
      <c r="F5502" s="84">
        <f t="shared" si="444"/>
        <v>1087.8984</v>
      </c>
      <c r="G5502" s="95" t="s">
        <v>246</v>
      </c>
      <c r="H5502" s="69"/>
      <c r="I5502" s="76"/>
      <c r="J5502" s="76"/>
      <c r="K5502" s="88"/>
      <c r="N5502" s="18"/>
      <c r="P5502" s="4">
        <v>118.0</v>
      </c>
      <c r="Q5502" s="4"/>
      <c r="R5502" s="4"/>
      <c r="S5502" s="21"/>
      <c r="T5502" s="21"/>
      <c r="V5502" s="89"/>
      <c r="Z5502" s="73"/>
      <c r="AA5502" s="73">
        <v>9.999118243541133</v>
      </c>
      <c r="AB5502" s="4"/>
      <c r="AC5502" s="74"/>
      <c r="AD5502" s="75"/>
      <c r="AE5502" s="75"/>
      <c r="AF5502" s="76"/>
      <c r="AJ5502" s="90">
        <v>1105019.0</v>
      </c>
      <c r="AK5502" s="18"/>
      <c r="AL5502" s="8">
        <f t="shared" si="446"/>
        <v>0</v>
      </c>
      <c r="AO5502" s="8">
        <v>3.987377561959218</v>
      </c>
      <c r="AT5502" s="18"/>
      <c r="AU5502" s="91"/>
    </row>
    <row r="5503" ht="12.0" customHeight="1">
      <c r="A5503" s="97">
        <v>5105020.0</v>
      </c>
      <c r="B5503" s="92" t="s">
        <v>5958</v>
      </c>
      <c r="C5503" s="81" t="str">
        <f t="shared" si="445"/>
        <v/>
      </c>
      <c r="D5503" s="82">
        <v>891.72</v>
      </c>
      <c r="E5503" s="94" t="s">
        <v>245</v>
      </c>
      <c r="F5503" s="84">
        <f t="shared" si="444"/>
        <v>1087.8984</v>
      </c>
      <c r="G5503" s="95" t="s">
        <v>246</v>
      </c>
      <c r="H5503" s="69"/>
      <c r="I5503" s="76"/>
      <c r="J5503" s="76"/>
      <c r="K5503" s="88"/>
      <c r="N5503" s="18"/>
      <c r="P5503" s="4">
        <v>118.0</v>
      </c>
      <c r="Q5503" s="4"/>
      <c r="R5503" s="4"/>
      <c r="S5503" s="21"/>
      <c r="T5503" s="21"/>
      <c r="V5503" s="89"/>
      <c r="Z5503" s="73"/>
      <c r="AA5503" s="73">
        <v>9.999118243541133</v>
      </c>
      <c r="AB5503" s="4"/>
      <c r="AC5503" s="74"/>
      <c r="AD5503" s="75"/>
      <c r="AE5503" s="75"/>
      <c r="AF5503" s="76"/>
      <c r="AJ5503" s="90">
        <v>1105020.0</v>
      </c>
      <c r="AK5503" s="18"/>
      <c r="AL5503" s="8">
        <f t="shared" si="446"/>
        <v>0</v>
      </c>
      <c r="AO5503" s="8">
        <v>0.38597814799765234</v>
      </c>
      <c r="AT5503" s="18"/>
      <c r="AU5503" s="91"/>
    </row>
    <row r="5504" ht="12.0" customHeight="1">
      <c r="A5504" s="97">
        <v>1105021.0</v>
      </c>
      <c r="B5504" s="92" t="s">
        <v>5959</v>
      </c>
      <c r="C5504" s="81" t="str">
        <f t="shared" si="445"/>
        <v/>
      </c>
      <c r="D5504" s="82">
        <v>525.42</v>
      </c>
      <c r="E5504" s="83" t="s">
        <v>245</v>
      </c>
      <c r="F5504" s="127">
        <f t="shared" si="444"/>
        <v>641.0124</v>
      </c>
      <c r="G5504" s="95" t="s">
        <v>246</v>
      </c>
      <c r="H5504" s="69"/>
      <c r="I5504" s="76"/>
      <c r="J5504" s="76"/>
      <c r="K5504" s="88"/>
      <c r="N5504" s="18"/>
      <c r="P5504" s="4">
        <v>118.0</v>
      </c>
      <c r="Q5504" s="4"/>
      <c r="R5504" s="4"/>
      <c r="S5504" s="21"/>
      <c r="T5504" s="21"/>
      <c r="V5504" s="89"/>
      <c r="Z5504" s="73"/>
      <c r="AA5504" s="73">
        <v>0.0</v>
      </c>
      <c r="AB5504" s="4"/>
      <c r="AC5504" s="74"/>
      <c r="AD5504" s="75"/>
      <c r="AE5504" s="75"/>
      <c r="AF5504" s="76"/>
      <c r="AJ5504" s="90"/>
      <c r="AK5504" s="18"/>
      <c r="AL5504" s="8">
        <f t="shared" si="446"/>
        <v>0</v>
      </c>
      <c r="AO5504" s="8">
        <v>15.219332470531516</v>
      </c>
      <c r="AT5504" s="18"/>
      <c r="AU5504" s="91"/>
    </row>
    <row r="5505" ht="12.0" customHeight="1">
      <c r="A5505" s="97">
        <v>5105022.0</v>
      </c>
      <c r="B5505" s="92" t="s">
        <v>5960</v>
      </c>
      <c r="C5505" s="81" t="str">
        <f t="shared" si="445"/>
        <v/>
      </c>
      <c r="D5505" s="82">
        <v>968.74</v>
      </c>
      <c r="E5505" s="94" t="s">
        <v>245</v>
      </c>
      <c r="F5505" s="84">
        <f t="shared" si="444"/>
        <v>1181.8628</v>
      </c>
      <c r="G5505" s="95" t="s">
        <v>246</v>
      </c>
      <c r="H5505" s="69"/>
      <c r="I5505" s="76"/>
      <c r="J5505" s="76"/>
      <c r="K5505" s="88"/>
      <c r="N5505" s="18"/>
      <c r="P5505" s="4">
        <v>118.0</v>
      </c>
      <c r="Q5505" s="4"/>
      <c r="R5505" s="4"/>
      <c r="S5505" s="21"/>
      <c r="T5505" s="21"/>
      <c r="V5505" s="89"/>
      <c r="Z5505" s="73"/>
      <c r="AA5505" s="73">
        <v>9.999350691513527</v>
      </c>
      <c r="AB5505" s="4"/>
      <c r="AC5505" s="74"/>
      <c r="AD5505" s="75"/>
      <c r="AE5505" s="75"/>
      <c r="AF5505" s="76"/>
      <c r="AJ5505" s="90">
        <v>1105022.0</v>
      </c>
      <c r="AK5505" s="18"/>
      <c r="AL5505" s="8">
        <f t="shared" si="446"/>
        <v>0</v>
      </c>
      <c r="AO5505" s="8">
        <v>4.074415844880078</v>
      </c>
      <c r="AT5505" s="18"/>
      <c r="AU5505" s="91"/>
    </row>
    <row r="5506" ht="12.0" customHeight="1">
      <c r="A5506" s="97">
        <v>5105023.0</v>
      </c>
      <c r="B5506" s="92" t="s">
        <v>5961</v>
      </c>
      <c r="C5506" s="81" t="str">
        <f t="shared" si="445"/>
        <v/>
      </c>
      <c r="D5506" s="82">
        <v>672.76</v>
      </c>
      <c r="E5506" s="94"/>
      <c r="F5506" s="84">
        <f t="shared" si="444"/>
        <v>820.7672</v>
      </c>
      <c r="G5506" s="95" t="s">
        <v>246</v>
      </c>
      <c r="H5506" s="69"/>
      <c r="I5506" s="76"/>
      <c r="J5506" s="76"/>
      <c r="K5506" s="88"/>
      <c r="N5506" s="18"/>
      <c r="P5506" s="4">
        <v>118.0</v>
      </c>
      <c r="Q5506" s="4"/>
      <c r="R5506" s="4"/>
      <c r="S5506" s="21"/>
      <c r="T5506" s="21"/>
      <c r="V5506" s="89"/>
      <c r="Z5506" s="73"/>
      <c r="AA5506" s="73">
        <v>4.999883125686637</v>
      </c>
      <c r="AB5506" s="4"/>
      <c r="AC5506" s="74"/>
      <c r="AD5506" s="75"/>
      <c r="AE5506" s="75"/>
      <c r="AF5506" s="76"/>
      <c r="AJ5506" s="90">
        <v>1105023.0</v>
      </c>
      <c r="AK5506" s="18"/>
      <c r="AL5506" s="8">
        <f t="shared" si="446"/>
        <v>0</v>
      </c>
      <c r="AO5506" s="8">
        <v>13.32300155819592</v>
      </c>
      <c r="AT5506" s="18"/>
      <c r="AU5506" s="91"/>
    </row>
    <row r="5507" ht="12.0" customHeight="1">
      <c r="A5507" s="97">
        <v>5105024.0</v>
      </c>
      <c r="B5507" s="92" t="s">
        <v>5962</v>
      </c>
      <c r="C5507" s="81" t="str">
        <f t="shared" si="445"/>
        <v/>
      </c>
      <c r="D5507" s="82">
        <v>968.74</v>
      </c>
      <c r="E5507" s="94" t="s">
        <v>245</v>
      </c>
      <c r="F5507" s="84">
        <f t="shared" si="444"/>
        <v>1181.8628</v>
      </c>
      <c r="G5507" s="95" t="s">
        <v>246</v>
      </c>
      <c r="H5507" s="69"/>
      <c r="I5507" s="76"/>
      <c r="J5507" s="76"/>
      <c r="K5507" s="88"/>
      <c r="N5507" s="18"/>
      <c r="P5507" s="4">
        <v>118.0</v>
      </c>
      <c r="Q5507" s="4"/>
      <c r="R5507" s="4"/>
      <c r="S5507" s="21"/>
      <c r="T5507" s="21"/>
      <c r="V5507" s="89"/>
      <c r="Z5507" s="73"/>
      <c r="AA5507" s="73">
        <v>9.999350691513527</v>
      </c>
      <c r="AB5507" s="4"/>
      <c r="AC5507" s="74"/>
      <c r="AD5507" s="75"/>
      <c r="AE5507" s="75"/>
      <c r="AF5507" s="76"/>
      <c r="AJ5507" s="90">
        <v>1105024.0</v>
      </c>
      <c r="AK5507" s="18"/>
      <c r="AL5507" s="8">
        <f t="shared" si="446"/>
        <v>0</v>
      </c>
      <c r="AO5507" s="8">
        <v>4.880344253757457</v>
      </c>
      <c r="AT5507" s="18"/>
      <c r="AU5507" s="91"/>
    </row>
    <row r="5508" ht="12.0" customHeight="1">
      <c r="A5508" s="97">
        <v>5105025.0</v>
      </c>
      <c r="B5508" s="92" t="s">
        <v>5963</v>
      </c>
      <c r="C5508" s="81" t="str">
        <f t="shared" si="445"/>
        <v/>
      </c>
      <c r="D5508" s="82">
        <v>1060.71</v>
      </c>
      <c r="E5508" s="94" t="s">
        <v>245</v>
      </c>
      <c r="F5508" s="84">
        <f t="shared" si="444"/>
        <v>1294.0662</v>
      </c>
      <c r="G5508" s="95" t="s">
        <v>246</v>
      </c>
      <c r="H5508" s="69"/>
      <c r="I5508" s="76"/>
      <c r="J5508" s="76"/>
      <c r="K5508" s="88"/>
      <c r="N5508" s="18"/>
      <c r="P5508" s="4">
        <v>118.0</v>
      </c>
      <c r="Q5508" s="4"/>
      <c r="R5508" s="4"/>
      <c r="S5508" s="21"/>
      <c r="T5508" s="21"/>
      <c r="V5508" s="89"/>
      <c r="Z5508" s="73"/>
      <c r="AA5508" s="73">
        <v>9.999703492854167</v>
      </c>
      <c r="AB5508" s="4"/>
      <c r="AC5508" s="74"/>
      <c r="AD5508" s="75"/>
      <c r="AE5508" s="75"/>
      <c r="AF5508" s="76"/>
      <c r="AJ5508" s="90">
        <v>1105025.0</v>
      </c>
      <c r="AK5508" s="18"/>
      <c r="AL5508" s="8">
        <f t="shared" si="446"/>
        <v>0</v>
      </c>
      <c r="AO5508" s="8">
        <v>7.2429443484051745</v>
      </c>
      <c r="AT5508" s="18"/>
      <c r="AU5508" s="91"/>
    </row>
    <row r="5509" ht="12.0" customHeight="1">
      <c r="A5509" s="97">
        <v>1105026.0</v>
      </c>
      <c r="B5509" s="92" t="s">
        <v>5964</v>
      </c>
      <c r="C5509" s="81" t="str">
        <f t="shared" si="445"/>
        <v/>
      </c>
      <c r="D5509" s="82">
        <v>599.76</v>
      </c>
      <c r="E5509" s="83" t="s">
        <v>245</v>
      </c>
      <c r="F5509" s="127">
        <f t="shared" si="444"/>
        <v>731.7072</v>
      </c>
      <c r="G5509" s="95" t="s">
        <v>246</v>
      </c>
      <c r="H5509" s="69"/>
      <c r="I5509" s="76"/>
      <c r="J5509" s="76"/>
      <c r="K5509" s="88"/>
      <c r="N5509" s="18"/>
      <c r="P5509" s="4">
        <v>118.0</v>
      </c>
      <c r="Q5509" s="4"/>
      <c r="R5509" s="4"/>
      <c r="S5509" s="21"/>
      <c r="T5509" s="21"/>
      <c r="V5509" s="89"/>
      <c r="Z5509" s="73"/>
      <c r="AA5509" s="73">
        <v>0.0</v>
      </c>
      <c r="AB5509" s="4"/>
      <c r="AC5509" s="74"/>
      <c r="AD5509" s="75"/>
      <c r="AE5509" s="75"/>
      <c r="AF5509" s="76"/>
      <c r="AJ5509" s="90"/>
      <c r="AK5509" s="18"/>
      <c r="AL5509" s="8">
        <f t="shared" si="446"/>
        <v>0</v>
      </c>
      <c r="AO5509" s="8">
        <v>2.3332579559601623</v>
      </c>
      <c r="AT5509" s="18"/>
      <c r="AU5509" s="91"/>
    </row>
    <row r="5510" ht="12.0" customHeight="1">
      <c r="A5510" s="97">
        <v>5105027.0</v>
      </c>
      <c r="B5510" s="92" t="s">
        <v>5965</v>
      </c>
      <c r="C5510" s="81" t="str">
        <f t="shared" si="445"/>
        <v/>
      </c>
      <c r="D5510" s="82">
        <v>1060.71</v>
      </c>
      <c r="E5510" s="94" t="s">
        <v>245</v>
      </c>
      <c r="F5510" s="84">
        <f t="shared" si="444"/>
        <v>1294.0662</v>
      </c>
      <c r="G5510" s="95" t="s">
        <v>246</v>
      </c>
      <c r="H5510" s="69"/>
      <c r="I5510" s="76"/>
      <c r="J5510" s="76"/>
      <c r="K5510" s="88"/>
      <c r="N5510" s="18"/>
      <c r="P5510" s="4">
        <v>118.0</v>
      </c>
      <c r="Q5510" s="4"/>
      <c r="R5510" s="4"/>
      <c r="S5510" s="21"/>
      <c r="T5510" s="21"/>
      <c r="V5510" s="89"/>
      <c r="Z5510" s="73"/>
      <c r="AA5510" s="73">
        <v>9.999703492854167</v>
      </c>
      <c r="AB5510" s="4"/>
      <c r="AC5510" s="74"/>
      <c r="AD5510" s="75"/>
      <c r="AE5510" s="75"/>
      <c r="AF5510" s="76"/>
      <c r="AJ5510" s="90">
        <v>1105027.0</v>
      </c>
      <c r="AK5510" s="18"/>
      <c r="AL5510" s="8">
        <f t="shared" si="446"/>
        <v>0</v>
      </c>
      <c r="AO5510" s="8">
        <v>0.9410786160340832</v>
      </c>
      <c r="AT5510" s="18"/>
      <c r="AU5510" s="91"/>
    </row>
    <row r="5511" ht="12.0" customHeight="1">
      <c r="A5511" s="97">
        <v>5105028.0</v>
      </c>
      <c r="B5511" s="92" t="s">
        <v>5966</v>
      </c>
      <c r="C5511" s="81" t="str">
        <f t="shared" si="445"/>
        <v/>
      </c>
      <c r="D5511" s="82">
        <v>1287.77</v>
      </c>
      <c r="E5511" s="94" t="s">
        <v>245</v>
      </c>
      <c r="F5511" s="84">
        <f t="shared" si="444"/>
        <v>1571.0794</v>
      </c>
      <c r="G5511" s="95" t="s">
        <v>246</v>
      </c>
      <c r="H5511" s="69"/>
      <c r="I5511" s="76"/>
      <c r="J5511" s="76"/>
      <c r="K5511" s="88"/>
      <c r="N5511" s="18"/>
      <c r="P5511" s="4">
        <v>118.0</v>
      </c>
      <c r="Q5511" s="4"/>
      <c r="R5511" s="4"/>
      <c r="S5511" s="21"/>
      <c r="T5511" s="21"/>
      <c r="V5511" s="89"/>
      <c r="Z5511" s="73"/>
      <c r="AA5511" s="73">
        <v>10.0</v>
      </c>
      <c r="AB5511" s="4"/>
      <c r="AC5511" s="74"/>
      <c r="AD5511" s="75"/>
      <c r="AE5511" s="75"/>
      <c r="AF5511" s="76"/>
      <c r="AJ5511" s="90">
        <v>1105028.0</v>
      </c>
      <c r="AK5511" s="18"/>
      <c r="AL5511" s="8">
        <f t="shared" si="446"/>
        <v>0</v>
      </c>
      <c r="AO5511" s="8">
        <v>5.303012719155724</v>
      </c>
      <c r="AT5511" s="18"/>
      <c r="AU5511" s="91"/>
    </row>
    <row r="5512" ht="12.0" customHeight="1">
      <c r="A5512" s="97">
        <v>5105029.0</v>
      </c>
      <c r="B5512" s="92" t="s">
        <v>5967</v>
      </c>
      <c r="C5512" s="81" t="str">
        <f t="shared" si="445"/>
        <v/>
      </c>
      <c r="D5512" s="82">
        <v>876.37</v>
      </c>
      <c r="E5512" s="94" t="s">
        <v>245</v>
      </c>
      <c r="F5512" s="84">
        <f t="shared" si="444"/>
        <v>1069.1714</v>
      </c>
      <c r="G5512" s="95" t="s">
        <v>246</v>
      </c>
      <c r="H5512" s="69"/>
      <c r="I5512" s="76"/>
      <c r="J5512" s="76"/>
      <c r="K5512" s="88"/>
      <c r="N5512" s="18"/>
      <c r="P5512" s="4">
        <v>118.0</v>
      </c>
      <c r="Q5512" s="4"/>
      <c r="R5512" s="4"/>
      <c r="S5512" s="21"/>
      <c r="T5512" s="21"/>
      <c r="V5512" s="89"/>
      <c r="Z5512" s="73"/>
      <c r="AA5512" s="73">
        <v>4.999192520949606</v>
      </c>
      <c r="AB5512" s="4"/>
      <c r="AC5512" s="74"/>
      <c r="AD5512" s="75"/>
      <c r="AE5512" s="75"/>
      <c r="AF5512" s="76"/>
      <c r="AJ5512" s="90">
        <v>1105029.0</v>
      </c>
      <c r="AK5512" s="18"/>
      <c r="AL5512" s="8">
        <f t="shared" si="446"/>
        <v>0</v>
      </c>
      <c r="AO5512" s="8">
        <v>11.973742378844575</v>
      </c>
      <c r="AT5512" s="18"/>
      <c r="AU5512" s="91"/>
    </row>
    <row r="5513" ht="12.0" customHeight="1">
      <c r="A5513" s="97">
        <v>5105030.0</v>
      </c>
      <c r="B5513" s="92" t="s">
        <v>5968</v>
      </c>
      <c r="C5513" s="81" t="str">
        <f t="shared" si="445"/>
        <v/>
      </c>
      <c r="D5513" s="82">
        <v>1287.77</v>
      </c>
      <c r="E5513" s="94" t="s">
        <v>245</v>
      </c>
      <c r="F5513" s="84">
        <f t="shared" si="444"/>
        <v>1571.0794</v>
      </c>
      <c r="G5513" s="95" t="s">
        <v>246</v>
      </c>
      <c r="H5513" s="69"/>
      <c r="I5513" s="76"/>
      <c r="J5513" s="76"/>
      <c r="K5513" s="88"/>
      <c r="N5513" s="18"/>
      <c r="P5513" s="4">
        <v>118.0</v>
      </c>
      <c r="Q5513" s="4"/>
      <c r="R5513" s="4"/>
      <c r="S5513" s="21"/>
      <c r="T5513" s="21"/>
      <c r="V5513" s="89"/>
      <c r="Z5513" s="73"/>
      <c r="AA5513" s="73">
        <v>10.0</v>
      </c>
      <c r="AB5513" s="4"/>
      <c r="AC5513" s="74"/>
      <c r="AD5513" s="75"/>
      <c r="AE5513" s="75"/>
      <c r="AF5513" s="76"/>
      <c r="AJ5513" s="90">
        <v>1105030.0</v>
      </c>
      <c r="AK5513" s="18"/>
      <c r="AL5513" s="8">
        <f t="shared" si="446"/>
        <v>0</v>
      </c>
      <c r="AO5513" s="8">
        <v>2.855468387237698</v>
      </c>
      <c r="AT5513" s="18"/>
      <c r="AU5513" s="91"/>
    </row>
    <row r="5514" ht="12.0" customHeight="1">
      <c r="A5514" s="97">
        <v>1105031.0</v>
      </c>
      <c r="B5514" s="92" t="s">
        <v>5969</v>
      </c>
      <c r="C5514" s="81" t="str">
        <f t="shared" si="445"/>
        <v/>
      </c>
      <c r="D5514" s="82">
        <v>1082.46</v>
      </c>
      <c r="E5514" s="83" t="s">
        <v>245</v>
      </c>
      <c r="F5514" s="127">
        <f t="shared" si="444"/>
        <v>1320.6012</v>
      </c>
      <c r="G5514" s="95" t="s">
        <v>246</v>
      </c>
      <c r="H5514" s="69"/>
      <c r="I5514" s="76"/>
      <c r="J5514" s="76"/>
      <c r="K5514" s="88"/>
      <c r="N5514" s="18"/>
      <c r="P5514" s="4">
        <v>118.0</v>
      </c>
      <c r="Q5514" s="4"/>
      <c r="R5514" s="4"/>
      <c r="S5514" s="21"/>
      <c r="T5514" s="21"/>
      <c r="V5514" s="89"/>
      <c r="Z5514" s="73"/>
      <c r="AA5514" s="73">
        <v>0.0</v>
      </c>
      <c r="AB5514" s="4"/>
      <c r="AC5514" s="74"/>
      <c r="AD5514" s="75"/>
      <c r="AE5514" s="75"/>
      <c r="AF5514" s="76"/>
      <c r="AJ5514" s="90"/>
      <c r="AK5514" s="18"/>
      <c r="AL5514" s="8">
        <f t="shared" si="446"/>
        <v>0</v>
      </c>
      <c r="AO5514" s="8">
        <v>10.342329816652194</v>
      </c>
      <c r="AT5514" s="18"/>
      <c r="AU5514" s="91"/>
    </row>
    <row r="5515" ht="12.0" customHeight="1">
      <c r="A5515" s="97">
        <v>5105032.0</v>
      </c>
      <c r="B5515" s="92" t="s">
        <v>5970</v>
      </c>
      <c r="C5515" s="81" t="str">
        <f t="shared" si="445"/>
        <v/>
      </c>
      <c r="D5515" s="82">
        <v>1559.96</v>
      </c>
      <c r="E5515" s="94" t="s">
        <v>245</v>
      </c>
      <c r="F5515" s="84">
        <f t="shared" si="444"/>
        <v>1903.1512</v>
      </c>
      <c r="G5515" s="95" t="s">
        <v>246</v>
      </c>
      <c r="H5515" s="69"/>
      <c r="I5515" s="76"/>
      <c r="J5515" s="76"/>
      <c r="K5515" s="88"/>
      <c r="N5515" s="18"/>
      <c r="P5515" s="4">
        <v>118.0</v>
      </c>
      <c r="Q5515" s="4"/>
      <c r="R5515" s="4"/>
      <c r="S5515" s="21"/>
      <c r="T5515" s="21"/>
      <c r="V5515" s="89"/>
      <c r="Z5515" s="73"/>
      <c r="AA5515" s="73">
        <v>10.000100807467817</v>
      </c>
      <c r="AB5515" s="4"/>
      <c r="AC5515" s="74"/>
      <c r="AD5515" s="75"/>
      <c r="AE5515" s="75"/>
      <c r="AF5515" s="76"/>
      <c r="AJ5515" s="90">
        <v>1105032.0</v>
      </c>
      <c r="AK5515" s="18"/>
      <c r="AL5515" s="8">
        <f t="shared" si="446"/>
        <v>0</v>
      </c>
      <c r="AO5515" s="8">
        <v>3.134036580959554</v>
      </c>
      <c r="AT5515" s="18"/>
      <c r="AU5515" s="91"/>
    </row>
    <row r="5516" ht="12.0" customHeight="1">
      <c r="A5516" s="97">
        <v>5105033.0</v>
      </c>
      <c r="B5516" s="92" t="s">
        <v>5971</v>
      </c>
      <c r="C5516" s="81" t="str">
        <f t="shared" si="445"/>
        <v/>
      </c>
      <c r="D5516" s="82">
        <v>1559.96</v>
      </c>
      <c r="E5516" s="94" t="s">
        <v>245</v>
      </c>
      <c r="F5516" s="84">
        <f t="shared" si="444"/>
        <v>1903.1512</v>
      </c>
      <c r="G5516" s="95" t="s">
        <v>246</v>
      </c>
      <c r="H5516" s="69"/>
      <c r="I5516" s="76"/>
      <c r="J5516" s="76"/>
      <c r="K5516" s="88"/>
      <c r="N5516" s="18"/>
      <c r="P5516" s="4">
        <v>118.0</v>
      </c>
      <c r="Q5516" s="4"/>
      <c r="R5516" s="4"/>
      <c r="S5516" s="21"/>
      <c r="T5516" s="21"/>
      <c r="V5516" s="89"/>
      <c r="Z5516" s="73"/>
      <c r="AA5516" s="73">
        <v>10.000100807467817</v>
      </c>
      <c r="AB5516" s="4"/>
      <c r="AC5516" s="74"/>
      <c r="AD5516" s="75"/>
      <c r="AE5516" s="75"/>
      <c r="AF5516" s="76"/>
      <c r="AJ5516" s="90">
        <v>1105033.0</v>
      </c>
      <c r="AK5516" s="18"/>
      <c r="AL5516" s="8">
        <f t="shared" si="446"/>
        <v>0</v>
      </c>
      <c r="AO5516" s="8">
        <v>1.068973717536592</v>
      </c>
      <c r="AT5516" s="18"/>
      <c r="AU5516" s="91"/>
    </row>
    <row r="5517" ht="12.0" customHeight="1">
      <c r="A5517" s="97">
        <v>1105034.0</v>
      </c>
      <c r="B5517" s="92" t="s">
        <v>5972</v>
      </c>
      <c r="C5517" s="81" t="str">
        <f t="shared" si="445"/>
        <v/>
      </c>
      <c r="D5517" s="82">
        <v>1410.84</v>
      </c>
      <c r="E5517" s="83" t="s">
        <v>245</v>
      </c>
      <c r="F5517" s="127">
        <f t="shared" si="444"/>
        <v>1721.2248</v>
      </c>
      <c r="G5517" s="95" t="s">
        <v>246</v>
      </c>
      <c r="H5517" s="69"/>
      <c r="I5517" s="76"/>
      <c r="J5517" s="76"/>
      <c r="K5517" s="88"/>
      <c r="N5517" s="18"/>
      <c r="P5517" s="4">
        <v>118.0</v>
      </c>
      <c r="Q5517" s="4"/>
      <c r="R5517" s="4"/>
      <c r="S5517" s="21"/>
      <c r="T5517" s="21"/>
      <c r="V5517" s="89"/>
      <c r="Z5517" s="73"/>
      <c r="AA5517" s="73">
        <v>0.0</v>
      </c>
      <c r="AB5517" s="4"/>
      <c r="AC5517" s="74"/>
      <c r="AD5517" s="75"/>
      <c r="AE5517" s="75"/>
      <c r="AF5517" s="76"/>
      <c r="AJ5517" s="90"/>
      <c r="AK5517" s="18"/>
      <c r="AL5517" s="8">
        <f t="shared" si="446"/>
        <v>0</v>
      </c>
      <c r="AO5517" s="8">
        <v>6.773866972636727</v>
      </c>
      <c r="AT5517" s="18"/>
      <c r="AU5517" s="91"/>
    </row>
    <row r="5518" ht="12.0" customHeight="1">
      <c r="A5518" s="97">
        <v>1105035.0</v>
      </c>
      <c r="B5518" s="92" t="s">
        <v>5973</v>
      </c>
      <c r="C5518" s="81" t="str">
        <f t="shared" si="445"/>
        <v/>
      </c>
      <c r="D5518" s="82">
        <v>1410.84</v>
      </c>
      <c r="E5518" s="83" t="s">
        <v>245</v>
      </c>
      <c r="F5518" s="127">
        <f t="shared" si="444"/>
        <v>1721.2248</v>
      </c>
      <c r="G5518" s="95" t="s">
        <v>246</v>
      </c>
      <c r="H5518" s="69"/>
      <c r="I5518" s="76"/>
      <c r="J5518" s="76"/>
      <c r="K5518" s="88"/>
      <c r="N5518" s="18"/>
      <c r="P5518" s="4">
        <v>118.0</v>
      </c>
      <c r="Q5518" s="4"/>
      <c r="R5518" s="4"/>
      <c r="S5518" s="21"/>
      <c r="T5518" s="21"/>
      <c r="V5518" s="89"/>
      <c r="Z5518" s="73"/>
      <c r="AA5518" s="73">
        <v>0.0</v>
      </c>
      <c r="AB5518" s="4"/>
      <c r="AC5518" s="74"/>
      <c r="AD5518" s="75"/>
      <c r="AE5518" s="75"/>
      <c r="AF5518" s="76"/>
      <c r="AJ5518" s="90"/>
      <c r="AK5518" s="18"/>
      <c r="AL5518" s="8">
        <f t="shared" si="446"/>
        <v>0</v>
      </c>
      <c r="AO5518" s="8">
        <v>10.681867149157913</v>
      </c>
      <c r="AT5518" s="18"/>
      <c r="AU5518" s="91"/>
    </row>
    <row r="5519" ht="12.0" customHeight="1">
      <c r="A5519" s="97">
        <v>5105036.0</v>
      </c>
      <c r="B5519" s="92" t="s">
        <v>5974</v>
      </c>
      <c r="C5519" s="81" t="str">
        <f t="shared" si="445"/>
        <v/>
      </c>
      <c r="D5519" s="82">
        <v>2033.2</v>
      </c>
      <c r="E5519" s="94" t="s">
        <v>245</v>
      </c>
      <c r="F5519" s="84">
        <f t="shared" si="444"/>
        <v>2480.504</v>
      </c>
      <c r="G5519" s="95" t="s">
        <v>246</v>
      </c>
      <c r="H5519" s="69"/>
      <c r="I5519" s="76"/>
      <c r="J5519" s="76"/>
      <c r="K5519" s="88"/>
      <c r="N5519" s="18"/>
      <c r="P5519" s="4">
        <v>118.0</v>
      </c>
      <c r="Q5519" s="4"/>
      <c r="R5519" s="4"/>
      <c r="S5519" s="21"/>
      <c r="T5519" s="21"/>
      <c r="V5519" s="89"/>
      <c r="Z5519" s="73"/>
      <c r="AA5519" s="73">
        <v>9.999767968876881</v>
      </c>
      <c r="AB5519" s="4"/>
      <c r="AC5519" s="74"/>
      <c r="AD5519" s="75"/>
      <c r="AE5519" s="75"/>
      <c r="AF5519" s="76"/>
      <c r="AJ5519" s="90">
        <v>1105036.0</v>
      </c>
      <c r="AK5519" s="18"/>
      <c r="AL5519" s="8">
        <f t="shared" si="446"/>
        <v>0</v>
      </c>
      <c r="AO5519" s="8">
        <v>3.6483175161891177</v>
      </c>
      <c r="AT5519" s="18"/>
      <c r="AU5519" s="91"/>
    </row>
    <row r="5520" ht="12.0" customHeight="1">
      <c r="A5520" s="97">
        <v>1105037.0</v>
      </c>
      <c r="B5520" s="92" t="s">
        <v>5975</v>
      </c>
      <c r="C5520" s="81" t="str">
        <f t="shared" si="445"/>
        <v/>
      </c>
      <c r="D5520" s="82">
        <v>1528.59</v>
      </c>
      <c r="E5520" s="83" t="s">
        <v>245</v>
      </c>
      <c r="F5520" s="127">
        <f t="shared" si="444"/>
        <v>1864.8798</v>
      </c>
      <c r="G5520" s="95" t="s">
        <v>246</v>
      </c>
      <c r="H5520" s="69"/>
      <c r="I5520" s="76"/>
      <c r="J5520" s="76"/>
      <c r="K5520" s="88"/>
      <c r="N5520" s="18"/>
      <c r="P5520" s="4">
        <v>118.0</v>
      </c>
      <c r="Q5520" s="4"/>
      <c r="R5520" s="4"/>
      <c r="S5520" s="21"/>
      <c r="T5520" s="21"/>
      <c r="V5520" s="89"/>
      <c r="Z5520" s="73"/>
      <c r="AA5520" s="73">
        <v>0.0</v>
      </c>
      <c r="AB5520" s="4"/>
      <c r="AC5520" s="74"/>
      <c r="AD5520" s="75"/>
      <c r="AE5520" s="75"/>
      <c r="AF5520" s="76"/>
      <c r="AJ5520" s="90"/>
      <c r="AK5520" s="18"/>
      <c r="AL5520" s="8">
        <f t="shared" si="446"/>
        <v>0</v>
      </c>
      <c r="AO5520" s="8">
        <v>7.539253623325046</v>
      </c>
      <c r="AT5520" s="18"/>
      <c r="AU5520" s="91"/>
    </row>
    <row r="5521" ht="12.0" customHeight="1">
      <c r="A5521" s="97">
        <v>1105038.0</v>
      </c>
      <c r="B5521" s="92" t="s">
        <v>5976</v>
      </c>
      <c r="C5521" s="81" t="str">
        <f t="shared" si="445"/>
        <v/>
      </c>
      <c r="D5521" s="82">
        <v>1783.36</v>
      </c>
      <c r="E5521" s="83"/>
      <c r="F5521" s="127">
        <f t="shared" si="444"/>
        <v>2175.6992</v>
      </c>
      <c r="G5521" s="95" t="s">
        <v>246</v>
      </c>
      <c r="H5521" s="69"/>
      <c r="I5521" s="76"/>
      <c r="J5521" s="76"/>
      <c r="K5521" s="88"/>
      <c r="N5521" s="18"/>
      <c r="P5521" s="4">
        <v>118.0</v>
      </c>
      <c r="Q5521" s="4"/>
      <c r="R5521" s="4"/>
      <c r="S5521" s="21"/>
      <c r="T5521" s="21"/>
      <c r="V5521" s="89"/>
      <c r="Z5521" s="73"/>
      <c r="AA5521" s="73">
        <v>0.0</v>
      </c>
      <c r="AB5521" s="4"/>
      <c r="AC5521" s="74"/>
      <c r="AD5521" s="75"/>
      <c r="AE5521" s="75"/>
      <c r="AF5521" s="76"/>
      <c r="AJ5521" s="90"/>
      <c r="AK5521" s="18"/>
      <c r="AL5521" s="8">
        <f t="shared" si="446"/>
        <v>0</v>
      </c>
      <c r="AO5521" s="8">
        <v>3.854645180580347</v>
      </c>
      <c r="AT5521" s="18"/>
      <c r="AU5521" s="91"/>
    </row>
    <row r="5522" ht="12.0" customHeight="1">
      <c r="A5522" s="97">
        <v>1105039.0</v>
      </c>
      <c r="B5522" s="92" t="s">
        <v>5977</v>
      </c>
      <c r="C5522" s="81" t="str">
        <f t="shared" si="445"/>
        <v/>
      </c>
      <c r="D5522" s="82">
        <v>1276.67</v>
      </c>
      <c r="E5522" s="83" t="s">
        <v>245</v>
      </c>
      <c r="F5522" s="127">
        <f t="shared" si="444"/>
        <v>1557.5374</v>
      </c>
      <c r="G5522" s="95" t="s">
        <v>246</v>
      </c>
      <c r="H5522" s="69"/>
      <c r="I5522" s="76"/>
      <c r="J5522" s="76"/>
      <c r="K5522" s="88"/>
      <c r="N5522" s="18"/>
      <c r="P5522" s="4">
        <v>118.0</v>
      </c>
      <c r="Q5522" s="4"/>
      <c r="R5522" s="4"/>
      <c r="S5522" s="21"/>
      <c r="T5522" s="21"/>
      <c r="V5522" s="89"/>
      <c r="Z5522" s="73"/>
      <c r="AA5522" s="73">
        <v>0.0</v>
      </c>
      <c r="AB5522" s="4"/>
      <c r="AC5522" s="74"/>
      <c r="AD5522" s="75"/>
      <c r="AE5522" s="75"/>
      <c r="AF5522" s="76"/>
      <c r="AJ5522" s="90"/>
      <c r="AK5522" s="18"/>
      <c r="AL5522" s="8">
        <f t="shared" si="446"/>
        <v>0</v>
      </c>
      <c r="AO5522" s="8">
        <v>9.300487030930293</v>
      </c>
      <c r="AT5522" s="18"/>
      <c r="AU5522" s="91"/>
    </row>
    <row r="5523" ht="12.0" customHeight="1">
      <c r="A5523" s="97">
        <v>5105040.0</v>
      </c>
      <c r="B5523" s="92" t="s">
        <v>5978</v>
      </c>
      <c r="C5523" s="81" t="str">
        <f t="shared" si="445"/>
        <v/>
      </c>
      <c r="D5523" s="82">
        <v>2937.19</v>
      </c>
      <c r="E5523" s="94" t="s">
        <v>245</v>
      </c>
      <c r="F5523" s="84">
        <f t="shared" si="444"/>
        <v>3583.3718</v>
      </c>
      <c r="G5523" s="95" t="s">
        <v>246</v>
      </c>
      <c r="H5523" s="69"/>
      <c r="I5523" s="76"/>
      <c r="J5523" s="76"/>
      <c r="K5523" s="88"/>
      <c r="N5523" s="18"/>
      <c r="P5523" s="4">
        <v>118.0</v>
      </c>
      <c r="Q5523" s="4"/>
      <c r="R5523" s="4"/>
      <c r="S5523" s="21"/>
      <c r="T5523" s="21"/>
      <c r="V5523" s="89"/>
      <c r="Z5523" s="73"/>
      <c r="AA5523" s="73">
        <v>10.000107078992173</v>
      </c>
      <c r="AB5523" s="4"/>
      <c r="AC5523" s="74"/>
      <c r="AD5523" s="75"/>
      <c r="AE5523" s="75"/>
      <c r="AF5523" s="76"/>
      <c r="AJ5523" s="90">
        <v>1105040.0</v>
      </c>
      <c r="AK5523" s="18"/>
      <c r="AL5523" s="8">
        <f t="shared" si="446"/>
        <v>0</v>
      </c>
      <c r="AO5523" s="8">
        <v>0.9573664341939618</v>
      </c>
      <c r="AT5523" s="18"/>
      <c r="AU5523" s="91"/>
    </row>
    <row r="5524" ht="12.0" customHeight="1">
      <c r="A5524" s="97">
        <v>3705021.0</v>
      </c>
      <c r="B5524" s="92" t="s">
        <v>5979</v>
      </c>
      <c r="C5524" s="93"/>
      <c r="D5524" s="82">
        <v>210.27</v>
      </c>
      <c r="E5524" s="106" t="s">
        <v>507</v>
      </c>
      <c r="F5524" s="84">
        <f t="shared" si="444"/>
        <v>256.5294</v>
      </c>
      <c r="G5524" s="95" t="s">
        <v>274</v>
      </c>
      <c r="H5524" s="69"/>
      <c r="I5524" s="194" t="s">
        <v>5980</v>
      </c>
      <c r="J5524" s="100"/>
      <c r="K5524" s="88"/>
      <c r="N5524" s="18"/>
      <c r="P5524" s="4">
        <v>118.0</v>
      </c>
      <c r="Q5524" s="4"/>
      <c r="R5524" s="4"/>
      <c r="S5524" s="21"/>
      <c r="T5524" s="21"/>
      <c r="V5524" s="89"/>
      <c r="Z5524" s="73"/>
      <c r="AA5524" s="73">
        <v>14.992837816329782</v>
      </c>
      <c r="AB5524" s="4"/>
      <c r="AC5524" s="74"/>
      <c r="AD5524" s="75"/>
      <c r="AE5524" s="75"/>
      <c r="AF5524" s="76"/>
      <c r="AJ5524" s="90"/>
      <c r="AK5524" s="18"/>
      <c r="AL5524" s="18"/>
      <c r="AT5524" s="18"/>
      <c r="AU5524" s="91"/>
    </row>
    <row r="5525" ht="12.0" customHeight="1">
      <c r="A5525" s="97">
        <v>3705022.0</v>
      </c>
      <c r="B5525" s="92" t="s">
        <v>5981</v>
      </c>
      <c r="C5525" s="93"/>
      <c r="D5525" s="82">
        <v>239.53</v>
      </c>
      <c r="E5525" s="106" t="s">
        <v>372</v>
      </c>
      <c r="F5525" s="84">
        <f t="shared" si="444"/>
        <v>292.2266</v>
      </c>
      <c r="G5525" s="95" t="s">
        <v>274</v>
      </c>
      <c r="H5525" s="69"/>
      <c r="I5525" s="188"/>
      <c r="J5525" s="100"/>
      <c r="K5525" s="88"/>
      <c r="N5525" s="18"/>
      <c r="P5525" s="4">
        <v>118.0</v>
      </c>
      <c r="Q5525" s="4"/>
      <c r="R5525" s="4"/>
      <c r="S5525" s="21"/>
      <c r="T5525" s="21"/>
      <c r="V5525" s="89"/>
      <c r="Z5525" s="73"/>
      <c r="AA5525" s="73">
        <v>14.992837816329782</v>
      </c>
      <c r="AB5525" s="4"/>
      <c r="AC5525" s="74"/>
      <c r="AD5525" s="75"/>
      <c r="AE5525" s="75"/>
      <c r="AF5525" s="76"/>
      <c r="AJ5525" s="90"/>
      <c r="AK5525" s="18"/>
      <c r="AL5525" s="18"/>
      <c r="AT5525" s="18"/>
      <c r="AU5525" s="91"/>
    </row>
    <row r="5526" ht="12.0" customHeight="1">
      <c r="A5526" s="97">
        <v>3705023.0</v>
      </c>
      <c r="B5526" s="92" t="s">
        <v>5982</v>
      </c>
      <c r="C5526" s="93"/>
      <c r="D5526" s="82">
        <v>283.44</v>
      </c>
      <c r="E5526" s="106" t="s">
        <v>372</v>
      </c>
      <c r="F5526" s="84">
        <f t="shared" si="444"/>
        <v>345.7968</v>
      </c>
      <c r="G5526" s="95" t="s">
        <v>274</v>
      </c>
      <c r="H5526" s="69"/>
      <c r="I5526" s="76"/>
      <c r="J5526" s="100"/>
      <c r="K5526" s="88"/>
      <c r="N5526" s="18"/>
      <c r="P5526" s="4">
        <v>118.0</v>
      </c>
      <c r="Q5526" s="4"/>
      <c r="R5526" s="4"/>
      <c r="S5526" s="21"/>
      <c r="T5526" s="21"/>
      <c r="V5526" s="89"/>
      <c r="Z5526" s="73"/>
      <c r="AA5526" s="73">
        <v>14.999271880005821</v>
      </c>
      <c r="AB5526" s="4"/>
      <c r="AC5526" s="74"/>
      <c r="AD5526" s="75"/>
      <c r="AE5526" s="75"/>
      <c r="AF5526" s="76"/>
      <c r="AJ5526" s="90"/>
      <c r="AK5526" s="18"/>
      <c r="AL5526" s="18"/>
      <c r="AT5526" s="18"/>
      <c r="AU5526" s="91"/>
    </row>
    <row r="5527" ht="12.0" customHeight="1">
      <c r="A5527" s="97">
        <v>3705024.0</v>
      </c>
      <c r="B5527" s="92" t="s">
        <v>5983</v>
      </c>
      <c r="C5527" s="93"/>
      <c r="D5527" s="82">
        <v>310.91</v>
      </c>
      <c r="E5527" s="106" t="s">
        <v>372</v>
      </c>
      <c r="F5527" s="84">
        <f t="shared" si="444"/>
        <v>379.3102</v>
      </c>
      <c r="G5527" s="95" t="s">
        <v>274</v>
      </c>
      <c r="H5527" s="69"/>
      <c r="I5527" s="76"/>
      <c r="J5527" s="100"/>
      <c r="K5527" s="88"/>
      <c r="N5527" s="18"/>
      <c r="P5527" s="4">
        <v>118.0</v>
      </c>
      <c r="Q5527" s="4"/>
      <c r="R5527" s="4"/>
      <c r="S5527" s="21"/>
      <c r="T5527" s="21"/>
      <c r="V5527" s="89"/>
      <c r="Z5527" s="73"/>
      <c r="AA5527" s="73">
        <v>14.999271880005821</v>
      </c>
      <c r="AB5527" s="4"/>
      <c r="AC5527" s="74"/>
      <c r="AD5527" s="75"/>
      <c r="AE5527" s="75"/>
      <c r="AF5527" s="76"/>
      <c r="AJ5527" s="90"/>
      <c r="AK5527" s="18"/>
      <c r="AL5527" s="18"/>
      <c r="AT5527" s="18"/>
      <c r="AU5527" s="91"/>
    </row>
    <row r="5528" ht="12.0" customHeight="1">
      <c r="A5528" s="97">
        <v>3705025.0</v>
      </c>
      <c r="B5528" s="92" t="s">
        <v>5984</v>
      </c>
      <c r="C5528" s="93"/>
      <c r="D5528" s="82">
        <v>365.69</v>
      </c>
      <c r="E5528" s="106" t="s">
        <v>372</v>
      </c>
      <c r="F5528" s="84">
        <f t="shared" si="444"/>
        <v>446.1418</v>
      </c>
      <c r="G5528" s="95" t="s">
        <v>274</v>
      </c>
      <c r="H5528" s="69"/>
      <c r="I5528" s="76"/>
      <c r="J5528" s="100"/>
      <c r="K5528" s="88"/>
      <c r="N5528" s="18"/>
      <c r="P5528" s="4">
        <v>118.0</v>
      </c>
      <c r="Q5528" s="4"/>
      <c r="R5528" s="4"/>
      <c r="S5528" s="21"/>
      <c r="T5528" s="21"/>
      <c r="V5528" s="89"/>
      <c r="Z5528" s="73"/>
      <c r="AA5528" s="73">
        <v>15.0</v>
      </c>
      <c r="AB5528" s="4"/>
      <c r="AC5528" s="74"/>
      <c r="AD5528" s="75"/>
      <c r="AE5528" s="75"/>
      <c r="AF5528" s="76"/>
      <c r="AJ5528" s="90"/>
      <c r="AK5528" s="18"/>
      <c r="AL5528" s="18"/>
      <c r="AT5528" s="18"/>
      <c r="AU5528" s="91"/>
    </row>
    <row r="5529" ht="12.0" customHeight="1">
      <c r="A5529" s="97">
        <v>3705026.0</v>
      </c>
      <c r="B5529" s="92" t="s">
        <v>5985</v>
      </c>
      <c r="C5529" s="93"/>
      <c r="D5529" s="82">
        <v>524.94</v>
      </c>
      <c r="E5529" s="106" t="s">
        <v>245</v>
      </c>
      <c r="F5529" s="84">
        <f t="shared" si="444"/>
        <v>640.4268</v>
      </c>
      <c r="G5529" s="95" t="s">
        <v>274</v>
      </c>
      <c r="H5529" s="69"/>
      <c r="I5529" s="76"/>
      <c r="J5529" s="100"/>
      <c r="K5529" s="88"/>
      <c r="N5529" s="18"/>
      <c r="P5529" s="4">
        <v>118.0</v>
      </c>
      <c r="Q5529" s="4"/>
      <c r="R5529" s="4"/>
      <c r="S5529" s="21"/>
      <c r="T5529" s="21"/>
      <c r="V5529" s="89"/>
      <c r="Z5529" s="73"/>
      <c r="AA5529" s="73">
        <v>14.996174445294557</v>
      </c>
      <c r="AB5529" s="4"/>
      <c r="AC5529" s="74"/>
      <c r="AD5529" s="75"/>
      <c r="AE5529" s="75"/>
      <c r="AF5529" s="76"/>
      <c r="AJ5529" s="90"/>
      <c r="AK5529" s="18"/>
      <c r="AL5529" s="18"/>
      <c r="AT5529" s="18"/>
      <c r="AU5529" s="91"/>
    </row>
    <row r="5530" ht="12.0" customHeight="1">
      <c r="A5530" s="109">
        <v>3705027.0</v>
      </c>
      <c r="B5530" s="110" t="s">
        <v>5986</v>
      </c>
      <c r="C5530" s="111"/>
      <c r="D5530" s="82">
        <v>673.83</v>
      </c>
      <c r="E5530" s="106" t="s">
        <v>245</v>
      </c>
      <c r="F5530" s="128">
        <f t="shared" si="444"/>
        <v>822.0726</v>
      </c>
      <c r="G5530" s="112" t="s">
        <v>274</v>
      </c>
      <c r="H5530" s="69"/>
      <c r="I5530" s="76"/>
      <c r="J5530" s="100"/>
      <c r="K5530" s="88"/>
      <c r="N5530" s="18"/>
      <c r="P5530" s="4">
        <v>118.0</v>
      </c>
      <c r="Q5530" s="4"/>
      <c r="R5530" s="4"/>
      <c r="S5530" s="21"/>
      <c r="T5530" s="21"/>
      <c r="V5530" s="89"/>
      <c r="Z5530" s="73"/>
      <c r="AA5530" s="73">
        <v>14.996275759331297</v>
      </c>
      <c r="AB5530" s="4"/>
      <c r="AC5530" s="74"/>
      <c r="AD5530" s="75"/>
      <c r="AE5530" s="75"/>
      <c r="AF5530" s="76"/>
      <c r="AJ5530" s="90"/>
      <c r="AK5530" s="18"/>
      <c r="AL5530" s="18"/>
      <c r="AT5530" s="18"/>
      <c r="AU5530" s="91"/>
    </row>
    <row r="5531" ht="45.0" customHeight="1">
      <c r="A5531" s="62">
        <v>204.0</v>
      </c>
      <c r="B5531" s="166" t="s">
        <v>5987</v>
      </c>
      <c r="C5531" s="66"/>
      <c r="D5531" s="82"/>
      <c r="E5531" s="66"/>
      <c r="F5531" s="114"/>
      <c r="G5531" s="68"/>
      <c r="H5531" s="69"/>
      <c r="I5531" s="70">
        <v>0.0</v>
      </c>
      <c r="J5531" s="71"/>
      <c r="K5531" s="71"/>
      <c r="N5531" s="18"/>
      <c r="P5531" s="4">
        <v>119.0</v>
      </c>
      <c r="Q5531" s="4"/>
      <c r="R5531" s="5"/>
      <c r="S5531" s="21"/>
      <c r="T5531" s="21"/>
      <c r="V5531" s="72"/>
      <c r="Z5531" s="73"/>
      <c r="AA5531" s="73"/>
      <c r="AB5531" s="4"/>
      <c r="AC5531" s="74"/>
      <c r="AD5531" s="75"/>
      <c r="AE5531" s="75"/>
      <c r="AF5531" s="76"/>
      <c r="AJ5531" s="90"/>
      <c r="AK5531" s="18"/>
      <c r="AL5531" s="18"/>
      <c r="AT5531" s="18"/>
      <c r="AU5531" s="91"/>
    </row>
    <row r="5532" ht="12.0" customHeight="1">
      <c r="A5532" s="79">
        <v>5401001.0</v>
      </c>
      <c r="B5532" s="80" t="s">
        <v>4850</v>
      </c>
      <c r="C5532" s="81" t="str">
        <f t="shared" ref="C5532:C5536" si="447">IF(MROUND(AL5532/(AO5532*F5532),1)=0,"",MROUND(AL5532/(AO5532*F5532),1))</f>
        <v/>
      </c>
      <c r="D5532" s="82">
        <v>167.78</v>
      </c>
      <c r="E5532" s="83" t="s">
        <v>245</v>
      </c>
      <c r="F5532" s="84">
        <f t="shared" ref="F5532:F5538" si="448">D5532*1.22</f>
        <v>204.6916</v>
      </c>
      <c r="G5532" s="85" t="s">
        <v>274</v>
      </c>
      <c r="H5532" s="69"/>
      <c r="I5532" s="87" t="s">
        <v>1735</v>
      </c>
      <c r="J5532" s="100"/>
      <c r="K5532" s="88"/>
      <c r="N5532" s="18"/>
      <c r="P5532" s="4">
        <v>119.0</v>
      </c>
      <c r="Q5532" s="4"/>
      <c r="R5532" s="4"/>
      <c r="S5532" s="21"/>
      <c r="T5532" s="21"/>
      <c r="V5532" s="89"/>
      <c r="Z5532" s="73"/>
      <c r="AA5532" s="73">
        <v>20.0</v>
      </c>
      <c r="AB5532" s="4"/>
      <c r="AC5532" s="74"/>
      <c r="AD5532" s="75"/>
      <c r="AE5532" s="75"/>
      <c r="AF5532" s="76"/>
      <c r="AJ5532" s="90">
        <v>1701001.0</v>
      </c>
      <c r="AK5532" s="18"/>
      <c r="AL5532" s="8">
        <f t="shared" ref="AL5532:AL5536" si="449">$I$5531/5</f>
        <v>0</v>
      </c>
      <c r="AO5532" s="8">
        <v>2.2993384980013443</v>
      </c>
      <c r="AT5532" s="18"/>
      <c r="AU5532" s="91"/>
    </row>
    <row r="5533" ht="12.0" customHeight="1">
      <c r="A5533" s="97">
        <v>5401002.0</v>
      </c>
      <c r="B5533" s="92" t="s">
        <v>4851</v>
      </c>
      <c r="C5533" s="81" t="str">
        <f t="shared" si="447"/>
        <v/>
      </c>
      <c r="D5533" s="82">
        <v>217.62</v>
      </c>
      <c r="E5533" s="94" t="s">
        <v>379</v>
      </c>
      <c r="F5533" s="84">
        <f t="shared" si="448"/>
        <v>265.4964</v>
      </c>
      <c r="G5533" s="95" t="s">
        <v>274</v>
      </c>
      <c r="H5533" s="69"/>
      <c r="I5533" s="187" t="s">
        <v>5988</v>
      </c>
      <c r="J5533" s="100"/>
      <c r="K5533" s="88"/>
      <c r="N5533" s="18"/>
      <c r="P5533" s="4">
        <v>119.0</v>
      </c>
      <c r="Q5533" s="4"/>
      <c r="R5533" s="4"/>
      <c r="S5533" s="21"/>
      <c r="T5533" s="21"/>
      <c r="V5533" s="89"/>
      <c r="Z5533" s="73"/>
      <c r="AA5533" s="73">
        <v>20.00140607424072</v>
      </c>
      <c r="AB5533" s="4"/>
      <c r="AC5533" s="74"/>
      <c r="AD5533" s="75"/>
      <c r="AE5533" s="75"/>
      <c r="AF5533" s="76"/>
      <c r="AJ5533" s="90">
        <v>1701002.0</v>
      </c>
      <c r="AK5533" s="18"/>
      <c r="AL5533" s="8">
        <f t="shared" si="449"/>
        <v>0</v>
      </c>
      <c r="AO5533" s="8">
        <v>0.6647521803871517</v>
      </c>
      <c r="AT5533" s="18"/>
      <c r="AU5533" s="91"/>
    </row>
    <row r="5534" ht="12.0" customHeight="1">
      <c r="A5534" s="97">
        <v>5401003.0</v>
      </c>
      <c r="B5534" s="92" t="s">
        <v>4852</v>
      </c>
      <c r="C5534" s="81" t="str">
        <f t="shared" si="447"/>
        <v/>
      </c>
      <c r="D5534" s="82">
        <v>400.83</v>
      </c>
      <c r="E5534" s="94" t="s">
        <v>245</v>
      </c>
      <c r="F5534" s="84">
        <f t="shared" si="448"/>
        <v>489.0126</v>
      </c>
      <c r="G5534" s="95" t="s">
        <v>252</v>
      </c>
      <c r="H5534" s="69"/>
      <c r="I5534" s="188"/>
      <c r="J5534" s="76"/>
      <c r="K5534" s="88"/>
      <c r="N5534" s="18"/>
      <c r="P5534" s="4">
        <v>119.0</v>
      </c>
      <c r="Q5534" s="4"/>
      <c r="R5534" s="4"/>
      <c r="S5534" s="21"/>
      <c r="T5534" s="21"/>
      <c r="V5534" s="89"/>
      <c r="Z5534" s="73"/>
      <c r="AA5534" s="73">
        <v>20.001526834109484</v>
      </c>
      <c r="AB5534" s="4"/>
      <c r="AC5534" s="74"/>
      <c r="AD5534" s="75"/>
      <c r="AE5534" s="75"/>
      <c r="AF5534" s="76"/>
      <c r="AJ5534" s="90">
        <v>1701003.0</v>
      </c>
      <c r="AK5534" s="18"/>
      <c r="AL5534" s="8">
        <f t="shared" si="449"/>
        <v>0</v>
      </c>
      <c r="AO5534" s="8">
        <v>0.962424005519872</v>
      </c>
      <c r="AT5534" s="18"/>
      <c r="AU5534" s="91"/>
    </row>
    <row r="5535" ht="12.0" customHeight="1">
      <c r="A5535" s="97">
        <v>5401004.0</v>
      </c>
      <c r="B5535" s="92" t="s">
        <v>4853</v>
      </c>
      <c r="C5535" s="81" t="str">
        <f t="shared" si="447"/>
        <v/>
      </c>
      <c r="D5535" s="82">
        <v>688.92</v>
      </c>
      <c r="E5535" s="94" t="s">
        <v>245</v>
      </c>
      <c r="F5535" s="84">
        <f t="shared" si="448"/>
        <v>840.4824</v>
      </c>
      <c r="G5535" s="95" t="s">
        <v>252</v>
      </c>
      <c r="H5535" s="69"/>
      <c r="I5535" s="76"/>
      <c r="J5535" s="76"/>
      <c r="K5535" s="88"/>
      <c r="N5535" s="18"/>
      <c r="P5535" s="4">
        <v>119.0</v>
      </c>
      <c r="Q5535" s="4"/>
      <c r="R5535" s="4"/>
      <c r="S5535" s="21"/>
      <c r="T5535" s="21"/>
      <c r="V5535" s="89"/>
      <c r="Z5535" s="73"/>
      <c r="AA5535" s="73">
        <v>19.99911164412464</v>
      </c>
      <c r="AB5535" s="4"/>
      <c r="AC5535" s="74"/>
      <c r="AD5535" s="75"/>
      <c r="AE5535" s="75"/>
      <c r="AF5535" s="76"/>
      <c r="AJ5535" s="90">
        <v>1701004.0</v>
      </c>
      <c r="AK5535" s="18"/>
      <c r="AL5535" s="8">
        <f t="shared" si="449"/>
        <v>0</v>
      </c>
      <c r="AO5535" s="8">
        <v>0.8399495513377165</v>
      </c>
      <c r="AT5535" s="18"/>
      <c r="AU5535" s="91"/>
    </row>
    <row r="5536" ht="12.0" customHeight="1">
      <c r="A5536" s="97">
        <v>5401005.0</v>
      </c>
      <c r="B5536" s="92" t="s">
        <v>4854</v>
      </c>
      <c r="C5536" s="81" t="str">
        <f t="shared" si="447"/>
        <v/>
      </c>
      <c r="D5536" s="82">
        <v>962.44</v>
      </c>
      <c r="E5536" s="94" t="s">
        <v>245</v>
      </c>
      <c r="F5536" s="84">
        <f t="shared" si="448"/>
        <v>1174.1768</v>
      </c>
      <c r="G5536" s="95" t="s">
        <v>252</v>
      </c>
      <c r="H5536" s="69"/>
      <c r="I5536" s="187" t="s">
        <v>5989</v>
      </c>
      <c r="J5536" s="76"/>
      <c r="K5536" s="88"/>
      <c r="N5536" s="18"/>
      <c r="P5536" s="4">
        <v>119.0</v>
      </c>
      <c r="Q5536" s="4"/>
      <c r="R5536" s="4"/>
      <c r="S5536" s="21"/>
      <c r="T5536" s="21"/>
      <c r="V5536" s="89"/>
      <c r="Z5536" s="73"/>
      <c r="AA5536" s="73">
        <v>20.000317944804777</v>
      </c>
      <c r="AB5536" s="4"/>
      <c r="AC5536" s="74"/>
      <c r="AD5536" s="75"/>
      <c r="AE5536" s="75"/>
      <c r="AF5536" s="76"/>
      <c r="AJ5536" s="90">
        <v>1701005.0</v>
      </c>
      <c r="AK5536" s="18"/>
      <c r="AL5536" s="8">
        <f t="shared" si="449"/>
        <v>0</v>
      </c>
      <c r="AO5536" s="8">
        <v>1.2024878548726659</v>
      </c>
      <c r="AT5536" s="18"/>
      <c r="AU5536" s="91"/>
    </row>
    <row r="5537" ht="12.0" customHeight="1">
      <c r="A5537" s="97">
        <v>3706001.0</v>
      </c>
      <c r="B5537" s="92" t="s">
        <v>5990</v>
      </c>
      <c r="C5537" s="93"/>
      <c r="D5537" s="82">
        <v>177.8</v>
      </c>
      <c r="E5537" s="106" t="s">
        <v>372</v>
      </c>
      <c r="F5537" s="84">
        <f t="shared" si="448"/>
        <v>216.916</v>
      </c>
      <c r="G5537" s="95" t="s">
        <v>274</v>
      </c>
      <c r="H5537" s="69"/>
      <c r="I5537" s="188"/>
      <c r="J5537" s="100"/>
      <c r="K5537" s="88"/>
      <c r="N5537" s="18"/>
      <c r="P5537" s="4">
        <v>119.0</v>
      </c>
      <c r="Q5537" s="4"/>
      <c r="R5537" s="4"/>
      <c r="S5537" s="21"/>
      <c r="T5537" s="21"/>
      <c r="V5537" s="89"/>
      <c r="Z5537" s="73"/>
      <c r="AA5537" s="73">
        <v>15.0</v>
      </c>
      <c r="AB5537" s="4"/>
      <c r="AC5537" s="74"/>
      <c r="AD5537" s="75"/>
      <c r="AE5537" s="75"/>
      <c r="AF5537" s="76"/>
      <c r="AJ5537" s="90"/>
      <c r="AK5537" s="18"/>
      <c r="AL5537" s="18"/>
      <c r="AT5537" s="18"/>
      <c r="AU5537" s="91"/>
    </row>
    <row r="5538" ht="12.0" customHeight="1">
      <c r="A5538" s="109">
        <v>3706002.0</v>
      </c>
      <c r="B5538" s="110" t="s">
        <v>5991</v>
      </c>
      <c r="C5538" s="111"/>
      <c r="D5538" s="82">
        <v>227.66</v>
      </c>
      <c r="E5538" s="106" t="s">
        <v>372</v>
      </c>
      <c r="F5538" s="128">
        <f t="shared" si="448"/>
        <v>277.7452</v>
      </c>
      <c r="G5538" s="112" t="s">
        <v>274</v>
      </c>
      <c r="H5538" s="69"/>
      <c r="I5538" s="76"/>
      <c r="J5538" s="100"/>
      <c r="K5538" s="88"/>
      <c r="N5538" s="18"/>
      <c r="P5538" s="4">
        <v>119.0</v>
      </c>
      <c r="Q5538" s="4"/>
      <c r="R5538" s="4"/>
      <c r="S5538" s="21"/>
      <c r="T5538" s="21"/>
      <c r="V5538" s="89"/>
      <c r="Z5538" s="73"/>
      <c r="AA5538" s="73">
        <v>15.001008132266946</v>
      </c>
      <c r="AB5538" s="4"/>
      <c r="AC5538" s="74"/>
      <c r="AD5538" s="75"/>
      <c r="AE5538" s="75"/>
      <c r="AF5538" s="76"/>
      <c r="AJ5538" s="90"/>
      <c r="AK5538" s="18"/>
      <c r="AL5538" s="18"/>
      <c r="AT5538" s="18"/>
      <c r="AU5538" s="91"/>
    </row>
    <row r="5539" ht="60.0" customHeight="1">
      <c r="A5539" s="62">
        <v>205.0</v>
      </c>
      <c r="B5539" s="113" t="s">
        <v>5992</v>
      </c>
      <c r="C5539" s="66"/>
      <c r="D5539" s="82"/>
      <c r="E5539" s="66"/>
      <c r="F5539" s="114"/>
      <c r="G5539" s="68"/>
      <c r="H5539" s="69"/>
      <c r="I5539" s="70">
        <v>0.0</v>
      </c>
      <c r="J5539" s="71"/>
      <c r="K5539" s="71"/>
      <c r="N5539" s="18"/>
      <c r="P5539" s="4">
        <v>120.0</v>
      </c>
      <c r="Q5539" s="4"/>
      <c r="R5539" s="5"/>
      <c r="S5539" s="21"/>
      <c r="T5539" s="21"/>
      <c r="V5539" s="72"/>
      <c r="Z5539" s="73"/>
      <c r="AA5539" s="73"/>
      <c r="AB5539" s="4"/>
      <c r="AC5539" s="74"/>
      <c r="AD5539" s="75"/>
      <c r="AE5539" s="75"/>
      <c r="AF5539" s="76"/>
      <c r="AJ5539" s="90"/>
      <c r="AK5539" s="18"/>
      <c r="AL5539" s="18"/>
      <c r="AT5539" s="18"/>
      <c r="AU5539" s="91"/>
    </row>
    <row r="5540" ht="12.0" customHeight="1">
      <c r="A5540" s="79">
        <v>5401010.0</v>
      </c>
      <c r="B5540" s="80" t="s">
        <v>5993</v>
      </c>
      <c r="C5540" s="81"/>
      <c r="D5540" s="82">
        <v>325.93</v>
      </c>
      <c r="E5540" s="83" t="s">
        <v>245</v>
      </c>
      <c r="F5540" s="84">
        <f t="shared" ref="F5540:F5667" si="450">D5540*1.22</f>
        <v>397.6346</v>
      </c>
      <c r="G5540" s="85" t="s">
        <v>274</v>
      </c>
      <c r="H5540" s="69"/>
      <c r="I5540" s="190"/>
      <c r="J5540" s="100"/>
      <c r="K5540" s="88"/>
      <c r="N5540" s="18"/>
      <c r="P5540" s="4">
        <v>120.0</v>
      </c>
      <c r="Q5540" s="4"/>
      <c r="R5540" s="4"/>
      <c r="S5540" s="21"/>
      <c r="T5540" s="21"/>
      <c r="V5540" s="89"/>
      <c r="Z5540" s="73"/>
      <c r="AA5540" s="73">
        <v>20.001977456990318</v>
      </c>
      <c r="AB5540" s="4"/>
      <c r="AC5540" s="74"/>
      <c r="AD5540" s="75"/>
      <c r="AE5540" s="75"/>
      <c r="AF5540" s="76"/>
      <c r="AJ5540" s="90">
        <v>1701009.0</v>
      </c>
      <c r="AK5540" s="18"/>
      <c r="AT5540" s="18"/>
      <c r="AU5540" s="91"/>
    </row>
    <row r="5541" ht="12.0" customHeight="1">
      <c r="A5541" s="97">
        <v>5401011.0</v>
      </c>
      <c r="B5541" s="92" t="s">
        <v>5994</v>
      </c>
      <c r="C5541" s="93"/>
      <c r="D5541" s="82">
        <v>363.42</v>
      </c>
      <c r="E5541" s="94" t="s">
        <v>245</v>
      </c>
      <c r="F5541" s="84">
        <f t="shared" si="450"/>
        <v>443.3724</v>
      </c>
      <c r="G5541" s="95" t="s">
        <v>274</v>
      </c>
      <c r="H5541" s="69"/>
      <c r="I5541" s="187" t="s">
        <v>5995</v>
      </c>
      <c r="J5541" s="100"/>
      <c r="K5541" s="88"/>
      <c r="N5541" s="18"/>
      <c r="P5541" s="4">
        <v>120.0</v>
      </c>
      <c r="Q5541" s="4"/>
      <c r="R5541" s="4"/>
      <c r="S5541" s="21"/>
      <c r="T5541" s="21"/>
      <c r="V5541" s="89"/>
      <c r="Z5541" s="73"/>
      <c r="AA5541" s="73">
        <v>20.0</v>
      </c>
      <c r="AB5541" s="4"/>
      <c r="AC5541" s="74"/>
      <c r="AD5541" s="75"/>
      <c r="AE5541" s="75"/>
      <c r="AF5541" s="76"/>
      <c r="AJ5541" s="90">
        <v>1701010.0</v>
      </c>
      <c r="AK5541" s="18"/>
      <c r="AL5541" s="18"/>
      <c r="AT5541" s="18"/>
      <c r="AU5541" s="91"/>
    </row>
    <row r="5542" ht="12.0" customHeight="1">
      <c r="A5542" s="97">
        <v>5401012.0</v>
      </c>
      <c r="B5542" s="92" t="s">
        <v>5996</v>
      </c>
      <c r="C5542" s="93"/>
      <c r="D5542" s="82">
        <v>433.34</v>
      </c>
      <c r="E5542" s="94" t="s">
        <v>458</v>
      </c>
      <c r="F5542" s="84">
        <f t="shared" si="450"/>
        <v>528.6748</v>
      </c>
      <c r="G5542" s="95" t="s">
        <v>274</v>
      </c>
      <c r="H5542" s="69"/>
      <c r="I5542" s="188"/>
      <c r="J5542" s="100"/>
      <c r="K5542" s="88"/>
      <c r="N5542" s="18"/>
      <c r="P5542" s="4">
        <v>120.0</v>
      </c>
      <c r="Q5542" s="4"/>
      <c r="R5542" s="4"/>
      <c r="S5542" s="21"/>
      <c r="T5542" s="21"/>
      <c r="V5542" s="89"/>
      <c r="Z5542" s="73"/>
      <c r="AA5542" s="73">
        <v>20.0</v>
      </c>
      <c r="AB5542" s="4"/>
      <c r="AC5542" s="74"/>
      <c r="AD5542" s="75"/>
      <c r="AE5542" s="75"/>
      <c r="AF5542" s="76"/>
      <c r="AJ5542" s="90">
        <v>1701011.0</v>
      </c>
      <c r="AK5542" s="18"/>
      <c r="AL5542" s="18"/>
      <c r="AT5542" s="18"/>
      <c r="AU5542" s="91"/>
    </row>
    <row r="5543" ht="12.0" customHeight="1">
      <c r="A5543" s="97">
        <v>5401017.0</v>
      </c>
      <c r="B5543" s="92" t="s">
        <v>5997</v>
      </c>
      <c r="C5543" s="93"/>
      <c r="D5543" s="82">
        <v>487.69</v>
      </c>
      <c r="E5543" s="94" t="s">
        <v>245</v>
      </c>
      <c r="F5543" s="84">
        <f t="shared" si="450"/>
        <v>594.9818</v>
      </c>
      <c r="G5543" s="95" t="s">
        <v>252</v>
      </c>
      <c r="H5543" s="69"/>
      <c r="I5543" s="190"/>
      <c r="J5543" s="76"/>
      <c r="K5543" s="88"/>
      <c r="N5543" s="18"/>
      <c r="P5543" s="4">
        <v>120.0</v>
      </c>
      <c r="Q5543" s="4"/>
      <c r="R5543" s="4"/>
      <c r="S5543" s="21"/>
      <c r="T5543" s="21"/>
      <c r="V5543" s="89"/>
      <c r="Z5543" s="73"/>
      <c r="AA5543" s="73">
        <v>20.001321527686002</v>
      </c>
      <c r="AB5543" s="4"/>
      <c r="AC5543" s="74"/>
      <c r="AD5543" s="75"/>
      <c r="AE5543" s="75"/>
      <c r="AF5543" s="76"/>
      <c r="AJ5543" s="90">
        <v>1701012.0</v>
      </c>
      <c r="AK5543" s="18"/>
      <c r="AL5543" s="18"/>
      <c r="AT5543" s="18"/>
      <c r="AU5543" s="91"/>
    </row>
    <row r="5544" ht="12.0" customHeight="1">
      <c r="A5544" s="97">
        <v>5401019.0</v>
      </c>
      <c r="B5544" s="92" t="s">
        <v>5998</v>
      </c>
      <c r="C5544" s="93"/>
      <c r="D5544" s="82">
        <v>1178.94</v>
      </c>
      <c r="E5544" s="94" t="s">
        <v>245</v>
      </c>
      <c r="F5544" s="84">
        <f t="shared" si="450"/>
        <v>1438.3068</v>
      </c>
      <c r="G5544" s="95" t="s">
        <v>252</v>
      </c>
      <c r="H5544" s="69"/>
      <c r="I5544" s="187" t="s">
        <v>5999</v>
      </c>
      <c r="J5544" s="76"/>
      <c r="K5544" s="88"/>
      <c r="N5544" s="18"/>
      <c r="P5544" s="4">
        <v>120.0</v>
      </c>
      <c r="Q5544" s="4"/>
      <c r="R5544" s="4"/>
      <c r="S5544" s="21"/>
      <c r="T5544" s="21"/>
      <c r="V5544" s="89"/>
      <c r="Z5544" s="73"/>
      <c r="AA5544" s="73">
        <v>20.0</v>
      </c>
      <c r="AB5544" s="4"/>
      <c r="AC5544" s="74"/>
      <c r="AD5544" s="75"/>
      <c r="AE5544" s="75"/>
      <c r="AF5544" s="76"/>
      <c r="AJ5544" s="90">
        <v>1701013.0</v>
      </c>
      <c r="AK5544" s="18"/>
      <c r="AL5544" s="18"/>
      <c r="AT5544" s="18"/>
      <c r="AU5544" s="91"/>
    </row>
    <row r="5545" ht="12.0" customHeight="1">
      <c r="A5545" s="97">
        <v>5401006.0</v>
      </c>
      <c r="B5545" s="92" t="s">
        <v>6000</v>
      </c>
      <c r="C5545" s="93"/>
      <c r="D5545" s="82">
        <v>1592.1</v>
      </c>
      <c r="E5545" s="94" t="s">
        <v>245</v>
      </c>
      <c r="F5545" s="84">
        <f t="shared" si="450"/>
        <v>1942.362</v>
      </c>
      <c r="G5545" s="95" t="s">
        <v>246</v>
      </c>
      <c r="H5545" s="69"/>
      <c r="I5545" s="188"/>
      <c r="J5545" s="76"/>
      <c r="K5545" s="88"/>
      <c r="N5545" s="18"/>
      <c r="P5545" s="4">
        <v>120.0</v>
      </c>
      <c r="Q5545" s="4"/>
      <c r="R5545" s="4"/>
      <c r="S5545" s="21"/>
      <c r="T5545" s="21"/>
      <c r="V5545" s="89"/>
      <c r="Z5545" s="73"/>
      <c r="AA5545" s="73">
        <v>20.00040480503577</v>
      </c>
      <c r="AB5545" s="4"/>
      <c r="AC5545" s="74"/>
      <c r="AD5545" s="75"/>
      <c r="AE5545" s="75"/>
      <c r="AF5545" s="76"/>
      <c r="AJ5545" s="90">
        <v>1701006.0</v>
      </c>
      <c r="AK5545" s="18"/>
      <c r="AL5545" s="18"/>
      <c r="AT5545" s="18"/>
      <c r="AU5545" s="91"/>
    </row>
    <row r="5546" ht="12.0" customHeight="1">
      <c r="A5546" s="97">
        <v>5401007.0</v>
      </c>
      <c r="B5546" s="92" t="s">
        <v>6001</v>
      </c>
      <c r="C5546" s="93"/>
      <c r="D5546" s="82">
        <v>908.22</v>
      </c>
      <c r="E5546" s="94" t="s">
        <v>245</v>
      </c>
      <c r="F5546" s="84">
        <f t="shared" si="450"/>
        <v>1108.0284</v>
      </c>
      <c r="G5546" s="95" t="s">
        <v>246</v>
      </c>
      <c r="H5546" s="69"/>
      <c r="I5546" s="76"/>
      <c r="J5546" s="76"/>
      <c r="K5546" s="88"/>
      <c r="N5546" s="18"/>
      <c r="P5546" s="4">
        <v>120.0</v>
      </c>
      <c r="Q5546" s="4"/>
      <c r="R5546" s="4"/>
      <c r="S5546" s="21"/>
      <c r="T5546" s="21"/>
      <c r="V5546" s="89"/>
      <c r="Z5546" s="73"/>
      <c r="AA5546" s="73">
        <v>20.000709622480827</v>
      </c>
      <c r="AB5546" s="4"/>
      <c r="AC5546" s="74"/>
      <c r="AD5546" s="75"/>
      <c r="AE5546" s="75"/>
      <c r="AF5546" s="76"/>
      <c r="AJ5546" s="90">
        <v>1701007.0</v>
      </c>
      <c r="AK5546" s="18"/>
      <c r="AL5546" s="18"/>
      <c r="AT5546" s="18"/>
      <c r="AU5546" s="91"/>
    </row>
    <row r="5547" ht="12.0" customHeight="1">
      <c r="A5547" s="97">
        <v>5401008.0</v>
      </c>
      <c r="B5547" s="92" t="s">
        <v>6002</v>
      </c>
      <c r="C5547" s="93"/>
      <c r="D5547" s="82">
        <v>1400.47</v>
      </c>
      <c r="E5547" s="94" t="s">
        <v>245</v>
      </c>
      <c r="F5547" s="84">
        <f t="shared" si="450"/>
        <v>1708.5734</v>
      </c>
      <c r="G5547" s="95" t="s">
        <v>246</v>
      </c>
      <c r="H5547" s="69"/>
      <c r="I5547" s="76"/>
      <c r="J5547" s="76"/>
      <c r="K5547" s="88"/>
      <c r="N5547" s="18"/>
      <c r="P5547" s="4">
        <v>120.0</v>
      </c>
      <c r="Q5547" s="4"/>
      <c r="R5547" s="4"/>
      <c r="S5547" s="21"/>
      <c r="T5547" s="21"/>
      <c r="V5547" s="89"/>
      <c r="Z5547" s="73"/>
      <c r="AA5547" s="73">
        <v>20.000230099287847</v>
      </c>
      <c r="AB5547" s="4"/>
      <c r="AC5547" s="74"/>
      <c r="AD5547" s="75"/>
      <c r="AE5547" s="75"/>
      <c r="AF5547" s="76"/>
      <c r="AJ5547" s="90">
        <v>1701008.0</v>
      </c>
      <c r="AK5547" s="18"/>
      <c r="AL5547" s="18"/>
      <c r="AT5547" s="18"/>
      <c r="AU5547" s="91"/>
    </row>
    <row r="5548" ht="12.0" customHeight="1">
      <c r="A5548" s="97">
        <v>5201001.0</v>
      </c>
      <c r="B5548" s="92" t="s">
        <v>6003</v>
      </c>
      <c r="C5548" s="81" t="str">
        <f t="shared" ref="C5548:C5631" si="451">IF(MROUND(AL5548/(AO5548*F5548),1)=0,"",MROUND(AL5548/(AO5548*F5548),1))</f>
        <v/>
      </c>
      <c r="D5548" s="82">
        <v>55.94</v>
      </c>
      <c r="E5548" s="94" t="s">
        <v>245</v>
      </c>
      <c r="F5548" s="84">
        <f t="shared" si="450"/>
        <v>68.2468</v>
      </c>
      <c r="G5548" s="95" t="s">
        <v>274</v>
      </c>
      <c r="H5548" s="69"/>
      <c r="I5548" s="87" t="s">
        <v>538</v>
      </c>
      <c r="J5548" s="100"/>
      <c r="K5548" s="88"/>
      <c r="N5548" s="18"/>
      <c r="P5548" s="4">
        <v>120.0</v>
      </c>
      <c r="Q5548" s="4"/>
      <c r="R5548" s="4"/>
      <c r="S5548" s="21"/>
      <c r="T5548" s="21"/>
      <c r="V5548" s="89"/>
      <c r="Z5548" s="73"/>
      <c r="AA5548" s="73">
        <v>12.007874015748044</v>
      </c>
      <c r="AB5548" s="4"/>
      <c r="AC5548" s="74"/>
      <c r="AD5548" s="75"/>
      <c r="AE5548" s="75"/>
      <c r="AF5548" s="76"/>
      <c r="AJ5548" s="90">
        <v>1201001.0</v>
      </c>
      <c r="AK5548" s="18"/>
      <c r="AL5548" s="8">
        <f t="shared" ref="AL5548:AL5631" si="452">$I$5539/84</f>
        <v>0</v>
      </c>
      <c r="AO5548" s="8">
        <v>2.9416560946342605</v>
      </c>
      <c r="AT5548" s="18"/>
      <c r="AU5548" s="91"/>
    </row>
    <row r="5549" ht="12.0" customHeight="1">
      <c r="A5549" s="97">
        <v>5201002.0</v>
      </c>
      <c r="B5549" s="92" t="s">
        <v>6004</v>
      </c>
      <c r="C5549" s="81" t="str">
        <f t="shared" si="451"/>
        <v/>
      </c>
      <c r="D5549" s="82">
        <v>57.65</v>
      </c>
      <c r="E5549" s="94" t="s">
        <v>245</v>
      </c>
      <c r="F5549" s="84">
        <f t="shared" si="450"/>
        <v>70.333</v>
      </c>
      <c r="G5549" s="95" t="s">
        <v>274</v>
      </c>
      <c r="H5549" s="69"/>
      <c r="I5549" s="187" t="s">
        <v>6005</v>
      </c>
      <c r="J5549" s="100"/>
      <c r="K5549" s="88"/>
      <c r="N5549" s="18"/>
      <c r="P5549" s="4">
        <v>120.0</v>
      </c>
      <c r="Q5549" s="4"/>
      <c r="R5549" s="4"/>
      <c r="S5549" s="21"/>
      <c r="T5549" s="21"/>
      <c r="V5549" s="89"/>
      <c r="Z5549" s="73"/>
      <c r="AA5549" s="73">
        <v>12.005457025920876</v>
      </c>
      <c r="AB5549" s="4"/>
      <c r="AC5549" s="74"/>
      <c r="AD5549" s="75"/>
      <c r="AE5549" s="75"/>
      <c r="AF5549" s="76"/>
      <c r="AJ5549" s="90">
        <v>1201002.0</v>
      </c>
      <c r="AK5549" s="18"/>
      <c r="AL5549" s="8">
        <f t="shared" si="452"/>
        <v>0</v>
      </c>
      <c r="AO5549" s="8">
        <v>1.6027736736883704</v>
      </c>
      <c r="AT5549" s="18"/>
      <c r="AU5549" s="91"/>
    </row>
    <row r="5550" ht="12.0" customHeight="1">
      <c r="A5550" s="97">
        <v>5201003.0</v>
      </c>
      <c r="B5550" s="92" t="s">
        <v>6006</v>
      </c>
      <c r="C5550" s="81" t="str">
        <f t="shared" si="451"/>
        <v/>
      </c>
      <c r="D5550" s="82">
        <v>57.84</v>
      </c>
      <c r="E5550" s="94" t="s">
        <v>245</v>
      </c>
      <c r="F5550" s="84">
        <f t="shared" si="450"/>
        <v>70.5648</v>
      </c>
      <c r="G5550" s="95" t="s">
        <v>246</v>
      </c>
      <c r="H5550" s="69"/>
      <c r="I5550" s="188"/>
      <c r="J5550" s="76"/>
      <c r="K5550" s="88"/>
      <c r="N5550" s="18"/>
      <c r="P5550" s="4">
        <v>120.0</v>
      </c>
      <c r="Q5550" s="4"/>
      <c r="R5550" s="4"/>
      <c r="S5550" s="21"/>
      <c r="T5550" s="21"/>
      <c r="V5550" s="89"/>
      <c r="Z5550" s="73"/>
      <c r="AA5550" s="73">
        <v>11.99021207177816</v>
      </c>
      <c r="AB5550" s="4"/>
      <c r="AC5550" s="74"/>
      <c r="AD5550" s="75"/>
      <c r="AE5550" s="75"/>
      <c r="AF5550" s="76"/>
      <c r="AJ5550" s="90">
        <v>1201003.0</v>
      </c>
      <c r="AK5550" s="18"/>
      <c r="AL5550" s="8">
        <f t="shared" si="452"/>
        <v>0</v>
      </c>
      <c r="AO5550" s="8">
        <v>22.445080966139134</v>
      </c>
      <c r="AT5550" s="18"/>
      <c r="AU5550" s="91"/>
    </row>
    <row r="5551" ht="12.0" customHeight="1">
      <c r="A5551" s="97">
        <v>5201004.0</v>
      </c>
      <c r="B5551" s="92" t="s">
        <v>6007</v>
      </c>
      <c r="C5551" s="81" t="str">
        <f t="shared" si="451"/>
        <v/>
      </c>
      <c r="D5551" s="82">
        <v>57.84</v>
      </c>
      <c r="E5551" s="94" t="s">
        <v>245</v>
      </c>
      <c r="F5551" s="84">
        <f t="shared" si="450"/>
        <v>70.5648</v>
      </c>
      <c r="G5551" s="95" t="s">
        <v>274</v>
      </c>
      <c r="H5551" s="69"/>
      <c r="I5551" s="116" t="s">
        <v>6008</v>
      </c>
      <c r="J5551" s="100"/>
      <c r="K5551" s="88"/>
      <c r="N5551" s="18"/>
      <c r="P5551" s="4">
        <v>120.0</v>
      </c>
      <c r="Q5551" s="4"/>
      <c r="R5551" s="4"/>
      <c r="S5551" s="21"/>
      <c r="T5551" s="21"/>
      <c r="V5551" s="89"/>
      <c r="Z5551" s="73"/>
      <c r="AA5551" s="73">
        <v>11.99021207177816</v>
      </c>
      <c r="AB5551" s="4"/>
      <c r="AC5551" s="74"/>
      <c r="AD5551" s="75"/>
      <c r="AE5551" s="75"/>
      <c r="AF5551" s="76"/>
      <c r="AJ5551" s="90">
        <v>1201004.0</v>
      </c>
      <c r="AK5551" s="18"/>
      <c r="AL5551" s="8">
        <f t="shared" si="452"/>
        <v>0</v>
      </c>
      <c r="AO5551" s="8">
        <v>1.160952463765817</v>
      </c>
      <c r="AT5551" s="18"/>
      <c r="AU5551" s="91"/>
    </row>
    <row r="5552" ht="12.0" customHeight="1">
      <c r="A5552" s="97">
        <v>5201005.0</v>
      </c>
      <c r="B5552" s="92" t="s">
        <v>6009</v>
      </c>
      <c r="C5552" s="81" t="str">
        <f t="shared" si="451"/>
        <v/>
      </c>
      <c r="D5552" s="82">
        <v>65.29</v>
      </c>
      <c r="E5552" s="94" t="s">
        <v>245</v>
      </c>
      <c r="F5552" s="84">
        <f t="shared" si="450"/>
        <v>79.6538</v>
      </c>
      <c r="G5552" s="95" t="s">
        <v>246</v>
      </c>
      <c r="H5552" s="69"/>
      <c r="J5552" s="76"/>
      <c r="K5552" s="88"/>
      <c r="N5552" s="18"/>
      <c r="P5552" s="4">
        <v>120.0</v>
      </c>
      <c r="Q5552" s="4"/>
      <c r="R5552" s="4"/>
      <c r="S5552" s="21"/>
      <c r="T5552" s="21"/>
      <c r="V5552" s="89"/>
      <c r="Z5552" s="73"/>
      <c r="AA5552" s="73">
        <v>11.9942196531792</v>
      </c>
      <c r="AB5552" s="4"/>
      <c r="AC5552" s="74"/>
      <c r="AD5552" s="75"/>
      <c r="AE5552" s="75"/>
      <c r="AF5552" s="76"/>
      <c r="AJ5552" s="90">
        <v>1201005.0</v>
      </c>
      <c r="AK5552" s="18"/>
      <c r="AL5552" s="8">
        <f t="shared" si="452"/>
        <v>0</v>
      </c>
      <c r="AO5552" s="8">
        <v>20.676663489321157</v>
      </c>
      <c r="AT5552" s="18"/>
      <c r="AU5552" s="91"/>
    </row>
    <row r="5553" ht="12.0" customHeight="1">
      <c r="A5553" s="97">
        <v>5201006.0</v>
      </c>
      <c r="B5553" s="92" t="s">
        <v>6010</v>
      </c>
      <c r="C5553" s="81" t="str">
        <f t="shared" si="451"/>
        <v/>
      </c>
      <c r="D5553" s="82">
        <v>65.29</v>
      </c>
      <c r="E5553" s="94" t="s">
        <v>245</v>
      </c>
      <c r="F5553" s="84">
        <f t="shared" si="450"/>
        <v>79.6538</v>
      </c>
      <c r="G5553" s="95" t="s">
        <v>246</v>
      </c>
      <c r="H5553" s="69"/>
      <c r="J5553" s="76"/>
      <c r="K5553" s="88"/>
      <c r="N5553" s="18"/>
      <c r="P5553" s="4">
        <v>120.0</v>
      </c>
      <c r="Q5553" s="4"/>
      <c r="R5553" s="4"/>
      <c r="S5553" s="21"/>
      <c r="T5553" s="21"/>
      <c r="V5553" s="89"/>
      <c r="Z5553" s="73"/>
      <c r="AA5553" s="73">
        <v>11.9942196531792</v>
      </c>
      <c r="AB5553" s="4"/>
      <c r="AC5553" s="74"/>
      <c r="AD5553" s="75"/>
      <c r="AE5553" s="75"/>
      <c r="AF5553" s="76"/>
      <c r="AJ5553" s="90">
        <v>1201006.0</v>
      </c>
      <c r="AK5553" s="18"/>
      <c r="AL5553" s="8">
        <f t="shared" si="452"/>
        <v>0</v>
      </c>
      <c r="AO5553" s="8">
        <v>10.323667444313543</v>
      </c>
      <c r="AT5553" s="18"/>
      <c r="AU5553" s="91"/>
    </row>
    <row r="5554" ht="12.0" customHeight="1">
      <c r="A5554" s="97">
        <v>5201007.0</v>
      </c>
      <c r="B5554" s="92" t="s">
        <v>6011</v>
      </c>
      <c r="C5554" s="81" t="str">
        <f t="shared" si="451"/>
        <v/>
      </c>
      <c r="D5554" s="82">
        <v>65.29</v>
      </c>
      <c r="E5554" s="94" t="s">
        <v>245</v>
      </c>
      <c r="F5554" s="84">
        <f t="shared" si="450"/>
        <v>79.6538</v>
      </c>
      <c r="G5554" s="95" t="s">
        <v>274</v>
      </c>
      <c r="H5554" s="69"/>
      <c r="I5554" s="76"/>
      <c r="J5554" s="100"/>
      <c r="K5554" s="88"/>
      <c r="N5554" s="18"/>
      <c r="P5554" s="4">
        <v>120.0</v>
      </c>
      <c r="Q5554" s="4"/>
      <c r="R5554" s="4"/>
      <c r="S5554" s="21"/>
      <c r="T5554" s="21"/>
      <c r="V5554" s="89"/>
      <c r="Z5554" s="73"/>
      <c r="AA5554" s="73">
        <v>11.9942196531792</v>
      </c>
      <c r="AB5554" s="4"/>
      <c r="AC5554" s="74"/>
      <c r="AD5554" s="75"/>
      <c r="AE5554" s="75"/>
      <c r="AF5554" s="76"/>
      <c r="AJ5554" s="90">
        <v>1201007.0</v>
      </c>
      <c r="AK5554" s="18"/>
      <c r="AL5554" s="8">
        <f t="shared" si="452"/>
        <v>0</v>
      </c>
      <c r="AO5554" s="8">
        <v>0.41978230177881226</v>
      </c>
      <c r="AT5554" s="18"/>
      <c r="AU5554" s="91"/>
    </row>
    <row r="5555" ht="12.0" customHeight="1">
      <c r="A5555" s="97">
        <v>5201008.0</v>
      </c>
      <c r="B5555" s="92" t="s">
        <v>6012</v>
      </c>
      <c r="C5555" s="81" t="str">
        <f t="shared" si="451"/>
        <v/>
      </c>
      <c r="D5555" s="82">
        <v>83.64</v>
      </c>
      <c r="E5555" s="94" t="s">
        <v>245</v>
      </c>
      <c r="F5555" s="84">
        <f t="shared" si="450"/>
        <v>102.0408</v>
      </c>
      <c r="G5555" s="95" t="s">
        <v>246</v>
      </c>
      <c r="H5555" s="69"/>
      <c r="I5555" s="87" t="s">
        <v>1735</v>
      </c>
      <c r="J5555" s="76"/>
      <c r="K5555" s="88"/>
      <c r="N5555" s="18"/>
      <c r="P5555" s="4">
        <v>120.0</v>
      </c>
      <c r="Q5555" s="4"/>
      <c r="R5555" s="4"/>
      <c r="S5555" s="21"/>
      <c r="T5555" s="21"/>
      <c r="V5555" s="89"/>
      <c r="Z5555" s="73"/>
      <c r="AA5555" s="73">
        <v>11.996991350131623</v>
      </c>
      <c r="AB5555" s="4"/>
      <c r="AC5555" s="74"/>
      <c r="AD5555" s="75"/>
      <c r="AE5555" s="75"/>
      <c r="AF5555" s="76"/>
      <c r="AJ5555" s="90">
        <v>1201009.0</v>
      </c>
      <c r="AK5555" s="18"/>
      <c r="AL5555" s="8">
        <f t="shared" si="452"/>
        <v>0</v>
      </c>
      <c r="AO5555" s="8">
        <v>5.045749454727829</v>
      </c>
      <c r="AT5555" s="18"/>
      <c r="AU5555" s="91"/>
    </row>
    <row r="5556" ht="12.0" customHeight="1">
      <c r="A5556" s="97">
        <v>5201009.0</v>
      </c>
      <c r="B5556" s="92" t="s">
        <v>6013</v>
      </c>
      <c r="C5556" s="81" t="str">
        <f t="shared" si="451"/>
        <v/>
      </c>
      <c r="D5556" s="82">
        <v>83.64</v>
      </c>
      <c r="E5556" s="94" t="s">
        <v>245</v>
      </c>
      <c r="F5556" s="84">
        <f t="shared" si="450"/>
        <v>102.0408</v>
      </c>
      <c r="G5556" s="95" t="s">
        <v>252</v>
      </c>
      <c r="H5556" s="69"/>
      <c r="I5556" s="187" t="s">
        <v>6014</v>
      </c>
      <c r="J5556" s="76"/>
      <c r="K5556" s="88"/>
      <c r="N5556" s="18"/>
      <c r="P5556" s="4">
        <v>120.0</v>
      </c>
      <c r="Q5556" s="4"/>
      <c r="R5556" s="4"/>
      <c r="S5556" s="21"/>
      <c r="T5556" s="21"/>
      <c r="V5556" s="89"/>
      <c r="Z5556" s="73"/>
      <c r="AA5556" s="73">
        <v>11.996991350131623</v>
      </c>
      <c r="AB5556" s="4"/>
      <c r="AC5556" s="74"/>
      <c r="AD5556" s="75"/>
      <c r="AE5556" s="75"/>
      <c r="AF5556" s="76"/>
      <c r="AJ5556" s="90">
        <v>1201010.0</v>
      </c>
      <c r="AK5556" s="18"/>
      <c r="AL5556" s="8">
        <f t="shared" si="452"/>
        <v>0</v>
      </c>
      <c r="AO5556" s="8">
        <v>1.4807177185362357</v>
      </c>
      <c r="AT5556" s="18"/>
      <c r="AU5556" s="91"/>
    </row>
    <row r="5557" ht="12.0" customHeight="1">
      <c r="A5557" s="97">
        <v>5201010.0</v>
      </c>
      <c r="B5557" s="92" t="s">
        <v>6015</v>
      </c>
      <c r="C5557" s="81" t="str">
        <f t="shared" si="451"/>
        <v/>
      </c>
      <c r="D5557" s="82">
        <v>83.64</v>
      </c>
      <c r="E5557" s="94" t="s">
        <v>245</v>
      </c>
      <c r="F5557" s="84">
        <f t="shared" si="450"/>
        <v>102.0408</v>
      </c>
      <c r="G5557" s="95" t="s">
        <v>274</v>
      </c>
      <c r="H5557" s="69"/>
      <c r="I5557" s="188"/>
      <c r="J5557" s="100"/>
      <c r="K5557" s="88"/>
      <c r="N5557" s="18"/>
      <c r="P5557" s="4">
        <v>120.0</v>
      </c>
      <c r="Q5557" s="4"/>
      <c r="R5557" s="4"/>
      <c r="S5557" s="21"/>
      <c r="T5557" s="21"/>
      <c r="V5557" s="89"/>
      <c r="Z5557" s="73"/>
      <c r="AA5557" s="73">
        <v>11.996991350131623</v>
      </c>
      <c r="AB5557" s="4"/>
      <c r="AC5557" s="74"/>
      <c r="AD5557" s="75"/>
      <c r="AE5557" s="75"/>
      <c r="AF5557" s="76"/>
      <c r="AJ5557" s="90">
        <v>1201011.0</v>
      </c>
      <c r="AK5557" s="18"/>
      <c r="AL5557" s="8">
        <f t="shared" si="452"/>
        <v>0</v>
      </c>
      <c r="AO5557" s="8">
        <v>0.3018870290129403</v>
      </c>
      <c r="AT5557" s="18"/>
      <c r="AU5557" s="91"/>
    </row>
    <row r="5558" ht="12.0" customHeight="1">
      <c r="A5558" s="97">
        <v>5201011.0</v>
      </c>
      <c r="B5558" s="92" t="s">
        <v>6016</v>
      </c>
      <c r="C5558" s="81" t="str">
        <f t="shared" si="451"/>
        <v/>
      </c>
      <c r="D5558" s="82">
        <v>98.35</v>
      </c>
      <c r="E5558" s="94" t="s">
        <v>245</v>
      </c>
      <c r="F5558" s="84">
        <f t="shared" si="450"/>
        <v>119.987</v>
      </c>
      <c r="G5558" s="95" t="s">
        <v>252</v>
      </c>
      <c r="H5558" s="69"/>
      <c r="I5558" s="116" t="s">
        <v>6017</v>
      </c>
      <c r="J5558" s="76"/>
      <c r="K5558" s="88"/>
      <c r="N5558" s="18"/>
      <c r="P5558" s="4">
        <v>120.0</v>
      </c>
      <c r="Q5558" s="4"/>
      <c r="R5558" s="4"/>
      <c r="S5558" s="21"/>
      <c r="T5558" s="21"/>
      <c r="V5558" s="89"/>
      <c r="Z5558" s="73"/>
      <c r="AA5558" s="73">
        <v>11.992324912056276</v>
      </c>
      <c r="AB5558" s="4"/>
      <c r="AC5558" s="74"/>
      <c r="AD5558" s="75"/>
      <c r="AE5558" s="75"/>
      <c r="AF5558" s="76"/>
      <c r="AJ5558" s="90">
        <v>1201012.0</v>
      </c>
      <c r="AK5558" s="18"/>
      <c r="AL5558" s="8">
        <f t="shared" si="452"/>
        <v>0</v>
      </c>
      <c r="AO5558" s="8">
        <v>0.9542837454689483</v>
      </c>
      <c r="AT5558" s="18"/>
      <c r="AU5558" s="91"/>
    </row>
    <row r="5559" ht="12.0" customHeight="1">
      <c r="A5559" s="97">
        <v>5201012.0</v>
      </c>
      <c r="B5559" s="92" t="s">
        <v>6018</v>
      </c>
      <c r="C5559" s="81" t="str">
        <f t="shared" si="451"/>
        <v/>
      </c>
      <c r="D5559" s="82">
        <v>98.35</v>
      </c>
      <c r="E5559" s="94" t="s">
        <v>245</v>
      </c>
      <c r="F5559" s="84">
        <f t="shared" si="450"/>
        <v>119.987</v>
      </c>
      <c r="G5559" s="95" t="s">
        <v>252</v>
      </c>
      <c r="H5559" s="69"/>
      <c r="J5559" s="76"/>
      <c r="K5559" s="88"/>
      <c r="N5559" s="18"/>
      <c r="P5559" s="4">
        <v>120.0</v>
      </c>
      <c r="Q5559" s="4"/>
      <c r="R5559" s="4"/>
      <c r="S5559" s="21"/>
      <c r="T5559" s="21"/>
      <c r="V5559" s="89"/>
      <c r="Z5559" s="73"/>
      <c r="AA5559" s="73">
        <v>11.992324912056276</v>
      </c>
      <c r="AB5559" s="4"/>
      <c r="AC5559" s="74"/>
      <c r="AD5559" s="75"/>
      <c r="AE5559" s="75"/>
      <c r="AF5559" s="76"/>
      <c r="AJ5559" s="90">
        <v>1201013.0</v>
      </c>
      <c r="AK5559" s="18"/>
      <c r="AL5559" s="8">
        <f t="shared" si="452"/>
        <v>0</v>
      </c>
      <c r="AO5559" s="8">
        <v>0.5629851553611379</v>
      </c>
      <c r="AT5559" s="18"/>
      <c r="AU5559" s="91"/>
    </row>
    <row r="5560" ht="12.0" customHeight="1">
      <c r="A5560" s="97">
        <v>5201013.0</v>
      </c>
      <c r="B5560" s="92" t="s">
        <v>6019</v>
      </c>
      <c r="C5560" s="81" t="str">
        <f t="shared" si="451"/>
        <v/>
      </c>
      <c r="D5560" s="82">
        <v>98.35</v>
      </c>
      <c r="E5560" s="94" t="s">
        <v>245</v>
      </c>
      <c r="F5560" s="84">
        <f t="shared" si="450"/>
        <v>119.987</v>
      </c>
      <c r="G5560" s="95" t="s">
        <v>274</v>
      </c>
      <c r="H5560" s="69"/>
      <c r="J5560" s="100"/>
      <c r="K5560" s="88"/>
      <c r="N5560" s="18"/>
      <c r="P5560" s="4">
        <v>120.0</v>
      </c>
      <c r="Q5560" s="4"/>
      <c r="R5560" s="4"/>
      <c r="S5560" s="21"/>
      <c r="T5560" s="21"/>
      <c r="V5560" s="89"/>
      <c r="Z5560" s="73"/>
      <c r="AA5560" s="73">
        <v>11.992324912056276</v>
      </c>
      <c r="AB5560" s="4"/>
      <c r="AC5560" s="74"/>
      <c r="AD5560" s="75"/>
      <c r="AE5560" s="75"/>
      <c r="AF5560" s="76"/>
      <c r="AJ5560" s="90">
        <v>1201014.0</v>
      </c>
      <c r="AK5560" s="18"/>
      <c r="AL5560" s="8">
        <f t="shared" si="452"/>
        <v>0</v>
      </c>
      <c r="AO5560" s="8">
        <v>0.26338522695754935</v>
      </c>
      <c r="AT5560" s="18"/>
      <c r="AU5560" s="91"/>
    </row>
    <row r="5561" ht="12.0" customHeight="1">
      <c r="A5561" s="97">
        <v>5201014.0</v>
      </c>
      <c r="B5561" s="92" t="s">
        <v>6020</v>
      </c>
      <c r="C5561" s="81" t="str">
        <f t="shared" si="451"/>
        <v/>
      </c>
      <c r="D5561" s="82">
        <v>130.9</v>
      </c>
      <c r="E5561" s="94" t="s">
        <v>245</v>
      </c>
      <c r="F5561" s="84">
        <f t="shared" si="450"/>
        <v>159.698</v>
      </c>
      <c r="G5561" s="95" t="s">
        <v>246</v>
      </c>
      <c r="H5561" s="69"/>
      <c r="J5561" s="76"/>
      <c r="K5561" s="88"/>
      <c r="N5561" s="18"/>
      <c r="P5561" s="4">
        <v>120.0</v>
      </c>
      <c r="Q5561" s="4"/>
      <c r="R5561" s="4"/>
      <c r="S5561" s="21"/>
      <c r="T5561" s="21"/>
      <c r="V5561" s="89"/>
      <c r="Z5561" s="73"/>
      <c r="AA5561" s="73">
        <v>12.001441614608353</v>
      </c>
      <c r="AB5561" s="4"/>
      <c r="AC5561" s="74"/>
      <c r="AD5561" s="75"/>
      <c r="AE5561" s="75"/>
      <c r="AF5561" s="76"/>
      <c r="AJ5561" s="90">
        <v>1201015.0</v>
      </c>
      <c r="AK5561" s="18"/>
      <c r="AL5561" s="8">
        <f t="shared" si="452"/>
        <v>0</v>
      </c>
      <c r="AO5561" s="8">
        <v>8.12134232501201</v>
      </c>
      <c r="AT5561" s="18"/>
      <c r="AU5561" s="91"/>
    </row>
    <row r="5562" ht="12.0" customHeight="1">
      <c r="A5562" s="97">
        <v>5201015.0</v>
      </c>
      <c r="B5562" s="92" t="s">
        <v>6021</v>
      </c>
      <c r="C5562" s="81" t="str">
        <f t="shared" si="451"/>
        <v/>
      </c>
      <c r="D5562" s="82">
        <v>130.9</v>
      </c>
      <c r="E5562" s="94" t="s">
        <v>245</v>
      </c>
      <c r="F5562" s="84">
        <f t="shared" si="450"/>
        <v>159.698</v>
      </c>
      <c r="G5562" s="95" t="s">
        <v>246</v>
      </c>
      <c r="H5562" s="69"/>
      <c r="J5562" s="76"/>
      <c r="K5562" s="88"/>
      <c r="N5562" s="18"/>
      <c r="P5562" s="4">
        <v>120.0</v>
      </c>
      <c r="Q5562" s="4"/>
      <c r="R5562" s="4"/>
      <c r="S5562" s="21"/>
      <c r="T5562" s="21"/>
      <c r="V5562" s="89"/>
      <c r="Z5562" s="73"/>
      <c r="AA5562" s="73">
        <v>12.001441614608353</v>
      </c>
      <c r="AB5562" s="4"/>
      <c r="AC5562" s="74"/>
      <c r="AD5562" s="75"/>
      <c r="AE5562" s="75"/>
      <c r="AF5562" s="76"/>
      <c r="AJ5562" s="90">
        <v>1201016.0</v>
      </c>
      <c r="AK5562" s="18"/>
      <c r="AL5562" s="8">
        <f t="shared" si="452"/>
        <v>0</v>
      </c>
      <c r="AO5562" s="8">
        <v>1.799821526663544</v>
      </c>
      <c r="AT5562" s="18"/>
      <c r="AU5562" s="91"/>
    </row>
    <row r="5563" ht="12.0" customHeight="1">
      <c r="A5563" s="97">
        <v>5201016.0</v>
      </c>
      <c r="B5563" s="92" t="s">
        <v>6022</v>
      </c>
      <c r="C5563" s="81" t="str">
        <f t="shared" si="451"/>
        <v/>
      </c>
      <c r="D5563" s="82">
        <v>130.9</v>
      </c>
      <c r="E5563" s="94" t="s">
        <v>245</v>
      </c>
      <c r="F5563" s="84">
        <f t="shared" si="450"/>
        <v>159.698</v>
      </c>
      <c r="G5563" s="95" t="s">
        <v>252</v>
      </c>
      <c r="H5563" s="69"/>
      <c r="I5563" s="187" t="s">
        <v>6023</v>
      </c>
      <c r="J5563" s="76"/>
      <c r="K5563" s="88"/>
      <c r="N5563" s="18"/>
      <c r="P5563" s="4">
        <v>120.0</v>
      </c>
      <c r="Q5563" s="4"/>
      <c r="R5563" s="4"/>
      <c r="S5563" s="21"/>
      <c r="T5563" s="21"/>
      <c r="V5563" s="89"/>
      <c r="Z5563" s="73"/>
      <c r="AA5563" s="73">
        <v>12.001441614608353</v>
      </c>
      <c r="AB5563" s="4"/>
      <c r="AC5563" s="74"/>
      <c r="AD5563" s="75"/>
      <c r="AE5563" s="75"/>
      <c r="AF5563" s="76"/>
      <c r="AJ5563" s="90">
        <v>1201017.0</v>
      </c>
      <c r="AK5563" s="18"/>
      <c r="AL5563" s="8">
        <f t="shared" si="452"/>
        <v>0</v>
      </c>
      <c r="AO5563" s="8">
        <v>0.440563109135967</v>
      </c>
      <c r="AT5563" s="18"/>
      <c r="AU5563" s="91"/>
    </row>
    <row r="5564" ht="12.0" customHeight="1">
      <c r="A5564" s="97">
        <v>5201017.0</v>
      </c>
      <c r="B5564" s="92" t="s">
        <v>6024</v>
      </c>
      <c r="C5564" s="81" t="str">
        <f t="shared" si="451"/>
        <v/>
      </c>
      <c r="D5564" s="82">
        <v>130.9</v>
      </c>
      <c r="E5564" s="94" t="s">
        <v>245</v>
      </c>
      <c r="F5564" s="84">
        <f t="shared" si="450"/>
        <v>159.698</v>
      </c>
      <c r="G5564" s="95" t="s">
        <v>252</v>
      </c>
      <c r="H5564" s="69"/>
      <c r="I5564" s="188"/>
      <c r="J5564" s="76"/>
      <c r="K5564" s="88"/>
      <c r="N5564" s="18"/>
      <c r="P5564" s="4">
        <v>120.0</v>
      </c>
      <c r="Q5564" s="4"/>
      <c r="R5564" s="4"/>
      <c r="S5564" s="21"/>
      <c r="T5564" s="21"/>
      <c r="V5564" s="89"/>
      <c r="Z5564" s="73"/>
      <c r="AA5564" s="73">
        <v>12.001441614608353</v>
      </c>
      <c r="AB5564" s="4"/>
      <c r="AC5564" s="74"/>
      <c r="AD5564" s="75"/>
      <c r="AE5564" s="75"/>
      <c r="AF5564" s="76"/>
      <c r="AJ5564" s="90">
        <v>1201018.0</v>
      </c>
      <c r="AK5564" s="18"/>
      <c r="AL5564" s="8">
        <f t="shared" si="452"/>
        <v>0</v>
      </c>
      <c r="AO5564" s="8">
        <v>0.6875454581970395</v>
      </c>
      <c r="AT5564" s="18"/>
      <c r="AU5564" s="91"/>
    </row>
    <row r="5565" ht="12.0" customHeight="1">
      <c r="A5565" s="97">
        <v>5201018.0</v>
      </c>
      <c r="B5565" s="92" t="s">
        <v>6025</v>
      </c>
      <c r="C5565" s="81" t="str">
        <f t="shared" si="451"/>
        <v/>
      </c>
      <c r="D5565" s="82">
        <v>130.9</v>
      </c>
      <c r="E5565" s="94" t="s">
        <v>245</v>
      </c>
      <c r="F5565" s="84">
        <f t="shared" si="450"/>
        <v>159.698</v>
      </c>
      <c r="G5565" s="95" t="s">
        <v>274</v>
      </c>
      <c r="H5565" s="69"/>
      <c r="I5565" s="76"/>
      <c r="J5565" s="100"/>
      <c r="K5565" s="88"/>
      <c r="N5565" s="18"/>
      <c r="P5565" s="4">
        <v>120.0</v>
      </c>
      <c r="Q5565" s="4"/>
      <c r="R5565" s="4"/>
      <c r="S5565" s="21"/>
      <c r="T5565" s="21"/>
      <c r="V5565" s="89"/>
      <c r="Z5565" s="73"/>
      <c r="AA5565" s="73">
        <v>12.001441614608353</v>
      </c>
      <c r="AB5565" s="4"/>
      <c r="AC5565" s="74"/>
      <c r="AD5565" s="75"/>
      <c r="AE5565" s="75"/>
      <c r="AF5565" s="76"/>
      <c r="AJ5565" s="90">
        <v>1201019.0</v>
      </c>
      <c r="AK5565" s="18"/>
      <c r="AL5565" s="8">
        <f t="shared" si="452"/>
        <v>0</v>
      </c>
      <c r="AO5565" s="8">
        <v>0.19656920182371498</v>
      </c>
      <c r="AT5565" s="18"/>
      <c r="AU5565" s="91"/>
    </row>
    <row r="5566" ht="12.0" customHeight="1">
      <c r="A5566" s="97">
        <v>5201019.0</v>
      </c>
      <c r="B5566" s="92" t="s">
        <v>6026</v>
      </c>
      <c r="C5566" s="81" t="str">
        <f t="shared" si="451"/>
        <v/>
      </c>
      <c r="D5566" s="82">
        <v>144.47</v>
      </c>
      <c r="E5566" s="94" t="s">
        <v>245</v>
      </c>
      <c r="F5566" s="84">
        <f t="shared" si="450"/>
        <v>176.2534</v>
      </c>
      <c r="G5566" s="95" t="s">
        <v>246</v>
      </c>
      <c r="H5566" s="69"/>
      <c r="I5566" s="187" t="s">
        <v>6027</v>
      </c>
      <c r="J5566" s="76"/>
      <c r="K5566" s="88"/>
      <c r="N5566" s="18"/>
      <c r="P5566" s="4">
        <v>120.0</v>
      </c>
      <c r="Q5566" s="4"/>
      <c r="R5566" s="4"/>
      <c r="S5566" s="21"/>
      <c r="T5566" s="21"/>
      <c r="V5566" s="89"/>
      <c r="Z5566" s="73"/>
      <c r="AA5566" s="73">
        <v>11.99651643805791</v>
      </c>
      <c r="AB5566" s="4"/>
      <c r="AC5566" s="74"/>
      <c r="AD5566" s="75"/>
      <c r="AE5566" s="75"/>
      <c r="AF5566" s="76"/>
      <c r="AJ5566" s="90">
        <v>1201020.0</v>
      </c>
      <c r="AK5566" s="18"/>
      <c r="AL5566" s="8">
        <f t="shared" si="452"/>
        <v>0</v>
      </c>
      <c r="AO5566" s="8">
        <v>3.2278769406839163</v>
      </c>
      <c r="AT5566" s="18"/>
      <c r="AU5566" s="91"/>
    </row>
    <row r="5567" ht="12.0" customHeight="1">
      <c r="A5567" s="97">
        <v>5201020.0</v>
      </c>
      <c r="B5567" s="92" t="s">
        <v>6028</v>
      </c>
      <c r="C5567" s="81" t="str">
        <f t="shared" si="451"/>
        <v/>
      </c>
      <c r="D5567" s="82">
        <v>144.47</v>
      </c>
      <c r="E5567" s="94" t="s">
        <v>245</v>
      </c>
      <c r="F5567" s="84">
        <f t="shared" si="450"/>
        <v>176.2534</v>
      </c>
      <c r="G5567" s="95" t="s">
        <v>246</v>
      </c>
      <c r="H5567" s="69"/>
      <c r="I5567" s="188"/>
      <c r="J5567" s="76"/>
      <c r="K5567" s="88"/>
      <c r="N5567" s="18"/>
      <c r="P5567" s="4">
        <v>120.0</v>
      </c>
      <c r="Q5567" s="4"/>
      <c r="R5567" s="4"/>
      <c r="S5567" s="21"/>
      <c r="T5567" s="21"/>
      <c r="V5567" s="89"/>
      <c r="Z5567" s="73"/>
      <c r="AA5567" s="73">
        <v>11.99651643805791</v>
      </c>
      <c r="AB5567" s="4"/>
      <c r="AC5567" s="74"/>
      <c r="AD5567" s="75"/>
      <c r="AE5567" s="75"/>
      <c r="AF5567" s="76"/>
      <c r="AJ5567" s="90">
        <v>1201021.0</v>
      </c>
      <c r="AK5567" s="18"/>
      <c r="AL5567" s="8">
        <f t="shared" si="452"/>
        <v>0</v>
      </c>
      <c r="AO5567" s="8">
        <v>1.4863111624748806</v>
      </c>
      <c r="AT5567" s="18"/>
      <c r="AU5567" s="91"/>
    </row>
    <row r="5568" ht="12.0" customHeight="1">
      <c r="A5568" s="97">
        <v>5201021.0</v>
      </c>
      <c r="B5568" s="92" t="s">
        <v>6029</v>
      </c>
      <c r="C5568" s="81" t="str">
        <f t="shared" si="451"/>
        <v/>
      </c>
      <c r="D5568" s="82">
        <v>144.47</v>
      </c>
      <c r="E5568" s="94" t="s">
        <v>245</v>
      </c>
      <c r="F5568" s="84">
        <f t="shared" si="450"/>
        <v>176.2534</v>
      </c>
      <c r="G5568" s="95" t="s">
        <v>252</v>
      </c>
      <c r="H5568" s="69"/>
      <c r="I5568" s="76"/>
      <c r="J5568" s="76"/>
      <c r="K5568" s="88"/>
      <c r="N5568" s="18"/>
      <c r="P5568" s="4">
        <v>120.0</v>
      </c>
      <c r="Q5568" s="4"/>
      <c r="R5568" s="4"/>
      <c r="S5568" s="21"/>
      <c r="T5568" s="21"/>
      <c r="V5568" s="89"/>
      <c r="Z5568" s="73"/>
      <c r="AA5568" s="73">
        <v>11.99651643805791</v>
      </c>
      <c r="AB5568" s="4"/>
      <c r="AC5568" s="74"/>
      <c r="AD5568" s="75"/>
      <c r="AE5568" s="75"/>
      <c r="AF5568" s="76"/>
      <c r="AJ5568" s="90">
        <v>1201022.0</v>
      </c>
      <c r="AK5568" s="18"/>
      <c r="AL5568" s="8">
        <f t="shared" si="452"/>
        <v>0</v>
      </c>
      <c r="AO5568" s="8">
        <v>0.4885202142517319</v>
      </c>
      <c r="AT5568" s="18"/>
      <c r="AU5568" s="91"/>
    </row>
    <row r="5569" ht="12.0" customHeight="1">
      <c r="A5569" s="97">
        <v>5201022.0</v>
      </c>
      <c r="B5569" s="92" t="s">
        <v>6030</v>
      </c>
      <c r="C5569" s="81" t="str">
        <f t="shared" si="451"/>
        <v/>
      </c>
      <c r="D5569" s="82">
        <v>144.47</v>
      </c>
      <c r="E5569" s="94" t="s">
        <v>245</v>
      </c>
      <c r="F5569" s="84">
        <f t="shared" si="450"/>
        <v>176.2534</v>
      </c>
      <c r="G5569" s="95" t="s">
        <v>252</v>
      </c>
      <c r="H5569" s="69"/>
      <c r="I5569" s="187" t="s">
        <v>6031</v>
      </c>
      <c r="J5569" s="76"/>
      <c r="K5569" s="88"/>
      <c r="N5569" s="18"/>
      <c r="P5569" s="4">
        <v>120.0</v>
      </c>
      <c r="Q5569" s="4"/>
      <c r="R5569" s="4"/>
      <c r="S5569" s="21"/>
      <c r="T5569" s="21"/>
      <c r="V5569" s="89"/>
      <c r="Z5569" s="73"/>
      <c r="AA5569" s="73">
        <v>11.99651643805791</v>
      </c>
      <c r="AB5569" s="4"/>
      <c r="AC5569" s="74"/>
      <c r="AD5569" s="75"/>
      <c r="AE5569" s="75"/>
      <c r="AF5569" s="76"/>
      <c r="AJ5569" s="90">
        <v>1201023.0</v>
      </c>
      <c r="AK5569" s="18"/>
      <c r="AL5569" s="8">
        <f t="shared" si="452"/>
        <v>0</v>
      </c>
      <c r="AO5569" s="8">
        <v>0.5159539768716722</v>
      </c>
      <c r="AT5569" s="18"/>
      <c r="AU5569" s="91"/>
    </row>
    <row r="5570" ht="12.0" customHeight="1">
      <c r="A5570" s="97">
        <v>5201023.0</v>
      </c>
      <c r="B5570" s="92" t="s">
        <v>6032</v>
      </c>
      <c r="C5570" s="81" t="str">
        <f t="shared" si="451"/>
        <v/>
      </c>
      <c r="D5570" s="82">
        <v>235.82</v>
      </c>
      <c r="E5570" s="94" t="s">
        <v>245</v>
      </c>
      <c r="F5570" s="84">
        <f t="shared" si="450"/>
        <v>287.7004</v>
      </c>
      <c r="G5570" s="95" t="s">
        <v>246</v>
      </c>
      <c r="H5570" s="69"/>
      <c r="I5570" s="188"/>
      <c r="J5570" s="76"/>
      <c r="K5570" s="88"/>
      <c r="N5570" s="18"/>
      <c r="P5570" s="4">
        <v>120.0</v>
      </c>
      <c r="Q5570" s="4"/>
      <c r="R5570" s="4"/>
      <c r="S5570" s="21"/>
      <c r="T5570" s="21"/>
      <c r="V5570" s="89"/>
      <c r="Z5570" s="73"/>
      <c r="AA5570" s="73">
        <v>11.997332444148043</v>
      </c>
      <c r="AB5570" s="4"/>
      <c r="AC5570" s="74"/>
      <c r="AD5570" s="75"/>
      <c r="AE5570" s="75"/>
      <c r="AF5570" s="76"/>
      <c r="AJ5570" s="90">
        <v>1201024.0</v>
      </c>
      <c r="AK5570" s="18"/>
      <c r="AL5570" s="8">
        <f t="shared" si="452"/>
        <v>0</v>
      </c>
      <c r="AO5570" s="8">
        <v>2.0436075381665084</v>
      </c>
      <c r="AT5570" s="18"/>
      <c r="AU5570" s="91"/>
    </row>
    <row r="5571" ht="12.0" customHeight="1">
      <c r="A5571" s="97">
        <v>5201024.0</v>
      </c>
      <c r="B5571" s="92" t="s">
        <v>6033</v>
      </c>
      <c r="C5571" s="81" t="str">
        <f t="shared" si="451"/>
        <v/>
      </c>
      <c r="D5571" s="82">
        <v>235.82</v>
      </c>
      <c r="E5571" s="94" t="s">
        <v>245</v>
      </c>
      <c r="F5571" s="84">
        <f t="shared" si="450"/>
        <v>287.7004</v>
      </c>
      <c r="G5571" s="95" t="s">
        <v>246</v>
      </c>
      <c r="H5571" s="69"/>
      <c r="I5571" s="76"/>
      <c r="J5571" s="76"/>
      <c r="K5571" s="88"/>
      <c r="N5571" s="18"/>
      <c r="P5571" s="4">
        <v>120.0</v>
      </c>
      <c r="Q5571" s="4"/>
      <c r="R5571" s="4"/>
      <c r="S5571" s="21"/>
      <c r="T5571" s="21"/>
      <c r="V5571" s="89"/>
      <c r="Z5571" s="73"/>
      <c r="AA5571" s="73">
        <v>11.997332444148043</v>
      </c>
      <c r="AB5571" s="4"/>
      <c r="AC5571" s="74"/>
      <c r="AD5571" s="75"/>
      <c r="AE5571" s="75"/>
      <c r="AF5571" s="76"/>
      <c r="AJ5571" s="90">
        <v>1201025.0</v>
      </c>
      <c r="AK5571" s="18"/>
      <c r="AL5571" s="8">
        <f t="shared" si="452"/>
        <v>0</v>
      </c>
      <c r="AO5571" s="8">
        <v>2.8460410065426234</v>
      </c>
      <c r="AT5571" s="18"/>
      <c r="AU5571" s="91"/>
    </row>
    <row r="5572" ht="12.0" customHeight="1">
      <c r="A5572" s="97">
        <v>5201025.0</v>
      </c>
      <c r="B5572" s="92" t="s">
        <v>6034</v>
      </c>
      <c r="C5572" s="81" t="str">
        <f t="shared" si="451"/>
        <v/>
      </c>
      <c r="D5572" s="82">
        <v>235.82</v>
      </c>
      <c r="E5572" s="94" t="s">
        <v>245</v>
      </c>
      <c r="F5572" s="84">
        <f t="shared" si="450"/>
        <v>287.7004</v>
      </c>
      <c r="G5572" s="95" t="s">
        <v>252</v>
      </c>
      <c r="H5572" s="69"/>
      <c r="I5572" s="187" t="s">
        <v>6035</v>
      </c>
      <c r="J5572" s="76"/>
      <c r="K5572" s="88"/>
      <c r="N5572" s="18"/>
      <c r="P5572" s="4">
        <v>120.0</v>
      </c>
      <c r="Q5572" s="4"/>
      <c r="R5572" s="4"/>
      <c r="S5572" s="21"/>
      <c r="T5572" s="21"/>
      <c r="V5572" s="89"/>
      <c r="Z5572" s="73"/>
      <c r="AA5572" s="73">
        <v>11.997332444148043</v>
      </c>
      <c r="AB5572" s="4"/>
      <c r="AC5572" s="74"/>
      <c r="AD5572" s="75"/>
      <c r="AE5572" s="75"/>
      <c r="AF5572" s="76"/>
      <c r="AJ5572" s="90">
        <v>1201026.0</v>
      </c>
      <c r="AK5572" s="18"/>
      <c r="AL5572" s="8">
        <f t="shared" si="452"/>
        <v>0</v>
      </c>
      <c r="AO5572" s="8">
        <v>0.3058122678148698</v>
      </c>
      <c r="AT5572" s="18"/>
      <c r="AU5572" s="91"/>
    </row>
    <row r="5573" ht="12.0" customHeight="1">
      <c r="A5573" s="97">
        <v>5201026.0</v>
      </c>
      <c r="B5573" s="92" t="s">
        <v>6036</v>
      </c>
      <c r="C5573" s="81" t="str">
        <f t="shared" si="451"/>
        <v/>
      </c>
      <c r="D5573" s="82">
        <v>235.82</v>
      </c>
      <c r="E5573" s="94" t="s">
        <v>245</v>
      </c>
      <c r="F5573" s="84">
        <f t="shared" si="450"/>
        <v>287.7004</v>
      </c>
      <c r="G5573" s="95" t="s">
        <v>252</v>
      </c>
      <c r="H5573" s="69"/>
      <c r="I5573" s="188"/>
      <c r="J5573" s="76"/>
      <c r="K5573" s="88"/>
      <c r="N5573" s="18"/>
      <c r="P5573" s="4">
        <v>120.0</v>
      </c>
      <c r="Q5573" s="4"/>
      <c r="R5573" s="4"/>
      <c r="S5573" s="21"/>
      <c r="T5573" s="21"/>
      <c r="V5573" s="89"/>
      <c r="Z5573" s="73"/>
      <c r="AA5573" s="73">
        <v>11.997332444148043</v>
      </c>
      <c r="AB5573" s="4"/>
      <c r="AC5573" s="74"/>
      <c r="AD5573" s="75"/>
      <c r="AE5573" s="75"/>
      <c r="AF5573" s="76"/>
      <c r="AJ5573" s="90">
        <v>1201027.0</v>
      </c>
      <c r="AK5573" s="18"/>
      <c r="AL5573" s="8">
        <f t="shared" si="452"/>
        <v>0</v>
      </c>
      <c r="AO5573" s="8">
        <v>0.1132975559534539</v>
      </c>
      <c r="AT5573" s="18"/>
      <c r="AU5573" s="91"/>
    </row>
    <row r="5574" ht="12.0" customHeight="1">
      <c r="A5574" s="97">
        <v>5201027.0</v>
      </c>
      <c r="B5574" s="92" t="s">
        <v>6037</v>
      </c>
      <c r="C5574" s="81" t="str">
        <f t="shared" si="451"/>
        <v/>
      </c>
      <c r="D5574" s="82">
        <v>248.39</v>
      </c>
      <c r="E5574" s="94" t="s">
        <v>245</v>
      </c>
      <c r="F5574" s="84">
        <f t="shared" si="450"/>
        <v>303.0358</v>
      </c>
      <c r="G5574" s="95" t="s">
        <v>246</v>
      </c>
      <c r="H5574" s="69"/>
      <c r="I5574" s="76"/>
      <c r="J5574" s="76"/>
      <c r="K5574" s="88"/>
      <c r="N5574" s="18"/>
      <c r="P5574" s="4">
        <v>120.0</v>
      </c>
      <c r="Q5574" s="4"/>
      <c r="R5574" s="4"/>
      <c r="S5574" s="21"/>
      <c r="T5574" s="21"/>
      <c r="V5574" s="89"/>
      <c r="Z5574" s="73"/>
      <c r="AA5574" s="73">
        <v>11.9974675530231</v>
      </c>
      <c r="AB5574" s="4"/>
      <c r="AC5574" s="74"/>
      <c r="AD5574" s="75"/>
      <c r="AE5574" s="75"/>
      <c r="AF5574" s="76"/>
      <c r="AJ5574" s="90">
        <v>1201028.0</v>
      </c>
      <c r="AK5574" s="18"/>
      <c r="AL5574" s="8">
        <f t="shared" si="452"/>
        <v>0</v>
      </c>
      <c r="AO5574" s="8">
        <v>5.388757954657285</v>
      </c>
      <c r="AT5574" s="18"/>
      <c r="AU5574" s="91"/>
    </row>
    <row r="5575" ht="12.0" customHeight="1">
      <c r="A5575" s="97">
        <v>5201028.0</v>
      </c>
      <c r="B5575" s="92" t="s">
        <v>6038</v>
      </c>
      <c r="C5575" s="81" t="str">
        <f t="shared" si="451"/>
        <v/>
      </c>
      <c r="D5575" s="82">
        <v>248.39</v>
      </c>
      <c r="E5575" s="94" t="s">
        <v>245</v>
      </c>
      <c r="F5575" s="84">
        <f t="shared" si="450"/>
        <v>303.0358</v>
      </c>
      <c r="G5575" s="95" t="s">
        <v>252</v>
      </c>
      <c r="H5575" s="69"/>
      <c r="I5575" s="187" t="s">
        <v>6039</v>
      </c>
      <c r="J5575" s="76"/>
      <c r="K5575" s="88"/>
      <c r="N5575" s="18"/>
      <c r="P5575" s="4">
        <v>120.0</v>
      </c>
      <c r="Q5575" s="4"/>
      <c r="R5575" s="4"/>
      <c r="S5575" s="21"/>
      <c r="T5575" s="21"/>
      <c r="V5575" s="89"/>
      <c r="Z5575" s="73"/>
      <c r="AA5575" s="73">
        <v>11.9974675530231</v>
      </c>
      <c r="AB5575" s="4"/>
      <c r="AC5575" s="74"/>
      <c r="AD5575" s="75"/>
      <c r="AE5575" s="75"/>
      <c r="AF5575" s="76"/>
      <c r="AJ5575" s="90">
        <v>1201029.0</v>
      </c>
      <c r="AK5575" s="18"/>
      <c r="AL5575" s="8">
        <f t="shared" si="452"/>
        <v>0</v>
      </c>
      <c r="AO5575" s="8">
        <v>0.5002638791588221</v>
      </c>
      <c r="AT5575" s="18"/>
      <c r="AU5575" s="91"/>
    </row>
    <row r="5576" ht="12.0" customHeight="1">
      <c r="A5576" s="97">
        <v>5201029.0</v>
      </c>
      <c r="B5576" s="92" t="s">
        <v>6040</v>
      </c>
      <c r="C5576" s="81" t="str">
        <f t="shared" si="451"/>
        <v/>
      </c>
      <c r="D5576" s="82">
        <v>248.39</v>
      </c>
      <c r="E5576" s="94" t="s">
        <v>245</v>
      </c>
      <c r="F5576" s="84">
        <f t="shared" si="450"/>
        <v>303.0358</v>
      </c>
      <c r="G5576" s="95" t="s">
        <v>246</v>
      </c>
      <c r="H5576" s="69"/>
      <c r="I5576" s="188"/>
      <c r="J5576" s="76"/>
      <c r="K5576" s="88"/>
      <c r="N5576" s="18"/>
      <c r="P5576" s="4">
        <v>120.0</v>
      </c>
      <c r="Q5576" s="4"/>
      <c r="R5576" s="4"/>
      <c r="S5576" s="21"/>
      <c r="T5576" s="21"/>
      <c r="V5576" s="89"/>
      <c r="Z5576" s="73"/>
      <c r="AA5576" s="73">
        <v>11.9974675530231</v>
      </c>
      <c r="AB5576" s="4"/>
      <c r="AC5576" s="74"/>
      <c r="AD5576" s="75"/>
      <c r="AE5576" s="75"/>
      <c r="AF5576" s="76"/>
      <c r="AJ5576" s="90">
        <v>1201030.0</v>
      </c>
      <c r="AK5576" s="18"/>
      <c r="AL5576" s="8">
        <f t="shared" si="452"/>
        <v>0</v>
      </c>
      <c r="AO5576" s="8">
        <v>3.080529909667208</v>
      </c>
      <c r="AT5576" s="18"/>
      <c r="AU5576" s="91"/>
    </row>
    <row r="5577" ht="12.0" customHeight="1">
      <c r="A5577" s="97">
        <v>5201030.0</v>
      </c>
      <c r="B5577" s="92" t="s">
        <v>6041</v>
      </c>
      <c r="C5577" s="81" t="str">
        <f t="shared" si="451"/>
        <v/>
      </c>
      <c r="D5577" s="82">
        <v>248.39</v>
      </c>
      <c r="E5577" s="94" t="s">
        <v>245</v>
      </c>
      <c r="F5577" s="84">
        <f t="shared" si="450"/>
        <v>303.0358</v>
      </c>
      <c r="G5577" s="95" t="s">
        <v>252</v>
      </c>
      <c r="H5577" s="69"/>
      <c r="I5577" s="19" t="s">
        <v>6042</v>
      </c>
      <c r="J5577" s="76"/>
      <c r="K5577" s="88"/>
      <c r="N5577" s="18"/>
      <c r="P5577" s="4">
        <v>120.0</v>
      </c>
      <c r="Q5577" s="4"/>
      <c r="R5577" s="4"/>
      <c r="S5577" s="21"/>
      <c r="T5577" s="21"/>
      <c r="V5577" s="89"/>
      <c r="Z5577" s="73"/>
      <c r="AA5577" s="73">
        <v>11.9974675530231</v>
      </c>
      <c r="AB5577" s="4"/>
      <c r="AC5577" s="74"/>
      <c r="AD5577" s="75"/>
      <c r="AE5577" s="75"/>
      <c r="AF5577" s="76"/>
      <c r="AJ5577" s="90">
        <v>1201031.0</v>
      </c>
      <c r="AK5577" s="18"/>
      <c r="AL5577" s="8">
        <f t="shared" si="452"/>
        <v>0</v>
      </c>
      <c r="AO5577" s="8">
        <v>0.747853429985667</v>
      </c>
      <c r="AT5577" s="18"/>
      <c r="AU5577" s="91"/>
    </row>
    <row r="5578" ht="12.0" customHeight="1">
      <c r="A5578" s="97">
        <v>5201031.0</v>
      </c>
      <c r="B5578" s="92" t="s">
        <v>6043</v>
      </c>
      <c r="C5578" s="81" t="str">
        <f t="shared" si="451"/>
        <v/>
      </c>
      <c r="D5578" s="82">
        <v>256.59</v>
      </c>
      <c r="E5578" s="94" t="s">
        <v>245</v>
      </c>
      <c r="F5578" s="84">
        <f t="shared" si="450"/>
        <v>313.0398</v>
      </c>
      <c r="G5578" s="95" t="s">
        <v>246</v>
      </c>
      <c r="H5578" s="69"/>
      <c r="J5578" s="76"/>
      <c r="K5578" s="88"/>
      <c r="N5578" s="18"/>
      <c r="P5578" s="4">
        <v>120.0</v>
      </c>
      <c r="Q5578" s="4"/>
      <c r="R5578" s="4"/>
      <c r="S5578" s="21"/>
      <c r="T5578" s="21"/>
      <c r="V5578" s="89"/>
      <c r="Z5578" s="73"/>
      <c r="AA5578" s="73">
        <v>12.000490316253973</v>
      </c>
      <c r="AB5578" s="4"/>
      <c r="AC5578" s="74"/>
      <c r="AD5578" s="75"/>
      <c r="AE5578" s="75"/>
      <c r="AF5578" s="76"/>
      <c r="AJ5578" s="90">
        <v>1201032.0</v>
      </c>
      <c r="AK5578" s="18"/>
      <c r="AL5578" s="8">
        <f t="shared" si="452"/>
        <v>0</v>
      </c>
      <c r="AO5578" s="8">
        <v>4.070019620229605</v>
      </c>
      <c r="AT5578" s="18"/>
      <c r="AU5578" s="91"/>
    </row>
    <row r="5579" ht="12.0" customHeight="1">
      <c r="A5579" s="97">
        <v>5201032.0</v>
      </c>
      <c r="B5579" s="92" t="s">
        <v>6044</v>
      </c>
      <c r="C5579" s="81" t="str">
        <f t="shared" si="451"/>
        <v/>
      </c>
      <c r="D5579" s="82">
        <v>256.59</v>
      </c>
      <c r="E5579" s="94" t="s">
        <v>245</v>
      </c>
      <c r="F5579" s="84">
        <f t="shared" si="450"/>
        <v>313.0398</v>
      </c>
      <c r="G5579" s="95" t="s">
        <v>246</v>
      </c>
      <c r="H5579" s="69"/>
      <c r="J5579" s="76"/>
      <c r="K5579" s="88"/>
      <c r="N5579" s="18"/>
      <c r="P5579" s="4">
        <v>120.0</v>
      </c>
      <c r="Q5579" s="4"/>
      <c r="R5579" s="4"/>
      <c r="S5579" s="21"/>
      <c r="T5579" s="21"/>
      <c r="V5579" s="89"/>
      <c r="Z5579" s="73"/>
      <c r="AA5579" s="73">
        <v>12.000490316253973</v>
      </c>
      <c r="AB5579" s="4"/>
      <c r="AC5579" s="74"/>
      <c r="AD5579" s="75"/>
      <c r="AE5579" s="75"/>
      <c r="AF5579" s="76"/>
      <c r="AJ5579" s="90">
        <v>1201033.0</v>
      </c>
      <c r="AK5579" s="18"/>
      <c r="AL5579" s="8">
        <f t="shared" si="452"/>
        <v>0</v>
      </c>
      <c r="AO5579" s="8">
        <v>0.29777438932376116</v>
      </c>
      <c r="AT5579" s="18"/>
      <c r="AU5579" s="91"/>
    </row>
    <row r="5580" ht="12.0" customHeight="1">
      <c r="A5580" s="97">
        <v>5201033.0</v>
      </c>
      <c r="B5580" s="92" t="s">
        <v>6045</v>
      </c>
      <c r="C5580" s="81" t="str">
        <f t="shared" si="451"/>
        <v/>
      </c>
      <c r="D5580" s="82">
        <v>256.59</v>
      </c>
      <c r="E5580" s="94" t="s">
        <v>245</v>
      </c>
      <c r="F5580" s="84">
        <f t="shared" si="450"/>
        <v>313.0398</v>
      </c>
      <c r="G5580" s="95" t="s">
        <v>246</v>
      </c>
      <c r="H5580" s="69"/>
      <c r="I5580" s="76"/>
      <c r="J5580" s="76"/>
      <c r="K5580" s="88"/>
      <c r="N5580" s="18"/>
      <c r="P5580" s="4">
        <v>120.0</v>
      </c>
      <c r="Q5580" s="4"/>
      <c r="R5580" s="4"/>
      <c r="S5580" s="21"/>
      <c r="T5580" s="21"/>
      <c r="V5580" s="89"/>
      <c r="Z5580" s="73"/>
      <c r="AA5580" s="73">
        <v>12.000490316253973</v>
      </c>
      <c r="AB5580" s="4"/>
      <c r="AC5580" s="74"/>
      <c r="AD5580" s="75"/>
      <c r="AE5580" s="75"/>
      <c r="AF5580" s="76"/>
      <c r="AJ5580" s="90">
        <v>1201034.0</v>
      </c>
      <c r="AK5580" s="18"/>
      <c r="AL5580" s="8">
        <f t="shared" si="452"/>
        <v>0</v>
      </c>
      <c r="AO5580" s="8">
        <v>2.3772258372329533</v>
      </c>
      <c r="AT5580" s="18"/>
      <c r="AU5580" s="91"/>
    </row>
    <row r="5581" ht="12.0" customHeight="1">
      <c r="A5581" s="97">
        <v>5201034.0</v>
      </c>
      <c r="B5581" s="92" t="s">
        <v>6046</v>
      </c>
      <c r="C5581" s="81" t="str">
        <f t="shared" si="451"/>
        <v/>
      </c>
      <c r="D5581" s="82">
        <v>256.59</v>
      </c>
      <c r="E5581" s="94" t="s">
        <v>245</v>
      </c>
      <c r="F5581" s="84">
        <f t="shared" si="450"/>
        <v>313.0398</v>
      </c>
      <c r="G5581" s="95" t="s">
        <v>252</v>
      </c>
      <c r="H5581" s="69"/>
      <c r="I5581" s="87" t="s">
        <v>2162</v>
      </c>
      <c r="J5581" s="76"/>
      <c r="K5581" s="88"/>
      <c r="N5581" s="18"/>
      <c r="P5581" s="4">
        <v>120.0</v>
      </c>
      <c r="Q5581" s="4"/>
      <c r="R5581" s="4"/>
      <c r="S5581" s="21"/>
      <c r="T5581" s="21"/>
      <c r="V5581" s="89"/>
      <c r="Z5581" s="73"/>
      <c r="AA5581" s="73">
        <v>12.000490316253973</v>
      </c>
      <c r="AB5581" s="4"/>
      <c r="AC5581" s="74"/>
      <c r="AD5581" s="75"/>
      <c r="AE5581" s="75"/>
      <c r="AF5581" s="76"/>
      <c r="AJ5581" s="90">
        <v>1201035.0</v>
      </c>
      <c r="AK5581" s="18"/>
      <c r="AL5581" s="8">
        <f t="shared" si="452"/>
        <v>0</v>
      </c>
      <c r="AO5581" s="8">
        <v>0.14473301502184216</v>
      </c>
      <c r="AT5581" s="18"/>
      <c r="AU5581" s="91"/>
    </row>
    <row r="5582" ht="12.0" customHeight="1">
      <c r="A5582" s="97">
        <v>5201035.0</v>
      </c>
      <c r="B5582" s="92" t="s">
        <v>6047</v>
      </c>
      <c r="C5582" s="81" t="str">
        <f t="shared" si="451"/>
        <v/>
      </c>
      <c r="D5582" s="82">
        <v>309.69</v>
      </c>
      <c r="E5582" s="94" t="s">
        <v>245</v>
      </c>
      <c r="F5582" s="84">
        <f t="shared" si="450"/>
        <v>377.8218</v>
      </c>
      <c r="G5582" s="95" t="s">
        <v>246</v>
      </c>
      <c r="H5582" s="69"/>
      <c r="I5582" s="187" t="s">
        <v>6048</v>
      </c>
      <c r="J5582" s="76"/>
      <c r="K5582" s="88"/>
      <c r="N5582" s="18"/>
      <c r="P5582" s="4">
        <v>120.0</v>
      </c>
      <c r="Q5582" s="4"/>
      <c r="R5582" s="4"/>
      <c r="S5582" s="21"/>
      <c r="T5582" s="21"/>
      <c r="V5582" s="89"/>
      <c r="Z5582" s="73"/>
      <c r="AA5582" s="73">
        <v>11.998578247181882</v>
      </c>
      <c r="AB5582" s="4"/>
      <c r="AC5582" s="74"/>
      <c r="AD5582" s="75"/>
      <c r="AE5582" s="75"/>
      <c r="AF5582" s="76"/>
      <c r="AJ5582" s="90">
        <v>1201036.0</v>
      </c>
      <c r="AK5582" s="18"/>
      <c r="AL5582" s="8">
        <f t="shared" si="452"/>
        <v>0</v>
      </c>
      <c r="AO5582" s="8">
        <v>9.18767137305066</v>
      </c>
      <c r="AT5582" s="18"/>
      <c r="AU5582" s="91"/>
    </row>
    <row r="5583" ht="12.0" customHeight="1">
      <c r="A5583" s="97">
        <v>5201036.0</v>
      </c>
      <c r="B5583" s="92" t="s">
        <v>6049</v>
      </c>
      <c r="C5583" s="81" t="str">
        <f t="shared" si="451"/>
        <v/>
      </c>
      <c r="D5583" s="82">
        <v>309.69</v>
      </c>
      <c r="E5583" s="94" t="s">
        <v>245</v>
      </c>
      <c r="F5583" s="84">
        <f t="shared" si="450"/>
        <v>377.8218</v>
      </c>
      <c r="G5583" s="95" t="s">
        <v>246</v>
      </c>
      <c r="H5583" s="69"/>
      <c r="I5583" s="188"/>
      <c r="J5583" s="76"/>
      <c r="K5583" s="88"/>
      <c r="N5583" s="18"/>
      <c r="P5583" s="4">
        <v>120.0</v>
      </c>
      <c r="Q5583" s="4"/>
      <c r="R5583" s="4"/>
      <c r="S5583" s="21"/>
      <c r="T5583" s="21"/>
      <c r="V5583" s="89"/>
      <c r="Z5583" s="73"/>
      <c r="AA5583" s="73">
        <v>11.998578247181882</v>
      </c>
      <c r="AB5583" s="4"/>
      <c r="AC5583" s="74"/>
      <c r="AD5583" s="75"/>
      <c r="AE5583" s="75"/>
      <c r="AF5583" s="76"/>
      <c r="AJ5583" s="90">
        <v>1201037.0</v>
      </c>
      <c r="AK5583" s="18"/>
      <c r="AL5583" s="8">
        <f t="shared" si="452"/>
        <v>0</v>
      </c>
      <c r="AO5583" s="8">
        <v>0.34317627360757325</v>
      </c>
      <c r="AT5583" s="18"/>
      <c r="AU5583" s="91"/>
    </row>
    <row r="5584" ht="12.0" customHeight="1">
      <c r="A5584" s="97">
        <v>5201037.0</v>
      </c>
      <c r="B5584" s="92" t="s">
        <v>6050</v>
      </c>
      <c r="C5584" s="81" t="str">
        <f t="shared" si="451"/>
        <v/>
      </c>
      <c r="D5584" s="82">
        <v>309.69</v>
      </c>
      <c r="E5584" s="94" t="s">
        <v>245</v>
      </c>
      <c r="F5584" s="84">
        <f t="shared" si="450"/>
        <v>377.8218</v>
      </c>
      <c r="G5584" s="95" t="s">
        <v>246</v>
      </c>
      <c r="H5584" s="69"/>
      <c r="I5584" s="76"/>
      <c r="J5584" s="76"/>
      <c r="K5584" s="88"/>
      <c r="N5584" s="18"/>
      <c r="P5584" s="4">
        <v>120.0</v>
      </c>
      <c r="Q5584" s="4"/>
      <c r="R5584" s="4"/>
      <c r="S5584" s="21"/>
      <c r="T5584" s="21"/>
      <c r="V5584" s="89"/>
      <c r="Z5584" s="73"/>
      <c r="AA5584" s="73">
        <v>11.998578247181882</v>
      </c>
      <c r="AB5584" s="4"/>
      <c r="AC5584" s="74"/>
      <c r="AD5584" s="75"/>
      <c r="AE5584" s="75"/>
      <c r="AF5584" s="76"/>
      <c r="AJ5584" s="90">
        <v>1201038.0</v>
      </c>
      <c r="AK5584" s="18"/>
      <c r="AL5584" s="8">
        <f t="shared" si="452"/>
        <v>0</v>
      </c>
      <c r="AO5584" s="8">
        <v>2.6591700507789606</v>
      </c>
      <c r="AT5584" s="18"/>
      <c r="AU5584" s="91"/>
    </row>
    <row r="5585" ht="12.0" customHeight="1">
      <c r="A5585" s="97">
        <v>5201038.0</v>
      </c>
      <c r="B5585" s="92" t="s">
        <v>6051</v>
      </c>
      <c r="C5585" s="81" t="str">
        <f t="shared" si="451"/>
        <v/>
      </c>
      <c r="D5585" s="82">
        <v>309.69</v>
      </c>
      <c r="E5585" s="94" t="s">
        <v>245</v>
      </c>
      <c r="F5585" s="84">
        <f t="shared" si="450"/>
        <v>377.8218</v>
      </c>
      <c r="G5585" s="95" t="s">
        <v>246</v>
      </c>
      <c r="H5585" s="69"/>
      <c r="I5585" s="76"/>
      <c r="J5585" s="76"/>
      <c r="K5585" s="88"/>
      <c r="N5585" s="18"/>
      <c r="P5585" s="4">
        <v>120.0</v>
      </c>
      <c r="Q5585" s="4"/>
      <c r="R5585" s="4"/>
      <c r="S5585" s="21"/>
      <c r="T5585" s="21"/>
      <c r="V5585" s="89"/>
      <c r="Z5585" s="73"/>
      <c r="AA5585" s="73">
        <v>11.998578247181882</v>
      </c>
      <c r="AB5585" s="4"/>
      <c r="AC5585" s="74"/>
      <c r="AD5585" s="75"/>
      <c r="AE5585" s="75"/>
      <c r="AF5585" s="76"/>
      <c r="AJ5585" s="90">
        <v>1201039.0</v>
      </c>
      <c r="AK5585" s="18"/>
      <c r="AL5585" s="8">
        <f t="shared" si="452"/>
        <v>0</v>
      </c>
      <c r="AO5585" s="8">
        <v>0.6311563633481942</v>
      </c>
      <c r="AT5585" s="18"/>
      <c r="AU5585" s="91"/>
    </row>
    <row r="5586" ht="12.0" customHeight="1">
      <c r="A5586" s="97">
        <v>5201039.0</v>
      </c>
      <c r="B5586" s="92" t="s">
        <v>6052</v>
      </c>
      <c r="C5586" s="81" t="str">
        <f t="shared" si="451"/>
        <v/>
      </c>
      <c r="D5586" s="82">
        <v>345.22</v>
      </c>
      <c r="E5586" s="94" t="s">
        <v>245</v>
      </c>
      <c r="F5586" s="84">
        <f t="shared" si="450"/>
        <v>421.1684</v>
      </c>
      <c r="G5586" s="95" t="s">
        <v>246</v>
      </c>
      <c r="H5586" s="69"/>
      <c r="I5586" s="87" t="s">
        <v>6053</v>
      </c>
      <c r="J5586" s="76"/>
      <c r="K5586" s="88"/>
      <c r="N5586" s="18"/>
      <c r="P5586" s="4">
        <v>120.0</v>
      </c>
      <c r="Q5586" s="4"/>
      <c r="R5586" s="4"/>
      <c r="S5586" s="21"/>
      <c r="T5586" s="21"/>
      <c r="V5586" s="89"/>
      <c r="Z5586" s="73"/>
      <c r="AA5586" s="73">
        <v>11.998360133011431</v>
      </c>
      <c r="AB5586" s="4"/>
      <c r="AC5586" s="74"/>
      <c r="AD5586" s="75"/>
      <c r="AE5586" s="75"/>
      <c r="AF5586" s="76"/>
      <c r="AJ5586" s="90">
        <v>1201040.0</v>
      </c>
      <c r="AK5586" s="18"/>
      <c r="AL5586" s="8">
        <f t="shared" si="452"/>
        <v>0</v>
      </c>
      <c r="AO5586" s="8">
        <v>6.372325129525564</v>
      </c>
      <c r="AT5586" s="18"/>
      <c r="AU5586" s="91"/>
    </row>
    <row r="5587" ht="12.0" customHeight="1">
      <c r="A5587" s="97">
        <v>5201040.0</v>
      </c>
      <c r="B5587" s="92" t="s">
        <v>6054</v>
      </c>
      <c r="C5587" s="81" t="str">
        <f t="shared" si="451"/>
        <v/>
      </c>
      <c r="D5587" s="82">
        <v>345.22</v>
      </c>
      <c r="E5587" s="94" t="s">
        <v>245</v>
      </c>
      <c r="F5587" s="84">
        <f t="shared" si="450"/>
        <v>421.1684</v>
      </c>
      <c r="G5587" s="95" t="s">
        <v>246</v>
      </c>
      <c r="H5587" s="69"/>
      <c r="I5587" s="187" t="s">
        <v>6055</v>
      </c>
      <c r="J5587" s="76"/>
      <c r="K5587" s="88"/>
      <c r="N5587" s="18"/>
      <c r="P5587" s="4">
        <v>120.0</v>
      </c>
      <c r="Q5587" s="4"/>
      <c r="R5587" s="4"/>
      <c r="S5587" s="21"/>
      <c r="T5587" s="21"/>
      <c r="V5587" s="89"/>
      <c r="Z5587" s="73"/>
      <c r="AA5587" s="73">
        <v>11.998360133011431</v>
      </c>
      <c r="AB5587" s="4"/>
      <c r="AC5587" s="74"/>
      <c r="AD5587" s="75"/>
      <c r="AE5587" s="75"/>
      <c r="AF5587" s="76"/>
      <c r="AJ5587" s="90">
        <v>1201041.0</v>
      </c>
      <c r="AK5587" s="18"/>
      <c r="AL5587" s="8">
        <f t="shared" si="452"/>
        <v>0</v>
      </c>
      <c r="AO5587" s="8">
        <v>0.6691406066978716</v>
      </c>
      <c r="AT5587" s="18"/>
      <c r="AU5587" s="91"/>
    </row>
    <row r="5588" ht="12.0" customHeight="1">
      <c r="A5588" s="97">
        <v>5201041.0</v>
      </c>
      <c r="B5588" s="92" t="s">
        <v>6056</v>
      </c>
      <c r="C5588" s="81" t="str">
        <f t="shared" si="451"/>
        <v/>
      </c>
      <c r="D5588" s="82">
        <v>345.22</v>
      </c>
      <c r="E5588" s="94" t="s">
        <v>245</v>
      </c>
      <c r="F5588" s="84">
        <f t="shared" si="450"/>
        <v>421.1684</v>
      </c>
      <c r="G5588" s="95" t="s">
        <v>246</v>
      </c>
      <c r="H5588" s="69"/>
      <c r="I5588" s="188"/>
      <c r="J5588" s="76"/>
      <c r="K5588" s="88"/>
      <c r="N5588" s="18"/>
      <c r="P5588" s="4">
        <v>120.0</v>
      </c>
      <c r="Q5588" s="4"/>
      <c r="R5588" s="4"/>
      <c r="S5588" s="21"/>
      <c r="T5588" s="21"/>
      <c r="V5588" s="89"/>
      <c r="Z5588" s="73"/>
      <c r="AA5588" s="73">
        <v>11.998360133011431</v>
      </c>
      <c r="AB5588" s="4"/>
      <c r="AC5588" s="74"/>
      <c r="AD5588" s="75"/>
      <c r="AE5588" s="75"/>
      <c r="AF5588" s="76"/>
      <c r="AJ5588" s="90">
        <v>1201042.0</v>
      </c>
      <c r="AK5588" s="18"/>
      <c r="AL5588" s="8">
        <f t="shared" si="452"/>
        <v>0</v>
      </c>
      <c r="AO5588" s="8">
        <v>1.3247567160515128</v>
      </c>
      <c r="AT5588" s="18"/>
      <c r="AU5588" s="91"/>
    </row>
    <row r="5589" ht="12.0" customHeight="1">
      <c r="A5589" s="97">
        <v>5201042.0</v>
      </c>
      <c r="B5589" s="92" t="s">
        <v>6057</v>
      </c>
      <c r="C5589" s="81" t="str">
        <f t="shared" si="451"/>
        <v/>
      </c>
      <c r="D5589" s="82">
        <v>345.22</v>
      </c>
      <c r="E5589" s="94" t="s">
        <v>245</v>
      </c>
      <c r="F5589" s="84">
        <f t="shared" si="450"/>
        <v>421.1684</v>
      </c>
      <c r="G5589" s="95" t="s">
        <v>246</v>
      </c>
      <c r="H5589" s="69"/>
      <c r="I5589" s="19" t="s">
        <v>6058</v>
      </c>
      <c r="J5589" s="76"/>
      <c r="K5589" s="88"/>
      <c r="N5589" s="18"/>
      <c r="P5589" s="4">
        <v>120.0</v>
      </c>
      <c r="Q5589" s="4"/>
      <c r="R5589" s="4"/>
      <c r="S5589" s="21"/>
      <c r="T5589" s="21"/>
      <c r="V5589" s="89"/>
      <c r="Z5589" s="73"/>
      <c r="AA5589" s="73">
        <v>11.998360133011431</v>
      </c>
      <c r="AB5589" s="4"/>
      <c r="AC5589" s="74"/>
      <c r="AD5589" s="75"/>
      <c r="AE5589" s="75"/>
      <c r="AF5589" s="76"/>
      <c r="AJ5589" s="90">
        <v>1201043.0</v>
      </c>
      <c r="AK5589" s="18"/>
      <c r="AL5589" s="8">
        <f t="shared" si="452"/>
        <v>0</v>
      </c>
      <c r="AO5589" s="8">
        <v>0.2739693925114494</v>
      </c>
      <c r="AT5589" s="18"/>
      <c r="AU5589" s="91"/>
    </row>
    <row r="5590" ht="12.0" customHeight="1">
      <c r="A5590" s="97">
        <v>5201043.0</v>
      </c>
      <c r="B5590" s="92" t="s">
        <v>6059</v>
      </c>
      <c r="C5590" s="81" t="str">
        <f t="shared" si="451"/>
        <v/>
      </c>
      <c r="D5590" s="82">
        <v>471.04</v>
      </c>
      <c r="E5590" s="94" t="s">
        <v>245</v>
      </c>
      <c r="F5590" s="84">
        <f t="shared" si="450"/>
        <v>574.6688</v>
      </c>
      <c r="G5590" s="95" t="s">
        <v>246</v>
      </c>
      <c r="H5590" s="69"/>
      <c r="J5590" s="76"/>
      <c r="K5590" s="88"/>
      <c r="N5590" s="18"/>
      <c r="P5590" s="4">
        <v>120.0</v>
      </c>
      <c r="Q5590" s="4"/>
      <c r="R5590" s="4"/>
      <c r="S5590" s="21"/>
      <c r="T5590" s="21"/>
      <c r="V5590" s="89"/>
      <c r="Z5590" s="73"/>
      <c r="AA5590" s="73">
        <v>11.998397542899099</v>
      </c>
      <c r="AB5590" s="4"/>
      <c r="AC5590" s="74"/>
      <c r="AD5590" s="75"/>
      <c r="AE5590" s="75"/>
      <c r="AF5590" s="76"/>
      <c r="AJ5590" s="90">
        <v>1201044.0</v>
      </c>
      <c r="AK5590" s="18"/>
      <c r="AL5590" s="8">
        <f t="shared" si="452"/>
        <v>0</v>
      </c>
      <c r="AO5590" s="8">
        <v>14.010648559259671</v>
      </c>
      <c r="AT5590" s="18"/>
      <c r="AU5590" s="91"/>
    </row>
    <row r="5591" ht="12.0" customHeight="1">
      <c r="A5591" s="97">
        <v>5201044.0</v>
      </c>
      <c r="B5591" s="92" t="s">
        <v>6060</v>
      </c>
      <c r="C5591" s="81" t="str">
        <f t="shared" si="451"/>
        <v/>
      </c>
      <c r="D5591" s="82">
        <v>471.04</v>
      </c>
      <c r="E5591" s="94" t="s">
        <v>245</v>
      </c>
      <c r="F5591" s="84">
        <f t="shared" si="450"/>
        <v>574.6688</v>
      </c>
      <c r="G5591" s="95" t="s">
        <v>246</v>
      </c>
      <c r="H5591" s="69"/>
      <c r="J5591" s="76"/>
      <c r="K5591" s="88"/>
      <c r="N5591" s="18"/>
      <c r="P5591" s="4">
        <v>120.0</v>
      </c>
      <c r="Q5591" s="4"/>
      <c r="R5591" s="4"/>
      <c r="S5591" s="21"/>
      <c r="T5591" s="21"/>
      <c r="V5591" s="89"/>
      <c r="Z5591" s="73"/>
      <c r="AA5591" s="73">
        <v>11.998397542899099</v>
      </c>
      <c r="AB5591" s="4"/>
      <c r="AC5591" s="74"/>
      <c r="AD5591" s="75"/>
      <c r="AE5591" s="75"/>
      <c r="AF5591" s="76"/>
      <c r="AJ5591" s="90">
        <v>1201045.0</v>
      </c>
      <c r="AK5591" s="18"/>
      <c r="AL5591" s="8">
        <f t="shared" si="452"/>
        <v>0</v>
      </c>
      <c r="AO5591" s="8">
        <v>0.6356437909683027</v>
      </c>
      <c r="AT5591" s="18"/>
      <c r="AU5591" s="91"/>
    </row>
    <row r="5592" ht="12.0" customHeight="1">
      <c r="A5592" s="97">
        <v>5201045.0</v>
      </c>
      <c r="B5592" s="92" t="s">
        <v>6061</v>
      </c>
      <c r="C5592" s="81" t="str">
        <f t="shared" si="451"/>
        <v/>
      </c>
      <c r="D5592" s="82">
        <v>471.04</v>
      </c>
      <c r="E5592" s="94" t="s">
        <v>245</v>
      </c>
      <c r="F5592" s="84">
        <f t="shared" si="450"/>
        <v>574.6688</v>
      </c>
      <c r="G5592" s="95" t="s">
        <v>246</v>
      </c>
      <c r="H5592" s="69"/>
      <c r="I5592" s="76"/>
      <c r="J5592" s="76"/>
      <c r="K5592" s="88"/>
      <c r="N5592" s="18"/>
      <c r="P5592" s="4">
        <v>120.0</v>
      </c>
      <c r="Q5592" s="4"/>
      <c r="R5592" s="4"/>
      <c r="S5592" s="21"/>
      <c r="T5592" s="21"/>
      <c r="V5592" s="89"/>
      <c r="Z5592" s="73"/>
      <c r="AA5592" s="73">
        <v>11.998397542899099</v>
      </c>
      <c r="AB5592" s="4"/>
      <c r="AC5592" s="74"/>
      <c r="AD5592" s="75"/>
      <c r="AE5592" s="75"/>
      <c r="AF5592" s="76"/>
      <c r="AJ5592" s="90">
        <v>1201046.0</v>
      </c>
      <c r="AK5592" s="18"/>
      <c r="AL5592" s="8">
        <f t="shared" si="452"/>
        <v>0</v>
      </c>
      <c r="AO5592" s="8">
        <v>1.5215183955757108</v>
      </c>
      <c r="AT5592" s="18"/>
      <c r="AU5592" s="91"/>
    </row>
    <row r="5593" ht="12.0" customHeight="1">
      <c r="A5593" s="97">
        <v>5201046.0</v>
      </c>
      <c r="B5593" s="92" t="s">
        <v>6062</v>
      </c>
      <c r="C5593" s="81" t="str">
        <f t="shared" si="451"/>
        <v/>
      </c>
      <c r="D5593" s="82">
        <v>471.04</v>
      </c>
      <c r="E5593" s="94" t="s">
        <v>245</v>
      </c>
      <c r="F5593" s="84">
        <f t="shared" si="450"/>
        <v>574.6688</v>
      </c>
      <c r="G5593" s="95" t="s">
        <v>246</v>
      </c>
      <c r="H5593" s="69"/>
      <c r="I5593" s="76"/>
      <c r="J5593" s="76"/>
      <c r="K5593" s="88"/>
      <c r="N5593" s="18"/>
      <c r="P5593" s="4">
        <v>120.0</v>
      </c>
      <c r="Q5593" s="4"/>
      <c r="R5593" s="4"/>
      <c r="S5593" s="21"/>
      <c r="T5593" s="21"/>
      <c r="V5593" s="89"/>
      <c r="Z5593" s="73"/>
      <c r="AA5593" s="73">
        <v>11.998397542899099</v>
      </c>
      <c r="AB5593" s="4"/>
      <c r="AC5593" s="74"/>
      <c r="AD5593" s="75"/>
      <c r="AE5593" s="75"/>
      <c r="AF5593" s="76"/>
      <c r="AJ5593" s="90">
        <v>1201047.0</v>
      </c>
      <c r="AK5593" s="18"/>
      <c r="AL5593" s="8">
        <f t="shared" si="452"/>
        <v>0</v>
      </c>
      <c r="AO5593" s="8">
        <v>1.2785382715674225</v>
      </c>
      <c r="AT5593" s="18"/>
      <c r="AU5593" s="91"/>
    </row>
    <row r="5594" ht="12.0" customHeight="1">
      <c r="A5594" s="97">
        <v>5201047.0</v>
      </c>
      <c r="B5594" s="92" t="s">
        <v>6063</v>
      </c>
      <c r="C5594" s="81" t="str">
        <f t="shared" si="451"/>
        <v/>
      </c>
      <c r="D5594" s="82">
        <v>579.58</v>
      </c>
      <c r="E5594" s="94" t="s">
        <v>245</v>
      </c>
      <c r="F5594" s="84">
        <f t="shared" si="450"/>
        <v>707.0876</v>
      </c>
      <c r="G5594" s="95" t="s">
        <v>246</v>
      </c>
      <c r="H5594" s="69"/>
      <c r="I5594" s="76"/>
      <c r="J5594" s="76"/>
      <c r="K5594" s="88"/>
      <c r="N5594" s="18"/>
      <c r="P5594" s="4">
        <v>120.0</v>
      </c>
      <c r="Q5594" s="4"/>
      <c r="R5594" s="4"/>
      <c r="S5594" s="21"/>
      <c r="T5594" s="21"/>
      <c r="V5594" s="89"/>
      <c r="Z5594" s="73"/>
      <c r="AA5594" s="73">
        <v>12.001085334418676</v>
      </c>
      <c r="AB5594" s="4"/>
      <c r="AC5594" s="74"/>
      <c r="AD5594" s="75"/>
      <c r="AE5594" s="75"/>
      <c r="AF5594" s="76"/>
      <c r="AJ5594" s="90">
        <v>1201049.0</v>
      </c>
      <c r="AK5594" s="18"/>
      <c r="AL5594" s="8">
        <f t="shared" si="452"/>
        <v>0</v>
      </c>
      <c r="AO5594" s="8">
        <v>0.7110631867403866</v>
      </c>
      <c r="AT5594" s="18"/>
      <c r="AU5594" s="91"/>
    </row>
    <row r="5595" ht="12.0" customHeight="1">
      <c r="A5595" s="97">
        <v>5201048.0</v>
      </c>
      <c r="B5595" s="92" t="s">
        <v>6064</v>
      </c>
      <c r="C5595" s="81" t="str">
        <f t="shared" si="451"/>
        <v/>
      </c>
      <c r="D5595" s="82">
        <v>579.58</v>
      </c>
      <c r="E5595" s="94" t="s">
        <v>245</v>
      </c>
      <c r="F5595" s="84">
        <f t="shared" si="450"/>
        <v>707.0876</v>
      </c>
      <c r="G5595" s="95" t="s">
        <v>246</v>
      </c>
      <c r="H5595" s="69"/>
      <c r="I5595" s="76"/>
      <c r="J5595" s="76"/>
      <c r="K5595" s="88"/>
      <c r="N5595" s="18"/>
      <c r="P5595" s="4">
        <v>120.0</v>
      </c>
      <c r="Q5595" s="4"/>
      <c r="R5595" s="4"/>
      <c r="S5595" s="21"/>
      <c r="T5595" s="21"/>
      <c r="V5595" s="89"/>
      <c r="Z5595" s="73"/>
      <c r="AA5595" s="73">
        <v>12.001085334418676</v>
      </c>
      <c r="AB5595" s="4"/>
      <c r="AC5595" s="74"/>
      <c r="AD5595" s="75"/>
      <c r="AE5595" s="75"/>
      <c r="AF5595" s="76"/>
      <c r="AJ5595" s="90">
        <v>1201050.0</v>
      </c>
      <c r="AK5595" s="18"/>
      <c r="AL5595" s="8">
        <f t="shared" si="452"/>
        <v>0</v>
      </c>
      <c r="AO5595" s="8">
        <v>0.9818632985768451</v>
      </c>
      <c r="AT5595" s="18"/>
      <c r="AU5595" s="91"/>
    </row>
    <row r="5596" ht="12.0" customHeight="1">
      <c r="A5596" s="97">
        <v>5201049.0</v>
      </c>
      <c r="B5596" s="92" t="s">
        <v>6065</v>
      </c>
      <c r="C5596" s="81" t="str">
        <f t="shared" si="451"/>
        <v/>
      </c>
      <c r="D5596" s="82">
        <v>579.58</v>
      </c>
      <c r="E5596" s="94" t="s">
        <v>245</v>
      </c>
      <c r="F5596" s="84">
        <f t="shared" si="450"/>
        <v>707.0876</v>
      </c>
      <c r="G5596" s="95" t="s">
        <v>246</v>
      </c>
      <c r="H5596" s="69"/>
      <c r="I5596" s="76"/>
      <c r="J5596" s="76"/>
      <c r="K5596" s="88"/>
      <c r="N5596" s="18"/>
      <c r="P5596" s="4">
        <v>120.0</v>
      </c>
      <c r="Q5596" s="4"/>
      <c r="R5596" s="4"/>
      <c r="S5596" s="21"/>
      <c r="T5596" s="21"/>
      <c r="V5596" s="89"/>
      <c r="Z5596" s="73"/>
      <c r="AA5596" s="73">
        <v>12.001085334418676</v>
      </c>
      <c r="AB5596" s="4"/>
      <c r="AC5596" s="74"/>
      <c r="AD5596" s="75"/>
      <c r="AE5596" s="75"/>
      <c r="AF5596" s="76"/>
      <c r="AJ5596" s="90">
        <v>1201051.0</v>
      </c>
      <c r="AK5596" s="18"/>
      <c r="AL5596" s="8">
        <f t="shared" si="452"/>
        <v>0</v>
      </c>
      <c r="AO5596" s="8">
        <v>4.270082574539925</v>
      </c>
      <c r="AT5596" s="18"/>
      <c r="AU5596" s="91"/>
    </row>
    <row r="5597" ht="12.0" customHeight="1">
      <c r="A5597" s="97">
        <v>5201050.0</v>
      </c>
      <c r="B5597" s="92" t="s">
        <v>6066</v>
      </c>
      <c r="C5597" s="81" t="str">
        <f t="shared" si="451"/>
        <v/>
      </c>
      <c r="D5597" s="82">
        <v>579.58</v>
      </c>
      <c r="E5597" s="94" t="s">
        <v>245</v>
      </c>
      <c r="F5597" s="84">
        <f t="shared" si="450"/>
        <v>707.0876</v>
      </c>
      <c r="G5597" s="95" t="s">
        <v>246</v>
      </c>
      <c r="H5597" s="69"/>
      <c r="I5597" s="87" t="s">
        <v>6067</v>
      </c>
      <c r="J5597" s="76"/>
      <c r="K5597" s="88"/>
      <c r="N5597" s="18"/>
      <c r="P5597" s="4">
        <v>120.0</v>
      </c>
      <c r="Q5597" s="4"/>
      <c r="R5597" s="4"/>
      <c r="S5597" s="21"/>
      <c r="T5597" s="21"/>
      <c r="V5597" s="89"/>
      <c r="Z5597" s="73"/>
      <c r="AA5597" s="73">
        <v>12.001085334418676</v>
      </c>
      <c r="AB5597" s="4"/>
      <c r="AC5597" s="74"/>
      <c r="AD5597" s="75"/>
      <c r="AE5597" s="75"/>
      <c r="AF5597" s="76"/>
      <c r="AJ5597" s="90">
        <v>1201052.0</v>
      </c>
      <c r="AK5597" s="18"/>
      <c r="AL5597" s="8">
        <f t="shared" si="452"/>
        <v>0</v>
      </c>
      <c r="AO5597" s="8">
        <v>0.3532338881136</v>
      </c>
      <c r="AT5597" s="18"/>
      <c r="AU5597" s="91"/>
    </row>
    <row r="5598" ht="12.0" customHeight="1">
      <c r="A5598" s="97">
        <v>1201053.0</v>
      </c>
      <c r="B5598" s="92" t="s">
        <v>6068</v>
      </c>
      <c r="C5598" s="81" t="str">
        <f t="shared" si="451"/>
        <v/>
      </c>
      <c r="D5598" s="82">
        <v>271.65</v>
      </c>
      <c r="E5598" s="83" t="s">
        <v>245</v>
      </c>
      <c r="F5598" s="127">
        <f t="shared" si="450"/>
        <v>331.413</v>
      </c>
      <c r="G5598" s="95" t="s">
        <v>246</v>
      </c>
      <c r="H5598" s="69"/>
      <c r="I5598" s="187" t="s">
        <v>6069</v>
      </c>
      <c r="J5598" s="76"/>
      <c r="K5598" s="88"/>
      <c r="N5598" s="18"/>
      <c r="P5598" s="4">
        <v>120.0</v>
      </c>
      <c r="Q5598" s="4"/>
      <c r="R5598" s="4"/>
      <c r="S5598" s="21"/>
      <c r="T5598" s="21"/>
      <c r="V5598" s="89"/>
      <c r="Z5598" s="73"/>
      <c r="AA5598" s="73">
        <v>0.0</v>
      </c>
      <c r="AB5598" s="4"/>
      <c r="AC5598" s="74"/>
      <c r="AD5598" s="75"/>
      <c r="AE5598" s="75"/>
      <c r="AF5598" s="76"/>
      <c r="AJ5598" s="90"/>
      <c r="AK5598" s="18"/>
      <c r="AL5598" s="8">
        <f t="shared" si="452"/>
        <v>0</v>
      </c>
      <c r="AO5598" s="8">
        <v>106.2055126568287</v>
      </c>
      <c r="AT5598" s="18"/>
      <c r="AU5598" s="91"/>
    </row>
    <row r="5599" ht="12.0" customHeight="1">
      <c r="A5599" s="97">
        <v>5201052.0</v>
      </c>
      <c r="B5599" s="92" t="s">
        <v>6070</v>
      </c>
      <c r="C5599" s="81" t="str">
        <f t="shared" si="451"/>
        <v/>
      </c>
      <c r="D5599" s="82">
        <v>567.68</v>
      </c>
      <c r="E5599" s="94" t="s">
        <v>245</v>
      </c>
      <c r="F5599" s="84">
        <f t="shared" si="450"/>
        <v>692.5696</v>
      </c>
      <c r="G5599" s="95" t="s">
        <v>246</v>
      </c>
      <c r="H5599" s="69"/>
      <c r="I5599" s="188"/>
      <c r="J5599" s="76"/>
      <c r="K5599" s="88"/>
      <c r="N5599" s="18"/>
      <c r="P5599" s="4">
        <v>120.0</v>
      </c>
      <c r="Q5599" s="4"/>
      <c r="R5599" s="4"/>
      <c r="S5599" s="21"/>
      <c r="T5599" s="21"/>
      <c r="V5599" s="89"/>
      <c r="Z5599" s="73"/>
      <c r="AA5599" s="73">
        <v>12.000332419180594</v>
      </c>
      <c r="AB5599" s="4"/>
      <c r="AC5599" s="74"/>
      <c r="AD5599" s="75"/>
      <c r="AE5599" s="75"/>
      <c r="AF5599" s="76"/>
      <c r="AJ5599" s="90">
        <v>1201054.0</v>
      </c>
      <c r="AK5599" s="18"/>
      <c r="AL5599" s="8">
        <f t="shared" si="452"/>
        <v>0</v>
      </c>
      <c r="AO5599" s="8">
        <v>28.863639181154554</v>
      </c>
      <c r="AT5599" s="18"/>
      <c r="AU5599" s="91"/>
    </row>
    <row r="5600" ht="12.0" customHeight="1">
      <c r="A5600" s="97">
        <v>5201053.0</v>
      </c>
      <c r="B5600" s="92" t="s">
        <v>6071</v>
      </c>
      <c r="C5600" s="81" t="str">
        <f t="shared" si="451"/>
        <v/>
      </c>
      <c r="D5600" s="82">
        <v>567.68</v>
      </c>
      <c r="E5600" s="94" t="s">
        <v>245</v>
      </c>
      <c r="F5600" s="84">
        <f t="shared" si="450"/>
        <v>692.5696</v>
      </c>
      <c r="G5600" s="95" t="s">
        <v>246</v>
      </c>
      <c r="H5600" s="69"/>
      <c r="I5600" s="19" t="s">
        <v>6072</v>
      </c>
      <c r="J5600" s="76"/>
      <c r="K5600" s="88"/>
      <c r="N5600" s="18"/>
      <c r="P5600" s="4">
        <v>120.0</v>
      </c>
      <c r="Q5600" s="4"/>
      <c r="R5600" s="4"/>
      <c r="S5600" s="21"/>
      <c r="T5600" s="21"/>
      <c r="V5600" s="89"/>
      <c r="Z5600" s="73"/>
      <c r="AA5600" s="73">
        <v>12.000332419180594</v>
      </c>
      <c r="AB5600" s="4"/>
      <c r="AC5600" s="74"/>
      <c r="AD5600" s="75"/>
      <c r="AE5600" s="75"/>
      <c r="AF5600" s="76"/>
      <c r="AJ5600" s="90">
        <v>1201055.0</v>
      </c>
      <c r="AK5600" s="18"/>
      <c r="AL5600" s="8">
        <f t="shared" si="452"/>
        <v>0</v>
      </c>
      <c r="AO5600" s="8">
        <v>1.3950758937558032</v>
      </c>
      <c r="AT5600" s="18"/>
      <c r="AU5600" s="91"/>
    </row>
    <row r="5601" ht="12.0" customHeight="1">
      <c r="A5601" s="97">
        <v>5201054.0</v>
      </c>
      <c r="B5601" s="92" t="s">
        <v>6073</v>
      </c>
      <c r="C5601" s="81" t="str">
        <f t="shared" si="451"/>
        <v/>
      </c>
      <c r="D5601" s="82">
        <v>567.68</v>
      </c>
      <c r="E5601" s="94" t="s">
        <v>245</v>
      </c>
      <c r="F5601" s="84">
        <f t="shared" si="450"/>
        <v>692.5696</v>
      </c>
      <c r="G5601" s="95" t="s">
        <v>246</v>
      </c>
      <c r="H5601" s="69"/>
      <c r="J5601" s="76"/>
      <c r="K5601" s="88"/>
      <c r="N5601" s="18"/>
      <c r="P5601" s="4">
        <v>120.0</v>
      </c>
      <c r="Q5601" s="4"/>
      <c r="R5601" s="4"/>
      <c r="S5601" s="21"/>
      <c r="T5601" s="21"/>
      <c r="V5601" s="89"/>
      <c r="Z5601" s="73"/>
      <c r="AA5601" s="73">
        <v>12.000332419180594</v>
      </c>
      <c r="AB5601" s="4"/>
      <c r="AC5601" s="74"/>
      <c r="AD5601" s="75"/>
      <c r="AE5601" s="75"/>
      <c r="AF5601" s="76"/>
      <c r="AJ5601" s="90">
        <v>1201056.0</v>
      </c>
      <c r="AK5601" s="18"/>
      <c r="AL5601" s="8">
        <f t="shared" si="452"/>
        <v>0</v>
      </c>
      <c r="AO5601" s="8">
        <v>1.7438448671947542</v>
      </c>
      <c r="AT5601" s="18"/>
      <c r="AU5601" s="91"/>
    </row>
    <row r="5602" ht="12.0" customHeight="1">
      <c r="A5602" s="97">
        <v>5201055.0</v>
      </c>
      <c r="B5602" s="92" t="s">
        <v>6074</v>
      </c>
      <c r="C5602" s="81" t="str">
        <f t="shared" si="451"/>
        <v/>
      </c>
      <c r="D5602" s="82">
        <v>567.68</v>
      </c>
      <c r="E5602" s="94" t="s">
        <v>245</v>
      </c>
      <c r="F5602" s="84">
        <f t="shared" si="450"/>
        <v>692.5696</v>
      </c>
      <c r="G5602" s="95" t="s">
        <v>246</v>
      </c>
      <c r="H5602" s="69"/>
      <c r="J5602" s="76"/>
      <c r="K5602" s="88"/>
      <c r="N5602" s="18"/>
      <c r="P5602" s="4">
        <v>120.0</v>
      </c>
      <c r="Q5602" s="4"/>
      <c r="R5602" s="4"/>
      <c r="S5602" s="21"/>
      <c r="T5602" s="21"/>
      <c r="V5602" s="89"/>
      <c r="Z5602" s="73"/>
      <c r="AA5602" s="73">
        <v>12.000332419180594</v>
      </c>
      <c r="AB5602" s="4"/>
      <c r="AC5602" s="74"/>
      <c r="AD5602" s="75"/>
      <c r="AE5602" s="75"/>
      <c r="AF5602" s="76"/>
      <c r="AJ5602" s="90">
        <v>1201057.0</v>
      </c>
      <c r="AK5602" s="18"/>
      <c r="AL5602" s="8">
        <f t="shared" si="452"/>
        <v>0</v>
      </c>
      <c r="AO5602" s="8">
        <v>7.473620859406089</v>
      </c>
      <c r="AT5602" s="18"/>
      <c r="AU5602" s="91"/>
    </row>
    <row r="5603" ht="12.0" customHeight="1">
      <c r="A5603" s="97">
        <v>5201056.0</v>
      </c>
      <c r="B5603" s="92" t="s">
        <v>6075</v>
      </c>
      <c r="C5603" s="81" t="str">
        <f t="shared" si="451"/>
        <v/>
      </c>
      <c r="D5603" s="82">
        <v>567.68</v>
      </c>
      <c r="E5603" s="94" t="s">
        <v>245</v>
      </c>
      <c r="F5603" s="84">
        <f t="shared" si="450"/>
        <v>692.5696</v>
      </c>
      <c r="G5603" s="95" t="s">
        <v>246</v>
      </c>
      <c r="H5603" s="69"/>
      <c r="J5603" s="76"/>
      <c r="K5603" s="88"/>
      <c r="N5603" s="18"/>
      <c r="P5603" s="4">
        <v>120.0</v>
      </c>
      <c r="Q5603" s="4"/>
      <c r="R5603" s="4"/>
      <c r="S5603" s="21"/>
      <c r="T5603" s="21"/>
      <c r="V5603" s="89"/>
      <c r="Z5603" s="73"/>
      <c r="AA5603" s="73">
        <v>12.000332419180594</v>
      </c>
      <c r="AB5603" s="4"/>
      <c r="AC5603" s="74"/>
      <c r="AD5603" s="75"/>
      <c r="AE5603" s="75"/>
      <c r="AF5603" s="76"/>
      <c r="AJ5603" s="90">
        <v>1201058.0</v>
      </c>
      <c r="AK5603" s="18"/>
      <c r="AL5603" s="8">
        <f t="shared" si="452"/>
        <v>0</v>
      </c>
      <c r="AO5603" s="8">
        <v>5.894686875024522</v>
      </c>
      <c r="AT5603" s="18"/>
      <c r="AU5603" s="91"/>
    </row>
    <row r="5604" ht="12.0" customHeight="1">
      <c r="A5604" s="97">
        <v>5201057.0</v>
      </c>
      <c r="B5604" s="92" t="s">
        <v>6076</v>
      </c>
      <c r="C5604" s="81" t="str">
        <f t="shared" si="451"/>
        <v/>
      </c>
      <c r="D5604" s="82">
        <v>658.46</v>
      </c>
      <c r="E5604" s="94" t="s">
        <v>245</v>
      </c>
      <c r="F5604" s="84">
        <f t="shared" si="450"/>
        <v>803.3212</v>
      </c>
      <c r="G5604" s="95" t="s">
        <v>246</v>
      </c>
      <c r="H5604" s="69"/>
      <c r="I5604" s="187" t="s">
        <v>6077</v>
      </c>
      <c r="J5604" s="76"/>
      <c r="K5604" s="88"/>
      <c r="N5604" s="18"/>
      <c r="P5604" s="4">
        <v>120.0</v>
      </c>
      <c r="Q5604" s="4"/>
      <c r="R5604" s="4"/>
      <c r="S5604" s="21"/>
      <c r="T5604" s="21"/>
      <c r="V5604" s="89"/>
      <c r="Z5604" s="73"/>
      <c r="AA5604" s="73">
        <v>12.000859763087504</v>
      </c>
      <c r="AB5604" s="4"/>
      <c r="AC5604" s="74"/>
      <c r="AD5604" s="75"/>
      <c r="AE5604" s="75"/>
      <c r="AF5604" s="76"/>
      <c r="AJ5604" s="90">
        <v>1201059.0</v>
      </c>
      <c r="AK5604" s="18"/>
      <c r="AL5604" s="8">
        <f t="shared" si="452"/>
        <v>0</v>
      </c>
      <c r="AO5604" s="8">
        <v>22.551282365597885</v>
      </c>
      <c r="AT5604" s="18"/>
      <c r="AU5604" s="91"/>
    </row>
    <row r="5605" ht="12.0" customHeight="1">
      <c r="A5605" s="97">
        <v>5201058.0</v>
      </c>
      <c r="B5605" s="92" t="s">
        <v>6078</v>
      </c>
      <c r="C5605" s="81" t="str">
        <f t="shared" si="451"/>
        <v/>
      </c>
      <c r="D5605" s="82">
        <v>658.46</v>
      </c>
      <c r="E5605" s="94" t="s">
        <v>245</v>
      </c>
      <c r="F5605" s="84">
        <f t="shared" si="450"/>
        <v>803.3212</v>
      </c>
      <c r="G5605" s="95" t="s">
        <v>246</v>
      </c>
      <c r="H5605" s="69"/>
      <c r="I5605" s="188"/>
      <c r="J5605" s="76"/>
      <c r="K5605" s="88"/>
      <c r="N5605" s="18"/>
      <c r="P5605" s="4">
        <v>120.0</v>
      </c>
      <c r="Q5605" s="4"/>
      <c r="R5605" s="4"/>
      <c r="S5605" s="21"/>
      <c r="T5605" s="21"/>
      <c r="V5605" s="89"/>
      <c r="Z5605" s="73"/>
      <c r="AA5605" s="73">
        <v>12.000859763087504</v>
      </c>
      <c r="AB5605" s="4"/>
      <c r="AC5605" s="74"/>
      <c r="AD5605" s="75"/>
      <c r="AE5605" s="75"/>
      <c r="AF5605" s="76"/>
      <c r="AJ5605" s="90">
        <v>1201060.0</v>
      </c>
      <c r="AK5605" s="18"/>
      <c r="AL5605" s="8">
        <f t="shared" si="452"/>
        <v>0</v>
      </c>
      <c r="AO5605" s="8">
        <v>1.747314856414364</v>
      </c>
      <c r="AT5605" s="18"/>
      <c r="AU5605" s="91"/>
    </row>
    <row r="5606" ht="12.0" customHeight="1">
      <c r="A5606" s="97">
        <v>5201059.0</v>
      </c>
      <c r="B5606" s="92" t="s">
        <v>6079</v>
      </c>
      <c r="C5606" s="81" t="str">
        <f t="shared" si="451"/>
        <v/>
      </c>
      <c r="D5606" s="82">
        <v>658.46</v>
      </c>
      <c r="E5606" s="94" t="s">
        <v>245</v>
      </c>
      <c r="F5606" s="84">
        <f t="shared" si="450"/>
        <v>803.3212</v>
      </c>
      <c r="G5606" s="95" t="s">
        <v>246</v>
      </c>
      <c r="H5606" s="69"/>
      <c r="I5606" s="76"/>
      <c r="J5606" s="76"/>
      <c r="K5606" s="88"/>
      <c r="N5606" s="18"/>
      <c r="P5606" s="4">
        <v>120.0</v>
      </c>
      <c r="Q5606" s="4"/>
      <c r="R5606" s="4"/>
      <c r="S5606" s="21"/>
      <c r="T5606" s="21"/>
      <c r="V5606" s="89"/>
      <c r="Z5606" s="73"/>
      <c r="AA5606" s="73">
        <v>12.000859763087504</v>
      </c>
      <c r="AB5606" s="4"/>
      <c r="AC5606" s="74"/>
      <c r="AD5606" s="75"/>
      <c r="AE5606" s="75"/>
      <c r="AF5606" s="76"/>
      <c r="AJ5606" s="90">
        <v>1201061.0</v>
      </c>
      <c r="AK5606" s="18"/>
      <c r="AL5606" s="8">
        <f t="shared" si="452"/>
        <v>0</v>
      </c>
      <c r="AO5606" s="8">
        <v>1.826939330883879</v>
      </c>
      <c r="AT5606" s="18"/>
      <c r="AU5606" s="91"/>
    </row>
    <row r="5607" ht="12.0" customHeight="1">
      <c r="A5607" s="97">
        <v>5201060.0</v>
      </c>
      <c r="B5607" s="92" t="s">
        <v>6080</v>
      </c>
      <c r="C5607" s="81" t="str">
        <f t="shared" si="451"/>
        <v/>
      </c>
      <c r="D5607" s="82">
        <v>658.46</v>
      </c>
      <c r="E5607" s="94" t="s">
        <v>245</v>
      </c>
      <c r="F5607" s="84">
        <f t="shared" si="450"/>
        <v>803.3212</v>
      </c>
      <c r="G5607" s="95" t="s">
        <v>246</v>
      </c>
      <c r="H5607" s="69"/>
      <c r="I5607" s="187" t="s">
        <v>6081</v>
      </c>
      <c r="J5607" s="76"/>
      <c r="K5607" s="88"/>
      <c r="N5607" s="18"/>
      <c r="P5607" s="4">
        <v>120.0</v>
      </c>
      <c r="Q5607" s="4"/>
      <c r="R5607" s="4"/>
      <c r="S5607" s="21"/>
      <c r="T5607" s="21"/>
      <c r="V5607" s="89"/>
      <c r="Z5607" s="73"/>
      <c r="AA5607" s="73">
        <v>12.000859763087504</v>
      </c>
      <c r="AB5607" s="4"/>
      <c r="AC5607" s="74"/>
      <c r="AD5607" s="75"/>
      <c r="AE5607" s="75"/>
      <c r="AF5607" s="76"/>
      <c r="AJ5607" s="90">
        <v>1201062.0</v>
      </c>
      <c r="AK5607" s="18"/>
      <c r="AL5607" s="8">
        <f t="shared" si="452"/>
        <v>0</v>
      </c>
      <c r="AO5607" s="8">
        <v>4.123663061137899</v>
      </c>
      <c r="AT5607" s="18"/>
      <c r="AU5607" s="91"/>
    </row>
    <row r="5608" ht="12.0" customHeight="1">
      <c r="A5608" s="97">
        <v>5201061.0</v>
      </c>
      <c r="B5608" s="92" t="s">
        <v>6082</v>
      </c>
      <c r="C5608" s="81" t="str">
        <f t="shared" si="451"/>
        <v/>
      </c>
      <c r="D5608" s="82">
        <v>658.46</v>
      </c>
      <c r="E5608" s="94" t="s">
        <v>245</v>
      </c>
      <c r="F5608" s="84">
        <f t="shared" si="450"/>
        <v>803.3212</v>
      </c>
      <c r="G5608" s="95" t="s">
        <v>246</v>
      </c>
      <c r="H5608" s="69"/>
      <c r="I5608" s="188"/>
      <c r="J5608" s="76"/>
      <c r="K5608" s="88"/>
      <c r="N5608" s="18"/>
      <c r="P5608" s="4">
        <v>120.0</v>
      </c>
      <c r="Q5608" s="4"/>
      <c r="R5608" s="4"/>
      <c r="S5608" s="21"/>
      <c r="T5608" s="21"/>
      <c r="V5608" s="89"/>
      <c r="Z5608" s="73"/>
      <c r="AA5608" s="73">
        <v>12.000859763087504</v>
      </c>
      <c r="AB5608" s="4"/>
      <c r="AC5608" s="74"/>
      <c r="AD5608" s="75"/>
      <c r="AE5608" s="75"/>
      <c r="AF5608" s="76"/>
      <c r="AJ5608" s="90">
        <v>1201063.0</v>
      </c>
      <c r="AK5608" s="18"/>
      <c r="AL5608" s="8">
        <f t="shared" si="452"/>
        <v>0</v>
      </c>
      <c r="AO5608" s="8">
        <v>0.831383681681028</v>
      </c>
      <c r="AT5608" s="18"/>
      <c r="AU5608" s="91"/>
    </row>
    <row r="5609" ht="12.0" customHeight="1">
      <c r="A5609" s="97">
        <v>5201062.0</v>
      </c>
      <c r="B5609" s="92" t="s">
        <v>6083</v>
      </c>
      <c r="C5609" s="81" t="str">
        <f t="shared" si="451"/>
        <v/>
      </c>
      <c r="D5609" s="82">
        <v>993.09</v>
      </c>
      <c r="E5609" s="94" t="s">
        <v>245</v>
      </c>
      <c r="F5609" s="84">
        <f t="shared" si="450"/>
        <v>1211.5698</v>
      </c>
      <c r="G5609" s="95" t="s">
        <v>246</v>
      </c>
      <c r="H5609" s="69"/>
      <c r="I5609" s="76"/>
      <c r="J5609" s="76"/>
      <c r="K5609" s="88"/>
      <c r="N5609" s="18"/>
      <c r="P5609" s="4">
        <v>120.0</v>
      </c>
      <c r="Q5609" s="4"/>
      <c r="R5609" s="4"/>
      <c r="S5609" s="21"/>
      <c r="T5609" s="21"/>
      <c r="V5609" s="89"/>
      <c r="Z5609" s="73"/>
      <c r="AA5609" s="73">
        <v>11.99980997925607</v>
      </c>
      <c r="AB5609" s="4"/>
      <c r="AC5609" s="74"/>
      <c r="AD5609" s="75"/>
      <c r="AE5609" s="75"/>
      <c r="AF5609" s="76"/>
      <c r="AJ5609" s="90">
        <v>1201064.0</v>
      </c>
      <c r="AK5609" s="18"/>
      <c r="AL5609" s="8">
        <f t="shared" si="452"/>
        <v>0</v>
      </c>
      <c r="AO5609" s="8">
        <v>1.7920585863050122</v>
      </c>
      <c r="AT5609" s="18"/>
      <c r="AU5609" s="91"/>
    </row>
    <row r="5610" ht="12.0" customHeight="1">
      <c r="A5610" s="97">
        <v>5201063.0</v>
      </c>
      <c r="B5610" s="92" t="s">
        <v>6084</v>
      </c>
      <c r="C5610" s="81" t="str">
        <f t="shared" si="451"/>
        <v/>
      </c>
      <c r="D5610" s="82">
        <v>993.09</v>
      </c>
      <c r="E5610" s="94" t="s">
        <v>245</v>
      </c>
      <c r="F5610" s="84">
        <f t="shared" si="450"/>
        <v>1211.5698</v>
      </c>
      <c r="G5610" s="95" t="s">
        <v>246</v>
      </c>
      <c r="H5610" s="69"/>
      <c r="I5610" s="76"/>
      <c r="J5610" s="76"/>
      <c r="K5610" s="88"/>
      <c r="N5610" s="18"/>
      <c r="P5610" s="4">
        <v>120.0</v>
      </c>
      <c r="Q5610" s="4"/>
      <c r="R5610" s="4"/>
      <c r="S5610" s="21"/>
      <c r="T5610" s="21"/>
      <c r="V5610" s="89"/>
      <c r="Z5610" s="73"/>
      <c r="AA5610" s="73">
        <v>11.99980997925607</v>
      </c>
      <c r="AB5610" s="4"/>
      <c r="AC5610" s="74"/>
      <c r="AD5610" s="75"/>
      <c r="AE5610" s="75"/>
      <c r="AF5610" s="76"/>
      <c r="AJ5610" s="90">
        <v>1201065.0</v>
      </c>
      <c r="AK5610" s="18"/>
      <c r="AL5610" s="8">
        <f t="shared" si="452"/>
        <v>0</v>
      </c>
      <c r="AO5610" s="8">
        <v>3.369574947489002</v>
      </c>
      <c r="AT5610" s="18"/>
      <c r="AU5610" s="91"/>
    </row>
    <row r="5611" ht="12.0" customHeight="1">
      <c r="A5611" s="97">
        <v>5201064.0</v>
      </c>
      <c r="B5611" s="92" t="s">
        <v>6085</v>
      </c>
      <c r="C5611" s="81" t="str">
        <f t="shared" si="451"/>
        <v/>
      </c>
      <c r="D5611" s="82">
        <v>993.09</v>
      </c>
      <c r="E5611" s="94" t="s">
        <v>245</v>
      </c>
      <c r="F5611" s="84">
        <f t="shared" si="450"/>
        <v>1211.5698</v>
      </c>
      <c r="G5611" s="95" t="s">
        <v>246</v>
      </c>
      <c r="H5611" s="69"/>
      <c r="I5611" s="76"/>
      <c r="J5611" s="76"/>
      <c r="K5611" s="88"/>
      <c r="N5611" s="18"/>
      <c r="P5611" s="4">
        <v>120.0</v>
      </c>
      <c r="Q5611" s="4"/>
      <c r="R5611" s="4"/>
      <c r="S5611" s="21"/>
      <c r="T5611" s="21"/>
      <c r="V5611" s="89"/>
      <c r="Z5611" s="73"/>
      <c r="AA5611" s="73">
        <v>11.99980997925607</v>
      </c>
      <c r="AB5611" s="4"/>
      <c r="AC5611" s="74"/>
      <c r="AD5611" s="75"/>
      <c r="AE5611" s="75"/>
      <c r="AF5611" s="76"/>
      <c r="AJ5611" s="90">
        <v>1201066.0</v>
      </c>
      <c r="AK5611" s="18"/>
      <c r="AL5611" s="8">
        <f t="shared" si="452"/>
        <v>0</v>
      </c>
      <c r="AO5611" s="8">
        <v>25.18313908123359</v>
      </c>
      <c r="AT5611" s="18"/>
      <c r="AU5611" s="91"/>
    </row>
    <row r="5612" ht="12.0" customHeight="1">
      <c r="A5612" s="97">
        <v>5201065.0</v>
      </c>
      <c r="B5612" s="92" t="s">
        <v>6086</v>
      </c>
      <c r="C5612" s="81" t="str">
        <f t="shared" si="451"/>
        <v/>
      </c>
      <c r="D5612" s="82">
        <v>993.09</v>
      </c>
      <c r="E5612" s="94" t="s">
        <v>245</v>
      </c>
      <c r="F5612" s="84">
        <f t="shared" si="450"/>
        <v>1211.5698</v>
      </c>
      <c r="G5612" s="95" t="s">
        <v>246</v>
      </c>
      <c r="H5612" s="69"/>
      <c r="I5612" s="76"/>
      <c r="J5612" s="76"/>
      <c r="K5612" s="88"/>
      <c r="N5612" s="18"/>
      <c r="P5612" s="4">
        <v>120.0</v>
      </c>
      <c r="Q5612" s="4"/>
      <c r="R5612" s="4"/>
      <c r="S5612" s="21"/>
      <c r="T5612" s="21"/>
      <c r="V5612" s="89"/>
      <c r="Z5612" s="73"/>
      <c r="AA5612" s="73">
        <v>11.99980997925607</v>
      </c>
      <c r="AB5612" s="4"/>
      <c r="AC5612" s="74"/>
      <c r="AD5612" s="75"/>
      <c r="AE5612" s="75"/>
      <c r="AF5612" s="76"/>
      <c r="AJ5612" s="90">
        <v>1201067.0</v>
      </c>
      <c r="AK5612" s="18"/>
      <c r="AL5612" s="8">
        <f t="shared" si="452"/>
        <v>0</v>
      </c>
      <c r="AO5612" s="8">
        <v>12.931882230903737</v>
      </c>
      <c r="AT5612" s="18"/>
      <c r="AU5612" s="91"/>
    </row>
    <row r="5613" ht="12.0" customHeight="1">
      <c r="A5613" s="97">
        <v>5201066.0</v>
      </c>
      <c r="B5613" s="92" t="s">
        <v>6087</v>
      </c>
      <c r="C5613" s="81" t="str">
        <f t="shared" si="451"/>
        <v/>
      </c>
      <c r="D5613" s="82">
        <v>1005.86</v>
      </c>
      <c r="E5613" s="94" t="s">
        <v>245</v>
      </c>
      <c r="F5613" s="84">
        <f t="shared" si="450"/>
        <v>1227.1492</v>
      </c>
      <c r="G5613" s="95" t="s">
        <v>246</v>
      </c>
      <c r="H5613" s="69"/>
      <c r="I5613" s="76"/>
      <c r="J5613" s="76"/>
      <c r="K5613" s="88"/>
      <c r="N5613" s="18"/>
      <c r="P5613" s="4">
        <v>120.0</v>
      </c>
      <c r="Q5613" s="4"/>
      <c r="R5613" s="4"/>
      <c r="S5613" s="21"/>
      <c r="T5613" s="21"/>
      <c r="V5613" s="89"/>
      <c r="Z5613" s="73"/>
      <c r="AA5613" s="73">
        <v>12.000500281408293</v>
      </c>
      <c r="AB5613" s="4"/>
      <c r="AC5613" s="74"/>
      <c r="AD5613" s="75"/>
      <c r="AE5613" s="75"/>
      <c r="AF5613" s="76"/>
      <c r="AJ5613" s="90">
        <v>1201068.0</v>
      </c>
      <c r="AK5613" s="18"/>
      <c r="AL5613" s="8">
        <f t="shared" si="452"/>
        <v>0</v>
      </c>
      <c r="AO5613" s="8">
        <v>3.280591341325211</v>
      </c>
      <c r="AT5613" s="18"/>
      <c r="AU5613" s="91"/>
    </row>
    <row r="5614" ht="12.0" customHeight="1">
      <c r="A5614" s="97">
        <v>5201067.0</v>
      </c>
      <c r="B5614" s="92" t="s">
        <v>6088</v>
      </c>
      <c r="C5614" s="81" t="str">
        <f t="shared" si="451"/>
        <v/>
      </c>
      <c r="D5614" s="82">
        <v>1005.86</v>
      </c>
      <c r="E5614" s="94" t="s">
        <v>245</v>
      </c>
      <c r="F5614" s="84">
        <f t="shared" si="450"/>
        <v>1227.1492</v>
      </c>
      <c r="G5614" s="95" t="s">
        <v>246</v>
      </c>
      <c r="H5614" s="69"/>
      <c r="I5614" s="76"/>
      <c r="J5614" s="76"/>
      <c r="K5614" s="88"/>
      <c r="N5614" s="18"/>
      <c r="P5614" s="4">
        <v>120.0</v>
      </c>
      <c r="Q5614" s="4"/>
      <c r="R5614" s="4"/>
      <c r="S5614" s="21"/>
      <c r="T5614" s="21"/>
      <c r="V5614" s="89"/>
      <c r="Z5614" s="73"/>
      <c r="AA5614" s="73">
        <v>12.000500281408293</v>
      </c>
      <c r="AB5614" s="4"/>
      <c r="AC5614" s="74"/>
      <c r="AD5614" s="75"/>
      <c r="AE5614" s="75"/>
      <c r="AF5614" s="76"/>
      <c r="AJ5614" s="90">
        <v>1201069.0</v>
      </c>
      <c r="AK5614" s="18"/>
      <c r="AL5614" s="8">
        <f t="shared" si="452"/>
        <v>0</v>
      </c>
      <c r="AO5614" s="8">
        <v>1.4101646362711353</v>
      </c>
      <c r="AT5614" s="18"/>
      <c r="AU5614" s="91"/>
    </row>
    <row r="5615" ht="12.0" customHeight="1">
      <c r="A5615" s="97">
        <v>5201068.0</v>
      </c>
      <c r="B5615" s="92" t="s">
        <v>6089</v>
      </c>
      <c r="C5615" s="81" t="str">
        <f t="shared" si="451"/>
        <v/>
      </c>
      <c r="D5615" s="82">
        <v>1005.86</v>
      </c>
      <c r="E5615" s="94" t="s">
        <v>245</v>
      </c>
      <c r="F5615" s="84">
        <f t="shared" si="450"/>
        <v>1227.1492</v>
      </c>
      <c r="G5615" s="95" t="s">
        <v>246</v>
      </c>
      <c r="H5615" s="69"/>
      <c r="I5615" s="76"/>
      <c r="J5615" s="76"/>
      <c r="K5615" s="88"/>
      <c r="N5615" s="18"/>
      <c r="P5615" s="4">
        <v>120.0</v>
      </c>
      <c r="Q5615" s="4"/>
      <c r="R5615" s="4"/>
      <c r="S5615" s="21"/>
      <c r="T5615" s="21"/>
      <c r="V5615" s="89"/>
      <c r="Z5615" s="73"/>
      <c r="AA5615" s="73">
        <v>12.000500281408293</v>
      </c>
      <c r="AB5615" s="4"/>
      <c r="AC5615" s="74"/>
      <c r="AD5615" s="75"/>
      <c r="AE5615" s="75"/>
      <c r="AF5615" s="76"/>
      <c r="AJ5615" s="90">
        <v>1201070.0</v>
      </c>
      <c r="AK5615" s="18"/>
      <c r="AL5615" s="8">
        <f t="shared" si="452"/>
        <v>0</v>
      </c>
      <c r="AO5615" s="8">
        <v>4.870156218049798</v>
      </c>
      <c r="AT5615" s="18"/>
      <c r="AU5615" s="91"/>
    </row>
    <row r="5616" ht="12.0" customHeight="1">
      <c r="A5616" s="97">
        <v>5201069.0</v>
      </c>
      <c r="B5616" s="92" t="s">
        <v>6090</v>
      </c>
      <c r="C5616" s="81" t="str">
        <f t="shared" si="451"/>
        <v/>
      </c>
      <c r="D5616" s="82">
        <v>1005.86</v>
      </c>
      <c r="E5616" s="94" t="s">
        <v>245</v>
      </c>
      <c r="F5616" s="84">
        <f t="shared" si="450"/>
        <v>1227.1492</v>
      </c>
      <c r="G5616" s="95" t="s">
        <v>246</v>
      </c>
      <c r="H5616" s="69"/>
      <c r="I5616" s="76"/>
      <c r="J5616" s="76"/>
      <c r="K5616" s="88"/>
      <c r="N5616" s="18"/>
      <c r="P5616" s="4">
        <v>120.0</v>
      </c>
      <c r="Q5616" s="4"/>
      <c r="R5616" s="4"/>
      <c r="S5616" s="21"/>
      <c r="T5616" s="21"/>
      <c r="V5616" s="89"/>
      <c r="Z5616" s="73"/>
      <c r="AA5616" s="73">
        <v>12.000500281408293</v>
      </c>
      <c r="AB5616" s="4"/>
      <c r="AC5616" s="74"/>
      <c r="AD5616" s="75"/>
      <c r="AE5616" s="75"/>
      <c r="AF5616" s="76"/>
      <c r="AJ5616" s="90">
        <v>1201071.0</v>
      </c>
      <c r="AK5616" s="18"/>
      <c r="AL5616" s="8">
        <f t="shared" si="452"/>
        <v>0</v>
      </c>
      <c r="AO5616" s="8">
        <v>2.176982272584472</v>
      </c>
      <c r="AT5616" s="18"/>
      <c r="AU5616" s="91"/>
    </row>
    <row r="5617" ht="12.0" customHeight="1">
      <c r="A5617" s="97">
        <v>5201070.0</v>
      </c>
      <c r="B5617" s="92" t="s">
        <v>6091</v>
      </c>
      <c r="C5617" s="81" t="str">
        <f t="shared" si="451"/>
        <v/>
      </c>
      <c r="D5617" s="82">
        <v>1035.33</v>
      </c>
      <c r="E5617" s="94"/>
      <c r="F5617" s="84">
        <f t="shared" si="450"/>
        <v>1263.1026</v>
      </c>
      <c r="G5617" s="95" t="s">
        <v>246</v>
      </c>
      <c r="H5617" s="69"/>
      <c r="I5617" s="76"/>
      <c r="J5617" s="76"/>
      <c r="K5617" s="88"/>
      <c r="N5617" s="18"/>
      <c r="P5617" s="4">
        <v>120.0</v>
      </c>
      <c r="Q5617" s="4"/>
      <c r="R5617" s="4"/>
      <c r="S5617" s="21"/>
      <c r="T5617" s="21"/>
      <c r="V5617" s="89"/>
      <c r="Z5617" s="73"/>
      <c r="AA5617" s="73">
        <v>12.000668307056714</v>
      </c>
      <c r="AB5617" s="4"/>
      <c r="AC5617" s="74"/>
      <c r="AD5617" s="75"/>
      <c r="AE5617" s="75"/>
      <c r="AF5617" s="76"/>
      <c r="AJ5617" s="90">
        <v>1201072.0</v>
      </c>
      <c r="AK5617" s="18"/>
      <c r="AL5617" s="8">
        <f t="shared" si="452"/>
        <v>0</v>
      </c>
      <c r="AO5617" s="8">
        <v>4589.533822218114</v>
      </c>
      <c r="AT5617" s="18"/>
      <c r="AU5617" s="91"/>
    </row>
    <row r="5618" ht="12.0" customHeight="1">
      <c r="A5618" s="97">
        <v>5201071.0</v>
      </c>
      <c r="B5618" s="92" t="s">
        <v>6092</v>
      </c>
      <c r="C5618" s="81" t="str">
        <f t="shared" si="451"/>
        <v/>
      </c>
      <c r="D5618" s="82">
        <v>1035.33</v>
      </c>
      <c r="E5618" s="94"/>
      <c r="F5618" s="84">
        <f t="shared" si="450"/>
        <v>1263.1026</v>
      </c>
      <c r="G5618" s="95" t="s">
        <v>246</v>
      </c>
      <c r="H5618" s="69"/>
      <c r="I5618" s="76"/>
      <c r="J5618" s="76"/>
      <c r="K5618" s="88"/>
      <c r="N5618" s="18"/>
      <c r="P5618" s="4">
        <v>120.0</v>
      </c>
      <c r="Q5618" s="4"/>
      <c r="R5618" s="4"/>
      <c r="S5618" s="21"/>
      <c r="T5618" s="21"/>
      <c r="V5618" s="89"/>
      <c r="Z5618" s="73"/>
      <c r="AA5618" s="73">
        <v>12.000668307056714</v>
      </c>
      <c r="AB5618" s="4"/>
      <c r="AC5618" s="74"/>
      <c r="AD5618" s="75"/>
      <c r="AE5618" s="75"/>
      <c r="AF5618" s="76"/>
      <c r="AJ5618" s="90">
        <v>1201073.0</v>
      </c>
      <c r="AK5618" s="18"/>
      <c r="AL5618" s="8">
        <f t="shared" si="452"/>
        <v>0</v>
      </c>
      <c r="AO5618" s="8">
        <v>4589.533822218114</v>
      </c>
      <c r="AT5618" s="18"/>
      <c r="AU5618" s="91"/>
    </row>
    <row r="5619" ht="12.0" customHeight="1">
      <c r="A5619" s="97">
        <v>5201072.0</v>
      </c>
      <c r="B5619" s="92" t="s">
        <v>6093</v>
      </c>
      <c r="C5619" s="81" t="str">
        <f t="shared" si="451"/>
        <v/>
      </c>
      <c r="D5619" s="82">
        <v>615.69</v>
      </c>
      <c r="E5619" s="94"/>
      <c r="F5619" s="84">
        <f t="shared" si="450"/>
        <v>751.1418</v>
      </c>
      <c r="G5619" s="95" t="s">
        <v>246</v>
      </c>
      <c r="H5619" s="69"/>
      <c r="I5619" s="76"/>
      <c r="J5619" s="76"/>
      <c r="K5619" s="88"/>
      <c r="N5619" s="18"/>
      <c r="P5619" s="4">
        <v>120.0</v>
      </c>
      <c r="Q5619" s="4"/>
      <c r="R5619" s="4"/>
      <c r="S5619" s="21"/>
      <c r="T5619" s="21"/>
      <c r="V5619" s="89"/>
      <c r="Z5619" s="73"/>
      <c r="AA5619" s="73">
        <v>0.0</v>
      </c>
      <c r="AB5619" s="4"/>
      <c r="AC5619" s="74"/>
      <c r="AD5619" s="75"/>
      <c r="AE5619" s="75"/>
      <c r="AF5619" s="76"/>
      <c r="AJ5619" s="90">
        <v>1201074.0</v>
      </c>
      <c r="AK5619" s="18"/>
      <c r="AL5619" s="8">
        <f t="shared" si="452"/>
        <v>0</v>
      </c>
      <c r="AO5619" s="8">
        <v>7717.675084681183</v>
      </c>
      <c r="AT5619" s="18"/>
      <c r="AU5619" s="91"/>
    </row>
    <row r="5620" ht="12.0" customHeight="1">
      <c r="A5620" s="97">
        <v>5201073.0</v>
      </c>
      <c r="B5620" s="92" t="s">
        <v>6094</v>
      </c>
      <c r="C5620" s="81" t="str">
        <f t="shared" si="451"/>
        <v/>
      </c>
      <c r="D5620" s="82">
        <v>615.69</v>
      </c>
      <c r="E5620" s="94" t="s">
        <v>372</v>
      </c>
      <c r="F5620" s="84">
        <f t="shared" si="450"/>
        <v>751.1418</v>
      </c>
      <c r="G5620" s="95" t="s">
        <v>246</v>
      </c>
      <c r="H5620" s="69"/>
      <c r="I5620" s="76"/>
      <c r="J5620" s="76"/>
      <c r="K5620" s="88"/>
      <c r="N5620" s="18"/>
      <c r="P5620" s="4">
        <v>120.0</v>
      </c>
      <c r="Q5620" s="4"/>
      <c r="R5620" s="4"/>
      <c r="S5620" s="21"/>
      <c r="T5620" s="21"/>
      <c r="V5620" s="89"/>
      <c r="Z5620" s="73"/>
      <c r="AA5620" s="73">
        <v>0.0</v>
      </c>
      <c r="AB5620" s="4"/>
      <c r="AC5620" s="74"/>
      <c r="AD5620" s="75"/>
      <c r="AE5620" s="75"/>
      <c r="AF5620" s="76"/>
      <c r="AJ5620" s="90">
        <v>1201075.0</v>
      </c>
      <c r="AK5620" s="18"/>
      <c r="AL5620" s="8">
        <f t="shared" si="452"/>
        <v>0</v>
      </c>
      <c r="AO5620" s="8">
        <v>128.62791807801972</v>
      </c>
      <c r="AT5620" s="18"/>
      <c r="AU5620" s="91"/>
    </row>
    <row r="5621" ht="12.0" customHeight="1">
      <c r="A5621" s="97">
        <v>1201076.0</v>
      </c>
      <c r="B5621" s="92" t="s">
        <v>6095</v>
      </c>
      <c r="C5621" s="81" t="str">
        <f t="shared" si="451"/>
        <v/>
      </c>
      <c r="D5621" s="82">
        <v>534.04</v>
      </c>
      <c r="E5621" s="83" t="s">
        <v>245</v>
      </c>
      <c r="F5621" s="127">
        <f t="shared" si="450"/>
        <v>651.5288</v>
      </c>
      <c r="G5621" s="95" t="s">
        <v>246</v>
      </c>
      <c r="H5621" s="69"/>
      <c r="I5621" s="76"/>
      <c r="J5621" s="76"/>
      <c r="K5621" s="88"/>
      <c r="N5621" s="18"/>
      <c r="P5621" s="4">
        <v>120.0</v>
      </c>
      <c r="Q5621" s="4"/>
      <c r="R5621" s="4"/>
      <c r="S5621" s="21"/>
      <c r="T5621" s="21"/>
      <c r="V5621" s="89"/>
      <c r="Z5621" s="73"/>
      <c r="AA5621" s="73">
        <v>0.0</v>
      </c>
      <c r="AB5621" s="4"/>
      <c r="AC5621" s="74"/>
      <c r="AD5621" s="75"/>
      <c r="AE5621" s="75"/>
      <c r="AF5621" s="76"/>
      <c r="AJ5621" s="90"/>
      <c r="AK5621" s="18"/>
      <c r="AL5621" s="8">
        <f t="shared" si="452"/>
        <v>0</v>
      </c>
      <c r="AO5621" s="8">
        <v>26.140419148161715</v>
      </c>
      <c r="AT5621" s="18"/>
      <c r="AU5621" s="91"/>
    </row>
    <row r="5622" ht="12.0" customHeight="1">
      <c r="A5622" s="97">
        <v>5201075.0</v>
      </c>
      <c r="B5622" s="92" t="s">
        <v>6096</v>
      </c>
      <c r="C5622" s="81" t="str">
        <f t="shared" si="451"/>
        <v/>
      </c>
      <c r="D5622" s="82">
        <v>1140.68</v>
      </c>
      <c r="E5622" s="94"/>
      <c r="F5622" s="84">
        <f t="shared" si="450"/>
        <v>1391.6296</v>
      </c>
      <c r="G5622" s="95" t="s">
        <v>246</v>
      </c>
      <c r="H5622" s="69"/>
      <c r="I5622" s="76"/>
      <c r="J5622" s="76"/>
      <c r="K5622" s="88"/>
      <c r="N5622" s="18"/>
      <c r="P5622" s="4">
        <v>120.0</v>
      </c>
      <c r="Q5622" s="4"/>
      <c r="R5622" s="4"/>
      <c r="S5622" s="21"/>
      <c r="T5622" s="21"/>
      <c r="V5622" s="89"/>
      <c r="Z5622" s="73"/>
      <c r="AA5622" s="73">
        <v>11.99955883974853</v>
      </c>
      <c r="AB5622" s="4"/>
      <c r="AC5622" s="74"/>
      <c r="AD5622" s="75"/>
      <c r="AE5622" s="75"/>
      <c r="AF5622" s="76"/>
      <c r="AJ5622" s="90">
        <v>1201077.0</v>
      </c>
      <c r="AK5622" s="18"/>
      <c r="AL5622" s="8">
        <f t="shared" si="452"/>
        <v>0</v>
      </c>
      <c r="AO5622" s="8">
        <v>4165.688803203603</v>
      </c>
      <c r="AT5622" s="18"/>
      <c r="AU5622" s="91"/>
    </row>
    <row r="5623" ht="12.0" customHeight="1">
      <c r="A5623" s="97">
        <v>5201076.0</v>
      </c>
      <c r="B5623" s="92" t="s">
        <v>6097</v>
      </c>
      <c r="C5623" s="81" t="str">
        <f t="shared" si="451"/>
        <v/>
      </c>
      <c r="D5623" s="82">
        <v>1140.68</v>
      </c>
      <c r="E5623" s="94" t="s">
        <v>372</v>
      </c>
      <c r="F5623" s="84">
        <f t="shared" si="450"/>
        <v>1391.6296</v>
      </c>
      <c r="G5623" s="95" t="s">
        <v>246</v>
      </c>
      <c r="H5623" s="69"/>
      <c r="I5623" s="76"/>
      <c r="J5623" s="76"/>
      <c r="K5623" s="88"/>
      <c r="N5623" s="18"/>
      <c r="P5623" s="4">
        <v>120.0</v>
      </c>
      <c r="Q5623" s="4"/>
      <c r="R5623" s="4"/>
      <c r="S5623" s="21"/>
      <c r="T5623" s="21"/>
      <c r="V5623" s="89"/>
      <c r="Z5623" s="73"/>
      <c r="AA5623" s="73">
        <v>11.99955883974853</v>
      </c>
      <c r="AB5623" s="4"/>
      <c r="AC5623" s="74"/>
      <c r="AD5623" s="75"/>
      <c r="AE5623" s="75"/>
      <c r="AF5623" s="76"/>
      <c r="AJ5623" s="90">
        <v>1201078.0</v>
      </c>
      <c r="AK5623" s="18"/>
      <c r="AL5623" s="8">
        <f t="shared" si="452"/>
        <v>0</v>
      </c>
      <c r="AO5623" s="8">
        <v>4165.688803203603</v>
      </c>
      <c r="AT5623" s="18"/>
      <c r="AU5623" s="91"/>
    </row>
    <row r="5624" ht="12.0" customHeight="1">
      <c r="A5624" s="97">
        <v>5201077.0</v>
      </c>
      <c r="B5624" s="92" t="s">
        <v>6098</v>
      </c>
      <c r="C5624" s="81" t="str">
        <f t="shared" si="451"/>
        <v/>
      </c>
      <c r="D5624" s="82">
        <v>1140.68</v>
      </c>
      <c r="E5624" s="94"/>
      <c r="F5624" s="84">
        <f t="shared" si="450"/>
        <v>1391.6296</v>
      </c>
      <c r="G5624" s="95" t="s">
        <v>246</v>
      </c>
      <c r="H5624" s="69"/>
      <c r="I5624" s="76"/>
      <c r="J5624" s="76"/>
      <c r="K5624" s="88"/>
      <c r="N5624" s="18"/>
      <c r="P5624" s="4">
        <v>120.0</v>
      </c>
      <c r="Q5624" s="4"/>
      <c r="R5624" s="4"/>
      <c r="S5624" s="21"/>
      <c r="T5624" s="21"/>
      <c r="V5624" s="89"/>
      <c r="Z5624" s="73"/>
      <c r="AA5624" s="73">
        <v>11.99955883974853</v>
      </c>
      <c r="AB5624" s="4"/>
      <c r="AC5624" s="74"/>
      <c r="AD5624" s="75"/>
      <c r="AE5624" s="75"/>
      <c r="AF5624" s="76"/>
      <c r="AJ5624" s="90">
        <v>1201079.0</v>
      </c>
      <c r="AK5624" s="18"/>
      <c r="AL5624" s="8">
        <f t="shared" si="452"/>
        <v>0</v>
      </c>
      <c r="AO5624" s="8">
        <v>4165.688803203603</v>
      </c>
      <c r="AT5624" s="18"/>
      <c r="AU5624" s="91"/>
    </row>
    <row r="5625" ht="12.0" customHeight="1">
      <c r="A5625" s="97">
        <v>5201078.0</v>
      </c>
      <c r="B5625" s="92" t="s">
        <v>6099</v>
      </c>
      <c r="C5625" s="81" t="str">
        <f t="shared" si="451"/>
        <v/>
      </c>
      <c r="D5625" s="82">
        <v>615.69</v>
      </c>
      <c r="E5625" s="94" t="s">
        <v>245</v>
      </c>
      <c r="F5625" s="84">
        <f t="shared" si="450"/>
        <v>751.1418</v>
      </c>
      <c r="G5625" s="95" t="s">
        <v>246</v>
      </c>
      <c r="H5625" s="69"/>
      <c r="I5625" s="76"/>
      <c r="J5625" s="76"/>
      <c r="K5625" s="88"/>
      <c r="N5625" s="18"/>
      <c r="P5625" s="4">
        <v>120.0</v>
      </c>
      <c r="Q5625" s="4"/>
      <c r="R5625" s="4"/>
      <c r="S5625" s="21"/>
      <c r="T5625" s="21"/>
      <c r="V5625" s="89"/>
      <c r="Z5625" s="73"/>
      <c r="AA5625" s="73">
        <v>0.0</v>
      </c>
      <c r="AB5625" s="4"/>
      <c r="AC5625" s="74"/>
      <c r="AD5625" s="75"/>
      <c r="AE5625" s="75"/>
      <c r="AF5625" s="76"/>
      <c r="AJ5625" s="90">
        <v>1201080.0</v>
      </c>
      <c r="AK5625" s="18"/>
      <c r="AL5625" s="8">
        <f t="shared" si="452"/>
        <v>0</v>
      </c>
      <c r="AO5625" s="8">
        <v>70.16068258801076</v>
      </c>
      <c r="AT5625" s="18"/>
      <c r="AU5625" s="91"/>
    </row>
    <row r="5626" ht="12.0" customHeight="1">
      <c r="A5626" s="97">
        <v>5201079.0</v>
      </c>
      <c r="B5626" s="92" t="s">
        <v>6100</v>
      </c>
      <c r="C5626" s="81" t="str">
        <f t="shared" si="451"/>
        <v/>
      </c>
      <c r="D5626" s="82">
        <v>615.69</v>
      </c>
      <c r="E5626" s="94"/>
      <c r="F5626" s="84">
        <f t="shared" si="450"/>
        <v>751.1418</v>
      </c>
      <c r="G5626" s="95" t="s">
        <v>246</v>
      </c>
      <c r="H5626" s="69"/>
      <c r="I5626" s="76"/>
      <c r="J5626" s="76"/>
      <c r="K5626" s="88"/>
      <c r="N5626" s="18"/>
      <c r="P5626" s="4">
        <v>120.0</v>
      </c>
      <c r="Q5626" s="4"/>
      <c r="R5626" s="4"/>
      <c r="S5626" s="21"/>
      <c r="T5626" s="21"/>
      <c r="V5626" s="89"/>
      <c r="Z5626" s="73"/>
      <c r="AA5626" s="73">
        <v>0.0</v>
      </c>
      <c r="AB5626" s="4"/>
      <c r="AC5626" s="74"/>
      <c r="AD5626" s="75"/>
      <c r="AE5626" s="75"/>
      <c r="AF5626" s="76"/>
      <c r="AJ5626" s="90">
        <v>1201081.0</v>
      </c>
      <c r="AK5626" s="18"/>
      <c r="AL5626" s="8">
        <f t="shared" si="452"/>
        <v>0</v>
      </c>
      <c r="AO5626" s="8">
        <v>7717.675084681183</v>
      </c>
      <c r="AT5626" s="18"/>
      <c r="AU5626" s="91"/>
    </row>
    <row r="5627" ht="12.0" customHeight="1">
      <c r="A5627" s="97">
        <v>5201080.0</v>
      </c>
      <c r="B5627" s="92" t="s">
        <v>6101</v>
      </c>
      <c r="C5627" s="81" t="str">
        <f t="shared" si="451"/>
        <v/>
      </c>
      <c r="D5627" s="82">
        <v>1151.78</v>
      </c>
      <c r="E5627" s="94"/>
      <c r="F5627" s="84">
        <f t="shared" si="450"/>
        <v>1405.1716</v>
      </c>
      <c r="G5627" s="95" t="s">
        <v>246</v>
      </c>
      <c r="H5627" s="69"/>
      <c r="I5627" s="76"/>
      <c r="J5627" s="76"/>
      <c r="K5627" s="88"/>
      <c r="N5627" s="18"/>
      <c r="P5627" s="4">
        <v>120.0</v>
      </c>
      <c r="Q5627" s="4"/>
      <c r="R5627" s="4"/>
      <c r="S5627" s="21"/>
      <c r="T5627" s="21"/>
      <c r="V5627" s="89"/>
      <c r="Z5627" s="73"/>
      <c r="AA5627" s="73">
        <v>11.999781549090002</v>
      </c>
      <c r="AB5627" s="4"/>
      <c r="AC5627" s="74"/>
      <c r="AD5627" s="75"/>
      <c r="AE5627" s="75"/>
      <c r="AF5627" s="76"/>
      <c r="AJ5627" s="90">
        <v>1201082.0</v>
      </c>
      <c r="AK5627" s="18"/>
      <c r="AL5627" s="8">
        <f t="shared" si="452"/>
        <v>0</v>
      </c>
      <c r="AO5627" s="8">
        <v>4125.540169482856</v>
      </c>
      <c r="AT5627" s="18"/>
      <c r="AU5627" s="91"/>
    </row>
    <row r="5628" ht="12.0" customHeight="1">
      <c r="A5628" s="97">
        <v>5201081.0</v>
      </c>
      <c r="B5628" s="92" t="s">
        <v>6102</v>
      </c>
      <c r="C5628" s="81" t="str">
        <f t="shared" si="451"/>
        <v/>
      </c>
      <c r="D5628" s="82">
        <v>1151.78</v>
      </c>
      <c r="E5628" s="94"/>
      <c r="F5628" s="84">
        <f t="shared" si="450"/>
        <v>1405.1716</v>
      </c>
      <c r="G5628" s="95" t="s">
        <v>246</v>
      </c>
      <c r="H5628" s="69"/>
      <c r="I5628" s="76"/>
      <c r="J5628" s="76"/>
      <c r="K5628" s="88"/>
      <c r="N5628" s="18"/>
      <c r="P5628" s="4">
        <v>120.0</v>
      </c>
      <c r="Q5628" s="4"/>
      <c r="R5628" s="4"/>
      <c r="S5628" s="21"/>
      <c r="T5628" s="21"/>
      <c r="V5628" s="89"/>
      <c r="Z5628" s="73"/>
      <c r="AA5628" s="73">
        <v>11.999781549090002</v>
      </c>
      <c r="AB5628" s="4"/>
      <c r="AC5628" s="74"/>
      <c r="AD5628" s="75"/>
      <c r="AE5628" s="75"/>
      <c r="AF5628" s="76"/>
      <c r="AJ5628" s="90">
        <v>1201083.0</v>
      </c>
      <c r="AK5628" s="18"/>
      <c r="AL5628" s="8">
        <f t="shared" si="452"/>
        <v>0</v>
      </c>
      <c r="AO5628" s="8">
        <v>4125.540169482856</v>
      </c>
      <c r="AT5628" s="18"/>
      <c r="AU5628" s="91"/>
    </row>
    <row r="5629" ht="12.0" customHeight="1">
      <c r="A5629" s="97">
        <v>5201082.0</v>
      </c>
      <c r="B5629" s="92" t="s">
        <v>6103</v>
      </c>
      <c r="C5629" s="81" t="str">
        <f t="shared" si="451"/>
        <v/>
      </c>
      <c r="D5629" s="82">
        <v>615.69</v>
      </c>
      <c r="E5629" s="94"/>
      <c r="F5629" s="84">
        <f t="shared" si="450"/>
        <v>751.1418</v>
      </c>
      <c r="G5629" s="95" t="s">
        <v>246</v>
      </c>
      <c r="H5629" s="69"/>
      <c r="I5629" s="76"/>
      <c r="J5629" s="76"/>
      <c r="K5629" s="88"/>
      <c r="N5629" s="18"/>
      <c r="P5629" s="4">
        <v>120.0</v>
      </c>
      <c r="Q5629" s="4"/>
      <c r="R5629" s="4"/>
      <c r="S5629" s="21"/>
      <c r="T5629" s="21"/>
      <c r="V5629" s="89"/>
      <c r="Z5629" s="73"/>
      <c r="AA5629" s="73">
        <v>0.0</v>
      </c>
      <c r="AB5629" s="4"/>
      <c r="AC5629" s="74"/>
      <c r="AD5629" s="75"/>
      <c r="AE5629" s="75"/>
      <c r="AF5629" s="76"/>
      <c r="AJ5629" s="90">
        <v>1201084.0</v>
      </c>
      <c r="AK5629" s="18"/>
      <c r="AL5629" s="8">
        <f t="shared" si="452"/>
        <v>0</v>
      </c>
      <c r="AO5629" s="8">
        <v>77.17675084681183</v>
      </c>
      <c r="AT5629" s="18"/>
      <c r="AU5629" s="91"/>
    </row>
    <row r="5630" ht="12.0" customHeight="1">
      <c r="A5630" s="97">
        <v>1201085.0</v>
      </c>
      <c r="B5630" s="92" t="s">
        <v>6104</v>
      </c>
      <c r="C5630" s="81" t="str">
        <f t="shared" si="451"/>
        <v/>
      </c>
      <c r="D5630" s="82">
        <v>534.04</v>
      </c>
      <c r="E5630" s="83" t="s">
        <v>245</v>
      </c>
      <c r="F5630" s="127">
        <f t="shared" si="450"/>
        <v>651.5288</v>
      </c>
      <c r="G5630" s="95" t="s">
        <v>246</v>
      </c>
      <c r="H5630" s="69"/>
      <c r="I5630" s="76"/>
      <c r="J5630" s="76"/>
      <c r="K5630" s="88"/>
      <c r="N5630" s="18"/>
      <c r="P5630" s="4">
        <v>120.0</v>
      </c>
      <c r="Q5630" s="4"/>
      <c r="R5630" s="4"/>
      <c r="S5630" s="21"/>
      <c r="T5630" s="21"/>
      <c r="V5630" s="89"/>
      <c r="Z5630" s="73"/>
      <c r="AA5630" s="73">
        <v>0.0</v>
      </c>
      <c r="AB5630" s="4"/>
      <c r="AC5630" s="74"/>
      <c r="AD5630" s="75"/>
      <c r="AE5630" s="75"/>
      <c r="AF5630" s="76"/>
      <c r="AJ5630" s="90"/>
      <c r="AK5630" s="18"/>
      <c r="AL5630" s="8">
        <f t="shared" si="452"/>
        <v>0</v>
      </c>
      <c r="AO5630" s="8">
        <v>101.29412419912663</v>
      </c>
      <c r="AT5630" s="18"/>
      <c r="AU5630" s="91"/>
    </row>
    <row r="5631" ht="12.0" customHeight="1">
      <c r="A5631" s="97">
        <v>1201086.0</v>
      </c>
      <c r="B5631" s="92" t="s">
        <v>6105</v>
      </c>
      <c r="C5631" s="81" t="str">
        <f t="shared" si="451"/>
        <v/>
      </c>
      <c r="D5631" s="82">
        <v>534.04</v>
      </c>
      <c r="E5631" s="83" t="s">
        <v>245</v>
      </c>
      <c r="F5631" s="127">
        <f t="shared" si="450"/>
        <v>651.5288</v>
      </c>
      <c r="G5631" s="95" t="s">
        <v>246</v>
      </c>
      <c r="H5631" s="69"/>
      <c r="I5631" s="76"/>
      <c r="J5631" s="76"/>
      <c r="K5631" s="88"/>
      <c r="N5631" s="18"/>
      <c r="P5631" s="4">
        <v>120.0</v>
      </c>
      <c r="Q5631" s="4"/>
      <c r="R5631" s="4"/>
      <c r="S5631" s="21"/>
      <c r="T5631" s="21"/>
      <c r="V5631" s="89"/>
      <c r="Z5631" s="73"/>
      <c r="AA5631" s="73">
        <v>0.0</v>
      </c>
      <c r="AB5631" s="4"/>
      <c r="AC5631" s="74"/>
      <c r="AD5631" s="75"/>
      <c r="AE5631" s="75"/>
      <c r="AF5631" s="76"/>
      <c r="AJ5631" s="90"/>
      <c r="AK5631" s="18"/>
      <c r="AL5631" s="8">
        <f t="shared" si="452"/>
        <v>0</v>
      </c>
      <c r="AO5631" s="8">
        <v>40.51764967965065</v>
      </c>
      <c r="AT5631" s="18"/>
      <c r="AU5631" s="91"/>
    </row>
    <row r="5632" ht="12.0" customHeight="1">
      <c r="A5632" s="97">
        <v>3704003.0</v>
      </c>
      <c r="B5632" s="92" t="s">
        <v>2795</v>
      </c>
      <c r="C5632" s="93"/>
      <c r="D5632" s="82">
        <v>64.51</v>
      </c>
      <c r="E5632" s="106" t="s">
        <v>458</v>
      </c>
      <c r="F5632" s="84">
        <f t="shared" si="450"/>
        <v>78.7022</v>
      </c>
      <c r="G5632" s="95" t="s">
        <v>274</v>
      </c>
      <c r="H5632" s="69"/>
      <c r="I5632" s="87" t="s">
        <v>538</v>
      </c>
      <c r="J5632" s="100"/>
      <c r="K5632" s="88"/>
      <c r="N5632" s="18"/>
      <c r="P5632" s="4">
        <v>120.0</v>
      </c>
      <c r="Q5632" s="4"/>
      <c r="R5632" s="4"/>
      <c r="S5632" s="21"/>
      <c r="T5632" s="21"/>
      <c r="V5632" s="89"/>
      <c r="Z5632" s="73"/>
      <c r="AA5632" s="73">
        <v>14.992686494392998</v>
      </c>
      <c r="AB5632" s="4"/>
      <c r="AC5632" s="74"/>
      <c r="AD5632" s="75"/>
      <c r="AE5632" s="75"/>
      <c r="AF5632" s="76"/>
      <c r="AJ5632" s="90"/>
      <c r="AK5632" s="18"/>
      <c r="AL5632" s="18"/>
      <c r="AT5632" s="18"/>
      <c r="AU5632" s="91"/>
    </row>
    <row r="5633" ht="12.0" customHeight="1">
      <c r="A5633" s="97">
        <v>3704004.0</v>
      </c>
      <c r="B5633" s="92" t="s">
        <v>2796</v>
      </c>
      <c r="C5633" s="93"/>
      <c r="D5633" s="82">
        <v>66.22</v>
      </c>
      <c r="E5633" s="106" t="s">
        <v>379</v>
      </c>
      <c r="F5633" s="84">
        <f t="shared" si="450"/>
        <v>80.7884</v>
      </c>
      <c r="G5633" s="95" t="s">
        <v>274</v>
      </c>
      <c r="H5633" s="69"/>
      <c r="I5633" s="187" t="s">
        <v>6106</v>
      </c>
      <c r="J5633" s="100"/>
      <c r="K5633" s="88"/>
      <c r="N5633" s="18"/>
      <c r="P5633" s="4">
        <v>120.0</v>
      </c>
      <c r="Q5633" s="4"/>
      <c r="R5633" s="4"/>
      <c r="S5633" s="21"/>
      <c r="T5633" s="21"/>
      <c r="V5633" s="89"/>
      <c r="Z5633" s="73"/>
      <c r="AA5633" s="73">
        <v>14.992686494392998</v>
      </c>
      <c r="AB5633" s="4"/>
      <c r="AC5633" s="74"/>
      <c r="AD5633" s="75"/>
      <c r="AE5633" s="75"/>
      <c r="AF5633" s="76"/>
      <c r="AJ5633" s="90"/>
      <c r="AK5633" s="18"/>
      <c r="AL5633" s="18"/>
      <c r="AT5633" s="18"/>
      <c r="AU5633" s="91"/>
    </row>
    <row r="5634" ht="12.0" customHeight="1">
      <c r="A5634" s="97">
        <v>3704010.0</v>
      </c>
      <c r="B5634" s="92" t="s">
        <v>2798</v>
      </c>
      <c r="C5634" s="93"/>
      <c r="D5634" s="82">
        <v>66.42</v>
      </c>
      <c r="E5634" s="106" t="s">
        <v>372</v>
      </c>
      <c r="F5634" s="84">
        <f t="shared" si="450"/>
        <v>81.0324</v>
      </c>
      <c r="G5634" s="95" t="s">
        <v>246</v>
      </c>
      <c r="H5634" s="69"/>
      <c r="I5634" s="189"/>
      <c r="J5634" s="100"/>
      <c r="K5634" s="88"/>
      <c r="N5634" s="18"/>
      <c r="P5634" s="4">
        <v>120.0</v>
      </c>
      <c r="Q5634" s="4"/>
      <c r="R5634" s="4"/>
      <c r="S5634" s="21"/>
      <c r="T5634" s="21"/>
      <c r="V5634" s="89"/>
      <c r="Z5634" s="73"/>
      <c r="AA5634" s="73">
        <v>14.992686494392998</v>
      </c>
      <c r="AB5634" s="4"/>
      <c r="AC5634" s="74"/>
      <c r="AD5634" s="75"/>
      <c r="AE5634" s="75"/>
      <c r="AF5634" s="76"/>
      <c r="AJ5634" s="90"/>
      <c r="AK5634" s="18"/>
      <c r="AL5634" s="18"/>
      <c r="AT5634" s="18"/>
      <c r="AU5634" s="91"/>
    </row>
    <row r="5635" ht="12.0" customHeight="1">
      <c r="A5635" s="97">
        <v>3704005.0</v>
      </c>
      <c r="B5635" s="92" t="s">
        <v>2799</v>
      </c>
      <c r="C5635" s="93"/>
      <c r="D5635" s="82">
        <v>66.42</v>
      </c>
      <c r="E5635" s="106" t="s">
        <v>507</v>
      </c>
      <c r="F5635" s="84">
        <f t="shared" si="450"/>
        <v>81.0324</v>
      </c>
      <c r="G5635" s="95" t="s">
        <v>274</v>
      </c>
      <c r="H5635" s="69"/>
      <c r="I5635" s="188"/>
      <c r="J5635" s="100"/>
      <c r="K5635" s="88"/>
      <c r="N5635" s="18"/>
      <c r="P5635" s="4">
        <v>120.0</v>
      </c>
      <c r="Q5635" s="4"/>
      <c r="R5635" s="4"/>
      <c r="S5635" s="21"/>
      <c r="T5635" s="21"/>
      <c r="V5635" s="89"/>
      <c r="Z5635" s="73"/>
      <c r="AA5635" s="73">
        <v>14.992686494392998</v>
      </c>
      <c r="AB5635" s="4"/>
      <c r="AC5635" s="74"/>
      <c r="AD5635" s="75"/>
      <c r="AE5635" s="75"/>
      <c r="AF5635" s="76"/>
      <c r="AJ5635" s="90"/>
      <c r="AK5635" s="18"/>
      <c r="AL5635" s="18"/>
      <c r="AT5635" s="18"/>
      <c r="AU5635" s="91"/>
    </row>
    <row r="5636" ht="12.0" customHeight="1">
      <c r="A5636" s="97">
        <v>3704011.0</v>
      </c>
      <c r="B5636" s="92" t="s">
        <v>2800</v>
      </c>
      <c r="C5636" s="93"/>
      <c r="D5636" s="82">
        <v>73.87</v>
      </c>
      <c r="E5636" s="106" t="s">
        <v>372</v>
      </c>
      <c r="F5636" s="84">
        <f t="shared" si="450"/>
        <v>90.1214</v>
      </c>
      <c r="G5636" s="95" t="s">
        <v>246</v>
      </c>
      <c r="H5636" s="69"/>
      <c r="I5636" s="76"/>
      <c r="J5636" s="100"/>
      <c r="K5636" s="88"/>
      <c r="N5636" s="18"/>
      <c r="P5636" s="4">
        <v>120.0</v>
      </c>
      <c r="Q5636" s="4"/>
      <c r="R5636" s="4"/>
      <c r="S5636" s="21"/>
      <c r="T5636" s="21"/>
      <c r="V5636" s="89"/>
      <c r="Z5636" s="73"/>
      <c r="AA5636" s="73">
        <v>14.992686494392998</v>
      </c>
      <c r="AB5636" s="4"/>
      <c r="AC5636" s="74"/>
      <c r="AD5636" s="75"/>
      <c r="AE5636" s="75"/>
      <c r="AF5636" s="76"/>
      <c r="AJ5636" s="90"/>
      <c r="AK5636" s="18"/>
      <c r="AL5636" s="18"/>
      <c r="AT5636" s="18"/>
      <c r="AU5636" s="91"/>
    </row>
    <row r="5637" ht="12.0" customHeight="1">
      <c r="A5637" s="97">
        <v>3704012.0</v>
      </c>
      <c r="B5637" s="92" t="s">
        <v>2801</v>
      </c>
      <c r="C5637" s="93"/>
      <c r="D5637" s="82">
        <v>73.87</v>
      </c>
      <c r="E5637" s="106" t="s">
        <v>372</v>
      </c>
      <c r="F5637" s="84">
        <f t="shared" si="450"/>
        <v>90.1214</v>
      </c>
      <c r="G5637" s="95" t="s">
        <v>252</v>
      </c>
      <c r="H5637" s="69"/>
      <c r="I5637" s="76"/>
      <c r="J5637" s="100"/>
      <c r="K5637" s="88"/>
      <c r="N5637" s="18"/>
      <c r="P5637" s="4">
        <v>120.0</v>
      </c>
      <c r="Q5637" s="4"/>
      <c r="R5637" s="4"/>
      <c r="S5637" s="21"/>
      <c r="T5637" s="21"/>
      <c r="V5637" s="89"/>
      <c r="Z5637" s="73"/>
      <c r="AA5637" s="73">
        <v>14.992686494392998</v>
      </c>
      <c r="AB5637" s="4"/>
      <c r="AC5637" s="74"/>
      <c r="AD5637" s="75"/>
      <c r="AE5637" s="75"/>
      <c r="AF5637" s="76"/>
      <c r="AJ5637" s="90"/>
      <c r="AK5637" s="18"/>
      <c r="AL5637" s="18"/>
      <c r="AT5637" s="18"/>
      <c r="AU5637" s="91"/>
    </row>
    <row r="5638" ht="12.0" customHeight="1">
      <c r="A5638" s="97">
        <v>3704006.0</v>
      </c>
      <c r="B5638" s="92" t="s">
        <v>2802</v>
      </c>
      <c r="C5638" s="93"/>
      <c r="D5638" s="82">
        <v>73.87</v>
      </c>
      <c r="E5638" s="106" t="s">
        <v>372</v>
      </c>
      <c r="F5638" s="84">
        <f t="shared" si="450"/>
        <v>90.1214</v>
      </c>
      <c r="G5638" s="95" t="s">
        <v>274</v>
      </c>
      <c r="H5638" s="69"/>
      <c r="I5638" s="19" t="s">
        <v>6107</v>
      </c>
      <c r="J5638" s="100"/>
      <c r="K5638" s="88"/>
      <c r="N5638" s="18"/>
      <c r="P5638" s="4">
        <v>120.0</v>
      </c>
      <c r="Q5638" s="4"/>
      <c r="R5638" s="4"/>
      <c r="S5638" s="21"/>
      <c r="T5638" s="21"/>
      <c r="V5638" s="89"/>
      <c r="Z5638" s="73"/>
      <c r="AA5638" s="73">
        <v>14.992686494392998</v>
      </c>
      <c r="AB5638" s="4"/>
      <c r="AC5638" s="74"/>
      <c r="AD5638" s="75"/>
      <c r="AE5638" s="75"/>
      <c r="AF5638" s="76"/>
      <c r="AJ5638" s="90"/>
      <c r="AK5638" s="18"/>
      <c r="AL5638" s="18"/>
      <c r="AT5638" s="18"/>
      <c r="AU5638" s="91"/>
    </row>
    <row r="5639" ht="12.0" customHeight="1">
      <c r="A5639" s="97">
        <v>3704013.0</v>
      </c>
      <c r="B5639" s="92" t="s">
        <v>2804</v>
      </c>
      <c r="C5639" s="93"/>
      <c r="D5639" s="82">
        <v>92.21</v>
      </c>
      <c r="E5639" s="106" t="s">
        <v>372</v>
      </c>
      <c r="F5639" s="84">
        <f t="shared" si="450"/>
        <v>112.4962</v>
      </c>
      <c r="G5639" s="95" t="s">
        <v>246</v>
      </c>
      <c r="H5639" s="69"/>
      <c r="J5639" s="100"/>
      <c r="K5639" s="88"/>
      <c r="N5639" s="18"/>
      <c r="P5639" s="4">
        <v>120.0</v>
      </c>
      <c r="Q5639" s="4"/>
      <c r="R5639" s="4"/>
      <c r="S5639" s="21"/>
      <c r="T5639" s="21"/>
      <c r="V5639" s="89"/>
      <c r="Z5639" s="73"/>
      <c r="AA5639" s="73">
        <v>14.992686494392998</v>
      </c>
      <c r="AB5639" s="4"/>
      <c r="AC5639" s="74"/>
      <c r="AD5639" s="75"/>
      <c r="AE5639" s="75"/>
      <c r="AF5639" s="76"/>
      <c r="AJ5639" s="90"/>
      <c r="AK5639" s="18"/>
      <c r="AL5639" s="18"/>
      <c r="AT5639" s="18"/>
      <c r="AU5639" s="91"/>
    </row>
    <row r="5640" ht="12.0" customHeight="1">
      <c r="A5640" s="97">
        <v>3704014.0</v>
      </c>
      <c r="B5640" s="92" t="s">
        <v>2805</v>
      </c>
      <c r="C5640" s="93"/>
      <c r="D5640" s="82">
        <v>92.21</v>
      </c>
      <c r="E5640" s="106" t="s">
        <v>372</v>
      </c>
      <c r="F5640" s="84">
        <f t="shared" si="450"/>
        <v>112.4962</v>
      </c>
      <c r="G5640" s="95" t="s">
        <v>252</v>
      </c>
      <c r="H5640" s="69"/>
      <c r="J5640" s="100"/>
      <c r="K5640" s="88"/>
      <c r="N5640" s="18"/>
      <c r="P5640" s="4">
        <v>120.0</v>
      </c>
      <c r="Q5640" s="4"/>
      <c r="R5640" s="4"/>
      <c r="S5640" s="21"/>
      <c r="T5640" s="21"/>
      <c r="V5640" s="89"/>
      <c r="Z5640" s="73"/>
      <c r="AA5640" s="73">
        <v>14.992686494392998</v>
      </c>
      <c r="AB5640" s="4"/>
      <c r="AC5640" s="74"/>
      <c r="AD5640" s="75"/>
      <c r="AE5640" s="75"/>
      <c r="AF5640" s="76"/>
      <c r="AJ5640" s="90"/>
      <c r="AK5640" s="18"/>
      <c r="AL5640" s="18"/>
      <c r="AT5640" s="18"/>
      <c r="AU5640" s="91"/>
    </row>
    <row r="5641" ht="12.0" customHeight="1">
      <c r="A5641" s="97">
        <v>3704007.0</v>
      </c>
      <c r="B5641" s="92" t="s">
        <v>2806</v>
      </c>
      <c r="C5641" s="93"/>
      <c r="D5641" s="82">
        <v>92.21</v>
      </c>
      <c r="E5641" s="106" t="s">
        <v>372</v>
      </c>
      <c r="F5641" s="84">
        <f t="shared" si="450"/>
        <v>112.4962</v>
      </c>
      <c r="G5641" s="95" t="s">
        <v>274</v>
      </c>
      <c r="H5641" s="69"/>
      <c r="J5641" s="100"/>
      <c r="K5641" s="88"/>
      <c r="N5641" s="18"/>
      <c r="P5641" s="4">
        <v>120.0</v>
      </c>
      <c r="Q5641" s="4"/>
      <c r="R5641" s="4"/>
      <c r="S5641" s="21"/>
      <c r="T5641" s="21"/>
      <c r="V5641" s="89"/>
      <c r="Z5641" s="73"/>
      <c r="AA5641" s="73">
        <v>14.992686494392998</v>
      </c>
      <c r="AB5641" s="4"/>
      <c r="AC5641" s="74"/>
      <c r="AD5641" s="75"/>
      <c r="AE5641" s="75"/>
      <c r="AF5641" s="76"/>
      <c r="AJ5641" s="90"/>
      <c r="AK5641" s="18"/>
      <c r="AL5641" s="18"/>
      <c r="AT5641" s="18"/>
      <c r="AU5641" s="91"/>
    </row>
    <row r="5642" ht="12.0" customHeight="1">
      <c r="A5642" s="97">
        <v>3704015.0</v>
      </c>
      <c r="B5642" s="92" t="s">
        <v>2807</v>
      </c>
      <c r="C5642" s="93"/>
      <c r="D5642" s="82">
        <v>108.1</v>
      </c>
      <c r="E5642" s="106" t="s">
        <v>372</v>
      </c>
      <c r="F5642" s="84">
        <f t="shared" si="450"/>
        <v>131.882</v>
      </c>
      <c r="G5642" s="95" t="s">
        <v>246</v>
      </c>
      <c r="H5642" s="69"/>
      <c r="I5642" s="76"/>
      <c r="J5642" s="100"/>
      <c r="K5642" s="88"/>
      <c r="N5642" s="18"/>
      <c r="P5642" s="4">
        <v>120.0</v>
      </c>
      <c r="Q5642" s="4"/>
      <c r="R5642" s="4"/>
      <c r="S5642" s="21"/>
      <c r="T5642" s="21"/>
      <c r="V5642" s="89"/>
      <c r="Z5642" s="73"/>
      <c r="AA5642" s="73">
        <v>14.992686494392998</v>
      </c>
      <c r="AB5642" s="4"/>
      <c r="AC5642" s="74"/>
      <c r="AD5642" s="75"/>
      <c r="AE5642" s="75"/>
      <c r="AF5642" s="76"/>
      <c r="AJ5642" s="90"/>
      <c r="AK5642" s="18"/>
      <c r="AL5642" s="18"/>
      <c r="AT5642" s="18"/>
      <c r="AU5642" s="91"/>
    </row>
    <row r="5643" ht="12.0" customHeight="1">
      <c r="A5643" s="97">
        <v>3704016.0</v>
      </c>
      <c r="B5643" s="92" t="s">
        <v>2808</v>
      </c>
      <c r="C5643" s="93"/>
      <c r="D5643" s="82">
        <v>108.1</v>
      </c>
      <c r="E5643" s="106" t="s">
        <v>372</v>
      </c>
      <c r="F5643" s="84">
        <f t="shared" si="450"/>
        <v>131.882</v>
      </c>
      <c r="G5643" s="95" t="s">
        <v>252</v>
      </c>
      <c r="H5643" s="69"/>
      <c r="I5643" s="76"/>
      <c r="J5643" s="100"/>
      <c r="K5643" s="88"/>
      <c r="N5643" s="18"/>
      <c r="P5643" s="4">
        <v>120.0</v>
      </c>
      <c r="Q5643" s="4"/>
      <c r="R5643" s="4"/>
      <c r="S5643" s="21"/>
      <c r="T5643" s="21"/>
      <c r="V5643" s="89"/>
      <c r="Z5643" s="73"/>
      <c r="AA5643" s="73">
        <v>14.992686494392998</v>
      </c>
      <c r="AB5643" s="4"/>
      <c r="AC5643" s="74"/>
      <c r="AD5643" s="75"/>
      <c r="AE5643" s="75"/>
      <c r="AF5643" s="76"/>
      <c r="AJ5643" s="90"/>
      <c r="AK5643" s="18"/>
      <c r="AL5643" s="18"/>
      <c r="AT5643" s="18"/>
      <c r="AU5643" s="91"/>
    </row>
    <row r="5644" ht="12.0" customHeight="1">
      <c r="A5644" s="97">
        <v>3704008.0</v>
      </c>
      <c r="B5644" s="92" t="s">
        <v>2809</v>
      </c>
      <c r="C5644" s="93"/>
      <c r="D5644" s="82">
        <v>108.1</v>
      </c>
      <c r="E5644" s="106" t="s">
        <v>372</v>
      </c>
      <c r="F5644" s="84">
        <f t="shared" si="450"/>
        <v>131.882</v>
      </c>
      <c r="G5644" s="95" t="s">
        <v>274</v>
      </c>
      <c r="H5644" s="69"/>
      <c r="I5644" s="76"/>
      <c r="J5644" s="100"/>
      <c r="K5644" s="88"/>
      <c r="N5644" s="18"/>
      <c r="P5644" s="4">
        <v>120.0</v>
      </c>
      <c r="Q5644" s="4"/>
      <c r="R5644" s="4"/>
      <c r="S5644" s="21"/>
      <c r="T5644" s="21"/>
      <c r="V5644" s="89"/>
      <c r="Z5644" s="73"/>
      <c r="AA5644" s="73">
        <v>14.992686494392998</v>
      </c>
      <c r="AB5644" s="4"/>
      <c r="AC5644" s="74"/>
      <c r="AD5644" s="75"/>
      <c r="AE5644" s="75"/>
      <c r="AF5644" s="76"/>
      <c r="AJ5644" s="90"/>
      <c r="AK5644" s="18"/>
      <c r="AL5644" s="18"/>
      <c r="AT5644" s="18"/>
      <c r="AU5644" s="91"/>
    </row>
    <row r="5645" ht="12.0" customHeight="1">
      <c r="A5645" s="97">
        <v>3704017.0</v>
      </c>
      <c r="B5645" s="92" t="s">
        <v>2810</v>
      </c>
      <c r="C5645" s="93"/>
      <c r="D5645" s="82">
        <v>141.41</v>
      </c>
      <c r="E5645" s="106" t="s">
        <v>372</v>
      </c>
      <c r="F5645" s="84">
        <f t="shared" si="450"/>
        <v>172.5202</v>
      </c>
      <c r="G5645" s="95" t="s">
        <v>246</v>
      </c>
      <c r="H5645" s="69"/>
      <c r="I5645" s="76"/>
      <c r="J5645" s="100"/>
      <c r="K5645" s="88"/>
      <c r="N5645" s="18"/>
      <c r="P5645" s="4">
        <v>120.0</v>
      </c>
      <c r="Q5645" s="4"/>
      <c r="R5645" s="4"/>
      <c r="S5645" s="21"/>
      <c r="T5645" s="21"/>
      <c r="V5645" s="89"/>
      <c r="Z5645" s="73"/>
      <c r="AA5645" s="73">
        <v>14.992686494392998</v>
      </c>
      <c r="AB5645" s="4"/>
      <c r="AC5645" s="74"/>
      <c r="AD5645" s="75"/>
      <c r="AE5645" s="75"/>
      <c r="AF5645" s="76"/>
      <c r="AJ5645" s="90"/>
      <c r="AK5645" s="18"/>
      <c r="AL5645" s="18"/>
      <c r="AT5645" s="18"/>
      <c r="AU5645" s="91"/>
    </row>
    <row r="5646" ht="12.0" customHeight="1">
      <c r="A5646" s="97">
        <v>3704018.0</v>
      </c>
      <c r="B5646" s="92" t="s">
        <v>2811</v>
      </c>
      <c r="C5646" s="93"/>
      <c r="D5646" s="82">
        <v>141.41</v>
      </c>
      <c r="E5646" s="106" t="s">
        <v>372</v>
      </c>
      <c r="F5646" s="84">
        <f t="shared" si="450"/>
        <v>172.5202</v>
      </c>
      <c r="G5646" s="95" t="s">
        <v>252</v>
      </c>
      <c r="H5646" s="69"/>
      <c r="I5646" s="76"/>
      <c r="J5646" s="100"/>
      <c r="K5646" s="88"/>
      <c r="N5646" s="18"/>
      <c r="P5646" s="4">
        <v>120.0</v>
      </c>
      <c r="Q5646" s="4"/>
      <c r="R5646" s="4"/>
      <c r="S5646" s="21"/>
      <c r="T5646" s="21"/>
      <c r="V5646" s="89"/>
      <c r="Z5646" s="73"/>
      <c r="AA5646" s="73">
        <v>14.992686494392998</v>
      </c>
      <c r="AB5646" s="4"/>
      <c r="AC5646" s="74"/>
      <c r="AD5646" s="75"/>
      <c r="AE5646" s="75"/>
      <c r="AF5646" s="76"/>
      <c r="AJ5646" s="90"/>
      <c r="AK5646" s="18"/>
      <c r="AL5646" s="18"/>
      <c r="AT5646" s="18"/>
      <c r="AU5646" s="91"/>
    </row>
    <row r="5647" ht="12.0" customHeight="1">
      <c r="A5647" s="97">
        <v>3704019.0</v>
      </c>
      <c r="B5647" s="92" t="s">
        <v>2812</v>
      </c>
      <c r="C5647" s="93"/>
      <c r="D5647" s="82">
        <v>141.41</v>
      </c>
      <c r="E5647" s="106" t="s">
        <v>372</v>
      </c>
      <c r="F5647" s="84">
        <f t="shared" si="450"/>
        <v>172.5202</v>
      </c>
      <c r="G5647" s="95" t="s">
        <v>252</v>
      </c>
      <c r="H5647" s="69"/>
      <c r="I5647" s="76"/>
      <c r="J5647" s="100"/>
      <c r="K5647" s="88"/>
      <c r="N5647" s="18"/>
      <c r="P5647" s="4">
        <v>120.0</v>
      </c>
      <c r="Q5647" s="4"/>
      <c r="R5647" s="4"/>
      <c r="S5647" s="21"/>
      <c r="T5647" s="21"/>
      <c r="V5647" s="89"/>
      <c r="Z5647" s="73"/>
      <c r="AA5647" s="73">
        <v>14.992686494392998</v>
      </c>
      <c r="AB5647" s="4"/>
      <c r="AC5647" s="74"/>
      <c r="AD5647" s="75"/>
      <c r="AE5647" s="75"/>
      <c r="AF5647" s="76"/>
      <c r="AJ5647" s="90"/>
      <c r="AK5647" s="18"/>
      <c r="AL5647" s="18"/>
      <c r="AT5647" s="18"/>
      <c r="AU5647" s="91"/>
    </row>
    <row r="5648" ht="12.0" customHeight="1">
      <c r="A5648" s="97">
        <v>3704020.0</v>
      </c>
      <c r="B5648" s="92" t="s">
        <v>2813</v>
      </c>
      <c r="C5648" s="93"/>
      <c r="D5648" s="82">
        <v>141.41</v>
      </c>
      <c r="E5648" s="106" t="s">
        <v>372</v>
      </c>
      <c r="F5648" s="84">
        <f t="shared" si="450"/>
        <v>172.5202</v>
      </c>
      <c r="G5648" s="95" t="s">
        <v>252</v>
      </c>
      <c r="H5648" s="69"/>
      <c r="I5648" s="76"/>
      <c r="J5648" s="100"/>
      <c r="K5648" s="88"/>
      <c r="N5648" s="18"/>
      <c r="P5648" s="4">
        <v>120.0</v>
      </c>
      <c r="Q5648" s="4"/>
      <c r="R5648" s="4"/>
      <c r="S5648" s="21"/>
      <c r="T5648" s="21"/>
      <c r="V5648" s="89"/>
      <c r="Z5648" s="73"/>
      <c r="AA5648" s="73">
        <v>14.992686494392998</v>
      </c>
      <c r="AB5648" s="4"/>
      <c r="AC5648" s="74"/>
      <c r="AD5648" s="75"/>
      <c r="AE5648" s="75"/>
      <c r="AF5648" s="76"/>
      <c r="AJ5648" s="90"/>
      <c r="AK5648" s="18"/>
      <c r="AL5648" s="18"/>
      <c r="AT5648" s="18"/>
      <c r="AU5648" s="91"/>
    </row>
    <row r="5649" ht="12.0" customHeight="1">
      <c r="A5649" s="97">
        <v>3704009.0</v>
      </c>
      <c r="B5649" s="92" t="s">
        <v>2814</v>
      </c>
      <c r="C5649" s="93"/>
      <c r="D5649" s="82">
        <v>141.41</v>
      </c>
      <c r="E5649" s="106" t="s">
        <v>372</v>
      </c>
      <c r="F5649" s="84">
        <f t="shared" si="450"/>
        <v>172.5202</v>
      </c>
      <c r="G5649" s="95" t="s">
        <v>274</v>
      </c>
      <c r="H5649" s="69"/>
      <c r="I5649" s="76"/>
      <c r="J5649" s="100"/>
      <c r="K5649" s="88"/>
      <c r="N5649" s="18"/>
      <c r="P5649" s="4">
        <v>120.0</v>
      </c>
      <c r="Q5649" s="4"/>
      <c r="R5649" s="4"/>
      <c r="S5649" s="21"/>
      <c r="T5649" s="21"/>
      <c r="V5649" s="89"/>
      <c r="Z5649" s="73"/>
      <c r="AA5649" s="73">
        <v>14.992686494392998</v>
      </c>
      <c r="AB5649" s="4"/>
      <c r="AC5649" s="74"/>
      <c r="AD5649" s="75"/>
      <c r="AE5649" s="75"/>
      <c r="AF5649" s="76"/>
      <c r="AJ5649" s="90"/>
      <c r="AK5649" s="18"/>
      <c r="AL5649" s="18"/>
      <c r="AT5649" s="18"/>
      <c r="AU5649" s="91"/>
    </row>
    <row r="5650" ht="12.0" customHeight="1">
      <c r="A5650" s="97">
        <v>3704021.0</v>
      </c>
      <c r="B5650" s="92" t="s">
        <v>2815</v>
      </c>
      <c r="C5650" s="93"/>
      <c r="D5650" s="82">
        <v>154.98</v>
      </c>
      <c r="E5650" s="106" t="s">
        <v>372</v>
      </c>
      <c r="F5650" s="84">
        <f t="shared" si="450"/>
        <v>189.0756</v>
      </c>
      <c r="G5650" s="95" t="s">
        <v>246</v>
      </c>
      <c r="H5650" s="69"/>
      <c r="I5650" s="76"/>
      <c r="J5650" s="100"/>
      <c r="K5650" s="88"/>
      <c r="N5650" s="18"/>
      <c r="P5650" s="4">
        <v>120.0</v>
      </c>
      <c r="Q5650" s="4"/>
      <c r="R5650" s="4"/>
      <c r="S5650" s="21"/>
      <c r="T5650" s="21"/>
      <c r="V5650" s="89"/>
      <c r="Z5650" s="73"/>
      <c r="AA5650" s="73">
        <v>14.992686494392998</v>
      </c>
      <c r="AB5650" s="4"/>
      <c r="AC5650" s="74"/>
      <c r="AD5650" s="75"/>
      <c r="AE5650" s="75"/>
      <c r="AF5650" s="76"/>
      <c r="AJ5650" s="90"/>
      <c r="AK5650" s="18"/>
      <c r="AL5650" s="18"/>
      <c r="AT5650" s="18"/>
      <c r="AU5650" s="91"/>
    </row>
    <row r="5651" ht="12.0" customHeight="1">
      <c r="A5651" s="97">
        <v>3704022.0</v>
      </c>
      <c r="B5651" s="92" t="s">
        <v>2816</v>
      </c>
      <c r="C5651" s="93"/>
      <c r="D5651" s="82">
        <v>154.98</v>
      </c>
      <c r="E5651" s="106" t="s">
        <v>372</v>
      </c>
      <c r="F5651" s="84">
        <f t="shared" si="450"/>
        <v>189.0756</v>
      </c>
      <c r="G5651" s="95" t="s">
        <v>252</v>
      </c>
      <c r="H5651" s="69"/>
      <c r="I5651" s="76"/>
      <c r="J5651" s="100"/>
      <c r="K5651" s="88"/>
      <c r="N5651" s="18"/>
      <c r="P5651" s="4">
        <v>120.0</v>
      </c>
      <c r="Q5651" s="4"/>
      <c r="R5651" s="4"/>
      <c r="S5651" s="21"/>
      <c r="T5651" s="21"/>
      <c r="V5651" s="89"/>
      <c r="Z5651" s="73"/>
      <c r="AA5651" s="73">
        <v>14.992686494392998</v>
      </c>
      <c r="AB5651" s="4"/>
      <c r="AC5651" s="74"/>
      <c r="AD5651" s="75"/>
      <c r="AE5651" s="75"/>
      <c r="AF5651" s="76"/>
      <c r="AJ5651" s="90"/>
      <c r="AK5651" s="18"/>
      <c r="AL5651" s="18"/>
      <c r="AT5651" s="18"/>
      <c r="AU5651" s="91"/>
    </row>
    <row r="5652" ht="12.0" customHeight="1">
      <c r="A5652" s="97">
        <v>3704023.0</v>
      </c>
      <c r="B5652" s="92" t="s">
        <v>2817</v>
      </c>
      <c r="C5652" s="93"/>
      <c r="D5652" s="82">
        <v>154.98</v>
      </c>
      <c r="E5652" s="106" t="s">
        <v>372</v>
      </c>
      <c r="F5652" s="84">
        <f t="shared" si="450"/>
        <v>189.0756</v>
      </c>
      <c r="G5652" s="95" t="s">
        <v>252</v>
      </c>
      <c r="H5652" s="69"/>
      <c r="I5652" s="76"/>
      <c r="J5652" s="100"/>
      <c r="K5652" s="88"/>
      <c r="N5652" s="18"/>
      <c r="P5652" s="4">
        <v>120.0</v>
      </c>
      <c r="Q5652" s="4"/>
      <c r="R5652" s="4"/>
      <c r="S5652" s="21"/>
      <c r="T5652" s="21"/>
      <c r="V5652" s="89"/>
      <c r="Z5652" s="73"/>
      <c r="AA5652" s="73">
        <v>14.992686494392998</v>
      </c>
      <c r="AB5652" s="4"/>
      <c r="AC5652" s="74"/>
      <c r="AD5652" s="75"/>
      <c r="AE5652" s="75"/>
      <c r="AF5652" s="76"/>
      <c r="AJ5652" s="90"/>
      <c r="AK5652" s="18"/>
      <c r="AL5652" s="18"/>
      <c r="AT5652" s="18"/>
      <c r="AU5652" s="91"/>
    </row>
    <row r="5653" ht="12.0" customHeight="1">
      <c r="A5653" s="97">
        <v>3704024.0</v>
      </c>
      <c r="B5653" s="92" t="s">
        <v>2818</v>
      </c>
      <c r="C5653" s="93"/>
      <c r="D5653" s="82">
        <v>154.98</v>
      </c>
      <c r="E5653" s="106" t="s">
        <v>507</v>
      </c>
      <c r="F5653" s="84">
        <f t="shared" si="450"/>
        <v>189.0756</v>
      </c>
      <c r="G5653" s="95" t="s">
        <v>274</v>
      </c>
      <c r="H5653" s="69"/>
      <c r="I5653" s="76"/>
      <c r="J5653" s="100"/>
      <c r="K5653" s="88"/>
      <c r="N5653" s="18"/>
      <c r="P5653" s="4">
        <v>120.0</v>
      </c>
      <c r="Q5653" s="4"/>
      <c r="R5653" s="4"/>
      <c r="S5653" s="21"/>
      <c r="T5653" s="21"/>
      <c r="V5653" s="89"/>
      <c r="Z5653" s="73"/>
      <c r="AA5653" s="73">
        <v>14.992686494392998</v>
      </c>
      <c r="AB5653" s="4"/>
      <c r="AC5653" s="74"/>
      <c r="AD5653" s="75"/>
      <c r="AE5653" s="75"/>
      <c r="AF5653" s="76"/>
      <c r="AJ5653" s="90"/>
      <c r="AK5653" s="18"/>
      <c r="AL5653" s="18"/>
      <c r="AT5653" s="18"/>
      <c r="AU5653" s="91"/>
    </row>
    <row r="5654" ht="12.0" customHeight="1">
      <c r="A5654" s="97">
        <v>3704025.0</v>
      </c>
      <c r="B5654" s="92" t="s">
        <v>2819</v>
      </c>
      <c r="C5654" s="93"/>
      <c r="D5654" s="82">
        <v>246.34</v>
      </c>
      <c r="E5654" s="106" t="s">
        <v>497</v>
      </c>
      <c r="F5654" s="84">
        <f t="shared" si="450"/>
        <v>300.5348</v>
      </c>
      <c r="G5654" s="95" t="s">
        <v>246</v>
      </c>
      <c r="H5654" s="69"/>
      <c r="I5654" s="76"/>
      <c r="J5654" s="100"/>
      <c r="K5654" s="88"/>
      <c r="N5654" s="18"/>
      <c r="P5654" s="4">
        <v>120.0</v>
      </c>
      <c r="Q5654" s="4"/>
      <c r="R5654" s="4"/>
      <c r="S5654" s="21"/>
      <c r="T5654" s="21"/>
      <c r="V5654" s="89"/>
      <c r="Z5654" s="73"/>
      <c r="AA5654" s="73">
        <v>14.992686494392998</v>
      </c>
      <c r="AB5654" s="4"/>
      <c r="AC5654" s="74"/>
      <c r="AD5654" s="75"/>
      <c r="AE5654" s="75"/>
      <c r="AF5654" s="76"/>
      <c r="AJ5654" s="90"/>
      <c r="AK5654" s="18"/>
      <c r="AL5654" s="18"/>
      <c r="AT5654" s="18"/>
      <c r="AU5654" s="91"/>
    </row>
    <row r="5655" ht="12.0" customHeight="1">
      <c r="A5655" s="97">
        <v>3704026.0</v>
      </c>
      <c r="B5655" s="92" t="s">
        <v>2820</v>
      </c>
      <c r="C5655" s="93"/>
      <c r="D5655" s="82">
        <v>246.34</v>
      </c>
      <c r="E5655" s="106" t="s">
        <v>245</v>
      </c>
      <c r="F5655" s="84">
        <f t="shared" si="450"/>
        <v>300.5348</v>
      </c>
      <c r="G5655" s="95" t="s">
        <v>252</v>
      </c>
      <c r="H5655" s="69"/>
      <c r="I5655" s="76"/>
      <c r="J5655" s="100"/>
      <c r="K5655" s="88"/>
      <c r="N5655" s="18"/>
      <c r="P5655" s="4">
        <v>120.0</v>
      </c>
      <c r="Q5655" s="4"/>
      <c r="R5655" s="4"/>
      <c r="S5655" s="21"/>
      <c r="T5655" s="21"/>
      <c r="V5655" s="89"/>
      <c r="Z5655" s="73"/>
      <c r="AA5655" s="73">
        <v>14.992686494392998</v>
      </c>
      <c r="AB5655" s="4"/>
      <c r="AC5655" s="74"/>
      <c r="AD5655" s="75"/>
      <c r="AE5655" s="75"/>
      <c r="AF5655" s="76"/>
      <c r="AJ5655" s="90"/>
      <c r="AK5655" s="18"/>
      <c r="AL5655" s="18"/>
      <c r="AT5655" s="18"/>
      <c r="AU5655" s="91"/>
    </row>
    <row r="5656" ht="12.0" customHeight="1">
      <c r="A5656" s="97">
        <v>3704027.0</v>
      </c>
      <c r="B5656" s="92" t="s">
        <v>2821</v>
      </c>
      <c r="C5656" s="93"/>
      <c r="D5656" s="82">
        <v>246.34</v>
      </c>
      <c r="E5656" s="106" t="s">
        <v>372</v>
      </c>
      <c r="F5656" s="84">
        <f t="shared" si="450"/>
        <v>300.5348</v>
      </c>
      <c r="G5656" s="95" t="s">
        <v>252</v>
      </c>
      <c r="H5656" s="69"/>
      <c r="I5656" s="76"/>
      <c r="J5656" s="100"/>
      <c r="K5656" s="88"/>
      <c r="N5656" s="18"/>
      <c r="P5656" s="4">
        <v>120.0</v>
      </c>
      <c r="Q5656" s="4"/>
      <c r="R5656" s="4"/>
      <c r="S5656" s="21"/>
      <c r="T5656" s="21"/>
      <c r="V5656" s="89"/>
      <c r="Z5656" s="73"/>
      <c r="AA5656" s="73">
        <v>14.992686494392998</v>
      </c>
      <c r="AB5656" s="4"/>
      <c r="AC5656" s="74"/>
      <c r="AD5656" s="75"/>
      <c r="AE5656" s="75"/>
      <c r="AF5656" s="76"/>
      <c r="AJ5656" s="90"/>
      <c r="AK5656" s="18"/>
      <c r="AL5656" s="18"/>
      <c r="AT5656" s="18"/>
      <c r="AU5656" s="91"/>
    </row>
    <row r="5657" ht="12.0" customHeight="1">
      <c r="A5657" s="97">
        <v>3704028.0</v>
      </c>
      <c r="B5657" s="92" t="s">
        <v>2822</v>
      </c>
      <c r="C5657" s="93"/>
      <c r="D5657" s="82">
        <v>246.34</v>
      </c>
      <c r="E5657" s="106" t="s">
        <v>372</v>
      </c>
      <c r="F5657" s="84">
        <f t="shared" si="450"/>
        <v>300.5348</v>
      </c>
      <c r="G5657" s="95" t="s">
        <v>274</v>
      </c>
      <c r="H5657" s="69"/>
      <c r="I5657" s="76"/>
      <c r="J5657" s="100"/>
      <c r="K5657" s="88"/>
      <c r="N5657" s="18"/>
      <c r="P5657" s="4">
        <v>120.0</v>
      </c>
      <c r="Q5657" s="4"/>
      <c r="R5657" s="4"/>
      <c r="S5657" s="21"/>
      <c r="T5657" s="21"/>
      <c r="V5657" s="89"/>
      <c r="Z5657" s="73"/>
      <c r="AA5657" s="73">
        <v>14.992686494392998</v>
      </c>
      <c r="AB5657" s="4"/>
      <c r="AC5657" s="74"/>
      <c r="AD5657" s="75"/>
      <c r="AE5657" s="75"/>
      <c r="AF5657" s="76"/>
      <c r="AJ5657" s="90"/>
      <c r="AK5657" s="18"/>
      <c r="AL5657" s="18"/>
      <c r="AT5657" s="18"/>
      <c r="AU5657" s="91"/>
    </row>
    <row r="5658" ht="12.0" customHeight="1">
      <c r="A5658" s="97">
        <v>3704029.0</v>
      </c>
      <c r="B5658" s="92" t="s">
        <v>2823</v>
      </c>
      <c r="C5658" s="93"/>
      <c r="D5658" s="82">
        <v>258.92</v>
      </c>
      <c r="E5658" s="106" t="s">
        <v>497</v>
      </c>
      <c r="F5658" s="84">
        <f t="shared" si="450"/>
        <v>315.8824</v>
      </c>
      <c r="G5658" s="95" t="s">
        <v>246</v>
      </c>
      <c r="H5658" s="69"/>
      <c r="I5658" s="76"/>
      <c r="J5658" s="100"/>
      <c r="K5658" s="88"/>
      <c r="N5658" s="18"/>
      <c r="P5658" s="4">
        <v>120.0</v>
      </c>
      <c r="Q5658" s="4"/>
      <c r="R5658" s="4"/>
      <c r="S5658" s="21"/>
      <c r="T5658" s="21"/>
      <c r="V5658" s="89"/>
      <c r="Z5658" s="73"/>
      <c r="AA5658" s="73">
        <v>14.992686494392998</v>
      </c>
      <c r="AB5658" s="4"/>
      <c r="AC5658" s="74"/>
      <c r="AD5658" s="75"/>
      <c r="AE5658" s="75"/>
      <c r="AF5658" s="76"/>
      <c r="AJ5658" s="90"/>
      <c r="AK5658" s="18"/>
      <c r="AL5658" s="18"/>
      <c r="AT5658" s="18"/>
      <c r="AU5658" s="91"/>
    </row>
    <row r="5659" ht="12.0" customHeight="1">
      <c r="A5659" s="97">
        <v>3704030.0</v>
      </c>
      <c r="B5659" s="92" t="s">
        <v>2824</v>
      </c>
      <c r="C5659" s="93"/>
      <c r="D5659" s="82">
        <v>258.92</v>
      </c>
      <c r="E5659" s="106" t="s">
        <v>497</v>
      </c>
      <c r="F5659" s="84">
        <f t="shared" si="450"/>
        <v>315.8824</v>
      </c>
      <c r="G5659" s="95" t="s">
        <v>252</v>
      </c>
      <c r="H5659" s="69"/>
      <c r="I5659" s="76"/>
      <c r="J5659" s="100"/>
      <c r="K5659" s="88"/>
      <c r="N5659" s="18"/>
      <c r="P5659" s="4">
        <v>120.0</v>
      </c>
      <c r="Q5659" s="4"/>
      <c r="R5659" s="4"/>
      <c r="S5659" s="21"/>
      <c r="T5659" s="21"/>
      <c r="V5659" s="89"/>
      <c r="Z5659" s="73"/>
      <c r="AA5659" s="73">
        <v>14.992686494392998</v>
      </c>
      <c r="AB5659" s="4"/>
      <c r="AC5659" s="74"/>
      <c r="AD5659" s="75"/>
      <c r="AE5659" s="75"/>
      <c r="AF5659" s="76"/>
      <c r="AJ5659" s="90"/>
      <c r="AK5659" s="18"/>
      <c r="AL5659" s="18"/>
      <c r="AT5659" s="18"/>
      <c r="AU5659" s="91"/>
    </row>
    <row r="5660" ht="12.0" customHeight="1">
      <c r="A5660" s="97">
        <v>3704031.0</v>
      </c>
      <c r="B5660" s="92" t="s">
        <v>2825</v>
      </c>
      <c r="C5660" s="93"/>
      <c r="D5660" s="82">
        <v>258.92</v>
      </c>
      <c r="E5660" s="106" t="s">
        <v>372</v>
      </c>
      <c r="F5660" s="84">
        <f t="shared" si="450"/>
        <v>315.8824</v>
      </c>
      <c r="G5660" s="95" t="s">
        <v>252</v>
      </c>
      <c r="H5660" s="69"/>
      <c r="I5660" s="76"/>
      <c r="J5660" s="100"/>
      <c r="K5660" s="88"/>
      <c r="N5660" s="18"/>
      <c r="P5660" s="4">
        <v>120.0</v>
      </c>
      <c r="Q5660" s="4"/>
      <c r="R5660" s="4"/>
      <c r="S5660" s="21"/>
      <c r="T5660" s="21"/>
      <c r="V5660" s="89"/>
      <c r="Z5660" s="73"/>
      <c r="AA5660" s="73">
        <v>14.992686494392998</v>
      </c>
      <c r="AB5660" s="4"/>
      <c r="AC5660" s="74"/>
      <c r="AD5660" s="75"/>
      <c r="AE5660" s="75"/>
      <c r="AF5660" s="76"/>
      <c r="AJ5660" s="90"/>
      <c r="AK5660" s="18"/>
      <c r="AL5660" s="18"/>
      <c r="AT5660" s="18"/>
      <c r="AU5660" s="91"/>
    </row>
    <row r="5661" ht="12.0" customHeight="1">
      <c r="A5661" s="97">
        <v>3704032.0</v>
      </c>
      <c r="B5661" s="92" t="s">
        <v>2826</v>
      </c>
      <c r="C5661" s="93"/>
      <c r="D5661" s="82">
        <v>258.92</v>
      </c>
      <c r="E5661" s="106" t="s">
        <v>245</v>
      </c>
      <c r="F5661" s="84">
        <f t="shared" si="450"/>
        <v>315.8824</v>
      </c>
      <c r="G5661" s="95" t="s">
        <v>252</v>
      </c>
      <c r="H5661" s="69"/>
      <c r="I5661" s="76"/>
      <c r="J5661" s="100"/>
      <c r="K5661" s="88"/>
      <c r="N5661" s="18"/>
      <c r="P5661" s="4">
        <v>120.0</v>
      </c>
      <c r="Q5661" s="4"/>
      <c r="R5661" s="4"/>
      <c r="S5661" s="21"/>
      <c r="T5661" s="21"/>
      <c r="V5661" s="89"/>
      <c r="Z5661" s="73"/>
      <c r="AA5661" s="73">
        <v>14.992686494392998</v>
      </c>
      <c r="AB5661" s="4"/>
      <c r="AC5661" s="74"/>
      <c r="AD5661" s="75"/>
      <c r="AE5661" s="75"/>
      <c r="AF5661" s="76"/>
      <c r="AJ5661" s="90"/>
      <c r="AK5661" s="18"/>
      <c r="AL5661" s="18"/>
      <c r="AT5661" s="18"/>
      <c r="AU5661" s="91"/>
    </row>
    <row r="5662" ht="12.0" customHeight="1">
      <c r="A5662" s="97">
        <v>3704033.0</v>
      </c>
      <c r="B5662" s="92" t="s">
        <v>2827</v>
      </c>
      <c r="C5662" s="93"/>
      <c r="D5662" s="82">
        <v>267.11</v>
      </c>
      <c r="E5662" s="106" t="s">
        <v>497</v>
      </c>
      <c r="F5662" s="84">
        <f t="shared" si="450"/>
        <v>325.8742</v>
      </c>
      <c r="G5662" s="95" t="s">
        <v>246</v>
      </c>
      <c r="H5662" s="69"/>
      <c r="I5662" s="76"/>
      <c r="J5662" s="100"/>
      <c r="K5662" s="88"/>
      <c r="N5662" s="18"/>
      <c r="P5662" s="4">
        <v>120.0</v>
      </c>
      <c r="Q5662" s="4"/>
      <c r="R5662" s="4"/>
      <c r="S5662" s="21"/>
      <c r="T5662" s="21"/>
      <c r="V5662" s="89"/>
      <c r="Z5662" s="73"/>
      <c r="AA5662" s="73">
        <v>14.992686494392998</v>
      </c>
      <c r="AB5662" s="4"/>
      <c r="AC5662" s="74"/>
      <c r="AD5662" s="75"/>
      <c r="AE5662" s="75"/>
      <c r="AF5662" s="76"/>
      <c r="AJ5662" s="90"/>
      <c r="AK5662" s="18"/>
      <c r="AL5662" s="18"/>
      <c r="AT5662" s="18"/>
      <c r="AU5662" s="91"/>
    </row>
    <row r="5663" ht="12.0" customHeight="1">
      <c r="A5663" s="97">
        <v>3704034.0</v>
      </c>
      <c r="B5663" s="92" t="s">
        <v>2828</v>
      </c>
      <c r="C5663" s="93"/>
      <c r="D5663" s="82">
        <v>267.11</v>
      </c>
      <c r="E5663" s="106" t="s">
        <v>372</v>
      </c>
      <c r="F5663" s="84">
        <f t="shared" si="450"/>
        <v>325.8742</v>
      </c>
      <c r="G5663" s="95" t="s">
        <v>252</v>
      </c>
      <c r="H5663" s="69"/>
      <c r="I5663" s="76"/>
      <c r="J5663" s="100"/>
      <c r="K5663" s="88"/>
      <c r="N5663" s="18"/>
      <c r="P5663" s="4">
        <v>120.0</v>
      </c>
      <c r="Q5663" s="4"/>
      <c r="R5663" s="4"/>
      <c r="S5663" s="21"/>
      <c r="T5663" s="21"/>
      <c r="V5663" s="89"/>
      <c r="Z5663" s="73"/>
      <c r="AA5663" s="73">
        <v>14.992686494392998</v>
      </c>
      <c r="AB5663" s="4"/>
      <c r="AC5663" s="74"/>
      <c r="AD5663" s="75"/>
      <c r="AE5663" s="75"/>
      <c r="AF5663" s="76"/>
      <c r="AJ5663" s="90"/>
      <c r="AK5663" s="18"/>
      <c r="AL5663" s="18"/>
      <c r="AT5663" s="18"/>
      <c r="AU5663" s="91"/>
    </row>
    <row r="5664" ht="12.0" customHeight="1">
      <c r="A5664" s="97">
        <v>3704035.0</v>
      </c>
      <c r="B5664" s="92" t="s">
        <v>2829</v>
      </c>
      <c r="C5664" s="93"/>
      <c r="D5664" s="82">
        <v>267.11</v>
      </c>
      <c r="E5664" s="106" t="s">
        <v>372</v>
      </c>
      <c r="F5664" s="84">
        <f t="shared" si="450"/>
        <v>325.8742</v>
      </c>
      <c r="G5664" s="95" t="s">
        <v>252</v>
      </c>
      <c r="H5664" s="69"/>
      <c r="I5664" s="76"/>
      <c r="J5664" s="100"/>
      <c r="K5664" s="88"/>
      <c r="N5664" s="18"/>
      <c r="P5664" s="4">
        <v>120.0</v>
      </c>
      <c r="Q5664" s="4"/>
      <c r="R5664" s="4"/>
      <c r="S5664" s="21"/>
      <c r="T5664" s="21"/>
      <c r="V5664" s="89"/>
      <c r="Z5664" s="73"/>
      <c r="AA5664" s="73">
        <v>14.992686494392998</v>
      </c>
      <c r="AB5664" s="4"/>
      <c r="AC5664" s="74"/>
      <c r="AD5664" s="75"/>
      <c r="AE5664" s="75"/>
      <c r="AF5664" s="76"/>
      <c r="AJ5664" s="90"/>
      <c r="AK5664" s="18"/>
      <c r="AL5664" s="18"/>
      <c r="AT5664" s="18"/>
      <c r="AU5664" s="91"/>
    </row>
    <row r="5665" ht="12.0" customHeight="1">
      <c r="A5665" s="97">
        <v>3704036.0</v>
      </c>
      <c r="B5665" s="92" t="s">
        <v>2830</v>
      </c>
      <c r="C5665" s="93"/>
      <c r="D5665" s="82">
        <v>267.11</v>
      </c>
      <c r="E5665" s="106" t="s">
        <v>379</v>
      </c>
      <c r="F5665" s="84">
        <f t="shared" si="450"/>
        <v>325.8742</v>
      </c>
      <c r="G5665" s="95" t="s">
        <v>252</v>
      </c>
      <c r="H5665" s="69"/>
      <c r="I5665" s="76"/>
      <c r="J5665" s="100"/>
      <c r="K5665" s="88"/>
      <c r="N5665" s="18"/>
      <c r="P5665" s="4">
        <v>120.0</v>
      </c>
      <c r="Q5665" s="4"/>
      <c r="R5665" s="4"/>
      <c r="S5665" s="21"/>
      <c r="T5665" s="21"/>
      <c r="V5665" s="89"/>
      <c r="Z5665" s="73"/>
      <c r="AA5665" s="73">
        <v>14.992686494392998</v>
      </c>
      <c r="AB5665" s="4"/>
      <c r="AC5665" s="74"/>
      <c r="AD5665" s="75"/>
      <c r="AE5665" s="75"/>
      <c r="AF5665" s="76"/>
      <c r="AJ5665" s="90"/>
      <c r="AK5665" s="18"/>
      <c r="AL5665" s="18"/>
      <c r="AT5665" s="18"/>
      <c r="AU5665" s="91"/>
    </row>
    <row r="5666" ht="12.0" customHeight="1">
      <c r="A5666" s="97">
        <v>3704037.0</v>
      </c>
      <c r="B5666" s="92" t="s">
        <v>2831</v>
      </c>
      <c r="C5666" s="93"/>
      <c r="D5666" s="82">
        <v>320.22</v>
      </c>
      <c r="E5666" s="106" t="s">
        <v>372</v>
      </c>
      <c r="F5666" s="84">
        <f t="shared" si="450"/>
        <v>390.6684</v>
      </c>
      <c r="G5666" s="95" t="s">
        <v>252</v>
      </c>
      <c r="H5666" s="69"/>
      <c r="I5666" s="76"/>
      <c r="J5666" s="100"/>
      <c r="K5666" s="88"/>
      <c r="N5666" s="18"/>
      <c r="P5666" s="4">
        <v>120.0</v>
      </c>
      <c r="Q5666" s="4"/>
      <c r="R5666" s="4"/>
      <c r="S5666" s="21"/>
      <c r="T5666" s="21"/>
      <c r="V5666" s="89"/>
      <c r="Z5666" s="73"/>
      <c r="AA5666" s="73">
        <v>14.992686494392998</v>
      </c>
      <c r="AB5666" s="4"/>
      <c r="AC5666" s="74"/>
      <c r="AD5666" s="75"/>
      <c r="AE5666" s="75"/>
      <c r="AF5666" s="76"/>
      <c r="AJ5666" s="90"/>
      <c r="AK5666" s="18"/>
      <c r="AL5666" s="18"/>
      <c r="AT5666" s="18"/>
      <c r="AU5666" s="91"/>
    </row>
    <row r="5667" ht="12.0" customHeight="1">
      <c r="A5667" s="109">
        <v>3704038.0</v>
      </c>
      <c r="B5667" s="110" t="s">
        <v>2832</v>
      </c>
      <c r="C5667" s="111"/>
      <c r="D5667" s="82">
        <v>320.22</v>
      </c>
      <c r="E5667" s="106" t="s">
        <v>245</v>
      </c>
      <c r="F5667" s="128">
        <f t="shared" si="450"/>
        <v>390.6684</v>
      </c>
      <c r="G5667" s="112" t="s">
        <v>252</v>
      </c>
      <c r="H5667" s="69"/>
      <c r="I5667" s="76"/>
      <c r="J5667" s="100"/>
      <c r="K5667" s="88"/>
      <c r="N5667" s="18"/>
      <c r="P5667" s="4">
        <v>120.0</v>
      </c>
      <c r="Q5667" s="4"/>
      <c r="R5667" s="4"/>
      <c r="S5667" s="21"/>
      <c r="T5667" s="21"/>
      <c r="V5667" s="89"/>
      <c r="Z5667" s="73"/>
      <c r="AA5667" s="73">
        <v>14.992686494392998</v>
      </c>
      <c r="AB5667" s="4"/>
      <c r="AC5667" s="74"/>
      <c r="AD5667" s="75"/>
      <c r="AE5667" s="75"/>
      <c r="AF5667" s="76"/>
      <c r="AJ5667" s="90"/>
      <c r="AK5667" s="18"/>
      <c r="AL5667" s="18"/>
      <c r="AT5667" s="18"/>
      <c r="AU5667" s="91"/>
    </row>
    <row r="5668" ht="75.0" customHeight="1">
      <c r="A5668" s="62">
        <v>206.0</v>
      </c>
      <c r="B5668" s="113" t="s">
        <v>6108</v>
      </c>
      <c r="C5668" s="66"/>
      <c r="D5668" s="82"/>
      <c r="E5668" s="66"/>
      <c r="F5668" s="114"/>
      <c r="G5668" s="68"/>
      <c r="H5668" s="69"/>
      <c r="I5668" s="70">
        <v>0.0</v>
      </c>
      <c r="J5668" s="71"/>
      <c r="K5668" s="71"/>
      <c r="N5668" s="18"/>
      <c r="P5668" s="4">
        <v>121.0</v>
      </c>
      <c r="Q5668" s="4"/>
      <c r="R5668" s="5"/>
      <c r="S5668" s="21"/>
      <c r="T5668" s="21"/>
      <c r="V5668" s="72"/>
      <c r="Z5668" s="73"/>
      <c r="AA5668" s="73"/>
      <c r="AB5668" s="4"/>
      <c r="AC5668" s="74"/>
      <c r="AD5668" s="75"/>
      <c r="AE5668" s="75"/>
      <c r="AF5668" s="76"/>
      <c r="AJ5668" s="90"/>
      <c r="AK5668" s="18"/>
      <c r="AL5668" s="18"/>
      <c r="AT5668" s="18"/>
      <c r="AU5668" s="91"/>
    </row>
    <row r="5669" ht="12.0" customHeight="1">
      <c r="A5669" s="79">
        <v>5401010.0</v>
      </c>
      <c r="B5669" s="80" t="s">
        <v>5993</v>
      </c>
      <c r="C5669" s="81"/>
      <c r="D5669" s="82">
        <v>325.93</v>
      </c>
      <c r="E5669" s="83" t="s">
        <v>245</v>
      </c>
      <c r="F5669" s="84">
        <f t="shared" ref="F5669:F5770" si="453">D5669*1.22</f>
        <v>397.6346</v>
      </c>
      <c r="G5669" s="85" t="s">
        <v>274</v>
      </c>
      <c r="H5669" s="69"/>
      <c r="I5669" s="187" t="s">
        <v>6109</v>
      </c>
      <c r="J5669" s="100"/>
      <c r="K5669" s="88"/>
      <c r="N5669" s="18"/>
      <c r="P5669" s="4">
        <v>121.0</v>
      </c>
      <c r="Q5669" s="4"/>
      <c r="R5669" s="4"/>
      <c r="S5669" s="21"/>
      <c r="T5669" s="21"/>
      <c r="V5669" s="89"/>
      <c r="Z5669" s="73"/>
      <c r="AA5669" s="73">
        <v>20.001977456990318</v>
      </c>
      <c r="AB5669" s="4"/>
      <c r="AC5669" s="74"/>
      <c r="AD5669" s="75"/>
      <c r="AE5669" s="75"/>
      <c r="AF5669" s="76"/>
      <c r="AJ5669" s="90">
        <v>1701009.0</v>
      </c>
      <c r="AK5669" s="18"/>
      <c r="AL5669" s="18"/>
      <c r="AT5669" s="18"/>
      <c r="AU5669" s="91"/>
    </row>
    <row r="5670" ht="12.0" customHeight="1">
      <c r="A5670" s="97">
        <v>5401011.0</v>
      </c>
      <c r="B5670" s="92" t="s">
        <v>5994</v>
      </c>
      <c r="C5670" s="93"/>
      <c r="D5670" s="82">
        <v>363.42</v>
      </c>
      <c r="E5670" s="94" t="s">
        <v>245</v>
      </c>
      <c r="F5670" s="84">
        <f t="shared" si="453"/>
        <v>443.3724</v>
      </c>
      <c r="G5670" s="95" t="s">
        <v>274</v>
      </c>
      <c r="H5670" s="69"/>
      <c r="I5670" s="188"/>
      <c r="J5670" s="100"/>
      <c r="K5670" s="88"/>
      <c r="N5670" s="18"/>
      <c r="P5670" s="4">
        <v>121.0</v>
      </c>
      <c r="Q5670" s="4"/>
      <c r="R5670" s="4"/>
      <c r="S5670" s="21"/>
      <c r="T5670" s="21"/>
      <c r="V5670" s="89"/>
      <c r="Z5670" s="73"/>
      <c r="AA5670" s="73">
        <v>20.0</v>
      </c>
      <c r="AB5670" s="4"/>
      <c r="AC5670" s="74"/>
      <c r="AD5670" s="75"/>
      <c r="AE5670" s="75"/>
      <c r="AF5670" s="76"/>
      <c r="AJ5670" s="90">
        <v>1701010.0</v>
      </c>
      <c r="AK5670" s="18"/>
      <c r="AL5670" s="18"/>
      <c r="AT5670" s="18"/>
      <c r="AU5670" s="91"/>
    </row>
    <row r="5671" ht="12.0" customHeight="1">
      <c r="A5671" s="97">
        <v>5401012.0</v>
      </c>
      <c r="B5671" s="92" t="s">
        <v>5996</v>
      </c>
      <c r="C5671" s="93"/>
      <c r="D5671" s="82">
        <v>433.34</v>
      </c>
      <c r="E5671" s="94" t="s">
        <v>458</v>
      </c>
      <c r="F5671" s="84">
        <f t="shared" si="453"/>
        <v>528.6748</v>
      </c>
      <c r="G5671" s="95" t="s">
        <v>274</v>
      </c>
      <c r="H5671" s="69"/>
      <c r="I5671" s="190"/>
      <c r="J5671" s="100"/>
      <c r="K5671" s="88"/>
      <c r="N5671" s="18"/>
      <c r="P5671" s="4">
        <v>121.0</v>
      </c>
      <c r="Q5671" s="4"/>
      <c r="R5671" s="4"/>
      <c r="S5671" s="21"/>
      <c r="T5671" s="21"/>
      <c r="V5671" s="89"/>
      <c r="Z5671" s="73"/>
      <c r="AA5671" s="73">
        <v>20.0</v>
      </c>
      <c r="AB5671" s="4"/>
      <c r="AC5671" s="74"/>
      <c r="AD5671" s="75"/>
      <c r="AE5671" s="75"/>
      <c r="AF5671" s="76"/>
      <c r="AJ5671" s="90">
        <v>1701011.0</v>
      </c>
      <c r="AK5671" s="18"/>
      <c r="AL5671" s="18"/>
      <c r="AT5671" s="18"/>
      <c r="AU5671" s="91"/>
    </row>
    <row r="5672" ht="12.0" customHeight="1">
      <c r="A5672" s="97">
        <v>5401017.0</v>
      </c>
      <c r="B5672" s="92" t="s">
        <v>5997</v>
      </c>
      <c r="C5672" s="93"/>
      <c r="D5672" s="82">
        <v>487.69</v>
      </c>
      <c r="E5672" s="94" t="s">
        <v>245</v>
      </c>
      <c r="F5672" s="84">
        <f t="shared" si="453"/>
        <v>594.9818</v>
      </c>
      <c r="G5672" s="95" t="s">
        <v>252</v>
      </c>
      <c r="H5672" s="69"/>
      <c r="I5672" s="187" t="s">
        <v>6110</v>
      </c>
      <c r="J5672" s="76"/>
      <c r="K5672" s="88"/>
      <c r="N5672" s="18"/>
      <c r="P5672" s="4">
        <v>121.0</v>
      </c>
      <c r="Q5672" s="4"/>
      <c r="R5672" s="4"/>
      <c r="S5672" s="21"/>
      <c r="T5672" s="21"/>
      <c r="V5672" s="89"/>
      <c r="Z5672" s="73"/>
      <c r="AA5672" s="73">
        <v>20.001321527686002</v>
      </c>
      <c r="AB5672" s="4"/>
      <c r="AC5672" s="74"/>
      <c r="AD5672" s="75"/>
      <c r="AE5672" s="75"/>
      <c r="AF5672" s="76"/>
      <c r="AJ5672" s="90">
        <v>1701012.0</v>
      </c>
      <c r="AK5672" s="18"/>
      <c r="AL5672" s="18"/>
      <c r="AT5672" s="18"/>
      <c r="AU5672" s="91"/>
    </row>
    <row r="5673" ht="12.0" customHeight="1">
      <c r="A5673" s="97">
        <v>5401019.0</v>
      </c>
      <c r="B5673" s="92" t="s">
        <v>5998</v>
      </c>
      <c r="C5673" s="93"/>
      <c r="D5673" s="82">
        <v>1178.94</v>
      </c>
      <c r="E5673" s="94" t="s">
        <v>245</v>
      </c>
      <c r="F5673" s="84">
        <f t="shared" si="453"/>
        <v>1438.3068</v>
      </c>
      <c r="G5673" s="95" t="s">
        <v>252</v>
      </c>
      <c r="H5673" s="69"/>
      <c r="I5673" s="188"/>
      <c r="J5673" s="76"/>
      <c r="K5673" s="88"/>
      <c r="N5673" s="18"/>
      <c r="P5673" s="4">
        <v>121.0</v>
      </c>
      <c r="Q5673" s="4"/>
      <c r="R5673" s="4"/>
      <c r="S5673" s="21"/>
      <c r="T5673" s="21"/>
      <c r="V5673" s="89"/>
      <c r="Z5673" s="73"/>
      <c r="AA5673" s="73">
        <v>20.0</v>
      </c>
      <c r="AB5673" s="4"/>
      <c r="AC5673" s="74"/>
      <c r="AD5673" s="75"/>
      <c r="AE5673" s="75"/>
      <c r="AF5673" s="76"/>
      <c r="AJ5673" s="90">
        <v>1701013.0</v>
      </c>
      <c r="AK5673" s="18"/>
      <c r="AL5673" s="18"/>
      <c r="AT5673" s="18"/>
      <c r="AU5673" s="91"/>
    </row>
    <row r="5674" ht="12.0" customHeight="1">
      <c r="A5674" s="97">
        <v>5212001.0</v>
      </c>
      <c r="B5674" s="92" t="s">
        <v>6111</v>
      </c>
      <c r="C5674" s="81" t="str">
        <f t="shared" ref="C5674:C5734" si="454">IF(MROUND(AL5674/(AO5674*F5674),1)=0,"",MROUND(AL5674/(AO5674*F5674),1))</f>
        <v/>
      </c>
      <c r="D5674" s="82">
        <v>265.83</v>
      </c>
      <c r="E5674" s="94" t="s">
        <v>245</v>
      </c>
      <c r="F5674" s="84">
        <f t="shared" si="453"/>
        <v>324.3126</v>
      </c>
      <c r="G5674" s="95" t="s">
        <v>252</v>
      </c>
      <c r="H5674" s="69"/>
      <c r="I5674" s="76"/>
      <c r="J5674" s="76"/>
      <c r="K5674" s="88"/>
      <c r="N5674" s="18"/>
      <c r="P5674" s="4">
        <v>121.0</v>
      </c>
      <c r="Q5674" s="4"/>
      <c r="R5674" s="4"/>
      <c r="S5674" s="21"/>
      <c r="T5674" s="21"/>
      <c r="V5674" s="89"/>
      <c r="Z5674" s="73"/>
      <c r="AA5674" s="73">
        <v>12.004417448923235</v>
      </c>
      <c r="AB5674" s="4"/>
      <c r="AC5674" s="74"/>
      <c r="AD5674" s="75"/>
      <c r="AE5674" s="75"/>
      <c r="AF5674" s="76"/>
      <c r="AJ5674" s="90"/>
      <c r="AK5674" s="18"/>
      <c r="AL5674" s="8">
        <f t="shared" ref="AL5674:AL5734" si="455">$I$5668/50</f>
        <v>0</v>
      </c>
      <c r="AO5674" s="8">
        <v>2.0914336264053834</v>
      </c>
      <c r="AT5674" s="18"/>
      <c r="AU5674" s="91"/>
    </row>
    <row r="5675" ht="12.0" customHeight="1">
      <c r="A5675" s="97">
        <v>5212002.0</v>
      </c>
      <c r="B5675" s="92" t="s">
        <v>6112</v>
      </c>
      <c r="C5675" s="81" t="str">
        <f t="shared" si="454"/>
        <v/>
      </c>
      <c r="D5675" s="82">
        <v>265.83</v>
      </c>
      <c r="E5675" s="94" t="s">
        <v>245</v>
      </c>
      <c r="F5675" s="84">
        <f t="shared" si="453"/>
        <v>324.3126</v>
      </c>
      <c r="G5675" s="95" t="s">
        <v>252</v>
      </c>
      <c r="H5675" s="69"/>
      <c r="I5675" s="76"/>
      <c r="J5675" s="76"/>
      <c r="K5675" s="88"/>
      <c r="N5675" s="18"/>
      <c r="P5675" s="4">
        <v>121.0</v>
      </c>
      <c r="Q5675" s="4"/>
      <c r="R5675" s="4"/>
      <c r="S5675" s="21"/>
      <c r="T5675" s="21"/>
      <c r="V5675" s="89"/>
      <c r="Z5675" s="73"/>
      <c r="AA5675" s="73">
        <v>12.004417448923235</v>
      </c>
      <c r="AB5675" s="4"/>
      <c r="AC5675" s="74"/>
      <c r="AD5675" s="75"/>
      <c r="AE5675" s="75"/>
      <c r="AF5675" s="76"/>
      <c r="AJ5675" s="90"/>
      <c r="AK5675" s="18"/>
      <c r="AL5675" s="8">
        <f t="shared" si="455"/>
        <v>0</v>
      </c>
      <c r="AO5675" s="8">
        <v>1.6979234667332908</v>
      </c>
      <c r="AT5675" s="18"/>
      <c r="AU5675" s="91"/>
    </row>
    <row r="5676" ht="12.0" customHeight="1">
      <c r="A5676" s="97">
        <v>5212003.0</v>
      </c>
      <c r="B5676" s="92" t="s">
        <v>6113</v>
      </c>
      <c r="C5676" s="81" t="str">
        <f t="shared" si="454"/>
        <v/>
      </c>
      <c r="D5676" s="82">
        <v>307.5</v>
      </c>
      <c r="E5676" s="94" t="s">
        <v>245</v>
      </c>
      <c r="F5676" s="84">
        <f t="shared" si="453"/>
        <v>375.15</v>
      </c>
      <c r="G5676" s="95" t="s">
        <v>252</v>
      </c>
      <c r="H5676" s="69"/>
      <c r="I5676" s="87" t="s">
        <v>538</v>
      </c>
      <c r="J5676" s="76"/>
      <c r="K5676" s="88"/>
      <c r="N5676" s="18"/>
      <c r="P5676" s="4">
        <v>121.0</v>
      </c>
      <c r="Q5676" s="4"/>
      <c r="R5676" s="4"/>
      <c r="S5676" s="21"/>
      <c r="T5676" s="21"/>
      <c r="V5676" s="89"/>
      <c r="Z5676" s="73"/>
      <c r="AA5676" s="73">
        <v>12.005041487238728</v>
      </c>
      <c r="AB5676" s="4"/>
      <c r="AC5676" s="74"/>
      <c r="AD5676" s="75"/>
      <c r="AE5676" s="75"/>
      <c r="AF5676" s="76"/>
      <c r="AJ5676" s="90"/>
      <c r="AK5676" s="18"/>
      <c r="AL5676" s="8">
        <f t="shared" si="455"/>
        <v>0</v>
      </c>
      <c r="AO5676" s="8">
        <v>1.197683388123195</v>
      </c>
      <c r="AT5676" s="18"/>
      <c r="AU5676" s="91"/>
    </row>
    <row r="5677" ht="12.0" customHeight="1">
      <c r="A5677" s="97">
        <v>5212004.0</v>
      </c>
      <c r="B5677" s="92" t="s">
        <v>6114</v>
      </c>
      <c r="C5677" s="81" t="str">
        <f t="shared" si="454"/>
        <v/>
      </c>
      <c r="D5677" s="82">
        <v>312.5</v>
      </c>
      <c r="E5677" s="94" t="s">
        <v>245</v>
      </c>
      <c r="F5677" s="84">
        <f t="shared" si="453"/>
        <v>381.25</v>
      </c>
      <c r="G5677" s="95" t="s">
        <v>252</v>
      </c>
      <c r="H5677" s="69"/>
      <c r="I5677" s="187" t="s">
        <v>6115</v>
      </c>
      <c r="J5677" s="76"/>
      <c r="K5677" s="88"/>
      <c r="N5677" s="18"/>
      <c r="P5677" s="4">
        <v>121.0</v>
      </c>
      <c r="Q5677" s="4"/>
      <c r="R5677" s="4"/>
      <c r="S5677" s="21"/>
      <c r="T5677" s="21"/>
      <c r="V5677" s="89"/>
      <c r="Z5677" s="73"/>
      <c r="AA5677" s="73">
        <v>12.005041487238728</v>
      </c>
      <c r="AB5677" s="4"/>
      <c r="AC5677" s="74"/>
      <c r="AD5677" s="75"/>
      <c r="AE5677" s="75"/>
      <c r="AF5677" s="76"/>
      <c r="AJ5677" s="90"/>
      <c r="AK5677" s="18"/>
      <c r="AL5677" s="8">
        <f t="shared" si="455"/>
        <v>0</v>
      </c>
      <c r="AO5677" s="8">
        <v>0.6684503478564702</v>
      </c>
      <c r="AT5677" s="18"/>
      <c r="AU5677" s="91"/>
    </row>
    <row r="5678" ht="12.0" customHeight="1">
      <c r="A5678" s="97">
        <v>5212005.0</v>
      </c>
      <c r="B5678" s="92" t="s">
        <v>6116</v>
      </c>
      <c r="C5678" s="81" t="str">
        <f t="shared" si="454"/>
        <v/>
      </c>
      <c r="D5678" s="82">
        <v>450.83</v>
      </c>
      <c r="E5678" s="94" t="s">
        <v>245</v>
      </c>
      <c r="F5678" s="84">
        <f t="shared" si="453"/>
        <v>550.0126</v>
      </c>
      <c r="G5678" s="95" t="s">
        <v>252</v>
      </c>
      <c r="H5678" s="69"/>
      <c r="I5678" s="188"/>
      <c r="J5678" s="76"/>
      <c r="K5678" s="88"/>
      <c r="N5678" s="18"/>
      <c r="P5678" s="4">
        <v>121.0</v>
      </c>
      <c r="Q5678" s="4"/>
      <c r="R5678" s="4"/>
      <c r="S5678" s="21"/>
      <c r="T5678" s="21"/>
      <c r="V5678" s="89"/>
      <c r="Z5678" s="73"/>
      <c r="AA5678" s="73">
        <v>11.997666107504926</v>
      </c>
      <c r="AB5678" s="4"/>
      <c r="AC5678" s="74"/>
      <c r="AD5678" s="75"/>
      <c r="AE5678" s="75"/>
      <c r="AF5678" s="76"/>
      <c r="AJ5678" s="90"/>
      <c r="AK5678" s="18"/>
      <c r="AL5678" s="8">
        <f t="shared" si="455"/>
        <v>0</v>
      </c>
      <c r="AO5678" s="8">
        <v>0.7223034034208008</v>
      </c>
      <c r="AT5678" s="18"/>
      <c r="AU5678" s="91"/>
    </row>
    <row r="5679" ht="12.0" customHeight="1">
      <c r="A5679" s="97">
        <v>5212006.0</v>
      </c>
      <c r="B5679" s="92" t="s">
        <v>6117</v>
      </c>
      <c r="C5679" s="81" t="str">
        <f t="shared" si="454"/>
        <v/>
      </c>
      <c r="D5679" s="82">
        <v>725.0</v>
      </c>
      <c r="E5679" s="94" t="s">
        <v>245</v>
      </c>
      <c r="F5679" s="84">
        <f t="shared" si="453"/>
        <v>884.5</v>
      </c>
      <c r="G5679" s="95" t="s">
        <v>252</v>
      </c>
      <c r="H5679" s="69"/>
      <c r="I5679" s="116" t="s">
        <v>6008</v>
      </c>
      <c r="J5679" s="76"/>
      <c r="K5679" s="88"/>
      <c r="N5679" s="18"/>
      <c r="P5679" s="4">
        <v>121.0</v>
      </c>
      <c r="Q5679" s="4"/>
      <c r="R5679" s="4"/>
      <c r="S5679" s="21"/>
      <c r="T5679" s="21"/>
      <c r="V5679" s="89"/>
      <c r="Z5679" s="73"/>
      <c r="AA5679" s="73">
        <v>11.998640380693416</v>
      </c>
      <c r="AB5679" s="4"/>
      <c r="AC5679" s="74"/>
      <c r="AD5679" s="75"/>
      <c r="AE5679" s="75"/>
      <c r="AF5679" s="76"/>
      <c r="AJ5679" s="90"/>
      <c r="AK5679" s="18"/>
      <c r="AL5679" s="8">
        <f t="shared" si="455"/>
        <v>0</v>
      </c>
      <c r="AO5679" s="8">
        <v>0.3891592150814821</v>
      </c>
      <c r="AT5679" s="18"/>
      <c r="AU5679" s="91"/>
    </row>
    <row r="5680" ht="12.0" customHeight="1">
      <c r="A5680" s="97">
        <v>5212007.0</v>
      </c>
      <c r="B5680" s="92" t="s">
        <v>6118</v>
      </c>
      <c r="C5680" s="81" t="str">
        <f t="shared" si="454"/>
        <v/>
      </c>
      <c r="D5680" s="82">
        <v>1229.17</v>
      </c>
      <c r="E5680" s="94" t="s">
        <v>245</v>
      </c>
      <c r="F5680" s="84">
        <f t="shared" si="453"/>
        <v>1499.5874</v>
      </c>
      <c r="G5680" s="95" t="s">
        <v>252</v>
      </c>
      <c r="H5680" s="69"/>
      <c r="J5680" s="76"/>
      <c r="K5680" s="88"/>
      <c r="N5680" s="18"/>
      <c r="P5680" s="4">
        <v>121.0</v>
      </c>
      <c r="Q5680" s="4"/>
      <c r="R5680" s="4"/>
      <c r="S5680" s="21"/>
      <c r="T5680" s="21"/>
      <c r="V5680" s="89"/>
      <c r="Z5680" s="73"/>
      <c r="AA5680" s="73">
        <v>11.998671427385204</v>
      </c>
      <c r="AB5680" s="4"/>
      <c r="AC5680" s="74"/>
      <c r="AD5680" s="75"/>
      <c r="AE5680" s="75"/>
      <c r="AF5680" s="76"/>
      <c r="AJ5680" s="90"/>
      <c r="AK5680" s="18"/>
      <c r="AL5680" s="8">
        <f t="shared" si="455"/>
        <v>0</v>
      </c>
      <c r="AO5680" s="8">
        <v>0.2456681556066684</v>
      </c>
      <c r="AT5680" s="18"/>
      <c r="AU5680" s="91"/>
    </row>
    <row r="5681" ht="12.0" customHeight="1">
      <c r="A5681" s="97">
        <v>5212008.0</v>
      </c>
      <c r="B5681" s="92" t="s">
        <v>6119</v>
      </c>
      <c r="C5681" s="81" t="str">
        <f t="shared" si="454"/>
        <v/>
      </c>
      <c r="D5681" s="82">
        <v>1408.33</v>
      </c>
      <c r="E5681" s="94" t="s">
        <v>245</v>
      </c>
      <c r="F5681" s="84">
        <f t="shared" si="453"/>
        <v>1718.1626</v>
      </c>
      <c r="G5681" s="95" t="s">
        <v>252</v>
      </c>
      <c r="H5681" s="69"/>
      <c r="J5681" s="76"/>
      <c r="K5681" s="88"/>
      <c r="N5681" s="18"/>
      <c r="P5681" s="4">
        <v>121.0</v>
      </c>
      <c r="Q5681" s="4"/>
      <c r="R5681" s="4"/>
      <c r="S5681" s="21"/>
      <c r="T5681" s="21"/>
      <c r="V5681" s="89"/>
      <c r="Z5681" s="73"/>
      <c r="AA5681" s="73">
        <v>12.00044497594348</v>
      </c>
      <c r="AB5681" s="4"/>
      <c r="AC5681" s="74"/>
      <c r="AD5681" s="75"/>
      <c r="AE5681" s="75"/>
      <c r="AF5681" s="76"/>
      <c r="AJ5681" s="90"/>
      <c r="AK5681" s="18"/>
      <c r="AL5681" s="8">
        <f t="shared" si="455"/>
        <v>0</v>
      </c>
      <c r="AO5681" s="8">
        <v>0.9528702274473743</v>
      </c>
      <c r="AT5681" s="18"/>
      <c r="AU5681" s="91"/>
    </row>
    <row r="5682" ht="12.0" customHeight="1">
      <c r="A5682" s="97">
        <v>5212009.0</v>
      </c>
      <c r="B5682" s="92" t="s">
        <v>6120</v>
      </c>
      <c r="C5682" s="81" t="str">
        <f t="shared" si="454"/>
        <v/>
      </c>
      <c r="D5682" s="82">
        <v>1921.67</v>
      </c>
      <c r="E5682" s="94" t="s">
        <v>245</v>
      </c>
      <c r="F5682" s="84">
        <f t="shared" si="453"/>
        <v>2344.4374</v>
      </c>
      <c r="G5682" s="95" t="s">
        <v>252</v>
      </c>
      <c r="H5682" s="69"/>
      <c r="I5682" s="76"/>
      <c r="J5682" s="76"/>
      <c r="K5682" s="88"/>
      <c r="N5682" s="18"/>
      <c r="P5682" s="4">
        <v>121.0</v>
      </c>
      <c r="Q5682" s="4"/>
      <c r="R5682" s="4"/>
      <c r="S5682" s="21"/>
      <c r="T5682" s="21"/>
      <c r="V5682" s="89"/>
      <c r="Z5682" s="73"/>
      <c r="AA5682" s="73">
        <v>11.9996781202221</v>
      </c>
      <c r="AB5682" s="4"/>
      <c r="AC5682" s="74"/>
      <c r="AD5682" s="75"/>
      <c r="AE5682" s="75"/>
      <c r="AF5682" s="76"/>
      <c r="AJ5682" s="90"/>
      <c r="AK5682" s="18"/>
      <c r="AL5682" s="8">
        <f t="shared" si="455"/>
        <v>0</v>
      </c>
      <c r="AO5682" s="8">
        <v>0.15575035809193138</v>
      </c>
      <c r="AT5682" s="18"/>
      <c r="AU5682" s="91"/>
    </row>
    <row r="5683" ht="12.0" customHeight="1">
      <c r="A5683" s="97">
        <v>5212010.0</v>
      </c>
      <c r="B5683" s="92" t="s">
        <v>6121</v>
      </c>
      <c r="C5683" s="81" t="str">
        <f t="shared" si="454"/>
        <v/>
      </c>
      <c r="D5683" s="82">
        <v>1977.5</v>
      </c>
      <c r="E5683" s="94" t="s">
        <v>245</v>
      </c>
      <c r="F5683" s="84">
        <f t="shared" si="453"/>
        <v>2412.55</v>
      </c>
      <c r="G5683" s="95" t="s">
        <v>246</v>
      </c>
      <c r="H5683" s="69"/>
      <c r="I5683" s="87" t="s">
        <v>1735</v>
      </c>
      <c r="J5683" s="76"/>
      <c r="K5683" s="88"/>
      <c r="N5683" s="18"/>
      <c r="P5683" s="4">
        <v>121.0</v>
      </c>
      <c r="Q5683" s="4"/>
      <c r="R5683" s="4"/>
      <c r="S5683" s="21"/>
      <c r="T5683" s="21"/>
      <c r="V5683" s="89"/>
      <c r="Z5683" s="73"/>
      <c r="AA5683" s="73">
        <v>11.999810204662637</v>
      </c>
      <c r="AB5683" s="4"/>
      <c r="AC5683" s="74"/>
      <c r="AD5683" s="75"/>
      <c r="AE5683" s="75"/>
      <c r="AF5683" s="76"/>
      <c r="AJ5683" s="90"/>
      <c r="AK5683" s="18"/>
      <c r="AL5683" s="8">
        <f t="shared" si="455"/>
        <v>0</v>
      </c>
      <c r="AO5683" s="8">
        <v>1.1992622295115305</v>
      </c>
      <c r="AT5683" s="18"/>
      <c r="AU5683" s="91"/>
    </row>
    <row r="5684" ht="12.0" customHeight="1">
      <c r="A5684" s="97">
        <v>5212011.0</v>
      </c>
      <c r="B5684" s="92" t="s">
        <v>6122</v>
      </c>
      <c r="C5684" s="81" t="str">
        <f t="shared" si="454"/>
        <v/>
      </c>
      <c r="D5684" s="82">
        <v>2030.83</v>
      </c>
      <c r="E5684" s="94" t="s">
        <v>245</v>
      </c>
      <c r="F5684" s="84">
        <f t="shared" si="453"/>
        <v>2477.6126</v>
      </c>
      <c r="G5684" s="95" t="s">
        <v>252</v>
      </c>
      <c r="H5684" s="69"/>
      <c r="I5684" s="187" t="s">
        <v>6123</v>
      </c>
      <c r="J5684" s="76"/>
      <c r="K5684" s="88"/>
      <c r="N5684" s="18"/>
      <c r="P5684" s="4">
        <v>121.0</v>
      </c>
      <c r="Q5684" s="4"/>
      <c r="R5684" s="4"/>
      <c r="S5684" s="21"/>
      <c r="T5684" s="21"/>
      <c r="V5684" s="89"/>
      <c r="Z5684" s="73"/>
      <c r="AA5684" s="73">
        <v>11.999810204662637</v>
      </c>
      <c r="AB5684" s="4"/>
      <c r="AC5684" s="74"/>
      <c r="AD5684" s="75"/>
      <c r="AE5684" s="75"/>
      <c r="AF5684" s="76"/>
      <c r="AJ5684" s="90"/>
      <c r="AK5684" s="18"/>
      <c r="AL5684" s="8">
        <f t="shared" si="455"/>
        <v>0</v>
      </c>
      <c r="AO5684" s="8">
        <v>0.2837278933234596</v>
      </c>
      <c r="AT5684" s="18"/>
      <c r="AU5684" s="91"/>
    </row>
    <row r="5685" ht="12.0" customHeight="1">
      <c r="A5685" s="97">
        <v>5206001.0</v>
      </c>
      <c r="B5685" s="92" t="s">
        <v>6124</v>
      </c>
      <c r="C5685" s="81" t="str">
        <f t="shared" si="454"/>
        <v/>
      </c>
      <c r="D5685" s="82">
        <v>145.92</v>
      </c>
      <c r="E5685" s="94" t="s">
        <v>245</v>
      </c>
      <c r="F5685" s="84">
        <f t="shared" si="453"/>
        <v>178.0224</v>
      </c>
      <c r="G5685" s="95" t="s">
        <v>252</v>
      </c>
      <c r="H5685" s="69"/>
      <c r="I5685" s="188"/>
      <c r="J5685" s="76"/>
      <c r="K5685" s="88"/>
      <c r="N5685" s="18"/>
      <c r="P5685" s="4">
        <v>121.0</v>
      </c>
      <c r="Q5685" s="4"/>
      <c r="R5685" s="4"/>
      <c r="S5685" s="21"/>
      <c r="T5685" s="21"/>
      <c r="V5685" s="89"/>
      <c r="Z5685" s="73"/>
      <c r="AA5685" s="73">
        <v>12.004417448923235</v>
      </c>
      <c r="AB5685" s="4"/>
      <c r="AC5685" s="74"/>
      <c r="AD5685" s="75"/>
      <c r="AE5685" s="75"/>
      <c r="AF5685" s="76"/>
      <c r="AJ5685" s="90">
        <v>1206001.0</v>
      </c>
      <c r="AK5685" s="18"/>
      <c r="AL5685" s="8">
        <f t="shared" si="455"/>
        <v>0</v>
      </c>
      <c r="AO5685" s="8">
        <v>2.0914336264053834</v>
      </c>
      <c r="AT5685" s="18"/>
      <c r="AU5685" s="91"/>
    </row>
    <row r="5686" ht="12.0" customHeight="1">
      <c r="A5686" s="97">
        <v>5206002.0</v>
      </c>
      <c r="B5686" s="92" t="s">
        <v>6125</v>
      </c>
      <c r="C5686" s="81" t="str">
        <f t="shared" si="454"/>
        <v/>
      </c>
      <c r="D5686" s="82">
        <v>145.92</v>
      </c>
      <c r="E5686" s="94" t="s">
        <v>245</v>
      </c>
      <c r="F5686" s="84">
        <f t="shared" si="453"/>
        <v>178.0224</v>
      </c>
      <c r="G5686" s="95" t="s">
        <v>252</v>
      </c>
      <c r="H5686" s="69"/>
      <c r="I5686" s="116" t="s">
        <v>6017</v>
      </c>
      <c r="J5686" s="76"/>
      <c r="K5686" s="88"/>
      <c r="N5686" s="18"/>
      <c r="P5686" s="4">
        <v>121.0</v>
      </c>
      <c r="Q5686" s="4"/>
      <c r="R5686" s="4"/>
      <c r="S5686" s="21"/>
      <c r="T5686" s="21"/>
      <c r="V5686" s="89"/>
      <c r="Z5686" s="73"/>
      <c r="AA5686" s="73">
        <v>12.004417448923235</v>
      </c>
      <c r="AB5686" s="4"/>
      <c r="AC5686" s="74"/>
      <c r="AD5686" s="75"/>
      <c r="AE5686" s="75"/>
      <c r="AF5686" s="76"/>
      <c r="AJ5686" s="90">
        <v>1206002.0</v>
      </c>
      <c r="AK5686" s="18"/>
      <c r="AL5686" s="8">
        <f t="shared" si="455"/>
        <v>0</v>
      </c>
      <c r="AO5686" s="8">
        <v>1.6979234667332908</v>
      </c>
      <c r="AT5686" s="18"/>
      <c r="AU5686" s="91"/>
    </row>
    <row r="5687" ht="12.0" customHeight="1">
      <c r="A5687" s="97">
        <v>5206003.0</v>
      </c>
      <c r="B5687" s="92" t="s">
        <v>6126</v>
      </c>
      <c r="C5687" s="81" t="str">
        <f t="shared" si="454"/>
        <v/>
      </c>
      <c r="D5687" s="82">
        <v>153.41</v>
      </c>
      <c r="E5687" s="94" t="s">
        <v>245</v>
      </c>
      <c r="F5687" s="84">
        <f t="shared" si="453"/>
        <v>187.1602</v>
      </c>
      <c r="G5687" s="95" t="s">
        <v>246</v>
      </c>
      <c r="H5687" s="69"/>
      <c r="J5687" s="76"/>
      <c r="K5687" s="88"/>
      <c r="N5687" s="18"/>
      <c r="P5687" s="4">
        <v>121.0</v>
      </c>
      <c r="Q5687" s="4"/>
      <c r="R5687" s="4"/>
      <c r="S5687" s="21"/>
      <c r="T5687" s="21"/>
      <c r="V5687" s="89"/>
      <c r="Z5687" s="73"/>
      <c r="AA5687" s="73">
        <v>12.005041487238728</v>
      </c>
      <c r="AB5687" s="4"/>
      <c r="AC5687" s="74"/>
      <c r="AD5687" s="75"/>
      <c r="AE5687" s="75"/>
      <c r="AF5687" s="76"/>
      <c r="AJ5687" s="90">
        <v>1206003.0</v>
      </c>
      <c r="AK5687" s="18"/>
      <c r="AL5687" s="8">
        <f t="shared" si="455"/>
        <v>0</v>
      </c>
      <c r="AO5687" s="8">
        <v>10.534169800083557</v>
      </c>
      <c r="AT5687" s="18"/>
      <c r="AU5687" s="91"/>
    </row>
    <row r="5688" ht="12.0" customHeight="1">
      <c r="A5688" s="97">
        <v>5206004.0</v>
      </c>
      <c r="B5688" s="92" t="s">
        <v>6127</v>
      </c>
      <c r="C5688" s="81" t="str">
        <f t="shared" si="454"/>
        <v/>
      </c>
      <c r="D5688" s="82">
        <v>153.41</v>
      </c>
      <c r="E5688" s="94" t="s">
        <v>245</v>
      </c>
      <c r="F5688" s="84">
        <f t="shared" si="453"/>
        <v>187.1602</v>
      </c>
      <c r="G5688" s="95" t="s">
        <v>252</v>
      </c>
      <c r="H5688" s="69"/>
      <c r="J5688" s="76"/>
      <c r="K5688" s="88"/>
      <c r="N5688" s="18"/>
      <c r="P5688" s="4">
        <v>121.0</v>
      </c>
      <c r="Q5688" s="4"/>
      <c r="R5688" s="4"/>
      <c r="S5688" s="21"/>
      <c r="T5688" s="21"/>
      <c r="V5688" s="89"/>
      <c r="Z5688" s="73"/>
      <c r="AA5688" s="73">
        <v>12.005041487238728</v>
      </c>
      <c r="AB5688" s="4"/>
      <c r="AC5688" s="74"/>
      <c r="AD5688" s="75"/>
      <c r="AE5688" s="75"/>
      <c r="AF5688" s="76"/>
      <c r="AJ5688" s="90">
        <v>1206004.0</v>
      </c>
      <c r="AK5688" s="18"/>
      <c r="AL5688" s="8">
        <f t="shared" si="455"/>
        <v>0</v>
      </c>
      <c r="AO5688" s="8">
        <v>1.197683388123195</v>
      </c>
      <c r="AT5688" s="18"/>
      <c r="AU5688" s="91"/>
    </row>
    <row r="5689" ht="12.0" customHeight="1">
      <c r="A5689" s="97">
        <v>5206005.0</v>
      </c>
      <c r="B5689" s="92" t="s">
        <v>6128</v>
      </c>
      <c r="C5689" s="81" t="str">
        <f t="shared" si="454"/>
        <v/>
      </c>
      <c r="D5689" s="82">
        <v>153.41</v>
      </c>
      <c r="E5689" s="94" t="s">
        <v>245</v>
      </c>
      <c r="F5689" s="84">
        <f t="shared" si="453"/>
        <v>187.1602</v>
      </c>
      <c r="G5689" s="95" t="s">
        <v>246</v>
      </c>
      <c r="H5689" s="69"/>
      <c r="J5689" s="76"/>
      <c r="K5689" s="88"/>
      <c r="N5689" s="18"/>
      <c r="P5689" s="4">
        <v>121.0</v>
      </c>
      <c r="Q5689" s="4"/>
      <c r="R5689" s="4"/>
      <c r="S5689" s="21"/>
      <c r="T5689" s="21"/>
      <c r="V5689" s="89"/>
      <c r="Z5689" s="73"/>
      <c r="AA5689" s="73">
        <v>12.005041487238728</v>
      </c>
      <c r="AB5689" s="4"/>
      <c r="AC5689" s="74"/>
      <c r="AD5689" s="75"/>
      <c r="AE5689" s="75"/>
      <c r="AF5689" s="76"/>
      <c r="AJ5689" s="90">
        <v>1206005.0</v>
      </c>
      <c r="AK5689" s="18"/>
      <c r="AL5689" s="8">
        <f t="shared" si="455"/>
        <v>0</v>
      </c>
      <c r="AO5689" s="8">
        <v>19.639977593376123</v>
      </c>
      <c r="AT5689" s="18"/>
      <c r="AU5689" s="91"/>
    </row>
    <row r="5690" ht="12.0" customHeight="1">
      <c r="A5690" s="97">
        <v>5206006.0</v>
      </c>
      <c r="B5690" s="92" t="s">
        <v>6129</v>
      </c>
      <c r="C5690" s="81" t="str">
        <f t="shared" si="454"/>
        <v/>
      </c>
      <c r="D5690" s="82">
        <v>153.41</v>
      </c>
      <c r="E5690" s="94" t="s">
        <v>245</v>
      </c>
      <c r="F5690" s="84">
        <f t="shared" si="453"/>
        <v>187.1602</v>
      </c>
      <c r="G5690" s="95" t="s">
        <v>246</v>
      </c>
      <c r="H5690" s="69"/>
      <c r="J5690" s="76"/>
      <c r="K5690" s="88"/>
      <c r="N5690" s="18"/>
      <c r="P5690" s="4">
        <v>121.0</v>
      </c>
      <c r="Q5690" s="4"/>
      <c r="R5690" s="4"/>
      <c r="S5690" s="21"/>
      <c r="T5690" s="21"/>
      <c r="V5690" s="89"/>
      <c r="Z5690" s="73"/>
      <c r="AA5690" s="73">
        <v>12.005041487238728</v>
      </c>
      <c r="AB5690" s="4"/>
      <c r="AC5690" s="74"/>
      <c r="AD5690" s="75"/>
      <c r="AE5690" s="75"/>
      <c r="AF5690" s="76"/>
      <c r="AJ5690" s="90">
        <v>1206006.0</v>
      </c>
      <c r="AK5690" s="18"/>
      <c r="AL5690" s="8">
        <f t="shared" si="455"/>
        <v>0</v>
      </c>
      <c r="AO5690" s="8">
        <v>45.44151678467417</v>
      </c>
      <c r="AT5690" s="18"/>
      <c r="AU5690" s="91"/>
    </row>
    <row r="5691" ht="12.0" customHeight="1">
      <c r="A5691" s="97">
        <v>5206007.0</v>
      </c>
      <c r="B5691" s="92" t="s">
        <v>6130</v>
      </c>
      <c r="C5691" s="81" t="str">
        <f t="shared" si="454"/>
        <v/>
      </c>
      <c r="D5691" s="82">
        <v>153.41</v>
      </c>
      <c r="E5691" s="94" t="s">
        <v>245</v>
      </c>
      <c r="F5691" s="84">
        <f t="shared" si="453"/>
        <v>187.1602</v>
      </c>
      <c r="G5691" s="95" t="s">
        <v>252</v>
      </c>
      <c r="H5691" s="69"/>
      <c r="I5691" s="187" t="s">
        <v>6131</v>
      </c>
      <c r="J5691" s="76"/>
      <c r="K5691" s="88"/>
      <c r="N5691" s="18"/>
      <c r="P5691" s="4">
        <v>121.0</v>
      </c>
      <c r="Q5691" s="4"/>
      <c r="R5691" s="4"/>
      <c r="S5691" s="21"/>
      <c r="T5691" s="21"/>
      <c r="V5691" s="89"/>
      <c r="Z5691" s="73"/>
      <c r="AA5691" s="73">
        <v>12.005041487238728</v>
      </c>
      <c r="AB5691" s="4"/>
      <c r="AC5691" s="74"/>
      <c r="AD5691" s="75"/>
      <c r="AE5691" s="75"/>
      <c r="AF5691" s="76"/>
      <c r="AJ5691" s="90">
        <v>1206007.0</v>
      </c>
      <c r="AK5691" s="18"/>
      <c r="AL5691" s="8">
        <f t="shared" si="455"/>
        <v>0</v>
      </c>
      <c r="AO5691" s="8">
        <v>0.6684503478564702</v>
      </c>
      <c r="AT5691" s="18"/>
      <c r="AU5691" s="91"/>
    </row>
    <row r="5692" ht="12.0" customHeight="1">
      <c r="A5692" s="97">
        <v>5206008.0</v>
      </c>
      <c r="B5692" s="92" t="s">
        <v>6132</v>
      </c>
      <c r="C5692" s="81" t="str">
        <f t="shared" si="454"/>
        <v/>
      </c>
      <c r="D5692" s="82">
        <v>220.91</v>
      </c>
      <c r="E5692" s="94" t="s">
        <v>245</v>
      </c>
      <c r="F5692" s="84">
        <f t="shared" si="453"/>
        <v>269.5102</v>
      </c>
      <c r="G5692" s="95" t="s">
        <v>246</v>
      </c>
      <c r="H5692" s="69"/>
      <c r="I5692" s="188"/>
      <c r="J5692" s="76"/>
      <c r="K5692" s="88"/>
      <c r="N5692" s="18"/>
      <c r="P5692" s="4">
        <v>121.0</v>
      </c>
      <c r="Q5692" s="4"/>
      <c r="R5692" s="4"/>
      <c r="S5692" s="21"/>
      <c r="T5692" s="21"/>
      <c r="V5692" s="89"/>
      <c r="Z5692" s="73"/>
      <c r="AA5692" s="73">
        <v>11.997666107504926</v>
      </c>
      <c r="AB5692" s="4"/>
      <c r="AC5692" s="74"/>
      <c r="AD5692" s="75"/>
      <c r="AE5692" s="75"/>
      <c r="AF5692" s="76"/>
      <c r="AJ5692" s="90">
        <v>1206008.0</v>
      </c>
      <c r="AK5692" s="18"/>
      <c r="AL5692" s="8">
        <f t="shared" si="455"/>
        <v>0</v>
      </c>
      <c r="AO5692" s="8">
        <v>6.595458945989936</v>
      </c>
      <c r="AT5692" s="18"/>
      <c r="AU5692" s="91"/>
    </row>
    <row r="5693" ht="12.0" customHeight="1">
      <c r="A5693" s="97">
        <v>5206009.0</v>
      </c>
      <c r="B5693" s="92" t="s">
        <v>6133</v>
      </c>
      <c r="C5693" s="81" t="str">
        <f t="shared" si="454"/>
        <v/>
      </c>
      <c r="D5693" s="82">
        <v>220.91</v>
      </c>
      <c r="E5693" s="94" t="s">
        <v>245</v>
      </c>
      <c r="F5693" s="84">
        <f t="shared" si="453"/>
        <v>269.5102</v>
      </c>
      <c r="G5693" s="95" t="s">
        <v>246</v>
      </c>
      <c r="H5693" s="69"/>
      <c r="I5693" s="76"/>
      <c r="J5693" s="76"/>
      <c r="K5693" s="88"/>
      <c r="N5693" s="18"/>
      <c r="P5693" s="4">
        <v>121.0</v>
      </c>
      <c r="Q5693" s="4"/>
      <c r="R5693" s="4"/>
      <c r="S5693" s="21"/>
      <c r="T5693" s="21"/>
      <c r="V5693" s="89"/>
      <c r="Z5693" s="73"/>
      <c r="AA5693" s="73">
        <v>11.997666107504926</v>
      </c>
      <c r="AB5693" s="4"/>
      <c r="AC5693" s="74"/>
      <c r="AD5693" s="75"/>
      <c r="AE5693" s="75"/>
      <c r="AF5693" s="76"/>
      <c r="AJ5693" s="90">
        <v>1206009.0</v>
      </c>
      <c r="AK5693" s="18"/>
      <c r="AL5693" s="8">
        <f t="shared" si="455"/>
        <v>0</v>
      </c>
      <c r="AO5693" s="8">
        <v>2.741553633426822</v>
      </c>
      <c r="AT5693" s="18"/>
      <c r="AU5693" s="91"/>
    </row>
    <row r="5694" ht="12.0" customHeight="1">
      <c r="A5694" s="97">
        <v>5206010.0</v>
      </c>
      <c r="B5694" s="92" t="s">
        <v>6134</v>
      </c>
      <c r="C5694" s="81" t="str">
        <f t="shared" si="454"/>
        <v/>
      </c>
      <c r="D5694" s="82">
        <v>220.91</v>
      </c>
      <c r="E5694" s="94" t="s">
        <v>245</v>
      </c>
      <c r="F5694" s="84">
        <f t="shared" si="453"/>
        <v>269.5102</v>
      </c>
      <c r="G5694" s="95" t="s">
        <v>252</v>
      </c>
      <c r="H5694" s="69"/>
      <c r="I5694" s="187" t="s">
        <v>6135</v>
      </c>
      <c r="J5694" s="76"/>
      <c r="K5694" s="88"/>
      <c r="N5694" s="18"/>
      <c r="P5694" s="4">
        <v>121.0</v>
      </c>
      <c r="Q5694" s="4"/>
      <c r="R5694" s="4"/>
      <c r="S5694" s="21"/>
      <c r="T5694" s="21"/>
      <c r="V5694" s="89"/>
      <c r="Z5694" s="73"/>
      <c r="AA5694" s="73">
        <v>11.997666107504926</v>
      </c>
      <c r="AB5694" s="4"/>
      <c r="AC5694" s="74"/>
      <c r="AD5694" s="75"/>
      <c r="AE5694" s="75"/>
      <c r="AF5694" s="76"/>
      <c r="AJ5694" s="90">
        <v>1206010.0</v>
      </c>
      <c r="AK5694" s="18"/>
      <c r="AL5694" s="8">
        <f t="shared" si="455"/>
        <v>0</v>
      </c>
      <c r="AO5694" s="8">
        <v>0.7223034034208008</v>
      </c>
      <c r="AT5694" s="18"/>
      <c r="AU5694" s="91"/>
    </row>
    <row r="5695" ht="12.0" customHeight="1">
      <c r="A5695" s="97">
        <v>5206011.0</v>
      </c>
      <c r="B5695" s="92" t="s">
        <v>6136</v>
      </c>
      <c r="C5695" s="81" t="str">
        <f t="shared" si="454"/>
        <v/>
      </c>
      <c r="D5695" s="82">
        <v>379.22</v>
      </c>
      <c r="E5695" s="94"/>
      <c r="F5695" s="84">
        <f t="shared" si="453"/>
        <v>462.6484</v>
      </c>
      <c r="G5695" s="95" t="s">
        <v>246</v>
      </c>
      <c r="H5695" s="69"/>
      <c r="I5695" s="188"/>
      <c r="J5695" s="76"/>
      <c r="K5695" s="88"/>
      <c r="N5695" s="18"/>
      <c r="P5695" s="4">
        <v>121.0</v>
      </c>
      <c r="Q5695" s="4"/>
      <c r="R5695" s="4"/>
      <c r="S5695" s="21"/>
      <c r="T5695" s="21"/>
      <c r="V5695" s="89"/>
      <c r="Z5695" s="73"/>
      <c r="AA5695" s="73">
        <v>11.998640380693416</v>
      </c>
      <c r="AB5695" s="4"/>
      <c r="AC5695" s="74"/>
      <c r="AD5695" s="75"/>
      <c r="AE5695" s="75"/>
      <c r="AF5695" s="76"/>
      <c r="AJ5695" s="90">
        <v>1206011.0</v>
      </c>
      <c r="AK5695" s="18"/>
      <c r="AL5695" s="8">
        <f t="shared" si="455"/>
        <v>0</v>
      </c>
      <c r="AO5695" s="8">
        <v>1.2703042671155698</v>
      </c>
      <c r="AT5695" s="18"/>
      <c r="AU5695" s="91"/>
    </row>
    <row r="5696" ht="12.0" customHeight="1">
      <c r="A5696" s="97">
        <v>5206012.0</v>
      </c>
      <c r="B5696" s="92" t="s">
        <v>6137</v>
      </c>
      <c r="C5696" s="81" t="str">
        <f t="shared" si="454"/>
        <v/>
      </c>
      <c r="D5696" s="82">
        <v>379.22</v>
      </c>
      <c r="E5696" s="94" t="s">
        <v>245</v>
      </c>
      <c r="F5696" s="84">
        <f t="shared" si="453"/>
        <v>462.6484</v>
      </c>
      <c r="G5696" s="95" t="s">
        <v>246</v>
      </c>
      <c r="H5696" s="69"/>
      <c r="I5696" s="76"/>
      <c r="J5696" s="76"/>
      <c r="K5696" s="88"/>
      <c r="N5696" s="18"/>
      <c r="P5696" s="4">
        <v>121.0</v>
      </c>
      <c r="Q5696" s="4"/>
      <c r="R5696" s="4"/>
      <c r="S5696" s="21"/>
      <c r="T5696" s="21"/>
      <c r="V5696" s="89"/>
      <c r="Z5696" s="73"/>
      <c r="AA5696" s="73">
        <v>11.998640380693416</v>
      </c>
      <c r="AB5696" s="4"/>
      <c r="AC5696" s="74"/>
      <c r="AD5696" s="75"/>
      <c r="AE5696" s="75"/>
      <c r="AF5696" s="76"/>
      <c r="AJ5696" s="90">
        <v>1206012.0</v>
      </c>
      <c r="AK5696" s="18"/>
      <c r="AL5696" s="8">
        <f t="shared" si="455"/>
        <v>0</v>
      </c>
      <c r="AO5696" s="8">
        <v>1.339263641616129</v>
      </c>
      <c r="AT5696" s="18"/>
      <c r="AU5696" s="91"/>
    </row>
    <row r="5697" ht="12.0" customHeight="1">
      <c r="A5697" s="97">
        <v>5206013.0</v>
      </c>
      <c r="B5697" s="92" t="s">
        <v>6138</v>
      </c>
      <c r="C5697" s="81" t="str">
        <f t="shared" si="454"/>
        <v/>
      </c>
      <c r="D5697" s="82">
        <v>379.22</v>
      </c>
      <c r="E5697" s="94" t="s">
        <v>245</v>
      </c>
      <c r="F5697" s="84">
        <f t="shared" si="453"/>
        <v>462.6484</v>
      </c>
      <c r="G5697" s="95" t="s">
        <v>252</v>
      </c>
      <c r="H5697" s="69"/>
      <c r="I5697" s="187" t="s">
        <v>6139</v>
      </c>
      <c r="J5697" s="76"/>
      <c r="K5697" s="88"/>
      <c r="N5697" s="18"/>
      <c r="P5697" s="4">
        <v>121.0</v>
      </c>
      <c r="Q5697" s="4"/>
      <c r="R5697" s="4"/>
      <c r="S5697" s="21"/>
      <c r="T5697" s="21"/>
      <c r="V5697" s="89"/>
      <c r="Z5697" s="73"/>
      <c r="AA5697" s="73">
        <v>11.998640380693416</v>
      </c>
      <c r="AB5697" s="4"/>
      <c r="AC5697" s="74"/>
      <c r="AD5697" s="75"/>
      <c r="AE5697" s="75"/>
      <c r="AF5697" s="76"/>
      <c r="AJ5697" s="90">
        <v>1206013.0</v>
      </c>
      <c r="AK5697" s="18"/>
      <c r="AL5697" s="8">
        <f t="shared" si="455"/>
        <v>0</v>
      </c>
      <c r="AO5697" s="8">
        <v>0.3891592150814821</v>
      </c>
      <c r="AT5697" s="18"/>
      <c r="AU5697" s="91"/>
    </row>
    <row r="5698" ht="12.0" customHeight="1">
      <c r="A5698" s="97">
        <v>5206014.0</v>
      </c>
      <c r="B5698" s="92" t="s">
        <v>6140</v>
      </c>
      <c r="C5698" s="81" t="str">
        <f t="shared" si="454"/>
        <v/>
      </c>
      <c r="D5698" s="82">
        <v>301.76</v>
      </c>
      <c r="E5698" s="94"/>
      <c r="F5698" s="84">
        <f t="shared" si="453"/>
        <v>368.1472</v>
      </c>
      <c r="G5698" s="95" t="s">
        <v>246</v>
      </c>
      <c r="H5698" s="69"/>
      <c r="I5698" s="188"/>
      <c r="J5698" s="76"/>
      <c r="K5698" s="88"/>
      <c r="N5698" s="18"/>
      <c r="P5698" s="4">
        <v>121.0</v>
      </c>
      <c r="Q5698" s="4"/>
      <c r="R5698" s="4"/>
      <c r="S5698" s="21"/>
      <c r="T5698" s="21"/>
      <c r="V5698" s="89"/>
      <c r="Z5698" s="73"/>
      <c r="AA5698" s="73">
        <v>0.0</v>
      </c>
      <c r="AB5698" s="4"/>
      <c r="AC5698" s="74"/>
      <c r="AD5698" s="75"/>
      <c r="AE5698" s="75"/>
      <c r="AF5698" s="76"/>
      <c r="AJ5698" s="90">
        <v>1206014.0</v>
      </c>
      <c r="AK5698" s="18"/>
      <c r="AL5698" s="8">
        <f t="shared" si="455"/>
        <v>0</v>
      </c>
      <c r="AO5698" s="8">
        <v>24.043991081874346</v>
      </c>
      <c r="AT5698" s="18"/>
      <c r="AU5698" s="91"/>
    </row>
    <row r="5699" ht="12.0" customHeight="1">
      <c r="A5699" s="97">
        <v>5206015.0</v>
      </c>
      <c r="B5699" s="92" t="s">
        <v>6141</v>
      </c>
      <c r="C5699" s="81" t="str">
        <f t="shared" si="454"/>
        <v/>
      </c>
      <c r="D5699" s="82">
        <v>582.12</v>
      </c>
      <c r="E5699" s="94" t="s">
        <v>245</v>
      </c>
      <c r="F5699" s="84">
        <f t="shared" si="453"/>
        <v>710.1864</v>
      </c>
      <c r="G5699" s="95" t="s">
        <v>246</v>
      </c>
      <c r="H5699" s="69"/>
      <c r="I5699" s="76"/>
      <c r="J5699" s="76"/>
      <c r="K5699" s="88"/>
      <c r="N5699" s="18"/>
      <c r="P5699" s="4">
        <v>121.0</v>
      </c>
      <c r="Q5699" s="4"/>
      <c r="R5699" s="4"/>
      <c r="S5699" s="21"/>
      <c r="T5699" s="21"/>
      <c r="V5699" s="89"/>
      <c r="Z5699" s="73"/>
      <c r="AA5699" s="73">
        <v>11.998671427385204</v>
      </c>
      <c r="AB5699" s="4"/>
      <c r="AC5699" s="74"/>
      <c r="AD5699" s="75"/>
      <c r="AE5699" s="75"/>
      <c r="AF5699" s="76"/>
      <c r="AJ5699" s="90">
        <v>1206015.0</v>
      </c>
      <c r="AK5699" s="18"/>
      <c r="AL5699" s="8">
        <f t="shared" si="455"/>
        <v>0</v>
      </c>
      <c r="AO5699" s="8">
        <v>1.5005676531650556</v>
      </c>
      <c r="AT5699" s="18"/>
      <c r="AU5699" s="91"/>
    </row>
    <row r="5700" ht="12.0" customHeight="1">
      <c r="A5700" s="97">
        <v>5206016.0</v>
      </c>
      <c r="B5700" s="92" t="s">
        <v>6142</v>
      </c>
      <c r="C5700" s="81" t="str">
        <f t="shared" si="454"/>
        <v/>
      </c>
      <c r="D5700" s="82">
        <v>582.12</v>
      </c>
      <c r="E5700" s="94" t="s">
        <v>245</v>
      </c>
      <c r="F5700" s="84">
        <f t="shared" si="453"/>
        <v>710.1864</v>
      </c>
      <c r="G5700" s="95" t="s">
        <v>246</v>
      </c>
      <c r="H5700" s="69"/>
      <c r="I5700" s="187" t="s">
        <v>6143</v>
      </c>
      <c r="J5700" s="76"/>
      <c r="K5700" s="88"/>
      <c r="N5700" s="18"/>
      <c r="P5700" s="4">
        <v>121.0</v>
      </c>
      <c r="Q5700" s="4"/>
      <c r="R5700" s="4"/>
      <c r="S5700" s="21"/>
      <c r="T5700" s="21"/>
      <c r="V5700" s="89"/>
      <c r="Z5700" s="73"/>
      <c r="AA5700" s="73">
        <v>11.998671427385204</v>
      </c>
      <c r="AB5700" s="4"/>
      <c r="AC5700" s="74"/>
      <c r="AD5700" s="75"/>
      <c r="AE5700" s="75"/>
      <c r="AF5700" s="76"/>
      <c r="AJ5700" s="90">
        <v>1206016.0</v>
      </c>
      <c r="AK5700" s="18"/>
      <c r="AL5700" s="8">
        <f t="shared" si="455"/>
        <v>0</v>
      </c>
      <c r="AO5700" s="8">
        <v>0.9253500527851177</v>
      </c>
      <c r="AT5700" s="18"/>
      <c r="AU5700" s="91"/>
    </row>
    <row r="5701" ht="12.0" customHeight="1">
      <c r="A5701" s="97">
        <v>5206017.0</v>
      </c>
      <c r="B5701" s="92" t="s">
        <v>6144</v>
      </c>
      <c r="C5701" s="81" t="str">
        <f t="shared" si="454"/>
        <v/>
      </c>
      <c r="D5701" s="82">
        <v>582.12</v>
      </c>
      <c r="E5701" s="94" t="s">
        <v>245</v>
      </c>
      <c r="F5701" s="84">
        <f t="shared" si="453"/>
        <v>710.1864</v>
      </c>
      <c r="G5701" s="95" t="s">
        <v>246</v>
      </c>
      <c r="H5701" s="69"/>
      <c r="I5701" s="188"/>
      <c r="J5701" s="76"/>
      <c r="K5701" s="88"/>
      <c r="N5701" s="18"/>
      <c r="P5701" s="4">
        <v>121.0</v>
      </c>
      <c r="Q5701" s="4"/>
      <c r="R5701" s="4"/>
      <c r="S5701" s="21"/>
      <c r="T5701" s="21"/>
      <c r="V5701" s="89"/>
      <c r="Z5701" s="73"/>
      <c r="AA5701" s="73">
        <v>11.998671427385204</v>
      </c>
      <c r="AB5701" s="4"/>
      <c r="AC5701" s="74"/>
      <c r="AD5701" s="75"/>
      <c r="AE5701" s="75"/>
      <c r="AF5701" s="76"/>
      <c r="AJ5701" s="90">
        <v>1206017.0</v>
      </c>
      <c r="AK5701" s="18"/>
      <c r="AL5701" s="8">
        <f t="shared" si="455"/>
        <v>0</v>
      </c>
      <c r="AO5701" s="8">
        <v>1.1790174417725439</v>
      </c>
      <c r="AT5701" s="18"/>
      <c r="AU5701" s="91"/>
    </row>
    <row r="5702" ht="12.0" customHeight="1">
      <c r="A5702" s="97">
        <v>5206018.0</v>
      </c>
      <c r="B5702" s="92" t="s">
        <v>6145</v>
      </c>
      <c r="C5702" s="81" t="str">
        <f t="shared" si="454"/>
        <v/>
      </c>
      <c r="D5702" s="82">
        <v>582.12</v>
      </c>
      <c r="E5702" s="94" t="s">
        <v>245</v>
      </c>
      <c r="F5702" s="84">
        <f t="shared" si="453"/>
        <v>710.1864</v>
      </c>
      <c r="G5702" s="95" t="s">
        <v>252</v>
      </c>
      <c r="H5702" s="69"/>
      <c r="I5702" s="76"/>
      <c r="J5702" s="76"/>
      <c r="K5702" s="88"/>
      <c r="N5702" s="18"/>
      <c r="P5702" s="4">
        <v>121.0</v>
      </c>
      <c r="Q5702" s="4"/>
      <c r="R5702" s="4"/>
      <c r="S5702" s="21"/>
      <c r="T5702" s="21"/>
      <c r="V5702" s="89"/>
      <c r="Z5702" s="73"/>
      <c r="AA5702" s="73">
        <v>11.998671427385204</v>
      </c>
      <c r="AB5702" s="4"/>
      <c r="AC5702" s="74"/>
      <c r="AD5702" s="75"/>
      <c r="AE5702" s="75"/>
      <c r="AF5702" s="76"/>
      <c r="AJ5702" s="90">
        <v>1206018.0</v>
      </c>
      <c r="AK5702" s="18"/>
      <c r="AL5702" s="8">
        <f t="shared" si="455"/>
        <v>0</v>
      </c>
      <c r="AO5702" s="8">
        <v>0.2456681556066684</v>
      </c>
      <c r="AT5702" s="18"/>
      <c r="AU5702" s="91"/>
    </row>
    <row r="5703" ht="12.0" customHeight="1">
      <c r="A5703" s="97">
        <v>5206019.0</v>
      </c>
      <c r="B5703" s="92" t="s">
        <v>6146</v>
      </c>
      <c r="C5703" s="81" t="str">
        <f t="shared" si="454"/>
        <v/>
      </c>
      <c r="D5703" s="82">
        <v>579.36</v>
      </c>
      <c r="E5703" s="94" t="s">
        <v>372</v>
      </c>
      <c r="F5703" s="84">
        <f t="shared" si="453"/>
        <v>706.8192</v>
      </c>
      <c r="G5703" s="95" t="s">
        <v>246</v>
      </c>
      <c r="H5703" s="69"/>
      <c r="I5703" s="187" t="s">
        <v>6147</v>
      </c>
      <c r="J5703" s="76"/>
      <c r="K5703" s="88"/>
      <c r="N5703" s="18"/>
      <c r="P5703" s="4">
        <v>121.0</v>
      </c>
      <c r="Q5703" s="4"/>
      <c r="R5703" s="4"/>
      <c r="S5703" s="21"/>
      <c r="T5703" s="21"/>
      <c r="V5703" s="89"/>
      <c r="Z5703" s="73"/>
      <c r="AA5703" s="73">
        <v>12.00044497594348</v>
      </c>
      <c r="AB5703" s="4"/>
      <c r="AC5703" s="74"/>
      <c r="AD5703" s="75"/>
      <c r="AE5703" s="75"/>
      <c r="AF5703" s="76"/>
      <c r="AJ5703" s="90">
        <v>1206019.0</v>
      </c>
      <c r="AK5703" s="18"/>
      <c r="AL5703" s="8">
        <f t="shared" si="455"/>
        <v>0</v>
      </c>
      <c r="AO5703" s="8">
        <v>4.579465869224695</v>
      </c>
      <c r="AT5703" s="18"/>
      <c r="AU5703" s="91"/>
    </row>
    <row r="5704" ht="12.0" customHeight="1">
      <c r="A5704" s="97">
        <v>5206020.0</v>
      </c>
      <c r="B5704" s="92" t="s">
        <v>6148</v>
      </c>
      <c r="C5704" s="81" t="str">
        <f t="shared" si="454"/>
        <v/>
      </c>
      <c r="D5704" s="82">
        <v>579.36</v>
      </c>
      <c r="E5704" s="94" t="s">
        <v>245</v>
      </c>
      <c r="F5704" s="84">
        <f t="shared" si="453"/>
        <v>706.8192</v>
      </c>
      <c r="G5704" s="95" t="s">
        <v>246</v>
      </c>
      <c r="H5704" s="69"/>
      <c r="I5704" s="188"/>
      <c r="J5704" s="76"/>
      <c r="K5704" s="88"/>
      <c r="N5704" s="18"/>
      <c r="P5704" s="4">
        <v>121.0</v>
      </c>
      <c r="Q5704" s="4"/>
      <c r="R5704" s="4"/>
      <c r="S5704" s="21"/>
      <c r="T5704" s="21"/>
      <c r="V5704" s="89"/>
      <c r="Z5704" s="73"/>
      <c r="AA5704" s="73">
        <v>12.00044497594348</v>
      </c>
      <c r="AB5704" s="4"/>
      <c r="AC5704" s="74"/>
      <c r="AD5704" s="75"/>
      <c r="AE5704" s="75"/>
      <c r="AF5704" s="76"/>
      <c r="AJ5704" s="90">
        <v>1206020.0</v>
      </c>
      <c r="AK5704" s="18"/>
      <c r="AL5704" s="8">
        <f t="shared" si="455"/>
        <v>0</v>
      </c>
      <c r="AO5704" s="8">
        <v>2.4743888164359236</v>
      </c>
      <c r="AT5704" s="18"/>
      <c r="AU5704" s="91"/>
    </row>
    <row r="5705" ht="12.0" customHeight="1">
      <c r="A5705" s="97">
        <v>5206021.0</v>
      </c>
      <c r="B5705" s="92" t="s">
        <v>6149</v>
      </c>
      <c r="C5705" s="81" t="str">
        <f t="shared" si="454"/>
        <v/>
      </c>
      <c r="D5705" s="82">
        <v>579.36</v>
      </c>
      <c r="E5705" s="94" t="s">
        <v>245</v>
      </c>
      <c r="F5705" s="84">
        <f t="shared" si="453"/>
        <v>706.8192</v>
      </c>
      <c r="G5705" s="95" t="s">
        <v>246</v>
      </c>
      <c r="H5705" s="69"/>
      <c r="I5705" s="19" t="s">
        <v>6042</v>
      </c>
      <c r="J5705" s="76"/>
      <c r="K5705" s="88"/>
      <c r="N5705" s="18"/>
      <c r="P5705" s="4">
        <v>121.0</v>
      </c>
      <c r="Q5705" s="4"/>
      <c r="R5705" s="4"/>
      <c r="S5705" s="21"/>
      <c r="T5705" s="21"/>
      <c r="V5705" s="89"/>
      <c r="Z5705" s="73"/>
      <c r="AA5705" s="73">
        <v>12.00044497594348</v>
      </c>
      <c r="AB5705" s="4"/>
      <c r="AC5705" s="74"/>
      <c r="AD5705" s="75"/>
      <c r="AE5705" s="75"/>
      <c r="AF5705" s="76"/>
      <c r="AJ5705" s="90">
        <v>1206021.0</v>
      </c>
      <c r="AK5705" s="18"/>
      <c r="AL5705" s="8">
        <f t="shared" si="455"/>
        <v>0</v>
      </c>
      <c r="AO5705" s="8">
        <v>1.0109529266492736</v>
      </c>
      <c r="AT5705" s="18"/>
      <c r="AU5705" s="91"/>
    </row>
    <row r="5706" ht="12.0" customHeight="1">
      <c r="A5706" s="97">
        <v>5206022.0</v>
      </c>
      <c r="B5706" s="92" t="s">
        <v>6150</v>
      </c>
      <c r="C5706" s="81" t="str">
        <f t="shared" si="454"/>
        <v/>
      </c>
      <c r="D5706" s="82">
        <v>579.36</v>
      </c>
      <c r="E5706" s="94" t="s">
        <v>245</v>
      </c>
      <c r="F5706" s="84">
        <f t="shared" si="453"/>
        <v>706.8192</v>
      </c>
      <c r="G5706" s="95" t="s">
        <v>252</v>
      </c>
      <c r="H5706" s="69"/>
      <c r="J5706" s="76"/>
      <c r="K5706" s="88"/>
      <c r="N5706" s="18"/>
      <c r="P5706" s="4">
        <v>121.0</v>
      </c>
      <c r="Q5706" s="4"/>
      <c r="R5706" s="4"/>
      <c r="S5706" s="21"/>
      <c r="T5706" s="21"/>
      <c r="V5706" s="89"/>
      <c r="Z5706" s="73"/>
      <c r="AA5706" s="73">
        <v>12.00044497594348</v>
      </c>
      <c r="AB5706" s="4"/>
      <c r="AC5706" s="74"/>
      <c r="AD5706" s="75"/>
      <c r="AE5706" s="75"/>
      <c r="AF5706" s="76"/>
      <c r="AJ5706" s="90">
        <v>1206022.0</v>
      </c>
      <c r="AK5706" s="18"/>
      <c r="AL5706" s="8">
        <f t="shared" si="455"/>
        <v>0</v>
      </c>
      <c r="AO5706" s="8">
        <v>0.9528702274473743</v>
      </c>
      <c r="AT5706" s="18"/>
      <c r="AU5706" s="91"/>
    </row>
    <row r="5707" ht="12.0" customHeight="1">
      <c r="A5707" s="97">
        <v>5206023.0</v>
      </c>
      <c r="B5707" s="92" t="s">
        <v>6151</v>
      </c>
      <c r="C5707" s="81" t="str">
        <f t="shared" si="454"/>
        <v/>
      </c>
      <c r="D5707" s="82">
        <v>1001.15</v>
      </c>
      <c r="E5707" s="94" t="s">
        <v>245</v>
      </c>
      <c r="F5707" s="84">
        <f t="shared" si="453"/>
        <v>1221.403</v>
      </c>
      <c r="G5707" s="95" t="s">
        <v>246</v>
      </c>
      <c r="H5707" s="69"/>
      <c r="J5707" s="76"/>
      <c r="K5707" s="88"/>
      <c r="N5707" s="18"/>
      <c r="P5707" s="4">
        <v>121.0</v>
      </c>
      <c r="Q5707" s="4"/>
      <c r="R5707" s="4"/>
      <c r="S5707" s="21"/>
      <c r="T5707" s="21"/>
      <c r="V5707" s="89"/>
      <c r="Z5707" s="73"/>
      <c r="AA5707" s="73">
        <v>11.9996781202221</v>
      </c>
      <c r="AB5707" s="4"/>
      <c r="AC5707" s="74"/>
      <c r="AD5707" s="75"/>
      <c r="AE5707" s="75"/>
      <c r="AF5707" s="76"/>
      <c r="AJ5707" s="90">
        <v>1206023.0</v>
      </c>
      <c r="AK5707" s="18"/>
      <c r="AL5707" s="8">
        <f t="shared" si="455"/>
        <v>0</v>
      </c>
      <c r="AO5707" s="8">
        <v>2.8870798085333624</v>
      </c>
      <c r="AT5707" s="18"/>
      <c r="AU5707" s="91"/>
    </row>
    <row r="5708" ht="12.0" customHeight="1">
      <c r="A5708" s="97">
        <v>5206024.0</v>
      </c>
      <c r="B5708" s="92" t="s">
        <v>6152</v>
      </c>
      <c r="C5708" s="81" t="str">
        <f t="shared" si="454"/>
        <v/>
      </c>
      <c r="D5708" s="82">
        <v>699.56</v>
      </c>
      <c r="E5708" s="94"/>
      <c r="F5708" s="84">
        <f t="shared" si="453"/>
        <v>853.4632</v>
      </c>
      <c r="G5708" s="95" t="s">
        <v>246</v>
      </c>
      <c r="H5708" s="69"/>
      <c r="I5708" s="76"/>
      <c r="J5708" s="76"/>
      <c r="K5708" s="88"/>
      <c r="N5708" s="18"/>
      <c r="P5708" s="4">
        <v>121.0</v>
      </c>
      <c r="Q5708" s="4"/>
      <c r="R5708" s="4"/>
      <c r="S5708" s="21"/>
      <c r="T5708" s="21"/>
      <c r="V5708" s="89"/>
      <c r="Z5708" s="73"/>
      <c r="AA5708" s="73">
        <v>5.000230319222439</v>
      </c>
      <c r="AB5708" s="4"/>
      <c r="AC5708" s="74"/>
      <c r="AD5708" s="75"/>
      <c r="AE5708" s="75"/>
      <c r="AF5708" s="76"/>
      <c r="AJ5708" s="90">
        <v>1206024.0</v>
      </c>
      <c r="AK5708" s="18"/>
      <c r="AL5708" s="8">
        <f t="shared" si="455"/>
        <v>0</v>
      </c>
      <c r="AO5708" s="8">
        <v>21.175178282024202</v>
      </c>
      <c r="AT5708" s="18"/>
      <c r="AU5708" s="91"/>
    </row>
    <row r="5709" ht="12.0" customHeight="1">
      <c r="A5709" s="97">
        <v>5206025.0</v>
      </c>
      <c r="B5709" s="92" t="s">
        <v>6153</v>
      </c>
      <c r="C5709" s="81" t="str">
        <f t="shared" si="454"/>
        <v/>
      </c>
      <c r="D5709" s="82">
        <v>1001.15</v>
      </c>
      <c r="E5709" s="94" t="s">
        <v>245</v>
      </c>
      <c r="F5709" s="84">
        <f t="shared" si="453"/>
        <v>1221.403</v>
      </c>
      <c r="G5709" s="95" t="s">
        <v>246</v>
      </c>
      <c r="H5709" s="69"/>
      <c r="I5709" s="87" t="s">
        <v>2162</v>
      </c>
      <c r="J5709" s="76"/>
      <c r="K5709" s="88"/>
      <c r="N5709" s="18"/>
      <c r="P5709" s="4">
        <v>121.0</v>
      </c>
      <c r="Q5709" s="4"/>
      <c r="R5709" s="4"/>
      <c r="S5709" s="21"/>
      <c r="T5709" s="21"/>
      <c r="V5709" s="89"/>
      <c r="Z5709" s="73"/>
      <c r="AA5709" s="73">
        <v>11.9996781202221</v>
      </c>
      <c r="AB5709" s="4"/>
      <c r="AC5709" s="74"/>
      <c r="AD5709" s="75"/>
      <c r="AE5709" s="75"/>
      <c r="AF5709" s="76"/>
      <c r="AJ5709" s="90">
        <v>1206025.0</v>
      </c>
      <c r="AK5709" s="18"/>
      <c r="AL5709" s="8">
        <f t="shared" si="455"/>
        <v>0</v>
      </c>
      <c r="AO5709" s="8">
        <v>0.5102166903011546</v>
      </c>
      <c r="AT5709" s="18"/>
      <c r="AU5709" s="91"/>
    </row>
    <row r="5710" ht="12.0" customHeight="1">
      <c r="A5710" s="97">
        <v>5206026.0</v>
      </c>
      <c r="B5710" s="92" t="s">
        <v>6154</v>
      </c>
      <c r="C5710" s="81" t="str">
        <f t="shared" si="454"/>
        <v/>
      </c>
      <c r="D5710" s="82">
        <v>1001.15</v>
      </c>
      <c r="E5710" s="94" t="s">
        <v>245</v>
      </c>
      <c r="F5710" s="84">
        <f t="shared" si="453"/>
        <v>1221.403</v>
      </c>
      <c r="G5710" s="95" t="s">
        <v>252</v>
      </c>
      <c r="H5710" s="69"/>
      <c r="I5710" s="187" t="s">
        <v>6155</v>
      </c>
      <c r="J5710" s="76"/>
      <c r="K5710" s="88"/>
      <c r="N5710" s="18"/>
      <c r="P5710" s="4">
        <v>121.0</v>
      </c>
      <c r="Q5710" s="4"/>
      <c r="R5710" s="4"/>
      <c r="S5710" s="21"/>
      <c r="T5710" s="21"/>
      <c r="V5710" s="89"/>
      <c r="Z5710" s="73"/>
      <c r="AA5710" s="73">
        <v>11.9996781202221</v>
      </c>
      <c r="AB5710" s="4"/>
      <c r="AC5710" s="74"/>
      <c r="AD5710" s="75"/>
      <c r="AE5710" s="75"/>
      <c r="AF5710" s="76"/>
      <c r="AJ5710" s="90">
        <v>1206026.0</v>
      </c>
      <c r="AK5710" s="18"/>
      <c r="AL5710" s="8">
        <f t="shared" si="455"/>
        <v>0</v>
      </c>
      <c r="AO5710" s="8">
        <v>0.15575035809193138</v>
      </c>
      <c r="AT5710" s="18"/>
      <c r="AU5710" s="91"/>
    </row>
    <row r="5711" ht="12.0" customHeight="1">
      <c r="A5711" s="97">
        <v>5206027.0</v>
      </c>
      <c r="B5711" s="92" t="s">
        <v>6156</v>
      </c>
      <c r="C5711" s="81" t="str">
        <f t="shared" si="454"/>
        <v/>
      </c>
      <c r="D5711" s="82">
        <v>1018.72</v>
      </c>
      <c r="E5711" s="94" t="s">
        <v>245</v>
      </c>
      <c r="F5711" s="84">
        <f t="shared" si="453"/>
        <v>1242.8384</v>
      </c>
      <c r="G5711" s="95" t="s">
        <v>246</v>
      </c>
      <c r="H5711" s="69"/>
      <c r="I5711" s="188"/>
      <c r="J5711" s="76"/>
      <c r="K5711" s="88"/>
      <c r="N5711" s="18"/>
      <c r="P5711" s="4">
        <v>121.0</v>
      </c>
      <c r="Q5711" s="4"/>
      <c r="R5711" s="4"/>
      <c r="S5711" s="21"/>
      <c r="T5711" s="21"/>
      <c r="V5711" s="89"/>
      <c r="Z5711" s="73"/>
      <c r="AA5711" s="73">
        <v>11.999810204662637</v>
      </c>
      <c r="AB5711" s="4"/>
      <c r="AC5711" s="74"/>
      <c r="AD5711" s="75"/>
      <c r="AE5711" s="75"/>
      <c r="AF5711" s="76"/>
      <c r="AJ5711" s="90">
        <v>1206027.0</v>
      </c>
      <c r="AK5711" s="18"/>
      <c r="AL5711" s="8">
        <f t="shared" si="455"/>
        <v>0</v>
      </c>
      <c r="AO5711" s="8">
        <v>2.932649653679457</v>
      </c>
      <c r="AT5711" s="18"/>
      <c r="AU5711" s="91"/>
    </row>
    <row r="5712" ht="12.0" customHeight="1">
      <c r="A5712" s="97">
        <v>5206028.0</v>
      </c>
      <c r="B5712" s="92" t="s">
        <v>6157</v>
      </c>
      <c r="C5712" s="81" t="str">
        <f t="shared" si="454"/>
        <v/>
      </c>
      <c r="D5712" s="82">
        <v>1018.72</v>
      </c>
      <c r="E5712" s="94" t="s">
        <v>245</v>
      </c>
      <c r="F5712" s="84">
        <f t="shared" si="453"/>
        <v>1242.8384</v>
      </c>
      <c r="G5712" s="95" t="s">
        <v>246</v>
      </c>
      <c r="H5712" s="69"/>
      <c r="I5712" s="76"/>
      <c r="J5712" s="76"/>
      <c r="K5712" s="88"/>
      <c r="N5712" s="18"/>
      <c r="P5712" s="4">
        <v>121.0</v>
      </c>
      <c r="Q5712" s="4"/>
      <c r="R5712" s="4"/>
      <c r="S5712" s="21"/>
      <c r="T5712" s="21"/>
      <c r="V5712" s="89"/>
      <c r="Z5712" s="73"/>
      <c r="AA5712" s="73">
        <v>11.999810204662637</v>
      </c>
      <c r="AB5712" s="4"/>
      <c r="AC5712" s="74"/>
      <c r="AD5712" s="75"/>
      <c r="AE5712" s="75"/>
      <c r="AF5712" s="76"/>
      <c r="AJ5712" s="90">
        <v>1206028.0</v>
      </c>
      <c r="AK5712" s="18"/>
      <c r="AL5712" s="8">
        <f t="shared" si="455"/>
        <v>0</v>
      </c>
      <c r="AO5712" s="8">
        <v>0.7789850642586057</v>
      </c>
      <c r="AT5712" s="18"/>
      <c r="AU5712" s="91"/>
    </row>
    <row r="5713" ht="12.0" customHeight="1">
      <c r="A5713" s="97">
        <v>5206029.0</v>
      </c>
      <c r="B5713" s="92" t="s">
        <v>6158</v>
      </c>
      <c r="C5713" s="81" t="str">
        <f t="shared" si="454"/>
        <v/>
      </c>
      <c r="D5713" s="82">
        <v>1018.72</v>
      </c>
      <c r="E5713" s="94" t="s">
        <v>245</v>
      </c>
      <c r="F5713" s="84">
        <f t="shared" si="453"/>
        <v>1242.8384</v>
      </c>
      <c r="G5713" s="95" t="s">
        <v>246</v>
      </c>
      <c r="H5713" s="69"/>
      <c r="I5713" s="76"/>
      <c r="J5713" s="76"/>
      <c r="K5713" s="88"/>
      <c r="N5713" s="18"/>
      <c r="P5713" s="4">
        <v>121.0</v>
      </c>
      <c r="Q5713" s="4"/>
      <c r="R5713" s="4"/>
      <c r="S5713" s="21"/>
      <c r="T5713" s="21"/>
      <c r="V5713" s="89"/>
      <c r="Z5713" s="73"/>
      <c r="AA5713" s="73">
        <v>11.999810204662637</v>
      </c>
      <c r="AB5713" s="4"/>
      <c r="AC5713" s="74"/>
      <c r="AD5713" s="75"/>
      <c r="AE5713" s="75"/>
      <c r="AF5713" s="76"/>
      <c r="AJ5713" s="90">
        <v>1206029.0</v>
      </c>
      <c r="AK5713" s="18"/>
      <c r="AL5713" s="8">
        <f t="shared" si="455"/>
        <v>0</v>
      </c>
      <c r="AO5713" s="8">
        <v>3.455300087008469</v>
      </c>
      <c r="AT5713" s="18"/>
      <c r="AU5713" s="91"/>
    </row>
    <row r="5714" ht="12.0" customHeight="1">
      <c r="A5714" s="97">
        <v>5206030.0</v>
      </c>
      <c r="B5714" s="92" t="s">
        <v>6159</v>
      </c>
      <c r="C5714" s="81" t="str">
        <f t="shared" si="454"/>
        <v/>
      </c>
      <c r="D5714" s="82">
        <v>1018.72</v>
      </c>
      <c r="E5714" s="94" t="s">
        <v>245</v>
      </c>
      <c r="F5714" s="84">
        <f t="shared" si="453"/>
        <v>1242.8384</v>
      </c>
      <c r="G5714" s="95" t="s">
        <v>246</v>
      </c>
      <c r="H5714" s="69"/>
      <c r="I5714" s="87" t="s">
        <v>6053</v>
      </c>
      <c r="J5714" s="76"/>
      <c r="K5714" s="88"/>
      <c r="N5714" s="18"/>
      <c r="P5714" s="4">
        <v>121.0</v>
      </c>
      <c r="Q5714" s="4"/>
      <c r="R5714" s="4"/>
      <c r="S5714" s="21"/>
      <c r="T5714" s="21"/>
      <c r="V5714" s="89"/>
      <c r="Z5714" s="73"/>
      <c r="AA5714" s="73">
        <v>11.999810204662637</v>
      </c>
      <c r="AB5714" s="4"/>
      <c r="AC5714" s="74"/>
      <c r="AD5714" s="75"/>
      <c r="AE5714" s="75"/>
      <c r="AF5714" s="76"/>
      <c r="AJ5714" s="90">
        <v>1206030.0</v>
      </c>
      <c r="AK5714" s="18"/>
      <c r="AL5714" s="8">
        <f t="shared" si="455"/>
        <v>0</v>
      </c>
      <c r="AO5714" s="8">
        <v>1.1992622295115305</v>
      </c>
      <c r="AT5714" s="18"/>
      <c r="AU5714" s="91"/>
    </row>
    <row r="5715" ht="12.0" customHeight="1">
      <c r="A5715" s="97">
        <v>5206031.0</v>
      </c>
      <c r="B5715" s="92" t="s">
        <v>6160</v>
      </c>
      <c r="C5715" s="81" t="str">
        <f t="shared" si="454"/>
        <v/>
      </c>
      <c r="D5715" s="82">
        <v>866.26</v>
      </c>
      <c r="E5715" s="94"/>
      <c r="F5715" s="84">
        <f t="shared" si="453"/>
        <v>1056.8372</v>
      </c>
      <c r="G5715" s="95" t="s">
        <v>246</v>
      </c>
      <c r="H5715" s="69"/>
      <c r="I5715" s="187" t="s">
        <v>6161</v>
      </c>
      <c r="J5715" s="76"/>
      <c r="K5715" s="88"/>
      <c r="N5715" s="18"/>
      <c r="P5715" s="4">
        <v>121.0</v>
      </c>
      <c r="Q5715" s="4"/>
      <c r="R5715" s="4"/>
      <c r="S5715" s="21"/>
      <c r="T5715" s="21"/>
      <c r="V5715" s="89"/>
      <c r="Z5715" s="73"/>
      <c r="AA5715" s="73">
        <v>12.000595193809986</v>
      </c>
      <c r="AB5715" s="4"/>
      <c r="AC5715" s="74"/>
      <c r="AD5715" s="75"/>
      <c r="AE5715" s="75"/>
      <c r="AF5715" s="76"/>
      <c r="AJ5715" s="90">
        <v>1206031.0</v>
      </c>
      <c r="AK5715" s="18"/>
      <c r="AL5715" s="8">
        <f t="shared" si="455"/>
        <v>0</v>
      </c>
      <c r="AO5715" s="8">
        <v>4104.059254641715</v>
      </c>
      <c r="AT5715" s="18"/>
      <c r="AU5715" s="91"/>
    </row>
    <row r="5716" ht="12.0" customHeight="1">
      <c r="A5716" s="97">
        <v>5206032.0</v>
      </c>
      <c r="B5716" s="92" t="s">
        <v>6162</v>
      </c>
      <c r="C5716" s="81" t="str">
        <f t="shared" si="454"/>
        <v/>
      </c>
      <c r="D5716" s="82">
        <v>1018.72</v>
      </c>
      <c r="E5716" s="94" t="s">
        <v>245</v>
      </c>
      <c r="F5716" s="84">
        <f t="shared" si="453"/>
        <v>1242.8384</v>
      </c>
      <c r="G5716" s="95" t="s">
        <v>246</v>
      </c>
      <c r="H5716" s="69"/>
      <c r="I5716" s="188"/>
      <c r="J5716" s="76"/>
      <c r="K5716" s="88"/>
      <c r="N5716" s="18"/>
      <c r="P5716" s="4">
        <v>121.0</v>
      </c>
      <c r="Q5716" s="4"/>
      <c r="R5716" s="4"/>
      <c r="S5716" s="21"/>
      <c r="T5716" s="21"/>
      <c r="V5716" s="89"/>
      <c r="Z5716" s="73"/>
      <c r="AA5716" s="73">
        <v>11.999810204662637</v>
      </c>
      <c r="AB5716" s="4"/>
      <c r="AC5716" s="74"/>
      <c r="AD5716" s="75"/>
      <c r="AE5716" s="75"/>
      <c r="AF5716" s="76"/>
      <c r="AJ5716" s="90">
        <v>1206032.0</v>
      </c>
      <c r="AK5716" s="18"/>
      <c r="AL5716" s="8">
        <f t="shared" si="455"/>
        <v>0</v>
      </c>
      <c r="AO5716" s="8">
        <v>0.4703306048353846</v>
      </c>
      <c r="AT5716" s="18"/>
      <c r="AU5716" s="91"/>
    </row>
    <row r="5717" ht="12.0" customHeight="1">
      <c r="A5717" s="97">
        <v>5206033.0</v>
      </c>
      <c r="B5717" s="92" t="s">
        <v>6163</v>
      </c>
      <c r="C5717" s="81" t="str">
        <f t="shared" si="454"/>
        <v/>
      </c>
      <c r="D5717" s="82">
        <v>1018.72</v>
      </c>
      <c r="E5717" s="94" t="s">
        <v>245</v>
      </c>
      <c r="F5717" s="84">
        <f t="shared" si="453"/>
        <v>1242.8384</v>
      </c>
      <c r="G5717" s="95" t="s">
        <v>246</v>
      </c>
      <c r="H5717" s="69"/>
      <c r="I5717" s="19" t="s">
        <v>6058</v>
      </c>
      <c r="J5717" s="76"/>
      <c r="K5717" s="88"/>
      <c r="N5717" s="18"/>
      <c r="P5717" s="4">
        <v>121.0</v>
      </c>
      <c r="Q5717" s="4"/>
      <c r="R5717" s="4"/>
      <c r="S5717" s="21"/>
      <c r="T5717" s="21"/>
      <c r="V5717" s="89"/>
      <c r="Z5717" s="73"/>
      <c r="AA5717" s="73">
        <v>11.999810204662637</v>
      </c>
      <c r="AB5717" s="4"/>
      <c r="AC5717" s="74"/>
      <c r="AD5717" s="75"/>
      <c r="AE5717" s="75"/>
      <c r="AF5717" s="76"/>
      <c r="AJ5717" s="90">
        <v>1206033.0</v>
      </c>
      <c r="AK5717" s="18"/>
      <c r="AL5717" s="8">
        <f t="shared" si="455"/>
        <v>0</v>
      </c>
      <c r="AO5717" s="8">
        <v>2.4067952330196922</v>
      </c>
      <c r="AT5717" s="18"/>
      <c r="AU5717" s="91"/>
    </row>
    <row r="5718" ht="12.0" customHeight="1">
      <c r="A5718" s="97">
        <v>5206034.0</v>
      </c>
      <c r="B5718" s="92" t="s">
        <v>6164</v>
      </c>
      <c r="C5718" s="81" t="str">
        <f t="shared" si="454"/>
        <v/>
      </c>
      <c r="D5718" s="82">
        <v>1018.72</v>
      </c>
      <c r="E5718" s="94" t="s">
        <v>245</v>
      </c>
      <c r="F5718" s="84">
        <f t="shared" si="453"/>
        <v>1242.8384</v>
      </c>
      <c r="G5718" s="95" t="s">
        <v>252</v>
      </c>
      <c r="H5718" s="69"/>
      <c r="J5718" s="76"/>
      <c r="K5718" s="88"/>
      <c r="N5718" s="18"/>
      <c r="P5718" s="4">
        <v>121.0</v>
      </c>
      <c r="Q5718" s="4"/>
      <c r="R5718" s="4"/>
      <c r="S5718" s="21"/>
      <c r="T5718" s="21"/>
      <c r="V5718" s="89"/>
      <c r="Z5718" s="73"/>
      <c r="AA5718" s="73">
        <v>11.999810204662637</v>
      </c>
      <c r="AB5718" s="4"/>
      <c r="AC5718" s="74"/>
      <c r="AD5718" s="75"/>
      <c r="AE5718" s="75"/>
      <c r="AF5718" s="76"/>
      <c r="AJ5718" s="90">
        <v>1206034.0</v>
      </c>
      <c r="AK5718" s="18"/>
      <c r="AL5718" s="8">
        <f t="shared" si="455"/>
        <v>0</v>
      </c>
      <c r="AO5718" s="8">
        <v>0.2837278933234596</v>
      </c>
      <c r="AT5718" s="18"/>
      <c r="AU5718" s="91"/>
    </row>
    <row r="5719" ht="12.0" customHeight="1">
      <c r="A5719" s="97">
        <v>1206035.0</v>
      </c>
      <c r="B5719" s="92" t="s">
        <v>6165</v>
      </c>
      <c r="C5719" s="81" t="str">
        <f t="shared" si="454"/>
        <v/>
      </c>
      <c r="D5719" s="82">
        <v>972.51</v>
      </c>
      <c r="E5719" s="83" t="s">
        <v>372</v>
      </c>
      <c r="F5719" s="127">
        <f t="shared" si="453"/>
        <v>1186.4622</v>
      </c>
      <c r="G5719" s="95" t="s">
        <v>246</v>
      </c>
      <c r="H5719" s="69"/>
      <c r="J5719" s="76"/>
      <c r="K5719" s="88"/>
      <c r="N5719" s="18"/>
      <c r="P5719" s="4">
        <v>121.0</v>
      </c>
      <c r="Q5719" s="4"/>
      <c r="R5719" s="4"/>
      <c r="S5719" s="21"/>
      <c r="T5719" s="21"/>
      <c r="V5719" s="89"/>
      <c r="Z5719" s="73"/>
      <c r="AA5719" s="73">
        <v>0.0</v>
      </c>
      <c r="AB5719" s="4"/>
      <c r="AC5719" s="74"/>
      <c r="AD5719" s="75"/>
      <c r="AE5719" s="75"/>
      <c r="AF5719" s="76"/>
      <c r="AJ5719" s="90"/>
      <c r="AK5719" s="18"/>
      <c r="AL5719" s="8">
        <f t="shared" si="455"/>
        <v>0</v>
      </c>
      <c r="AO5719" s="8">
        <v>7.925598273782041</v>
      </c>
      <c r="AT5719" s="18"/>
      <c r="AU5719" s="91"/>
    </row>
    <row r="5720" ht="12.0" customHeight="1">
      <c r="A5720" s="97">
        <v>5206036.0</v>
      </c>
      <c r="B5720" s="92" t="s">
        <v>6166</v>
      </c>
      <c r="C5720" s="81" t="str">
        <f t="shared" si="454"/>
        <v/>
      </c>
      <c r="D5720" s="82">
        <v>1673.04</v>
      </c>
      <c r="E5720" s="94" t="s">
        <v>245</v>
      </c>
      <c r="F5720" s="84">
        <f t="shared" si="453"/>
        <v>2041.1088</v>
      </c>
      <c r="G5720" s="95" t="s">
        <v>246</v>
      </c>
      <c r="H5720" s="69"/>
      <c r="I5720" s="76"/>
      <c r="J5720" s="76"/>
      <c r="K5720" s="88"/>
      <c r="N5720" s="18"/>
      <c r="P5720" s="4">
        <v>121.0</v>
      </c>
      <c r="Q5720" s="4"/>
      <c r="R5720" s="4"/>
      <c r="S5720" s="21"/>
      <c r="T5720" s="21"/>
      <c r="V5720" s="89"/>
      <c r="Z5720" s="73"/>
      <c r="AA5720" s="73">
        <v>11.999807386719311</v>
      </c>
      <c r="AB5720" s="4"/>
      <c r="AC5720" s="74"/>
      <c r="AD5720" s="75"/>
      <c r="AE5720" s="75"/>
      <c r="AF5720" s="76"/>
      <c r="AJ5720" s="90">
        <v>1206036.0</v>
      </c>
      <c r="AK5720" s="18"/>
      <c r="AL5720" s="8">
        <f t="shared" si="455"/>
        <v>0</v>
      </c>
      <c r="AO5720" s="8">
        <v>0.6305626342676728</v>
      </c>
      <c r="AT5720" s="18"/>
      <c r="AU5720" s="91"/>
    </row>
    <row r="5721" ht="12.0" customHeight="1">
      <c r="A5721" s="97">
        <v>5206037.0</v>
      </c>
      <c r="B5721" s="92" t="s">
        <v>6167</v>
      </c>
      <c r="C5721" s="81" t="str">
        <f t="shared" si="454"/>
        <v/>
      </c>
      <c r="D5721" s="82">
        <v>1673.04</v>
      </c>
      <c r="E5721" s="94" t="s">
        <v>245</v>
      </c>
      <c r="F5721" s="84">
        <f t="shared" si="453"/>
        <v>2041.1088</v>
      </c>
      <c r="G5721" s="95" t="s">
        <v>246</v>
      </c>
      <c r="H5721" s="69"/>
      <c r="I5721" s="76"/>
      <c r="J5721" s="76"/>
      <c r="K5721" s="88"/>
      <c r="N5721" s="18"/>
      <c r="P5721" s="4">
        <v>121.0</v>
      </c>
      <c r="Q5721" s="4"/>
      <c r="R5721" s="4"/>
      <c r="S5721" s="21"/>
      <c r="T5721" s="21"/>
      <c r="V5721" s="89"/>
      <c r="Z5721" s="73"/>
      <c r="AA5721" s="73">
        <v>11.999807386719311</v>
      </c>
      <c r="AB5721" s="4"/>
      <c r="AC5721" s="74"/>
      <c r="AD5721" s="75"/>
      <c r="AE5721" s="75"/>
      <c r="AF5721" s="76"/>
      <c r="AJ5721" s="90">
        <v>1206037.0</v>
      </c>
      <c r="AK5721" s="18"/>
      <c r="AL5721" s="8">
        <f t="shared" si="455"/>
        <v>0</v>
      </c>
      <c r="AO5721" s="8">
        <v>2.284942018797911</v>
      </c>
      <c r="AT5721" s="18"/>
      <c r="AU5721" s="91"/>
    </row>
    <row r="5722" ht="12.0" customHeight="1">
      <c r="A5722" s="97">
        <v>5206038.0</v>
      </c>
      <c r="B5722" s="92" t="s">
        <v>6168</v>
      </c>
      <c r="C5722" s="81" t="str">
        <f t="shared" si="454"/>
        <v/>
      </c>
      <c r="D5722" s="82">
        <v>1673.04</v>
      </c>
      <c r="E5722" s="94"/>
      <c r="F5722" s="84">
        <f t="shared" si="453"/>
        <v>2041.1088</v>
      </c>
      <c r="G5722" s="95" t="s">
        <v>246</v>
      </c>
      <c r="H5722" s="69"/>
      <c r="I5722" s="76"/>
      <c r="J5722" s="76"/>
      <c r="K5722" s="88"/>
      <c r="N5722" s="18"/>
      <c r="P5722" s="4">
        <v>121.0</v>
      </c>
      <c r="Q5722" s="4"/>
      <c r="R5722" s="4"/>
      <c r="S5722" s="21"/>
      <c r="T5722" s="21"/>
      <c r="V5722" s="89"/>
      <c r="Z5722" s="73"/>
      <c r="AA5722" s="73">
        <v>11.999807386719311</v>
      </c>
      <c r="AB5722" s="4"/>
      <c r="AC5722" s="74"/>
      <c r="AD5722" s="75"/>
      <c r="AE5722" s="75"/>
      <c r="AF5722" s="76"/>
      <c r="AJ5722" s="90">
        <v>1206038.0</v>
      </c>
      <c r="AK5722" s="18"/>
      <c r="AL5722" s="8">
        <f t="shared" si="455"/>
        <v>0</v>
      </c>
      <c r="AO5722" s="8">
        <v>1.0119028940390749</v>
      </c>
      <c r="AT5722" s="18"/>
      <c r="AU5722" s="91"/>
    </row>
    <row r="5723" ht="12.0" customHeight="1">
      <c r="A5723" s="97">
        <v>5206039.0</v>
      </c>
      <c r="B5723" s="92" t="s">
        <v>6169</v>
      </c>
      <c r="C5723" s="81" t="str">
        <f t="shared" si="454"/>
        <v/>
      </c>
      <c r="D5723" s="82">
        <v>1527.44</v>
      </c>
      <c r="E5723" s="94"/>
      <c r="F5723" s="84">
        <f t="shared" si="453"/>
        <v>1863.4768</v>
      </c>
      <c r="G5723" s="95" t="s">
        <v>246</v>
      </c>
      <c r="H5723" s="69"/>
      <c r="I5723" s="76"/>
      <c r="J5723" s="76"/>
      <c r="K5723" s="88"/>
      <c r="N5723" s="18"/>
      <c r="P5723" s="4">
        <v>121.0</v>
      </c>
      <c r="Q5723" s="4"/>
      <c r="R5723" s="4"/>
      <c r="S5723" s="21"/>
      <c r="T5723" s="21"/>
      <c r="V5723" s="89"/>
      <c r="Z5723" s="73"/>
      <c r="AA5723" s="73">
        <v>12.0</v>
      </c>
      <c r="AB5723" s="4"/>
      <c r="AC5723" s="74"/>
      <c r="AD5723" s="75"/>
      <c r="AE5723" s="75"/>
      <c r="AF5723" s="76"/>
      <c r="AJ5723" s="90">
        <v>1206039.0</v>
      </c>
      <c r="AK5723" s="18"/>
      <c r="AL5723" s="8">
        <f t="shared" si="455"/>
        <v>0</v>
      </c>
      <c r="AO5723" s="8">
        <v>2327.5540366693185</v>
      </c>
      <c r="AT5723" s="18"/>
      <c r="AU5723" s="91"/>
    </row>
    <row r="5724" ht="12.0" customHeight="1">
      <c r="A5724" s="97">
        <v>5206040.0</v>
      </c>
      <c r="B5724" s="92" t="s">
        <v>6170</v>
      </c>
      <c r="C5724" s="81" t="str">
        <f t="shared" si="454"/>
        <v/>
      </c>
      <c r="D5724" s="82">
        <v>1716.08</v>
      </c>
      <c r="E5724" s="94" t="s">
        <v>245</v>
      </c>
      <c r="F5724" s="84">
        <f t="shared" si="453"/>
        <v>2093.6176</v>
      </c>
      <c r="G5724" s="95" t="s">
        <v>246</v>
      </c>
      <c r="H5724" s="69"/>
      <c r="I5724" s="76"/>
      <c r="J5724" s="76"/>
      <c r="K5724" s="88"/>
      <c r="N5724" s="18"/>
      <c r="P5724" s="4">
        <v>121.0</v>
      </c>
      <c r="Q5724" s="4"/>
      <c r="R5724" s="4"/>
      <c r="S5724" s="21"/>
      <c r="T5724" s="21"/>
      <c r="V5724" s="89"/>
      <c r="Z5724" s="73"/>
      <c r="AA5724" s="73">
        <v>12.000037555864338</v>
      </c>
      <c r="AB5724" s="4"/>
      <c r="AC5724" s="74"/>
      <c r="AD5724" s="75"/>
      <c r="AE5724" s="75"/>
      <c r="AF5724" s="76"/>
      <c r="AJ5724" s="90">
        <v>1206040.0</v>
      </c>
      <c r="AK5724" s="18"/>
      <c r="AL5724" s="8">
        <f t="shared" si="455"/>
        <v>0</v>
      </c>
      <c r="AO5724" s="8">
        <v>1.010577297544368</v>
      </c>
      <c r="AT5724" s="18"/>
      <c r="AU5724" s="91"/>
    </row>
    <row r="5725" ht="12.0" customHeight="1">
      <c r="A5725" s="97">
        <v>5206041.0</v>
      </c>
      <c r="B5725" s="92" t="s">
        <v>6171</v>
      </c>
      <c r="C5725" s="81" t="str">
        <f t="shared" si="454"/>
        <v/>
      </c>
      <c r="D5725" s="82">
        <v>1716.08</v>
      </c>
      <c r="E5725" s="94" t="s">
        <v>245</v>
      </c>
      <c r="F5725" s="84">
        <f t="shared" si="453"/>
        <v>2093.6176</v>
      </c>
      <c r="G5725" s="95" t="s">
        <v>246</v>
      </c>
      <c r="H5725" s="69"/>
      <c r="I5725" s="87" t="s">
        <v>6067</v>
      </c>
      <c r="J5725" s="76"/>
      <c r="K5725" s="88"/>
      <c r="N5725" s="18"/>
      <c r="P5725" s="4">
        <v>121.0</v>
      </c>
      <c r="Q5725" s="4"/>
      <c r="R5725" s="4"/>
      <c r="S5725" s="21"/>
      <c r="T5725" s="21"/>
      <c r="V5725" s="89"/>
      <c r="Z5725" s="73"/>
      <c r="AA5725" s="73">
        <v>12.000037555864338</v>
      </c>
      <c r="AB5725" s="4"/>
      <c r="AC5725" s="74"/>
      <c r="AD5725" s="75"/>
      <c r="AE5725" s="75"/>
      <c r="AF5725" s="76"/>
      <c r="AJ5725" s="90">
        <v>1206041.0</v>
      </c>
      <c r="AK5725" s="18"/>
      <c r="AL5725" s="8">
        <f t="shared" si="455"/>
        <v>0</v>
      </c>
      <c r="AO5725" s="8">
        <v>1.4904197553711902</v>
      </c>
      <c r="AT5725" s="18"/>
      <c r="AU5725" s="91"/>
    </row>
    <row r="5726" ht="12.0" customHeight="1">
      <c r="A5726" s="97">
        <v>5206042.0</v>
      </c>
      <c r="B5726" s="92" t="s">
        <v>6172</v>
      </c>
      <c r="C5726" s="81" t="str">
        <f t="shared" si="454"/>
        <v/>
      </c>
      <c r="D5726" s="82">
        <v>1716.08</v>
      </c>
      <c r="E5726" s="94" t="s">
        <v>245</v>
      </c>
      <c r="F5726" s="84">
        <f t="shared" si="453"/>
        <v>2093.6176</v>
      </c>
      <c r="G5726" s="95" t="s">
        <v>246</v>
      </c>
      <c r="H5726" s="69"/>
      <c r="I5726" s="187" t="s">
        <v>6173</v>
      </c>
      <c r="J5726" s="76"/>
      <c r="K5726" s="88"/>
      <c r="N5726" s="18"/>
      <c r="P5726" s="4">
        <v>121.0</v>
      </c>
      <c r="Q5726" s="4"/>
      <c r="R5726" s="4"/>
      <c r="S5726" s="21"/>
      <c r="T5726" s="21"/>
      <c r="V5726" s="89"/>
      <c r="Z5726" s="73"/>
      <c r="AA5726" s="73">
        <v>12.000037555864338</v>
      </c>
      <c r="AB5726" s="4"/>
      <c r="AC5726" s="74"/>
      <c r="AD5726" s="75"/>
      <c r="AE5726" s="75"/>
      <c r="AF5726" s="76"/>
      <c r="AJ5726" s="90">
        <v>1206042.0</v>
      </c>
      <c r="AK5726" s="18"/>
      <c r="AL5726" s="8">
        <f t="shared" si="455"/>
        <v>0</v>
      </c>
      <c r="AO5726" s="8">
        <v>0.38507127508660866</v>
      </c>
      <c r="AT5726" s="18"/>
      <c r="AU5726" s="91"/>
    </row>
    <row r="5727" ht="12.0" customHeight="1">
      <c r="A5727" s="97">
        <v>5206043.0</v>
      </c>
      <c r="B5727" s="92" t="s">
        <v>6174</v>
      </c>
      <c r="C5727" s="81" t="str">
        <f t="shared" si="454"/>
        <v/>
      </c>
      <c r="D5727" s="82">
        <v>1961.65</v>
      </c>
      <c r="E5727" s="94" t="s">
        <v>245</v>
      </c>
      <c r="F5727" s="84">
        <f t="shared" si="453"/>
        <v>2393.213</v>
      </c>
      <c r="G5727" s="95" t="s">
        <v>246</v>
      </c>
      <c r="H5727" s="69"/>
      <c r="I5727" s="188"/>
      <c r="J5727" s="76"/>
      <c r="K5727" s="88"/>
      <c r="N5727" s="18"/>
      <c r="P5727" s="4">
        <v>121.0</v>
      </c>
      <c r="Q5727" s="4"/>
      <c r="R5727" s="4"/>
      <c r="S5727" s="21"/>
      <c r="T5727" s="21"/>
      <c r="V5727" s="89"/>
      <c r="Z5727" s="73"/>
      <c r="AA5727" s="73">
        <v>12.000098563437888</v>
      </c>
      <c r="AB5727" s="4"/>
      <c r="AC5727" s="74"/>
      <c r="AD5727" s="75"/>
      <c r="AE5727" s="75"/>
      <c r="AF5727" s="76"/>
      <c r="AJ5727" s="90">
        <v>1206043.0</v>
      </c>
      <c r="AK5727" s="18"/>
      <c r="AL5727" s="8">
        <f t="shared" si="455"/>
        <v>0</v>
      </c>
      <c r="AO5727" s="8">
        <v>13.941110150872206</v>
      </c>
      <c r="AT5727" s="18"/>
      <c r="AU5727" s="91"/>
    </row>
    <row r="5728" ht="12.0" customHeight="1">
      <c r="A5728" s="97">
        <v>5206044.0</v>
      </c>
      <c r="B5728" s="92" t="s">
        <v>6175</v>
      </c>
      <c r="C5728" s="81" t="str">
        <f t="shared" si="454"/>
        <v/>
      </c>
      <c r="D5728" s="82">
        <v>2416.77</v>
      </c>
      <c r="E5728" s="94" t="s">
        <v>245</v>
      </c>
      <c r="F5728" s="84">
        <f t="shared" si="453"/>
        <v>2948.4594</v>
      </c>
      <c r="G5728" s="95" t="s">
        <v>246</v>
      </c>
      <c r="H5728" s="69"/>
      <c r="I5728" s="19" t="s">
        <v>6072</v>
      </c>
      <c r="J5728" s="76"/>
      <c r="K5728" s="88"/>
      <c r="N5728" s="18"/>
      <c r="P5728" s="4">
        <v>121.0</v>
      </c>
      <c r="Q5728" s="4"/>
      <c r="R5728" s="4"/>
      <c r="S5728" s="21"/>
      <c r="T5728" s="21"/>
      <c r="V5728" s="89"/>
      <c r="Z5728" s="73"/>
      <c r="AA5728" s="73">
        <v>11.99973332444415</v>
      </c>
      <c r="AB5728" s="4"/>
      <c r="AC5728" s="74"/>
      <c r="AD5728" s="75"/>
      <c r="AE5728" s="75"/>
      <c r="AF5728" s="76"/>
      <c r="AJ5728" s="90">
        <v>1206044.0</v>
      </c>
      <c r="AK5728" s="18"/>
      <c r="AL5728" s="8">
        <f t="shared" si="455"/>
        <v>0</v>
      </c>
      <c r="AO5728" s="8">
        <v>0.8454305568575213</v>
      </c>
      <c r="AT5728" s="18"/>
      <c r="AU5728" s="91"/>
    </row>
    <row r="5729" ht="12.0" customHeight="1">
      <c r="A5729" s="97">
        <v>5206045.0</v>
      </c>
      <c r="B5729" s="92" t="s">
        <v>6176</v>
      </c>
      <c r="C5729" s="81" t="str">
        <f t="shared" si="454"/>
        <v/>
      </c>
      <c r="D5729" s="82">
        <v>2416.77</v>
      </c>
      <c r="E5729" s="94" t="s">
        <v>245</v>
      </c>
      <c r="F5729" s="84">
        <f t="shared" si="453"/>
        <v>2948.4594</v>
      </c>
      <c r="G5729" s="95" t="s">
        <v>246</v>
      </c>
      <c r="H5729" s="69"/>
      <c r="J5729" s="76"/>
      <c r="K5729" s="88"/>
      <c r="N5729" s="18"/>
      <c r="P5729" s="4">
        <v>121.0</v>
      </c>
      <c r="Q5729" s="4"/>
      <c r="R5729" s="4"/>
      <c r="S5729" s="21"/>
      <c r="T5729" s="21"/>
      <c r="V5729" s="89"/>
      <c r="Z5729" s="73"/>
      <c r="AA5729" s="73">
        <v>11.99973332444415</v>
      </c>
      <c r="AB5729" s="4"/>
      <c r="AC5729" s="74"/>
      <c r="AD5729" s="75"/>
      <c r="AE5729" s="75"/>
      <c r="AF5729" s="76"/>
      <c r="AJ5729" s="90">
        <v>1206045.0</v>
      </c>
      <c r="AK5729" s="18"/>
      <c r="AL5729" s="8">
        <f t="shared" si="455"/>
        <v>0</v>
      </c>
      <c r="AO5729" s="8">
        <v>2.3349986808445826</v>
      </c>
      <c r="AT5729" s="18"/>
      <c r="AU5729" s="91"/>
    </row>
    <row r="5730" ht="12.0" customHeight="1">
      <c r="A5730" s="97">
        <v>5206046.0</v>
      </c>
      <c r="B5730" s="92" t="s">
        <v>6177</v>
      </c>
      <c r="C5730" s="81" t="str">
        <f t="shared" si="454"/>
        <v/>
      </c>
      <c r="D5730" s="82">
        <v>2416.77</v>
      </c>
      <c r="E5730" s="94" t="s">
        <v>245</v>
      </c>
      <c r="F5730" s="84">
        <f t="shared" si="453"/>
        <v>2948.4594</v>
      </c>
      <c r="G5730" s="95" t="s">
        <v>246</v>
      </c>
      <c r="H5730" s="69"/>
      <c r="J5730" s="76"/>
      <c r="K5730" s="88"/>
      <c r="N5730" s="18"/>
      <c r="P5730" s="4">
        <v>121.0</v>
      </c>
      <c r="Q5730" s="4"/>
      <c r="R5730" s="4"/>
      <c r="S5730" s="21"/>
      <c r="T5730" s="21"/>
      <c r="V5730" s="89"/>
      <c r="Z5730" s="73"/>
      <c r="AA5730" s="73">
        <v>11.99973332444415</v>
      </c>
      <c r="AB5730" s="4"/>
      <c r="AC5730" s="74"/>
      <c r="AD5730" s="75"/>
      <c r="AE5730" s="75"/>
      <c r="AF5730" s="76"/>
      <c r="AJ5730" s="90">
        <v>1206046.0</v>
      </c>
      <c r="AK5730" s="18"/>
      <c r="AL5730" s="8">
        <f t="shared" si="455"/>
        <v>0</v>
      </c>
      <c r="AO5730" s="8">
        <v>1.6528642347551543</v>
      </c>
      <c r="AT5730" s="18"/>
      <c r="AU5730" s="91"/>
    </row>
    <row r="5731" ht="12.0" customHeight="1">
      <c r="A5731" s="97">
        <v>5206047.0</v>
      </c>
      <c r="B5731" s="92" t="s">
        <v>6178</v>
      </c>
      <c r="C5731" s="81" t="str">
        <f t="shared" si="454"/>
        <v/>
      </c>
      <c r="D5731" s="82">
        <v>2707.06</v>
      </c>
      <c r="E5731" s="94" t="s">
        <v>245</v>
      </c>
      <c r="F5731" s="84">
        <f t="shared" si="453"/>
        <v>3302.6132</v>
      </c>
      <c r="G5731" s="95" t="s">
        <v>246</v>
      </c>
      <c r="H5731" s="69"/>
      <c r="J5731" s="76"/>
      <c r="K5731" s="88"/>
      <c r="N5731" s="18"/>
      <c r="P5731" s="4">
        <v>121.0</v>
      </c>
      <c r="Q5731" s="4"/>
      <c r="R5731" s="4"/>
      <c r="S5731" s="21"/>
      <c r="T5731" s="21"/>
      <c r="V5731" s="89"/>
      <c r="Z5731" s="73"/>
      <c r="AA5731" s="73">
        <v>12.000261884497036</v>
      </c>
      <c r="AB5731" s="4"/>
      <c r="AC5731" s="74"/>
      <c r="AD5731" s="75"/>
      <c r="AE5731" s="75"/>
      <c r="AF5731" s="76"/>
      <c r="AJ5731" s="90">
        <v>1206047.0</v>
      </c>
      <c r="AK5731" s="18"/>
      <c r="AL5731" s="8">
        <f t="shared" si="455"/>
        <v>0</v>
      </c>
      <c r="AO5731" s="8">
        <v>0.9380750725238252</v>
      </c>
      <c r="AT5731" s="18"/>
      <c r="AU5731" s="91"/>
    </row>
    <row r="5732" ht="12.0" customHeight="1">
      <c r="A5732" s="97">
        <v>5206048.0</v>
      </c>
      <c r="B5732" s="92" t="s">
        <v>6179</v>
      </c>
      <c r="C5732" s="81" t="str">
        <f t="shared" si="454"/>
        <v/>
      </c>
      <c r="D5732" s="82">
        <v>2707.06</v>
      </c>
      <c r="E5732" s="94" t="s">
        <v>245</v>
      </c>
      <c r="F5732" s="84">
        <f t="shared" si="453"/>
        <v>3302.6132</v>
      </c>
      <c r="G5732" s="95" t="s">
        <v>246</v>
      </c>
      <c r="H5732" s="69"/>
      <c r="I5732" s="187" t="s">
        <v>6180</v>
      </c>
      <c r="J5732" s="76"/>
      <c r="K5732" s="88"/>
      <c r="N5732" s="18"/>
      <c r="P5732" s="4">
        <v>121.0</v>
      </c>
      <c r="Q5732" s="4"/>
      <c r="R5732" s="4"/>
      <c r="S5732" s="21"/>
      <c r="T5732" s="21"/>
      <c r="V5732" s="89"/>
      <c r="Z5732" s="73"/>
      <c r="AA5732" s="73">
        <v>12.000261884497036</v>
      </c>
      <c r="AB5732" s="4"/>
      <c r="AC5732" s="74"/>
      <c r="AD5732" s="75"/>
      <c r="AE5732" s="75"/>
      <c r="AF5732" s="76"/>
      <c r="AJ5732" s="90">
        <v>1206048.0</v>
      </c>
      <c r="AK5732" s="18"/>
      <c r="AL5732" s="8">
        <f t="shared" si="455"/>
        <v>0</v>
      </c>
      <c r="AO5732" s="8">
        <v>1.6213643228806853</v>
      </c>
      <c r="AT5732" s="18"/>
      <c r="AU5732" s="91"/>
    </row>
    <row r="5733" ht="12.0" customHeight="1">
      <c r="A5733" s="97">
        <v>5206049.0</v>
      </c>
      <c r="B5733" s="92" t="s">
        <v>6181</v>
      </c>
      <c r="C5733" s="81" t="str">
        <f t="shared" si="454"/>
        <v/>
      </c>
      <c r="D5733" s="82">
        <v>1961.65</v>
      </c>
      <c r="E5733" s="94"/>
      <c r="F5733" s="84">
        <f t="shared" si="453"/>
        <v>2393.213</v>
      </c>
      <c r="G5733" s="95" t="s">
        <v>246</v>
      </c>
      <c r="H5733" s="69"/>
      <c r="I5733" s="188"/>
      <c r="J5733" s="76"/>
      <c r="K5733" s="88"/>
      <c r="N5733" s="18"/>
      <c r="P5733" s="4">
        <v>121.0</v>
      </c>
      <c r="Q5733" s="4"/>
      <c r="R5733" s="4"/>
      <c r="S5733" s="21"/>
      <c r="T5733" s="21"/>
      <c r="V5733" s="89"/>
      <c r="Z5733" s="73"/>
      <c r="AA5733" s="73">
        <v>12.000098563437888</v>
      </c>
      <c r="AB5733" s="4"/>
      <c r="AC5733" s="74"/>
      <c r="AD5733" s="75"/>
      <c r="AE5733" s="75"/>
      <c r="AF5733" s="76"/>
      <c r="AJ5733" s="90">
        <v>1206049.0</v>
      </c>
      <c r="AK5733" s="18"/>
      <c r="AL5733" s="8">
        <f t="shared" si="455"/>
        <v>0</v>
      </c>
      <c r="AO5733" s="8">
        <v>181.2344319613387</v>
      </c>
      <c r="AT5733" s="18"/>
      <c r="AU5733" s="91"/>
    </row>
    <row r="5734" ht="12.0" customHeight="1">
      <c r="A5734" s="97">
        <v>5206050.0</v>
      </c>
      <c r="B5734" s="92" t="s">
        <v>6182</v>
      </c>
      <c r="C5734" s="81" t="str">
        <f t="shared" si="454"/>
        <v/>
      </c>
      <c r="D5734" s="82">
        <v>2707.06</v>
      </c>
      <c r="E5734" s="94" t="s">
        <v>245</v>
      </c>
      <c r="F5734" s="84">
        <f t="shared" si="453"/>
        <v>3302.6132</v>
      </c>
      <c r="G5734" s="95" t="s">
        <v>246</v>
      </c>
      <c r="H5734" s="69"/>
      <c r="I5734" s="76"/>
      <c r="J5734" s="76"/>
      <c r="K5734" s="88"/>
      <c r="N5734" s="18"/>
      <c r="P5734" s="4">
        <v>121.0</v>
      </c>
      <c r="Q5734" s="4"/>
      <c r="R5734" s="4"/>
      <c r="S5734" s="21"/>
      <c r="T5734" s="21"/>
      <c r="V5734" s="89"/>
      <c r="Z5734" s="73"/>
      <c r="AA5734" s="73">
        <v>12.000261884497036</v>
      </c>
      <c r="AB5734" s="4"/>
      <c r="AC5734" s="74"/>
      <c r="AD5734" s="75"/>
      <c r="AE5734" s="75"/>
      <c r="AF5734" s="76"/>
      <c r="AJ5734" s="90">
        <v>1206050.0</v>
      </c>
      <c r="AK5734" s="18"/>
      <c r="AL5734" s="8">
        <f t="shared" si="455"/>
        <v>0</v>
      </c>
      <c r="AO5734" s="8">
        <v>0.4758351817149838</v>
      </c>
      <c r="AT5734" s="18"/>
      <c r="AU5734" s="91"/>
    </row>
    <row r="5735" ht="12.0" customHeight="1">
      <c r="A5735" s="97">
        <v>3704039.0</v>
      </c>
      <c r="B5735" s="92" t="s">
        <v>2833</v>
      </c>
      <c r="C5735" s="93"/>
      <c r="D5735" s="82">
        <v>154.71</v>
      </c>
      <c r="E5735" s="106" t="s">
        <v>372</v>
      </c>
      <c r="F5735" s="84">
        <f t="shared" si="453"/>
        <v>188.7462</v>
      </c>
      <c r="G5735" s="95" t="s">
        <v>274</v>
      </c>
      <c r="H5735" s="69"/>
      <c r="I5735" s="187" t="s">
        <v>6183</v>
      </c>
      <c r="J5735" s="100"/>
      <c r="K5735" s="88"/>
      <c r="N5735" s="18"/>
      <c r="P5735" s="4">
        <v>121.0</v>
      </c>
      <c r="Q5735" s="4"/>
      <c r="R5735" s="4"/>
      <c r="S5735" s="21"/>
      <c r="T5735" s="21"/>
      <c r="V5735" s="89"/>
      <c r="Z5735" s="73"/>
      <c r="AA5735" s="73">
        <v>14.992686494392998</v>
      </c>
      <c r="AB5735" s="4"/>
      <c r="AC5735" s="74"/>
      <c r="AD5735" s="75"/>
      <c r="AE5735" s="75"/>
      <c r="AF5735" s="76"/>
      <c r="AJ5735" s="90"/>
      <c r="AK5735" s="18"/>
      <c r="AL5735" s="18"/>
      <c r="AT5735" s="18"/>
      <c r="AU5735" s="91"/>
    </row>
    <row r="5736" ht="12.0" customHeight="1">
      <c r="A5736" s="97">
        <v>3704040.0</v>
      </c>
      <c r="B5736" s="92" t="s">
        <v>2834</v>
      </c>
      <c r="C5736" s="93"/>
      <c r="D5736" s="82">
        <v>154.71</v>
      </c>
      <c r="E5736" s="106" t="s">
        <v>372</v>
      </c>
      <c r="F5736" s="84">
        <f t="shared" si="453"/>
        <v>188.7462</v>
      </c>
      <c r="G5736" s="95" t="s">
        <v>274</v>
      </c>
      <c r="H5736" s="69"/>
      <c r="I5736" s="188"/>
      <c r="J5736" s="100"/>
      <c r="K5736" s="88"/>
      <c r="N5736" s="18"/>
      <c r="P5736" s="4">
        <v>121.0</v>
      </c>
      <c r="Q5736" s="4"/>
      <c r="R5736" s="4"/>
      <c r="S5736" s="21"/>
      <c r="T5736" s="21"/>
      <c r="V5736" s="89"/>
      <c r="Z5736" s="73"/>
      <c r="AA5736" s="73">
        <v>14.992686494392998</v>
      </c>
      <c r="AB5736" s="4"/>
      <c r="AC5736" s="74"/>
      <c r="AD5736" s="75"/>
      <c r="AE5736" s="75"/>
      <c r="AF5736" s="76"/>
      <c r="AJ5736" s="90"/>
      <c r="AK5736" s="18"/>
      <c r="AL5736" s="18"/>
      <c r="AT5736" s="18"/>
      <c r="AU5736" s="91"/>
    </row>
    <row r="5737" ht="12.0" customHeight="1">
      <c r="A5737" s="97">
        <v>3704041.0</v>
      </c>
      <c r="B5737" s="92" t="s">
        <v>2835</v>
      </c>
      <c r="C5737" s="93"/>
      <c r="D5737" s="82">
        <v>162.22</v>
      </c>
      <c r="E5737" s="106" t="s">
        <v>372</v>
      </c>
      <c r="F5737" s="84">
        <f t="shared" si="453"/>
        <v>197.9084</v>
      </c>
      <c r="G5737" s="95" t="s">
        <v>246</v>
      </c>
      <c r="H5737" s="69"/>
      <c r="I5737" s="76"/>
      <c r="J5737" s="100"/>
      <c r="K5737" s="88"/>
      <c r="N5737" s="18"/>
      <c r="P5737" s="4">
        <v>121.0</v>
      </c>
      <c r="Q5737" s="4"/>
      <c r="R5737" s="4"/>
      <c r="S5737" s="21"/>
      <c r="T5737" s="21"/>
      <c r="V5737" s="89"/>
      <c r="Z5737" s="73"/>
      <c r="AA5737" s="73">
        <v>14.992686494392998</v>
      </c>
      <c r="AB5737" s="4"/>
      <c r="AC5737" s="74"/>
      <c r="AD5737" s="75"/>
      <c r="AE5737" s="75"/>
      <c r="AF5737" s="76"/>
      <c r="AJ5737" s="90"/>
      <c r="AK5737" s="18"/>
      <c r="AL5737" s="18"/>
      <c r="AT5737" s="18"/>
      <c r="AU5737" s="91"/>
    </row>
    <row r="5738" ht="12.0" customHeight="1">
      <c r="A5738" s="97">
        <v>3704042.0</v>
      </c>
      <c r="B5738" s="92" t="s">
        <v>2836</v>
      </c>
      <c r="C5738" s="93"/>
      <c r="D5738" s="82">
        <v>162.22</v>
      </c>
      <c r="E5738" s="106" t="s">
        <v>245</v>
      </c>
      <c r="F5738" s="84">
        <f t="shared" si="453"/>
        <v>197.9084</v>
      </c>
      <c r="G5738" s="95" t="s">
        <v>274</v>
      </c>
      <c r="H5738" s="69"/>
      <c r="I5738" s="76"/>
      <c r="J5738" s="100"/>
      <c r="K5738" s="88"/>
      <c r="N5738" s="18"/>
      <c r="P5738" s="4">
        <v>121.0</v>
      </c>
      <c r="Q5738" s="4"/>
      <c r="R5738" s="4"/>
      <c r="S5738" s="21"/>
      <c r="T5738" s="21"/>
      <c r="V5738" s="89"/>
      <c r="Z5738" s="73"/>
      <c r="AA5738" s="73">
        <v>14.992686494392998</v>
      </c>
      <c r="AB5738" s="4"/>
      <c r="AC5738" s="74"/>
      <c r="AD5738" s="75"/>
      <c r="AE5738" s="75"/>
      <c r="AF5738" s="76"/>
      <c r="AJ5738" s="90"/>
      <c r="AK5738" s="18"/>
      <c r="AL5738" s="18"/>
      <c r="AT5738" s="18"/>
      <c r="AU5738" s="91"/>
    </row>
    <row r="5739" ht="12.0" customHeight="1">
      <c r="A5739" s="97">
        <v>3704043.0</v>
      </c>
      <c r="B5739" s="92" t="s">
        <v>2837</v>
      </c>
      <c r="C5739" s="93"/>
      <c r="D5739" s="82">
        <v>162.22</v>
      </c>
      <c r="E5739" s="106" t="s">
        <v>372</v>
      </c>
      <c r="F5739" s="84">
        <f t="shared" si="453"/>
        <v>197.9084</v>
      </c>
      <c r="G5739" s="95" t="s">
        <v>246</v>
      </c>
      <c r="H5739" s="69"/>
      <c r="I5739" s="76"/>
      <c r="J5739" s="100"/>
      <c r="K5739" s="88"/>
      <c r="N5739" s="18"/>
      <c r="P5739" s="4">
        <v>121.0</v>
      </c>
      <c r="Q5739" s="4"/>
      <c r="R5739" s="4"/>
      <c r="S5739" s="21"/>
      <c r="T5739" s="21"/>
      <c r="V5739" s="89"/>
      <c r="Z5739" s="73"/>
      <c r="AA5739" s="73">
        <v>14.992686494392998</v>
      </c>
      <c r="AB5739" s="4"/>
      <c r="AC5739" s="74"/>
      <c r="AD5739" s="75"/>
      <c r="AE5739" s="75"/>
      <c r="AF5739" s="76"/>
      <c r="AJ5739" s="90"/>
      <c r="AK5739" s="18"/>
      <c r="AL5739" s="18"/>
      <c r="AT5739" s="18"/>
      <c r="AU5739" s="91"/>
    </row>
    <row r="5740" ht="12.0" customHeight="1">
      <c r="A5740" s="97">
        <v>3704044.0</v>
      </c>
      <c r="B5740" s="92" t="s">
        <v>2838</v>
      </c>
      <c r="C5740" s="93"/>
      <c r="D5740" s="82">
        <v>162.22</v>
      </c>
      <c r="E5740" s="106" t="s">
        <v>372</v>
      </c>
      <c r="F5740" s="84">
        <f t="shared" si="453"/>
        <v>197.9084</v>
      </c>
      <c r="G5740" s="95" t="s">
        <v>252</v>
      </c>
      <c r="H5740" s="69"/>
      <c r="I5740" s="76"/>
      <c r="J5740" s="100"/>
      <c r="K5740" s="88"/>
      <c r="N5740" s="18"/>
      <c r="P5740" s="4">
        <v>121.0</v>
      </c>
      <c r="Q5740" s="4"/>
      <c r="R5740" s="4"/>
      <c r="S5740" s="21"/>
      <c r="T5740" s="21"/>
      <c r="V5740" s="89"/>
      <c r="Z5740" s="73"/>
      <c r="AA5740" s="73">
        <v>14.992686494392998</v>
      </c>
      <c r="AB5740" s="4"/>
      <c r="AC5740" s="74"/>
      <c r="AD5740" s="75"/>
      <c r="AE5740" s="75"/>
      <c r="AF5740" s="76"/>
      <c r="AJ5740" s="90"/>
      <c r="AK5740" s="18"/>
      <c r="AL5740" s="18"/>
      <c r="AT5740" s="18"/>
      <c r="AU5740" s="91"/>
    </row>
    <row r="5741" ht="12.0" customHeight="1">
      <c r="A5741" s="97">
        <v>3704045.0</v>
      </c>
      <c r="B5741" s="92" t="s">
        <v>2839</v>
      </c>
      <c r="C5741" s="93"/>
      <c r="D5741" s="82">
        <v>162.22</v>
      </c>
      <c r="E5741" s="106" t="s">
        <v>372</v>
      </c>
      <c r="F5741" s="84">
        <f t="shared" si="453"/>
        <v>197.9084</v>
      </c>
      <c r="G5741" s="95" t="s">
        <v>274</v>
      </c>
      <c r="H5741" s="69"/>
      <c r="I5741" s="76"/>
      <c r="J5741" s="100"/>
      <c r="K5741" s="88"/>
      <c r="N5741" s="18"/>
      <c r="P5741" s="4">
        <v>121.0</v>
      </c>
      <c r="Q5741" s="4"/>
      <c r="R5741" s="4"/>
      <c r="S5741" s="21"/>
      <c r="T5741" s="21"/>
      <c r="V5741" s="89"/>
      <c r="Z5741" s="73"/>
      <c r="AA5741" s="73">
        <v>14.992686494392998</v>
      </c>
      <c r="AB5741" s="4"/>
      <c r="AC5741" s="74"/>
      <c r="AD5741" s="75"/>
      <c r="AE5741" s="75"/>
      <c r="AF5741" s="76"/>
      <c r="AJ5741" s="90"/>
      <c r="AK5741" s="18"/>
      <c r="AL5741" s="18"/>
      <c r="AT5741" s="18"/>
      <c r="AU5741" s="91"/>
    </row>
    <row r="5742" ht="12.0" customHeight="1">
      <c r="A5742" s="97">
        <v>3704046.0</v>
      </c>
      <c r="B5742" s="92" t="s">
        <v>2840</v>
      </c>
      <c r="C5742" s="93"/>
      <c r="D5742" s="82">
        <v>229.72</v>
      </c>
      <c r="E5742" s="106" t="s">
        <v>372</v>
      </c>
      <c r="F5742" s="84">
        <f t="shared" si="453"/>
        <v>280.2584</v>
      </c>
      <c r="G5742" s="95" t="s">
        <v>246</v>
      </c>
      <c r="H5742" s="69"/>
      <c r="I5742" s="76"/>
      <c r="J5742" s="100"/>
      <c r="K5742" s="88"/>
      <c r="N5742" s="18"/>
      <c r="P5742" s="4">
        <v>121.0</v>
      </c>
      <c r="Q5742" s="4"/>
      <c r="R5742" s="4"/>
      <c r="S5742" s="21"/>
      <c r="T5742" s="21"/>
      <c r="V5742" s="89"/>
      <c r="Z5742" s="73"/>
      <c r="AA5742" s="73">
        <v>14.992686494392998</v>
      </c>
      <c r="AB5742" s="4"/>
      <c r="AC5742" s="74"/>
      <c r="AD5742" s="75"/>
      <c r="AE5742" s="75"/>
      <c r="AF5742" s="76"/>
      <c r="AJ5742" s="90"/>
      <c r="AK5742" s="18"/>
      <c r="AL5742" s="18"/>
      <c r="AT5742" s="18"/>
      <c r="AU5742" s="91"/>
    </row>
    <row r="5743" ht="12.0" customHeight="1">
      <c r="A5743" s="97">
        <v>3704047.0</v>
      </c>
      <c r="B5743" s="92" t="s">
        <v>2841</v>
      </c>
      <c r="C5743" s="93"/>
      <c r="D5743" s="82">
        <v>229.72</v>
      </c>
      <c r="E5743" s="106" t="s">
        <v>372</v>
      </c>
      <c r="F5743" s="84">
        <f t="shared" si="453"/>
        <v>280.2584</v>
      </c>
      <c r="G5743" s="95" t="s">
        <v>252</v>
      </c>
      <c r="H5743" s="69"/>
      <c r="I5743" s="76"/>
      <c r="J5743" s="100"/>
      <c r="K5743" s="88"/>
      <c r="N5743" s="18"/>
      <c r="P5743" s="4">
        <v>121.0</v>
      </c>
      <c r="Q5743" s="4"/>
      <c r="R5743" s="4"/>
      <c r="S5743" s="21"/>
      <c r="T5743" s="21"/>
      <c r="V5743" s="89"/>
      <c r="Z5743" s="73"/>
      <c r="AA5743" s="73">
        <v>14.992686494392998</v>
      </c>
      <c r="AB5743" s="4"/>
      <c r="AC5743" s="74"/>
      <c r="AD5743" s="75"/>
      <c r="AE5743" s="75"/>
      <c r="AF5743" s="76"/>
      <c r="AJ5743" s="90"/>
      <c r="AK5743" s="18"/>
      <c r="AL5743" s="18"/>
      <c r="AT5743" s="18"/>
      <c r="AU5743" s="91"/>
    </row>
    <row r="5744" ht="12.0" customHeight="1">
      <c r="A5744" s="97">
        <v>3704048.0</v>
      </c>
      <c r="B5744" s="92" t="s">
        <v>2842</v>
      </c>
      <c r="C5744" s="93"/>
      <c r="D5744" s="82">
        <v>229.72</v>
      </c>
      <c r="E5744" s="106" t="s">
        <v>245</v>
      </c>
      <c r="F5744" s="84">
        <f t="shared" si="453"/>
        <v>280.2584</v>
      </c>
      <c r="G5744" s="95" t="s">
        <v>274</v>
      </c>
      <c r="H5744" s="69"/>
      <c r="I5744" s="76"/>
      <c r="J5744" s="100"/>
      <c r="K5744" s="88"/>
      <c r="N5744" s="18"/>
      <c r="P5744" s="4">
        <v>121.0</v>
      </c>
      <c r="Q5744" s="4"/>
      <c r="R5744" s="4"/>
      <c r="S5744" s="21"/>
      <c r="T5744" s="21"/>
      <c r="V5744" s="89"/>
      <c r="Z5744" s="73"/>
      <c r="AA5744" s="73">
        <v>14.992686494392998</v>
      </c>
      <c r="AB5744" s="4"/>
      <c r="AC5744" s="74"/>
      <c r="AD5744" s="75"/>
      <c r="AE5744" s="75"/>
      <c r="AF5744" s="76"/>
      <c r="AJ5744" s="90"/>
      <c r="AK5744" s="18"/>
      <c r="AL5744" s="18"/>
      <c r="AT5744" s="18"/>
      <c r="AU5744" s="91"/>
    </row>
    <row r="5745" ht="12.0" customHeight="1">
      <c r="A5745" s="97">
        <v>3704049.0</v>
      </c>
      <c r="B5745" s="92" t="s">
        <v>2843</v>
      </c>
      <c r="C5745" s="93"/>
      <c r="D5745" s="82">
        <v>389.23</v>
      </c>
      <c r="E5745" s="106" t="s">
        <v>497</v>
      </c>
      <c r="F5745" s="84">
        <f t="shared" si="453"/>
        <v>474.8606</v>
      </c>
      <c r="G5745" s="95" t="s">
        <v>246</v>
      </c>
      <c r="H5745" s="69"/>
      <c r="I5745" s="76"/>
      <c r="J5745" s="100"/>
      <c r="K5745" s="88"/>
      <c r="N5745" s="18"/>
      <c r="P5745" s="4">
        <v>121.0</v>
      </c>
      <c r="Q5745" s="4"/>
      <c r="R5745" s="4"/>
      <c r="S5745" s="21"/>
      <c r="T5745" s="21"/>
      <c r="V5745" s="89"/>
      <c r="Z5745" s="73"/>
      <c r="AA5745" s="73">
        <v>14.992686494392998</v>
      </c>
      <c r="AB5745" s="4"/>
      <c r="AC5745" s="74"/>
      <c r="AD5745" s="75"/>
      <c r="AE5745" s="75"/>
      <c r="AF5745" s="76"/>
      <c r="AJ5745" s="90"/>
      <c r="AK5745" s="18"/>
      <c r="AL5745" s="18"/>
      <c r="AT5745" s="18"/>
      <c r="AU5745" s="91"/>
    </row>
    <row r="5746" ht="12.0" customHeight="1">
      <c r="A5746" s="97">
        <v>3704050.0</v>
      </c>
      <c r="B5746" s="92" t="s">
        <v>2844</v>
      </c>
      <c r="C5746" s="93"/>
      <c r="D5746" s="82">
        <v>389.23</v>
      </c>
      <c r="E5746" s="106" t="s">
        <v>372</v>
      </c>
      <c r="F5746" s="84">
        <f t="shared" si="453"/>
        <v>474.8606</v>
      </c>
      <c r="G5746" s="95" t="s">
        <v>252</v>
      </c>
      <c r="H5746" s="69"/>
      <c r="I5746" s="76"/>
      <c r="J5746" s="100"/>
      <c r="K5746" s="88"/>
      <c r="N5746" s="18"/>
      <c r="P5746" s="4">
        <v>121.0</v>
      </c>
      <c r="Q5746" s="4"/>
      <c r="R5746" s="4"/>
      <c r="S5746" s="21"/>
      <c r="T5746" s="21"/>
      <c r="V5746" s="89"/>
      <c r="Z5746" s="73"/>
      <c r="AA5746" s="73">
        <v>14.992686494392998</v>
      </c>
      <c r="AB5746" s="4"/>
      <c r="AC5746" s="74"/>
      <c r="AD5746" s="75"/>
      <c r="AE5746" s="75"/>
      <c r="AF5746" s="76"/>
      <c r="AJ5746" s="90"/>
      <c r="AK5746" s="18"/>
      <c r="AL5746" s="18"/>
      <c r="AT5746" s="18"/>
      <c r="AU5746" s="91"/>
    </row>
    <row r="5747" ht="12.0" customHeight="1">
      <c r="A5747" s="97">
        <v>3704051.0</v>
      </c>
      <c r="B5747" s="92" t="s">
        <v>2845</v>
      </c>
      <c r="C5747" s="93"/>
      <c r="D5747" s="82">
        <v>389.23</v>
      </c>
      <c r="E5747" s="106" t="s">
        <v>497</v>
      </c>
      <c r="F5747" s="84">
        <f t="shared" si="453"/>
        <v>474.8606</v>
      </c>
      <c r="G5747" s="95" t="s">
        <v>274</v>
      </c>
      <c r="H5747" s="69"/>
      <c r="I5747" s="76"/>
      <c r="J5747" s="100"/>
      <c r="K5747" s="88"/>
      <c r="N5747" s="18"/>
      <c r="P5747" s="4">
        <v>121.0</v>
      </c>
      <c r="Q5747" s="4"/>
      <c r="R5747" s="4"/>
      <c r="S5747" s="21"/>
      <c r="T5747" s="21"/>
      <c r="V5747" s="89"/>
      <c r="Z5747" s="73"/>
      <c r="AA5747" s="73">
        <v>14.992686494392998</v>
      </c>
      <c r="AB5747" s="4"/>
      <c r="AC5747" s="74"/>
      <c r="AD5747" s="75"/>
      <c r="AE5747" s="75"/>
      <c r="AF5747" s="76"/>
      <c r="AJ5747" s="90"/>
      <c r="AK5747" s="18"/>
      <c r="AL5747" s="18"/>
      <c r="AT5747" s="18"/>
      <c r="AU5747" s="91"/>
    </row>
    <row r="5748" ht="12.0" customHeight="1">
      <c r="A5748" s="97">
        <v>3704052.0</v>
      </c>
      <c r="B5748" s="92" t="s">
        <v>2846</v>
      </c>
      <c r="C5748" s="93"/>
      <c r="D5748" s="82">
        <v>312.53</v>
      </c>
      <c r="E5748" s="106" t="s">
        <v>497</v>
      </c>
      <c r="F5748" s="84">
        <f t="shared" si="453"/>
        <v>381.2866</v>
      </c>
      <c r="G5748" s="95" t="s">
        <v>246</v>
      </c>
      <c r="H5748" s="69"/>
      <c r="I5748" s="76"/>
      <c r="J5748" s="100"/>
      <c r="K5748" s="88"/>
      <c r="N5748" s="18"/>
      <c r="P5748" s="4">
        <v>121.0</v>
      </c>
      <c r="Q5748" s="4"/>
      <c r="R5748" s="4"/>
      <c r="S5748" s="21"/>
      <c r="T5748" s="21"/>
      <c r="V5748" s="89"/>
      <c r="Z5748" s="73"/>
      <c r="AA5748" s="73">
        <v>14.992686494392998</v>
      </c>
      <c r="AB5748" s="4"/>
      <c r="AC5748" s="74"/>
      <c r="AD5748" s="75"/>
      <c r="AE5748" s="75"/>
      <c r="AF5748" s="76"/>
      <c r="AJ5748" s="90"/>
      <c r="AK5748" s="18"/>
      <c r="AL5748" s="18"/>
      <c r="AT5748" s="18"/>
      <c r="AU5748" s="91"/>
    </row>
    <row r="5749" ht="12.0" customHeight="1">
      <c r="A5749" s="97">
        <v>3704053.0</v>
      </c>
      <c r="B5749" s="92" t="s">
        <v>2847</v>
      </c>
      <c r="C5749" s="93"/>
      <c r="D5749" s="82">
        <v>592.9</v>
      </c>
      <c r="E5749" s="106" t="s">
        <v>372</v>
      </c>
      <c r="F5749" s="84">
        <f t="shared" si="453"/>
        <v>723.338</v>
      </c>
      <c r="G5749" s="95" t="s">
        <v>252</v>
      </c>
      <c r="H5749" s="69"/>
      <c r="I5749" s="76"/>
      <c r="J5749" s="100"/>
      <c r="K5749" s="88"/>
      <c r="N5749" s="18"/>
      <c r="P5749" s="4">
        <v>121.0</v>
      </c>
      <c r="Q5749" s="4"/>
      <c r="R5749" s="4"/>
      <c r="S5749" s="21"/>
      <c r="T5749" s="21"/>
      <c r="V5749" s="89"/>
      <c r="Z5749" s="73"/>
      <c r="AA5749" s="73">
        <v>14.992686494392998</v>
      </c>
      <c r="AB5749" s="4"/>
      <c r="AC5749" s="74"/>
      <c r="AD5749" s="75"/>
      <c r="AE5749" s="75"/>
      <c r="AF5749" s="76"/>
      <c r="AJ5749" s="90"/>
      <c r="AK5749" s="18"/>
      <c r="AL5749" s="18"/>
      <c r="AT5749" s="18"/>
      <c r="AU5749" s="91"/>
    </row>
    <row r="5750" ht="12.0" customHeight="1">
      <c r="A5750" s="97">
        <v>3704054.0</v>
      </c>
      <c r="B5750" s="92" t="s">
        <v>2848</v>
      </c>
      <c r="C5750" s="93"/>
      <c r="D5750" s="82">
        <v>592.9</v>
      </c>
      <c r="E5750" s="106" t="s">
        <v>372</v>
      </c>
      <c r="F5750" s="84">
        <f t="shared" si="453"/>
        <v>723.338</v>
      </c>
      <c r="G5750" s="95" t="s">
        <v>252</v>
      </c>
      <c r="H5750" s="69"/>
      <c r="I5750" s="76"/>
      <c r="J5750" s="100"/>
      <c r="K5750" s="88"/>
      <c r="N5750" s="18"/>
      <c r="P5750" s="4">
        <v>121.0</v>
      </c>
      <c r="Q5750" s="4"/>
      <c r="R5750" s="4"/>
      <c r="S5750" s="21"/>
      <c r="T5750" s="21"/>
      <c r="V5750" s="89"/>
      <c r="Z5750" s="73"/>
      <c r="AA5750" s="73">
        <v>14.992686494392998</v>
      </c>
      <c r="AB5750" s="4"/>
      <c r="AC5750" s="74"/>
      <c r="AD5750" s="75"/>
      <c r="AE5750" s="75"/>
      <c r="AF5750" s="76"/>
      <c r="AJ5750" s="90"/>
      <c r="AK5750" s="18"/>
      <c r="AL5750" s="18"/>
      <c r="AT5750" s="18"/>
      <c r="AU5750" s="91"/>
    </row>
    <row r="5751" ht="12.0" customHeight="1">
      <c r="A5751" s="97">
        <v>3704055.0</v>
      </c>
      <c r="B5751" s="92" t="s">
        <v>2849</v>
      </c>
      <c r="C5751" s="93"/>
      <c r="D5751" s="82">
        <v>592.9</v>
      </c>
      <c r="E5751" s="106" t="s">
        <v>372</v>
      </c>
      <c r="F5751" s="84">
        <f t="shared" si="453"/>
        <v>723.338</v>
      </c>
      <c r="G5751" s="95" t="s">
        <v>252</v>
      </c>
      <c r="H5751" s="69"/>
      <c r="I5751" s="76"/>
      <c r="J5751" s="100"/>
      <c r="K5751" s="88"/>
      <c r="N5751" s="18"/>
      <c r="P5751" s="4">
        <v>121.0</v>
      </c>
      <c r="Q5751" s="4"/>
      <c r="R5751" s="4"/>
      <c r="S5751" s="21"/>
      <c r="T5751" s="21"/>
      <c r="V5751" s="89"/>
      <c r="Z5751" s="73"/>
      <c r="AA5751" s="73">
        <v>14.992686494392998</v>
      </c>
      <c r="AB5751" s="4"/>
      <c r="AC5751" s="74"/>
      <c r="AD5751" s="75"/>
      <c r="AE5751" s="75"/>
      <c r="AF5751" s="76"/>
      <c r="AJ5751" s="90"/>
      <c r="AK5751" s="18"/>
      <c r="AL5751" s="18"/>
      <c r="AT5751" s="18"/>
      <c r="AU5751" s="91"/>
    </row>
    <row r="5752" ht="12.0" customHeight="1">
      <c r="A5752" s="97">
        <v>3704056.0</v>
      </c>
      <c r="B5752" s="92" t="s">
        <v>2850</v>
      </c>
      <c r="C5752" s="93"/>
      <c r="D5752" s="82">
        <v>592.9</v>
      </c>
      <c r="E5752" s="106" t="s">
        <v>372</v>
      </c>
      <c r="F5752" s="84">
        <f t="shared" si="453"/>
        <v>723.338</v>
      </c>
      <c r="G5752" s="95" t="s">
        <v>274</v>
      </c>
      <c r="H5752" s="69"/>
      <c r="I5752" s="76"/>
      <c r="J5752" s="100"/>
      <c r="K5752" s="88"/>
      <c r="N5752" s="18"/>
      <c r="P5752" s="4">
        <v>121.0</v>
      </c>
      <c r="Q5752" s="4"/>
      <c r="R5752" s="4"/>
      <c r="S5752" s="21"/>
      <c r="T5752" s="21"/>
      <c r="V5752" s="89"/>
      <c r="Z5752" s="73"/>
      <c r="AA5752" s="73">
        <v>14.992686494392998</v>
      </c>
      <c r="AB5752" s="4"/>
      <c r="AC5752" s="74"/>
      <c r="AD5752" s="75"/>
      <c r="AE5752" s="75"/>
      <c r="AF5752" s="76"/>
      <c r="AJ5752" s="90"/>
      <c r="AK5752" s="18"/>
      <c r="AL5752" s="18"/>
      <c r="AT5752" s="18"/>
      <c r="AU5752" s="91"/>
    </row>
    <row r="5753" ht="12.0" customHeight="1">
      <c r="A5753" s="97">
        <v>3704057.0</v>
      </c>
      <c r="B5753" s="92" t="s">
        <v>2851</v>
      </c>
      <c r="C5753" s="93"/>
      <c r="D5753" s="82">
        <v>590.14</v>
      </c>
      <c r="E5753" s="106" t="s">
        <v>372</v>
      </c>
      <c r="F5753" s="84">
        <f t="shared" si="453"/>
        <v>719.9708</v>
      </c>
      <c r="G5753" s="95" t="s">
        <v>246</v>
      </c>
      <c r="H5753" s="69"/>
      <c r="I5753" s="76"/>
      <c r="J5753" s="100"/>
      <c r="K5753" s="88"/>
      <c r="N5753" s="18"/>
      <c r="P5753" s="4">
        <v>121.0</v>
      </c>
      <c r="Q5753" s="4"/>
      <c r="R5753" s="4"/>
      <c r="S5753" s="21"/>
      <c r="T5753" s="21"/>
      <c r="V5753" s="89"/>
      <c r="Z5753" s="73"/>
      <c r="AA5753" s="73">
        <v>14.992686494392998</v>
      </c>
      <c r="AB5753" s="4"/>
      <c r="AC5753" s="74"/>
      <c r="AD5753" s="75"/>
      <c r="AE5753" s="75"/>
      <c r="AF5753" s="76"/>
      <c r="AJ5753" s="90"/>
      <c r="AK5753" s="18"/>
      <c r="AL5753" s="18"/>
      <c r="AT5753" s="18"/>
      <c r="AU5753" s="91"/>
    </row>
    <row r="5754" ht="12.0" customHeight="1">
      <c r="A5754" s="97">
        <v>3704058.0</v>
      </c>
      <c r="B5754" s="92" t="s">
        <v>2852</v>
      </c>
      <c r="C5754" s="93"/>
      <c r="D5754" s="82">
        <v>590.14</v>
      </c>
      <c r="E5754" s="106" t="s">
        <v>372</v>
      </c>
      <c r="F5754" s="84">
        <f t="shared" si="453"/>
        <v>719.9708</v>
      </c>
      <c r="G5754" s="95" t="s">
        <v>252</v>
      </c>
      <c r="H5754" s="69"/>
      <c r="I5754" s="76"/>
      <c r="J5754" s="100"/>
      <c r="K5754" s="88"/>
      <c r="N5754" s="18"/>
      <c r="P5754" s="4">
        <v>121.0</v>
      </c>
      <c r="Q5754" s="4"/>
      <c r="R5754" s="4"/>
      <c r="S5754" s="21"/>
      <c r="T5754" s="21"/>
      <c r="V5754" s="89"/>
      <c r="Z5754" s="73"/>
      <c r="AA5754" s="73">
        <v>14.992686494392998</v>
      </c>
      <c r="AB5754" s="4"/>
      <c r="AC5754" s="74"/>
      <c r="AD5754" s="75"/>
      <c r="AE5754" s="75"/>
      <c r="AF5754" s="76"/>
      <c r="AJ5754" s="90"/>
      <c r="AK5754" s="18"/>
      <c r="AL5754" s="18"/>
      <c r="AT5754" s="18"/>
      <c r="AU5754" s="91"/>
    </row>
    <row r="5755" ht="12.0" customHeight="1">
      <c r="A5755" s="97">
        <v>3704059.0</v>
      </c>
      <c r="B5755" s="92" t="s">
        <v>2853</v>
      </c>
      <c r="C5755" s="93"/>
      <c r="D5755" s="82">
        <v>590.14</v>
      </c>
      <c r="E5755" s="106" t="s">
        <v>372</v>
      </c>
      <c r="F5755" s="84">
        <f t="shared" si="453"/>
        <v>719.9708</v>
      </c>
      <c r="G5755" s="95" t="s">
        <v>252</v>
      </c>
      <c r="H5755" s="69"/>
      <c r="I5755" s="76"/>
      <c r="J5755" s="100"/>
      <c r="K5755" s="88"/>
      <c r="N5755" s="18"/>
      <c r="P5755" s="4">
        <v>121.0</v>
      </c>
      <c r="Q5755" s="4"/>
      <c r="R5755" s="4"/>
      <c r="S5755" s="21"/>
      <c r="T5755" s="21"/>
      <c r="V5755" s="89"/>
      <c r="Z5755" s="73"/>
      <c r="AA5755" s="73">
        <v>14.992686494392998</v>
      </c>
      <c r="AB5755" s="4"/>
      <c r="AC5755" s="74"/>
      <c r="AD5755" s="75"/>
      <c r="AE5755" s="75"/>
      <c r="AF5755" s="76"/>
      <c r="AJ5755" s="90"/>
      <c r="AK5755" s="18"/>
      <c r="AL5755" s="18"/>
      <c r="AT5755" s="18"/>
      <c r="AU5755" s="91"/>
    </row>
    <row r="5756" ht="12.0" customHeight="1">
      <c r="A5756" s="97">
        <v>3704060.0</v>
      </c>
      <c r="B5756" s="92" t="s">
        <v>2854</v>
      </c>
      <c r="C5756" s="93"/>
      <c r="D5756" s="82">
        <v>590.14</v>
      </c>
      <c r="E5756" s="106" t="s">
        <v>245</v>
      </c>
      <c r="F5756" s="84">
        <f t="shared" si="453"/>
        <v>719.9708</v>
      </c>
      <c r="G5756" s="95" t="s">
        <v>274</v>
      </c>
      <c r="H5756" s="69"/>
      <c r="I5756" s="76"/>
      <c r="J5756" s="100"/>
      <c r="K5756" s="88"/>
      <c r="N5756" s="18"/>
      <c r="P5756" s="4">
        <v>121.0</v>
      </c>
      <c r="Q5756" s="4"/>
      <c r="R5756" s="4"/>
      <c r="S5756" s="21"/>
      <c r="T5756" s="21"/>
      <c r="V5756" s="89"/>
      <c r="Z5756" s="73"/>
      <c r="AA5756" s="73">
        <v>14.992686494392998</v>
      </c>
      <c r="AB5756" s="4"/>
      <c r="AC5756" s="74"/>
      <c r="AD5756" s="75"/>
      <c r="AE5756" s="75"/>
      <c r="AF5756" s="76"/>
      <c r="AJ5756" s="90"/>
      <c r="AK5756" s="18"/>
      <c r="AL5756" s="18"/>
      <c r="AT5756" s="18"/>
      <c r="AU5756" s="91"/>
    </row>
    <row r="5757" ht="12.0" customHeight="1">
      <c r="A5757" s="97">
        <v>3704061.0</v>
      </c>
      <c r="B5757" s="92" t="s">
        <v>2855</v>
      </c>
      <c r="C5757" s="93"/>
      <c r="D5757" s="82">
        <v>1011.92</v>
      </c>
      <c r="E5757" s="106" t="s">
        <v>372</v>
      </c>
      <c r="F5757" s="84">
        <f t="shared" si="453"/>
        <v>1234.5424</v>
      </c>
      <c r="G5757" s="95" t="s">
        <v>246</v>
      </c>
      <c r="H5757" s="69"/>
      <c r="I5757" s="76"/>
      <c r="J5757" s="100"/>
      <c r="K5757" s="88"/>
      <c r="N5757" s="18"/>
      <c r="P5757" s="4">
        <v>121.0</v>
      </c>
      <c r="Q5757" s="4"/>
      <c r="R5757" s="4"/>
      <c r="S5757" s="21"/>
      <c r="T5757" s="21"/>
      <c r="V5757" s="89"/>
      <c r="Z5757" s="73"/>
      <c r="AA5757" s="73">
        <v>14.992686494392998</v>
      </c>
      <c r="AB5757" s="4"/>
      <c r="AC5757" s="74"/>
      <c r="AD5757" s="75"/>
      <c r="AE5757" s="75"/>
      <c r="AF5757" s="76"/>
      <c r="AJ5757" s="90"/>
      <c r="AK5757" s="18"/>
      <c r="AL5757" s="18"/>
      <c r="AT5757" s="18"/>
      <c r="AU5757" s="91"/>
    </row>
    <row r="5758" ht="12.0" customHeight="1">
      <c r="A5758" s="97">
        <v>3704062.0</v>
      </c>
      <c r="B5758" s="92" t="s">
        <v>2856</v>
      </c>
      <c r="C5758" s="93"/>
      <c r="D5758" s="82">
        <v>710.35</v>
      </c>
      <c r="E5758" s="106" t="s">
        <v>497</v>
      </c>
      <c r="F5758" s="84">
        <f t="shared" si="453"/>
        <v>866.627</v>
      </c>
      <c r="G5758" s="95" t="s">
        <v>252</v>
      </c>
      <c r="H5758" s="69"/>
      <c r="I5758" s="76"/>
      <c r="J5758" s="100"/>
      <c r="K5758" s="88"/>
      <c r="N5758" s="18"/>
      <c r="P5758" s="4">
        <v>121.0</v>
      </c>
      <c r="Q5758" s="4"/>
      <c r="R5758" s="4"/>
      <c r="S5758" s="21"/>
      <c r="T5758" s="21"/>
      <c r="V5758" s="89"/>
      <c r="Z5758" s="73"/>
      <c r="AA5758" s="73">
        <v>14.992686494392998</v>
      </c>
      <c r="AB5758" s="4"/>
      <c r="AC5758" s="74"/>
      <c r="AD5758" s="75"/>
      <c r="AE5758" s="75"/>
      <c r="AF5758" s="76"/>
      <c r="AJ5758" s="90"/>
      <c r="AK5758" s="18"/>
      <c r="AL5758" s="18"/>
      <c r="AT5758" s="18"/>
      <c r="AU5758" s="91"/>
    </row>
    <row r="5759" ht="12.0" customHeight="1">
      <c r="A5759" s="97">
        <v>3704063.0</v>
      </c>
      <c r="B5759" s="92" t="s">
        <v>2857</v>
      </c>
      <c r="C5759" s="93"/>
      <c r="D5759" s="82">
        <v>1011.92</v>
      </c>
      <c r="E5759" s="106" t="s">
        <v>372</v>
      </c>
      <c r="F5759" s="84">
        <f t="shared" si="453"/>
        <v>1234.5424</v>
      </c>
      <c r="G5759" s="95" t="s">
        <v>252</v>
      </c>
      <c r="H5759" s="69"/>
      <c r="I5759" s="76"/>
      <c r="J5759" s="100"/>
      <c r="K5759" s="88"/>
      <c r="N5759" s="18"/>
      <c r="P5759" s="4">
        <v>121.0</v>
      </c>
      <c r="Q5759" s="4"/>
      <c r="R5759" s="4"/>
      <c r="S5759" s="21"/>
      <c r="T5759" s="21"/>
      <c r="V5759" s="89"/>
      <c r="Z5759" s="73"/>
      <c r="AA5759" s="73">
        <v>14.992686494392998</v>
      </c>
      <c r="AB5759" s="4"/>
      <c r="AC5759" s="74"/>
      <c r="AD5759" s="75"/>
      <c r="AE5759" s="75"/>
      <c r="AF5759" s="76"/>
      <c r="AJ5759" s="90"/>
      <c r="AK5759" s="18"/>
      <c r="AL5759" s="18"/>
      <c r="AT5759" s="18"/>
      <c r="AU5759" s="91"/>
    </row>
    <row r="5760" ht="12.0" customHeight="1">
      <c r="A5760" s="97">
        <v>3704064.0</v>
      </c>
      <c r="B5760" s="92" t="s">
        <v>2858</v>
      </c>
      <c r="C5760" s="93"/>
      <c r="D5760" s="82">
        <v>1011.92</v>
      </c>
      <c r="E5760" s="106" t="s">
        <v>372</v>
      </c>
      <c r="F5760" s="84">
        <f t="shared" si="453"/>
        <v>1234.5424</v>
      </c>
      <c r="G5760" s="95" t="s">
        <v>274</v>
      </c>
      <c r="H5760" s="69"/>
      <c r="I5760" s="87" t="s">
        <v>538</v>
      </c>
      <c r="J5760" s="100"/>
      <c r="K5760" s="88"/>
      <c r="N5760" s="18"/>
      <c r="P5760" s="4">
        <v>121.0</v>
      </c>
      <c r="Q5760" s="4"/>
      <c r="R5760" s="4"/>
      <c r="S5760" s="21"/>
      <c r="T5760" s="21"/>
      <c r="V5760" s="89"/>
      <c r="Z5760" s="73"/>
      <c r="AA5760" s="73">
        <v>14.992686494392998</v>
      </c>
      <c r="AB5760" s="4"/>
      <c r="AC5760" s="74"/>
      <c r="AD5760" s="75"/>
      <c r="AE5760" s="75"/>
      <c r="AF5760" s="76"/>
      <c r="AJ5760" s="90"/>
      <c r="AK5760" s="18"/>
      <c r="AL5760" s="18"/>
      <c r="AT5760" s="18"/>
      <c r="AU5760" s="91"/>
    </row>
    <row r="5761" ht="12.0" customHeight="1">
      <c r="A5761" s="97">
        <v>3704065.0</v>
      </c>
      <c r="B5761" s="92" t="s">
        <v>2859</v>
      </c>
      <c r="C5761" s="93"/>
      <c r="D5761" s="82">
        <v>1029.51</v>
      </c>
      <c r="E5761" s="106" t="s">
        <v>372</v>
      </c>
      <c r="F5761" s="84">
        <f t="shared" si="453"/>
        <v>1256.0022</v>
      </c>
      <c r="G5761" s="95" t="s">
        <v>246</v>
      </c>
      <c r="H5761" s="69"/>
      <c r="I5761" s="187" t="s">
        <v>6184</v>
      </c>
      <c r="J5761" s="100"/>
      <c r="K5761" s="88"/>
      <c r="N5761" s="18"/>
      <c r="P5761" s="4">
        <v>121.0</v>
      </c>
      <c r="Q5761" s="4"/>
      <c r="R5761" s="4"/>
      <c r="S5761" s="21"/>
      <c r="T5761" s="21"/>
      <c r="V5761" s="89"/>
      <c r="Z5761" s="73"/>
      <c r="AA5761" s="73">
        <v>14.992686494392998</v>
      </c>
      <c r="AB5761" s="4"/>
      <c r="AC5761" s="74"/>
      <c r="AD5761" s="75"/>
      <c r="AE5761" s="75"/>
      <c r="AF5761" s="76"/>
      <c r="AJ5761" s="90"/>
      <c r="AK5761" s="18"/>
      <c r="AL5761" s="18"/>
      <c r="AT5761" s="18"/>
      <c r="AU5761" s="91"/>
    </row>
    <row r="5762" ht="12.0" customHeight="1">
      <c r="A5762" s="97">
        <v>3704066.0</v>
      </c>
      <c r="B5762" s="92" t="s">
        <v>2860</v>
      </c>
      <c r="C5762" s="93"/>
      <c r="D5762" s="82">
        <v>1029.51</v>
      </c>
      <c r="E5762" s="106" t="s">
        <v>372</v>
      </c>
      <c r="F5762" s="84">
        <f t="shared" si="453"/>
        <v>1256.0022</v>
      </c>
      <c r="G5762" s="95" t="s">
        <v>252</v>
      </c>
      <c r="H5762" s="69"/>
      <c r="I5762" s="189"/>
      <c r="J5762" s="100"/>
      <c r="K5762" s="88"/>
      <c r="N5762" s="18"/>
      <c r="P5762" s="4">
        <v>121.0</v>
      </c>
      <c r="Q5762" s="4"/>
      <c r="R5762" s="4"/>
      <c r="S5762" s="21"/>
      <c r="T5762" s="21"/>
      <c r="V5762" s="89"/>
      <c r="Z5762" s="73"/>
      <c r="AA5762" s="73">
        <v>14.992686494392998</v>
      </c>
      <c r="AB5762" s="4"/>
      <c r="AC5762" s="74"/>
      <c r="AD5762" s="75"/>
      <c r="AE5762" s="75"/>
      <c r="AF5762" s="76"/>
      <c r="AJ5762" s="90"/>
      <c r="AK5762" s="18"/>
      <c r="AL5762" s="18"/>
      <c r="AT5762" s="18"/>
      <c r="AU5762" s="91"/>
    </row>
    <row r="5763" ht="12.0" customHeight="1">
      <c r="A5763" s="97">
        <v>3704067.0</v>
      </c>
      <c r="B5763" s="92" t="s">
        <v>2861</v>
      </c>
      <c r="C5763" s="93"/>
      <c r="D5763" s="82">
        <v>1029.51</v>
      </c>
      <c r="E5763" s="106" t="s">
        <v>372</v>
      </c>
      <c r="F5763" s="84">
        <f t="shared" si="453"/>
        <v>1256.0022</v>
      </c>
      <c r="G5763" s="95" t="s">
        <v>252</v>
      </c>
      <c r="H5763" s="69"/>
      <c r="I5763" s="188"/>
      <c r="J5763" s="100"/>
      <c r="K5763" s="88"/>
      <c r="N5763" s="18"/>
      <c r="P5763" s="4">
        <v>121.0</v>
      </c>
      <c r="Q5763" s="4"/>
      <c r="R5763" s="4"/>
      <c r="S5763" s="21"/>
      <c r="T5763" s="21"/>
      <c r="V5763" s="89"/>
      <c r="Z5763" s="73"/>
      <c r="AA5763" s="73">
        <v>14.992686494392998</v>
      </c>
      <c r="AB5763" s="4"/>
      <c r="AC5763" s="74"/>
      <c r="AD5763" s="75"/>
      <c r="AE5763" s="75"/>
      <c r="AF5763" s="76"/>
      <c r="AJ5763" s="90"/>
      <c r="AK5763" s="18"/>
      <c r="AL5763" s="18"/>
      <c r="AT5763" s="18"/>
      <c r="AU5763" s="91"/>
    </row>
    <row r="5764" ht="12.0" customHeight="1">
      <c r="A5764" s="97">
        <v>3704068.0</v>
      </c>
      <c r="B5764" s="92" t="s">
        <v>2862</v>
      </c>
      <c r="C5764" s="93"/>
      <c r="D5764" s="82">
        <v>1029.51</v>
      </c>
      <c r="E5764" s="106" t="s">
        <v>372</v>
      </c>
      <c r="F5764" s="84">
        <f t="shared" si="453"/>
        <v>1256.0022</v>
      </c>
      <c r="G5764" s="95" t="s">
        <v>252</v>
      </c>
      <c r="H5764" s="69"/>
      <c r="I5764" s="76"/>
      <c r="J5764" s="100"/>
      <c r="K5764" s="88"/>
      <c r="N5764" s="18"/>
      <c r="P5764" s="4">
        <v>121.0</v>
      </c>
      <c r="Q5764" s="4"/>
      <c r="R5764" s="4"/>
      <c r="S5764" s="21"/>
      <c r="T5764" s="21"/>
      <c r="V5764" s="89"/>
      <c r="Z5764" s="73"/>
      <c r="AA5764" s="73">
        <v>14.992686494392998</v>
      </c>
      <c r="AB5764" s="4"/>
      <c r="AC5764" s="74"/>
      <c r="AD5764" s="75"/>
      <c r="AE5764" s="75"/>
      <c r="AF5764" s="76"/>
      <c r="AJ5764" s="90"/>
      <c r="AK5764" s="18"/>
      <c r="AL5764" s="18"/>
      <c r="AT5764" s="18"/>
      <c r="AU5764" s="91"/>
    </row>
    <row r="5765" ht="12.0" customHeight="1">
      <c r="A5765" s="97">
        <v>3704069.0</v>
      </c>
      <c r="B5765" s="92" t="s">
        <v>2863</v>
      </c>
      <c r="C5765" s="93"/>
      <c r="D5765" s="82">
        <v>877.04</v>
      </c>
      <c r="E5765" s="106" t="s">
        <v>497</v>
      </c>
      <c r="F5765" s="84">
        <f t="shared" si="453"/>
        <v>1069.9888</v>
      </c>
      <c r="G5765" s="95" t="s">
        <v>246</v>
      </c>
      <c r="H5765" s="69"/>
      <c r="I5765" s="76"/>
      <c r="J5765" s="100"/>
      <c r="K5765" s="88"/>
      <c r="N5765" s="18"/>
      <c r="P5765" s="4">
        <v>121.0</v>
      </c>
      <c r="Q5765" s="4"/>
      <c r="R5765" s="4"/>
      <c r="S5765" s="21"/>
      <c r="T5765" s="21"/>
      <c r="V5765" s="89"/>
      <c r="Z5765" s="73"/>
      <c r="AA5765" s="73">
        <v>14.992686494392998</v>
      </c>
      <c r="AB5765" s="4"/>
      <c r="AC5765" s="74"/>
      <c r="AD5765" s="75"/>
      <c r="AE5765" s="75"/>
      <c r="AF5765" s="76"/>
      <c r="AJ5765" s="90"/>
      <c r="AK5765" s="18"/>
      <c r="AL5765" s="18"/>
      <c r="AT5765" s="18"/>
      <c r="AU5765" s="91"/>
    </row>
    <row r="5766" ht="12.0" customHeight="1">
      <c r="A5766" s="97">
        <v>3704070.0</v>
      </c>
      <c r="B5766" s="92" t="s">
        <v>2864</v>
      </c>
      <c r="C5766" s="93"/>
      <c r="D5766" s="82">
        <v>1029.51</v>
      </c>
      <c r="E5766" s="106" t="s">
        <v>372</v>
      </c>
      <c r="F5766" s="84">
        <f t="shared" si="453"/>
        <v>1256.0022</v>
      </c>
      <c r="G5766" s="95" t="s">
        <v>246</v>
      </c>
      <c r="H5766" s="69"/>
      <c r="I5766" s="19" t="s">
        <v>6185</v>
      </c>
      <c r="J5766" s="100"/>
      <c r="K5766" s="88"/>
      <c r="N5766" s="18"/>
      <c r="P5766" s="4">
        <v>121.0</v>
      </c>
      <c r="Q5766" s="4"/>
      <c r="R5766" s="4"/>
      <c r="S5766" s="21"/>
      <c r="T5766" s="21"/>
      <c r="V5766" s="89"/>
      <c r="Z5766" s="73"/>
      <c r="AA5766" s="73">
        <v>14.992686494392998</v>
      </c>
      <c r="AB5766" s="4"/>
      <c r="AC5766" s="74"/>
      <c r="AD5766" s="75"/>
      <c r="AE5766" s="75"/>
      <c r="AF5766" s="76"/>
      <c r="AJ5766" s="90"/>
      <c r="AK5766" s="18"/>
      <c r="AL5766" s="18"/>
      <c r="AT5766" s="18"/>
      <c r="AU5766" s="91"/>
    </row>
    <row r="5767" ht="12.0" customHeight="1">
      <c r="A5767" s="97">
        <v>3704071.0</v>
      </c>
      <c r="B5767" s="92" t="s">
        <v>2865</v>
      </c>
      <c r="C5767" s="93"/>
      <c r="D5767" s="82">
        <v>1029.51</v>
      </c>
      <c r="E5767" s="106" t="s">
        <v>372</v>
      </c>
      <c r="F5767" s="84">
        <f t="shared" si="453"/>
        <v>1256.0022</v>
      </c>
      <c r="G5767" s="95" t="s">
        <v>252</v>
      </c>
      <c r="H5767" s="69"/>
      <c r="J5767" s="100"/>
      <c r="K5767" s="88"/>
      <c r="N5767" s="18"/>
      <c r="P5767" s="4">
        <v>121.0</v>
      </c>
      <c r="Q5767" s="4"/>
      <c r="R5767" s="4"/>
      <c r="S5767" s="21"/>
      <c r="T5767" s="21"/>
      <c r="V5767" s="89"/>
      <c r="Z5767" s="73"/>
      <c r="AA5767" s="73">
        <v>14.992686494392998</v>
      </c>
      <c r="AB5767" s="4"/>
      <c r="AC5767" s="74"/>
      <c r="AD5767" s="75"/>
      <c r="AE5767" s="75"/>
      <c r="AF5767" s="76"/>
      <c r="AJ5767" s="90"/>
      <c r="AK5767" s="18"/>
      <c r="AL5767" s="18"/>
      <c r="AT5767" s="18"/>
      <c r="AU5767" s="91"/>
    </row>
    <row r="5768" ht="12.0" customHeight="1">
      <c r="A5768" s="97">
        <v>3704072.0</v>
      </c>
      <c r="B5768" s="92" t="s">
        <v>2866</v>
      </c>
      <c r="C5768" s="93"/>
      <c r="D5768" s="82">
        <v>1029.51</v>
      </c>
      <c r="E5768" s="106" t="s">
        <v>372</v>
      </c>
      <c r="F5768" s="84">
        <f t="shared" si="453"/>
        <v>1256.0022</v>
      </c>
      <c r="G5768" s="95" t="s">
        <v>252</v>
      </c>
      <c r="H5768" s="69"/>
      <c r="J5768" s="100"/>
      <c r="K5768" s="88"/>
      <c r="N5768" s="18"/>
      <c r="P5768" s="4">
        <v>121.0</v>
      </c>
      <c r="Q5768" s="4"/>
      <c r="R5768" s="4"/>
      <c r="S5768" s="21"/>
      <c r="T5768" s="21"/>
      <c r="V5768" s="89"/>
      <c r="Z5768" s="73"/>
      <c r="AA5768" s="73">
        <v>14.992686494392998</v>
      </c>
      <c r="AB5768" s="4"/>
      <c r="AC5768" s="74"/>
      <c r="AD5768" s="75"/>
      <c r="AE5768" s="75"/>
      <c r="AF5768" s="76"/>
      <c r="AJ5768" s="90"/>
      <c r="AK5768" s="18"/>
      <c r="AL5768" s="18"/>
      <c r="AT5768" s="18"/>
      <c r="AU5768" s="91"/>
    </row>
    <row r="5769" ht="12.0" customHeight="1">
      <c r="A5769" s="97">
        <v>3704073.0</v>
      </c>
      <c r="B5769" s="92" t="s">
        <v>2867</v>
      </c>
      <c r="C5769" s="93"/>
      <c r="D5769" s="82">
        <v>1683.81</v>
      </c>
      <c r="E5769" s="106" t="s">
        <v>372</v>
      </c>
      <c r="F5769" s="84">
        <f t="shared" si="453"/>
        <v>2054.2482</v>
      </c>
      <c r="G5769" s="95" t="s">
        <v>246</v>
      </c>
      <c r="H5769" s="69"/>
      <c r="J5769" s="100"/>
      <c r="K5769" s="88"/>
      <c r="N5769" s="18"/>
      <c r="P5769" s="4">
        <v>121.0</v>
      </c>
      <c r="Q5769" s="4"/>
      <c r="R5769" s="4"/>
      <c r="S5769" s="21"/>
      <c r="T5769" s="21"/>
      <c r="V5769" s="89"/>
      <c r="Z5769" s="73"/>
      <c r="AA5769" s="73">
        <v>14.992686494392998</v>
      </c>
      <c r="AB5769" s="4"/>
      <c r="AC5769" s="74"/>
      <c r="AD5769" s="75"/>
      <c r="AE5769" s="75"/>
      <c r="AF5769" s="76"/>
      <c r="AJ5769" s="90"/>
      <c r="AK5769" s="18"/>
      <c r="AL5769" s="18"/>
      <c r="AT5769" s="18"/>
      <c r="AU5769" s="91"/>
    </row>
    <row r="5770" ht="12.0" customHeight="1">
      <c r="A5770" s="109">
        <v>3704074.0</v>
      </c>
      <c r="B5770" s="110" t="s">
        <v>2868</v>
      </c>
      <c r="C5770" s="111"/>
      <c r="D5770" s="82">
        <v>1683.81</v>
      </c>
      <c r="E5770" s="106" t="s">
        <v>372</v>
      </c>
      <c r="F5770" s="128">
        <f t="shared" si="453"/>
        <v>2054.2482</v>
      </c>
      <c r="G5770" s="112" t="s">
        <v>252</v>
      </c>
      <c r="H5770" s="69"/>
      <c r="I5770" s="76"/>
      <c r="J5770" s="100"/>
      <c r="K5770" s="88"/>
      <c r="N5770" s="18"/>
      <c r="P5770" s="4">
        <v>121.0</v>
      </c>
      <c r="Q5770" s="4"/>
      <c r="R5770" s="4"/>
      <c r="S5770" s="21"/>
      <c r="T5770" s="21"/>
      <c r="V5770" s="89"/>
      <c r="Z5770" s="73"/>
      <c r="AA5770" s="73">
        <v>14.992686494392998</v>
      </c>
      <c r="AB5770" s="4"/>
      <c r="AC5770" s="74"/>
      <c r="AD5770" s="75"/>
      <c r="AE5770" s="75"/>
      <c r="AF5770" s="76"/>
      <c r="AJ5770" s="90"/>
      <c r="AK5770" s="18"/>
      <c r="AL5770" s="18"/>
      <c r="AT5770" s="18"/>
      <c r="AU5770" s="91"/>
    </row>
    <row r="5771" ht="60.0" customHeight="1">
      <c r="A5771" s="62">
        <v>207.0</v>
      </c>
      <c r="B5771" s="113" t="s">
        <v>6186</v>
      </c>
      <c r="C5771" s="66"/>
      <c r="D5771" s="82"/>
      <c r="E5771" s="66"/>
      <c r="F5771" s="114"/>
      <c r="G5771" s="68"/>
      <c r="H5771" s="69"/>
      <c r="I5771" s="76"/>
      <c r="J5771" s="71"/>
      <c r="K5771" s="71"/>
      <c r="N5771" s="18"/>
      <c r="P5771" s="4">
        <v>122.0</v>
      </c>
      <c r="Q5771" s="4"/>
      <c r="R5771" s="5"/>
      <c r="S5771" s="21"/>
      <c r="T5771" s="21"/>
      <c r="V5771" s="72"/>
      <c r="Z5771" s="73"/>
      <c r="AA5771" s="73"/>
      <c r="AB5771" s="4"/>
      <c r="AC5771" s="74"/>
      <c r="AD5771" s="75"/>
      <c r="AE5771" s="75"/>
      <c r="AF5771" s="76"/>
      <c r="AJ5771" s="90"/>
      <c r="AK5771" s="18"/>
      <c r="AL5771" s="18"/>
      <c r="AT5771" s="18"/>
      <c r="AU5771" s="91"/>
    </row>
    <row r="5772" ht="12.0" customHeight="1">
      <c r="A5772" s="79">
        <v>5401010.0</v>
      </c>
      <c r="B5772" s="80" t="s">
        <v>5993</v>
      </c>
      <c r="C5772" s="81"/>
      <c r="D5772" s="82">
        <v>325.93</v>
      </c>
      <c r="E5772" s="83" t="s">
        <v>245</v>
      </c>
      <c r="F5772" s="84">
        <f t="shared" ref="F5772:F5830" si="456">D5772*1.22</f>
        <v>397.6346</v>
      </c>
      <c r="G5772" s="85" t="s">
        <v>274</v>
      </c>
      <c r="H5772" s="69"/>
      <c r="I5772" s="76"/>
      <c r="J5772" s="100"/>
      <c r="K5772" s="88"/>
      <c r="N5772" s="18"/>
      <c r="P5772" s="4">
        <v>122.0</v>
      </c>
      <c r="Q5772" s="4"/>
      <c r="R5772" s="4"/>
      <c r="S5772" s="21"/>
      <c r="T5772" s="21"/>
      <c r="V5772" s="89"/>
      <c r="Z5772" s="73"/>
      <c r="AA5772" s="73">
        <v>20.001977456990318</v>
      </c>
      <c r="AB5772" s="4"/>
      <c r="AC5772" s="74"/>
      <c r="AD5772" s="75"/>
      <c r="AE5772" s="75"/>
      <c r="AF5772" s="76"/>
      <c r="AJ5772" s="90">
        <v>1701009.0</v>
      </c>
      <c r="AK5772" s="18"/>
      <c r="AL5772" s="18"/>
      <c r="AT5772" s="18"/>
      <c r="AU5772" s="91"/>
    </row>
    <row r="5773" ht="12.0" customHeight="1">
      <c r="A5773" s="97">
        <v>5401011.0</v>
      </c>
      <c r="B5773" s="92" t="s">
        <v>5994</v>
      </c>
      <c r="C5773" s="93"/>
      <c r="D5773" s="82">
        <v>363.42</v>
      </c>
      <c r="E5773" s="94" t="s">
        <v>245</v>
      </c>
      <c r="F5773" s="84">
        <f t="shared" si="456"/>
        <v>443.3724</v>
      </c>
      <c r="G5773" s="95" t="s">
        <v>274</v>
      </c>
      <c r="H5773" s="69"/>
      <c r="I5773" s="76"/>
      <c r="J5773" s="100"/>
      <c r="K5773" s="88"/>
      <c r="N5773" s="18"/>
      <c r="P5773" s="4">
        <v>122.0</v>
      </c>
      <c r="Q5773" s="4"/>
      <c r="R5773" s="4"/>
      <c r="S5773" s="21"/>
      <c r="T5773" s="21"/>
      <c r="V5773" s="89"/>
      <c r="Z5773" s="73"/>
      <c r="AA5773" s="73">
        <v>20.0</v>
      </c>
      <c r="AB5773" s="4"/>
      <c r="AC5773" s="74"/>
      <c r="AD5773" s="75"/>
      <c r="AE5773" s="75"/>
      <c r="AF5773" s="76"/>
      <c r="AJ5773" s="90">
        <v>1701010.0</v>
      </c>
      <c r="AK5773" s="18"/>
      <c r="AL5773" s="18"/>
      <c r="AT5773" s="18"/>
      <c r="AU5773" s="91"/>
    </row>
    <row r="5774" ht="12.0" customHeight="1">
      <c r="A5774" s="97">
        <v>5401012.0</v>
      </c>
      <c r="B5774" s="92" t="s">
        <v>5996</v>
      </c>
      <c r="C5774" s="93"/>
      <c r="D5774" s="82">
        <v>433.34</v>
      </c>
      <c r="E5774" s="94" t="s">
        <v>458</v>
      </c>
      <c r="F5774" s="84">
        <f t="shared" si="456"/>
        <v>528.6748</v>
      </c>
      <c r="G5774" s="95" t="s">
        <v>274</v>
      </c>
      <c r="H5774" s="69"/>
      <c r="I5774" s="76"/>
      <c r="J5774" s="100"/>
      <c r="K5774" s="88"/>
      <c r="N5774" s="18"/>
      <c r="P5774" s="4">
        <v>122.0</v>
      </c>
      <c r="Q5774" s="4"/>
      <c r="R5774" s="4"/>
      <c r="S5774" s="21"/>
      <c r="T5774" s="21"/>
      <c r="V5774" s="89"/>
      <c r="Z5774" s="73"/>
      <c r="AA5774" s="73">
        <v>20.0</v>
      </c>
      <c r="AB5774" s="4"/>
      <c r="AC5774" s="74"/>
      <c r="AD5774" s="75"/>
      <c r="AE5774" s="75"/>
      <c r="AF5774" s="76"/>
      <c r="AJ5774" s="90">
        <v>1701011.0</v>
      </c>
      <c r="AK5774" s="18"/>
      <c r="AL5774" s="18"/>
      <c r="AT5774" s="18"/>
      <c r="AU5774" s="91"/>
    </row>
    <row r="5775" ht="12.0" customHeight="1">
      <c r="A5775" s="97">
        <v>5401017.0</v>
      </c>
      <c r="B5775" s="92" t="s">
        <v>5997</v>
      </c>
      <c r="C5775" s="93"/>
      <c r="D5775" s="82">
        <v>487.69</v>
      </c>
      <c r="E5775" s="94" t="s">
        <v>245</v>
      </c>
      <c r="F5775" s="84">
        <f t="shared" si="456"/>
        <v>594.9818</v>
      </c>
      <c r="G5775" s="95" t="s">
        <v>252</v>
      </c>
      <c r="H5775" s="69"/>
      <c r="I5775" s="76"/>
      <c r="J5775" s="76"/>
      <c r="K5775" s="88"/>
      <c r="N5775" s="18"/>
      <c r="P5775" s="4">
        <v>122.0</v>
      </c>
      <c r="Q5775" s="4"/>
      <c r="R5775" s="4"/>
      <c r="S5775" s="21"/>
      <c r="T5775" s="21"/>
      <c r="V5775" s="89"/>
      <c r="Z5775" s="73"/>
      <c r="AA5775" s="73">
        <v>20.001321527686002</v>
      </c>
      <c r="AB5775" s="4"/>
      <c r="AC5775" s="74"/>
      <c r="AD5775" s="75"/>
      <c r="AE5775" s="75"/>
      <c r="AF5775" s="76"/>
      <c r="AJ5775" s="90">
        <v>1701012.0</v>
      </c>
      <c r="AK5775" s="18"/>
      <c r="AL5775" s="18"/>
      <c r="AT5775" s="18"/>
      <c r="AU5775" s="91"/>
    </row>
    <row r="5776" ht="12.0" customHeight="1">
      <c r="A5776" s="97">
        <v>5401019.0</v>
      </c>
      <c r="B5776" s="92" t="s">
        <v>5998</v>
      </c>
      <c r="C5776" s="93"/>
      <c r="D5776" s="82">
        <v>1178.94</v>
      </c>
      <c r="E5776" s="94" t="s">
        <v>245</v>
      </c>
      <c r="F5776" s="84">
        <f t="shared" si="456"/>
        <v>1438.3068</v>
      </c>
      <c r="G5776" s="95" t="s">
        <v>252</v>
      </c>
      <c r="H5776" s="69"/>
      <c r="I5776" s="76"/>
      <c r="J5776" s="76"/>
      <c r="K5776" s="88"/>
      <c r="N5776" s="18"/>
      <c r="P5776" s="4">
        <v>122.0</v>
      </c>
      <c r="Q5776" s="4"/>
      <c r="R5776" s="4"/>
      <c r="S5776" s="21"/>
      <c r="T5776" s="21"/>
      <c r="V5776" s="89"/>
      <c r="Z5776" s="73"/>
      <c r="AA5776" s="73">
        <v>20.0</v>
      </c>
      <c r="AB5776" s="4"/>
      <c r="AC5776" s="74"/>
      <c r="AD5776" s="75"/>
      <c r="AE5776" s="75"/>
      <c r="AF5776" s="76"/>
      <c r="AJ5776" s="90">
        <v>1701013.0</v>
      </c>
      <c r="AK5776" s="18"/>
      <c r="AL5776" s="18"/>
      <c r="AT5776" s="18"/>
      <c r="AU5776" s="91"/>
    </row>
    <row r="5777" ht="12.0" customHeight="1">
      <c r="A5777" s="97">
        <v>5203001.0</v>
      </c>
      <c r="B5777" s="92" t="s">
        <v>6187</v>
      </c>
      <c r="C5777" s="81" t="str">
        <f t="shared" ref="C5777:C5807" si="457">IF(MROUND(AL5777/(AO5777*F5777),1)=0,"",MROUND(AL5777/(AO5777*F5777),1))</f>
        <v/>
      </c>
      <c r="D5777" s="82">
        <v>71.66</v>
      </c>
      <c r="E5777" s="94" t="s">
        <v>245</v>
      </c>
      <c r="F5777" s="84">
        <f t="shared" si="456"/>
        <v>87.4252</v>
      </c>
      <c r="G5777" s="95" t="s">
        <v>246</v>
      </c>
      <c r="H5777" s="69"/>
      <c r="I5777" s="76"/>
      <c r="J5777" s="76"/>
      <c r="K5777" s="88"/>
      <c r="N5777" s="18"/>
      <c r="P5777" s="4">
        <v>122.0</v>
      </c>
      <c r="Q5777" s="4"/>
      <c r="R5777" s="4"/>
      <c r="S5777" s="21"/>
      <c r="T5777" s="21"/>
      <c r="V5777" s="89"/>
      <c r="Z5777" s="73"/>
      <c r="AA5777" s="73">
        <v>12.00614574187884</v>
      </c>
      <c r="AB5777" s="4"/>
      <c r="AC5777" s="74"/>
      <c r="AD5777" s="75"/>
      <c r="AE5777" s="75"/>
      <c r="AF5777" s="76"/>
      <c r="AJ5777" s="90">
        <v>1203001.0</v>
      </c>
      <c r="AK5777" s="18"/>
      <c r="AL5777" s="8">
        <f t="shared" ref="AL5777:AL5807" si="458">$I$5771/31</f>
        <v>0</v>
      </c>
      <c r="AO5777" s="8">
        <v>4.96458374623135</v>
      </c>
      <c r="AT5777" s="18"/>
      <c r="AU5777" s="91"/>
    </row>
    <row r="5778" ht="12.0" customHeight="1">
      <c r="A5778" s="97">
        <v>5203002.0</v>
      </c>
      <c r="B5778" s="92" t="s">
        <v>6188</v>
      </c>
      <c r="C5778" s="81" t="str">
        <f t="shared" si="457"/>
        <v/>
      </c>
      <c r="D5778" s="82">
        <v>77.51</v>
      </c>
      <c r="E5778" s="94" t="s">
        <v>245</v>
      </c>
      <c r="F5778" s="84">
        <f t="shared" si="456"/>
        <v>94.5622</v>
      </c>
      <c r="G5778" s="95" t="s">
        <v>252</v>
      </c>
      <c r="H5778" s="69"/>
      <c r="I5778" s="76"/>
      <c r="J5778" s="76"/>
      <c r="K5778" s="88"/>
      <c r="N5778" s="18"/>
      <c r="P5778" s="4">
        <v>122.0</v>
      </c>
      <c r="Q5778" s="4"/>
      <c r="R5778" s="4"/>
      <c r="S5778" s="21"/>
      <c r="T5778" s="21"/>
      <c r="V5778" s="89"/>
      <c r="Z5778" s="73"/>
      <c r="AA5778" s="73">
        <v>11.990261716372487</v>
      </c>
      <c r="AB5778" s="4"/>
      <c r="AC5778" s="74"/>
      <c r="AD5778" s="75"/>
      <c r="AE5778" s="75"/>
      <c r="AF5778" s="76"/>
      <c r="AJ5778" s="90">
        <v>1203002.0</v>
      </c>
      <c r="AK5778" s="18"/>
      <c r="AL5778" s="8">
        <f t="shared" si="458"/>
        <v>0</v>
      </c>
      <c r="AO5778" s="8">
        <v>2.01219705928061</v>
      </c>
      <c r="AT5778" s="18"/>
      <c r="AU5778" s="91"/>
    </row>
    <row r="5779" ht="12.0" customHeight="1">
      <c r="A5779" s="97">
        <v>5203003.0</v>
      </c>
      <c r="B5779" s="92" t="s">
        <v>6189</v>
      </c>
      <c r="C5779" s="81" t="str">
        <f t="shared" si="457"/>
        <v/>
      </c>
      <c r="D5779" s="82">
        <v>89.96</v>
      </c>
      <c r="E5779" s="94" t="s">
        <v>245</v>
      </c>
      <c r="F5779" s="84">
        <f t="shared" si="456"/>
        <v>109.7512</v>
      </c>
      <c r="G5779" s="95" t="s">
        <v>252</v>
      </c>
      <c r="H5779" s="69"/>
      <c r="I5779" s="76"/>
      <c r="J5779" s="76"/>
      <c r="K5779" s="88"/>
      <c r="N5779" s="18"/>
      <c r="P5779" s="4">
        <v>122.0</v>
      </c>
      <c r="Q5779" s="4"/>
      <c r="R5779" s="4"/>
      <c r="S5779" s="21"/>
      <c r="T5779" s="21"/>
      <c r="V5779" s="89"/>
      <c r="Z5779" s="73"/>
      <c r="AA5779" s="73">
        <v>12.008390141583646</v>
      </c>
      <c r="AB5779" s="4"/>
      <c r="AC5779" s="74"/>
      <c r="AD5779" s="75"/>
      <c r="AE5779" s="75"/>
      <c r="AF5779" s="76"/>
      <c r="AJ5779" s="90">
        <v>1203003.0</v>
      </c>
      <c r="AK5779" s="18"/>
      <c r="AL5779" s="8">
        <f t="shared" si="458"/>
        <v>0</v>
      </c>
      <c r="AO5779" s="8">
        <v>0.6601241317969696</v>
      </c>
      <c r="AT5779" s="18"/>
      <c r="AU5779" s="91"/>
    </row>
    <row r="5780" ht="12.0" customHeight="1">
      <c r="A5780" s="97">
        <v>5203004.0</v>
      </c>
      <c r="B5780" s="92" t="s">
        <v>6190</v>
      </c>
      <c r="C5780" s="81" t="str">
        <f t="shared" si="457"/>
        <v/>
      </c>
      <c r="D5780" s="82">
        <v>100.57</v>
      </c>
      <c r="E5780" s="94" t="s">
        <v>245</v>
      </c>
      <c r="F5780" s="84">
        <f t="shared" si="456"/>
        <v>122.6954</v>
      </c>
      <c r="G5780" s="95" t="s">
        <v>246</v>
      </c>
      <c r="H5780" s="69"/>
      <c r="I5780" s="76"/>
      <c r="J5780" s="76"/>
      <c r="K5780" s="88"/>
      <c r="N5780" s="18"/>
      <c r="P5780" s="4">
        <v>122.0</v>
      </c>
      <c r="Q5780" s="4"/>
      <c r="R5780" s="4"/>
      <c r="S5780" s="21"/>
      <c r="T5780" s="21"/>
      <c r="V5780" s="89"/>
      <c r="Z5780" s="73"/>
      <c r="AA5780" s="73">
        <v>11.993745113369826</v>
      </c>
      <c r="AB5780" s="4"/>
      <c r="AC5780" s="74"/>
      <c r="AD5780" s="75"/>
      <c r="AE5780" s="75"/>
      <c r="AF5780" s="76"/>
      <c r="AJ5780" s="90">
        <v>1203004.0</v>
      </c>
      <c r="AK5780" s="18"/>
      <c r="AL5780" s="8">
        <f t="shared" si="458"/>
        <v>0</v>
      </c>
      <c r="AO5780" s="8">
        <v>3.848963895112775</v>
      </c>
      <c r="AT5780" s="18"/>
      <c r="AU5780" s="91"/>
    </row>
    <row r="5781" ht="12.0" customHeight="1">
      <c r="A5781" s="97">
        <v>5203005.0</v>
      </c>
      <c r="B5781" s="92" t="s">
        <v>6191</v>
      </c>
      <c r="C5781" s="81" t="str">
        <f t="shared" si="457"/>
        <v/>
      </c>
      <c r="D5781" s="82">
        <v>100.57</v>
      </c>
      <c r="E5781" s="94" t="s">
        <v>245</v>
      </c>
      <c r="F5781" s="84">
        <f t="shared" si="456"/>
        <v>122.6954</v>
      </c>
      <c r="G5781" s="95" t="s">
        <v>252</v>
      </c>
      <c r="H5781" s="69"/>
      <c r="I5781" s="76"/>
      <c r="J5781" s="76"/>
      <c r="K5781" s="88"/>
      <c r="N5781" s="18"/>
      <c r="P5781" s="4">
        <v>122.0</v>
      </c>
      <c r="Q5781" s="4"/>
      <c r="R5781" s="4"/>
      <c r="S5781" s="21"/>
      <c r="T5781" s="21"/>
      <c r="V5781" s="89"/>
      <c r="Z5781" s="73"/>
      <c r="AA5781" s="73">
        <v>11.993745113369826</v>
      </c>
      <c r="AB5781" s="4"/>
      <c r="AC5781" s="74"/>
      <c r="AD5781" s="75"/>
      <c r="AE5781" s="75"/>
      <c r="AF5781" s="76"/>
      <c r="AJ5781" s="90">
        <v>1203005.0</v>
      </c>
      <c r="AK5781" s="18"/>
      <c r="AL5781" s="8">
        <f t="shared" si="458"/>
        <v>0</v>
      </c>
      <c r="AO5781" s="8">
        <v>0.5422263005523836</v>
      </c>
      <c r="AT5781" s="18"/>
      <c r="AU5781" s="91"/>
    </row>
    <row r="5782" ht="12.0" customHeight="1">
      <c r="A5782" s="97">
        <v>5203006.0</v>
      </c>
      <c r="B5782" s="92" t="s">
        <v>6192</v>
      </c>
      <c r="C5782" s="81" t="str">
        <f t="shared" si="457"/>
        <v/>
      </c>
      <c r="D5782" s="82">
        <v>120.97</v>
      </c>
      <c r="E5782" s="94" t="s">
        <v>245</v>
      </c>
      <c r="F5782" s="84">
        <f t="shared" si="456"/>
        <v>147.5834</v>
      </c>
      <c r="G5782" s="95" t="s">
        <v>246</v>
      </c>
      <c r="H5782" s="69"/>
      <c r="I5782" s="76"/>
      <c r="J5782" s="76"/>
      <c r="K5782" s="88"/>
      <c r="N5782" s="18"/>
      <c r="P5782" s="4">
        <v>122.0</v>
      </c>
      <c r="Q5782" s="4"/>
      <c r="R5782" s="4"/>
      <c r="S5782" s="21"/>
      <c r="T5782" s="21"/>
      <c r="V5782" s="89"/>
      <c r="Z5782" s="73"/>
      <c r="AA5782" s="73">
        <v>11.999479979199165</v>
      </c>
      <c r="AB5782" s="4"/>
      <c r="AC5782" s="74"/>
      <c r="AD5782" s="75"/>
      <c r="AE5782" s="75"/>
      <c r="AF5782" s="76"/>
      <c r="AJ5782" s="90">
        <v>1203006.0</v>
      </c>
      <c r="AK5782" s="18"/>
      <c r="AL5782" s="8">
        <f t="shared" si="458"/>
        <v>0</v>
      </c>
      <c r="AO5782" s="8">
        <v>1.7154708987272738</v>
      </c>
      <c r="AT5782" s="18"/>
      <c r="AU5782" s="91"/>
    </row>
    <row r="5783" ht="12.0" customHeight="1">
      <c r="A5783" s="97">
        <v>5203007.0</v>
      </c>
      <c r="B5783" s="92" t="s">
        <v>6193</v>
      </c>
      <c r="C5783" s="81" t="str">
        <f t="shared" si="457"/>
        <v/>
      </c>
      <c r="D5783" s="82">
        <v>120.97</v>
      </c>
      <c r="E5783" s="94"/>
      <c r="F5783" s="84">
        <f t="shared" si="456"/>
        <v>147.5834</v>
      </c>
      <c r="G5783" s="95" t="s">
        <v>246</v>
      </c>
      <c r="H5783" s="69"/>
      <c r="I5783" s="76"/>
      <c r="J5783" s="76"/>
      <c r="K5783" s="88"/>
      <c r="N5783" s="18"/>
      <c r="P5783" s="4">
        <v>122.0</v>
      </c>
      <c r="Q5783" s="4"/>
      <c r="R5783" s="4"/>
      <c r="S5783" s="21"/>
      <c r="T5783" s="21"/>
      <c r="V5783" s="89"/>
      <c r="Z5783" s="73"/>
      <c r="AA5783" s="73">
        <v>11.999479979199165</v>
      </c>
      <c r="AB5783" s="4"/>
      <c r="AC5783" s="74"/>
      <c r="AD5783" s="75"/>
      <c r="AE5783" s="75"/>
      <c r="AF5783" s="76"/>
      <c r="AJ5783" s="90">
        <v>1203007.0</v>
      </c>
      <c r="AK5783" s="18"/>
      <c r="AL5783" s="8">
        <f t="shared" si="458"/>
        <v>0</v>
      </c>
      <c r="AO5783" s="8">
        <v>1.112737880255529</v>
      </c>
      <c r="AT5783" s="18"/>
      <c r="AU5783" s="91"/>
    </row>
    <row r="5784" ht="12.0" customHeight="1">
      <c r="A5784" s="97">
        <v>5203008.0</v>
      </c>
      <c r="B5784" s="92" t="s">
        <v>6194</v>
      </c>
      <c r="C5784" s="81" t="str">
        <f t="shared" si="457"/>
        <v/>
      </c>
      <c r="D5784" s="82">
        <v>120.97</v>
      </c>
      <c r="E5784" s="94" t="s">
        <v>245</v>
      </c>
      <c r="F5784" s="84">
        <f t="shared" si="456"/>
        <v>147.5834</v>
      </c>
      <c r="G5784" s="95" t="s">
        <v>252</v>
      </c>
      <c r="H5784" s="69"/>
      <c r="I5784" s="76"/>
      <c r="J5784" s="76"/>
      <c r="K5784" s="88"/>
      <c r="N5784" s="18"/>
      <c r="P5784" s="4">
        <v>122.0</v>
      </c>
      <c r="Q5784" s="4"/>
      <c r="R5784" s="4"/>
      <c r="S5784" s="21"/>
      <c r="T5784" s="21"/>
      <c r="V5784" s="89"/>
      <c r="Z5784" s="73"/>
      <c r="AA5784" s="73">
        <v>11.999479979199165</v>
      </c>
      <c r="AB5784" s="4"/>
      <c r="AC5784" s="74"/>
      <c r="AD5784" s="75"/>
      <c r="AE5784" s="75"/>
      <c r="AF5784" s="76"/>
      <c r="AJ5784" s="90">
        <v>1203008.0</v>
      </c>
      <c r="AK5784" s="18"/>
      <c r="AL5784" s="8">
        <f t="shared" si="458"/>
        <v>0</v>
      </c>
      <c r="AO5784" s="8">
        <v>0.5116566060826997</v>
      </c>
      <c r="AT5784" s="18"/>
      <c r="AU5784" s="91"/>
    </row>
    <row r="5785" ht="12.0" customHeight="1">
      <c r="A5785" s="97">
        <v>5203009.0</v>
      </c>
      <c r="B5785" s="92" t="s">
        <v>6195</v>
      </c>
      <c r="C5785" s="81" t="str">
        <f t="shared" si="457"/>
        <v/>
      </c>
      <c r="D5785" s="82">
        <v>156.4</v>
      </c>
      <c r="E5785" s="94" t="s">
        <v>245</v>
      </c>
      <c r="F5785" s="84">
        <f t="shared" si="456"/>
        <v>190.808</v>
      </c>
      <c r="G5785" s="95" t="s">
        <v>246</v>
      </c>
      <c r="H5785" s="69"/>
      <c r="I5785" s="76"/>
      <c r="J5785" s="76"/>
      <c r="K5785" s="88"/>
      <c r="N5785" s="18"/>
      <c r="P5785" s="4">
        <v>122.0</v>
      </c>
      <c r="Q5785" s="4"/>
      <c r="R5785" s="4"/>
      <c r="S5785" s="21"/>
      <c r="T5785" s="21"/>
      <c r="V5785" s="89"/>
      <c r="Z5785" s="73"/>
      <c r="AA5785" s="73">
        <v>11.99597787833082</v>
      </c>
      <c r="AB5785" s="4"/>
      <c r="AC5785" s="74"/>
      <c r="AD5785" s="75"/>
      <c r="AE5785" s="75"/>
      <c r="AF5785" s="76"/>
      <c r="AJ5785" s="90">
        <v>1203009.0</v>
      </c>
      <c r="AK5785" s="18"/>
      <c r="AL5785" s="8">
        <f t="shared" si="458"/>
        <v>0</v>
      </c>
      <c r="AO5785" s="8">
        <v>1.4216017940846053</v>
      </c>
      <c r="AT5785" s="18"/>
      <c r="AU5785" s="91"/>
    </row>
    <row r="5786" ht="12.0" customHeight="1">
      <c r="A5786" s="97">
        <v>5203010.0</v>
      </c>
      <c r="B5786" s="92" t="s">
        <v>6196</v>
      </c>
      <c r="C5786" s="81" t="str">
        <f t="shared" si="457"/>
        <v/>
      </c>
      <c r="D5786" s="82">
        <v>156.4</v>
      </c>
      <c r="E5786" s="94" t="s">
        <v>245</v>
      </c>
      <c r="F5786" s="84">
        <f t="shared" si="456"/>
        <v>190.808</v>
      </c>
      <c r="G5786" s="95" t="s">
        <v>246</v>
      </c>
      <c r="H5786" s="69"/>
      <c r="I5786" s="76"/>
      <c r="J5786" s="76"/>
      <c r="K5786" s="88"/>
      <c r="N5786" s="18"/>
      <c r="P5786" s="4">
        <v>122.0</v>
      </c>
      <c r="Q5786" s="4"/>
      <c r="R5786" s="4"/>
      <c r="S5786" s="21"/>
      <c r="T5786" s="21"/>
      <c r="V5786" s="89"/>
      <c r="Z5786" s="73"/>
      <c r="AA5786" s="73">
        <v>11.99597787833082</v>
      </c>
      <c r="AB5786" s="4"/>
      <c r="AC5786" s="74"/>
      <c r="AD5786" s="75"/>
      <c r="AE5786" s="75"/>
      <c r="AF5786" s="76"/>
      <c r="AJ5786" s="90">
        <v>1203010.0</v>
      </c>
      <c r="AK5786" s="18"/>
      <c r="AL5786" s="8">
        <f t="shared" si="458"/>
        <v>0</v>
      </c>
      <c r="AO5786" s="8">
        <v>1.8301080567525954</v>
      </c>
      <c r="AT5786" s="18"/>
      <c r="AU5786" s="91"/>
    </row>
    <row r="5787" ht="12.0" customHeight="1">
      <c r="A5787" s="97">
        <v>5203011.0</v>
      </c>
      <c r="B5787" s="92" t="s">
        <v>6197</v>
      </c>
      <c r="C5787" s="81" t="str">
        <f t="shared" si="457"/>
        <v/>
      </c>
      <c r="D5787" s="82">
        <v>156.4</v>
      </c>
      <c r="E5787" s="94" t="s">
        <v>245</v>
      </c>
      <c r="F5787" s="84">
        <f t="shared" si="456"/>
        <v>190.808</v>
      </c>
      <c r="G5787" s="95" t="s">
        <v>252</v>
      </c>
      <c r="H5787" s="69"/>
      <c r="I5787" s="187" t="s">
        <v>6198</v>
      </c>
      <c r="J5787" s="76"/>
      <c r="K5787" s="88"/>
      <c r="N5787" s="18"/>
      <c r="P5787" s="4">
        <v>122.0</v>
      </c>
      <c r="Q5787" s="4"/>
      <c r="R5787" s="4"/>
      <c r="S5787" s="21"/>
      <c r="T5787" s="21"/>
      <c r="V5787" s="89"/>
      <c r="Z5787" s="73"/>
      <c r="AA5787" s="73">
        <v>11.99597787833082</v>
      </c>
      <c r="AB5787" s="4"/>
      <c r="AC5787" s="74"/>
      <c r="AD5787" s="75"/>
      <c r="AE5787" s="75"/>
      <c r="AF5787" s="76"/>
      <c r="AJ5787" s="90">
        <v>1203011.0</v>
      </c>
      <c r="AK5787" s="18"/>
      <c r="AL5787" s="8">
        <f t="shared" si="458"/>
        <v>0</v>
      </c>
      <c r="AO5787" s="8">
        <v>0.4752817938432113</v>
      </c>
      <c r="AT5787" s="18"/>
      <c r="AU5787" s="91"/>
    </row>
    <row r="5788" ht="12.0" customHeight="1">
      <c r="A5788" s="97">
        <v>5203012.0</v>
      </c>
      <c r="B5788" s="92" t="s">
        <v>6199</v>
      </c>
      <c r="C5788" s="81" t="str">
        <f t="shared" si="457"/>
        <v/>
      </c>
      <c r="D5788" s="82">
        <v>181.58</v>
      </c>
      <c r="E5788" s="94" t="s">
        <v>245</v>
      </c>
      <c r="F5788" s="84">
        <f t="shared" si="456"/>
        <v>221.5276</v>
      </c>
      <c r="G5788" s="95" t="s">
        <v>246</v>
      </c>
      <c r="H5788" s="69"/>
      <c r="I5788" s="188"/>
      <c r="J5788" s="76"/>
      <c r="K5788" s="88"/>
      <c r="N5788" s="18"/>
      <c r="P5788" s="4">
        <v>122.0</v>
      </c>
      <c r="Q5788" s="4"/>
      <c r="R5788" s="4"/>
      <c r="S5788" s="21"/>
      <c r="T5788" s="21"/>
      <c r="V5788" s="89"/>
      <c r="Z5788" s="73"/>
      <c r="AA5788" s="73">
        <v>12.003117692907253</v>
      </c>
      <c r="AB5788" s="4"/>
      <c r="AC5788" s="74"/>
      <c r="AD5788" s="75"/>
      <c r="AE5788" s="75"/>
      <c r="AF5788" s="76"/>
      <c r="AJ5788" s="90">
        <v>1203012.0</v>
      </c>
      <c r="AK5788" s="18"/>
      <c r="AL5788" s="8">
        <f t="shared" si="458"/>
        <v>0</v>
      </c>
      <c r="AO5788" s="8">
        <v>2.350867591818052</v>
      </c>
      <c r="AT5788" s="18"/>
      <c r="AU5788" s="91"/>
    </row>
    <row r="5789" ht="12.0" customHeight="1">
      <c r="A5789" s="97">
        <v>5203013.0</v>
      </c>
      <c r="B5789" s="92" t="s">
        <v>6200</v>
      </c>
      <c r="C5789" s="81" t="str">
        <f t="shared" si="457"/>
        <v/>
      </c>
      <c r="D5789" s="82">
        <v>181.58</v>
      </c>
      <c r="E5789" s="94" t="s">
        <v>245</v>
      </c>
      <c r="F5789" s="84">
        <f t="shared" si="456"/>
        <v>221.5276</v>
      </c>
      <c r="G5789" s="95" t="s">
        <v>246</v>
      </c>
      <c r="H5789" s="69"/>
      <c r="I5789" s="76"/>
      <c r="J5789" s="76"/>
      <c r="K5789" s="88"/>
      <c r="N5789" s="18"/>
      <c r="P5789" s="4">
        <v>122.0</v>
      </c>
      <c r="Q5789" s="4"/>
      <c r="R5789" s="4"/>
      <c r="S5789" s="21"/>
      <c r="T5789" s="21"/>
      <c r="V5789" s="89"/>
      <c r="Z5789" s="73"/>
      <c r="AA5789" s="73">
        <v>12.003117692907253</v>
      </c>
      <c r="AB5789" s="4"/>
      <c r="AC5789" s="74"/>
      <c r="AD5789" s="75"/>
      <c r="AE5789" s="75"/>
      <c r="AF5789" s="76"/>
      <c r="AJ5789" s="90">
        <v>1203013.0</v>
      </c>
      <c r="AK5789" s="18"/>
      <c r="AL5789" s="8">
        <f t="shared" si="458"/>
        <v>0</v>
      </c>
      <c r="AO5789" s="8">
        <v>1.1427828571337753</v>
      </c>
      <c r="AT5789" s="18"/>
      <c r="AU5789" s="91"/>
    </row>
    <row r="5790" ht="12.0" customHeight="1">
      <c r="A5790" s="97">
        <v>5203014.0</v>
      </c>
      <c r="B5790" s="92" t="s">
        <v>6201</v>
      </c>
      <c r="C5790" s="81" t="str">
        <f t="shared" si="457"/>
        <v/>
      </c>
      <c r="D5790" s="82">
        <v>181.58</v>
      </c>
      <c r="E5790" s="94" t="s">
        <v>245</v>
      </c>
      <c r="F5790" s="84">
        <f t="shared" si="456"/>
        <v>221.5276</v>
      </c>
      <c r="G5790" s="95" t="s">
        <v>246</v>
      </c>
      <c r="H5790" s="69"/>
      <c r="I5790" s="76"/>
      <c r="J5790" s="76"/>
      <c r="K5790" s="88"/>
      <c r="N5790" s="18"/>
      <c r="P5790" s="4">
        <v>122.0</v>
      </c>
      <c r="Q5790" s="4"/>
      <c r="R5790" s="4"/>
      <c r="S5790" s="21"/>
      <c r="T5790" s="21"/>
      <c r="V5790" s="89"/>
      <c r="Z5790" s="73"/>
      <c r="AA5790" s="73">
        <v>12.003117692907253</v>
      </c>
      <c r="AB5790" s="4"/>
      <c r="AC5790" s="74"/>
      <c r="AD5790" s="75"/>
      <c r="AE5790" s="75"/>
      <c r="AF5790" s="76"/>
      <c r="AJ5790" s="90">
        <v>1203014.0</v>
      </c>
      <c r="AK5790" s="18"/>
      <c r="AL5790" s="8">
        <f t="shared" si="458"/>
        <v>0</v>
      </c>
      <c r="AO5790" s="8">
        <v>0.8482511929240395</v>
      </c>
      <c r="AT5790" s="18"/>
      <c r="AU5790" s="91"/>
    </row>
    <row r="5791" ht="12.0" customHeight="1">
      <c r="A5791" s="97">
        <v>5203015.0</v>
      </c>
      <c r="B5791" s="92" t="s">
        <v>6202</v>
      </c>
      <c r="C5791" s="81" t="str">
        <f t="shared" si="457"/>
        <v/>
      </c>
      <c r="D5791" s="82">
        <v>267.87</v>
      </c>
      <c r="E5791" s="94" t="s">
        <v>245</v>
      </c>
      <c r="F5791" s="84">
        <f t="shared" si="456"/>
        <v>326.8014</v>
      </c>
      <c r="G5791" s="95" t="s">
        <v>246</v>
      </c>
      <c r="H5791" s="69"/>
      <c r="I5791" s="76"/>
      <c r="J5791" s="76"/>
      <c r="K5791" s="88"/>
      <c r="N5791" s="18"/>
      <c r="P5791" s="4">
        <v>122.0</v>
      </c>
      <c r="Q5791" s="4"/>
      <c r="R5791" s="4"/>
      <c r="S5791" s="21"/>
      <c r="T5791" s="21"/>
      <c r="V5791" s="89"/>
      <c r="Z5791" s="73"/>
      <c r="AA5791" s="73">
        <v>11.999530351062589</v>
      </c>
      <c r="AB5791" s="4"/>
      <c r="AC5791" s="74"/>
      <c r="AD5791" s="75"/>
      <c r="AE5791" s="75"/>
      <c r="AF5791" s="76"/>
      <c r="AJ5791" s="90">
        <v>1203015.0</v>
      </c>
      <c r="AK5791" s="18"/>
      <c r="AL5791" s="8">
        <f t="shared" si="458"/>
        <v>0</v>
      </c>
      <c r="AO5791" s="8">
        <v>0.5363240065253616</v>
      </c>
      <c r="AT5791" s="18"/>
      <c r="AU5791" s="91"/>
    </row>
    <row r="5792" ht="12.0" customHeight="1">
      <c r="A5792" s="97">
        <v>5203016.0</v>
      </c>
      <c r="B5792" s="92" t="s">
        <v>6203</v>
      </c>
      <c r="C5792" s="81" t="str">
        <f t="shared" si="457"/>
        <v/>
      </c>
      <c r="D5792" s="82">
        <v>267.87</v>
      </c>
      <c r="E5792" s="94" t="s">
        <v>245</v>
      </c>
      <c r="F5792" s="84">
        <f t="shared" si="456"/>
        <v>326.8014</v>
      </c>
      <c r="G5792" s="95" t="s">
        <v>246</v>
      </c>
      <c r="H5792" s="69"/>
      <c r="I5792" s="187" t="s">
        <v>6204</v>
      </c>
      <c r="J5792" s="76"/>
      <c r="K5792" s="88"/>
      <c r="N5792" s="18"/>
      <c r="P5792" s="4">
        <v>122.0</v>
      </c>
      <c r="Q5792" s="4"/>
      <c r="R5792" s="4"/>
      <c r="S5792" s="21"/>
      <c r="T5792" s="21"/>
      <c r="V5792" s="89"/>
      <c r="Z5792" s="73"/>
      <c r="AA5792" s="73">
        <v>11.999530351062589</v>
      </c>
      <c r="AB5792" s="4"/>
      <c r="AC5792" s="74"/>
      <c r="AD5792" s="75"/>
      <c r="AE5792" s="75"/>
      <c r="AF5792" s="76"/>
      <c r="AJ5792" s="90">
        <v>1203016.0</v>
      </c>
      <c r="AK5792" s="18"/>
      <c r="AL5792" s="8">
        <f t="shared" si="458"/>
        <v>0</v>
      </c>
      <c r="AO5792" s="8">
        <v>0.3368218398468455</v>
      </c>
      <c r="AT5792" s="18"/>
      <c r="AU5792" s="91"/>
    </row>
    <row r="5793" ht="12.0" customHeight="1">
      <c r="A5793" s="97">
        <v>5203017.0</v>
      </c>
      <c r="B5793" s="92" t="s">
        <v>6205</v>
      </c>
      <c r="C5793" s="81" t="str">
        <f t="shared" si="457"/>
        <v/>
      </c>
      <c r="D5793" s="82">
        <v>277.09</v>
      </c>
      <c r="E5793" s="94" t="s">
        <v>245</v>
      </c>
      <c r="F5793" s="84">
        <f t="shared" si="456"/>
        <v>338.0498</v>
      </c>
      <c r="G5793" s="95" t="s">
        <v>246</v>
      </c>
      <c r="H5793" s="69"/>
      <c r="I5793" s="188"/>
      <c r="J5793" s="76"/>
      <c r="K5793" s="88"/>
      <c r="N5793" s="18"/>
      <c r="P5793" s="4">
        <v>122.0</v>
      </c>
      <c r="Q5793" s="4"/>
      <c r="R5793" s="4"/>
      <c r="S5793" s="21"/>
      <c r="T5793" s="21"/>
      <c r="V5793" s="89"/>
      <c r="Z5793" s="73"/>
      <c r="AA5793" s="73">
        <v>11.9977298524404</v>
      </c>
      <c r="AB5793" s="4"/>
      <c r="AC5793" s="74"/>
      <c r="AD5793" s="75"/>
      <c r="AE5793" s="75"/>
      <c r="AF5793" s="76"/>
      <c r="AJ5793" s="90">
        <v>1203017.0</v>
      </c>
      <c r="AK5793" s="18"/>
      <c r="AL5793" s="8">
        <f t="shared" si="458"/>
        <v>0</v>
      </c>
      <c r="AO5793" s="8">
        <v>0.8986848735748159</v>
      </c>
      <c r="AT5793" s="18"/>
      <c r="AU5793" s="91"/>
    </row>
    <row r="5794" ht="12.0" customHeight="1">
      <c r="A5794" s="97">
        <v>5203018.0</v>
      </c>
      <c r="B5794" s="92" t="s">
        <v>6206</v>
      </c>
      <c r="C5794" s="81" t="str">
        <f t="shared" si="457"/>
        <v/>
      </c>
      <c r="D5794" s="82">
        <v>277.09</v>
      </c>
      <c r="E5794" s="94" t="s">
        <v>245</v>
      </c>
      <c r="F5794" s="84">
        <f t="shared" si="456"/>
        <v>338.0498</v>
      </c>
      <c r="G5794" s="95" t="s">
        <v>246</v>
      </c>
      <c r="H5794" s="69"/>
      <c r="I5794" s="190"/>
      <c r="J5794" s="76"/>
      <c r="K5794" s="88"/>
      <c r="N5794" s="18"/>
      <c r="P5794" s="4">
        <v>122.0</v>
      </c>
      <c r="Q5794" s="4"/>
      <c r="R5794" s="4"/>
      <c r="S5794" s="21"/>
      <c r="T5794" s="21"/>
      <c r="V5794" s="89"/>
      <c r="Z5794" s="73"/>
      <c r="AA5794" s="73">
        <v>11.9977298524404</v>
      </c>
      <c r="AB5794" s="4"/>
      <c r="AC5794" s="74"/>
      <c r="AD5794" s="75"/>
      <c r="AE5794" s="75"/>
      <c r="AF5794" s="76"/>
      <c r="AJ5794" s="90">
        <v>1203018.0</v>
      </c>
      <c r="AK5794" s="18"/>
      <c r="AL5794" s="8">
        <f t="shared" si="458"/>
        <v>0</v>
      </c>
      <c r="AO5794" s="8">
        <v>1.465247076480678</v>
      </c>
      <c r="AT5794" s="18"/>
      <c r="AU5794" s="91"/>
    </row>
    <row r="5795" ht="12.0" customHeight="1">
      <c r="A5795" s="97">
        <v>5203019.0</v>
      </c>
      <c r="B5795" s="92" t="s">
        <v>6207</v>
      </c>
      <c r="C5795" s="81" t="str">
        <f t="shared" si="457"/>
        <v/>
      </c>
      <c r="D5795" s="82">
        <v>307.94</v>
      </c>
      <c r="E5795" s="94" t="s">
        <v>245</v>
      </c>
      <c r="F5795" s="84">
        <f t="shared" si="456"/>
        <v>375.6868</v>
      </c>
      <c r="G5795" s="95" t="s">
        <v>246</v>
      </c>
      <c r="H5795" s="69"/>
      <c r="I5795" s="187" t="s">
        <v>6208</v>
      </c>
      <c r="J5795" s="76"/>
      <c r="K5795" s="88"/>
      <c r="N5795" s="18"/>
      <c r="P5795" s="4">
        <v>122.0</v>
      </c>
      <c r="Q5795" s="4"/>
      <c r="R5795" s="4"/>
      <c r="S5795" s="21"/>
      <c r="T5795" s="21"/>
      <c r="V5795" s="89"/>
      <c r="Z5795" s="73"/>
      <c r="AA5795" s="73">
        <v>12.000817076907367</v>
      </c>
      <c r="AB5795" s="4"/>
      <c r="AC5795" s="74"/>
      <c r="AD5795" s="75"/>
      <c r="AE5795" s="75"/>
      <c r="AF5795" s="76"/>
      <c r="AJ5795" s="90">
        <v>1203019.0</v>
      </c>
      <c r="AK5795" s="18"/>
      <c r="AL5795" s="8">
        <f t="shared" si="458"/>
        <v>0</v>
      </c>
      <c r="AO5795" s="8">
        <v>0.6814410275474617</v>
      </c>
      <c r="AT5795" s="18"/>
      <c r="AU5795" s="91"/>
    </row>
    <row r="5796" ht="12.0" customHeight="1">
      <c r="A5796" s="97">
        <v>5203020.0</v>
      </c>
      <c r="B5796" s="92" t="s">
        <v>6209</v>
      </c>
      <c r="C5796" s="81" t="str">
        <f t="shared" si="457"/>
        <v/>
      </c>
      <c r="D5796" s="82">
        <v>307.94</v>
      </c>
      <c r="E5796" s="94" t="s">
        <v>245</v>
      </c>
      <c r="F5796" s="84">
        <f t="shared" si="456"/>
        <v>375.6868</v>
      </c>
      <c r="G5796" s="95" t="s">
        <v>246</v>
      </c>
      <c r="H5796" s="69"/>
      <c r="I5796" s="188"/>
      <c r="J5796" s="76"/>
      <c r="K5796" s="88"/>
      <c r="N5796" s="18"/>
      <c r="P5796" s="4">
        <v>122.0</v>
      </c>
      <c r="Q5796" s="4"/>
      <c r="R5796" s="4"/>
      <c r="S5796" s="21"/>
      <c r="T5796" s="21"/>
      <c r="V5796" s="89"/>
      <c r="Z5796" s="73"/>
      <c r="AA5796" s="73">
        <v>12.000817076907367</v>
      </c>
      <c r="AB5796" s="4"/>
      <c r="AC5796" s="74"/>
      <c r="AD5796" s="75"/>
      <c r="AE5796" s="75"/>
      <c r="AF5796" s="76"/>
      <c r="AJ5796" s="90">
        <v>1203020.0</v>
      </c>
      <c r="AK5796" s="18"/>
      <c r="AL5796" s="8">
        <f t="shared" si="458"/>
        <v>0</v>
      </c>
      <c r="AO5796" s="8">
        <v>3.675651603134794</v>
      </c>
      <c r="AT5796" s="18"/>
      <c r="AU5796" s="91"/>
    </row>
    <row r="5797" ht="12.0" customHeight="1">
      <c r="A5797" s="97">
        <v>5203021.0</v>
      </c>
      <c r="B5797" s="92" t="s">
        <v>6210</v>
      </c>
      <c r="C5797" s="81" t="str">
        <f t="shared" si="457"/>
        <v/>
      </c>
      <c r="D5797" s="82">
        <v>307.94</v>
      </c>
      <c r="E5797" s="94" t="s">
        <v>245</v>
      </c>
      <c r="F5797" s="84">
        <f t="shared" si="456"/>
        <v>375.6868</v>
      </c>
      <c r="G5797" s="95" t="s">
        <v>246</v>
      </c>
      <c r="H5797" s="69"/>
      <c r="I5797" s="76"/>
      <c r="J5797" s="76"/>
      <c r="K5797" s="88"/>
      <c r="N5797" s="18"/>
      <c r="P5797" s="4">
        <v>122.0</v>
      </c>
      <c r="Q5797" s="4"/>
      <c r="R5797" s="4"/>
      <c r="S5797" s="21"/>
      <c r="T5797" s="21"/>
      <c r="V5797" s="89"/>
      <c r="Z5797" s="73"/>
      <c r="AA5797" s="73">
        <v>12.000817076907367</v>
      </c>
      <c r="AB5797" s="4"/>
      <c r="AC5797" s="74"/>
      <c r="AD5797" s="75"/>
      <c r="AE5797" s="75"/>
      <c r="AF5797" s="76"/>
      <c r="AJ5797" s="90">
        <v>1203021.0</v>
      </c>
      <c r="AK5797" s="18"/>
      <c r="AL5797" s="8">
        <f t="shared" si="458"/>
        <v>0</v>
      </c>
      <c r="AO5797" s="8">
        <v>0.5001917645503019</v>
      </c>
      <c r="AT5797" s="18"/>
      <c r="AU5797" s="91"/>
    </row>
    <row r="5798" ht="12.0" customHeight="1">
      <c r="A5798" s="97">
        <v>5203022.0</v>
      </c>
      <c r="B5798" s="92" t="s">
        <v>6211</v>
      </c>
      <c r="C5798" s="81" t="str">
        <f t="shared" si="457"/>
        <v/>
      </c>
      <c r="D5798" s="82">
        <v>373.64</v>
      </c>
      <c r="E5798" s="94"/>
      <c r="F5798" s="84">
        <f t="shared" si="456"/>
        <v>455.8408</v>
      </c>
      <c r="G5798" s="95" t="s">
        <v>246</v>
      </c>
      <c r="H5798" s="69"/>
      <c r="I5798" s="76"/>
      <c r="J5798" s="76"/>
      <c r="K5798" s="88"/>
      <c r="N5798" s="18"/>
      <c r="P5798" s="4">
        <v>122.0</v>
      </c>
      <c r="Q5798" s="4"/>
      <c r="R5798" s="4"/>
      <c r="S5798" s="21"/>
      <c r="T5798" s="21"/>
      <c r="V5798" s="89"/>
      <c r="Z5798" s="73"/>
      <c r="AA5798" s="73">
        <v>11.999158249158242</v>
      </c>
      <c r="AB5798" s="4"/>
      <c r="AC5798" s="74"/>
      <c r="AD5798" s="75"/>
      <c r="AE5798" s="75"/>
      <c r="AF5798" s="76"/>
      <c r="AJ5798" s="90">
        <v>1203022.0</v>
      </c>
      <c r="AK5798" s="18"/>
      <c r="AL5798" s="8">
        <f t="shared" si="458"/>
        <v>0</v>
      </c>
      <c r="AO5798" s="8">
        <v>199.94015224838273</v>
      </c>
      <c r="AT5798" s="18"/>
      <c r="AU5798" s="91"/>
    </row>
    <row r="5799" ht="12.0" customHeight="1">
      <c r="A5799" s="97">
        <v>5203023.0</v>
      </c>
      <c r="B5799" s="92" t="s">
        <v>6212</v>
      </c>
      <c r="C5799" s="81" t="str">
        <f t="shared" si="457"/>
        <v/>
      </c>
      <c r="D5799" s="82">
        <v>373.64</v>
      </c>
      <c r="E5799" s="94" t="s">
        <v>245</v>
      </c>
      <c r="F5799" s="84">
        <f t="shared" si="456"/>
        <v>455.8408</v>
      </c>
      <c r="G5799" s="95" t="s">
        <v>246</v>
      </c>
      <c r="H5799" s="69"/>
      <c r="I5799" s="76"/>
      <c r="J5799" s="76"/>
      <c r="K5799" s="88"/>
      <c r="N5799" s="18"/>
      <c r="P5799" s="4">
        <v>122.0</v>
      </c>
      <c r="Q5799" s="4"/>
      <c r="R5799" s="4"/>
      <c r="S5799" s="21"/>
      <c r="T5799" s="21"/>
      <c r="V5799" s="89"/>
      <c r="Z5799" s="73"/>
      <c r="AA5799" s="73">
        <v>11.999158249158242</v>
      </c>
      <c r="AB5799" s="4"/>
      <c r="AC5799" s="74"/>
      <c r="AD5799" s="75"/>
      <c r="AE5799" s="75"/>
      <c r="AF5799" s="76"/>
      <c r="AJ5799" s="90">
        <v>1203023.0</v>
      </c>
      <c r="AK5799" s="18"/>
      <c r="AL5799" s="8">
        <f t="shared" si="458"/>
        <v>0</v>
      </c>
      <c r="AO5799" s="8">
        <v>1.29831267693755</v>
      </c>
      <c r="AT5799" s="18"/>
      <c r="AU5799" s="91"/>
    </row>
    <row r="5800" ht="12.0" customHeight="1">
      <c r="A5800" s="97">
        <v>5203024.0</v>
      </c>
      <c r="B5800" s="92" t="s">
        <v>6213</v>
      </c>
      <c r="C5800" s="81" t="str">
        <f t="shared" si="457"/>
        <v/>
      </c>
      <c r="D5800" s="82">
        <v>373.64</v>
      </c>
      <c r="E5800" s="94" t="s">
        <v>245</v>
      </c>
      <c r="F5800" s="84">
        <f t="shared" si="456"/>
        <v>455.8408</v>
      </c>
      <c r="G5800" s="95" t="s">
        <v>246</v>
      </c>
      <c r="H5800" s="69"/>
      <c r="I5800" s="76"/>
      <c r="J5800" s="76"/>
      <c r="K5800" s="88"/>
      <c r="N5800" s="18"/>
      <c r="P5800" s="4">
        <v>122.0</v>
      </c>
      <c r="Q5800" s="4"/>
      <c r="R5800" s="4"/>
      <c r="S5800" s="21"/>
      <c r="T5800" s="21"/>
      <c r="V5800" s="89"/>
      <c r="Z5800" s="73"/>
      <c r="AA5800" s="73">
        <v>11.999158249158242</v>
      </c>
      <c r="AB5800" s="4"/>
      <c r="AC5800" s="74"/>
      <c r="AD5800" s="75"/>
      <c r="AE5800" s="75"/>
      <c r="AF5800" s="76"/>
      <c r="AJ5800" s="90">
        <v>1203024.0</v>
      </c>
      <c r="AK5800" s="18"/>
      <c r="AL5800" s="8">
        <f t="shared" si="458"/>
        <v>0</v>
      </c>
      <c r="AO5800" s="8">
        <v>2.468396941338058</v>
      </c>
      <c r="AT5800" s="18"/>
      <c r="AU5800" s="91"/>
    </row>
    <row r="5801" ht="12.0" customHeight="1">
      <c r="A5801" s="97">
        <v>5203025.0</v>
      </c>
      <c r="B5801" s="92" t="s">
        <v>6214</v>
      </c>
      <c r="C5801" s="81" t="str">
        <f t="shared" si="457"/>
        <v/>
      </c>
      <c r="D5801" s="82">
        <v>418.65</v>
      </c>
      <c r="E5801" s="94" t="s">
        <v>245</v>
      </c>
      <c r="F5801" s="84">
        <f t="shared" si="456"/>
        <v>510.753</v>
      </c>
      <c r="G5801" s="95" t="s">
        <v>246</v>
      </c>
      <c r="H5801" s="69"/>
      <c r="I5801" s="76"/>
      <c r="J5801" s="76"/>
      <c r="K5801" s="88"/>
      <c r="N5801" s="18"/>
      <c r="P5801" s="4">
        <v>122.0</v>
      </c>
      <c r="Q5801" s="4"/>
      <c r="R5801" s="4"/>
      <c r="S5801" s="21"/>
      <c r="T5801" s="21"/>
      <c r="V5801" s="89"/>
      <c r="Z5801" s="73"/>
      <c r="AA5801" s="73">
        <v>12.000901476167229</v>
      </c>
      <c r="AB5801" s="4"/>
      <c r="AC5801" s="74"/>
      <c r="AD5801" s="75"/>
      <c r="AE5801" s="75"/>
      <c r="AF5801" s="76"/>
      <c r="AJ5801" s="90">
        <v>1203025.0</v>
      </c>
      <c r="AK5801" s="18"/>
      <c r="AL5801" s="8">
        <f t="shared" si="458"/>
        <v>0</v>
      </c>
      <c r="AO5801" s="8">
        <v>1.6834023330086036</v>
      </c>
      <c r="AT5801" s="18"/>
      <c r="AU5801" s="91"/>
    </row>
    <row r="5802" ht="12.0" customHeight="1">
      <c r="A5802" s="97">
        <v>5203026.0</v>
      </c>
      <c r="B5802" s="92" t="s">
        <v>6215</v>
      </c>
      <c r="C5802" s="81" t="str">
        <f t="shared" si="457"/>
        <v/>
      </c>
      <c r="D5802" s="82">
        <v>418.65</v>
      </c>
      <c r="E5802" s="94" t="s">
        <v>245</v>
      </c>
      <c r="F5802" s="84">
        <f t="shared" si="456"/>
        <v>510.753</v>
      </c>
      <c r="G5802" s="95" t="s">
        <v>246</v>
      </c>
      <c r="H5802" s="69"/>
      <c r="I5802" s="76"/>
      <c r="J5802" s="76"/>
      <c r="K5802" s="88"/>
      <c r="N5802" s="18"/>
      <c r="P5802" s="4">
        <v>122.0</v>
      </c>
      <c r="Q5802" s="4"/>
      <c r="R5802" s="4"/>
      <c r="S5802" s="21"/>
      <c r="T5802" s="21"/>
      <c r="V5802" s="89"/>
      <c r="Z5802" s="73"/>
      <c r="AA5802" s="73">
        <v>12.000901476167229</v>
      </c>
      <c r="AB5802" s="4"/>
      <c r="AC5802" s="74"/>
      <c r="AD5802" s="75"/>
      <c r="AE5802" s="75"/>
      <c r="AF5802" s="76"/>
      <c r="AJ5802" s="90">
        <v>1203026.0</v>
      </c>
      <c r="AK5802" s="18"/>
      <c r="AL5802" s="8">
        <f t="shared" si="458"/>
        <v>0</v>
      </c>
      <c r="AO5802" s="8">
        <v>2.5860963376653916</v>
      </c>
      <c r="AT5802" s="18"/>
      <c r="AU5802" s="91"/>
    </row>
    <row r="5803" ht="12.0" customHeight="1">
      <c r="A5803" s="97">
        <v>5203027.0</v>
      </c>
      <c r="B5803" s="92" t="s">
        <v>6216</v>
      </c>
      <c r="C5803" s="81" t="str">
        <f t="shared" si="457"/>
        <v/>
      </c>
      <c r="D5803" s="82">
        <v>418.65</v>
      </c>
      <c r="E5803" s="94" t="s">
        <v>245</v>
      </c>
      <c r="F5803" s="84">
        <f t="shared" si="456"/>
        <v>510.753</v>
      </c>
      <c r="G5803" s="95" t="s">
        <v>246</v>
      </c>
      <c r="H5803" s="69"/>
      <c r="I5803" s="76"/>
      <c r="J5803" s="76"/>
      <c r="K5803" s="88"/>
      <c r="N5803" s="18"/>
      <c r="P5803" s="4">
        <v>122.0</v>
      </c>
      <c r="Q5803" s="4"/>
      <c r="R5803" s="4"/>
      <c r="S5803" s="21"/>
      <c r="T5803" s="21"/>
      <c r="V5803" s="89"/>
      <c r="Z5803" s="73"/>
      <c r="AA5803" s="73">
        <v>12.000901476167229</v>
      </c>
      <c r="AB5803" s="4"/>
      <c r="AC5803" s="74"/>
      <c r="AD5803" s="75"/>
      <c r="AE5803" s="75"/>
      <c r="AF5803" s="76"/>
      <c r="AJ5803" s="90">
        <v>1203027.0</v>
      </c>
      <c r="AK5803" s="18"/>
      <c r="AL5803" s="8">
        <f t="shared" si="458"/>
        <v>0</v>
      </c>
      <c r="AO5803" s="8">
        <v>0.8147974762507397</v>
      </c>
      <c r="AT5803" s="18"/>
      <c r="AU5803" s="91"/>
    </row>
    <row r="5804" ht="12.0" customHeight="1">
      <c r="A5804" s="97">
        <v>1203028.0</v>
      </c>
      <c r="B5804" s="92" t="s">
        <v>6217</v>
      </c>
      <c r="C5804" s="81" t="str">
        <f t="shared" si="457"/>
        <v/>
      </c>
      <c r="D5804" s="82">
        <v>431.02</v>
      </c>
      <c r="E5804" s="83" t="s">
        <v>245</v>
      </c>
      <c r="F5804" s="127">
        <f t="shared" si="456"/>
        <v>525.8444</v>
      </c>
      <c r="G5804" s="95" t="s">
        <v>246</v>
      </c>
      <c r="H5804" s="69"/>
      <c r="I5804" s="76"/>
      <c r="J5804" s="76"/>
      <c r="K5804" s="88"/>
      <c r="N5804" s="18"/>
      <c r="P5804" s="4">
        <v>122.0</v>
      </c>
      <c r="Q5804" s="4"/>
      <c r="R5804" s="4"/>
      <c r="S5804" s="21"/>
      <c r="T5804" s="21"/>
      <c r="V5804" s="89"/>
      <c r="Z5804" s="73"/>
      <c r="AA5804" s="73">
        <v>0.0</v>
      </c>
      <c r="AB5804" s="4"/>
      <c r="AC5804" s="74"/>
      <c r="AD5804" s="75"/>
      <c r="AE5804" s="75"/>
      <c r="AF5804" s="76"/>
      <c r="AJ5804" s="90"/>
      <c r="AK5804" s="18"/>
      <c r="AL5804" s="8">
        <f t="shared" si="458"/>
        <v>0</v>
      </c>
      <c r="AO5804" s="8">
        <v>3.4315786016487766</v>
      </c>
      <c r="AT5804" s="18"/>
      <c r="AU5804" s="91"/>
    </row>
    <row r="5805" ht="12.0" customHeight="1">
      <c r="A5805" s="97">
        <v>5203029.0</v>
      </c>
      <c r="B5805" s="92" t="s">
        <v>6218</v>
      </c>
      <c r="C5805" s="81" t="str">
        <f t="shared" si="457"/>
        <v/>
      </c>
      <c r="D5805" s="82">
        <v>621.16</v>
      </c>
      <c r="E5805" s="94" t="s">
        <v>245</v>
      </c>
      <c r="F5805" s="84">
        <f t="shared" si="456"/>
        <v>757.8152</v>
      </c>
      <c r="G5805" s="95" t="s">
        <v>246</v>
      </c>
      <c r="H5805" s="69"/>
      <c r="I5805" s="76"/>
      <c r="J5805" s="76"/>
      <c r="K5805" s="88"/>
      <c r="N5805" s="18"/>
      <c r="P5805" s="4">
        <v>122.0</v>
      </c>
      <c r="Q5805" s="4"/>
      <c r="R5805" s="4"/>
      <c r="S5805" s="21"/>
      <c r="T5805" s="21"/>
      <c r="V5805" s="89"/>
      <c r="Z5805" s="73"/>
      <c r="AA5805" s="73">
        <v>12.0</v>
      </c>
      <c r="AB5805" s="4"/>
      <c r="AC5805" s="74"/>
      <c r="AD5805" s="75"/>
      <c r="AE5805" s="75"/>
      <c r="AF5805" s="76"/>
      <c r="AJ5805" s="90">
        <v>1203029.0</v>
      </c>
      <c r="AK5805" s="18"/>
      <c r="AL5805" s="8">
        <f t="shared" si="458"/>
        <v>0</v>
      </c>
      <c r="AO5805" s="8">
        <v>3.7583540890702416</v>
      </c>
      <c r="AT5805" s="18"/>
      <c r="AU5805" s="91"/>
    </row>
    <row r="5806" ht="12.0" customHeight="1">
      <c r="A5806" s="97">
        <v>5203030.0</v>
      </c>
      <c r="B5806" s="92" t="s">
        <v>6219</v>
      </c>
      <c r="C5806" s="81" t="str">
        <f t="shared" si="457"/>
        <v/>
      </c>
      <c r="D5806" s="82">
        <v>621.16</v>
      </c>
      <c r="E5806" s="94" t="s">
        <v>245</v>
      </c>
      <c r="F5806" s="84">
        <f t="shared" si="456"/>
        <v>757.8152</v>
      </c>
      <c r="G5806" s="95" t="s">
        <v>246</v>
      </c>
      <c r="H5806" s="69"/>
      <c r="I5806" s="76"/>
      <c r="J5806" s="76"/>
      <c r="K5806" s="88"/>
      <c r="N5806" s="18"/>
      <c r="P5806" s="4">
        <v>122.0</v>
      </c>
      <c r="Q5806" s="4"/>
      <c r="R5806" s="4"/>
      <c r="S5806" s="21"/>
      <c r="T5806" s="21"/>
      <c r="V5806" s="89"/>
      <c r="Z5806" s="73"/>
      <c r="AA5806" s="73">
        <v>12.0</v>
      </c>
      <c r="AB5806" s="4"/>
      <c r="AC5806" s="74"/>
      <c r="AD5806" s="75"/>
      <c r="AE5806" s="75"/>
      <c r="AF5806" s="76"/>
      <c r="AJ5806" s="90">
        <v>1203030.0</v>
      </c>
      <c r="AK5806" s="18"/>
      <c r="AL5806" s="8">
        <f t="shared" si="458"/>
        <v>0</v>
      </c>
      <c r="AO5806" s="8">
        <v>1.1033700078004378</v>
      </c>
      <c r="AT5806" s="18"/>
      <c r="AU5806" s="91"/>
    </row>
    <row r="5807" ht="12.0" customHeight="1">
      <c r="A5807" s="97">
        <v>5203031.0</v>
      </c>
      <c r="B5807" s="92" t="s">
        <v>6220</v>
      </c>
      <c r="C5807" s="81" t="str">
        <f t="shared" si="457"/>
        <v/>
      </c>
      <c r="D5807" s="82">
        <v>660.84</v>
      </c>
      <c r="E5807" s="94" t="s">
        <v>245</v>
      </c>
      <c r="F5807" s="84">
        <f t="shared" si="456"/>
        <v>806.2248</v>
      </c>
      <c r="G5807" s="95" t="s">
        <v>246</v>
      </c>
      <c r="H5807" s="69"/>
      <c r="I5807" s="76"/>
      <c r="J5807" s="76"/>
      <c r="K5807" s="88"/>
      <c r="N5807" s="18"/>
      <c r="P5807" s="4">
        <v>122.0</v>
      </c>
      <c r="Q5807" s="4"/>
      <c r="R5807" s="4"/>
      <c r="S5807" s="21"/>
      <c r="T5807" s="21"/>
      <c r="V5807" s="89"/>
      <c r="Z5807" s="73"/>
      <c r="AA5807" s="73">
        <v>12.000285551113649</v>
      </c>
      <c r="AB5807" s="4"/>
      <c r="AC5807" s="74"/>
      <c r="AD5807" s="75"/>
      <c r="AE5807" s="75"/>
      <c r="AF5807" s="76"/>
      <c r="AJ5807" s="90">
        <v>1203031.0</v>
      </c>
      <c r="AK5807" s="18"/>
      <c r="AL5807" s="8">
        <f t="shared" si="458"/>
        <v>0</v>
      </c>
      <c r="AO5807" s="8">
        <v>0.45582909652524856</v>
      </c>
      <c r="AT5807" s="18"/>
      <c r="AU5807" s="91"/>
    </row>
    <row r="5808" ht="12.0" customHeight="1">
      <c r="A5808" s="97">
        <v>3704075.0</v>
      </c>
      <c r="B5808" s="92" t="s">
        <v>2869</v>
      </c>
      <c r="C5808" s="93"/>
      <c r="D5808" s="82">
        <v>80.24</v>
      </c>
      <c r="E5808" s="106" t="s">
        <v>372</v>
      </c>
      <c r="F5808" s="84">
        <f t="shared" si="456"/>
        <v>97.8928</v>
      </c>
      <c r="G5808" s="95" t="s">
        <v>252</v>
      </c>
      <c r="H5808" s="69"/>
      <c r="I5808" s="76"/>
      <c r="J5808" s="100"/>
      <c r="K5808" s="88"/>
      <c r="N5808" s="18"/>
      <c r="P5808" s="4">
        <v>122.0</v>
      </c>
      <c r="Q5808" s="4"/>
      <c r="R5808" s="4"/>
      <c r="S5808" s="21"/>
      <c r="T5808" s="21"/>
      <c r="V5808" s="89"/>
      <c r="Z5808" s="73"/>
      <c r="AA5808" s="73">
        <v>12.000285551113649</v>
      </c>
      <c r="AB5808" s="4"/>
      <c r="AC5808" s="74"/>
      <c r="AD5808" s="75"/>
      <c r="AE5808" s="75"/>
      <c r="AF5808" s="76"/>
      <c r="AJ5808" s="90"/>
      <c r="AK5808" s="18"/>
      <c r="AL5808" s="18"/>
      <c r="AT5808" s="18"/>
      <c r="AU5808" s="91"/>
    </row>
    <row r="5809" ht="12.0" customHeight="1">
      <c r="A5809" s="97">
        <v>3704076.0</v>
      </c>
      <c r="B5809" s="92" t="s">
        <v>2870</v>
      </c>
      <c r="C5809" s="93"/>
      <c r="D5809" s="82">
        <v>86.09</v>
      </c>
      <c r="E5809" s="106" t="s">
        <v>372</v>
      </c>
      <c r="F5809" s="84">
        <f t="shared" si="456"/>
        <v>105.0298</v>
      </c>
      <c r="G5809" s="95" t="s">
        <v>252</v>
      </c>
      <c r="H5809" s="69"/>
      <c r="I5809" s="76"/>
      <c r="J5809" s="100"/>
      <c r="K5809" s="88"/>
      <c r="N5809" s="18"/>
      <c r="P5809" s="4">
        <v>122.0</v>
      </c>
      <c r="Q5809" s="4"/>
      <c r="R5809" s="4"/>
      <c r="S5809" s="21"/>
      <c r="T5809" s="21"/>
      <c r="V5809" s="89"/>
      <c r="Z5809" s="73"/>
      <c r="AA5809" s="73">
        <v>12.000285551113649</v>
      </c>
      <c r="AB5809" s="4"/>
      <c r="AC5809" s="74"/>
      <c r="AD5809" s="75"/>
      <c r="AE5809" s="75"/>
      <c r="AF5809" s="76"/>
      <c r="AJ5809" s="90"/>
      <c r="AK5809" s="18"/>
      <c r="AL5809" s="18"/>
      <c r="AT5809" s="18"/>
      <c r="AU5809" s="91"/>
    </row>
    <row r="5810" ht="12.0" customHeight="1">
      <c r="A5810" s="97">
        <v>3704077.0</v>
      </c>
      <c r="B5810" s="92" t="s">
        <v>2871</v>
      </c>
      <c r="C5810" s="93"/>
      <c r="D5810" s="82">
        <v>98.55</v>
      </c>
      <c r="E5810" s="106" t="s">
        <v>372</v>
      </c>
      <c r="F5810" s="84">
        <f t="shared" si="456"/>
        <v>120.231</v>
      </c>
      <c r="G5810" s="95" t="s">
        <v>252</v>
      </c>
      <c r="H5810" s="69"/>
      <c r="I5810" s="76"/>
      <c r="J5810" s="100"/>
      <c r="K5810" s="88"/>
      <c r="N5810" s="18"/>
      <c r="P5810" s="4">
        <v>122.0</v>
      </c>
      <c r="Q5810" s="4"/>
      <c r="R5810" s="4"/>
      <c r="S5810" s="21"/>
      <c r="T5810" s="21"/>
      <c r="V5810" s="89"/>
      <c r="Z5810" s="73"/>
      <c r="AA5810" s="73">
        <v>12.000285551113649</v>
      </c>
      <c r="AB5810" s="4"/>
      <c r="AC5810" s="74"/>
      <c r="AD5810" s="75"/>
      <c r="AE5810" s="75"/>
      <c r="AF5810" s="76"/>
      <c r="AJ5810" s="90"/>
      <c r="AK5810" s="18"/>
      <c r="AL5810" s="18"/>
      <c r="AT5810" s="18"/>
      <c r="AU5810" s="91"/>
    </row>
    <row r="5811" ht="12.0" customHeight="1">
      <c r="A5811" s="97">
        <v>3704078.0</v>
      </c>
      <c r="B5811" s="92" t="s">
        <v>2872</v>
      </c>
      <c r="C5811" s="93"/>
      <c r="D5811" s="82">
        <v>109.15</v>
      </c>
      <c r="E5811" s="106" t="s">
        <v>372</v>
      </c>
      <c r="F5811" s="84">
        <f t="shared" si="456"/>
        <v>133.163</v>
      </c>
      <c r="G5811" s="95" t="s">
        <v>246</v>
      </c>
      <c r="H5811" s="69"/>
      <c r="I5811" s="76"/>
      <c r="J5811" s="100"/>
      <c r="K5811" s="88"/>
      <c r="N5811" s="18"/>
      <c r="P5811" s="4">
        <v>122.0</v>
      </c>
      <c r="Q5811" s="4"/>
      <c r="R5811" s="4"/>
      <c r="S5811" s="21"/>
      <c r="T5811" s="21"/>
      <c r="V5811" s="89"/>
      <c r="Z5811" s="73"/>
      <c r="AA5811" s="73">
        <v>12.000285551113649</v>
      </c>
      <c r="AB5811" s="4"/>
      <c r="AC5811" s="74"/>
      <c r="AD5811" s="75"/>
      <c r="AE5811" s="75"/>
      <c r="AF5811" s="76"/>
      <c r="AJ5811" s="90"/>
      <c r="AK5811" s="18"/>
      <c r="AL5811" s="18"/>
      <c r="AT5811" s="18"/>
      <c r="AU5811" s="91"/>
    </row>
    <row r="5812" ht="12.0" customHeight="1">
      <c r="A5812" s="97">
        <v>3704079.0</v>
      </c>
      <c r="B5812" s="92" t="s">
        <v>2873</v>
      </c>
      <c r="C5812" s="93"/>
      <c r="D5812" s="82">
        <v>109.15</v>
      </c>
      <c r="E5812" s="106" t="s">
        <v>372</v>
      </c>
      <c r="F5812" s="84">
        <f t="shared" si="456"/>
        <v>133.163</v>
      </c>
      <c r="G5812" s="95" t="s">
        <v>252</v>
      </c>
      <c r="H5812" s="69"/>
      <c r="I5812" s="76"/>
      <c r="J5812" s="100"/>
      <c r="K5812" s="88"/>
      <c r="N5812" s="18"/>
      <c r="P5812" s="4">
        <v>122.0</v>
      </c>
      <c r="Q5812" s="4"/>
      <c r="R5812" s="4"/>
      <c r="S5812" s="21"/>
      <c r="T5812" s="21"/>
      <c r="V5812" s="89"/>
      <c r="Z5812" s="73"/>
      <c r="AA5812" s="73">
        <v>12.000285551113649</v>
      </c>
      <c r="AB5812" s="4"/>
      <c r="AC5812" s="74"/>
      <c r="AD5812" s="75"/>
      <c r="AE5812" s="75"/>
      <c r="AF5812" s="76"/>
      <c r="AJ5812" s="90"/>
      <c r="AK5812" s="18"/>
      <c r="AL5812" s="18"/>
      <c r="AT5812" s="18"/>
      <c r="AU5812" s="91"/>
    </row>
    <row r="5813" ht="12.0" customHeight="1">
      <c r="A5813" s="97">
        <v>3704080.0</v>
      </c>
      <c r="B5813" s="92" t="s">
        <v>2874</v>
      </c>
      <c r="C5813" s="93"/>
      <c r="D5813" s="82">
        <v>130.72</v>
      </c>
      <c r="E5813" s="106" t="s">
        <v>372</v>
      </c>
      <c r="F5813" s="84">
        <f t="shared" si="456"/>
        <v>159.4784</v>
      </c>
      <c r="G5813" s="95" t="s">
        <v>246</v>
      </c>
      <c r="H5813" s="69"/>
      <c r="I5813" s="76"/>
      <c r="J5813" s="100"/>
      <c r="K5813" s="88"/>
      <c r="N5813" s="18"/>
      <c r="P5813" s="4">
        <v>122.0</v>
      </c>
      <c r="Q5813" s="4"/>
      <c r="R5813" s="4"/>
      <c r="S5813" s="21"/>
      <c r="T5813" s="21"/>
      <c r="V5813" s="89"/>
      <c r="Z5813" s="73"/>
      <c r="AA5813" s="73">
        <v>12.000285551113649</v>
      </c>
      <c r="AB5813" s="4"/>
      <c r="AC5813" s="74"/>
      <c r="AD5813" s="75"/>
      <c r="AE5813" s="75"/>
      <c r="AF5813" s="76"/>
      <c r="AJ5813" s="90"/>
      <c r="AK5813" s="18"/>
      <c r="AL5813" s="18"/>
      <c r="AT5813" s="18"/>
      <c r="AU5813" s="91"/>
    </row>
    <row r="5814" ht="12.0" customHeight="1">
      <c r="A5814" s="97">
        <v>3704081.0</v>
      </c>
      <c r="B5814" s="92" t="s">
        <v>2875</v>
      </c>
      <c r="C5814" s="93"/>
      <c r="D5814" s="82">
        <v>130.72</v>
      </c>
      <c r="E5814" s="106" t="s">
        <v>497</v>
      </c>
      <c r="F5814" s="84">
        <f t="shared" si="456"/>
        <v>159.4784</v>
      </c>
      <c r="G5814" s="95" t="s">
        <v>246</v>
      </c>
      <c r="H5814" s="69"/>
      <c r="I5814" s="76"/>
      <c r="J5814" s="100"/>
      <c r="K5814" s="88"/>
      <c r="N5814" s="18"/>
      <c r="P5814" s="4">
        <v>122.0</v>
      </c>
      <c r="Q5814" s="4"/>
      <c r="R5814" s="4"/>
      <c r="S5814" s="21"/>
      <c r="T5814" s="21"/>
      <c r="V5814" s="89"/>
      <c r="Z5814" s="73"/>
      <c r="AA5814" s="73">
        <v>12.000285551113649</v>
      </c>
      <c r="AB5814" s="4"/>
      <c r="AC5814" s="74"/>
      <c r="AD5814" s="75"/>
      <c r="AE5814" s="75"/>
      <c r="AF5814" s="76"/>
      <c r="AJ5814" s="90"/>
      <c r="AK5814" s="18"/>
      <c r="AL5814" s="18"/>
      <c r="AT5814" s="18"/>
      <c r="AU5814" s="91"/>
    </row>
    <row r="5815" ht="12.0" customHeight="1">
      <c r="A5815" s="97">
        <v>3704082.0</v>
      </c>
      <c r="B5815" s="92" t="s">
        <v>2876</v>
      </c>
      <c r="C5815" s="93"/>
      <c r="D5815" s="82">
        <v>130.72</v>
      </c>
      <c r="E5815" s="106" t="s">
        <v>372</v>
      </c>
      <c r="F5815" s="84">
        <f t="shared" si="456"/>
        <v>159.4784</v>
      </c>
      <c r="G5815" s="95" t="s">
        <v>252</v>
      </c>
      <c r="H5815" s="69"/>
      <c r="I5815" s="76"/>
      <c r="J5815" s="100"/>
      <c r="K5815" s="88"/>
      <c r="N5815" s="18"/>
      <c r="P5815" s="4">
        <v>122.0</v>
      </c>
      <c r="Q5815" s="4"/>
      <c r="R5815" s="4"/>
      <c r="S5815" s="21"/>
      <c r="T5815" s="21"/>
      <c r="V5815" s="89"/>
      <c r="Z5815" s="73"/>
      <c r="AA5815" s="73">
        <v>12.000285551113649</v>
      </c>
      <c r="AB5815" s="4"/>
      <c r="AC5815" s="74"/>
      <c r="AD5815" s="75"/>
      <c r="AE5815" s="75"/>
      <c r="AF5815" s="76"/>
      <c r="AJ5815" s="90"/>
      <c r="AK5815" s="18"/>
      <c r="AL5815" s="18"/>
      <c r="AT5815" s="18"/>
      <c r="AU5815" s="91"/>
    </row>
    <row r="5816" ht="12.0" customHeight="1">
      <c r="A5816" s="97">
        <v>3704083.0</v>
      </c>
      <c r="B5816" s="92" t="s">
        <v>2877</v>
      </c>
      <c r="C5816" s="93"/>
      <c r="D5816" s="82">
        <v>166.91</v>
      </c>
      <c r="E5816" s="106" t="s">
        <v>372</v>
      </c>
      <c r="F5816" s="84">
        <f t="shared" si="456"/>
        <v>203.6302</v>
      </c>
      <c r="G5816" s="95" t="s">
        <v>246</v>
      </c>
      <c r="H5816" s="69"/>
      <c r="I5816" s="76"/>
      <c r="J5816" s="100"/>
      <c r="K5816" s="88"/>
      <c r="N5816" s="18"/>
      <c r="P5816" s="4">
        <v>122.0</v>
      </c>
      <c r="Q5816" s="4"/>
      <c r="R5816" s="4"/>
      <c r="S5816" s="21"/>
      <c r="T5816" s="21"/>
      <c r="V5816" s="89"/>
      <c r="Z5816" s="73"/>
      <c r="AA5816" s="73">
        <v>12.000285551113649</v>
      </c>
      <c r="AB5816" s="4"/>
      <c r="AC5816" s="74"/>
      <c r="AD5816" s="75"/>
      <c r="AE5816" s="75"/>
      <c r="AF5816" s="76"/>
      <c r="AJ5816" s="90"/>
      <c r="AK5816" s="18"/>
      <c r="AL5816" s="18"/>
      <c r="AT5816" s="18"/>
      <c r="AU5816" s="91"/>
    </row>
    <row r="5817" ht="12.0" customHeight="1">
      <c r="A5817" s="97">
        <v>3704084.0</v>
      </c>
      <c r="B5817" s="92" t="s">
        <v>2878</v>
      </c>
      <c r="C5817" s="93"/>
      <c r="D5817" s="82">
        <v>166.91</v>
      </c>
      <c r="E5817" s="106" t="s">
        <v>372</v>
      </c>
      <c r="F5817" s="84">
        <f t="shared" si="456"/>
        <v>203.6302</v>
      </c>
      <c r="G5817" s="95" t="s">
        <v>246</v>
      </c>
      <c r="H5817" s="69"/>
      <c r="I5817" s="76"/>
      <c r="J5817" s="100"/>
      <c r="K5817" s="88"/>
      <c r="N5817" s="18"/>
      <c r="P5817" s="4">
        <v>122.0</v>
      </c>
      <c r="Q5817" s="4"/>
      <c r="R5817" s="4"/>
      <c r="S5817" s="21"/>
      <c r="T5817" s="21"/>
      <c r="V5817" s="89"/>
      <c r="Z5817" s="73"/>
      <c r="AA5817" s="73">
        <v>12.000285551113649</v>
      </c>
      <c r="AB5817" s="4"/>
      <c r="AC5817" s="74"/>
      <c r="AD5817" s="75"/>
      <c r="AE5817" s="75"/>
      <c r="AF5817" s="76"/>
      <c r="AJ5817" s="90"/>
      <c r="AK5817" s="18"/>
      <c r="AL5817" s="18"/>
      <c r="AT5817" s="18"/>
      <c r="AU5817" s="91"/>
    </row>
    <row r="5818" ht="12.0" customHeight="1">
      <c r="A5818" s="97">
        <v>3704085.0</v>
      </c>
      <c r="B5818" s="92" t="s">
        <v>2879</v>
      </c>
      <c r="C5818" s="93"/>
      <c r="D5818" s="82">
        <v>166.91</v>
      </c>
      <c r="E5818" s="106" t="s">
        <v>372</v>
      </c>
      <c r="F5818" s="84">
        <f t="shared" si="456"/>
        <v>203.6302</v>
      </c>
      <c r="G5818" s="95" t="s">
        <v>252</v>
      </c>
      <c r="H5818" s="69"/>
      <c r="I5818" s="76"/>
      <c r="J5818" s="100"/>
      <c r="K5818" s="88"/>
      <c r="N5818" s="18"/>
      <c r="P5818" s="4">
        <v>122.0</v>
      </c>
      <c r="Q5818" s="4"/>
      <c r="R5818" s="4"/>
      <c r="S5818" s="21"/>
      <c r="T5818" s="21"/>
      <c r="V5818" s="89"/>
      <c r="Z5818" s="73"/>
      <c r="AA5818" s="73">
        <v>12.000285551113649</v>
      </c>
      <c r="AB5818" s="4"/>
      <c r="AC5818" s="74"/>
      <c r="AD5818" s="75"/>
      <c r="AE5818" s="75"/>
      <c r="AF5818" s="76"/>
      <c r="AJ5818" s="90"/>
      <c r="AK5818" s="18"/>
      <c r="AL5818" s="18"/>
      <c r="AT5818" s="18"/>
      <c r="AU5818" s="91"/>
    </row>
    <row r="5819" ht="12.0" customHeight="1">
      <c r="A5819" s="97">
        <v>3704086.0</v>
      </c>
      <c r="B5819" s="92" t="s">
        <v>2880</v>
      </c>
      <c r="C5819" s="93"/>
      <c r="D5819" s="82">
        <v>192.11</v>
      </c>
      <c r="E5819" s="106" t="s">
        <v>372</v>
      </c>
      <c r="F5819" s="84">
        <f t="shared" si="456"/>
        <v>234.3742</v>
      </c>
      <c r="G5819" s="95" t="s">
        <v>246</v>
      </c>
      <c r="H5819" s="69"/>
      <c r="I5819" s="76"/>
      <c r="J5819" s="100"/>
      <c r="K5819" s="88"/>
      <c r="N5819" s="18"/>
      <c r="P5819" s="4">
        <v>122.0</v>
      </c>
      <c r="Q5819" s="4"/>
      <c r="R5819" s="4"/>
      <c r="S5819" s="21"/>
      <c r="T5819" s="21"/>
      <c r="V5819" s="89"/>
      <c r="Z5819" s="73"/>
      <c r="AA5819" s="73">
        <v>12.000285551113649</v>
      </c>
      <c r="AB5819" s="4"/>
      <c r="AC5819" s="74"/>
      <c r="AD5819" s="75"/>
      <c r="AE5819" s="75"/>
      <c r="AF5819" s="76"/>
      <c r="AJ5819" s="90"/>
      <c r="AK5819" s="18"/>
      <c r="AL5819" s="18"/>
      <c r="AT5819" s="18"/>
      <c r="AU5819" s="91"/>
    </row>
    <row r="5820" ht="12.0" customHeight="1">
      <c r="A5820" s="97">
        <v>3704087.0</v>
      </c>
      <c r="B5820" s="92" t="s">
        <v>2881</v>
      </c>
      <c r="C5820" s="93"/>
      <c r="D5820" s="82">
        <v>192.11</v>
      </c>
      <c r="E5820" s="106" t="s">
        <v>372</v>
      </c>
      <c r="F5820" s="84">
        <f t="shared" si="456"/>
        <v>234.3742</v>
      </c>
      <c r="G5820" s="95" t="s">
        <v>246</v>
      </c>
      <c r="H5820" s="69"/>
      <c r="I5820" s="76"/>
      <c r="J5820" s="100"/>
      <c r="K5820" s="88"/>
      <c r="N5820" s="18"/>
      <c r="P5820" s="4">
        <v>122.0</v>
      </c>
      <c r="Q5820" s="4"/>
      <c r="R5820" s="4"/>
      <c r="S5820" s="21"/>
      <c r="T5820" s="21"/>
      <c r="V5820" s="89"/>
      <c r="Z5820" s="73"/>
      <c r="AA5820" s="73">
        <v>12.000285551113649</v>
      </c>
      <c r="AB5820" s="4"/>
      <c r="AC5820" s="74"/>
      <c r="AD5820" s="75"/>
      <c r="AE5820" s="75"/>
      <c r="AF5820" s="76"/>
      <c r="AJ5820" s="90"/>
      <c r="AK5820" s="18"/>
      <c r="AL5820" s="18"/>
      <c r="AT5820" s="18"/>
      <c r="AU5820" s="91"/>
    </row>
    <row r="5821" ht="12.0" customHeight="1">
      <c r="A5821" s="97">
        <v>3704088.0</v>
      </c>
      <c r="B5821" s="92" t="s">
        <v>2882</v>
      </c>
      <c r="C5821" s="93"/>
      <c r="D5821" s="82">
        <v>192.11</v>
      </c>
      <c r="E5821" s="106" t="s">
        <v>372</v>
      </c>
      <c r="F5821" s="84">
        <f t="shared" si="456"/>
        <v>234.3742</v>
      </c>
      <c r="G5821" s="95" t="s">
        <v>252</v>
      </c>
      <c r="H5821" s="69"/>
      <c r="I5821" s="76"/>
      <c r="J5821" s="100"/>
      <c r="K5821" s="88"/>
      <c r="N5821" s="18"/>
      <c r="P5821" s="4">
        <v>122.0</v>
      </c>
      <c r="Q5821" s="4"/>
      <c r="R5821" s="4"/>
      <c r="S5821" s="21"/>
      <c r="T5821" s="21"/>
      <c r="V5821" s="89"/>
      <c r="Z5821" s="73"/>
      <c r="AA5821" s="73">
        <v>12.000285551113649</v>
      </c>
      <c r="AB5821" s="4"/>
      <c r="AC5821" s="74"/>
      <c r="AD5821" s="75"/>
      <c r="AE5821" s="75"/>
      <c r="AF5821" s="76"/>
      <c r="AJ5821" s="90"/>
      <c r="AK5821" s="18"/>
      <c r="AL5821" s="18"/>
      <c r="AT5821" s="18"/>
      <c r="AU5821" s="91"/>
    </row>
    <row r="5822" ht="12.0" customHeight="1">
      <c r="A5822" s="97">
        <v>3704089.0</v>
      </c>
      <c r="B5822" s="92" t="s">
        <v>2883</v>
      </c>
      <c r="C5822" s="93"/>
      <c r="D5822" s="82">
        <v>278.39</v>
      </c>
      <c r="E5822" s="106" t="s">
        <v>497</v>
      </c>
      <c r="F5822" s="84">
        <f t="shared" si="456"/>
        <v>339.6358</v>
      </c>
      <c r="G5822" s="95" t="s">
        <v>246</v>
      </c>
      <c r="H5822" s="69"/>
      <c r="I5822" s="76"/>
      <c r="J5822" s="100"/>
      <c r="K5822" s="88"/>
      <c r="N5822" s="18"/>
      <c r="P5822" s="4">
        <v>122.0</v>
      </c>
      <c r="Q5822" s="4"/>
      <c r="R5822" s="4"/>
      <c r="S5822" s="21"/>
      <c r="T5822" s="21"/>
      <c r="V5822" s="89"/>
      <c r="Z5822" s="73"/>
      <c r="AA5822" s="73">
        <v>12.000285551113649</v>
      </c>
      <c r="AB5822" s="4"/>
      <c r="AC5822" s="74"/>
      <c r="AD5822" s="75"/>
      <c r="AE5822" s="75"/>
      <c r="AF5822" s="76"/>
      <c r="AJ5822" s="90"/>
      <c r="AK5822" s="18"/>
      <c r="AL5822" s="18"/>
      <c r="AT5822" s="18"/>
      <c r="AU5822" s="91"/>
    </row>
    <row r="5823" ht="12.0" customHeight="1">
      <c r="A5823" s="97">
        <v>3704090.0</v>
      </c>
      <c r="B5823" s="92" t="s">
        <v>2884</v>
      </c>
      <c r="C5823" s="93"/>
      <c r="D5823" s="82">
        <v>278.39</v>
      </c>
      <c r="E5823" s="106" t="s">
        <v>497</v>
      </c>
      <c r="F5823" s="84">
        <f t="shared" si="456"/>
        <v>339.6358</v>
      </c>
      <c r="G5823" s="95" t="s">
        <v>252</v>
      </c>
      <c r="H5823" s="69"/>
      <c r="I5823" s="76"/>
      <c r="J5823" s="100"/>
      <c r="K5823" s="88"/>
      <c r="N5823" s="18"/>
      <c r="P5823" s="4">
        <v>122.0</v>
      </c>
      <c r="Q5823" s="4"/>
      <c r="R5823" s="4"/>
      <c r="S5823" s="21"/>
      <c r="T5823" s="21"/>
      <c r="V5823" s="89"/>
      <c r="Z5823" s="73"/>
      <c r="AA5823" s="73">
        <v>12.000285551113649</v>
      </c>
      <c r="AB5823" s="4"/>
      <c r="AC5823" s="74"/>
      <c r="AD5823" s="75"/>
      <c r="AE5823" s="75"/>
      <c r="AF5823" s="76"/>
      <c r="AJ5823" s="90"/>
      <c r="AK5823" s="18"/>
      <c r="AL5823" s="18"/>
      <c r="AT5823" s="18"/>
      <c r="AU5823" s="91"/>
    </row>
    <row r="5824" ht="12.0" customHeight="1">
      <c r="A5824" s="97">
        <v>3704091.0</v>
      </c>
      <c r="B5824" s="92" t="s">
        <v>2885</v>
      </c>
      <c r="C5824" s="93"/>
      <c r="D5824" s="82">
        <v>287.61</v>
      </c>
      <c r="E5824" s="106" t="s">
        <v>372</v>
      </c>
      <c r="F5824" s="84">
        <f t="shared" si="456"/>
        <v>350.8842</v>
      </c>
      <c r="G5824" s="95" t="s">
        <v>246</v>
      </c>
      <c r="H5824" s="69"/>
      <c r="I5824" s="76"/>
      <c r="J5824" s="100"/>
      <c r="K5824" s="88"/>
      <c r="N5824" s="18"/>
      <c r="P5824" s="4">
        <v>122.0</v>
      </c>
      <c r="Q5824" s="4"/>
      <c r="R5824" s="4"/>
      <c r="S5824" s="21"/>
      <c r="T5824" s="21"/>
      <c r="V5824" s="89"/>
      <c r="Z5824" s="73"/>
      <c r="AA5824" s="73">
        <v>12.000285551113649</v>
      </c>
      <c r="AB5824" s="4"/>
      <c r="AC5824" s="74"/>
      <c r="AD5824" s="75"/>
      <c r="AE5824" s="75"/>
      <c r="AF5824" s="76"/>
      <c r="AJ5824" s="90"/>
      <c r="AK5824" s="18"/>
      <c r="AL5824" s="18"/>
      <c r="AT5824" s="18"/>
      <c r="AU5824" s="91"/>
    </row>
    <row r="5825" ht="12.0" customHeight="1">
      <c r="A5825" s="97">
        <v>3704092.0</v>
      </c>
      <c r="B5825" s="92" t="s">
        <v>2886</v>
      </c>
      <c r="C5825" s="93"/>
      <c r="D5825" s="82">
        <v>287.61</v>
      </c>
      <c r="E5825" s="106" t="s">
        <v>372</v>
      </c>
      <c r="F5825" s="84">
        <f t="shared" si="456"/>
        <v>350.8842</v>
      </c>
      <c r="G5825" s="95" t="s">
        <v>252</v>
      </c>
      <c r="H5825" s="69"/>
      <c r="I5825" s="76"/>
      <c r="J5825" s="100"/>
      <c r="K5825" s="88"/>
      <c r="N5825" s="18"/>
      <c r="P5825" s="4">
        <v>122.0</v>
      </c>
      <c r="Q5825" s="4"/>
      <c r="R5825" s="4"/>
      <c r="S5825" s="21"/>
      <c r="T5825" s="21"/>
      <c r="V5825" s="89"/>
      <c r="Z5825" s="73"/>
      <c r="AA5825" s="73">
        <v>12.000285551113649</v>
      </c>
      <c r="AB5825" s="4"/>
      <c r="AC5825" s="74"/>
      <c r="AD5825" s="75"/>
      <c r="AE5825" s="75"/>
      <c r="AF5825" s="76"/>
      <c r="AJ5825" s="90"/>
      <c r="AK5825" s="18"/>
      <c r="AL5825" s="18"/>
      <c r="AT5825" s="18"/>
      <c r="AU5825" s="91"/>
    </row>
    <row r="5826" ht="12.0" customHeight="1">
      <c r="A5826" s="97">
        <v>3704093.0</v>
      </c>
      <c r="B5826" s="92" t="s">
        <v>2887</v>
      </c>
      <c r="C5826" s="93"/>
      <c r="D5826" s="82">
        <v>318.47</v>
      </c>
      <c r="E5826" s="106" t="s">
        <v>372</v>
      </c>
      <c r="F5826" s="84">
        <f t="shared" si="456"/>
        <v>388.5334</v>
      </c>
      <c r="G5826" s="95" t="s">
        <v>246</v>
      </c>
      <c r="H5826" s="69"/>
      <c r="I5826" s="76"/>
      <c r="J5826" s="100"/>
      <c r="K5826" s="88"/>
      <c r="N5826" s="18"/>
      <c r="P5826" s="4">
        <v>122.0</v>
      </c>
      <c r="Q5826" s="4"/>
      <c r="R5826" s="4"/>
      <c r="S5826" s="21"/>
      <c r="T5826" s="21"/>
      <c r="V5826" s="89"/>
      <c r="Z5826" s="73"/>
      <c r="AA5826" s="73">
        <v>12.000285551113649</v>
      </c>
      <c r="AB5826" s="4"/>
      <c r="AC5826" s="74"/>
      <c r="AD5826" s="75"/>
      <c r="AE5826" s="75"/>
      <c r="AF5826" s="76"/>
      <c r="AJ5826" s="90"/>
      <c r="AK5826" s="18"/>
      <c r="AL5826" s="18"/>
      <c r="AT5826" s="18"/>
      <c r="AU5826" s="91"/>
    </row>
    <row r="5827" ht="12.0" customHeight="1">
      <c r="A5827" s="97">
        <v>3704094.0</v>
      </c>
      <c r="B5827" s="92" t="s">
        <v>2888</v>
      </c>
      <c r="C5827" s="93"/>
      <c r="D5827" s="82">
        <v>318.47</v>
      </c>
      <c r="E5827" s="106" t="s">
        <v>372</v>
      </c>
      <c r="F5827" s="84">
        <f t="shared" si="456"/>
        <v>388.5334</v>
      </c>
      <c r="G5827" s="95" t="s">
        <v>246</v>
      </c>
      <c r="H5827" s="69"/>
      <c r="I5827" s="76"/>
      <c r="J5827" s="100"/>
      <c r="K5827" s="88"/>
      <c r="N5827" s="18"/>
      <c r="P5827" s="4">
        <v>122.0</v>
      </c>
      <c r="Q5827" s="4"/>
      <c r="R5827" s="4"/>
      <c r="S5827" s="21"/>
      <c r="T5827" s="21"/>
      <c r="V5827" s="89"/>
      <c r="Z5827" s="73"/>
      <c r="AA5827" s="73">
        <v>12.000285551113649</v>
      </c>
      <c r="AB5827" s="4"/>
      <c r="AC5827" s="74"/>
      <c r="AD5827" s="75"/>
      <c r="AE5827" s="75"/>
      <c r="AF5827" s="76"/>
      <c r="AJ5827" s="90"/>
      <c r="AK5827" s="18"/>
      <c r="AL5827" s="18"/>
      <c r="AT5827" s="18"/>
      <c r="AU5827" s="91"/>
    </row>
    <row r="5828" ht="12.0" customHeight="1">
      <c r="A5828" s="97">
        <v>3704095.0</v>
      </c>
      <c r="B5828" s="92" t="s">
        <v>2889</v>
      </c>
      <c r="C5828" s="93"/>
      <c r="D5828" s="82">
        <v>318.47</v>
      </c>
      <c r="E5828" s="106" t="s">
        <v>372</v>
      </c>
      <c r="F5828" s="84">
        <f t="shared" si="456"/>
        <v>388.5334</v>
      </c>
      <c r="G5828" s="95" t="s">
        <v>252</v>
      </c>
      <c r="H5828" s="69"/>
      <c r="I5828" s="76"/>
      <c r="J5828" s="100"/>
      <c r="K5828" s="88"/>
      <c r="N5828" s="18"/>
      <c r="P5828" s="4">
        <v>122.0</v>
      </c>
      <c r="Q5828" s="4"/>
      <c r="R5828" s="4"/>
      <c r="S5828" s="21"/>
      <c r="T5828" s="21"/>
      <c r="V5828" s="89"/>
      <c r="Z5828" s="73"/>
      <c r="AA5828" s="73">
        <v>12.000285551113649</v>
      </c>
      <c r="AB5828" s="4"/>
      <c r="AC5828" s="74"/>
      <c r="AD5828" s="75"/>
      <c r="AE5828" s="75"/>
      <c r="AF5828" s="76"/>
      <c r="AJ5828" s="90"/>
      <c r="AK5828" s="18"/>
      <c r="AL5828" s="18"/>
      <c r="AT5828" s="18"/>
      <c r="AU5828" s="91"/>
    </row>
    <row r="5829" ht="12.0" customHeight="1">
      <c r="A5829" s="97">
        <v>3704096.0</v>
      </c>
      <c r="B5829" s="92" t="s">
        <v>2890</v>
      </c>
      <c r="C5829" s="93"/>
      <c r="D5829" s="82">
        <v>384.17</v>
      </c>
      <c r="E5829" s="106" t="s">
        <v>372</v>
      </c>
      <c r="F5829" s="84">
        <f t="shared" si="456"/>
        <v>468.6874</v>
      </c>
      <c r="G5829" s="95" t="s">
        <v>246</v>
      </c>
      <c r="H5829" s="69"/>
      <c r="I5829" s="76"/>
      <c r="J5829" s="100"/>
      <c r="K5829" s="88"/>
      <c r="N5829" s="18"/>
      <c r="P5829" s="4">
        <v>122.0</v>
      </c>
      <c r="Q5829" s="4"/>
      <c r="R5829" s="4"/>
      <c r="S5829" s="21"/>
      <c r="T5829" s="21"/>
      <c r="V5829" s="89"/>
      <c r="Z5829" s="73"/>
      <c r="AA5829" s="73">
        <v>12.000285551113649</v>
      </c>
      <c r="AB5829" s="4"/>
      <c r="AC5829" s="74"/>
      <c r="AD5829" s="75"/>
      <c r="AE5829" s="75"/>
      <c r="AF5829" s="76"/>
      <c r="AJ5829" s="90"/>
      <c r="AK5829" s="18"/>
      <c r="AL5829" s="18"/>
      <c r="AT5829" s="18"/>
      <c r="AU5829" s="91"/>
    </row>
    <row r="5830" ht="12.0" customHeight="1">
      <c r="A5830" s="109">
        <v>3704097.0</v>
      </c>
      <c r="B5830" s="110" t="s">
        <v>2891</v>
      </c>
      <c r="C5830" s="111"/>
      <c r="D5830" s="82">
        <v>384.17</v>
      </c>
      <c r="E5830" s="106" t="s">
        <v>372</v>
      </c>
      <c r="F5830" s="128">
        <f t="shared" si="456"/>
        <v>468.6874</v>
      </c>
      <c r="G5830" s="112" t="s">
        <v>252</v>
      </c>
      <c r="H5830" s="69"/>
      <c r="I5830" s="76"/>
      <c r="J5830" s="100"/>
      <c r="K5830" s="88"/>
      <c r="N5830" s="18"/>
      <c r="P5830" s="4">
        <v>122.0</v>
      </c>
      <c r="Q5830" s="4"/>
      <c r="R5830" s="4"/>
      <c r="S5830" s="21"/>
      <c r="T5830" s="21"/>
      <c r="V5830" s="89"/>
      <c r="Z5830" s="73"/>
      <c r="AA5830" s="73">
        <v>12.000285551113649</v>
      </c>
      <c r="AB5830" s="4"/>
      <c r="AC5830" s="74"/>
      <c r="AD5830" s="75"/>
      <c r="AE5830" s="75"/>
      <c r="AF5830" s="76"/>
      <c r="AJ5830" s="90"/>
      <c r="AK5830" s="18"/>
      <c r="AL5830" s="18"/>
      <c r="AT5830" s="18"/>
      <c r="AU5830" s="91"/>
    </row>
    <row r="5831" ht="60.0" customHeight="1">
      <c r="A5831" s="62">
        <v>208.0</v>
      </c>
      <c r="B5831" s="113" t="s">
        <v>6221</v>
      </c>
      <c r="C5831" s="66"/>
      <c r="D5831" s="82"/>
      <c r="E5831" s="66"/>
      <c r="F5831" s="114"/>
      <c r="G5831" s="68"/>
      <c r="H5831" s="69"/>
      <c r="I5831" s="70">
        <v>0.0</v>
      </c>
      <c r="J5831" s="71"/>
      <c r="K5831" s="71"/>
      <c r="N5831" s="18"/>
      <c r="P5831" s="4">
        <v>123.0</v>
      </c>
      <c r="Q5831" s="4"/>
      <c r="R5831" s="5"/>
      <c r="S5831" s="21"/>
      <c r="T5831" s="21"/>
      <c r="V5831" s="72"/>
      <c r="Z5831" s="73"/>
      <c r="AA5831" s="73"/>
      <c r="AB5831" s="4"/>
      <c r="AC5831" s="74"/>
      <c r="AD5831" s="75"/>
      <c r="AE5831" s="75"/>
      <c r="AF5831" s="76"/>
      <c r="AJ5831" s="90"/>
      <c r="AK5831" s="18"/>
      <c r="AL5831" s="18"/>
      <c r="AT5831" s="18"/>
      <c r="AU5831" s="91"/>
    </row>
    <row r="5832" ht="12.0" customHeight="1">
      <c r="A5832" s="79">
        <v>5204001.0</v>
      </c>
      <c r="B5832" s="80" t="s">
        <v>6222</v>
      </c>
      <c r="C5832" s="81" t="str">
        <f t="shared" ref="C5832:C5840" si="459">IF(MROUND(AL5832/(AO5832*F5832),1)=0,"",MROUND(AL5832/(AO5832*F5832),1))</f>
        <v/>
      </c>
      <c r="D5832" s="82">
        <v>368.77</v>
      </c>
      <c r="E5832" s="83" t="s">
        <v>245</v>
      </c>
      <c r="F5832" s="84">
        <f t="shared" ref="F5832:F5840" si="460">D5832*1.22</f>
        <v>449.8994</v>
      </c>
      <c r="G5832" s="85" t="s">
        <v>246</v>
      </c>
      <c r="H5832" s="69"/>
      <c r="I5832" s="87" t="s">
        <v>1735</v>
      </c>
      <c r="J5832" s="76"/>
      <c r="K5832" s="88"/>
      <c r="N5832" s="18"/>
      <c r="P5832" s="4">
        <v>123.0</v>
      </c>
      <c r="Q5832" s="4"/>
      <c r="R5832" s="4"/>
      <c r="S5832" s="21"/>
      <c r="T5832" s="21"/>
      <c r="V5832" s="89"/>
      <c r="Z5832" s="73"/>
      <c r="AA5832" s="73">
        <v>11.999004232013945</v>
      </c>
      <c r="AB5832" s="4"/>
      <c r="AC5832" s="74"/>
      <c r="AD5832" s="75"/>
      <c r="AE5832" s="75"/>
      <c r="AF5832" s="76"/>
      <c r="AJ5832" s="90">
        <v>1204001.0</v>
      </c>
      <c r="AK5832" s="18"/>
      <c r="AL5832" s="8">
        <f t="shared" ref="AL5832:AL5840" si="461">$I$5831/9</f>
        <v>0</v>
      </c>
      <c r="AO5832" s="8">
        <v>0.46263080473927176</v>
      </c>
      <c r="AT5832" s="18"/>
      <c r="AU5832" s="91"/>
    </row>
    <row r="5833" ht="12.0" customHeight="1">
      <c r="A5833" s="97">
        <v>5204002.0</v>
      </c>
      <c r="B5833" s="92" t="s">
        <v>6223</v>
      </c>
      <c r="C5833" s="81" t="str">
        <f t="shared" si="459"/>
        <v/>
      </c>
      <c r="D5833" s="82">
        <v>242.47</v>
      </c>
      <c r="E5833" s="94" t="s">
        <v>245</v>
      </c>
      <c r="F5833" s="84">
        <f t="shared" si="460"/>
        <v>295.8134</v>
      </c>
      <c r="G5833" s="95" t="s">
        <v>246</v>
      </c>
      <c r="H5833" s="69"/>
      <c r="I5833" s="187" t="s">
        <v>6224</v>
      </c>
      <c r="J5833" s="76"/>
      <c r="K5833" s="88"/>
      <c r="N5833" s="18"/>
      <c r="P5833" s="4">
        <v>123.0</v>
      </c>
      <c r="Q5833" s="4"/>
      <c r="R5833" s="4"/>
      <c r="S5833" s="21"/>
      <c r="T5833" s="21"/>
      <c r="V5833" s="89"/>
      <c r="Z5833" s="73"/>
      <c r="AA5833" s="73">
        <v>12.002271723354582</v>
      </c>
      <c r="AB5833" s="4"/>
      <c r="AC5833" s="74"/>
      <c r="AD5833" s="75"/>
      <c r="AE5833" s="75"/>
      <c r="AF5833" s="76"/>
      <c r="AJ5833" s="90">
        <v>1204002.0</v>
      </c>
      <c r="AK5833" s="18"/>
      <c r="AL5833" s="8">
        <f t="shared" si="461"/>
        <v>0</v>
      </c>
      <c r="AO5833" s="8">
        <v>0.5915286569117473</v>
      </c>
      <c r="AT5833" s="18"/>
      <c r="AU5833" s="91"/>
    </row>
    <row r="5834" ht="12.0" customHeight="1">
      <c r="A5834" s="97">
        <v>5204003.0</v>
      </c>
      <c r="B5834" s="92" t="s">
        <v>6225</v>
      </c>
      <c r="C5834" s="81" t="str">
        <f t="shared" si="459"/>
        <v/>
      </c>
      <c r="D5834" s="82">
        <v>218.45</v>
      </c>
      <c r="E5834" s="94" t="s">
        <v>245</v>
      </c>
      <c r="F5834" s="84">
        <f t="shared" si="460"/>
        <v>266.509</v>
      </c>
      <c r="G5834" s="95" t="s">
        <v>246</v>
      </c>
      <c r="H5834" s="69"/>
      <c r="I5834" s="188"/>
      <c r="J5834" s="76"/>
      <c r="K5834" s="88"/>
      <c r="N5834" s="18"/>
      <c r="P5834" s="4">
        <v>123.0</v>
      </c>
      <c r="Q5834" s="4"/>
      <c r="R5834" s="4"/>
      <c r="S5834" s="21"/>
      <c r="T5834" s="21"/>
      <c r="V5834" s="89"/>
      <c r="Z5834" s="73"/>
      <c r="AA5834" s="73">
        <v>11.998318974574502</v>
      </c>
      <c r="AB5834" s="4"/>
      <c r="AC5834" s="74"/>
      <c r="AD5834" s="75"/>
      <c r="AE5834" s="75"/>
      <c r="AF5834" s="76"/>
      <c r="AJ5834" s="90">
        <v>1204003.0</v>
      </c>
      <c r="AK5834" s="18"/>
      <c r="AL5834" s="8">
        <f t="shared" si="461"/>
        <v>0</v>
      </c>
      <c r="AO5834" s="8">
        <v>1.4631390371901682</v>
      </c>
      <c r="AT5834" s="18"/>
      <c r="AU5834" s="91"/>
    </row>
    <row r="5835" ht="12.0" customHeight="1">
      <c r="A5835" s="97">
        <v>5204004.0</v>
      </c>
      <c r="B5835" s="92" t="s">
        <v>6226</v>
      </c>
      <c r="C5835" s="81" t="str">
        <f t="shared" si="459"/>
        <v/>
      </c>
      <c r="D5835" s="82">
        <v>478.6</v>
      </c>
      <c r="E5835" s="94" t="s">
        <v>245</v>
      </c>
      <c r="F5835" s="84">
        <f t="shared" si="460"/>
        <v>583.892</v>
      </c>
      <c r="G5835" s="95" t="s">
        <v>246</v>
      </c>
      <c r="H5835" s="69"/>
      <c r="I5835" s="76"/>
      <c r="J5835" s="76"/>
      <c r="K5835" s="88"/>
      <c r="N5835" s="18"/>
      <c r="P5835" s="4">
        <v>123.0</v>
      </c>
      <c r="Q5835" s="4"/>
      <c r="R5835" s="4"/>
      <c r="S5835" s="21"/>
      <c r="T5835" s="21"/>
      <c r="V5835" s="89"/>
      <c r="Z5835" s="73"/>
      <c r="AA5835" s="73">
        <v>12.000895112048852</v>
      </c>
      <c r="AB5835" s="4"/>
      <c r="AC5835" s="74"/>
      <c r="AD5835" s="75"/>
      <c r="AE5835" s="75"/>
      <c r="AF5835" s="76"/>
      <c r="AJ5835" s="90">
        <v>1204004.0</v>
      </c>
      <c r="AK5835" s="18"/>
      <c r="AL5835" s="8">
        <f t="shared" si="461"/>
        <v>0</v>
      </c>
      <c r="AO5835" s="8">
        <v>1.055478932765518</v>
      </c>
      <c r="AT5835" s="18"/>
      <c r="AU5835" s="91"/>
    </row>
    <row r="5836" ht="12.0" customHeight="1">
      <c r="A5836" s="97">
        <v>5204005.0</v>
      </c>
      <c r="B5836" s="92" t="s">
        <v>6227</v>
      </c>
      <c r="C5836" s="81" t="str">
        <f t="shared" si="459"/>
        <v/>
      </c>
      <c r="D5836" s="82">
        <v>320.89</v>
      </c>
      <c r="E5836" s="94" t="s">
        <v>245</v>
      </c>
      <c r="F5836" s="84">
        <f t="shared" si="460"/>
        <v>391.4858</v>
      </c>
      <c r="G5836" s="95" t="s">
        <v>246</v>
      </c>
      <c r="H5836" s="69"/>
      <c r="I5836" s="187" t="s">
        <v>6228</v>
      </c>
      <c r="J5836" s="76"/>
      <c r="K5836" s="88"/>
      <c r="N5836" s="18"/>
      <c r="P5836" s="4">
        <v>123.0</v>
      </c>
      <c r="Q5836" s="4"/>
      <c r="R5836" s="4"/>
      <c r="S5836" s="21"/>
      <c r="T5836" s="21"/>
      <c r="V5836" s="89"/>
      <c r="Z5836" s="73"/>
      <c r="AA5836" s="73">
        <v>12.001144328422257</v>
      </c>
      <c r="AB5836" s="4"/>
      <c r="AC5836" s="74"/>
      <c r="AD5836" s="75"/>
      <c r="AE5836" s="75"/>
      <c r="AF5836" s="76"/>
      <c r="AJ5836" s="90">
        <v>1204005.0</v>
      </c>
      <c r="AK5836" s="18"/>
      <c r="AL5836" s="8">
        <f t="shared" si="461"/>
        <v>0</v>
      </c>
      <c r="AO5836" s="8">
        <v>0.5090209203873853</v>
      </c>
      <c r="AT5836" s="18"/>
      <c r="AU5836" s="91"/>
    </row>
    <row r="5837" ht="12.0" customHeight="1">
      <c r="A5837" s="97">
        <v>5204006.0</v>
      </c>
      <c r="B5837" s="92" t="s">
        <v>6229</v>
      </c>
      <c r="C5837" s="81" t="str">
        <f t="shared" si="459"/>
        <v/>
      </c>
      <c r="D5837" s="82">
        <v>495.35</v>
      </c>
      <c r="E5837" s="94" t="s">
        <v>245</v>
      </c>
      <c r="F5837" s="84">
        <f t="shared" si="460"/>
        <v>604.327</v>
      </c>
      <c r="G5837" s="95" t="s">
        <v>246</v>
      </c>
      <c r="H5837" s="69"/>
      <c r="I5837" s="188"/>
      <c r="J5837" s="76"/>
      <c r="K5837" s="88"/>
      <c r="N5837" s="18"/>
      <c r="P5837" s="4">
        <v>123.0</v>
      </c>
      <c r="Q5837" s="4"/>
      <c r="R5837" s="4"/>
      <c r="S5837" s="21"/>
      <c r="T5837" s="21"/>
      <c r="V5837" s="89"/>
      <c r="Z5837" s="73"/>
      <c r="AA5837" s="73">
        <v>12.000000000000014</v>
      </c>
      <c r="AB5837" s="4"/>
      <c r="AC5837" s="74"/>
      <c r="AD5837" s="75"/>
      <c r="AE5837" s="75"/>
      <c r="AF5837" s="76"/>
      <c r="AJ5837" s="90">
        <v>1204006.0</v>
      </c>
      <c r="AK5837" s="18"/>
      <c r="AL5837" s="8">
        <f t="shared" si="461"/>
        <v>0</v>
      </c>
      <c r="AO5837" s="8">
        <v>1.6724497098893234</v>
      </c>
      <c r="AT5837" s="18"/>
      <c r="AU5837" s="91"/>
    </row>
    <row r="5838" ht="12.0" customHeight="1">
      <c r="A5838" s="97">
        <v>5204007.0</v>
      </c>
      <c r="B5838" s="92" t="s">
        <v>6230</v>
      </c>
      <c r="C5838" s="81" t="str">
        <f t="shared" si="459"/>
        <v/>
      </c>
      <c r="D5838" s="82">
        <v>1573.88</v>
      </c>
      <c r="E5838" s="94" t="s">
        <v>245</v>
      </c>
      <c r="F5838" s="84">
        <f t="shared" si="460"/>
        <v>1920.1336</v>
      </c>
      <c r="G5838" s="95" t="s">
        <v>246</v>
      </c>
      <c r="H5838" s="69"/>
      <c r="I5838" s="76"/>
      <c r="J5838" s="76"/>
      <c r="K5838" s="88"/>
      <c r="N5838" s="18"/>
      <c r="P5838" s="4">
        <v>123.0</v>
      </c>
      <c r="Q5838" s="4"/>
      <c r="R5838" s="4"/>
      <c r="S5838" s="21"/>
      <c r="T5838" s="21"/>
      <c r="V5838" s="89"/>
      <c r="Z5838" s="73"/>
      <c r="AA5838" s="73">
        <v>12.000077771080825</v>
      </c>
      <c r="AB5838" s="4"/>
      <c r="AC5838" s="74"/>
      <c r="AD5838" s="75"/>
      <c r="AE5838" s="75"/>
      <c r="AF5838" s="76"/>
      <c r="AJ5838" s="90">
        <v>1204007.0</v>
      </c>
      <c r="AK5838" s="18"/>
      <c r="AL5838" s="8">
        <f t="shared" si="461"/>
        <v>0</v>
      </c>
      <c r="AO5838" s="8">
        <v>1.9351878544098118</v>
      </c>
      <c r="AT5838" s="18"/>
      <c r="AU5838" s="91"/>
    </row>
    <row r="5839" ht="12.0" customHeight="1">
      <c r="A5839" s="97">
        <v>5204008.0</v>
      </c>
      <c r="B5839" s="92" t="s">
        <v>6231</v>
      </c>
      <c r="C5839" s="81" t="str">
        <f t="shared" si="459"/>
        <v/>
      </c>
      <c r="D5839" s="82">
        <v>1176.44</v>
      </c>
      <c r="E5839" s="94" t="s">
        <v>245</v>
      </c>
      <c r="F5839" s="84">
        <f t="shared" si="460"/>
        <v>1435.2568</v>
      </c>
      <c r="G5839" s="95" t="s">
        <v>246</v>
      </c>
      <c r="H5839" s="69"/>
      <c r="I5839" s="187" t="s">
        <v>6232</v>
      </c>
      <c r="J5839" s="76"/>
      <c r="K5839" s="88"/>
      <c r="N5839" s="18"/>
      <c r="P5839" s="4">
        <v>123.0</v>
      </c>
      <c r="Q5839" s="4"/>
      <c r="R5839" s="4"/>
      <c r="S5839" s="21"/>
      <c r="T5839" s="21"/>
      <c r="V5839" s="89"/>
      <c r="Z5839" s="73"/>
      <c r="AA5839" s="73">
        <v>12.000260111848092</v>
      </c>
      <c r="AB5839" s="4"/>
      <c r="AC5839" s="74"/>
      <c r="AD5839" s="75"/>
      <c r="AE5839" s="75"/>
      <c r="AF5839" s="76"/>
      <c r="AJ5839" s="90">
        <v>1204008.0</v>
      </c>
      <c r="AK5839" s="18"/>
      <c r="AL5839" s="8">
        <f t="shared" si="461"/>
        <v>0</v>
      </c>
      <c r="AO5839" s="8">
        <v>2.750789612463483</v>
      </c>
      <c r="AT5839" s="18"/>
      <c r="AU5839" s="91"/>
    </row>
    <row r="5840" ht="12.0" customHeight="1">
      <c r="A5840" s="109">
        <v>1204009.0</v>
      </c>
      <c r="B5840" s="110" t="s">
        <v>6233</v>
      </c>
      <c r="C5840" s="81" t="str">
        <f t="shared" si="459"/>
        <v/>
      </c>
      <c r="D5840" s="82">
        <v>1037.99</v>
      </c>
      <c r="E5840" s="83" t="s">
        <v>245</v>
      </c>
      <c r="F5840" s="183">
        <f t="shared" si="460"/>
        <v>1266.3478</v>
      </c>
      <c r="G5840" s="112" t="s">
        <v>246</v>
      </c>
      <c r="H5840" s="69"/>
      <c r="I5840" s="188"/>
      <c r="J5840" s="76"/>
      <c r="K5840" s="88"/>
      <c r="N5840" s="18"/>
      <c r="P5840" s="4">
        <v>123.0</v>
      </c>
      <c r="Q5840" s="4"/>
      <c r="R5840" s="4"/>
      <c r="S5840" s="21"/>
      <c r="T5840" s="21"/>
      <c r="V5840" s="89"/>
      <c r="Z5840" s="73"/>
      <c r="AA5840" s="73">
        <v>0.0</v>
      </c>
      <c r="AB5840" s="4"/>
      <c r="AC5840" s="74"/>
      <c r="AD5840" s="75"/>
      <c r="AE5840" s="75"/>
      <c r="AF5840" s="76"/>
      <c r="AJ5840" s="90"/>
      <c r="AK5840" s="18"/>
      <c r="AL5840" s="8">
        <f t="shared" si="461"/>
        <v>0</v>
      </c>
      <c r="AO5840" s="8">
        <v>13.341056848219727</v>
      </c>
      <c r="AT5840" s="18"/>
      <c r="AU5840" s="91"/>
    </row>
    <row r="5841" ht="60.0" customHeight="1">
      <c r="A5841" s="62">
        <v>209.0</v>
      </c>
      <c r="B5841" s="113" t="s">
        <v>6234</v>
      </c>
      <c r="C5841" s="66"/>
      <c r="D5841" s="82"/>
      <c r="E5841" s="66"/>
      <c r="F5841" s="114"/>
      <c r="G5841" s="68"/>
      <c r="H5841" s="69"/>
      <c r="I5841" s="70">
        <v>0.0</v>
      </c>
      <c r="J5841" s="71"/>
      <c r="K5841" s="71"/>
      <c r="N5841" s="18"/>
      <c r="P5841" s="4">
        <v>124.0</v>
      </c>
      <c r="Q5841" s="4"/>
      <c r="R5841" s="5"/>
      <c r="S5841" s="21"/>
      <c r="T5841" s="21"/>
      <c r="V5841" s="72"/>
      <c r="Z5841" s="73"/>
      <c r="AA5841" s="73"/>
      <c r="AB5841" s="4"/>
      <c r="AC5841" s="74"/>
      <c r="AD5841" s="75"/>
      <c r="AE5841" s="75"/>
      <c r="AF5841" s="76"/>
      <c r="AJ5841" s="90"/>
      <c r="AK5841" s="18"/>
      <c r="AL5841" s="18"/>
      <c r="AT5841" s="18"/>
      <c r="AU5841" s="91"/>
    </row>
    <row r="5842" ht="12.0" customHeight="1">
      <c r="A5842" s="79">
        <v>5205001.0</v>
      </c>
      <c r="B5842" s="80" t="s">
        <v>6235</v>
      </c>
      <c r="C5842" s="81" t="str">
        <f t="shared" ref="C5842:C5850" si="462">IF(MROUND(AL5842/(AO5842*F5842),1)=0,"",MROUND(AL5842/(AO5842*F5842),1))</f>
        <v/>
      </c>
      <c r="D5842" s="82">
        <v>378.17</v>
      </c>
      <c r="E5842" s="83" t="s">
        <v>245</v>
      </c>
      <c r="F5842" s="84">
        <f t="shared" ref="F5842:F5850" si="463">D5842*1.22</f>
        <v>461.3674</v>
      </c>
      <c r="G5842" s="85" t="s">
        <v>246</v>
      </c>
      <c r="H5842" s="69"/>
      <c r="I5842" s="87" t="s">
        <v>1735</v>
      </c>
      <c r="J5842" s="76"/>
      <c r="K5842" s="88"/>
      <c r="N5842" s="18"/>
      <c r="P5842" s="4">
        <v>124.0</v>
      </c>
      <c r="Q5842" s="4"/>
      <c r="R5842" s="4"/>
      <c r="S5842" s="21"/>
      <c r="T5842" s="21"/>
      <c r="V5842" s="89"/>
      <c r="Z5842" s="73"/>
      <c r="AA5842" s="73">
        <v>12.000323676970382</v>
      </c>
      <c r="AB5842" s="4"/>
      <c r="AC5842" s="74"/>
      <c r="AD5842" s="75"/>
      <c r="AE5842" s="75"/>
      <c r="AF5842" s="76"/>
      <c r="AJ5842" s="90">
        <v>1205001.0</v>
      </c>
      <c r="AK5842" s="18"/>
      <c r="AL5842" s="8">
        <f t="shared" ref="AL5842:AL5850" si="464">$I$5841/9</f>
        <v>0</v>
      </c>
      <c r="AO5842" s="8">
        <v>0.5953753829068142</v>
      </c>
      <c r="AT5842" s="18"/>
      <c r="AU5842" s="91"/>
    </row>
    <row r="5843" ht="12.0" customHeight="1">
      <c r="A5843" s="97">
        <v>5205002.0</v>
      </c>
      <c r="B5843" s="92" t="s">
        <v>6236</v>
      </c>
      <c r="C5843" s="81" t="str">
        <f t="shared" si="462"/>
        <v/>
      </c>
      <c r="D5843" s="82">
        <v>252.79</v>
      </c>
      <c r="E5843" s="94" t="s">
        <v>245</v>
      </c>
      <c r="F5843" s="84">
        <f t="shared" si="463"/>
        <v>308.4038</v>
      </c>
      <c r="G5843" s="95" t="s">
        <v>246</v>
      </c>
      <c r="H5843" s="69"/>
      <c r="I5843" s="187" t="s">
        <v>6237</v>
      </c>
      <c r="J5843" s="76"/>
      <c r="K5843" s="88"/>
      <c r="N5843" s="18"/>
      <c r="P5843" s="4">
        <v>124.0</v>
      </c>
      <c r="Q5843" s="4"/>
      <c r="R5843" s="4"/>
      <c r="S5843" s="21"/>
      <c r="T5843" s="21"/>
      <c r="V5843" s="89"/>
      <c r="Z5843" s="73"/>
      <c r="AA5843" s="73">
        <v>12.002178912964538</v>
      </c>
      <c r="AB5843" s="4"/>
      <c r="AC5843" s="74"/>
      <c r="AD5843" s="75"/>
      <c r="AE5843" s="75"/>
      <c r="AF5843" s="76"/>
      <c r="AJ5843" s="90">
        <v>1205002.0</v>
      </c>
      <c r="AK5843" s="18"/>
      <c r="AL5843" s="8">
        <f t="shared" si="464"/>
        <v>0</v>
      </c>
      <c r="AO5843" s="8">
        <v>1.895242131446431</v>
      </c>
      <c r="AT5843" s="18"/>
      <c r="AU5843" s="91"/>
    </row>
    <row r="5844" ht="12.0" customHeight="1">
      <c r="A5844" s="97">
        <v>5205003.0</v>
      </c>
      <c r="B5844" s="92" t="s">
        <v>6238</v>
      </c>
      <c r="C5844" s="81" t="str">
        <f t="shared" si="462"/>
        <v/>
      </c>
      <c r="D5844" s="82">
        <v>209.44</v>
      </c>
      <c r="E5844" s="94" t="s">
        <v>245</v>
      </c>
      <c r="F5844" s="84">
        <f t="shared" si="463"/>
        <v>255.5168</v>
      </c>
      <c r="G5844" s="95" t="s">
        <v>246</v>
      </c>
      <c r="H5844" s="69"/>
      <c r="I5844" s="188"/>
      <c r="J5844" s="76"/>
      <c r="K5844" s="88"/>
      <c r="N5844" s="18"/>
      <c r="P5844" s="4">
        <v>124.0</v>
      </c>
      <c r="Q5844" s="4"/>
      <c r="R5844" s="4"/>
      <c r="S5844" s="21"/>
      <c r="T5844" s="21"/>
      <c r="V5844" s="89"/>
      <c r="Z5844" s="73"/>
      <c r="AA5844" s="73">
        <v>12.00321449444769</v>
      </c>
      <c r="AB5844" s="4"/>
      <c r="AC5844" s="74"/>
      <c r="AD5844" s="75"/>
      <c r="AE5844" s="75"/>
      <c r="AF5844" s="76"/>
      <c r="AJ5844" s="90">
        <v>1205003.0</v>
      </c>
      <c r="AK5844" s="18"/>
      <c r="AL5844" s="8">
        <f t="shared" si="464"/>
        <v>0</v>
      </c>
      <c r="AO5844" s="8">
        <v>1.199560792683503</v>
      </c>
      <c r="AT5844" s="18"/>
      <c r="AU5844" s="91"/>
    </row>
    <row r="5845" ht="12.0" customHeight="1">
      <c r="A5845" s="97">
        <v>5205004.0</v>
      </c>
      <c r="B5845" s="92" t="s">
        <v>6239</v>
      </c>
      <c r="C5845" s="81" t="str">
        <f t="shared" si="462"/>
        <v/>
      </c>
      <c r="D5845" s="82">
        <v>471.12</v>
      </c>
      <c r="E5845" s="94" t="s">
        <v>245</v>
      </c>
      <c r="F5845" s="84">
        <f t="shared" si="463"/>
        <v>574.7664</v>
      </c>
      <c r="G5845" s="95" t="s">
        <v>246</v>
      </c>
      <c r="H5845" s="69"/>
      <c r="I5845" s="76"/>
      <c r="J5845" s="76"/>
      <c r="K5845" s="88"/>
      <c r="N5845" s="18"/>
      <c r="P5845" s="4">
        <v>124.0</v>
      </c>
      <c r="Q5845" s="4"/>
      <c r="R5845" s="4"/>
      <c r="S5845" s="21"/>
      <c r="T5845" s="21"/>
      <c r="V5845" s="89"/>
      <c r="Z5845" s="73"/>
      <c r="AA5845" s="73">
        <v>11.99987009612886</v>
      </c>
      <c r="AB5845" s="4"/>
      <c r="AC5845" s="74"/>
      <c r="AD5845" s="75"/>
      <c r="AE5845" s="75"/>
      <c r="AF5845" s="76"/>
      <c r="AJ5845" s="90">
        <v>1205004.0</v>
      </c>
      <c r="AK5845" s="18"/>
      <c r="AL5845" s="8">
        <f t="shared" si="464"/>
        <v>0</v>
      </c>
      <c r="AO5845" s="8">
        <v>0.7288079840989895</v>
      </c>
      <c r="AT5845" s="18"/>
      <c r="AU5845" s="91"/>
    </row>
    <row r="5846" ht="12.0" customHeight="1">
      <c r="A5846" s="97">
        <v>5205005.0</v>
      </c>
      <c r="B5846" s="92" t="s">
        <v>6240</v>
      </c>
      <c r="C5846" s="81" t="str">
        <f t="shared" si="462"/>
        <v/>
      </c>
      <c r="D5846" s="82">
        <v>333.47</v>
      </c>
      <c r="E5846" s="94" t="s">
        <v>245</v>
      </c>
      <c r="F5846" s="84">
        <f t="shared" si="463"/>
        <v>406.8334</v>
      </c>
      <c r="G5846" s="95" t="s">
        <v>246</v>
      </c>
      <c r="H5846" s="69"/>
      <c r="I5846" s="187" t="s">
        <v>6241</v>
      </c>
      <c r="J5846" s="76"/>
      <c r="K5846" s="88"/>
      <c r="N5846" s="18"/>
      <c r="P5846" s="4">
        <v>124.0</v>
      </c>
      <c r="Q5846" s="4"/>
      <c r="R5846" s="4"/>
      <c r="S5846" s="21"/>
      <c r="T5846" s="21"/>
      <c r="V5846" s="89"/>
      <c r="Z5846" s="73"/>
      <c r="AA5846" s="73">
        <v>11.998164716678133</v>
      </c>
      <c r="AB5846" s="4"/>
      <c r="AC5846" s="74"/>
      <c r="AD5846" s="75"/>
      <c r="AE5846" s="75"/>
      <c r="AF5846" s="76"/>
      <c r="AJ5846" s="90">
        <v>1205005.0</v>
      </c>
      <c r="AK5846" s="18"/>
      <c r="AL5846" s="8">
        <f t="shared" si="464"/>
        <v>0</v>
      </c>
      <c r="AO5846" s="8">
        <v>0.7020320671610116</v>
      </c>
      <c r="AT5846" s="18"/>
      <c r="AU5846" s="91"/>
    </row>
    <row r="5847" ht="12.0" customHeight="1">
      <c r="A5847" s="97">
        <v>5205006.0</v>
      </c>
      <c r="B5847" s="92" t="s">
        <v>6242</v>
      </c>
      <c r="C5847" s="81" t="str">
        <f t="shared" si="462"/>
        <v/>
      </c>
      <c r="D5847" s="82">
        <v>684.95</v>
      </c>
      <c r="E5847" s="94" t="s">
        <v>245</v>
      </c>
      <c r="F5847" s="84">
        <f t="shared" si="463"/>
        <v>835.639</v>
      </c>
      <c r="G5847" s="95" t="s">
        <v>246</v>
      </c>
      <c r="H5847" s="69"/>
      <c r="I5847" s="188"/>
      <c r="J5847" s="76"/>
      <c r="K5847" s="88"/>
      <c r="N5847" s="18"/>
      <c r="P5847" s="4">
        <v>124.0</v>
      </c>
      <c r="Q5847" s="4"/>
      <c r="R5847" s="4"/>
      <c r="S5847" s="21"/>
      <c r="T5847" s="21"/>
      <c r="V5847" s="89"/>
      <c r="Z5847" s="73"/>
      <c r="AA5847" s="73">
        <v>11.999910648468742</v>
      </c>
      <c r="AB5847" s="4"/>
      <c r="AC5847" s="74"/>
      <c r="AD5847" s="75"/>
      <c r="AE5847" s="75"/>
      <c r="AF5847" s="76"/>
      <c r="AJ5847" s="90">
        <v>1205006.0</v>
      </c>
      <c r="AK5847" s="18"/>
      <c r="AL5847" s="8">
        <f t="shared" si="464"/>
        <v>0</v>
      </c>
      <c r="AO5847" s="8">
        <v>0.7614465892618388</v>
      </c>
      <c r="AT5847" s="18"/>
      <c r="AU5847" s="91"/>
    </row>
    <row r="5848" ht="12.0" customHeight="1">
      <c r="A5848" s="97">
        <v>5205007.0</v>
      </c>
      <c r="B5848" s="92" t="s">
        <v>6243</v>
      </c>
      <c r="C5848" s="81" t="str">
        <f t="shared" si="462"/>
        <v/>
      </c>
      <c r="D5848" s="82">
        <v>1586.68</v>
      </c>
      <c r="E5848" s="94" t="s">
        <v>245</v>
      </c>
      <c r="F5848" s="84">
        <f t="shared" si="463"/>
        <v>1935.7496</v>
      </c>
      <c r="G5848" s="95" t="s">
        <v>246</v>
      </c>
      <c r="H5848" s="69"/>
      <c r="I5848" s="76"/>
      <c r="J5848" s="76"/>
      <c r="K5848" s="88"/>
      <c r="N5848" s="18"/>
      <c r="P5848" s="4">
        <v>124.0</v>
      </c>
      <c r="Q5848" s="4"/>
      <c r="R5848" s="4"/>
      <c r="S5848" s="21"/>
      <c r="T5848" s="21"/>
      <c r="V5848" s="89"/>
      <c r="Z5848" s="73"/>
      <c r="AA5848" s="73">
        <v>11.999652854787229</v>
      </c>
      <c r="AB5848" s="4"/>
      <c r="AC5848" s="74"/>
      <c r="AD5848" s="75"/>
      <c r="AE5848" s="75"/>
      <c r="AF5848" s="76"/>
      <c r="AJ5848" s="90">
        <v>1205007.0</v>
      </c>
      <c r="AK5848" s="18"/>
      <c r="AL5848" s="8">
        <f t="shared" si="464"/>
        <v>0</v>
      </c>
      <c r="AO5848" s="8">
        <v>1.5275217361788438</v>
      </c>
      <c r="AT5848" s="18"/>
      <c r="AU5848" s="91"/>
    </row>
    <row r="5849" ht="12.0" customHeight="1">
      <c r="A5849" s="97">
        <v>5205008.0</v>
      </c>
      <c r="B5849" s="92" t="s">
        <v>6244</v>
      </c>
      <c r="C5849" s="81" t="str">
        <f t="shared" si="462"/>
        <v/>
      </c>
      <c r="D5849" s="82">
        <v>1016.84</v>
      </c>
      <c r="E5849" s="94" t="s">
        <v>245</v>
      </c>
      <c r="F5849" s="84">
        <f t="shared" si="463"/>
        <v>1240.5448</v>
      </c>
      <c r="G5849" s="95" t="s">
        <v>246</v>
      </c>
      <c r="H5849" s="69"/>
      <c r="I5849" s="187" t="s">
        <v>6245</v>
      </c>
      <c r="J5849" s="76"/>
      <c r="K5849" s="88"/>
      <c r="N5849" s="18"/>
      <c r="P5849" s="4">
        <v>124.0</v>
      </c>
      <c r="Q5849" s="4"/>
      <c r="R5849" s="4"/>
      <c r="S5849" s="21"/>
      <c r="T5849" s="21"/>
      <c r="V5849" s="89"/>
      <c r="Z5849" s="73"/>
      <c r="AA5849" s="73">
        <v>11.99987962503198</v>
      </c>
      <c r="AB5849" s="4"/>
      <c r="AC5849" s="74"/>
      <c r="AD5849" s="75"/>
      <c r="AE5849" s="75"/>
      <c r="AF5849" s="76"/>
      <c r="AJ5849" s="90">
        <v>1205008.0</v>
      </c>
      <c r="AK5849" s="18"/>
      <c r="AL5849" s="8">
        <f t="shared" si="464"/>
        <v>0</v>
      </c>
      <c r="AO5849" s="8">
        <v>1.9295421660689973</v>
      </c>
      <c r="AT5849" s="18"/>
      <c r="AU5849" s="91"/>
    </row>
    <row r="5850" ht="12.0" customHeight="1">
      <c r="A5850" s="109">
        <v>5205009.0</v>
      </c>
      <c r="B5850" s="110" t="s">
        <v>6246</v>
      </c>
      <c r="C5850" s="81" t="str">
        <f t="shared" si="462"/>
        <v/>
      </c>
      <c r="D5850" s="82">
        <v>2143.87</v>
      </c>
      <c r="E5850" s="121" t="s">
        <v>245</v>
      </c>
      <c r="F5850" s="128">
        <f t="shared" si="463"/>
        <v>2615.5214</v>
      </c>
      <c r="G5850" s="112" t="s">
        <v>246</v>
      </c>
      <c r="H5850" s="69"/>
      <c r="I5850" s="188"/>
      <c r="J5850" s="76"/>
      <c r="K5850" s="88"/>
      <c r="N5850" s="18"/>
      <c r="P5850" s="4">
        <v>124.0</v>
      </c>
      <c r="Q5850" s="4"/>
      <c r="R5850" s="4"/>
      <c r="S5850" s="21"/>
      <c r="T5850" s="21"/>
      <c r="V5850" s="89"/>
      <c r="Z5850" s="73"/>
      <c r="AA5850" s="73">
        <v>12.000342561072216</v>
      </c>
      <c r="AB5850" s="4"/>
      <c r="AC5850" s="74"/>
      <c r="AD5850" s="75"/>
      <c r="AE5850" s="75"/>
      <c r="AF5850" s="76"/>
      <c r="AJ5850" s="90">
        <v>1205009.0</v>
      </c>
      <c r="AK5850" s="18"/>
      <c r="AL5850" s="8">
        <f t="shared" si="464"/>
        <v>0</v>
      </c>
      <c r="AO5850" s="8">
        <v>1.4783707061501172</v>
      </c>
      <c r="AT5850" s="18"/>
      <c r="AU5850" s="91"/>
    </row>
    <row r="5851" ht="60.0" customHeight="1">
      <c r="A5851" s="62">
        <v>210.0</v>
      </c>
      <c r="B5851" s="113" t="s">
        <v>6247</v>
      </c>
      <c r="C5851" s="66"/>
      <c r="D5851" s="82"/>
      <c r="E5851" s="66"/>
      <c r="F5851" s="114"/>
      <c r="G5851" s="68"/>
      <c r="H5851" s="69"/>
      <c r="I5851" s="70">
        <v>0.0</v>
      </c>
      <c r="J5851" s="71"/>
      <c r="K5851" s="71"/>
      <c r="N5851" s="18"/>
      <c r="P5851" s="4">
        <v>125.0</v>
      </c>
      <c r="Q5851" s="4"/>
      <c r="R5851" s="5"/>
      <c r="S5851" s="21"/>
      <c r="T5851" s="21"/>
      <c r="V5851" s="72"/>
      <c r="Z5851" s="73"/>
      <c r="AA5851" s="73"/>
      <c r="AB5851" s="4"/>
      <c r="AC5851" s="74"/>
      <c r="AD5851" s="75"/>
      <c r="AE5851" s="75"/>
      <c r="AF5851" s="76"/>
      <c r="AJ5851" s="90"/>
      <c r="AK5851" s="18"/>
      <c r="AL5851" s="18"/>
      <c r="AT5851" s="18"/>
      <c r="AU5851" s="91"/>
    </row>
    <row r="5852" ht="12.0" customHeight="1">
      <c r="A5852" s="79">
        <v>5401006.0</v>
      </c>
      <c r="B5852" s="80" t="s">
        <v>6000</v>
      </c>
      <c r="C5852" s="81"/>
      <c r="D5852" s="82">
        <v>1592.1</v>
      </c>
      <c r="E5852" s="83" t="s">
        <v>245</v>
      </c>
      <c r="F5852" s="84">
        <f t="shared" ref="F5852:F5873" si="465">D5852*1.22</f>
        <v>1942.362</v>
      </c>
      <c r="G5852" s="85" t="s">
        <v>246</v>
      </c>
      <c r="H5852" s="69"/>
      <c r="I5852" s="76"/>
      <c r="J5852" s="76"/>
      <c r="K5852" s="88"/>
      <c r="N5852" s="18"/>
      <c r="P5852" s="4">
        <v>125.0</v>
      </c>
      <c r="Q5852" s="4"/>
      <c r="R5852" s="4"/>
      <c r="S5852" s="21"/>
      <c r="T5852" s="21"/>
      <c r="V5852" s="89"/>
      <c r="Z5852" s="73"/>
      <c r="AA5852" s="73">
        <v>20.00040480503577</v>
      </c>
      <c r="AB5852" s="4"/>
      <c r="AC5852" s="74"/>
      <c r="AD5852" s="75"/>
      <c r="AE5852" s="75"/>
      <c r="AF5852" s="76"/>
      <c r="AJ5852" s="90">
        <v>1701006.0</v>
      </c>
      <c r="AK5852" s="18"/>
      <c r="AL5852" s="18"/>
      <c r="AT5852" s="18"/>
      <c r="AU5852" s="91"/>
    </row>
    <row r="5853" ht="12.0" customHeight="1">
      <c r="A5853" s="97">
        <v>5401007.0</v>
      </c>
      <c r="B5853" s="92" t="s">
        <v>6001</v>
      </c>
      <c r="C5853" s="93"/>
      <c r="D5853" s="82">
        <v>908.22</v>
      </c>
      <c r="E5853" s="94" t="s">
        <v>245</v>
      </c>
      <c r="F5853" s="84">
        <f t="shared" si="465"/>
        <v>1108.0284</v>
      </c>
      <c r="G5853" s="95" t="s">
        <v>246</v>
      </c>
      <c r="H5853" s="69"/>
      <c r="I5853" s="76"/>
      <c r="J5853" s="76"/>
      <c r="K5853" s="88"/>
      <c r="N5853" s="18"/>
      <c r="P5853" s="4">
        <v>125.0</v>
      </c>
      <c r="Q5853" s="4"/>
      <c r="R5853" s="4"/>
      <c r="S5853" s="21"/>
      <c r="T5853" s="21"/>
      <c r="V5853" s="89"/>
      <c r="Z5853" s="73"/>
      <c r="AA5853" s="73">
        <v>20.000709622480827</v>
      </c>
      <c r="AB5853" s="4"/>
      <c r="AC5853" s="74"/>
      <c r="AD5853" s="75"/>
      <c r="AE5853" s="75"/>
      <c r="AF5853" s="76"/>
      <c r="AJ5853" s="90">
        <v>1701007.0</v>
      </c>
      <c r="AK5853" s="18"/>
      <c r="AL5853" s="18"/>
      <c r="AT5853" s="18"/>
      <c r="AU5853" s="91"/>
    </row>
    <row r="5854" ht="12.0" customHeight="1">
      <c r="A5854" s="97">
        <v>5401008.0</v>
      </c>
      <c r="B5854" s="92" t="s">
        <v>6002</v>
      </c>
      <c r="C5854" s="93"/>
      <c r="D5854" s="82">
        <v>1400.47</v>
      </c>
      <c r="E5854" s="94" t="s">
        <v>245</v>
      </c>
      <c r="F5854" s="84">
        <f t="shared" si="465"/>
        <v>1708.5734</v>
      </c>
      <c r="G5854" s="95" t="s">
        <v>246</v>
      </c>
      <c r="H5854" s="69"/>
      <c r="I5854" s="76"/>
      <c r="J5854" s="76"/>
      <c r="K5854" s="88"/>
      <c r="N5854" s="18"/>
      <c r="P5854" s="4">
        <v>125.0</v>
      </c>
      <c r="Q5854" s="4"/>
      <c r="R5854" s="4"/>
      <c r="S5854" s="21"/>
      <c r="T5854" s="21"/>
      <c r="V5854" s="89"/>
      <c r="Z5854" s="73"/>
      <c r="AA5854" s="73">
        <v>20.000230099287847</v>
      </c>
      <c r="AB5854" s="4"/>
      <c r="AC5854" s="74"/>
      <c r="AD5854" s="75"/>
      <c r="AE5854" s="75"/>
      <c r="AF5854" s="76"/>
      <c r="AJ5854" s="90">
        <v>1701008.0</v>
      </c>
      <c r="AK5854" s="18"/>
      <c r="AL5854" s="18"/>
      <c r="AT5854" s="18"/>
      <c r="AU5854" s="91"/>
    </row>
    <row r="5855" ht="12.0" customHeight="1">
      <c r="A5855" s="97">
        <v>5202001.0</v>
      </c>
      <c r="B5855" s="92" t="s">
        <v>6248</v>
      </c>
      <c r="C5855" s="81" t="str">
        <f t="shared" ref="C5855:C5871" si="466">IF(MROUND(AL5855/(AO5855*F5855),1)=0,"",MROUND(AL5855/(AO5855*F5855),1))</f>
        <v/>
      </c>
      <c r="D5855" s="82">
        <v>265.55</v>
      </c>
      <c r="E5855" s="94" t="s">
        <v>245</v>
      </c>
      <c r="F5855" s="84">
        <f t="shared" si="465"/>
        <v>323.971</v>
      </c>
      <c r="G5855" s="95" t="s">
        <v>274</v>
      </c>
      <c r="H5855" s="69"/>
      <c r="I5855" s="87"/>
      <c r="J5855" s="100"/>
      <c r="K5855" s="88"/>
      <c r="N5855" s="18"/>
      <c r="P5855" s="4">
        <v>125.0</v>
      </c>
      <c r="Q5855" s="4"/>
      <c r="R5855" s="4"/>
      <c r="S5855" s="21"/>
      <c r="T5855" s="21"/>
      <c r="V5855" s="89"/>
      <c r="Z5855" s="73"/>
      <c r="AA5855" s="73">
        <v>12.002304811293584</v>
      </c>
      <c r="AB5855" s="4"/>
      <c r="AC5855" s="74"/>
      <c r="AD5855" s="75"/>
      <c r="AE5855" s="75"/>
      <c r="AF5855" s="76"/>
      <c r="AJ5855" s="90">
        <v>1202001.0</v>
      </c>
      <c r="AK5855" s="18"/>
      <c r="AL5855" s="8">
        <f t="shared" ref="AL5855:AL5871" si="467">$I$5851/17</f>
        <v>0</v>
      </c>
      <c r="AO5855" s="8">
        <v>0.2541299899922184</v>
      </c>
      <c r="AT5855" s="18"/>
      <c r="AU5855" s="91"/>
    </row>
    <row r="5856" ht="12.0" customHeight="1">
      <c r="A5856" s="97">
        <v>5211001.0</v>
      </c>
      <c r="B5856" s="92" t="s">
        <v>6249</v>
      </c>
      <c r="C5856" s="81" t="str">
        <f t="shared" si="466"/>
        <v/>
      </c>
      <c r="D5856" s="82">
        <v>943.52</v>
      </c>
      <c r="E5856" s="94" t="s">
        <v>245</v>
      </c>
      <c r="F5856" s="84">
        <f t="shared" si="465"/>
        <v>1151.0944</v>
      </c>
      <c r="G5856" s="95" t="s">
        <v>274</v>
      </c>
      <c r="H5856" s="69"/>
      <c r="I5856" s="87" t="s">
        <v>1735</v>
      </c>
      <c r="J5856" s="100"/>
      <c r="K5856" s="88"/>
      <c r="N5856" s="18"/>
      <c r="P5856" s="4">
        <v>125.0</v>
      </c>
      <c r="Q5856" s="4"/>
      <c r="R5856" s="4"/>
      <c r="S5856" s="21"/>
      <c r="T5856" s="21"/>
      <c r="V5856" s="89"/>
      <c r="Z5856" s="73"/>
      <c r="AA5856" s="73">
        <v>12.002304811293584</v>
      </c>
      <c r="AB5856" s="4"/>
      <c r="AC5856" s="74"/>
      <c r="AD5856" s="75"/>
      <c r="AE5856" s="75"/>
      <c r="AF5856" s="76"/>
      <c r="AJ5856" s="90"/>
      <c r="AK5856" s="18"/>
      <c r="AL5856" s="8">
        <f t="shared" si="467"/>
        <v>0</v>
      </c>
      <c r="AO5856" s="8">
        <v>2.727201288963925</v>
      </c>
      <c r="AT5856" s="18"/>
      <c r="AU5856" s="91"/>
    </row>
    <row r="5857" ht="12.0" customHeight="1">
      <c r="A5857" s="97">
        <v>5202002.0</v>
      </c>
      <c r="B5857" s="92" t="s">
        <v>6250</v>
      </c>
      <c r="C5857" s="81" t="str">
        <f t="shared" si="466"/>
        <v/>
      </c>
      <c r="D5857" s="82">
        <v>205.67</v>
      </c>
      <c r="E5857" s="94" t="s">
        <v>245</v>
      </c>
      <c r="F5857" s="84">
        <f t="shared" si="465"/>
        <v>250.9174</v>
      </c>
      <c r="G5857" s="95" t="s">
        <v>246</v>
      </c>
      <c r="H5857" s="69"/>
      <c r="I5857" s="187" t="s">
        <v>6251</v>
      </c>
      <c r="J5857" s="76"/>
      <c r="K5857" s="88"/>
      <c r="N5857" s="18"/>
      <c r="P5857" s="4">
        <v>125.0</v>
      </c>
      <c r="Q5857" s="4"/>
      <c r="R5857" s="4"/>
      <c r="S5857" s="21"/>
      <c r="T5857" s="21"/>
      <c r="V5857" s="89"/>
      <c r="Z5857" s="73"/>
      <c r="AA5857" s="73">
        <v>11.999702425234332</v>
      </c>
      <c r="AB5857" s="4"/>
      <c r="AC5857" s="74"/>
      <c r="AD5857" s="75"/>
      <c r="AE5857" s="75"/>
      <c r="AF5857" s="76"/>
      <c r="AJ5857" s="90">
        <v>1202002.0</v>
      </c>
      <c r="AK5857" s="18"/>
      <c r="AL5857" s="8">
        <f t="shared" si="467"/>
        <v>0</v>
      </c>
      <c r="AO5857" s="8">
        <v>1.056838348885386</v>
      </c>
      <c r="AT5857" s="18"/>
      <c r="AU5857" s="91"/>
    </row>
    <row r="5858" ht="12.0" customHeight="1">
      <c r="A5858" s="97">
        <v>5202003.0</v>
      </c>
      <c r="B5858" s="92" t="s">
        <v>6252</v>
      </c>
      <c r="C5858" s="81" t="str">
        <f t="shared" si="466"/>
        <v/>
      </c>
      <c r="D5858" s="82">
        <v>161.27</v>
      </c>
      <c r="E5858" s="94" t="s">
        <v>245</v>
      </c>
      <c r="F5858" s="84">
        <f t="shared" si="465"/>
        <v>196.7494</v>
      </c>
      <c r="G5858" s="95" t="s">
        <v>246</v>
      </c>
      <c r="H5858" s="69"/>
      <c r="I5858" s="188"/>
      <c r="J5858" s="76"/>
      <c r="K5858" s="88"/>
      <c r="N5858" s="18"/>
      <c r="P5858" s="4">
        <v>125.0</v>
      </c>
      <c r="Q5858" s="4"/>
      <c r="R5858" s="4"/>
      <c r="S5858" s="21"/>
      <c r="T5858" s="21"/>
      <c r="V5858" s="89"/>
      <c r="Z5858" s="73"/>
      <c r="AA5858" s="73">
        <v>12.00189753320683</v>
      </c>
      <c r="AB5858" s="4"/>
      <c r="AC5858" s="74"/>
      <c r="AD5858" s="75"/>
      <c r="AE5858" s="75"/>
      <c r="AF5858" s="76"/>
      <c r="AJ5858" s="90">
        <v>1202003.0</v>
      </c>
      <c r="AK5858" s="18"/>
      <c r="AL5858" s="8">
        <f t="shared" si="467"/>
        <v>0</v>
      </c>
      <c r="AO5858" s="8">
        <v>3.298540962445533</v>
      </c>
      <c r="AT5858" s="18"/>
      <c r="AU5858" s="91"/>
    </row>
    <row r="5859" ht="12.0" customHeight="1">
      <c r="A5859" s="97">
        <v>5202004.0</v>
      </c>
      <c r="B5859" s="92" t="s">
        <v>6253</v>
      </c>
      <c r="C5859" s="81" t="str">
        <f t="shared" si="466"/>
        <v/>
      </c>
      <c r="D5859" s="82">
        <v>373.81</v>
      </c>
      <c r="E5859" s="94" t="s">
        <v>245</v>
      </c>
      <c r="F5859" s="84">
        <f t="shared" si="465"/>
        <v>456.0482</v>
      </c>
      <c r="G5859" s="95" t="s">
        <v>274</v>
      </c>
      <c r="H5859" s="69"/>
      <c r="I5859" s="76"/>
      <c r="J5859" s="100"/>
      <c r="K5859" s="88"/>
      <c r="N5859" s="18"/>
      <c r="P5859" s="4">
        <v>125.0</v>
      </c>
      <c r="Q5859" s="4"/>
      <c r="R5859" s="4"/>
      <c r="S5859" s="21"/>
      <c r="T5859" s="21"/>
      <c r="V5859" s="89"/>
      <c r="Z5859" s="73"/>
      <c r="AA5859" s="73">
        <v>12.000654878847413</v>
      </c>
      <c r="AB5859" s="4"/>
      <c r="AC5859" s="74"/>
      <c r="AD5859" s="75"/>
      <c r="AE5859" s="75"/>
      <c r="AF5859" s="76"/>
      <c r="AJ5859" s="90">
        <v>1202004.0</v>
      </c>
      <c r="AK5859" s="18"/>
      <c r="AL5859" s="8">
        <f t="shared" si="467"/>
        <v>0</v>
      </c>
      <c r="AO5859" s="8">
        <v>0.294623495221201</v>
      </c>
      <c r="AT5859" s="18"/>
      <c r="AU5859" s="91"/>
    </row>
    <row r="5860" ht="12.0" customHeight="1">
      <c r="A5860" s="97">
        <v>5211002.0</v>
      </c>
      <c r="B5860" s="92" t="s">
        <v>6254</v>
      </c>
      <c r="C5860" s="81" t="str">
        <f t="shared" si="466"/>
        <v/>
      </c>
      <c r="D5860" s="82">
        <v>1517.9</v>
      </c>
      <c r="E5860" s="94" t="s">
        <v>245</v>
      </c>
      <c r="F5860" s="84">
        <f t="shared" si="465"/>
        <v>1851.838</v>
      </c>
      <c r="G5860" s="95" t="s">
        <v>274</v>
      </c>
      <c r="H5860" s="69"/>
      <c r="I5860" s="76"/>
      <c r="J5860" s="100"/>
      <c r="K5860" s="88"/>
      <c r="N5860" s="18"/>
      <c r="P5860" s="4">
        <v>125.0</v>
      </c>
      <c r="Q5860" s="4"/>
      <c r="R5860" s="4"/>
      <c r="S5860" s="21"/>
      <c r="T5860" s="21"/>
      <c r="V5860" s="89"/>
      <c r="Z5860" s="73"/>
      <c r="AA5860" s="73">
        <v>12.000654878847413</v>
      </c>
      <c r="AB5860" s="4"/>
      <c r="AC5860" s="74"/>
      <c r="AD5860" s="75"/>
      <c r="AE5860" s="75"/>
      <c r="AF5860" s="76"/>
      <c r="AJ5860" s="90"/>
      <c r="AK5860" s="18"/>
      <c r="AL5860" s="8">
        <f t="shared" si="467"/>
        <v>0</v>
      </c>
      <c r="AO5860" s="8">
        <v>1.285542318959577</v>
      </c>
      <c r="AT5860" s="18"/>
      <c r="AU5860" s="91"/>
    </row>
    <row r="5861" ht="12.0" customHeight="1">
      <c r="A5861" s="97">
        <v>5202005.0</v>
      </c>
      <c r="B5861" s="92" t="s">
        <v>6255</v>
      </c>
      <c r="C5861" s="81" t="str">
        <f t="shared" si="466"/>
        <v/>
      </c>
      <c r="D5861" s="82">
        <v>247.19</v>
      </c>
      <c r="E5861" s="94" t="s">
        <v>245</v>
      </c>
      <c r="F5861" s="84">
        <f t="shared" si="465"/>
        <v>301.5718</v>
      </c>
      <c r="G5861" s="95" t="s">
        <v>246</v>
      </c>
      <c r="H5861" s="69"/>
      <c r="I5861" s="187" t="s">
        <v>6256</v>
      </c>
      <c r="J5861" s="76"/>
      <c r="K5861" s="88"/>
      <c r="N5861" s="18"/>
      <c r="P5861" s="4">
        <v>125.0</v>
      </c>
      <c r="Q5861" s="4"/>
      <c r="R5861" s="4"/>
      <c r="S5861" s="21"/>
      <c r="T5861" s="21"/>
      <c r="V5861" s="89"/>
      <c r="Z5861" s="73"/>
      <c r="AA5861" s="73">
        <v>12.001733102253041</v>
      </c>
      <c r="AB5861" s="4"/>
      <c r="AC5861" s="74"/>
      <c r="AD5861" s="75"/>
      <c r="AE5861" s="75"/>
      <c r="AF5861" s="76"/>
      <c r="AJ5861" s="90">
        <v>1202005.0</v>
      </c>
      <c r="AK5861" s="18"/>
      <c r="AL5861" s="8">
        <f t="shared" si="467"/>
        <v>0</v>
      </c>
      <c r="AO5861" s="8">
        <v>1.3870926935229335</v>
      </c>
      <c r="AT5861" s="18"/>
      <c r="AU5861" s="91"/>
    </row>
    <row r="5862" ht="12.0" customHeight="1">
      <c r="A5862" s="97">
        <v>5202006.0</v>
      </c>
      <c r="B5862" s="92" t="s">
        <v>6257</v>
      </c>
      <c r="C5862" s="81" t="str">
        <f t="shared" si="466"/>
        <v/>
      </c>
      <c r="D5862" s="82">
        <v>295.4</v>
      </c>
      <c r="E5862" s="94" t="s">
        <v>245</v>
      </c>
      <c r="F5862" s="84">
        <f t="shared" si="465"/>
        <v>360.388</v>
      </c>
      <c r="G5862" s="95" t="s">
        <v>246</v>
      </c>
      <c r="H5862" s="69"/>
      <c r="I5862" s="188"/>
      <c r="J5862" s="76"/>
      <c r="K5862" s="88"/>
      <c r="N5862" s="18"/>
      <c r="P5862" s="4">
        <v>125.0</v>
      </c>
      <c r="Q5862" s="4"/>
      <c r="R5862" s="4"/>
      <c r="S5862" s="21"/>
      <c r="T5862" s="21"/>
      <c r="V5862" s="89"/>
      <c r="Z5862" s="73"/>
      <c r="AA5862" s="73">
        <v>12.001450326323422</v>
      </c>
      <c r="AB5862" s="4"/>
      <c r="AC5862" s="74"/>
      <c r="AD5862" s="75"/>
      <c r="AE5862" s="75"/>
      <c r="AF5862" s="76"/>
      <c r="AJ5862" s="90">
        <v>1202006.0</v>
      </c>
      <c r="AK5862" s="18"/>
      <c r="AL5862" s="8">
        <f t="shared" si="467"/>
        <v>0</v>
      </c>
      <c r="AO5862" s="8">
        <v>7.379875523515624</v>
      </c>
      <c r="AT5862" s="18"/>
      <c r="AU5862" s="91"/>
    </row>
    <row r="5863" ht="12.0" customHeight="1">
      <c r="A5863" s="97">
        <v>5202007.0</v>
      </c>
      <c r="B5863" s="92" t="s">
        <v>6258</v>
      </c>
      <c r="C5863" s="81" t="str">
        <f t="shared" si="466"/>
        <v/>
      </c>
      <c r="D5863" s="82">
        <v>420.43</v>
      </c>
      <c r="E5863" s="94" t="s">
        <v>245</v>
      </c>
      <c r="F5863" s="84">
        <f t="shared" si="465"/>
        <v>512.9246</v>
      </c>
      <c r="G5863" s="95" t="s">
        <v>246</v>
      </c>
      <c r="H5863" s="69"/>
      <c r="I5863" s="19" t="s">
        <v>6017</v>
      </c>
      <c r="J5863" s="76"/>
      <c r="K5863" s="88"/>
      <c r="N5863" s="18"/>
      <c r="P5863" s="4">
        <v>125.0</v>
      </c>
      <c r="Q5863" s="4"/>
      <c r="R5863" s="4"/>
      <c r="S5863" s="21"/>
      <c r="T5863" s="21"/>
      <c r="V5863" s="89"/>
      <c r="Z5863" s="73"/>
      <c r="AA5863" s="73">
        <v>11.998253211543371</v>
      </c>
      <c r="AB5863" s="4"/>
      <c r="AC5863" s="74"/>
      <c r="AD5863" s="75"/>
      <c r="AE5863" s="75"/>
      <c r="AF5863" s="76"/>
      <c r="AJ5863" s="90">
        <v>1202007.0</v>
      </c>
      <c r="AK5863" s="18"/>
      <c r="AL5863" s="8">
        <f t="shared" si="467"/>
        <v>0</v>
      </c>
      <c r="AO5863" s="8">
        <v>22.994940907209745</v>
      </c>
      <c r="AT5863" s="18"/>
      <c r="AU5863" s="91"/>
    </row>
    <row r="5864" ht="12.0" customHeight="1">
      <c r="A5864" s="97">
        <v>5202008.0</v>
      </c>
      <c r="B5864" s="92" t="s">
        <v>6259</v>
      </c>
      <c r="C5864" s="81" t="str">
        <f t="shared" si="466"/>
        <v/>
      </c>
      <c r="D5864" s="82">
        <v>513.04</v>
      </c>
      <c r="E5864" s="94" t="s">
        <v>245</v>
      </c>
      <c r="F5864" s="84">
        <f t="shared" si="465"/>
        <v>625.9088</v>
      </c>
      <c r="G5864" s="95" t="s">
        <v>274</v>
      </c>
      <c r="H5864" s="69"/>
      <c r="J5864" s="100"/>
      <c r="K5864" s="88"/>
      <c r="N5864" s="18"/>
      <c r="P5864" s="4">
        <v>125.0</v>
      </c>
      <c r="Q5864" s="4"/>
      <c r="R5864" s="4"/>
      <c r="S5864" s="21"/>
      <c r="T5864" s="21"/>
      <c r="V5864" s="89"/>
      <c r="Z5864" s="73"/>
      <c r="AA5864" s="73">
        <v>12.000477156149344</v>
      </c>
      <c r="AB5864" s="4"/>
      <c r="AC5864" s="74"/>
      <c r="AD5864" s="75"/>
      <c r="AE5864" s="75"/>
      <c r="AF5864" s="76"/>
      <c r="AJ5864" s="90">
        <v>1202008.0</v>
      </c>
      <c r="AK5864" s="18"/>
      <c r="AL5864" s="8">
        <f t="shared" si="467"/>
        <v>0</v>
      </c>
      <c r="AO5864" s="8">
        <v>0.44068407429640766</v>
      </c>
      <c r="AT5864" s="18"/>
      <c r="AU5864" s="91"/>
    </row>
    <row r="5865" ht="12.0" customHeight="1">
      <c r="A5865" s="97">
        <v>5211003.0</v>
      </c>
      <c r="B5865" s="92" t="s">
        <v>6260</v>
      </c>
      <c r="C5865" s="81" t="str">
        <f t="shared" si="466"/>
        <v/>
      </c>
      <c r="D5865" s="82">
        <v>2518.23</v>
      </c>
      <c r="E5865" s="94" t="s">
        <v>245</v>
      </c>
      <c r="F5865" s="84">
        <f t="shared" si="465"/>
        <v>3072.2406</v>
      </c>
      <c r="G5865" s="95" t="s">
        <v>274</v>
      </c>
      <c r="H5865" s="69"/>
      <c r="J5865" s="100"/>
      <c r="K5865" s="88"/>
      <c r="N5865" s="18"/>
      <c r="P5865" s="4">
        <v>125.0</v>
      </c>
      <c r="Q5865" s="4"/>
      <c r="R5865" s="4"/>
      <c r="S5865" s="21"/>
      <c r="T5865" s="21"/>
      <c r="V5865" s="89"/>
      <c r="Z5865" s="73"/>
      <c r="AA5865" s="73">
        <v>12.000477156149344</v>
      </c>
      <c r="AB5865" s="4"/>
      <c r="AC5865" s="74"/>
      <c r="AD5865" s="75"/>
      <c r="AE5865" s="75"/>
      <c r="AF5865" s="76"/>
      <c r="AJ5865" s="90"/>
      <c r="AK5865" s="18"/>
      <c r="AL5865" s="8">
        <f t="shared" si="467"/>
        <v>0</v>
      </c>
      <c r="AO5865" s="8">
        <v>1.1409348983874368</v>
      </c>
      <c r="AT5865" s="18"/>
      <c r="AU5865" s="91"/>
    </row>
    <row r="5866" ht="12.0" customHeight="1">
      <c r="A5866" s="97">
        <v>5202009.0</v>
      </c>
      <c r="B5866" s="92" t="s">
        <v>6261</v>
      </c>
      <c r="C5866" s="81" t="str">
        <f t="shared" si="466"/>
        <v/>
      </c>
      <c r="D5866" s="82">
        <v>1321.6</v>
      </c>
      <c r="E5866" s="94" t="s">
        <v>245</v>
      </c>
      <c r="F5866" s="84">
        <f t="shared" si="465"/>
        <v>1612.352</v>
      </c>
      <c r="G5866" s="95" t="s">
        <v>246</v>
      </c>
      <c r="H5866" s="69"/>
      <c r="J5866" s="76"/>
      <c r="K5866" s="88"/>
      <c r="N5866" s="18"/>
      <c r="P5866" s="4">
        <v>125.0</v>
      </c>
      <c r="Q5866" s="4"/>
      <c r="R5866" s="4"/>
      <c r="S5866" s="21"/>
      <c r="T5866" s="21"/>
      <c r="V5866" s="89"/>
      <c r="Z5866" s="73"/>
      <c r="AA5866" s="73">
        <v>11.999722148257064</v>
      </c>
      <c r="AB5866" s="4"/>
      <c r="AC5866" s="74"/>
      <c r="AD5866" s="75"/>
      <c r="AE5866" s="75"/>
      <c r="AF5866" s="76"/>
      <c r="AJ5866" s="90">
        <v>1202009.0</v>
      </c>
      <c r="AK5866" s="18"/>
      <c r="AL5866" s="8">
        <f t="shared" si="467"/>
        <v>0</v>
      </c>
      <c r="AO5866" s="8">
        <v>1.1445582732864117</v>
      </c>
      <c r="AT5866" s="18"/>
      <c r="AU5866" s="91"/>
    </row>
    <row r="5867" ht="12.0" customHeight="1">
      <c r="A5867" s="97">
        <v>5202010.0</v>
      </c>
      <c r="B5867" s="92" t="s">
        <v>6262</v>
      </c>
      <c r="C5867" s="81" t="str">
        <f t="shared" si="466"/>
        <v/>
      </c>
      <c r="D5867" s="82">
        <v>1004.48</v>
      </c>
      <c r="E5867" s="94" t="s">
        <v>245</v>
      </c>
      <c r="F5867" s="84">
        <f t="shared" si="465"/>
        <v>1225.4656</v>
      </c>
      <c r="G5867" s="95" t="s">
        <v>246</v>
      </c>
      <c r="H5867" s="69"/>
      <c r="J5867" s="76"/>
      <c r="K5867" s="88"/>
      <c r="N5867" s="18"/>
      <c r="P5867" s="4">
        <v>125.0</v>
      </c>
      <c r="Q5867" s="4"/>
      <c r="R5867" s="4"/>
      <c r="S5867" s="21"/>
      <c r="T5867" s="21"/>
      <c r="V5867" s="89"/>
      <c r="Z5867" s="73"/>
      <c r="AA5867" s="73">
        <v>11.999634436117702</v>
      </c>
      <c r="AB5867" s="4"/>
      <c r="AC5867" s="74"/>
      <c r="AD5867" s="75"/>
      <c r="AE5867" s="75"/>
      <c r="AF5867" s="76"/>
      <c r="AJ5867" s="90">
        <v>1202010.0</v>
      </c>
      <c r="AK5867" s="18"/>
      <c r="AL5867" s="8">
        <f t="shared" si="467"/>
        <v>0</v>
      </c>
      <c r="AO5867" s="8">
        <v>0.9500712334372362</v>
      </c>
      <c r="AT5867" s="18"/>
      <c r="AU5867" s="91"/>
    </row>
    <row r="5868" ht="12.0" customHeight="1">
      <c r="A5868" s="97">
        <v>5202011.0</v>
      </c>
      <c r="B5868" s="92" t="s">
        <v>6263</v>
      </c>
      <c r="C5868" s="81" t="str">
        <f t="shared" si="466"/>
        <v/>
      </c>
      <c r="D5868" s="82">
        <v>821.62</v>
      </c>
      <c r="E5868" s="94" t="s">
        <v>245</v>
      </c>
      <c r="F5868" s="84">
        <f t="shared" si="465"/>
        <v>1002.3764</v>
      </c>
      <c r="G5868" s="95" t="s">
        <v>246</v>
      </c>
      <c r="H5868" s="69"/>
      <c r="J5868" s="76"/>
      <c r="K5868" s="88"/>
      <c r="N5868" s="18"/>
      <c r="P5868" s="4">
        <v>125.0</v>
      </c>
      <c r="Q5868" s="4"/>
      <c r="R5868" s="4"/>
      <c r="S5868" s="21"/>
      <c r="T5868" s="21"/>
      <c r="V5868" s="89"/>
      <c r="Z5868" s="73"/>
      <c r="AA5868" s="73">
        <v>12.0</v>
      </c>
      <c r="AB5868" s="4"/>
      <c r="AC5868" s="74"/>
      <c r="AD5868" s="75"/>
      <c r="AE5868" s="75"/>
      <c r="AF5868" s="76"/>
      <c r="AJ5868" s="90">
        <v>1202011.0</v>
      </c>
      <c r="AK5868" s="18"/>
      <c r="AL5868" s="8">
        <f t="shared" si="467"/>
        <v>0</v>
      </c>
      <c r="AO5868" s="8">
        <v>24.603120909450848</v>
      </c>
      <c r="AT5868" s="18"/>
      <c r="AU5868" s="91"/>
    </row>
    <row r="5869" ht="12.0" customHeight="1">
      <c r="A5869" s="97">
        <v>5202012.0</v>
      </c>
      <c r="B5869" s="92" t="s">
        <v>6264</v>
      </c>
      <c r="C5869" s="81" t="str">
        <f t="shared" si="466"/>
        <v/>
      </c>
      <c r="D5869" s="82">
        <v>2621.94</v>
      </c>
      <c r="E5869" s="94" t="s">
        <v>245</v>
      </c>
      <c r="F5869" s="84">
        <f t="shared" si="465"/>
        <v>3198.7668</v>
      </c>
      <c r="G5869" s="95" t="s">
        <v>246</v>
      </c>
      <c r="H5869" s="69"/>
      <c r="I5869" s="187" t="s">
        <v>6265</v>
      </c>
      <c r="J5869" s="76"/>
      <c r="K5869" s="88"/>
      <c r="N5869" s="18"/>
      <c r="P5869" s="4">
        <v>125.0</v>
      </c>
      <c r="Q5869" s="4"/>
      <c r="R5869" s="4"/>
      <c r="S5869" s="21"/>
      <c r="T5869" s="21"/>
      <c r="V5869" s="89"/>
      <c r="Z5869" s="73"/>
      <c r="AA5869" s="73">
        <v>12.00004668370623</v>
      </c>
      <c r="AB5869" s="4"/>
      <c r="AC5869" s="74"/>
      <c r="AD5869" s="75"/>
      <c r="AE5869" s="75"/>
      <c r="AF5869" s="76"/>
      <c r="AJ5869" s="90">
        <v>1202012.0</v>
      </c>
      <c r="AK5869" s="18"/>
      <c r="AL5869" s="8">
        <f t="shared" si="467"/>
        <v>0</v>
      </c>
      <c r="AO5869" s="8">
        <v>3.261799679602023</v>
      </c>
      <c r="AT5869" s="18"/>
      <c r="AU5869" s="91"/>
    </row>
    <row r="5870" ht="12.0" customHeight="1">
      <c r="A5870" s="97">
        <v>5202013.0</v>
      </c>
      <c r="B5870" s="92" t="s">
        <v>6266</v>
      </c>
      <c r="C5870" s="81" t="str">
        <f t="shared" si="466"/>
        <v/>
      </c>
      <c r="D5870" s="82">
        <v>1038.21</v>
      </c>
      <c r="E5870" s="94" t="s">
        <v>245</v>
      </c>
      <c r="F5870" s="84">
        <f t="shared" si="465"/>
        <v>1266.6162</v>
      </c>
      <c r="G5870" s="95" t="s">
        <v>246</v>
      </c>
      <c r="H5870" s="69"/>
      <c r="I5870" s="188"/>
      <c r="J5870" s="76"/>
      <c r="K5870" s="88"/>
      <c r="N5870" s="18"/>
      <c r="P5870" s="4">
        <v>125.0</v>
      </c>
      <c r="Q5870" s="4"/>
      <c r="R5870" s="4"/>
      <c r="S5870" s="21"/>
      <c r="T5870" s="21"/>
      <c r="V5870" s="89"/>
      <c r="Z5870" s="73"/>
      <c r="AA5870" s="73">
        <v>12.000412638528644</v>
      </c>
      <c r="AB5870" s="4"/>
      <c r="AC5870" s="74"/>
      <c r="AD5870" s="75"/>
      <c r="AE5870" s="75"/>
      <c r="AF5870" s="76"/>
      <c r="AJ5870" s="90">
        <v>1202013.0</v>
      </c>
      <c r="AK5870" s="18"/>
      <c r="AL5870" s="8">
        <f t="shared" si="467"/>
        <v>0</v>
      </c>
      <c r="AO5870" s="8">
        <v>25.196856038121144</v>
      </c>
      <c r="AT5870" s="18"/>
      <c r="AU5870" s="91"/>
    </row>
    <row r="5871" ht="12.0" customHeight="1">
      <c r="A5871" s="97">
        <v>5202014.0</v>
      </c>
      <c r="B5871" s="92" t="s">
        <v>6267</v>
      </c>
      <c r="C5871" s="81" t="str">
        <f t="shared" si="466"/>
        <v/>
      </c>
      <c r="D5871" s="82">
        <v>1953.79</v>
      </c>
      <c r="E5871" s="94" t="s">
        <v>245</v>
      </c>
      <c r="F5871" s="84">
        <f t="shared" si="465"/>
        <v>2383.6238</v>
      </c>
      <c r="G5871" s="95" t="s">
        <v>246</v>
      </c>
      <c r="H5871" s="69"/>
      <c r="I5871" s="76"/>
      <c r="J5871" s="76"/>
      <c r="K5871" s="88"/>
      <c r="N5871" s="18"/>
      <c r="P5871" s="4">
        <v>125.0</v>
      </c>
      <c r="Q5871" s="4"/>
      <c r="R5871" s="4"/>
      <c r="S5871" s="21"/>
      <c r="T5871" s="21"/>
      <c r="V5871" s="89"/>
      <c r="Z5871" s="73"/>
      <c r="AA5871" s="73">
        <v>12.00028191735123</v>
      </c>
      <c r="AB5871" s="4"/>
      <c r="AC5871" s="74"/>
      <c r="AD5871" s="75"/>
      <c r="AE5871" s="75"/>
      <c r="AF5871" s="76"/>
      <c r="AJ5871" s="90">
        <v>1202014.0</v>
      </c>
      <c r="AK5871" s="18"/>
      <c r="AL5871" s="8">
        <f t="shared" si="467"/>
        <v>0</v>
      </c>
      <c r="AO5871" s="8">
        <v>1.0890769075954194</v>
      </c>
      <c r="AT5871" s="18"/>
      <c r="AU5871" s="91"/>
    </row>
    <row r="5872" ht="12.0" customHeight="1">
      <c r="A5872" s="97">
        <v>3704001.0</v>
      </c>
      <c r="B5872" s="92" t="s">
        <v>2892</v>
      </c>
      <c r="C5872" s="93"/>
      <c r="D5872" s="82">
        <v>277.08</v>
      </c>
      <c r="E5872" s="106" t="s">
        <v>507</v>
      </c>
      <c r="F5872" s="84">
        <f t="shared" si="465"/>
        <v>338.0376</v>
      </c>
      <c r="G5872" s="95" t="s">
        <v>274</v>
      </c>
      <c r="H5872" s="69"/>
      <c r="I5872" s="76"/>
      <c r="J5872" s="100"/>
      <c r="K5872" s="88"/>
      <c r="N5872" s="18"/>
      <c r="P5872" s="4">
        <v>125.0</v>
      </c>
      <c r="Q5872" s="4"/>
      <c r="R5872" s="4"/>
      <c r="S5872" s="21"/>
      <c r="T5872" s="21"/>
      <c r="V5872" s="89"/>
      <c r="Z5872" s="73"/>
      <c r="AA5872" s="73">
        <v>14.997239094422966</v>
      </c>
      <c r="AB5872" s="4"/>
      <c r="AC5872" s="74"/>
      <c r="AD5872" s="75"/>
      <c r="AE5872" s="75"/>
      <c r="AF5872" s="76"/>
      <c r="AJ5872" s="90"/>
      <c r="AK5872" s="18"/>
      <c r="AL5872" s="18"/>
      <c r="AT5872" s="18"/>
      <c r="AU5872" s="91"/>
    </row>
    <row r="5873" ht="12.0" customHeight="1">
      <c r="A5873" s="109">
        <v>3704002.0</v>
      </c>
      <c r="B5873" s="110" t="s">
        <v>2894</v>
      </c>
      <c r="C5873" s="111"/>
      <c r="D5873" s="82">
        <v>387.25</v>
      </c>
      <c r="E5873" s="106" t="s">
        <v>372</v>
      </c>
      <c r="F5873" s="128">
        <f t="shared" si="465"/>
        <v>472.445</v>
      </c>
      <c r="G5873" s="112" t="s">
        <v>274</v>
      </c>
      <c r="H5873" s="69"/>
      <c r="I5873" s="76"/>
      <c r="J5873" s="100"/>
      <c r="K5873" s="88"/>
      <c r="N5873" s="18"/>
      <c r="P5873" s="4">
        <v>125.0</v>
      </c>
      <c r="Q5873" s="4"/>
      <c r="R5873" s="4"/>
      <c r="S5873" s="21"/>
      <c r="T5873" s="21"/>
      <c r="V5873" s="89"/>
      <c r="Z5873" s="73"/>
      <c r="AA5873" s="73">
        <v>14.998024496246543</v>
      </c>
      <c r="AB5873" s="4"/>
      <c r="AC5873" s="74"/>
      <c r="AD5873" s="75"/>
      <c r="AE5873" s="75"/>
      <c r="AF5873" s="76"/>
      <c r="AJ5873" s="90"/>
      <c r="AK5873" s="18"/>
      <c r="AL5873" s="18"/>
      <c r="AT5873" s="18"/>
      <c r="AU5873" s="91"/>
    </row>
    <row r="5874" ht="60.0" customHeight="1">
      <c r="A5874" s="62">
        <v>211.0</v>
      </c>
      <c r="B5874" s="113" t="s">
        <v>6268</v>
      </c>
      <c r="C5874" s="66"/>
      <c r="D5874" s="82"/>
      <c r="E5874" s="66"/>
      <c r="F5874" s="114"/>
      <c r="G5874" s="68"/>
      <c r="H5874" s="69"/>
      <c r="I5874" s="78"/>
      <c r="J5874" s="71"/>
      <c r="K5874" s="71"/>
      <c r="N5874" s="18"/>
      <c r="P5874" s="4">
        <v>126.0</v>
      </c>
      <c r="Q5874" s="4"/>
      <c r="R5874" s="5"/>
      <c r="S5874" s="21"/>
      <c r="T5874" s="21"/>
      <c r="V5874" s="72"/>
      <c r="Z5874" s="73"/>
      <c r="AA5874" s="73"/>
      <c r="AB5874" s="4"/>
      <c r="AC5874" s="74"/>
      <c r="AD5874" s="75"/>
      <c r="AE5874" s="75"/>
      <c r="AF5874" s="76"/>
      <c r="AJ5874" s="90"/>
      <c r="AK5874" s="18"/>
      <c r="AL5874" s="18"/>
      <c r="AT5874" s="18"/>
      <c r="AU5874" s="91"/>
    </row>
    <row r="5875" ht="12.0" customHeight="1">
      <c r="A5875" s="79">
        <v>1207001.0</v>
      </c>
      <c r="B5875" s="80" t="s">
        <v>6269</v>
      </c>
      <c r="C5875" s="81"/>
      <c r="D5875" s="82">
        <v>142.95</v>
      </c>
      <c r="E5875" s="83"/>
      <c r="F5875" s="84">
        <f t="shared" ref="F5875:F5887" si="468">D5875*1.22</f>
        <v>174.399</v>
      </c>
      <c r="G5875" s="85" t="s">
        <v>246</v>
      </c>
      <c r="H5875" s="69"/>
      <c r="I5875" s="87" t="s">
        <v>1735</v>
      </c>
      <c r="J5875" s="76"/>
      <c r="K5875" s="88"/>
      <c r="N5875" s="18"/>
      <c r="P5875" s="4">
        <v>126.0</v>
      </c>
      <c r="Q5875" s="4"/>
      <c r="R5875" s="4"/>
      <c r="S5875" s="21"/>
      <c r="T5875" s="21"/>
      <c r="V5875" s="89"/>
      <c r="Z5875" s="73"/>
      <c r="AA5875" s="73">
        <v>12.002805330127245</v>
      </c>
      <c r="AB5875" s="4"/>
      <c r="AC5875" s="74"/>
      <c r="AD5875" s="75"/>
      <c r="AE5875" s="75"/>
      <c r="AF5875" s="76"/>
      <c r="AJ5875" s="90"/>
      <c r="AK5875" s="18"/>
      <c r="AL5875" s="18"/>
      <c r="AT5875" s="18"/>
      <c r="AU5875" s="91"/>
    </row>
    <row r="5876" ht="12.0" customHeight="1">
      <c r="A5876" s="97">
        <v>1207002.0</v>
      </c>
      <c r="B5876" s="92" t="s">
        <v>6270</v>
      </c>
      <c r="C5876" s="93"/>
      <c r="D5876" s="82">
        <v>85.97</v>
      </c>
      <c r="E5876" s="94"/>
      <c r="F5876" s="84">
        <f t="shared" si="468"/>
        <v>104.8834</v>
      </c>
      <c r="G5876" s="95" t="s">
        <v>246</v>
      </c>
      <c r="H5876" s="69"/>
      <c r="I5876" s="187" t="s">
        <v>6271</v>
      </c>
      <c r="J5876" s="76"/>
      <c r="K5876" s="88"/>
      <c r="N5876" s="18"/>
      <c r="P5876" s="4">
        <v>126.0</v>
      </c>
      <c r="Q5876" s="4"/>
      <c r="R5876" s="4"/>
      <c r="S5876" s="21"/>
      <c r="T5876" s="21"/>
      <c r="V5876" s="89"/>
      <c r="Z5876" s="73"/>
      <c r="AA5876" s="73">
        <v>11.994002998500747</v>
      </c>
      <c r="AB5876" s="4"/>
      <c r="AC5876" s="74"/>
      <c r="AD5876" s="75"/>
      <c r="AE5876" s="75"/>
      <c r="AF5876" s="76"/>
      <c r="AJ5876" s="90"/>
      <c r="AK5876" s="18"/>
      <c r="AL5876" s="18"/>
      <c r="AT5876" s="18"/>
      <c r="AU5876" s="91"/>
    </row>
    <row r="5877" ht="12.0" customHeight="1">
      <c r="A5877" s="97">
        <v>1207003.0</v>
      </c>
      <c r="B5877" s="92" t="s">
        <v>6272</v>
      </c>
      <c r="C5877" s="93"/>
      <c r="D5877" s="82">
        <v>99.83</v>
      </c>
      <c r="E5877" s="94"/>
      <c r="F5877" s="84">
        <f t="shared" si="468"/>
        <v>121.7926</v>
      </c>
      <c r="G5877" s="95" t="s">
        <v>246</v>
      </c>
      <c r="H5877" s="69"/>
      <c r="I5877" s="188"/>
      <c r="J5877" s="76"/>
      <c r="K5877" s="88"/>
      <c r="N5877" s="18"/>
      <c r="P5877" s="4">
        <v>126.0</v>
      </c>
      <c r="Q5877" s="4"/>
      <c r="R5877" s="4"/>
      <c r="S5877" s="21"/>
      <c r="T5877" s="21"/>
      <c r="V5877" s="89"/>
      <c r="Z5877" s="73"/>
      <c r="AA5877" s="73">
        <v>12.006885669200969</v>
      </c>
      <c r="AB5877" s="4"/>
      <c r="AC5877" s="74"/>
      <c r="AD5877" s="75"/>
      <c r="AE5877" s="75"/>
      <c r="AF5877" s="76"/>
      <c r="AJ5877" s="90"/>
      <c r="AK5877" s="18"/>
      <c r="AL5877" s="18"/>
      <c r="AT5877" s="18"/>
      <c r="AU5877" s="91"/>
    </row>
    <row r="5878" ht="12.0" customHeight="1">
      <c r="A5878" s="97">
        <v>1207004.0</v>
      </c>
      <c r="B5878" s="92" t="s">
        <v>6273</v>
      </c>
      <c r="C5878" s="93"/>
      <c r="D5878" s="82">
        <v>178.04</v>
      </c>
      <c r="E5878" s="94"/>
      <c r="F5878" s="84">
        <f t="shared" si="468"/>
        <v>217.2088</v>
      </c>
      <c r="G5878" s="95" t="s">
        <v>246</v>
      </c>
      <c r="H5878" s="69"/>
      <c r="I5878" s="76"/>
      <c r="J5878" s="76"/>
      <c r="K5878" s="88"/>
      <c r="N5878" s="18"/>
      <c r="P5878" s="4">
        <v>126.0</v>
      </c>
      <c r="Q5878" s="4"/>
      <c r="R5878" s="4"/>
      <c r="S5878" s="21"/>
      <c r="T5878" s="21"/>
      <c r="V5878" s="89"/>
      <c r="Z5878" s="73"/>
      <c r="AA5878" s="73">
        <v>12.002252433432545</v>
      </c>
      <c r="AB5878" s="4"/>
      <c r="AC5878" s="74"/>
      <c r="AD5878" s="75"/>
      <c r="AE5878" s="75"/>
      <c r="AF5878" s="76"/>
      <c r="AJ5878" s="90"/>
      <c r="AK5878" s="18"/>
      <c r="AL5878" s="18"/>
      <c r="AT5878" s="18"/>
      <c r="AU5878" s="91"/>
    </row>
    <row r="5879" ht="12.0" customHeight="1">
      <c r="A5879" s="97">
        <v>1207005.0</v>
      </c>
      <c r="B5879" s="92" t="s">
        <v>6274</v>
      </c>
      <c r="C5879" s="93"/>
      <c r="D5879" s="82">
        <v>78.99</v>
      </c>
      <c r="E5879" s="94"/>
      <c r="F5879" s="84">
        <f t="shared" si="468"/>
        <v>96.3678</v>
      </c>
      <c r="G5879" s="95" t="s">
        <v>246</v>
      </c>
      <c r="H5879" s="69"/>
      <c r="I5879" s="187" t="s">
        <v>6275</v>
      </c>
      <c r="J5879" s="76"/>
      <c r="K5879" s="88"/>
      <c r="N5879" s="18"/>
      <c r="P5879" s="4">
        <v>126.0</v>
      </c>
      <c r="Q5879" s="4"/>
      <c r="R5879" s="4"/>
      <c r="S5879" s="21"/>
      <c r="T5879" s="21"/>
      <c r="V5879" s="89"/>
      <c r="Z5879" s="73"/>
      <c r="AA5879" s="73">
        <v>12.003626473254755</v>
      </c>
      <c r="AB5879" s="4"/>
      <c r="AC5879" s="74"/>
      <c r="AD5879" s="75"/>
      <c r="AE5879" s="75"/>
      <c r="AF5879" s="76"/>
      <c r="AJ5879" s="90"/>
      <c r="AK5879" s="18"/>
      <c r="AL5879" s="18"/>
      <c r="AT5879" s="18"/>
      <c r="AU5879" s="91"/>
    </row>
    <row r="5880" ht="12.0" customHeight="1">
      <c r="A5880" s="97">
        <v>1207006.0</v>
      </c>
      <c r="B5880" s="92" t="s">
        <v>6276</v>
      </c>
      <c r="C5880" s="93"/>
      <c r="D5880" s="82">
        <v>85.97</v>
      </c>
      <c r="E5880" s="94"/>
      <c r="F5880" s="84">
        <f t="shared" si="468"/>
        <v>104.8834</v>
      </c>
      <c r="G5880" s="95" t="s">
        <v>246</v>
      </c>
      <c r="H5880" s="69"/>
      <c r="I5880" s="188"/>
      <c r="J5880" s="76"/>
      <c r="K5880" s="88"/>
      <c r="N5880" s="18"/>
      <c r="P5880" s="4">
        <v>126.0</v>
      </c>
      <c r="Q5880" s="4"/>
      <c r="R5880" s="4"/>
      <c r="S5880" s="21"/>
      <c r="T5880" s="21"/>
      <c r="V5880" s="89"/>
      <c r="Z5880" s="73"/>
      <c r="AA5880" s="73">
        <v>11.994002998500747</v>
      </c>
      <c r="AB5880" s="4"/>
      <c r="AC5880" s="74"/>
      <c r="AD5880" s="75"/>
      <c r="AE5880" s="75"/>
      <c r="AF5880" s="76"/>
      <c r="AJ5880" s="90"/>
      <c r="AK5880" s="18"/>
      <c r="AL5880" s="18"/>
      <c r="AT5880" s="18"/>
      <c r="AU5880" s="91"/>
    </row>
    <row r="5881" ht="12.0" customHeight="1">
      <c r="A5881" s="97">
        <v>1207007.0</v>
      </c>
      <c r="B5881" s="92" t="s">
        <v>6277</v>
      </c>
      <c r="C5881" s="93"/>
      <c r="D5881" s="82">
        <v>178.04</v>
      </c>
      <c r="E5881" s="94"/>
      <c r="F5881" s="84">
        <f t="shared" si="468"/>
        <v>217.2088</v>
      </c>
      <c r="G5881" s="95" t="s">
        <v>246</v>
      </c>
      <c r="H5881" s="69"/>
      <c r="I5881" s="76"/>
      <c r="J5881" s="76"/>
      <c r="K5881" s="88"/>
      <c r="N5881" s="18"/>
      <c r="P5881" s="4">
        <v>126.0</v>
      </c>
      <c r="Q5881" s="4"/>
      <c r="R5881" s="4"/>
      <c r="S5881" s="21"/>
      <c r="T5881" s="21"/>
      <c r="V5881" s="89"/>
      <c r="Z5881" s="73"/>
      <c r="AA5881" s="73">
        <v>12.002252433432545</v>
      </c>
      <c r="AB5881" s="4"/>
      <c r="AC5881" s="74"/>
      <c r="AD5881" s="75"/>
      <c r="AE5881" s="75"/>
      <c r="AF5881" s="76"/>
      <c r="AJ5881" s="90"/>
      <c r="AK5881" s="18"/>
      <c r="AL5881" s="18"/>
      <c r="AT5881" s="18"/>
      <c r="AU5881" s="91"/>
    </row>
    <row r="5882" ht="12.0" customHeight="1">
      <c r="A5882" s="97">
        <v>1207008.0</v>
      </c>
      <c r="B5882" s="92" t="s">
        <v>6278</v>
      </c>
      <c r="C5882" s="93"/>
      <c r="D5882" s="82">
        <v>104.71</v>
      </c>
      <c r="E5882" s="94"/>
      <c r="F5882" s="84">
        <f t="shared" si="468"/>
        <v>127.7462</v>
      </c>
      <c r="G5882" s="95" t="s">
        <v>246</v>
      </c>
      <c r="H5882" s="69"/>
      <c r="I5882" s="76"/>
      <c r="J5882" s="76"/>
      <c r="K5882" s="88"/>
      <c r="N5882" s="18"/>
      <c r="P5882" s="4">
        <v>126.0</v>
      </c>
      <c r="Q5882" s="4"/>
      <c r="R5882" s="4"/>
      <c r="S5882" s="21"/>
      <c r="T5882" s="21"/>
      <c r="V5882" s="89"/>
      <c r="Z5882" s="73"/>
      <c r="AA5882" s="73">
        <v>11.99562303378471</v>
      </c>
      <c r="AB5882" s="4"/>
      <c r="AC5882" s="74"/>
      <c r="AD5882" s="75"/>
      <c r="AE5882" s="75"/>
      <c r="AF5882" s="76"/>
      <c r="AJ5882" s="90"/>
      <c r="AK5882" s="18"/>
      <c r="AL5882" s="18"/>
      <c r="AT5882" s="18"/>
      <c r="AU5882" s="91"/>
    </row>
    <row r="5883" ht="12.0" customHeight="1">
      <c r="A5883" s="97">
        <v>1207009.0</v>
      </c>
      <c r="B5883" s="92" t="s">
        <v>6279</v>
      </c>
      <c r="C5883" s="93"/>
      <c r="D5883" s="82">
        <v>221.54</v>
      </c>
      <c r="E5883" s="94"/>
      <c r="F5883" s="84">
        <f t="shared" si="468"/>
        <v>270.2788</v>
      </c>
      <c r="G5883" s="95" t="s">
        <v>246</v>
      </c>
      <c r="H5883" s="69"/>
      <c r="I5883" s="76"/>
      <c r="J5883" s="76"/>
      <c r="K5883" s="88"/>
      <c r="N5883" s="18"/>
      <c r="P5883" s="4">
        <v>126.0</v>
      </c>
      <c r="Q5883" s="4"/>
      <c r="R5883" s="4"/>
      <c r="S5883" s="21"/>
      <c r="T5883" s="21"/>
      <c r="V5883" s="89"/>
      <c r="Z5883" s="73"/>
      <c r="AA5883" s="73">
        <v>11.99896560641325</v>
      </c>
      <c r="AB5883" s="4"/>
      <c r="AC5883" s="74"/>
      <c r="AD5883" s="75"/>
      <c r="AE5883" s="75"/>
      <c r="AF5883" s="76"/>
      <c r="AJ5883" s="90"/>
      <c r="AK5883" s="18"/>
      <c r="AL5883" s="18"/>
      <c r="AT5883" s="18"/>
      <c r="AU5883" s="91"/>
    </row>
    <row r="5884" ht="12.0" customHeight="1">
      <c r="A5884" s="97">
        <v>1207010.0</v>
      </c>
      <c r="B5884" s="92" t="s">
        <v>6280</v>
      </c>
      <c r="C5884" s="93"/>
      <c r="D5884" s="82">
        <v>142.95</v>
      </c>
      <c r="E5884" s="94"/>
      <c r="F5884" s="84">
        <f t="shared" si="468"/>
        <v>174.399</v>
      </c>
      <c r="G5884" s="95" t="s">
        <v>246</v>
      </c>
      <c r="H5884" s="69"/>
      <c r="I5884" s="76"/>
      <c r="J5884" s="76"/>
      <c r="K5884" s="88"/>
      <c r="N5884" s="18"/>
      <c r="P5884" s="4">
        <v>126.0</v>
      </c>
      <c r="Q5884" s="4"/>
      <c r="R5884" s="4"/>
      <c r="S5884" s="21"/>
      <c r="T5884" s="21"/>
      <c r="V5884" s="89"/>
      <c r="Z5884" s="73"/>
      <c r="AA5884" s="73">
        <v>12.002805330127245</v>
      </c>
      <c r="AB5884" s="4"/>
      <c r="AC5884" s="74"/>
      <c r="AD5884" s="75"/>
      <c r="AE5884" s="75"/>
      <c r="AF5884" s="76"/>
      <c r="AJ5884" s="90"/>
      <c r="AK5884" s="18"/>
      <c r="AL5884" s="18"/>
      <c r="AT5884" s="18"/>
      <c r="AU5884" s="91"/>
    </row>
    <row r="5885" ht="12.0" customHeight="1">
      <c r="A5885" s="97">
        <v>1207013.0</v>
      </c>
      <c r="B5885" s="92" t="s">
        <v>6281</v>
      </c>
      <c r="C5885" s="93"/>
      <c r="D5885" s="82">
        <v>100.89</v>
      </c>
      <c r="E5885" s="83" t="s">
        <v>245</v>
      </c>
      <c r="F5885" s="127">
        <f t="shared" si="468"/>
        <v>123.0858</v>
      </c>
      <c r="G5885" s="95" t="s">
        <v>246</v>
      </c>
      <c r="H5885" s="69"/>
      <c r="I5885" s="76"/>
      <c r="J5885" s="76"/>
      <c r="K5885" s="88"/>
      <c r="N5885" s="18"/>
      <c r="P5885" s="4">
        <v>126.0</v>
      </c>
      <c r="Q5885" s="4"/>
      <c r="R5885" s="4"/>
      <c r="S5885" s="21"/>
      <c r="T5885" s="21"/>
      <c r="V5885" s="89"/>
      <c r="Z5885" s="73"/>
      <c r="AA5885" s="73">
        <v>0.0</v>
      </c>
      <c r="AB5885" s="4"/>
      <c r="AC5885" s="74"/>
      <c r="AD5885" s="75"/>
      <c r="AE5885" s="75"/>
      <c r="AF5885" s="76"/>
      <c r="AJ5885" s="90"/>
      <c r="AK5885" s="18"/>
      <c r="AL5885" s="18"/>
      <c r="AT5885" s="18"/>
      <c r="AU5885" s="91"/>
    </row>
    <row r="5886" ht="12.0" customHeight="1">
      <c r="A5886" s="97">
        <v>1207011.0</v>
      </c>
      <c r="B5886" s="92" t="s">
        <v>6282</v>
      </c>
      <c r="C5886" s="93"/>
      <c r="D5886" s="82">
        <v>252.76</v>
      </c>
      <c r="E5886" s="94"/>
      <c r="F5886" s="84">
        <f t="shared" si="468"/>
        <v>308.3672</v>
      </c>
      <c r="G5886" s="95" t="s">
        <v>246</v>
      </c>
      <c r="H5886" s="69"/>
      <c r="I5886" s="76"/>
      <c r="J5886" s="76"/>
      <c r="K5886" s="88"/>
      <c r="N5886" s="18"/>
      <c r="P5886" s="4">
        <v>126.0</v>
      </c>
      <c r="Q5886" s="4"/>
      <c r="R5886" s="4"/>
      <c r="S5886" s="21"/>
      <c r="T5886" s="21"/>
      <c r="V5886" s="89"/>
      <c r="Z5886" s="73"/>
      <c r="AA5886" s="73">
        <v>12.001359927470517</v>
      </c>
      <c r="AB5886" s="4"/>
      <c r="AC5886" s="74"/>
      <c r="AD5886" s="75"/>
      <c r="AE5886" s="75"/>
      <c r="AF5886" s="76"/>
      <c r="AJ5886" s="90"/>
      <c r="AK5886" s="18"/>
      <c r="AL5886" s="18"/>
      <c r="AT5886" s="18"/>
      <c r="AU5886" s="91"/>
    </row>
    <row r="5887" ht="12.0" customHeight="1">
      <c r="A5887" s="109">
        <v>1207012.0</v>
      </c>
      <c r="B5887" s="110" t="s">
        <v>6283</v>
      </c>
      <c r="C5887" s="111"/>
      <c r="D5887" s="82">
        <v>221.23</v>
      </c>
      <c r="E5887" s="83" t="s">
        <v>245</v>
      </c>
      <c r="F5887" s="183">
        <f t="shared" si="468"/>
        <v>269.9006</v>
      </c>
      <c r="G5887" s="112" t="s">
        <v>246</v>
      </c>
      <c r="H5887" s="69"/>
      <c r="I5887" s="76"/>
      <c r="J5887" s="76"/>
      <c r="K5887" s="88"/>
      <c r="N5887" s="18"/>
      <c r="P5887" s="4">
        <v>126.0</v>
      </c>
      <c r="Q5887" s="4"/>
      <c r="R5887" s="4"/>
      <c r="S5887" s="21"/>
      <c r="T5887" s="21"/>
      <c r="V5887" s="89"/>
      <c r="Z5887" s="73"/>
      <c r="AA5887" s="73">
        <v>0.0</v>
      </c>
      <c r="AB5887" s="4"/>
      <c r="AC5887" s="74"/>
      <c r="AD5887" s="75"/>
      <c r="AE5887" s="75"/>
      <c r="AF5887" s="76"/>
      <c r="AJ5887" s="90"/>
      <c r="AK5887" s="18"/>
      <c r="AL5887" s="18"/>
      <c r="AT5887" s="18"/>
      <c r="AU5887" s="91"/>
    </row>
    <row r="5888" ht="60.0" customHeight="1">
      <c r="A5888" s="62">
        <v>212.0</v>
      </c>
      <c r="B5888" s="113" t="s">
        <v>6284</v>
      </c>
      <c r="C5888" s="66"/>
      <c r="D5888" s="82"/>
      <c r="E5888" s="66"/>
      <c r="F5888" s="114"/>
      <c r="G5888" s="68"/>
      <c r="H5888" s="69"/>
      <c r="I5888" s="78"/>
      <c r="J5888" s="71"/>
      <c r="K5888" s="71"/>
      <c r="N5888" s="18"/>
      <c r="P5888" s="4">
        <v>127.0</v>
      </c>
      <c r="Q5888" s="4"/>
      <c r="R5888" s="5"/>
      <c r="S5888" s="21"/>
      <c r="T5888" s="21"/>
      <c r="V5888" s="72"/>
      <c r="Z5888" s="73"/>
      <c r="AA5888" s="73"/>
      <c r="AB5888" s="4"/>
      <c r="AC5888" s="74"/>
      <c r="AD5888" s="75"/>
      <c r="AE5888" s="75"/>
      <c r="AF5888" s="76"/>
      <c r="AJ5888" s="90"/>
      <c r="AK5888" s="18"/>
      <c r="AL5888" s="18"/>
      <c r="AT5888" s="18"/>
      <c r="AU5888" s="91"/>
    </row>
    <row r="5889" ht="12.0" customHeight="1">
      <c r="A5889" s="79">
        <v>1208001.0</v>
      </c>
      <c r="B5889" s="80" t="s">
        <v>6285</v>
      </c>
      <c r="C5889" s="81"/>
      <c r="D5889" s="82">
        <v>61.57</v>
      </c>
      <c r="E5889" s="83" t="s">
        <v>245</v>
      </c>
      <c r="F5889" s="127">
        <f t="shared" ref="F5889:F5902" si="469">D5889*1.22</f>
        <v>75.1154</v>
      </c>
      <c r="G5889" s="85" t="s">
        <v>246</v>
      </c>
      <c r="H5889" s="69"/>
      <c r="I5889" s="87" t="s">
        <v>1735</v>
      </c>
      <c r="J5889" s="76"/>
      <c r="K5889" s="88"/>
      <c r="N5889" s="18"/>
      <c r="P5889" s="4">
        <v>127.0</v>
      </c>
      <c r="Q5889" s="4"/>
      <c r="R5889" s="4"/>
      <c r="S5889" s="21"/>
      <c r="T5889" s="21"/>
      <c r="V5889" s="89"/>
      <c r="Z5889" s="73"/>
      <c r="AA5889" s="73">
        <v>0.0</v>
      </c>
      <c r="AB5889" s="4"/>
      <c r="AC5889" s="74"/>
      <c r="AD5889" s="75"/>
      <c r="AE5889" s="75"/>
      <c r="AF5889" s="76"/>
      <c r="AJ5889" s="90"/>
      <c r="AK5889" s="18"/>
      <c r="AL5889" s="18"/>
      <c r="AT5889" s="18"/>
      <c r="AU5889" s="91"/>
    </row>
    <row r="5890" ht="12.0" customHeight="1">
      <c r="A5890" s="97">
        <v>1208002.0</v>
      </c>
      <c r="B5890" s="92" t="s">
        <v>6286</v>
      </c>
      <c r="C5890" s="93"/>
      <c r="D5890" s="82">
        <v>59.14</v>
      </c>
      <c r="E5890" s="94"/>
      <c r="F5890" s="84">
        <f t="shared" si="469"/>
        <v>72.1508</v>
      </c>
      <c r="G5890" s="95" t="s">
        <v>246</v>
      </c>
      <c r="H5890" s="69"/>
      <c r="I5890" s="187" t="s">
        <v>6287</v>
      </c>
      <c r="J5890" s="76"/>
      <c r="K5890" s="88"/>
      <c r="N5890" s="18"/>
      <c r="P5890" s="4">
        <v>127.0</v>
      </c>
      <c r="Q5890" s="4"/>
      <c r="R5890" s="4"/>
      <c r="S5890" s="21"/>
      <c r="T5890" s="21"/>
      <c r="V5890" s="89"/>
      <c r="Z5890" s="73"/>
      <c r="AA5890" s="73">
        <v>11.988374909178958</v>
      </c>
      <c r="AB5890" s="4"/>
      <c r="AC5890" s="74"/>
      <c r="AD5890" s="75"/>
      <c r="AE5890" s="75"/>
      <c r="AF5890" s="76"/>
      <c r="AJ5890" s="90"/>
      <c r="AK5890" s="18"/>
      <c r="AL5890" s="18"/>
      <c r="AT5890" s="18"/>
      <c r="AU5890" s="91"/>
    </row>
    <row r="5891" ht="12.0" customHeight="1">
      <c r="A5891" s="97">
        <v>1208003.0</v>
      </c>
      <c r="B5891" s="92" t="s">
        <v>6288</v>
      </c>
      <c r="C5891" s="93"/>
      <c r="D5891" s="82">
        <v>65.98</v>
      </c>
      <c r="E5891" s="94" t="s">
        <v>372</v>
      </c>
      <c r="F5891" s="84">
        <f t="shared" si="469"/>
        <v>80.4956</v>
      </c>
      <c r="G5891" s="95" t="s">
        <v>246</v>
      </c>
      <c r="H5891" s="69"/>
      <c r="I5891" s="188"/>
      <c r="J5891" s="76"/>
      <c r="K5891" s="88"/>
      <c r="N5891" s="18"/>
      <c r="P5891" s="4">
        <v>127.0</v>
      </c>
      <c r="Q5891" s="4"/>
      <c r="R5891" s="4"/>
      <c r="S5891" s="21"/>
      <c r="T5891" s="21"/>
      <c r="V5891" s="89"/>
      <c r="Z5891" s="73"/>
      <c r="AA5891" s="73">
        <v>12.003472975906234</v>
      </c>
      <c r="AB5891" s="4"/>
      <c r="AC5891" s="74"/>
      <c r="AD5891" s="75"/>
      <c r="AE5891" s="75"/>
      <c r="AF5891" s="76"/>
      <c r="AJ5891" s="90"/>
      <c r="AK5891" s="18"/>
      <c r="AL5891" s="18"/>
      <c r="AT5891" s="18"/>
      <c r="AU5891" s="91"/>
    </row>
    <row r="5892" ht="12.0" customHeight="1">
      <c r="A5892" s="97">
        <v>1208004.0</v>
      </c>
      <c r="B5892" s="92" t="s">
        <v>6289</v>
      </c>
      <c r="C5892" s="93"/>
      <c r="D5892" s="82">
        <v>65.98</v>
      </c>
      <c r="E5892" s="94"/>
      <c r="F5892" s="84">
        <f t="shared" si="469"/>
        <v>80.4956</v>
      </c>
      <c r="G5892" s="95" t="s">
        <v>246</v>
      </c>
      <c r="H5892" s="69"/>
      <c r="I5892" s="76"/>
      <c r="J5892" s="76"/>
      <c r="K5892" s="88"/>
      <c r="N5892" s="18"/>
      <c r="P5892" s="4">
        <v>127.0</v>
      </c>
      <c r="Q5892" s="4"/>
      <c r="R5892" s="4"/>
      <c r="S5892" s="21"/>
      <c r="T5892" s="21"/>
      <c r="V5892" s="89"/>
      <c r="Z5892" s="73"/>
      <c r="AA5892" s="73">
        <v>12.003472975906234</v>
      </c>
      <c r="AB5892" s="4"/>
      <c r="AC5892" s="74"/>
      <c r="AD5892" s="75"/>
      <c r="AE5892" s="75"/>
      <c r="AF5892" s="76"/>
      <c r="AJ5892" s="90"/>
      <c r="AK5892" s="18"/>
      <c r="AL5892" s="18"/>
      <c r="AT5892" s="18"/>
      <c r="AU5892" s="91"/>
    </row>
    <row r="5893" ht="12.0" customHeight="1">
      <c r="A5893" s="97">
        <v>1208014.0</v>
      </c>
      <c r="B5893" s="92" t="s">
        <v>6290</v>
      </c>
      <c r="C5893" s="93"/>
      <c r="D5893" s="82">
        <v>120.28</v>
      </c>
      <c r="E5893" s="94"/>
      <c r="F5893" s="84">
        <f t="shared" si="469"/>
        <v>146.7416</v>
      </c>
      <c r="G5893" s="95" t="s">
        <v>246</v>
      </c>
      <c r="H5893" s="69"/>
      <c r="I5893" s="76"/>
      <c r="J5893" s="76"/>
      <c r="K5893" s="88"/>
      <c r="N5893" s="18"/>
      <c r="P5893" s="4">
        <v>127.0</v>
      </c>
      <c r="Q5893" s="4"/>
      <c r="R5893" s="4"/>
      <c r="S5893" s="21"/>
      <c r="T5893" s="21"/>
      <c r="V5893" s="89"/>
      <c r="Z5893" s="73"/>
      <c r="AA5893" s="73">
        <v>0.0</v>
      </c>
      <c r="AB5893" s="4"/>
      <c r="AC5893" s="74"/>
      <c r="AD5893" s="75"/>
      <c r="AE5893" s="75"/>
      <c r="AF5893" s="76"/>
      <c r="AJ5893" s="90"/>
      <c r="AK5893" s="18"/>
      <c r="AL5893" s="18"/>
      <c r="AT5893" s="18"/>
      <c r="AU5893" s="91"/>
    </row>
    <row r="5894" ht="12.0" customHeight="1">
      <c r="A5894" s="97">
        <v>1208005.0</v>
      </c>
      <c r="B5894" s="92" t="s">
        <v>6291</v>
      </c>
      <c r="C5894" s="93"/>
      <c r="D5894" s="82">
        <v>114.55</v>
      </c>
      <c r="E5894" s="83" t="s">
        <v>245</v>
      </c>
      <c r="F5894" s="127">
        <f t="shared" si="469"/>
        <v>139.751</v>
      </c>
      <c r="G5894" s="95" t="s">
        <v>246</v>
      </c>
      <c r="H5894" s="69"/>
      <c r="I5894" s="187" t="s">
        <v>6292</v>
      </c>
      <c r="J5894" s="76"/>
      <c r="K5894" s="88"/>
      <c r="N5894" s="18"/>
      <c r="P5894" s="4">
        <v>127.0</v>
      </c>
      <c r="Q5894" s="4"/>
      <c r="R5894" s="4"/>
      <c r="S5894" s="21"/>
      <c r="T5894" s="21"/>
      <c r="V5894" s="89"/>
      <c r="Z5894" s="73"/>
      <c r="AA5894" s="73">
        <v>0.0</v>
      </c>
      <c r="AB5894" s="4"/>
      <c r="AC5894" s="74"/>
      <c r="AD5894" s="75"/>
      <c r="AE5894" s="75"/>
      <c r="AF5894" s="76"/>
      <c r="AJ5894" s="90"/>
      <c r="AK5894" s="18"/>
      <c r="AL5894" s="18"/>
      <c r="AT5894" s="18"/>
      <c r="AU5894" s="91"/>
    </row>
    <row r="5895" ht="12.0" customHeight="1">
      <c r="A5895" s="97">
        <v>1208006.0</v>
      </c>
      <c r="B5895" s="92" t="s">
        <v>6293</v>
      </c>
      <c r="C5895" s="93"/>
      <c r="D5895" s="82">
        <v>69.29</v>
      </c>
      <c r="E5895" s="94"/>
      <c r="F5895" s="84">
        <f t="shared" si="469"/>
        <v>84.5338</v>
      </c>
      <c r="G5895" s="95" t="s">
        <v>246</v>
      </c>
      <c r="H5895" s="69"/>
      <c r="I5895" s="188"/>
      <c r="J5895" s="76"/>
      <c r="K5895" s="88"/>
      <c r="N5895" s="18"/>
      <c r="P5895" s="4">
        <v>127.0</v>
      </c>
      <c r="Q5895" s="4"/>
      <c r="R5895" s="4"/>
      <c r="S5895" s="21"/>
      <c r="T5895" s="21"/>
      <c r="V5895" s="89"/>
      <c r="Z5895" s="73"/>
      <c r="AA5895" s="73">
        <v>12.009094667217866</v>
      </c>
      <c r="AB5895" s="4"/>
      <c r="AC5895" s="74"/>
      <c r="AD5895" s="75"/>
      <c r="AE5895" s="75"/>
      <c r="AF5895" s="76"/>
      <c r="AJ5895" s="90"/>
      <c r="AK5895" s="18"/>
      <c r="AL5895" s="18"/>
      <c r="AT5895" s="18"/>
      <c r="AU5895" s="91"/>
    </row>
    <row r="5896" ht="12.0" customHeight="1">
      <c r="A5896" s="97">
        <v>1208007.0</v>
      </c>
      <c r="B5896" s="92" t="s">
        <v>6294</v>
      </c>
      <c r="C5896" s="93"/>
      <c r="D5896" s="82">
        <v>61.32</v>
      </c>
      <c r="E5896" s="94" t="s">
        <v>372</v>
      </c>
      <c r="F5896" s="84">
        <f t="shared" si="469"/>
        <v>74.8104</v>
      </c>
      <c r="G5896" s="95" t="s">
        <v>246</v>
      </c>
      <c r="H5896" s="69"/>
      <c r="I5896" s="76"/>
      <c r="J5896" s="76"/>
      <c r="K5896" s="88"/>
      <c r="N5896" s="18"/>
      <c r="P5896" s="4">
        <v>127.0</v>
      </c>
      <c r="Q5896" s="4"/>
      <c r="R5896" s="4"/>
      <c r="S5896" s="21"/>
      <c r="T5896" s="21"/>
      <c r="V5896" s="89"/>
      <c r="Z5896" s="73"/>
      <c r="AA5896" s="73">
        <v>12.00373657169547</v>
      </c>
      <c r="AB5896" s="4"/>
      <c r="AC5896" s="74"/>
      <c r="AD5896" s="75"/>
      <c r="AE5896" s="75"/>
      <c r="AF5896" s="76"/>
      <c r="AJ5896" s="90"/>
      <c r="AK5896" s="18"/>
      <c r="AL5896" s="18"/>
      <c r="AT5896" s="18"/>
      <c r="AU5896" s="91"/>
    </row>
    <row r="5897" ht="12.0" customHeight="1">
      <c r="A5897" s="97">
        <v>1208008.0</v>
      </c>
      <c r="B5897" s="92" t="s">
        <v>6295</v>
      </c>
      <c r="C5897" s="93"/>
      <c r="D5897" s="82">
        <v>190.82</v>
      </c>
      <c r="E5897" s="94"/>
      <c r="F5897" s="84">
        <f t="shared" si="469"/>
        <v>232.8004</v>
      </c>
      <c r="G5897" s="95" t="s">
        <v>246</v>
      </c>
      <c r="H5897" s="69"/>
      <c r="I5897" s="76"/>
      <c r="J5897" s="76"/>
      <c r="K5897" s="88"/>
      <c r="N5897" s="18"/>
      <c r="P5897" s="4">
        <v>127.0</v>
      </c>
      <c r="Q5897" s="4"/>
      <c r="R5897" s="4"/>
      <c r="S5897" s="21"/>
      <c r="T5897" s="21"/>
      <c r="V5897" s="89"/>
      <c r="Z5897" s="73"/>
      <c r="AA5897" s="73">
        <v>12.000900630441322</v>
      </c>
      <c r="AB5897" s="4"/>
      <c r="AC5897" s="74"/>
      <c r="AD5897" s="75"/>
      <c r="AE5897" s="75"/>
      <c r="AF5897" s="76"/>
      <c r="AJ5897" s="90"/>
      <c r="AK5897" s="18"/>
      <c r="AL5897" s="18"/>
      <c r="AT5897" s="18"/>
      <c r="AU5897" s="91"/>
    </row>
    <row r="5898" ht="12.0" customHeight="1">
      <c r="A5898" s="97">
        <v>1208009.0</v>
      </c>
      <c r="B5898" s="92" t="s">
        <v>6296</v>
      </c>
      <c r="C5898" s="93"/>
      <c r="D5898" s="82">
        <v>61.32</v>
      </c>
      <c r="E5898" s="94"/>
      <c r="F5898" s="84">
        <f t="shared" si="469"/>
        <v>74.8104</v>
      </c>
      <c r="G5898" s="95" t="s">
        <v>246</v>
      </c>
      <c r="H5898" s="69"/>
      <c r="I5898" s="76"/>
      <c r="J5898" s="76"/>
      <c r="K5898" s="88"/>
      <c r="N5898" s="18"/>
      <c r="P5898" s="4">
        <v>127.0</v>
      </c>
      <c r="Q5898" s="4"/>
      <c r="R5898" s="4"/>
      <c r="S5898" s="21"/>
      <c r="T5898" s="21"/>
      <c r="V5898" s="89"/>
      <c r="Z5898" s="73"/>
      <c r="AA5898" s="73">
        <v>12.00373657169547</v>
      </c>
      <c r="AB5898" s="4"/>
      <c r="AC5898" s="74"/>
      <c r="AD5898" s="75"/>
      <c r="AE5898" s="75"/>
      <c r="AF5898" s="76"/>
      <c r="AJ5898" s="90"/>
      <c r="AK5898" s="18"/>
      <c r="AL5898" s="18"/>
      <c r="AT5898" s="18"/>
      <c r="AU5898" s="91"/>
    </row>
    <row r="5899" ht="12.0" customHeight="1">
      <c r="A5899" s="97">
        <v>1208010.0</v>
      </c>
      <c r="B5899" s="92" t="s">
        <v>6297</v>
      </c>
      <c r="C5899" s="93"/>
      <c r="D5899" s="82">
        <v>234.21</v>
      </c>
      <c r="E5899" s="94"/>
      <c r="F5899" s="84">
        <f t="shared" si="469"/>
        <v>285.7362</v>
      </c>
      <c r="G5899" s="95" t="s">
        <v>246</v>
      </c>
      <c r="H5899" s="69"/>
      <c r="I5899" s="76"/>
      <c r="J5899" s="76"/>
      <c r="K5899" s="88"/>
      <c r="N5899" s="18"/>
      <c r="P5899" s="4">
        <v>127.0</v>
      </c>
      <c r="Q5899" s="4"/>
      <c r="R5899" s="4"/>
      <c r="S5899" s="21"/>
      <c r="T5899" s="21"/>
      <c r="V5899" s="89"/>
      <c r="Z5899" s="73"/>
      <c r="AA5899" s="73">
        <v>11.997064938241422</v>
      </c>
      <c r="AB5899" s="4"/>
      <c r="AC5899" s="74"/>
      <c r="AD5899" s="75"/>
      <c r="AE5899" s="75"/>
      <c r="AF5899" s="76"/>
      <c r="AJ5899" s="90"/>
      <c r="AK5899" s="18"/>
      <c r="AL5899" s="18"/>
      <c r="AT5899" s="18"/>
      <c r="AU5899" s="91"/>
    </row>
    <row r="5900" ht="12.0" customHeight="1">
      <c r="A5900" s="97">
        <v>1208011.0</v>
      </c>
      <c r="B5900" s="92" t="s">
        <v>6298</v>
      </c>
      <c r="C5900" s="93"/>
      <c r="D5900" s="82">
        <v>64.65</v>
      </c>
      <c r="E5900" s="94" t="s">
        <v>372</v>
      </c>
      <c r="F5900" s="84">
        <f t="shared" si="469"/>
        <v>78.873</v>
      </c>
      <c r="G5900" s="95" t="s">
        <v>246</v>
      </c>
      <c r="H5900" s="69"/>
      <c r="I5900" s="76"/>
      <c r="J5900" s="76"/>
      <c r="K5900" s="88"/>
      <c r="N5900" s="18"/>
      <c r="P5900" s="4">
        <v>127.0</v>
      </c>
      <c r="Q5900" s="4"/>
      <c r="R5900" s="4"/>
      <c r="S5900" s="21"/>
      <c r="T5900" s="21"/>
      <c r="V5900" s="89"/>
      <c r="Z5900" s="73"/>
      <c r="AA5900" s="73">
        <v>0.0</v>
      </c>
      <c r="AB5900" s="4"/>
      <c r="AC5900" s="74"/>
      <c r="AD5900" s="75"/>
      <c r="AE5900" s="75"/>
      <c r="AF5900" s="76"/>
      <c r="AJ5900" s="90"/>
      <c r="AK5900" s="18"/>
      <c r="AL5900" s="18"/>
      <c r="AT5900" s="18"/>
      <c r="AU5900" s="91"/>
    </row>
    <row r="5901" ht="12.0" customHeight="1">
      <c r="A5901" s="97">
        <v>1208012.0</v>
      </c>
      <c r="B5901" s="92" t="s">
        <v>6299</v>
      </c>
      <c r="C5901" s="93"/>
      <c r="D5901" s="82">
        <v>143.18</v>
      </c>
      <c r="E5901" s="83" t="s">
        <v>245</v>
      </c>
      <c r="F5901" s="127">
        <f t="shared" si="469"/>
        <v>174.6796</v>
      </c>
      <c r="G5901" s="95" t="s">
        <v>246</v>
      </c>
      <c r="H5901" s="69"/>
      <c r="I5901" s="76"/>
      <c r="J5901" s="76"/>
      <c r="K5901" s="88"/>
      <c r="N5901" s="18"/>
      <c r="P5901" s="4">
        <v>127.0</v>
      </c>
      <c r="Q5901" s="4"/>
      <c r="R5901" s="4"/>
      <c r="S5901" s="21"/>
      <c r="T5901" s="21"/>
      <c r="V5901" s="89"/>
      <c r="Z5901" s="73"/>
      <c r="AA5901" s="73">
        <v>0.0</v>
      </c>
      <c r="AB5901" s="4"/>
      <c r="AC5901" s="74"/>
      <c r="AD5901" s="75"/>
      <c r="AE5901" s="75"/>
      <c r="AF5901" s="76"/>
      <c r="AJ5901" s="90"/>
      <c r="AK5901" s="18"/>
      <c r="AL5901" s="18"/>
      <c r="AT5901" s="18"/>
      <c r="AU5901" s="91"/>
    </row>
    <row r="5902" ht="12.0" customHeight="1">
      <c r="A5902" s="109">
        <v>1208013.0</v>
      </c>
      <c r="B5902" s="110" t="s">
        <v>6300</v>
      </c>
      <c r="C5902" s="111"/>
      <c r="D5902" s="82">
        <v>221.94</v>
      </c>
      <c r="E5902" s="83" t="s">
        <v>245</v>
      </c>
      <c r="F5902" s="183">
        <f t="shared" si="469"/>
        <v>270.7668</v>
      </c>
      <c r="G5902" s="112" t="s">
        <v>246</v>
      </c>
      <c r="H5902" s="69"/>
      <c r="I5902" s="76"/>
      <c r="J5902" s="76"/>
      <c r="K5902" s="88"/>
      <c r="N5902" s="18"/>
      <c r="P5902" s="4">
        <v>127.0</v>
      </c>
      <c r="Q5902" s="4"/>
      <c r="R5902" s="4"/>
      <c r="S5902" s="21"/>
      <c r="T5902" s="21"/>
      <c r="V5902" s="89"/>
      <c r="Z5902" s="73"/>
      <c r="AA5902" s="73">
        <v>0.0</v>
      </c>
      <c r="AB5902" s="4"/>
      <c r="AC5902" s="74"/>
      <c r="AD5902" s="75"/>
      <c r="AE5902" s="75"/>
      <c r="AF5902" s="76"/>
      <c r="AJ5902" s="90"/>
      <c r="AK5902" s="18"/>
      <c r="AL5902" s="18"/>
      <c r="AT5902" s="18"/>
      <c r="AU5902" s="91"/>
    </row>
    <row r="5903" ht="60.0" customHeight="1">
      <c r="A5903" s="62">
        <v>213.0</v>
      </c>
      <c r="B5903" s="113" t="s">
        <v>6301</v>
      </c>
      <c r="C5903" s="66"/>
      <c r="D5903" s="82"/>
      <c r="E5903" s="66"/>
      <c r="F5903" s="114"/>
      <c r="G5903" s="68"/>
      <c r="H5903" s="69"/>
      <c r="I5903" s="78"/>
      <c r="J5903" s="71"/>
      <c r="K5903" s="71"/>
      <c r="N5903" s="18"/>
      <c r="P5903" s="4">
        <v>128.0</v>
      </c>
      <c r="Q5903" s="4"/>
      <c r="R5903" s="5"/>
      <c r="S5903" s="21"/>
      <c r="T5903" s="21"/>
      <c r="V5903" s="72"/>
      <c r="Z5903" s="73"/>
      <c r="AA5903" s="73"/>
      <c r="AB5903" s="4"/>
      <c r="AC5903" s="74"/>
      <c r="AD5903" s="75"/>
      <c r="AE5903" s="75"/>
      <c r="AF5903" s="76"/>
      <c r="AJ5903" s="90"/>
      <c r="AK5903" s="18"/>
      <c r="AL5903" s="18"/>
      <c r="AT5903" s="18"/>
      <c r="AU5903" s="91"/>
    </row>
    <row r="5904" ht="12.0" customHeight="1">
      <c r="A5904" s="79">
        <v>5209001.0</v>
      </c>
      <c r="B5904" s="80" t="s">
        <v>6302</v>
      </c>
      <c r="C5904" s="81"/>
      <c r="D5904" s="82">
        <v>125.81</v>
      </c>
      <c r="E5904" s="83" t="s">
        <v>245</v>
      </c>
      <c r="F5904" s="84">
        <f t="shared" ref="F5904:F5912" si="470">D5904*1.22</f>
        <v>153.4882</v>
      </c>
      <c r="G5904" s="85" t="s">
        <v>246</v>
      </c>
      <c r="H5904" s="69"/>
      <c r="I5904" s="87" t="s">
        <v>1735</v>
      </c>
      <c r="J5904" s="76"/>
      <c r="K5904" s="88"/>
      <c r="N5904" s="18"/>
      <c r="P5904" s="4">
        <v>128.0</v>
      </c>
      <c r="Q5904" s="4"/>
      <c r="R5904" s="4"/>
      <c r="S5904" s="21"/>
      <c r="T5904" s="21"/>
      <c r="V5904" s="89"/>
      <c r="Z5904" s="73"/>
      <c r="AA5904" s="73">
        <v>11.999999999999986</v>
      </c>
      <c r="AB5904" s="4"/>
      <c r="AC5904" s="74"/>
      <c r="AD5904" s="75"/>
      <c r="AE5904" s="75"/>
      <c r="AF5904" s="76"/>
      <c r="AJ5904" s="90">
        <v>1209001.0</v>
      </c>
      <c r="AK5904" s="18"/>
      <c r="AL5904" s="18"/>
      <c r="AT5904" s="18"/>
      <c r="AU5904" s="91"/>
    </row>
    <row r="5905" ht="12.0" customHeight="1">
      <c r="A5905" s="97">
        <v>5209002.0</v>
      </c>
      <c r="B5905" s="92" t="s">
        <v>6303</v>
      </c>
      <c r="C5905" s="93"/>
      <c r="D5905" s="82">
        <v>230.09</v>
      </c>
      <c r="E5905" s="94" t="s">
        <v>245</v>
      </c>
      <c r="F5905" s="84">
        <f t="shared" si="470"/>
        <v>280.7098</v>
      </c>
      <c r="G5905" s="95" t="s">
        <v>246</v>
      </c>
      <c r="H5905" s="69"/>
      <c r="I5905" s="187" t="s">
        <v>6304</v>
      </c>
      <c r="J5905" s="76"/>
      <c r="K5905" s="88"/>
      <c r="N5905" s="18"/>
      <c r="P5905" s="4">
        <v>128.0</v>
      </c>
      <c r="Q5905" s="4"/>
      <c r="R5905" s="4"/>
      <c r="S5905" s="21"/>
      <c r="T5905" s="21"/>
      <c r="V5905" s="89"/>
      <c r="Z5905" s="73"/>
      <c r="AA5905" s="73">
        <v>12.001093493712403</v>
      </c>
      <c r="AB5905" s="4"/>
      <c r="AC5905" s="74"/>
      <c r="AD5905" s="75"/>
      <c r="AE5905" s="75"/>
      <c r="AF5905" s="76"/>
      <c r="AJ5905" s="90">
        <v>1209002.0</v>
      </c>
      <c r="AK5905" s="18"/>
      <c r="AL5905" s="18"/>
      <c r="AT5905" s="18"/>
      <c r="AU5905" s="91"/>
    </row>
    <row r="5906" ht="12.0" customHeight="1">
      <c r="A5906" s="97">
        <v>5209003.0</v>
      </c>
      <c r="B5906" s="92" t="s">
        <v>6305</v>
      </c>
      <c r="C5906" s="93"/>
      <c r="D5906" s="82">
        <v>90.64</v>
      </c>
      <c r="E5906" s="94" t="s">
        <v>245</v>
      </c>
      <c r="F5906" s="84">
        <f t="shared" si="470"/>
        <v>110.5808</v>
      </c>
      <c r="G5906" s="95" t="s">
        <v>246</v>
      </c>
      <c r="H5906" s="69"/>
      <c r="I5906" s="188"/>
      <c r="J5906" s="76"/>
      <c r="K5906" s="88"/>
      <c r="N5906" s="18"/>
      <c r="P5906" s="4">
        <v>128.0</v>
      </c>
      <c r="Q5906" s="4"/>
      <c r="R5906" s="4"/>
      <c r="S5906" s="21"/>
      <c r="T5906" s="21"/>
      <c r="V5906" s="89"/>
      <c r="Z5906" s="73"/>
      <c r="AA5906" s="73">
        <v>12.005551700208187</v>
      </c>
      <c r="AB5906" s="4"/>
      <c r="AC5906" s="74"/>
      <c r="AD5906" s="75"/>
      <c r="AE5906" s="75"/>
      <c r="AF5906" s="76"/>
      <c r="AJ5906" s="90">
        <v>1209003.0</v>
      </c>
      <c r="AK5906" s="18"/>
      <c r="AL5906" s="18"/>
      <c r="AT5906" s="18"/>
      <c r="AU5906" s="91"/>
    </row>
    <row r="5907" ht="12.0" customHeight="1">
      <c r="A5907" s="97">
        <v>5209004.0</v>
      </c>
      <c r="B5907" s="92" t="s">
        <v>6306</v>
      </c>
      <c r="C5907" s="93"/>
      <c r="D5907" s="82">
        <v>90.64</v>
      </c>
      <c r="E5907" s="94" t="s">
        <v>245</v>
      </c>
      <c r="F5907" s="84">
        <f t="shared" si="470"/>
        <v>110.5808</v>
      </c>
      <c r="G5907" s="95" t="s">
        <v>246</v>
      </c>
      <c r="H5907" s="69"/>
      <c r="I5907" s="76"/>
      <c r="J5907" s="76"/>
      <c r="K5907" s="88"/>
      <c r="N5907" s="18"/>
      <c r="P5907" s="4">
        <v>128.0</v>
      </c>
      <c r="Q5907" s="4"/>
      <c r="R5907" s="4"/>
      <c r="S5907" s="21"/>
      <c r="T5907" s="21"/>
      <c r="V5907" s="89"/>
      <c r="Z5907" s="73"/>
      <c r="AA5907" s="73">
        <v>12.005551700208187</v>
      </c>
      <c r="AB5907" s="4"/>
      <c r="AC5907" s="74"/>
      <c r="AD5907" s="75"/>
      <c r="AE5907" s="75"/>
      <c r="AF5907" s="76"/>
      <c r="AJ5907" s="90">
        <v>1209004.0</v>
      </c>
      <c r="AK5907" s="18"/>
      <c r="AL5907" s="18"/>
      <c r="AT5907" s="18"/>
      <c r="AU5907" s="91"/>
    </row>
    <row r="5908" ht="12.0" customHeight="1">
      <c r="A5908" s="97">
        <v>5209005.0</v>
      </c>
      <c r="B5908" s="92" t="s">
        <v>6307</v>
      </c>
      <c r="C5908" s="93"/>
      <c r="D5908" s="82">
        <v>145.75</v>
      </c>
      <c r="E5908" s="94" t="s">
        <v>245</v>
      </c>
      <c r="F5908" s="84">
        <f t="shared" si="470"/>
        <v>177.815</v>
      </c>
      <c r="G5908" s="95" t="s">
        <v>246</v>
      </c>
      <c r="H5908" s="69"/>
      <c r="I5908" s="187" t="s">
        <v>6308</v>
      </c>
      <c r="J5908" s="76"/>
      <c r="K5908" s="88"/>
      <c r="N5908" s="18"/>
      <c r="P5908" s="4">
        <v>128.0</v>
      </c>
      <c r="Q5908" s="4"/>
      <c r="R5908" s="4"/>
      <c r="S5908" s="21"/>
      <c r="T5908" s="21"/>
      <c r="V5908" s="89"/>
      <c r="Z5908" s="73"/>
      <c r="AA5908" s="73">
        <v>11.998273629693571</v>
      </c>
      <c r="AB5908" s="4"/>
      <c r="AC5908" s="74"/>
      <c r="AD5908" s="75"/>
      <c r="AE5908" s="75"/>
      <c r="AF5908" s="76"/>
      <c r="AJ5908" s="90">
        <v>1209005.0</v>
      </c>
      <c r="AK5908" s="18"/>
      <c r="AL5908" s="18"/>
      <c r="AT5908" s="18"/>
      <c r="AU5908" s="91"/>
    </row>
    <row r="5909" ht="12.0" customHeight="1">
      <c r="A5909" s="97">
        <v>5209006.0</v>
      </c>
      <c r="B5909" s="92" t="s">
        <v>6309</v>
      </c>
      <c r="C5909" s="93"/>
      <c r="D5909" s="82">
        <v>327.75</v>
      </c>
      <c r="E5909" s="94" t="s">
        <v>245</v>
      </c>
      <c r="F5909" s="84">
        <f t="shared" si="470"/>
        <v>399.855</v>
      </c>
      <c r="G5909" s="95" t="s">
        <v>246</v>
      </c>
      <c r="H5909" s="69"/>
      <c r="I5909" s="188"/>
      <c r="J5909" s="76"/>
      <c r="K5909" s="88"/>
      <c r="N5909" s="18"/>
      <c r="P5909" s="4">
        <v>128.0</v>
      </c>
      <c r="Q5909" s="4"/>
      <c r="R5909" s="4"/>
      <c r="S5909" s="21"/>
      <c r="T5909" s="21"/>
      <c r="V5909" s="89"/>
      <c r="Z5909" s="73"/>
      <c r="AA5909" s="73">
        <v>11.999232356186738</v>
      </c>
      <c r="AB5909" s="4"/>
      <c r="AC5909" s="74"/>
      <c r="AD5909" s="75"/>
      <c r="AE5909" s="75"/>
      <c r="AF5909" s="76"/>
      <c r="AJ5909" s="90">
        <v>1209006.0</v>
      </c>
      <c r="AK5909" s="18"/>
      <c r="AL5909" s="18"/>
      <c r="AT5909" s="18"/>
      <c r="AU5909" s="91"/>
    </row>
    <row r="5910" ht="12.0" customHeight="1">
      <c r="A5910" s="97">
        <v>1209007.0</v>
      </c>
      <c r="B5910" s="92" t="s">
        <v>6310</v>
      </c>
      <c r="C5910" s="93"/>
      <c r="D5910" s="82">
        <v>477.17</v>
      </c>
      <c r="E5910" s="83" t="s">
        <v>245</v>
      </c>
      <c r="F5910" s="127">
        <f t="shared" si="470"/>
        <v>582.1474</v>
      </c>
      <c r="G5910" s="95" t="s">
        <v>246</v>
      </c>
      <c r="H5910" s="69"/>
      <c r="I5910" s="76"/>
      <c r="J5910" s="76"/>
      <c r="K5910" s="88"/>
      <c r="N5910" s="18"/>
      <c r="P5910" s="4">
        <v>128.0</v>
      </c>
      <c r="Q5910" s="4"/>
      <c r="R5910" s="4"/>
      <c r="S5910" s="21"/>
      <c r="T5910" s="21"/>
      <c r="V5910" s="89"/>
      <c r="Z5910" s="73"/>
      <c r="AA5910" s="73">
        <v>0.0</v>
      </c>
      <c r="AB5910" s="4"/>
      <c r="AC5910" s="74"/>
      <c r="AD5910" s="75"/>
      <c r="AE5910" s="75"/>
      <c r="AF5910" s="76"/>
      <c r="AJ5910" s="90"/>
      <c r="AK5910" s="18"/>
      <c r="AL5910" s="18"/>
      <c r="AT5910" s="18"/>
      <c r="AU5910" s="91"/>
    </row>
    <row r="5911" ht="12.0" customHeight="1">
      <c r="A5911" s="97">
        <v>5209008.0</v>
      </c>
      <c r="B5911" s="92" t="s">
        <v>6311</v>
      </c>
      <c r="C5911" s="93"/>
      <c r="D5911" s="82">
        <v>509.99</v>
      </c>
      <c r="E5911" s="94"/>
      <c r="F5911" s="84">
        <f t="shared" si="470"/>
        <v>622.1878</v>
      </c>
      <c r="G5911" s="95" t="s">
        <v>246</v>
      </c>
      <c r="H5911" s="69"/>
      <c r="I5911" s="76"/>
      <c r="J5911" s="76"/>
      <c r="K5911" s="88"/>
      <c r="N5911" s="18"/>
      <c r="P5911" s="4">
        <v>128.0</v>
      </c>
      <c r="Q5911" s="4"/>
      <c r="R5911" s="4"/>
      <c r="S5911" s="21"/>
      <c r="T5911" s="21"/>
      <c r="V5911" s="89"/>
      <c r="Z5911" s="73"/>
      <c r="AA5911" s="73">
        <v>12.001233425840269</v>
      </c>
      <c r="AB5911" s="4"/>
      <c r="AC5911" s="74"/>
      <c r="AD5911" s="75"/>
      <c r="AE5911" s="75"/>
      <c r="AF5911" s="76"/>
      <c r="AJ5911" s="90">
        <v>1209008.0</v>
      </c>
      <c r="AK5911" s="18"/>
      <c r="AL5911" s="18"/>
      <c r="AT5911" s="18"/>
      <c r="AU5911" s="91"/>
    </row>
    <row r="5912" ht="12.0" customHeight="1">
      <c r="A5912" s="109">
        <v>5209009.0</v>
      </c>
      <c r="B5912" s="110" t="s">
        <v>6312</v>
      </c>
      <c r="C5912" s="111"/>
      <c r="D5912" s="82">
        <v>1566.98</v>
      </c>
      <c r="E5912" s="121"/>
      <c r="F5912" s="128">
        <f t="shared" si="470"/>
        <v>1911.7156</v>
      </c>
      <c r="G5912" s="112" t="s">
        <v>246</v>
      </c>
      <c r="H5912" s="69"/>
      <c r="I5912" s="76"/>
      <c r="J5912" s="76"/>
      <c r="K5912" s="88"/>
      <c r="N5912" s="18"/>
      <c r="P5912" s="4">
        <v>128.0</v>
      </c>
      <c r="Q5912" s="4"/>
      <c r="R5912" s="4"/>
      <c r="S5912" s="21"/>
      <c r="T5912" s="21"/>
      <c r="V5912" s="89"/>
      <c r="Z5912" s="73"/>
      <c r="AA5912" s="73">
        <v>11.999598574941047</v>
      </c>
      <c r="AB5912" s="4"/>
      <c r="AC5912" s="74"/>
      <c r="AD5912" s="75"/>
      <c r="AE5912" s="75"/>
      <c r="AF5912" s="76"/>
      <c r="AJ5912" s="90">
        <v>1209009.0</v>
      </c>
      <c r="AK5912" s="18"/>
      <c r="AL5912" s="18"/>
      <c r="AT5912" s="18"/>
      <c r="AU5912" s="91"/>
    </row>
    <row r="5913" ht="60.0" customHeight="1">
      <c r="A5913" s="62">
        <v>214.0</v>
      </c>
      <c r="B5913" s="113" t="s">
        <v>6313</v>
      </c>
      <c r="C5913" s="66"/>
      <c r="D5913" s="82"/>
      <c r="E5913" s="66"/>
      <c r="F5913" s="114"/>
      <c r="G5913" s="68"/>
      <c r="H5913" s="69"/>
      <c r="I5913" s="78"/>
      <c r="J5913" s="71"/>
      <c r="K5913" s="71"/>
      <c r="N5913" s="18"/>
      <c r="P5913" s="4">
        <v>129.0</v>
      </c>
      <c r="Q5913" s="4"/>
      <c r="R5913" s="5"/>
      <c r="S5913" s="21"/>
      <c r="T5913" s="21"/>
      <c r="V5913" s="72"/>
      <c r="Z5913" s="73"/>
      <c r="AA5913" s="73"/>
      <c r="AB5913" s="4"/>
      <c r="AC5913" s="74"/>
      <c r="AD5913" s="75"/>
      <c r="AE5913" s="75"/>
      <c r="AF5913" s="76"/>
      <c r="AJ5913" s="90"/>
      <c r="AK5913" s="18"/>
      <c r="AL5913" s="18"/>
      <c r="AT5913" s="18"/>
      <c r="AU5913" s="91"/>
    </row>
    <row r="5914" ht="12.0" customHeight="1">
      <c r="A5914" s="79">
        <v>5210001.0</v>
      </c>
      <c r="B5914" s="80" t="s">
        <v>6314</v>
      </c>
      <c r="C5914" s="81"/>
      <c r="D5914" s="82">
        <v>193.51</v>
      </c>
      <c r="E5914" s="83" t="s">
        <v>245</v>
      </c>
      <c r="F5914" s="84">
        <f t="shared" ref="F5914:F5923" si="471">D5914*1.22</f>
        <v>236.0822</v>
      </c>
      <c r="G5914" s="85" t="s">
        <v>246</v>
      </c>
      <c r="H5914" s="69"/>
      <c r="I5914" s="87" t="s">
        <v>1735</v>
      </c>
      <c r="J5914" s="76"/>
      <c r="K5914" s="88"/>
      <c r="N5914" s="18"/>
      <c r="P5914" s="4">
        <v>129.0</v>
      </c>
      <c r="Q5914" s="4"/>
      <c r="R5914" s="4"/>
      <c r="S5914" s="21"/>
      <c r="T5914" s="21"/>
      <c r="V5914" s="89"/>
      <c r="Z5914" s="73"/>
      <c r="AA5914" s="73">
        <v>12.00284652486755</v>
      </c>
      <c r="AB5914" s="4"/>
      <c r="AC5914" s="74"/>
      <c r="AD5914" s="75"/>
      <c r="AE5914" s="75"/>
      <c r="AF5914" s="76"/>
      <c r="AJ5914" s="90">
        <v>1210001.0</v>
      </c>
      <c r="AK5914" s="18"/>
      <c r="AL5914" s="18"/>
      <c r="AT5914" s="18"/>
      <c r="AU5914" s="91"/>
    </row>
    <row r="5915" ht="12.0" customHeight="1">
      <c r="A5915" s="97">
        <v>5210002.0</v>
      </c>
      <c r="B5915" s="92" t="s">
        <v>6315</v>
      </c>
      <c r="C5915" s="93"/>
      <c r="D5915" s="82">
        <v>123.49</v>
      </c>
      <c r="E5915" s="94" t="s">
        <v>245</v>
      </c>
      <c r="F5915" s="84">
        <f t="shared" si="471"/>
        <v>150.6578</v>
      </c>
      <c r="G5915" s="95" t="s">
        <v>246</v>
      </c>
      <c r="H5915" s="69"/>
      <c r="I5915" s="187" t="s">
        <v>6316</v>
      </c>
      <c r="J5915" s="76"/>
      <c r="K5915" s="88"/>
      <c r="N5915" s="18"/>
      <c r="P5915" s="4">
        <v>129.0</v>
      </c>
      <c r="Q5915" s="4"/>
      <c r="R5915" s="4"/>
      <c r="S5915" s="21"/>
      <c r="T5915" s="21"/>
      <c r="V5915" s="89"/>
      <c r="Z5915" s="73"/>
      <c r="AA5915" s="73">
        <v>12.005947218436376</v>
      </c>
      <c r="AB5915" s="4"/>
      <c r="AC5915" s="74"/>
      <c r="AD5915" s="75"/>
      <c r="AE5915" s="75"/>
      <c r="AF5915" s="76"/>
      <c r="AJ5915" s="90">
        <v>1210002.0</v>
      </c>
      <c r="AK5915" s="18"/>
      <c r="AL5915" s="18"/>
      <c r="AT5915" s="18"/>
      <c r="AU5915" s="91"/>
    </row>
    <row r="5916" ht="12.0" customHeight="1">
      <c r="A5916" s="97">
        <v>5210003.0</v>
      </c>
      <c r="B5916" s="92" t="s">
        <v>6317</v>
      </c>
      <c r="C5916" s="93"/>
      <c r="D5916" s="82">
        <v>255.02</v>
      </c>
      <c r="E5916" s="94" t="s">
        <v>245</v>
      </c>
      <c r="F5916" s="84">
        <f t="shared" si="471"/>
        <v>311.1244</v>
      </c>
      <c r="G5916" s="95" t="s">
        <v>246</v>
      </c>
      <c r="H5916" s="69"/>
      <c r="I5916" s="188"/>
      <c r="J5916" s="76"/>
      <c r="K5916" s="88"/>
      <c r="N5916" s="18"/>
      <c r="P5916" s="4">
        <v>129.0</v>
      </c>
      <c r="Q5916" s="4"/>
      <c r="R5916" s="4"/>
      <c r="S5916" s="21"/>
      <c r="T5916" s="21"/>
      <c r="V5916" s="89"/>
      <c r="Z5916" s="73"/>
      <c r="AA5916" s="73">
        <v>11.99976000479991</v>
      </c>
      <c r="AB5916" s="4"/>
      <c r="AC5916" s="74"/>
      <c r="AD5916" s="75"/>
      <c r="AE5916" s="75"/>
      <c r="AF5916" s="76"/>
      <c r="AJ5916" s="90">
        <v>1210003.0</v>
      </c>
      <c r="AK5916" s="18"/>
      <c r="AL5916" s="18"/>
      <c r="AT5916" s="18"/>
      <c r="AU5916" s="91"/>
    </row>
    <row r="5917" ht="12.0" customHeight="1">
      <c r="A5917" s="97">
        <v>5210004.0</v>
      </c>
      <c r="B5917" s="92" t="s">
        <v>6318</v>
      </c>
      <c r="C5917" s="93"/>
      <c r="D5917" s="82">
        <v>138.21</v>
      </c>
      <c r="E5917" s="94" t="s">
        <v>245</v>
      </c>
      <c r="F5917" s="84">
        <f t="shared" si="471"/>
        <v>168.6162</v>
      </c>
      <c r="G5917" s="95" t="s">
        <v>246</v>
      </c>
      <c r="H5917" s="69"/>
      <c r="I5917" s="76"/>
      <c r="J5917" s="76"/>
      <c r="K5917" s="88"/>
      <c r="N5917" s="18"/>
      <c r="P5917" s="4">
        <v>129.0</v>
      </c>
      <c r="Q5917" s="4"/>
      <c r="R5917" s="4"/>
      <c r="S5917" s="21"/>
      <c r="T5917" s="21"/>
      <c r="V5917" s="89"/>
      <c r="Z5917" s="73"/>
      <c r="AA5917" s="73">
        <v>11.99911445649768</v>
      </c>
      <c r="AB5917" s="4"/>
      <c r="AC5917" s="74"/>
      <c r="AD5917" s="75"/>
      <c r="AE5917" s="75"/>
      <c r="AF5917" s="76"/>
      <c r="AJ5917" s="90">
        <v>1210004.0</v>
      </c>
      <c r="AK5917" s="18"/>
      <c r="AL5917" s="18"/>
      <c r="AT5917" s="18"/>
      <c r="AU5917" s="91"/>
    </row>
    <row r="5918" ht="12.0" customHeight="1">
      <c r="A5918" s="97">
        <v>5210005.0</v>
      </c>
      <c r="B5918" s="92" t="s">
        <v>6319</v>
      </c>
      <c r="C5918" s="93"/>
      <c r="D5918" s="82">
        <v>123.49</v>
      </c>
      <c r="E5918" s="94" t="s">
        <v>245</v>
      </c>
      <c r="F5918" s="84">
        <f t="shared" si="471"/>
        <v>150.6578</v>
      </c>
      <c r="G5918" s="95" t="s">
        <v>246</v>
      </c>
      <c r="H5918" s="69"/>
      <c r="I5918" s="187" t="s">
        <v>6320</v>
      </c>
      <c r="J5918" s="76"/>
      <c r="K5918" s="88"/>
      <c r="N5918" s="18"/>
      <c r="P5918" s="4">
        <v>129.0</v>
      </c>
      <c r="Q5918" s="4"/>
      <c r="R5918" s="4"/>
      <c r="S5918" s="21"/>
      <c r="T5918" s="21"/>
      <c r="V5918" s="89"/>
      <c r="Z5918" s="73"/>
      <c r="AA5918" s="73">
        <v>12.005947218436376</v>
      </c>
      <c r="AB5918" s="4"/>
      <c r="AC5918" s="74"/>
      <c r="AD5918" s="75"/>
      <c r="AE5918" s="75"/>
      <c r="AF5918" s="76"/>
      <c r="AJ5918" s="90">
        <v>1210005.0</v>
      </c>
      <c r="AK5918" s="18"/>
      <c r="AL5918" s="18"/>
      <c r="AT5918" s="18"/>
      <c r="AU5918" s="91"/>
    </row>
    <row r="5919" ht="12.0" customHeight="1">
      <c r="A5919" s="97">
        <v>5210006.0</v>
      </c>
      <c r="B5919" s="92" t="s">
        <v>6321</v>
      </c>
      <c r="C5919" s="93"/>
      <c r="D5919" s="82">
        <v>242.02</v>
      </c>
      <c r="E5919" s="94" t="s">
        <v>245</v>
      </c>
      <c r="F5919" s="84">
        <f t="shared" si="471"/>
        <v>295.2644</v>
      </c>
      <c r="G5919" s="95" t="s">
        <v>246</v>
      </c>
      <c r="H5919" s="69"/>
      <c r="I5919" s="188"/>
      <c r="J5919" s="76"/>
      <c r="K5919" s="88"/>
      <c r="N5919" s="18"/>
      <c r="P5919" s="4">
        <v>129.0</v>
      </c>
      <c r="Q5919" s="4"/>
      <c r="R5919" s="4"/>
      <c r="S5919" s="21"/>
      <c r="T5919" s="21"/>
      <c r="V5919" s="89"/>
      <c r="Z5919" s="73"/>
      <c r="AA5919" s="73">
        <v>11.998988494120638</v>
      </c>
      <c r="AB5919" s="4"/>
      <c r="AC5919" s="74"/>
      <c r="AD5919" s="75"/>
      <c r="AE5919" s="75"/>
      <c r="AF5919" s="76"/>
      <c r="AJ5919" s="90">
        <v>1210006.0</v>
      </c>
      <c r="AK5919" s="18"/>
      <c r="AL5919" s="18"/>
      <c r="AT5919" s="18"/>
      <c r="AU5919" s="91"/>
    </row>
    <row r="5920" ht="12.0" customHeight="1">
      <c r="A5920" s="97">
        <v>5210007.0</v>
      </c>
      <c r="B5920" s="92" t="s">
        <v>6322</v>
      </c>
      <c r="C5920" s="93"/>
      <c r="D5920" s="82">
        <v>138.21</v>
      </c>
      <c r="E5920" s="94" t="s">
        <v>245</v>
      </c>
      <c r="F5920" s="84">
        <f t="shared" si="471"/>
        <v>168.6162</v>
      </c>
      <c r="G5920" s="95" t="s">
        <v>246</v>
      </c>
      <c r="H5920" s="69"/>
      <c r="I5920" s="76"/>
      <c r="J5920" s="76"/>
      <c r="K5920" s="88"/>
      <c r="N5920" s="18"/>
      <c r="P5920" s="4">
        <v>129.0</v>
      </c>
      <c r="Q5920" s="4"/>
      <c r="R5920" s="4"/>
      <c r="S5920" s="21"/>
      <c r="T5920" s="21"/>
      <c r="V5920" s="89"/>
      <c r="Z5920" s="73"/>
      <c r="AA5920" s="73">
        <v>11.99911445649768</v>
      </c>
      <c r="AB5920" s="4"/>
      <c r="AC5920" s="74"/>
      <c r="AD5920" s="75"/>
      <c r="AE5920" s="75"/>
      <c r="AF5920" s="76"/>
      <c r="AJ5920" s="90">
        <v>1210007.0</v>
      </c>
      <c r="AK5920" s="18"/>
      <c r="AL5920" s="18"/>
      <c r="AT5920" s="18"/>
      <c r="AU5920" s="91"/>
    </row>
    <row r="5921" ht="12.0" customHeight="1">
      <c r="A5921" s="97">
        <v>5210008.0</v>
      </c>
      <c r="B5921" s="92" t="s">
        <v>6323</v>
      </c>
      <c r="C5921" s="93"/>
      <c r="D5921" s="82">
        <v>317.27</v>
      </c>
      <c r="E5921" s="94" t="s">
        <v>245</v>
      </c>
      <c r="F5921" s="84">
        <f t="shared" si="471"/>
        <v>387.0694</v>
      </c>
      <c r="G5921" s="95" t="s">
        <v>246</v>
      </c>
      <c r="H5921" s="69"/>
      <c r="I5921" s="76"/>
      <c r="J5921" s="76"/>
      <c r="K5921" s="88"/>
      <c r="N5921" s="18"/>
      <c r="P5921" s="4">
        <v>129.0</v>
      </c>
      <c r="Q5921" s="4"/>
      <c r="R5921" s="4"/>
      <c r="S5921" s="21"/>
      <c r="T5921" s="21"/>
      <c r="V5921" s="89"/>
      <c r="Z5921" s="73"/>
      <c r="AA5921" s="73">
        <v>11.998456790123456</v>
      </c>
      <c r="AB5921" s="4"/>
      <c r="AC5921" s="74"/>
      <c r="AD5921" s="75"/>
      <c r="AE5921" s="75"/>
      <c r="AF5921" s="76"/>
      <c r="AJ5921" s="90">
        <v>1210008.0</v>
      </c>
      <c r="AK5921" s="18"/>
      <c r="AL5921" s="18"/>
      <c r="AT5921" s="18"/>
      <c r="AU5921" s="91"/>
    </row>
    <row r="5922" ht="12.0" customHeight="1">
      <c r="A5922" s="97">
        <v>5210009.0</v>
      </c>
      <c r="B5922" s="92" t="s">
        <v>6324</v>
      </c>
      <c r="C5922" s="93"/>
      <c r="D5922" s="82">
        <v>151.15</v>
      </c>
      <c r="E5922" s="94" t="s">
        <v>245</v>
      </c>
      <c r="F5922" s="84">
        <f t="shared" si="471"/>
        <v>184.403</v>
      </c>
      <c r="G5922" s="95" t="s">
        <v>246</v>
      </c>
      <c r="H5922" s="69"/>
      <c r="I5922" s="76"/>
      <c r="J5922" s="76"/>
      <c r="K5922" s="88"/>
      <c r="N5922" s="18"/>
      <c r="P5922" s="4">
        <v>129.0</v>
      </c>
      <c r="Q5922" s="4"/>
      <c r="R5922" s="4"/>
      <c r="S5922" s="21"/>
      <c r="T5922" s="21"/>
      <c r="V5922" s="89"/>
      <c r="Z5922" s="73"/>
      <c r="AA5922" s="73">
        <v>11.996355537558216</v>
      </c>
      <c r="AB5922" s="4"/>
      <c r="AC5922" s="74"/>
      <c r="AD5922" s="75"/>
      <c r="AE5922" s="75"/>
      <c r="AF5922" s="76"/>
      <c r="AJ5922" s="90">
        <v>1210009.0</v>
      </c>
      <c r="AK5922" s="18"/>
      <c r="AL5922" s="18"/>
      <c r="AT5922" s="18"/>
      <c r="AU5922" s="91"/>
    </row>
    <row r="5923" ht="12.0" customHeight="1">
      <c r="A5923" s="109">
        <v>5210010.0</v>
      </c>
      <c r="B5923" s="110" t="s">
        <v>6325</v>
      </c>
      <c r="C5923" s="111"/>
      <c r="D5923" s="82">
        <v>322.7</v>
      </c>
      <c r="E5923" s="121" t="s">
        <v>245</v>
      </c>
      <c r="F5923" s="128">
        <f t="shared" si="471"/>
        <v>393.694</v>
      </c>
      <c r="G5923" s="112" t="s">
        <v>246</v>
      </c>
      <c r="H5923" s="69"/>
      <c r="I5923" s="76"/>
      <c r="J5923" s="76"/>
      <c r="K5923" s="88"/>
      <c r="N5923" s="18"/>
      <c r="P5923" s="4">
        <v>129.0</v>
      </c>
      <c r="Q5923" s="4"/>
      <c r="R5923" s="4"/>
      <c r="S5923" s="21"/>
      <c r="T5923" s="21"/>
      <c r="V5923" s="89"/>
      <c r="Z5923" s="73"/>
      <c r="AA5923" s="73">
        <v>11.999810354636821</v>
      </c>
      <c r="AB5923" s="4"/>
      <c r="AC5923" s="74"/>
      <c r="AD5923" s="75"/>
      <c r="AE5923" s="75"/>
      <c r="AF5923" s="76"/>
      <c r="AJ5923" s="90">
        <v>1210010.0</v>
      </c>
      <c r="AK5923" s="18"/>
      <c r="AL5923" s="18"/>
      <c r="AT5923" s="18"/>
      <c r="AU5923" s="91"/>
    </row>
    <row r="5924" ht="45.0" customHeight="1">
      <c r="A5924" s="62">
        <v>215.0</v>
      </c>
      <c r="B5924" s="166" t="s">
        <v>6326</v>
      </c>
      <c r="C5924" s="66"/>
      <c r="D5924" s="82"/>
      <c r="E5924" s="66"/>
      <c r="F5924" s="114"/>
      <c r="G5924" s="68"/>
      <c r="H5924" s="69"/>
      <c r="I5924" s="70">
        <v>0.0</v>
      </c>
      <c r="J5924" s="71"/>
      <c r="K5924" s="71"/>
      <c r="N5924" s="18"/>
      <c r="P5924" s="4">
        <v>130.0</v>
      </c>
      <c r="Q5924" s="4"/>
      <c r="R5924" s="5"/>
      <c r="S5924" s="21"/>
      <c r="T5924" s="21"/>
      <c r="V5924" s="72"/>
      <c r="Z5924" s="73"/>
      <c r="AA5924" s="73"/>
      <c r="AB5924" s="4"/>
      <c r="AC5924" s="74"/>
      <c r="AD5924" s="75"/>
      <c r="AE5924" s="75"/>
      <c r="AF5924" s="76"/>
      <c r="AJ5924" s="90"/>
      <c r="AK5924" s="18"/>
      <c r="AL5924" s="18"/>
      <c r="AT5924" s="18"/>
      <c r="AU5924" s="91"/>
    </row>
    <row r="5925" ht="12.0" customHeight="1">
      <c r="A5925" s="79">
        <v>5401010.0</v>
      </c>
      <c r="B5925" s="80" t="s">
        <v>5993</v>
      </c>
      <c r="C5925" s="81" t="str">
        <f t="shared" ref="C5925:C5939" si="472">IF(MROUND(AL5925/(AO5925*F5925),1)=0,"",MROUND(AL5925/(AO5925*F5925),1))</f>
        <v/>
      </c>
      <c r="D5925" s="82">
        <v>325.93</v>
      </c>
      <c r="E5925" s="83" t="s">
        <v>245</v>
      </c>
      <c r="F5925" s="84">
        <f t="shared" ref="F5925:F5942" si="473">D5925*1.22</f>
        <v>397.6346</v>
      </c>
      <c r="G5925" s="85" t="s">
        <v>274</v>
      </c>
      <c r="H5925" s="69"/>
      <c r="I5925" s="87" t="s">
        <v>1735</v>
      </c>
      <c r="J5925" s="100"/>
      <c r="K5925" s="88"/>
      <c r="N5925" s="18"/>
      <c r="P5925" s="4">
        <v>130.0</v>
      </c>
      <c r="Q5925" s="4"/>
      <c r="R5925" s="4"/>
      <c r="S5925" s="21"/>
      <c r="T5925" s="21"/>
      <c r="V5925" s="89"/>
      <c r="Z5925" s="73"/>
      <c r="AA5925" s="73">
        <v>20.001977456990318</v>
      </c>
      <c r="AB5925" s="4"/>
      <c r="AC5925" s="74"/>
      <c r="AD5925" s="75"/>
      <c r="AE5925" s="75"/>
      <c r="AF5925" s="76"/>
      <c r="AJ5925" s="90">
        <v>1701009.0</v>
      </c>
      <c r="AK5925" s="18"/>
      <c r="AL5925" s="8">
        <f t="shared" ref="AL5925:AL5939" si="474">$I$5924/15</f>
        <v>0</v>
      </c>
      <c r="AO5925" s="8">
        <v>1.327927803541348</v>
      </c>
      <c r="AT5925" s="18"/>
      <c r="AU5925" s="91"/>
    </row>
    <row r="5926" ht="12.0" customHeight="1">
      <c r="A5926" s="97">
        <v>5401011.0</v>
      </c>
      <c r="B5926" s="92" t="s">
        <v>5994</v>
      </c>
      <c r="C5926" s="81" t="str">
        <f t="shared" si="472"/>
        <v/>
      </c>
      <c r="D5926" s="82">
        <v>363.42</v>
      </c>
      <c r="E5926" s="94" t="s">
        <v>245</v>
      </c>
      <c r="F5926" s="84">
        <f t="shared" si="473"/>
        <v>443.3724</v>
      </c>
      <c r="G5926" s="95" t="s">
        <v>274</v>
      </c>
      <c r="H5926" s="69"/>
      <c r="I5926" s="187" t="s">
        <v>6327</v>
      </c>
      <c r="J5926" s="100"/>
      <c r="K5926" s="88"/>
      <c r="N5926" s="18"/>
      <c r="P5926" s="4">
        <v>130.0</v>
      </c>
      <c r="Q5926" s="4"/>
      <c r="R5926" s="4"/>
      <c r="S5926" s="21"/>
      <c r="T5926" s="21"/>
      <c r="V5926" s="89"/>
      <c r="Z5926" s="73"/>
      <c r="AA5926" s="73">
        <v>20.0</v>
      </c>
      <c r="AB5926" s="4"/>
      <c r="AC5926" s="74"/>
      <c r="AD5926" s="75"/>
      <c r="AE5926" s="75"/>
      <c r="AF5926" s="76"/>
      <c r="AJ5926" s="90">
        <v>1701010.0</v>
      </c>
      <c r="AK5926" s="18"/>
      <c r="AL5926" s="8">
        <f t="shared" si="474"/>
        <v>0</v>
      </c>
      <c r="AO5926" s="8">
        <v>0.6036156795827764</v>
      </c>
      <c r="AT5926" s="18"/>
      <c r="AU5926" s="91"/>
    </row>
    <row r="5927" ht="12.0" customHeight="1">
      <c r="A5927" s="97">
        <v>5401012.0</v>
      </c>
      <c r="B5927" s="92" t="s">
        <v>5996</v>
      </c>
      <c r="C5927" s="81" t="str">
        <f t="shared" si="472"/>
        <v/>
      </c>
      <c r="D5927" s="82">
        <v>433.34</v>
      </c>
      <c r="E5927" s="94" t="s">
        <v>458</v>
      </c>
      <c r="F5927" s="84">
        <f t="shared" si="473"/>
        <v>528.6748</v>
      </c>
      <c r="G5927" s="95" t="s">
        <v>274</v>
      </c>
      <c r="H5927" s="69"/>
      <c r="I5927" s="188"/>
      <c r="J5927" s="100"/>
      <c r="K5927" s="88"/>
      <c r="N5927" s="18"/>
      <c r="P5927" s="4">
        <v>130.0</v>
      </c>
      <c r="Q5927" s="4"/>
      <c r="R5927" s="4"/>
      <c r="S5927" s="21"/>
      <c r="T5927" s="21"/>
      <c r="V5927" s="89"/>
      <c r="Z5927" s="73"/>
      <c r="AA5927" s="73">
        <v>20.0</v>
      </c>
      <c r="AB5927" s="4"/>
      <c r="AC5927" s="74"/>
      <c r="AD5927" s="75"/>
      <c r="AE5927" s="75"/>
      <c r="AF5927" s="76"/>
      <c r="AJ5927" s="90">
        <v>1701011.0</v>
      </c>
      <c r="AK5927" s="18"/>
      <c r="AL5927" s="8">
        <f t="shared" si="474"/>
        <v>0</v>
      </c>
      <c r="AO5927" s="8">
        <v>0.3284824324311331</v>
      </c>
      <c r="AT5927" s="18"/>
      <c r="AU5927" s="91"/>
    </row>
    <row r="5928" ht="12.0" customHeight="1">
      <c r="A5928" s="97">
        <v>5401017.0</v>
      </c>
      <c r="B5928" s="92" t="s">
        <v>5997</v>
      </c>
      <c r="C5928" s="81" t="str">
        <f t="shared" si="472"/>
        <v/>
      </c>
      <c r="D5928" s="82">
        <v>487.69</v>
      </c>
      <c r="E5928" s="94" t="s">
        <v>245</v>
      </c>
      <c r="F5928" s="84">
        <f t="shared" si="473"/>
        <v>594.9818</v>
      </c>
      <c r="G5928" s="95" t="s">
        <v>252</v>
      </c>
      <c r="H5928" s="69"/>
      <c r="I5928" s="76"/>
      <c r="J5928" s="76"/>
      <c r="K5928" s="88"/>
      <c r="N5928" s="18"/>
      <c r="P5928" s="4">
        <v>130.0</v>
      </c>
      <c r="Q5928" s="4"/>
      <c r="R5928" s="4"/>
      <c r="S5928" s="21"/>
      <c r="T5928" s="21"/>
      <c r="V5928" s="89"/>
      <c r="Z5928" s="73"/>
      <c r="AA5928" s="73">
        <v>20.001321527686002</v>
      </c>
      <c r="AB5928" s="4"/>
      <c r="AC5928" s="74"/>
      <c r="AD5928" s="75"/>
      <c r="AE5928" s="75"/>
      <c r="AF5928" s="76"/>
      <c r="AJ5928" s="90">
        <v>1701012.0</v>
      </c>
      <c r="AK5928" s="18"/>
      <c r="AL5928" s="8">
        <f t="shared" si="474"/>
        <v>0</v>
      </c>
      <c r="AO5928" s="8">
        <v>0.34026968503544874</v>
      </c>
      <c r="AT5928" s="18"/>
      <c r="AU5928" s="91"/>
    </row>
    <row r="5929" ht="12.0" customHeight="1">
      <c r="A5929" s="97">
        <v>5401019.0</v>
      </c>
      <c r="B5929" s="92" t="s">
        <v>5998</v>
      </c>
      <c r="C5929" s="81" t="str">
        <f t="shared" si="472"/>
        <v/>
      </c>
      <c r="D5929" s="82">
        <v>1178.94</v>
      </c>
      <c r="E5929" s="94" t="s">
        <v>245</v>
      </c>
      <c r="F5929" s="84">
        <f t="shared" si="473"/>
        <v>1438.3068</v>
      </c>
      <c r="G5929" s="95" t="s">
        <v>252</v>
      </c>
      <c r="H5929" s="69"/>
      <c r="I5929" s="187" t="s">
        <v>6328</v>
      </c>
      <c r="J5929" s="76"/>
      <c r="K5929" s="88"/>
      <c r="N5929" s="18"/>
      <c r="P5929" s="4">
        <v>130.0</v>
      </c>
      <c r="Q5929" s="4"/>
      <c r="R5929" s="4"/>
      <c r="S5929" s="21"/>
      <c r="T5929" s="21"/>
      <c r="V5929" s="89"/>
      <c r="Z5929" s="73"/>
      <c r="AA5929" s="73">
        <v>20.0</v>
      </c>
      <c r="AB5929" s="4"/>
      <c r="AC5929" s="74"/>
      <c r="AD5929" s="75"/>
      <c r="AE5929" s="75"/>
      <c r="AF5929" s="76"/>
      <c r="AJ5929" s="90">
        <v>1701013.0</v>
      </c>
      <c r="AK5929" s="18"/>
      <c r="AL5929" s="8">
        <f t="shared" si="474"/>
        <v>0</v>
      </c>
      <c r="AO5929" s="8">
        <v>0.40546974082390685</v>
      </c>
      <c r="AT5929" s="18"/>
      <c r="AU5929" s="91"/>
    </row>
    <row r="5930" ht="12.0" customHeight="1">
      <c r="A5930" s="97">
        <v>5401009.0</v>
      </c>
      <c r="B5930" s="92" t="s">
        <v>6329</v>
      </c>
      <c r="C5930" s="81" t="str">
        <f t="shared" si="472"/>
        <v/>
      </c>
      <c r="D5930" s="82">
        <v>141.33</v>
      </c>
      <c r="E5930" s="94" t="s">
        <v>245</v>
      </c>
      <c r="F5930" s="84">
        <f t="shared" si="473"/>
        <v>172.4226</v>
      </c>
      <c r="G5930" s="95" t="s">
        <v>252</v>
      </c>
      <c r="H5930" s="69"/>
      <c r="I5930" s="188"/>
      <c r="J5930" s="76"/>
      <c r="K5930" s="88"/>
      <c r="N5930" s="18"/>
      <c r="P5930" s="4">
        <v>130.0</v>
      </c>
      <c r="Q5930" s="207"/>
      <c r="R5930" s="4"/>
      <c r="S5930" s="89"/>
      <c r="T5930" s="21"/>
      <c r="V5930" s="22"/>
      <c r="Z5930" s="73"/>
      <c r="AA5930" s="73">
        <v>19.99771975829438</v>
      </c>
      <c r="AB5930" s="4"/>
      <c r="AC5930" s="74"/>
      <c r="AD5930" s="75"/>
      <c r="AE5930" s="75"/>
      <c r="AF5930" s="76"/>
      <c r="AJ5930" s="90">
        <v>1701014.0</v>
      </c>
      <c r="AK5930" s="18"/>
      <c r="AL5930" s="8">
        <f t="shared" si="474"/>
        <v>0</v>
      </c>
      <c r="AO5930" s="8">
        <v>75.54219957897716</v>
      </c>
      <c r="AT5930" s="18"/>
      <c r="AU5930" s="91"/>
    </row>
    <row r="5931" ht="12.0" customHeight="1">
      <c r="A5931" s="97">
        <v>5401013.0</v>
      </c>
      <c r="B5931" s="92" t="s">
        <v>6330</v>
      </c>
      <c r="C5931" s="81" t="str">
        <f t="shared" si="472"/>
        <v/>
      </c>
      <c r="D5931" s="82">
        <v>141.33</v>
      </c>
      <c r="E5931" s="94" t="s">
        <v>245</v>
      </c>
      <c r="F5931" s="84">
        <f t="shared" si="473"/>
        <v>172.4226</v>
      </c>
      <c r="G5931" s="95" t="s">
        <v>252</v>
      </c>
      <c r="H5931" s="69"/>
      <c r="I5931" s="76"/>
      <c r="J5931" s="76"/>
      <c r="K5931" s="88"/>
      <c r="N5931" s="18"/>
      <c r="P5931" s="4">
        <v>130.0</v>
      </c>
      <c r="Q5931" s="207"/>
      <c r="R5931" s="4"/>
      <c r="S5931" s="89"/>
      <c r="T5931" s="21"/>
      <c r="V5931" s="22"/>
      <c r="Z5931" s="73"/>
      <c r="AA5931" s="73">
        <v>19.99771975829438</v>
      </c>
      <c r="AB5931" s="4"/>
      <c r="AC5931" s="74"/>
      <c r="AD5931" s="75"/>
      <c r="AE5931" s="75"/>
      <c r="AF5931" s="76"/>
      <c r="AJ5931" s="90">
        <v>1701015.0</v>
      </c>
      <c r="AK5931" s="18"/>
      <c r="AL5931" s="8">
        <f t="shared" si="474"/>
        <v>0</v>
      </c>
      <c r="AO5931" s="8">
        <v>18.88554989474429</v>
      </c>
      <c r="AT5931" s="18"/>
      <c r="AU5931" s="91"/>
    </row>
    <row r="5932" ht="12.0" customHeight="1">
      <c r="A5932" s="97">
        <v>5401014.0</v>
      </c>
      <c r="B5932" s="92" t="s">
        <v>6331</v>
      </c>
      <c r="C5932" s="81" t="str">
        <f t="shared" si="472"/>
        <v/>
      </c>
      <c r="D5932" s="82">
        <v>166.91</v>
      </c>
      <c r="E5932" s="94" t="s">
        <v>245</v>
      </c>
      <c r="F5932" s="84">
        <f t="shared" si="473"/>
        <v>203.6302</v>
      </c>
      <c r="G5932" s="95" t="s">
        <v>252</v>
      </c>
      <c r="H5932" s="69"/>
      <c r="I5932" s="187" t="s">
        <v>6332</v>
      </c>
      <c r="J5932" s="76"/>
      <c r="K5932" s="88"/>
      <c r="N5932" s="18"/>
      <c r="P5932" s="4">
        <v>130.0</v>
      </c>
      <c r="Q5932" s="207"/>
      <c r="R5932" s="4"/>
      <c r="S5932" s="89"/>
      <c r="T5932" s="21"/>
      <c r="V5932" s="22"/>
      <c r="Z5932" s="73"/>
      <c r="AA5932" s="73">
        <v>20.001930688290372</v>
      </c>
      <c r="AB5932" s="4"/>
      <c r="AC5932" s="74"/>
      <c r="AD5932" s="75"/>
      <c r="AE5932" s="75"/>
      <c r="AF5932" s="76"/>
      <c r="AJ5932" s="90">
        <v>1701016.0</v>
      </c>
      <c r="AK5932" s="18"/>
      <c r="AL5932" s="8">
        <f t="shared" si="474"/>
        <v>0</v>
      </c>
      <c r="AO5932" s="8">
        <v>7.106566250373398</v>
      </c>
      <c r="AT5932" s="18"/>
      <c r="AU5932" s="91"/>
    </row>
    <row r="5933" ht="12.0" customHeight="1">
      <c r="A5933" s="97">
        <v>5401015.0</v>
      </c>
      <c r="B5933" s="92" t="s">
        <v>6333</v>
      </c>
      <c r="C5933" s="81" t="str">
        <f t="shared" si="472"/>
        <v/>
      </c>
      <c r="D5933" s="82">
        <v>284.85</v>
      </c>
      <c r="E5933" s="94" t="s">
        <v>245</v>
      </c>
      <c r="F5933" s="84">
        <f t="shared" si="473"/>
        <v>347.517</v>
      </c>
      <c r="G5933" s="95" t="s">
        <v>252</v>
      </c>
      <c r="H5933" s="69"/>
      <c r="I5933" s="188"/>
      <c r="J5933" s="76"/>
      <c r="K5933" s="88"/>
      <c r="N5933" s="18"/>
      <c r="P5933" s="4">
        <v>130.0</v>
      </c>
      <c r="Q5933" s="207"/>
      <c r="R5933" s="4"/>
      <c r="S5933" s="89"/>
      <c r="T5933" s="21"/>
      <c r="V5933" s="22"/>
      <c r="Z5933" s="73"/>
      <c r="AA5933" s="73">
        <v>20.001131285706208</v>
      </c>
      <c r="AB5933" s="4"/>
      <c r="AC5933" s="74"/>
      <c r="AD5933" s="75"/>
      <c r="AE5933" s="75"/>
      <c r="AF5933" s="76"/>
      <c r="AJ5933" s="90">
        <v>1701017.0</v>
      </c>
      <c r="AK5933" s="18"/>
      <c r="AL5933" s="8">
        <f t="shared" si="474"/>
        <v>0</v>
      </c>
      <c r="AO5933" s="8">
        <v>10.22146823687108</v>
      </c>
      <c r="AT5933" s="18"/>
      <c r="AU5933" s="91"/>
    </row>
    <row r="5934" ht="12.0" customHeight="1">
      <c r="A5934" s="97">
        <v>5401016.0</v>
      </c>
      <c r="B5934" s="92" t="s">
        <v>6334</v>
      </c>
      <c r="C5934" s="81" t="str">
        <f t="shared" si="472"/>
        <v/>
      </c>
      <c r="D5934" s="82">
        <v>366.84</v>
      </c>
      <c r="E5934" s="94" t="s">
        <v>245</v>
      </c>
      <c r="F5934" s="84">
        <f t="shared" si="473"/>
        <v>447.5448</v>
      </c>
      <c r="G5934" s="95" t="s">
        <v>252</v>
      </c>
      <c r="H5934" s="69"/>
      <c r="I5934" s="76"/>
      <c r="J5934" s="76"/>
      <c r="K5934" s="88"/>
      <c r="N5934" s="18"/>
      <c r="P5934" s="4">
        <v>130.0</v>
      </c>
      <c r="Q5934" s="207"/>
      <c r="R5934" s="4"/>
      <c r="S5934" s="89"/>
      <c r="T5934" s="21"/>
      <c r="V5934" s="22"/>
      <c r="Z5934" s="73"/>
      <c r="AA5934" s="73">
        <v>19.998243071111688</v>
      </c>
      <c r="AB5934" s="4"/>
      <c r="AC5934" s="74"/>
      <c r="AD5934" s="75"/>
      <c r="AE5934" s="75"/>
      <c r="AF5934" s="76"/>
      <c r="AJ5934" s="90">
        <v>1701018.0</v>
      </c>
      <c r="AK5934" s="18"/>
      <c r="AL5934" s="8">
        <f t="shared" si="474"/>
        <v>0</v>
      </c>
      <c r="AO5934" s="8">
        <v>10.913285594537127</v>
      </c>
      <c r="AT5934" s="18"/>
      <c r="AU5934" s="91"/>
    </row>
    <row r="5935" ht="12.0" customHeight="1">
      <c r="A5935" s="97">
        <v>5401018.0</v>
      </c>
      <c r="B5935" s="92" t="s">
        <v>6335</v>
      </c>
      <c r="C5935" s="81" t="str">
        <f t="shared" si="472"/>
        <v/>
      </c>
      <c r="D5935" s="82">
        <v>518.18</v>
      </c>
      <c r="E5935" s="94" t="s">
        <v>372</v>
      </c>
      <c r="F5935" s="84">
        <f t="shared" si="473"/>
        <v>632.1796</v>
      </c>
      <c r="G5935" s="95" t="s">
        <v>252</v>
      </c>
      <c r="H5935" s="69"/>
      <c r="I5935" s="187" t="s">
        <v>6336</v>
      </c>
      <c r="J5935" s="76"/>
      <c r="K5935" s="88"/>
      <c r="N5935" s="18"/>
      <c r="P5935" s="4">
        <v>130.0</v>
      </c>
      <c r="Q5935" s="207"/>
      <c r="R5935" s="4"/>
      <c r="S5935" s="89"/>
      <c r="T5935" s="21"/>
      <c r="V5935" s="22"/>
      <c r="Z5935" s="73"/>
      <c r="AA5935" s="73">
        <v>19.999378128789516</v>
      </c>
      <c r="AB5935" s="4"/>
      <c r="AC5935" s="74"/>
      <c r="AD5935" s="75"/>
      <c r="AE5935" s="75"/>
      <c r="AF5935" s="76"/>
      <c r="AJ5935" s="90">
        <v>1701019.0</v>
      </c>
      <c r="AK5935" s="18"/>
      <c r="AL5935" s="8">
        <f t="shared" si="474"/>
        <v>0</v>
      </c>
      <c r="AO5935" s="8">
        <v>5.150679065952621</v>
      </c>
      <c r="AT5935" s="18"/>
      <c r="AU5935" s="91"/>
    </row>
    <row r="5936" ht="12.0" customHeight="1">
      <c r="A5936" s="97">
        <v>5401020.0</v>
      </c>
      <c r="B5936" s="92" t="s">
        <v>6337</v>
      </c>
      <c r="C5936" s="81" t="str">
        <f t="shared" si="472"/>
        <v/>
      </c>
      <c r="D5936" s="82">
        <v>728.91</v>
      </c>
      <c r="E5936" s="94"/>
      <c r="F5936" s="84">
        <f t="shared" si="473"/>
        <v>889.2702</v>
      </c>
      <c r="G5936" s="95" t="s">
        <v>252</v>
      </c>
      <c r="H5936" s="69"/>
      <c r="I5936" s="188"/>
      <c r="J5936" s="76"/>
      <c r="K5936" s="88"/>
      <c r="N5936" s="18"/>
      <c r="P5936" s="4">
        <v>130.0</v>
      </c>
      <c r="Q5936" s="207"/>
      <c r="R5936" s="4"/>
      <c r="S5936" s="89"/>
      <c r="T5936" s="21"/>
      <c r="V5936" s="22"/>
      <c r="Z5936" s="73"/>
      <c r="AA5936" s="73">
        <v>20.0</v>
      </c>
      <c r="AB5936" s="4"/>
      <c r="AC5936" s="74"/>
      <c r="AD5936" s="75"/>
      <c r="AE5936" s="75"/>
      <c r="AF5936" s="76"/>
      <c r="AJ5936" s="90">
        <v>1701020.0</v>
      </c>
      <c r="AK5936" s="18"/>
      <c r="AL5936" s="8">
        <f t="shared" si="474"/>
        <v>0</v>
      </c>
      <c r="AO5936" s="8">
        <v>4.393880931802281</v>
      </c>
      <c r="AT5936" s="18"/>
      <c r="AU5936" s="91"/>
    </row>
    <row r="5937" ht="12.0" customHeight="1">
      <c r="A5937" s="97">
        <v>5401006.0</v>
      </c>
      <c r="B5937" s="92" t="s">
        <v>6000</v>
      </c>
      <c r="C5937" s="81" t="str">
        <f t="shared" si="472"/>
        <v/>
      </c>
      <c r="D5937" s="82">
        <v>1592.1</v>
      </c>
      <c r="E5937" s="94" t="s">
        <v>245</v>
      </c>
      <c r="F5937" s="84">
        <f t="shared" si="473"/>
        <v>1942.362</v>
      </c>
      <c r="G5937" s="95" t="s">
        <v>246</v>
      </c>
      <c r="H5937" s="69"/>
      <c r="I5937" s="76"/>
      <c r="J5937" s="76"/>
      <c r="K5937" s="88"/>
      <c r="N5937" s="18"/>
      <c r="P5937" s="4">
        <v>130.0</v>
      </c>
      <c r="Q5937" s="4"/>
      <c r="R5937" s="4"/>
      <c r="S5937" s="21"/>
      <c r="T5937" s="21"/>
      <c r="V5937" s="89"/>
      <c r="Z5937" s="73"/>
      <c r="AA5937" s="73">
        <v>20.00040480503577</v>
      </c>
      <c r="AB5937" s="4"/>
      <c r="AC5937" s="74"/>
      <c r="AD5937" s="75"/>
      <c r="AE5937" s="75"/>
      <c r="AF5937" s="76"/>
      <c r="AJ5937" s="90">
        <v>1701006.0</v>
      </c>
      <c r="AK5937" s="18"/>
      <c r="AL5937" s="8">
        <f t="shared" si="474"/>
        <v>0</v>
      </c>
      <c r="AO5937" s="8">
        <v>0.7450545750197153</v>
      </c>
      <c r="AT5937" s="18"/>
      <c r="AU5937" s="91"/>
    </row>
    <row r="5938" ht="12.0" customHeight="1">
      <c r="A5938" s="97">
        <v>5401007.0</v>
      </c>
      <c r="B5938" s="92" t="s">
        <v>6001</v>
      </c>
      <c r="C5938" s="81" t="str">
        <f t="shared" si="472"/>
        <v/>
      </c>
      <c r="D5938" s="82">
        <v>908.22</v>
      </c>
      <c r="E5938" s="94" t="s">
        <v>245</v>
      </c>
      <c r="F5938" s="84">
        <f t="shared" si="473"/>
        <v>1108.0284</v>
      </c>
      <c r="G5938" s="95" t="s">
        <v>246</v>
      </c>
      <c r="H5938" s="69"/>
      <c r="I5938" s="187" t="s">
        <v>6338</v>
      </c>
      <c r="J5938" s="76"/>
      <c r="K5938" s="88"/>
      <c r="N5938" s="18"/>
      <c r="P5938" s="4">
        <v>130.0</v>
      </c>
      <c r="Q5938" s="4"/>
      <c r="R5938" s="4"/>
      <c r="S5938" s="21"/>
      <c r="T5938" s="21"/>
      <c r="V5938" s="89"/>
      <c r="Z5938" s="73"/>
      <c r="AA5938" s="73">
        <v>20.000709622480827</v>
      </c>
      <c r="AB5938" s="4"/>
      <c r="AC5938" s="74"/>
      <c r="AD5938" s="75"/>
      <c r="AE5938" s="75"/>
      <c r="AF5938" s="76"/>
      <c r="AJ5938" s="90">
        <v>1701007.0</v>
      </c>
      <c r="AK5938" s="18"/>
      <c r="AL5938" s="8">
        <f t="shared" si="474"/>
        <v>0</v>
      </c>
      <c r="AO5938" s="8">
        <v>0.9042116753004901</v>
      </c>
      <c r="AT5938" s="18"/>
      <c r="AU5938" s="91"/>
    </row>
    <row r="5939" ht="12.0" customHeight="1">
      <c r="A5939" s="97">
        <v>5401008.0</v>
      </c>
      <c r="B5939" s="92" t="s">
        <v>6002</v>
      </c>
      <c r="C5939" s="81" t="str">
        <f t="shared" si="472"/>
        <v/>
      </c>
      <c r="D5939" s="82">
        <v>1400.47</v>
      </c>
      <c r="E5939" s="94" t="s">
        <v>245</v>
      </c>
      <c r="F5939" s="84">
        <f t="shared" si="473"/>
        <v>1708.5734</v>
      </c>
      <c r="G5939" s="95" t="s">
        <v>246</v>
      </c>
      <c r="H5939" s="69"/>
      <c r="I5939" s="188"/>
      <c r="J5939" s="76"/>
      <c r="K5939" s="88"/>
      <c r="N5939" s="18"/>
      <c r="P5939" s="4">
        <v>130.0</v>
      </c>
      <c r="Q5939" s="4"/>
      <c r="R5939" s="4"/>
      <c r="S5939" s="21"/>
      <c r="T5939" s="21"/>
      <c r="V5939" s="89"/>
      <c r="Z5939" s="73"/>
      <c r="AA5939" s="73">
        <v>20.000230099287847</v>
      </c>
      <c r="AB5939" s="4"/>
      <c r="AC5939" s="74"/>
      <c r="AD5939" s="75"/>
      <c r="AE5939" s="75"/>
      <c r="AF5939" s="76"/>
      <c r="AJ5939" s="90">
        <v>1701008.0</v>
      </c>
      <c r="AK5939" s="18"/>
      <c r="AL5939" s="8">
        <f t="shared" si="474"/>
        <v>0</v>
      </c>
      <c r="AO5939" s="8">
        <v>1.1434552212029196</v>
      </c>
      <c r="AT5939" s="18"/>
      <c r="AU5939" s="91"/>
    </row>
    <row r="5940" ht="12.0" customHeight="1">
      <c r="A5940" s="97">
        <v>3706003.0</v>
      </c>
      <c r="B5940" s="92" t="s">
        <v>2895</v>
      </c>
      <c r="C5940" s="93"/>
      <c r="D5940" s="82">
        <v>338.81</v>
      </c>
      <c r="E5940" s="106" t="s">
        <v>379</v>
      </c>
      <c r="F5940" s="84">
        <f t="shared" si="473"/>
        <v>413.3482</v>
      </c>
      <c r="G5940" s="95" t="s">
        <v>274</v>
      </c>
      <c r="H5940" s="69"/>
      <c r="I5940" s="76"/>
      <c r="J5940" s="100"/>
      <c r="K5940" s="88"/>
      <c r="N5940" s="18"/>
      <c r="P5940" s="4">
        <v>130.0</v>
      </c>
      <c r="Q5940" s="4"/>
      <c r="R5940" s="4"/>
      <c r="S5940" s="21"/>
      <c r="T5940" s="21"/>
      <c r="V5940" s="89"/>
      <c r="Z5940" s="73"/>
      <c r="AA5940" s="73">
        <v>14.999048887198029</v>
      </c>
      <c r="AB5940" s="4"/>
      <c r="AC5940" s="74"/>
      <c r="AD5940" s="75"/>
      <c r="AE5940" s="75"/>
      <c r="AF5940" s="76"/>
      <c r="AJ5940" s="90"/>
      <c r="AK5940" s="18"/>
      <c r="AL5940" s="18"/>
      <c r="AT5940" s="18"/>
      <c r="AU5940" s="91"/>
    </row>
    <row r="5941" ht="12.0" customHeight="1">
      <c r="A5941" s="97">
        <v>3706004.0</v>
      </c>
      <c r="B5941" s="92" t="s">
        <v>2896</v>
      </c>
      <c r="C5941" s="93"/>
      <c r="D5941" s="82">
        <v>376.32</v>
      </c>
      <c r="E5941" s="106" t="s">
        <v>507</v>
      </c>
      <c r="F5941" s="84">
        <f t="shared" si="473"/>
        <v>459.1104</v>
      </c>
      <c r="G5941" s="95" t="s">
        <v>274</v>
      </c>
      <c r="H5941" s="69"/>
      <c r="I5941" s="187" t="s">
        <v>6339</v>
      </c>
      <c r="J5941" s="100"/>
      <c r="K5941" s="88"/>
      <c r="N5941" s="18"/>
      <c r="P5941" s="4">
        <v>130.0</v>
      </c>
      <c r="Q5941" s="4"/>
      <c r="R5941" s="4"/>
      <c r="S5941" s="21"/>
      <c r="T5941" s="21"/>
      <c r="V5941" s="89"/>
      <c r="Z5941" s="73"/>
      <c r="AA5941" s="73">
        <v>14.998929565403557</v>
      </c>
      <c r="AB5941" s="4"/>
      <c r="AC5941" s="74"/>
      <c r="AD5941" s="75"/>
      <c r="AE5941" s="75"/>
      <c r="AF5941" s="76"/>
      <c r="AJ5941" s="90"/>
      <c r="AK5941" s="18"/>
      <c r="AL5941" s="18"/>
      <c r="AT5941" s="18"/>
      <c r="AU5941" s="91"/>
    </row>
    <row r="5942" ht="12.0" customHeight="1">
      <c r="A5942" s="109">
        <v>3706005.0</v>
      </c>
      <c r="B5942" s="110" t="s">
        <v>2898</v>
      </c>
      <c r="C5942" s="111"/>
      <c r="D5942" s="82">
        <v>449.6</v>
      </c>
      <c r="E5942" s="106" t="s">
        <v>372</v>
      </c>
      <c r="F5942" s="128">
        <f t="shared" si="473"/>
        <v>548.512</v>
      </c>
      <c r="G5942" s="112" t="s">
        <v>274</v>
      </c>
      <c r="H5942" s="69"/>
      <c r="I5942" s="188"/>
      <c r="J5942" s="100"/>
      <c r="K5942" s="88"/>
      <c r="N5942" s="18"/>
      <c r="P5942" s="4">
        <v>130.0</v>
      </c>
      <c r="Q5942" s="4"/>
      <c r="R5942" s="4"/>
      <c r="S5942" s="21"/>
      <c r="T5942" s="21"/>
      <c r="V5942" s="89"/>
      <c r="Z5942" s="73"/>
      <c r="AA5942" s="73">
        <v>15.00143348623854</v>
      </c>
      <c r="AB5942" s="4"/>
      <c r="AC5942" s="74"/>
      <c r="AD5942" s="75"/>
      <c r="AE5942" s="75"/>
      <c r="AF5942" s="76"/>
      <c r="AJ5942" s="90"/>
      <c r="AK5942" s="18"/>
      <c r="AL5942" s="18"/>
      <c r="AT5942" s="18"/>
      <c r="AU5942" s="91"/>
    </row>
    <row r="5943" ht="60.0" customHeight="1">
      <c r="A5943" s="62">
        <v>216.0</v>
      </c>
      <c r="B5943" s="113" t="s">
        <v>6340</v>
      </c>
      <c r="C5943" s="66"/>
      <c r="D5943" s="82"/>
      <c r="E5943" s="66"/>
      <c r="F5943" s="114"/>
      <c r="G5943" s="68"/>
      <c r="H5943" s="69"/>
      <c r="I5943" s="70">
        <v>0.0</v>
      </c>
      <c r="J5943" s="71"/>
      <c r="K5943" s="71"/>
      <c r="N5943" s="18"/>
      <c r="P5943" s="4">
        <v>131.0</v>
      </c>
      <c r="Q5943" s="4"/>
      <c r="R5943" s="5"/>
      <c r="S5943" s="21"/>
      <c r="T5943" s="21"/>
      <c r="V5943" s="72"/>
      <c r="Z5943" s="73"/>
      <c r="AA5943" s="73"/>
      <c r="AB5943" s="4"/>
      <c r="AC5943" s="74"/>
      <c r="AD5943" s="75"/>
      <c r="AE5943" s="75"/>
      <c r="AF5943" s="76"/>
      <c r="AJ5943" s="90"/>
      <c r="AK5943" s="18"/>
      <c r="AL5943" s="18"/>
      <c r="AT5943" s="18"/>
      <c r="AU5943" s="91"/>
    </row>
    <row r="5944" ht="12.0" customHeight="1">
      <c r="A5944" s="79">
        <v>5701001.0</v>
      </c>
      <c r="B5944" s="80" t="s">
        <v>6341</v>
      </c>
      <c r="C5944" s="81" t="str">
        <f t="shared" ref="C5944:C6036" si="475">IF(MROUND(AL5944/(AO5944*F5944),1)=0,"",MROUND(AL5944/(AO5944*F5944),1))</f>
        <v/>
      </c>
      <c r="D5944" s="82">
        <v>108.96</v>
      </c>
      <c r="E5944" s="83"/>
      <c r="F5944" s="84">
        <f t="shared" ref="F5944:F6036" si="476">D5944*1.22</f>
        <v>132.9312</v>
      </c>
      <c r="G5944" s="85" t="s">
        <v>274</v>
      </c>
      <c r="H5944" s="69"/>
      <c r="I5944" s="87" t="s">
        <v>538</v>
      </c>
      <c r="J5944" s="100"/>
      <c r="K5944" s="88"/>
      <c r="N5944" s="18"/>
      <c r="P5944" s="4">
        <v>131.0</v>
      </c>
      <c r="Q5944" s="4"/>
      <c r="R5944" s="4"/>
      <c r="S5944" s="21"/>
      <c r="T5944" s="21"/>
      <c r="V5944" s="89"/>
      <c r="Z5944" s="73"/>
      <c r="AA5944" s="73">
        <v>14.994948766055714</v>
      </c>
      <c r="AB5944" s="4"/>
      <c r="AC5944" s="74"/>
      <c r="AD5944" s="75"/>
      <c r="AE5944" s="75"/>
      <c r="AF5944" s="76"/>
      <c r="AJ5944" s="90">
        <v>1501001.0</v>
      </c>
      <c r="AK5944" s="18"/>
      <c r="AL5944" s="18">
        <f t="shared" ref="AL5944:AL6036" si="477">$I$5943/93</f>
        <v>0</v>
      </c>
      <c r="AO5944" s="8">
        <v>0.8944115596411026</v>
      </c>
      <c r="AT5944" s="18"/>
      <c r="AU5944" s="91"/>
    </row>
    <row r="5945" ht="12.0" customHeight="1">
      <c r="A5945" s="97">
        <v>5701002.0</v>
      </c>
      <c r="B5945" s="92" t="s">
        <v>6342</v>
      </c>
      <c r="C5945" s="81" t="str">
        <f t="shared" si="475"/>
        <v/>
      </c>
      <c r="D5945" s="82">
        <v>108.96</v>
      </c>
      <c r="E5945" s="94" t="s">
        <v>245</v>
      </c>
      <c r="F5945" s="84">
        <f t="shared" si="476"/>
        <v>132.9312</v>
      </c>
      <c r="G5945" s="95" t="s">
        <v>246</v>
      </c>
      <c r="H5945" s="69"/>
      <c r="I5945" s="194" t="s">
        <v>6343</v>
      </c>
      <c r="J5945" s="76"/>
      <c r="K5945" s="88"/>
      <c r="N5945" s="18"/>
      <c r="P5945" s="4">
        <v>131.0</v>
      </c>
      <c r="Q5945" s="4"/>
      <c r="R5945" s="4"/>
      <c r="S5945" s="21"/>
      <c r="T5945" s="21"/>
      <c r="V5945" s="89"/>
      <c r="Z5945" s="73"/>
      <c r="AA5945" s="73">
        <v>14.994948766055714</v>
      </c>
      <c r="AB5945" s="4"/>
      <c r="AC5945" s="74"/>
      <c r="AD5945" s="75"/>
      <c r="AE5945" s="75"/>
      <c r="AF5945" s="76"/>
      <c r="AJ5945" s="90">
        <v>1501002.0</v>
      </c>
      <c r="AK5945" s="18"/>
      <c r="AL5945" s="18">
        <f t="shared" si="477"/>
        <v>0</v>
      </c>
      <c r="AO5945" s="8">
        <v>3.0374570787811703</v>
      </c>
      <c r="AT5945" s="18"/>
      <c r="AU5945" s="91"/>
    </row>
    <row r="5946" ht="12.0" customHeight="1">
      <c r="A5946" s="97">
        <v>5701003.0</v>
      </c>
      <c r="B5946" s="92" t="s">
        <v>6344</v>
      </c>
      <c r="C5946" s="81" t="str">
        <f t="shared" si="475"/>
        <v/>
      </c>
      <c r="D5946" s="82">
        <v>108.96</v>
      </c>
      <c r="E5946" s="94" t="s">
        <v>245</v>
      </c>
      <c r="F5946" s="84">
        <f t="shared" si="476"/>
        <v>132.9312</v>
      </c>
      <c r="G5946" s="95" t="s">
        <v>252</v>
      </c>
      <c r="H5946" s="69"/>
      <c r="I5946" s="188"/>
      <c r="J5946" s="76"/>
      <c r="K5946" s="88"/>
      <c r="N5946" s="18"/>
      <c r="P5946" s="4">
        <v>131.0</v>
      </c>
      <c r="Q5946" s="4"/>
      <c r="R5946" s="4"/>
      <c r="S5946" s="21"/>
      <c r="T5946" s="21"/>
      <c r="V5946" s="89"/>
      <c r="Z5946" s="73"/>
      <c r="AA5946" s="73">
        <v>14.994948766055714</v>
      </c>
      <c r="AB5946" s="4"/>
      <c r="AC5946" s="74"/>
      <c r="AD5946" s="75"/>
      <c r="AE5946" s="75"/>
      <c r="AF5946" s="76"/>
      <c r="AJ5946" s="90">
        <v>1501003.0</v>
      </c>
      <c r="AK5946" s="18"/>
      <c r="AL5946" s="18">
        <f t="shared" si="477"/>
        <v>0</v>
      </c>
      <c r="AO5946" s="8">
        <v>3.5672461041499797</v>
      </c>
      <c r="AT5946" s="18"/>
      <c r="AU5946" s="91"/>
    </row>
    <row r="5947" ht="12.0" customHeight="1">
      <c r="A5947" s="97">
        <v>5701004.0</v>
      </c>
      <c r="B5947" s="92" t="s">
        <v>6345</v>
      </c>
      <c r="C5947" s="81" t="str">
        <f t="shared" si="475"/>
        <v/>
      </c>
      <c r="D5947" s="82">
        <v>108.96</v>
      </c>
      <c r="E5947" s="94" t="s">
        <v>245</v>
      </c>
      <c r="F5947" s="84">
        <f t="shared" si="476"/>
        <v>132.9312</v>
      </c>
      <c r="G5947" s="95" t="s">
        <v>246</v>
      </c>
      <c r="H5947" s="69"/>
      <c r="I5947" s="76"/>
      <c r="J5947" s="76"/>
      <c r="K5947" s="88"/>
      <c r="N5947" s="18"/>
      <c r="P5947" s="4">
        <v>131.0</v>
      </c>
      <c r="Q5947" s="4"/>
      <c r="R5947" s="4"/>
      <c r="S5947" s="21"/>
      <c r="T5947" s="21"/>
      <c r="V5947" s="89"/>
      <c r="Z5947" s="73"/>
      <c r="AA5947" s="73">
        <v>14.994948766055714</v>
      </c>
      <c r="AB5947" s="4"/>
      <c r="AC5947" s="74"/>
      <c r="AD5947" s="75"/>
      <c r="AE5947" s="75"/>
      <c r="AF5947" s="76"/>
      <c r="AJ5947" s="90">
        <v>1501004.0</v>
      </c>
      <c r="AK5947" s="18"/>
      <c r="AL5947" s="18">
        <f t="shared" si="477"/>
        <v>0</v>
      </c>
      <c r="AO5947" s="8">
        <v>11.362339442848082</v>
      </c>
      <c r="AT5947" s="18"/>
      <c r="AU5947" s="91"/>
    </row>
    <row r="5948" ht="12.0" customHeight="1">
      <c r="A5948" s="97">
        <v>5701005.0</v>
      </c>
      <c r="B5948" s="92" t="s">
        <v>6346</v>
      </c>
      <c r="C5948" s="81" t="str">
        <f t="shared" si="475"/>
        <v/>
      </c>
      <c r="D5948" s="82">
        <v>122.84</v>
      </c>
      <c r="E5948" s="94" t="s">
        <v>372</v>
      </c>
      <c r="F5948" s="84">
        <f t="shared" si="476"/>
        <v>149.8648</v>
      </c>
      <c r="G5948" s="95" t="s">
        <v>274</v>
      </c>
      <c r="H5948" s="69"/>
      <c r="I5948" s="19" t="s">
        <v>6347</v>
      </c>
      <c r="J5948" s="100"/>
      <c r="K5948" s="88"/>
      <c r="N5948" s="18"/>
      <c r="P5948" s="4">
        <v>131.0</v>
      </c>
      <c r="Q5948" s="4"/>
      <c r="R5948" s="4"/>
      <c r="S5948" s="21"/>
      <c r="T5948" s="21"/>
      <c r="V5948" s="89"/>
      <c r="Z5948" s="73"/>
      <c r="AA5948" s="73">
        <v>15.002560163850475</v>
      </c>
      <c r="AB5948" s="4"/>
      <c r="AC5948" s="74"/>
      <c r="AD5948" s="75"/>
      <c r="AE5948" s="75"/>
      <c r="AF5948" s="76"/>
      <c r="AJ5948" s="90">
        <v>1501005.0</v>
      </c>
      <c r="AK5948" s="18"/>
      <c r="AL5948" s="18">
        <f t="shared" si="477"/>
        <v>0</v>
      </c>
      <c r="AO5948" s="8">
        <v>0.6752440644558592</v>
      </c>
      <c r="AT5948" s="18"/>
      <c r="AU5948" s="91"/>
    </row>
    <row r="5949" ht="12.0" customHeight="1">
      <c r="A5949" s="97">
        <v>5701006.0</v>
      </c>
      <c r="B5949" s="92" t="s">
        <v>6348</v>
      </c>
      <c r="C5949" s="81" t="str">
        <f t="shared" si="475"/>
        <v/>
      </c>
      <c r="D5949" s="82">
        <v>122.84</v>
      </c>
      <c r="E5949" s="94" t="s">
        <v>245</v>
      </c>
      <c r="F5949" s="84">
        <f t="shared" si="476"/>
        <v>149.8648</v>
      </c>
      <c r="G5949" s="95" t="s">
        <v>246</v>
      </c>
      <c r="H5949" s="69"/>
      <c r="J5949" s="76"/>
      <c r="K5949" s="88"/>
      <c r="N5949" s="18"/>
      <c r="P5949" s="4">
        <v>131.0</v>
      </c>
      <c r="Q5949" s="4"/>
      <c r="R5949" s="4"/>
      <c r="S5949" s="21"/>
      <c r="T5949" s="21"/>
      <c r="V5949" s="89"/>
      <c r="Z5949" s="73"/>
      <c r="AA5949" s="73">
        <v>15.002560163850475</v>
      </c>
      <c r="AB5949" s="4"/>
      <c r="AC5949" s="74"/>
      <c r="AD5949" s="75"/>
      <c r="AE5949" s="75"/>
      <c r="AF5949" s="76"/>
      <c r="AJ5949" s="90">
        <v>1501006.0</v>
      </c>
      <c r="AK5949" s="18"/>
      <c r="AL5949" s="18">
        <f t="shared" si="477"/>
        <v>0</v>
      </c>
      <c r="AO5949" s="8">
        <v>3.2014512703024853</v>
      </c>
      <c r="AT5949" s="18"/>
      <c r="AU5949" s="91"/>
    </row>
    <row r="5950" ht="12.0" customHeight="1">
      <c r="A5950" s="97">
        <v>1501007.0</v>
      </c>
      <c r="B5950" s="92" t="s">
        <v>6349</v>
      </c>
      <c r="C5950" s="81" t="str">
        <f t="shared" si="475"/>
        <v/>
      </c>
      <c r="D5950" s="82">
        <v>68.09</v>
      </c>
      <c r="E5950" s="83" t="s">
        <v>245</v>
      </c>
      <c r="F5950" s="127">
        <f t="shared" si="476"/>
        <v>83.0698</v>
      </c>
      <c r="G5950" s="95" t="s">
        <v>246</v>
      </c>
      <c r="H5950" s="69"/>
      <c r="J5950" s="76"/>
      <c r="K5950" s="88"/>
      <c r="N5950" s="18"/>
      <c r="P5950" s="4">
        <v>131.0</v>
      </c>
      <c r="Q5950" s="4"/>
      <c r="R5950" s="4"/>
      <c r="S5950" s="21"/>
      <c r="T5950" s="21"/>
      <c r="V5950" s="89"/>
      <c r="Z5950" s="73"/>
      <c r="AA5950" s="73">
        <v>0.0</v>
      </c>
      <c r="AB5950" s="4"/>
      <c r="AC5950" s="74"/>
      <c r="AD5950" s="75"/>
      <c r="AE5950" s="75"/>
      <c r="AF5950" s="76"/>
      <c r="AJ5950" s="90"/>
      <c r="AK5950" s="18"/>
      <c r="AL5950" s="18">
        <f t="shared" si="477"/>
        <v>0</v>
      </c>
      <c r="AO5950" s="8">
        <v>5.589139611235603</v>
      </c>
      <c r="AT5950" s="18"/>
      <c r="AU5950" s="91"/>
    </row>
    <row r="5951" ht="12.0" customHeight="1">
      <c r="A5951" s="97">
        <v>5701008.0</v>
      </c>
      <c r="B5951" s="92" t="s">
        <v>6350</v>
      </c>
      <c r="C5951" s="81" t="str">
        <f t="shared" si="475"/>
        <v/>
      </c>
      <c r="D5951" s="82">
        <v>122.84</v>
      </c>
      <c r="E5951" s="94" t="s">
        <v>245</v>
      </c>
      <c r="F5951" s="84">
        <f t="shared" si="476"/>
        <v>149.8648</v>
      </c>
      <c r="G5951" s="95" t="s">
        <v>252</v>
      </c>
      <c r="H5951" s="69"/>
      <c r="J5951" s="76"/>
      <c r="K5951" s="88"/>
      <c r="N5951" s="18"/>
      <c r="P5951" s="4">
        <v>131.0</v>
      </c>
      <c r="Q5951" s="4"/>
      <c r="R5951" s="4"/>
      <c r="S5951" s="21"/>
      <c r="T5951" s="21"/>
      <c r="V5951" s="89"/>
      <c r="Z5951" s="73"/>
      <c r="AA5951" s="73">
        <v>15.002560163850475</v>
      </c>
      <c r="AB5951" s="4"/>
      <c r="AC5951" s="74"/>
      <c r="AD5951" s="75"/>
      <c r="AE5951" s="75"/>
      <c r="AF5951" s="76"/>
      <c r="AJ5951" s="90">
        <v>1501008.0</v>
      </c>
      <c r="AK5951" s="18"/>
      <c r="AL5951" s="18">
        <f t="shared" si="477"/>
        <v>0</v>
      </c>
      <c r="AO5951" s="8">
        <v>2.4738487088701024</v>
      </c>
      <c r="AT5951" s="18"/>
      <c r="AU5951" s="91"/>
    </row>
    <row r="5952" ht="12.0" customHeight="1">
      <c r="A5952" s="97">
        <v>5701009.0</v>
      </c>
      <c r="B5952" s="92" t="s">
        <v>6351</v>
      </c>
      <c r="C5952" s="81" t="str">
        <f t="shared" si="475"/>
        <v/>
      </c>
      <c r="D5952" s="82">
        <v>122.84</v>
      </c>
      <c r="E5952" s="94" t="s">
        <v>245</v>
      </c>
      <c r="F5952" s="84">
        <f t="shared" si="476"/>
        <v>149.8648</v>
      </c>
      <c r="G5952" s="95" t="s">
        <v>246</v>
      </c>
      <c r="H5952" s="69"/>
      <c r="J5952" s="76"/>
      <c r="K5952" s="88"/>
      <c r="N5952" s="18"/>
      <c r="P5952" s="4">
        <v>131.0</v>
      </c>
      <c r="Q5952" s="4"/>
      <c r="R5952" s="4"/>
      <c r="S5952" s="21"/>
      <c r="T5952" s="21"/>
      <c r="V5952" s="89"/>
      <c r="Z5952" s="73"/>
      <c r="AA5952" s="73">
        <v>15.002560163850475</v>
      </c>
      <c r="AB5952" s="4"/>
      <c r="AC5952" s="74"/>
      <c r="AD5952" s="75"/>
      <c r="AE5952" s="75"/>
      <c r="AF5952" s="76"/>
      <c r="AJ5952" s="90">
        <v>1501009.0</v>
      </c>
      <c r="AK5952" s="18"/>
      <c r="AL5952" s="18">
        <f t="shared" si="477"/>
        <v>0</v>
      </c>
      <c r="AO5952" s="8">
        <v>8.503854936740977</v>
      </c>
      <c r="AT5952" s="18"/>
      <c r="AU5952" s="91"/>
    </row>
    <row r="5953" ht="12.0" customHeight="1">
      <c r="A5953" s="97">
        <v>5701010.0</v>
      </c>
      <c r="B5953" s="92" t="s">
        <v>6352</v>
      </c>
      <c r="C5953" s="81" t="str">
        <f t="shared" si="475"/>
        <v/>
      </c>
      <c r="D5953" s="82">
        <v>122.84</v>
      </c>
      <c r="E5953" s="94" t="s">
        <v>372</v>
      </c>
      <c r="F5953" s="84">
        <f t="shared" si="476"/>
        <v>149.8648</v>
      </c>
      <c r="G5953" s="95" t="s">
        <v>274</v>
      </c>
      <c r="H5953" s="69"/>
      <c r="J5953" s="100"/>
      <c r="K5953" s="88"/>
      <c r="N5953" s="18"/>
      <c r="P5953" s="4">
        <v>131.0</v>
      </c>
      <c r="Q5953" s="4"/>
      <c r="R5953" s="4"/>
      <c r="S5953" s="21"/>
      <c r="T5953" s="21"/>
      <c r="V5953" s="89"/>
      <c r="Z5953" s="73"/>
      <c r="AA5953" s="73">
        <v>15.002560163850475</v>
      </c>
      <c r="AB5953" s="4"/>
      <c r="AC5953" s="74"/>
      <c r="AD5953" s="75"/>
      <c r="AE5953" s="75"/>
      <c r="AF5953" s="76"/>
      <c r="AJ5953" s="90">
        <v>1501010.0</v>
      </c>
      <c r="AK5953" s="18"/>
      <c r="AL5953" s="18">
        <f t="shared" si="477"/>
        <v>0</v>
      </c>
      <c r="AO5953" s="8">
        <v>0.28082905879846365</v>
      </c>
      <c r="AT5953" s="18"/>
      <c r="AU5953" s="91"/>
    </row>
    <row r="5954" ht="12.0" customHeight="1">
      <c r="A5954" s="97">
        <v>5701011.0</v>
      </c>
      <c r="B5954" s="92" t="s">
        <v>6353</v>
      </c>
      <c r="C5954" s="81" t="str">
        <f t="shared" si="475"/>
        <v/>
      </c>
      <c r="D5954" s="82">
        <v>122.84</v>
      </c>
      <c r="E5954" s="94" t="s">
        <v>245</v>
      </c>
      <c r="F5954" s="84">
        <f t="shared" si="476"/>
        <v>149.8648</v>
      </c>
      <c r="G5954" s="95" t="s">
        <v>246</v>
      </c>
      <c r="H5954" s="69"/>
      <c r="I5954" s="76"/>
      <c r="J5954" s="76"/>
      <c r="K5954" s="88"/>
      <c r="N5954" s="18"/>
      <c r="P5954" s="4">
        <v>131.0</v>
      </c>
      <c r="Q5954" s="4"/>
      <c r="R5954" s="4"/>
      <c r="S5954" s="21"/>
      <c r="T5954" s="21"/>
      <c r="V5954" s="89"/>
      <c r="Z5954" s="73"/>
      <c r="AA5954" s="73">
        <v>15.002560163850475</v>
      </c>
      <c r="AB5954" s="4"/>
      <c r="AC5954" s="74"/>
      <c r="AD5954" s="75"/>
      <c r="AE5954" s="75"/>
      <c r="AF5954" s="76"/>
      <c r="AJ5954" s="90">
        <v>1501011.0</v>
      </c>
      <c r="AK5954" s="18"/>
      <c r="AL5954" s="18">
        <f t="shared" si="477"/>
        <v>0</v>
      </c>
      <c r="AO5954" s="8">
        <v>1.755634567585234</v>
      </c>
      <c r="AT5954" s="18"/>
      <c r="AU5954" s="91"/>
    </row>
    <row r="5955" ht="12.0" customHeight="1">
      <c r="A5955" s="97">
        <v>5701012.0</v>
      </c>
      <c r="B5955" s="92" t="s">
        <v>6354</v>
      </c>
      <c r="C5955" s="81" t="str">
        <f t="shared" si="475"/>
        <v/>
      </c>
      <c r="D5955" s="82">
        <v>122.84</v>
      </c>
      <c r="E5955" s="94" t="s">
        <v>245</v>
      </c>
      <c r="F5955" s="84">
        <f t="shared" si="476"/>
        <v>149.8648</v>
      </c>
      <c r="G5955" s="95" t="s">
        <v>246</v>
      </c>
      <c r="H5955" s="69"/>
      <c r="I5955" s="76"/>
      <c r="J5955" s="76"/>
      <c r="K5955" s="88"/>
      <c r="N5955" s="18"/>
      <c r="P5955" s="4">
        <v>131.0</v>
      </c>
      <c r="Q5955" s="4"/>
      <c r="R5955" s="4"/>
      <c r="S5955" s="21"/>
      <c r="T5955" s="21"/>
      <c r="V5955" s="89"/>
      <c r="Z5955" s="73"/>
      <c r="AA5955" s="73">
        <v>15.002560163850475</v>
      </c>
      <c r="AB5955" s="4"/>
      <c r="AC5955" s="74"/>
      <c r="AD5955" s="75"/>
      <c r="AE5955" s="75"/>
      <c r="AF5955" s="76"/>
      <c r="AJ5955" s="90">
        <v>1501012.0</v>
      </c>
      <c r="AK5955" s="18"/>
      <c r="AL5955" s="18">
        <f t="shared" si="477"/>
        <v>0</v>
      </c>
      <c r="AO5955" s="8">
        <v>2.7487207876334474</v>
      </c>
      <c r="AT5955" s="18"/>
      <c r="AU5955" s="91"/>
    </row>
    <row r="5956" ht="12.0" customHeight="1">
      <c r="A5956" s="97">
        <v>5701013.0</v>
      </c>
      <c r="B5956" s="92" t="s">
        <v>6355</v>
      </c>
      <c r="C5956" s="81" t="str">
        <f t="shared" si="475"/>
        <v/>
      </c>
      <c r="D5956" s="82">
        <v>130.2</v>
      </c>
      <c r="E5956" s="94" t="s">
        <v>245</v>
      </c>
      <c r="F5956" s="84">
        <f t="shared" si="476"/>
        <v>158.844</v>
      </c>
      <c r="G5956" s="95" t="s">
        <v>274</v>
      </c>
      <c r="H5956" s="69"/>
      <c r="I5956" s="76"/>
      <c r="J5956" s="100"/>
      <c r="K5956" s="88"/>
      <c r="N5956" s="18"/>
      <c r="P5956" s="4">
        <v>131.0</v>
      </c>
      <c r="Q5956" s="4"/>
      <c r="R5956" s="4"/>
      <c r="S5956" s="21"/>
      <c r="T5956" s="21"/>
      <c r="V5956" s="89"/>
      <c r="Z5956" s="73"/>
      <c r="AA5956" s="73">
        <v>15.001811813020907</v>
      </c>
      <c r="AB5956" s="4"/>
      <c r="AC5956" s="74"/>
      <c r="AD5956" s="75"/>
      <c r="AE5956" s="75"/>
      <c r="AF5956" s="76"/>
      <c r="AJ5956" s="90">
        <v>1501013.0</v>
      </c>
      <c r="AK5956" s="18"/>
      <c r="AL5956" s="18">
        <f t="shared" si="477"/>
        <v>0</v>
      </c>
      <c r="AO5956" s="8">
        <v>0.18551145985151474</v>
      </c>
      <c r="AT5956" s="18"/>
      <c r="AU5956" s="91"/>
    </row>
    <row r="5957" ht="12.0" customHeight="1">
      <c r="A5957" s="97">
        <v>5701014.0</v>
      </c>
      <c r="B5957" s="92" t="s">
        <v>6356</v>
      </c>
      <c r="C5957" s="81" t="str">
        <f t="shared" si="475"/>
        <v/>
      </c>
      <c r="D5957" s="82">
        <v>130.2</v>
      </c>
      <c r="E5957" s="94" t="s">
        <v>245</v>
      </c>
      <c r="F5957" s="84">
        <f t="shared" si="476"/>
        <v>158.844</v>
      </c>
      <c r="G5957" s="95" t="s">
        <v>246</v>
      </c>
      <c r="H5957" s="69"/>
      <c r="I5957" s="76"/>
      <c r="J5957" s="76"/>
      <c r="K5957" s="88"/>
      <c r="N5957" s="18"/>
      <c r="P5957" s="4">
        <v>131.0</v>
      </c>
      <c r="Q5957" s="4"/>
      <c r="R5957" s="4"/>
      <c r="S5957" s="21"/>
      <c r="T5957" s="21"/>
      <c r="V5957" s="89"/>
      <c r="Z5957" s="73"/>
      <c r="AA5957" s="73">
        <v>15.001811813020907</v>
      </c>
      <c r="AB5957" s="4"/>
      <c r="AC5957" s="74"/>
      <c r="AD5957" s="75"/>
      <c r="AE5957" s="75"/>
      <c r="AF5957" s="76"/>
      <c r="AJ5957" s="90">
        <v>1501014.0</v>
      </c>
      <c r="AK5957" s="18"/>
      <c r="AL5957" s="18">
        <f t="shared" si="477"/>
        <v>0</v>
      </c>
      <c r="AO5957" s="8">
        <v>0.7733369290195673</v>
      </c>
      <c r="AT5957" s="18"/>
      <c r="AU5957" s="91"/>
    </row>
    <row r="5958" ht="12.0" customHeight="1">
      <c r="A5958" s="97">
        <v>5701015.0</v>
      </c>
      <c r="B5958" s="92" t="s">
        <v>6357</v>
      </c>
      <c r="C5958" s="81" t="str">
        <f t="shared" si="475"/>
        <v/>
      </c>
      <c r="D5958" s="82">
        <v>163.16</v>
      </c>
      <c r="E5958" s="94" t="s">
        <v>245</v>
      </c>
      <c r="F5958" s="84">
        <f t="shared" si="476"/>
        <v>199.0552</v>
      </c>
      <c r="G5958" s="95" t="s">
        <v>252</v>
      </c>
      <c r="H5958" s="69"/>
      <c r="I5958" s="76"/>
      <c r="J5958" s="76"/>
      <c r="K5958" s="88"/>
      <c r="N5958" s="18"/>
      <c r="P5958" s="4">
        <v>131.0</v>
      </c>
      <c r="Q5958" s="4"/>
      <c r="R5958" s="4"/>
      <c r="S5958" s="21"/>
      <c r="T5958" s="21"/>
      <c r="V5958" s="89"/>
      <c r="Z5958" s="73"/>
      <c r="AA5958" s="73">
        <v>14.997590361445788</v>
      </c>
      <c r="AB5958" s="4"/>
      <c r="AC5958" s="74"/>
      <c r="AD5958" s="75"/>
      <c r="AE5958" s="75"/>
      <c r="AF5958" s="76"/>
      <c r="AJ5958" s="90">
        <v>1501015.0</v>
      </c>
      <c r="AK5958" s="18"/>
      <c r="AL5958" s="18">
        <f t="shared" si="477"/>
        <v>0</v>
      </c>
      <c r="AO5958" s="8">
        <v>1.1575138691943099</v>
      </c>
      <c r="AT5958" s="18"/>
      <c r="AU5958" s="91"/>
    </row>
    <row r="5959" ht="12.0" customHeight="1">
      <c r="A5959" s="97">
        <v>5701016.0</v>
      </c>
      <c r="B5959" s="92" t="s">
        <v>6358</v>
      </c>
      <c r="C5959" s="81" t="str">
        <f t="shared" si="475"/>
        <v/>
      </c>
      <c r="D5959" s="82">
        <v>163.16</v>
      </c>
      <c r="E5959" s="94" t="s">
        <v>245</v>
      </c>
      <c r="F5959" s="84">
        <f t="shared" si="476"/>
        <v>199.0552</v>
      </c>
      <c r="G5959" s="95" t="s">
        <v>246</v>
      </c>
      <c r="H5959" s="69"/>
      <c r="I5959" s="19" t="s">
        <v>6359</v>
      </c>
      <c r="J5959" s="76"/>
      <c r="K5959" s="88"/>
      <c r="N5959" s="18"/>
      <c r="P5959" s="4">
        <v>131.0</v>
      </c>
      <c r="Q5959" s="4"/>
      <c r="R5959" s="4"/>
      <c r="S5959" s="21"/>
      <c r="T5959" s="21"/>
      <c r="V5959" s="89"/>
      <c r="Z5959" s="73"/>
      <c r="AA5959" s="73">
        <v>14.997590361445788</v>
      </c>
      <c r="AB5959" s="4"/>
      <c r="AC5959" s="74"/>
      <c r="AD5959" s="75"/>
      <c r="AE5959" s="75"/>
      <c r="AF5959" s="76"/>
      <c r="AJ5959" s="90">
        <v>1501016.0</v>
      </c>
      <c r="AK5959" s="18"/>
      <c r="AL5959" s="18">
        <f t="shared" si="477"/>
        <v>0</v>
      </c>
      <c r="AO5959" s="8">
        <v>4.65636261016802</v>
      </c>
      <c r="AT5959" s="18"/>
      <c r="AU5959" s="91"/>
    </row>
    <row r="5960" ht="12.0" customHeight="1">
      <c r="A5960" s="97">
        <v>5701017.0</v>
      </c>
      <c r="B5960" s="92" t="s">
        <v>6360</v>
      </c>
      <c r="C5960" s="81" t="str">
        <f t="shared" si="475"/>
        <v/>
      </c>
      <c r="D5960" s="82">
        <v>163.16</v>
      </c>
      <c r="E5960" s="94" t="s">
        <v>245</v>
      </c>
      <c r="F5960" s="84">
        <f t="shared" si="476"/>
        <v>199.0552</v>
      </c>
      <c r="G5960" s="95" t="s">
        <v>246</v>
      </c>
      <c r="H5960" s="69"/>
      <c r="J5960" s="76"/>
      <c r="K5960" s="88"/>
      <c r="N5960" s="18"/>
      <c r="P5960" s="4">
        <v>131.0</v>
      </c>
      <c r="Q5960" s="4"/>
      <c r="R5960" s="4"/>
      <c r="S5960" s="21"/>
      <c r="T5960" s="21"/>
      <c r="V5960" s="89"/>
      <c r="Z5960" s="73"/>
      <c r="AA5960" s="73">
        <v>14.997590361445788</v>
      </c>
      <c r="AB5960" s="4"/>
      <c r="AC5960" s="74"/>
      <c r="AD5960" s="75"/>
      <c r="AE5960" s="75"/>
      <c r="AF5960" s="76"/>
      <c r="AJ5960" s="90">
        <v>1501017.0</v>
      </c>
      <c r="AK5960" s="18"/>
      <c r="AL5960" s="18">
        <f t="shared" si="477"/>
        <v>0</v>
      </c>
      <c r="AO5960" s="8">
        <v>0.39782515504348126</v>
      </c>
      <c r="AT5960" s="18"/>
      <c r="AU5960" s="91"/>
    </row>
    <row r="5961" ht="12.0" customHeight="1">
      <c r="A5961" s="97">
        <v>5701018.0</v>
      </c>
      <c r="B5961" s="92" t="s">
        <v>6361</v>
      </c>
      <c r="C5961" s="81" t="str">
        <f t="shared" si="475"/>
        <v/>
      </c>
      <c r="D5961" s="82">
        <v>163.16</v>
      </c>
      <c r="E5961" s="94" t="s">
        <v>245</v>
      </c>
      <c r="F5961" s="84">
        <f t="shared" si="476"/>
        <v>199.0552</v>
      </c>
      <c r="G5961" s="95" t="s">
        <v>246</v>
      </c>
      <c r="H5961" s="69"/>
      <c r="J5961" s="76"/>
      <c r="K5961" s="88"/>
      <c r="N5961" s="18"/>
      <c r="P5961" s="4">
        <v>131.0</v>
      </c>
      <c r="Q5961" s="4"/>
      <c r="R5961" s="4"/>
      <c r="S5961" s="21"/>
      <c r="T5961" s="21"/>
      <c r="V5961" s="89"/>
      <c r="Z5961" s="73"/>
      <c r="AA5961" s="73">
        <v>14.997590361445788</v>
      </c>
      <c r="AB5961" s="4"/>
      <c r="AC5961" s="74"/>
      <c r="AD5961" s="75"/>
      <c r="AE5961" s="75"/>
      <c r="AF5961" s="76"/>
      <c r="AJ5961" s="90">
        <v>1501018.0</v>
      </c>
      <c r="AK5961" s="18"/>
      <c r="AL5961" s="18">
        <f t="shared" si="477"/>
        <v>0</v>
      </c>
      <c r="AO5961" s="8">
        <v>2.1121644829628132</v>
      </c>
      <c r="AT5961" s="18"/>
      <c r="AU5961" s="91"/>
    </row>
    <row r="5962" ht="12.0" customHeight="1">
      <c r="A5962" s="97">
        <v>5701019.0</v>
      </c>
      <c r="B5962" s="92" t="s">
        <v>6362</v>
      </c>
      <c r="C5962" s="81" t="str">
        <f t="shared" si="475"/>
        <v/>
      </c>
      <c r="D5962" s="82">
        <v>170.55</v>
      </c>
      <c r="E5962" s="94" t="s">
        <v>245</v>
      </c>
      <c r="F5962" s="84">
        <f t="shared" si="476"/>
        <v>208.071</v>
      </c>
      <c r="G5962" s="95" t="s">
        <v>274</v>
      </c>
      <c r="H5962" s="69"/>
      <c r="J5962" s="100"/>
      <c r="K5962" s="88"/>
      <c r="N5962" s="18"/>
      <c r="P5962" s="4">
        <v>131.0</v>
      </c>
      <c r="Q5962" s="4"/>
      <c r="R5962" s="4"/>
      <c r="S5962" s="21"/>
      <c r="T5962" s="21"/>
      <c r="V5962" s="89"/>
      <c r="Z5962" s="73"/>
      <c r="AA5962" s="73">
        <v>15.002305209774093</v>
      </c>
      <c r="AB5962" s="4"/>
      <c r="AC5962" s="74"/>
      <c r="AD5962" s="75"/>
      <c r="AE5962" s="75"/>
      <c r="AF5962" s="76"/>
      <c r="AJ5962" s="90">
        <v>1501019.0</v>
      </c>
      <c r="AK5962" s="18"/>
      <c r="AL5962" s="18">
        <f t="shared" si="477"/>
        <v>0</v>
      </c>
      <c r="AO5962" s="8">
        <v>0.1262093358029907</v>
      </c>
      <c r="AT5962" s="18"/>
      <c r="AU5962" s="91"/>
    </row>
    <row r="5963" ht="12.0" customHeight="1">
      <c r="A5963" s="97">
        <v>5701020.0</v>
      </c>
      <c r="B5963" s="92" t="s">
        <v>6363</v>
      </c>
      <c r="C5963" s="81" t="str">
        <f t="shared" si="475"/>
        <v/>
      </c>
      <c r="D5963" s="82">
        <v>170.55</v>
      </c>
      <c r="E5963" s="94" t="s">
        <v>245</v>
      </c>
      <c r="F5963" s="84">
        <f t="shared" si="476"/>
        <v>208.071</v>
      </c>
      <c r="G5963" s="95" t="s">
        <v>246</v>
      </c>
      <c r="H5963" s="69"/>
      <c r="J5963" s="76"/>
      <c r="K5963" s="88"/>
      <c r="N5963" s="18"/>
      <c r="P5963" s="4">
        <v>131.0</v>
      </c>
      <c r="Q5963" s="4"/>
      <c r="R5963" s="4"/>
      <c r="S5963" s="21"/>
      <c r="T5963" s="21"/>
      <c r="V5963" s="89"/>
      <c r="Z5963" s="73"/>
      <c r="AA5963" s="73">
        <v>15.002305209774093</v>
      </c>
      <c r="AB5963" s="4"/>
      <c r="AC5963" s="74"/>
      <c r="AD5963" s="75"/>
      <c r="AE5963" s="75"/>
      <c r="AF5963" s="76"/>
      <c r="AJ5963" s="90">
        <v>1501020.0</v>
      </c>
      <c r="AK5963" s="18"/>
      <c r="AL5963" s="18">
        <f t="shared" si="477"/>
        <v>0</v>
      </c>
      <c r="AO5963" s="8">
        <v>0.5939487833395288</v>
      </c>
      <c r="AT5963" s="18"/>
      <c r="AU5963" s="91"/>
    </row>
    <row r="5964" ht="12.0" customHeight="1">
      <c r="A5964" s="97">
        <v>5701021.0</v>
      </c>
      <c r="B5964" s="92" t="s">
        <v>6364</v>
      </c>
      <c r="C5964" s="81" t="str">
        <f t="shared" si="475"/>
        <v/>
      </c>
      <c r="D5964" s="82">
        <v>170.55</v>
      </c>
      <c r="E5964" s="94" t="s">
        <v>245</v>
      </c>
      <c r="F5964" s="84">
        <f t="shared" si="476"/>
        <v>208.071</v>
      </c>
      <c r="G5964" s="95" t="s">
        <v>246</v>
      </c>
      <c r="H5964" s="69"/>
      <c r="J5964" s="76"/>
      <c r="K5964" s="88"/>
      <c r="N5964" s="18"/>
      <c r="P5964" s="4">
        <v>131.0</v>
      </c>
      <c r="Q5964" s="4"/>
      <c r="R5964" s="4"/>
      <c r="S5964" s="21"/>
      <c r="T5964" s="21"/>
      <c r="V5964" s="89"/>
      <c r="Z5964" s="73"/>
      <c r="AA5964" s="73">
        <v>15.002305209774093</v>
      </c>
      <c r="AB5964" s="4"/>
      <c r="AC5964" s="74"/>
      <c r="AD5964" s="75"/>
      <c r="AE5964" s="75"/>
      <c r="AF5964" s="76"/>
      <c r="AJ5964" s="90">
        <v>1501021.0</v>
      </c>
      <c r="AK5964" s="18"/>
      <c r="AL5964" s="18">
        <f t="shared" si="477"/>
        <v>0</v>
      </c>
      <c r="AO5964" s="8">
        <v>1.0889061027891365</v>
      </c>
      <c r="AT5964" s="18"/>
      <c r="AU5964" s="91"/>
    </row>
    <row r="5965" ht="12.0" customHeight="1">
      <c r="A5965" s="97">
        <v>5701022.0</v>
      </c>
      <c r="B5965" s="92" t="s">
        <v>6365</v>
      </c>
      <c r="C5965" s="81" t="str">
        <f t="shared" si="475"/>
        <v/>
      </c>
      <c r="D5965" s="82">
        <v>170.55</v>
      </c>
      <c r="E5965" s="94" t="s">
        <v>245</v>
      </c>
      <c r="F5965" s="84">
        <f t="shared" si="476"/>
        <v>208.071</v>
      </c>
      <c r="G5965" s="95" t="s">
        <v>252</v>
      </c>
      <c r="H5965" s="69"/>
      <c r="I5965" s="76"/>
      <c r="J5965" s="76"/>
      <c r="K5965" s="88"/>
      <c r="N5965" s="18"/>
      <c r="P5965" s="4">
        <v>131.0</v>
      </c>
      <c r="Q5965" s="4"/>
      <c r="R5965" s="4"/>
      <c r="S5965" s="21"/>
      <c r="T5965" s="21"/>
      <c r="V5965" s="89"/>
      <c r="Z5965" s="73"/>
      <c r="AA5965" s="73">
        <v>15.002305209774093</v>
      </c>
      <c r="AB5965" s="4"/>
      <c r="AC5965" s="74"/>
      <c r="AD5965" s="75"/>
      <c r="AE5965" s="75"/>
      <c r="AF5965" s="76"/>
      <c r="AJ5965" s="90">
        <v>1501022.0</v>
      </c>
      <c r="AK5965" s="18"/>
      <c r="AL5965" s="18">
        <f t="shared" si="477"/>
        <v>0</v>
      </c>
      <c r="AO5965" s="8">
        <v>1.1951408445246616</v>
      </c>
      <c r="AT5965" s="18"/>
      <c r="AU5965" s="91"/>
    </row>
    <row r="5966" ht="12.0" customHeight="1">
      <c r="A5966" s="97">
        <v>5701023.0</v>
      </c>
      <c r="B5966" s="92" t="s">
        <v>6366</v>
      </c>
      <c r="C5966" s="81" t="str">
        <f t="shared" si="475"/>
        <v/>
      </c>
      <c r="D5966" s="82">
        <v>170.55</v>
      </c>
      <c r="E5966" s="94"/>
      <c r="F5966" s="84">
        <f t="shared" si="476"/>
        <v>208.071</v>
      </c>
      <c r="G5966" s="95" t="s">
        <v>246</v>
      </c>
      <c r="H5966" s="69"/>
      <c r="I5966" s="76"/>
      <c r="J5966" s="76"/>
      <c r="K5966" s="88"/>
      <c r="N5966" s="18"/>
      <c r="P5966" s="4">
        <v>131.0</v>
      </c>
      <c r="Q5966" s="4"/>
      <c r="R5966" s="4"/>
      <c r="S5966" s="21"/>
      <c r="T5966" s="21"/>
      <c r="V5966" s="89"/>
      <c r="Z5966" s="73"/>
      <c r="AA5966" s="73">
        <v>15.002305209774093</v>
      </c>
      <c r="AB5966" s="4"/>
      <c r="AC5966" s="74"/>
      <c r="AD5966" s="75"/>
      <c r="AE5966" s="75"/>
      <c r="AF5966" s="76"/>
      <c r="AJ5966" s="90">
        <v>1501023.0</v>
      </c>
      <c r="AK5966" s="18"/>
      <c r="AL5966" s="18">
        <f t="shared" si="477"/>
        <v>0</v>
      </c>
      <c r="AO5966" s="8">
        <v>98.00154925102227</v>
      </c>
      <c r="AT5966" s="18"/>
      <c r="AU5966" s="91"/>
    </row>
    <row r="5967" ht="12.0" customHeight="1">
      <c r="A5967" s="97">
        <v>5701024.0</v>
      </c>
      <c r="B5967" s="92" t="s">
        <v>6367</v>
      </c>
      <c r="C5967" s="81" t="str">
        <f t="shared" si="475"/>
        <v/>
      </c>
      <c r="D5967" s="82">
        <v>170.55</v>
      </c>
      <c r="E5967" s="94"/>
      <c r="F5967" s="84">
        <f t="shared" si="476"/>
        <v>208.071</v>
      </c>
      <c r="G5967" s="95" t="s">
        <v>246</v>
      </c>
      <c r="H5967" s="69"/>
      <c r="I5967" s="87" t="s">
        <v>1735</v>
      </c>
      <c r="J5967" s="76"/>
      <c r="K5967" s="88"/>
      <c r="N5967" s="18"/>
      <c r="P5967" s="4">
        <v>131.0</v>
      </c>
      <c r="Q5967" s="4"/>
      <c r="R5967" s="4"/>
      <c r="S5967" s="21"/>
      <c r="T5967" s="21"/>
      <c r="V5967" s="89"/>
      <c r="Z5967" s="73"/>
      <c r="AA5967" s="73">
        <v>15.002305209774093</v>
      </c>
      <c r="AB5967" s="4"/>
      <c r="AC5967" s="74"/>
      <c r="AD5967" s="75"/>
      <c r="AE5967" s="75"/>
      <c r="AF5967" s="76"/>
      <c r="AJ5967" s="90">
        <v>1501024.0</v>
      </c>
      <c r="AK5967" s="18"/>
      <c r="AL5967" s="18">
        <f t="shared" si="477"/>
        <v>0</v>
      </c>
      <c r="AO5967" s="8">
        <v>65.33436616734818</v>
      </c>
      <c r="AT5967" s="18"/>
      <c r="AU5967" s="91"/>
    </row>
    <row r="5968" ht="12.0" customHeight="1">
      <c r="A5968" s="97">
        <v>5701025.0</v>
      </c>
      <c r="B5968" s="92" t="s">
        <v>6368</v>
      </c>
      <c r="C5968" s="81" t="str">
        <f t="shared" si="475"/>
        <v/>
      </c>
      <c r="D5968" s="82">
        <v>170.55</v>
      </c>
      <c r="E5968" s="94" t="s">
        <v>245</v>
      </c>
      <c r="F5968" s="84">
        <f t="shared" si="476"/>
        <v>208.071</v>
      </c>
      <c r="G5968" s="95" t="s">
        <v>274</v>
      </c>
      <c r="H5968" s="69"/>
      <c r="I5968" s="187" t="s">
        <v>6369</v>
      </c>
      <c r="J5968" s="100"/>
      <c r="K5968" s="88"/>
      <c r="N5968" s="18"/>
      <c r="P5968" s="4">
        <v>131.0</v>
      </c>
      <c r="Q5968" s="4"/>
      <c r="R5968" s="4"/>
      <c r="S5968" s="21"/>
      <c r="T5968" s="21"/>
      <c r="V5968" s="89"/>
      <c r="Z5968" s="73"/>
      <c r="AA5968" s="73">
        <v>15.002305209774093</v>
      </c>
      <c r="AB5968" s="4"/>
      <c r="AC5968" s="74"/>
      <c r="AD5968" s="75"/>
      <c r="AE5968" s="75"/>
      <c r="AF5968" s="76"/>
      <c r="AJ5968" s="90">
        <v>1501025.0</v>
      </c>
      <c r="AK5968" s="18"/>
      <c r="AL5968" s="18">
        <f t="shared" si="477"/>
        <v>0</v>
      </c>
      <c r="AO5968" s="8">
        <v>0.6533436616734818</v>
      </c>
      <c r="AT5968" s="18"/>
      <c r="AU5968" s="91"/>
    </row>
    <row r="5969" ht="12.0" customHeight="1">
      <c r="A5969" s="97">
        <v>5701026.0</v>
      </c>
      <c r="B5969" s="92" t="s">
        <v>6370</v>
      </c>
      <c r="C5969" s="81" t="str">
        <f t="shared" si="475"/>
        <v/>
      </c>
      <c r="D5969" s="82">
        <v>170.55</v>
      </c>
      <c r="E5969" s="94" t="s">
        <v>245</v>
      </c>
      <c r="F5969" s="84">
        <f t="shared" si="476"/>
        <v>208.071</v>
      </c>
      <c r="G5969" s="95" t="s">
        <v>246</v>
      </c>
      <c r="H5969" s="69"/>
      <c r="I5969" s="188"/>
      <c r="J5969" s="76"/>
      <c r="K5969" s="88"/>
      <c r="N5969" s="18"/>
      <c r="P5969" s="4">
        <v>131.0</v>
      </c>
      <c r="Q5969" s="4"/>
      <c r="R5969" s="4"/>
      <c r="S5969" s="21"/>
      <c r="T5969" s="21"/>
      <c r="V5969" s="89"/>
      <c r="Z5969" s="73"/>
      <c r="AA5969" s="73">
        <v>15.002305209774093</v>
      </c>
      <c r="AB5969" s="4"/>
      <c r="AC5969" s="74"/>
      <c r="AD5969" s="75"/>
      <c r="AE5969" s="75"/>
      <c r="AF5969" s="76"/>
      <c r="AJ5969" s="90">
        <v>1501026.0</v>
      </c>
      <c r="AK5969" s="18"/>
      <c r="AL5969" s="18">
        <f t="shared" si="477"/>
        <v>0</v>
      </c>
      <c r="AO5969" s="8">
        <v>2.000031617367801</v>
      </c>
      <c r="AT5969" s="18"/>
      <c r="AU5969" s="91"/>
    </row>
    <row r="5970" ht="12.0" customHeight="1">
      <c r="A5970" s="97">
        <v>5701027.0</v>
      </c>
      <c r="B5970" s="92" t="s">
        <v>6371</v>
      </c>
      <c r="C5970" s="81" t="str">
        <f t="shared" si="475"/>
        <v/>
      </c>
      <c r="D5970" s="82">
        <v>170.55</v>
      </c>
      <c r="E5970" s="94" t="s">
        <v>245</v>
      </c>
      <c r="F5970" s="84">
        <f t="shared" si="476"/>
        <v>208.071</v>
      </c>
      <c r="G5970" s="95" t="s">
        <v>246</v>
      </c>
      <c r="H5970" s="69"/>
      <c r="I5970" s="76"/>
      <c r="J5970" s="76"/>
      <c r="K5970" s="88"/>
      <c r="N5970" s="18"/>
      <c r="P5970" s="4">
        <v>131.0</v>
      </c>
      <c r="Q5970" s="4"/>
      <c r="R5970" s="4"/>
      <c r="S5970" s="21"/>
      <c r="T5970" s="21"/>
      <c r="V5970" s="89"/>
      <c r="Z5970" s="73"/>
      <c r="AA5970" s="73">
        <v>15.002305209774093</v>
      </c>
      <c r="AB5970" s="4"/>
      <c r="AC5970" s="74"/>
      <c r="AD5970" s="75"/>
      <c r="AE5970" s="75"/>
      <c r="AF5970" s="76"/>
      <c r="AJ5970" s="90">
        <v>1501027.0</v>
      </c>
      <c r="AK5970" s="18"/>
      <c r="AL5970" s="18">
        <f t="shared" si="477"/>
        <v>0</v>
      </c>
      <c r="AO5970" s="8">
        <v>4.000063234735602</v>
      </c>
      <c r="AT5970" s="18"/>
      <c r="AU5970" s="91"/>
    </row>
    <row r="5971" ht="12.0" customHeight="1">
      <c r="A5971" s="97">
        <v>5701028.0</v>
      </c>
      <c r="B5971" s="92" t="s">
        <v>6372</v>
      </c>
      <c r="C5971" s="81" t="str">
        <f t="shared" si="475"/>
        <v/>
      </c>
      <c r="D5971" s="82">
        <v>182.51</v>
      </c>
      <c r="E5971" s="94"/>
      <c r="F5971" s="84">
        <f t="shared" si="476"/>
        <v>222.6622</v>
      </c>
      <c r="G5971" s="95" t="s">
        <v>252</v>
      </c>
      <c r="H5971" s="69"/>
      <c r="I5971" s="76"/>
      <c r="J5971" s="76"/>
      <c r="K5971" s="88"/>
      <c r="N5971" s="18"/>
      <c r="P5971" s="4">
        <v>131.0</v>
      </c>
      <c r="Q5971" s="4"/>
      <c r="R5971" s="4"/>
      <c r="S5971" s="21"/>
      <c r="T5971" s="21"/>
      <c r="V5971" s="89"/>
      <c r="Z5971" s="73"/>
      <c r="AA5971" s="73">
        <v>15.002154243860403</v>
      </c>
      <c r="AB5971" s="4"/>
      <c r="AC5971" s="74"/>
      <c r="AD5971" s="75"/>
      <c r="AE5971" s="75"/>
      <c r="AF5971" s="76"/>
      <c r="AJ5971" s="90">
        <v>1501028.0</v>
      </c>
      <c r="AK5971" s="18"/>
      <c r="AL5971" s="18">
        <f t="shared" si="477"/>
        <v>0</v>
      </c>
      <c r="AO5971" s="8">
        <v>1.096777493874815</v>
      </c>
      <c r="AT5971" s="18"/>
      <c r="AU5971" s="91"/>
    </row>
    <row r="5972" ht="12.0" customHeight="1">
      <c r="A5972" s="97">
        <v>5701029.0</v>
      </c>
      <c r="B5972" s="92" t="s">
        <v>6373</v>
      </c>
      <c r="C5972" s="81" t="str">
        <f t="shared" si="475"/>
        <v/>
      </c>
      <c r="D5972" s="82">
        <v>182.51</v>
      </c>
      <c r="E5972" s="94" t="s">
        <v>245</v>
      </c>
      <c r="F5972" s="84">
        <f t="shared" si="476"/>
        <v>222.6622</v>
      </c>
      <c r="G5972" s="95" t="s">
        <v>274</v>
      </c>
      <c r="H5972" s="69"/>
      <c r="I5972" s="76"/>
      <c r="J5972" s="100"/>
      <c r="K5972" s="88"/>
      <c r="N5972" s="18"/>
      <c r="P5972" s="4">
        <v>131.0</v>
      </c>
      <c r="Q5972" s="4"/>
      <c r="R5972" s="4"/>
      <c r="S5972" s="21"/>
      <c r="T5972" s="21"/>
      <c r="V5972" s="89"/>
      <c r="Z5972" s="73"/>
      <c r="AA5972" s="73">
        <v>15.002154243860403</v>
      </c>
      <c r="AB5972" s="4"/>
      <c r="AC5972" s="74"/>
      <c r="AD5972" s="75"/>
      <c r="AE5972" s="75"/>
      <c r="AF5972" s="76"/>
      <c r="AJ5972" s="90">
        <v>1501029.0</v>
      </c>
      <c r="AK5972" s="18"/>
      <c r="AL5972" s="18">
        <f t="shared" si="477"/>
        <v>0</v>
      </c>
      <c r="AO5972" s="8">
        <v>0.14513616598818865</v>
      </c>
      <c r="AT5972" s="18"/>
      <c r="AU5972" s="91"/>
    </row>
    <row r="5973" ht="12.0" customHeight="1">
      <c r="A5973" s="97">
        <v>5701030.0</v>
      </c>
      <c r="B5973" s="92" t="s">
        <v>6374</v>
      </c>
      <c r="C5973" s="81" t="str">
        <f t="shared" si="475"/>
        <v/>
      </c>
      <c r="D5973" s="82">
        <v>182.51</v>
      </c>
      <c r="E5973" s="94" t="s">
        <v>245</v>
      </c>
      <c r="F5973" s="84">
        <f t="shared" si="476"/>
        <v>222.6622</v>
      </c>
      <c r="G5973" s="95" t="s">
        <v>246</v>
      </c>
      <c r="H5973" s="69"/>
      <c r="I5973" s="76"/>
      <c r="J5973" s="76"/>
      <c r="K5973" s="88"/>
      <c r="N5973" s="18"/>
      <c r="P5973" s="4">
        <v>131.0</v>
      </c>
      <c r="Q5973" s="4"/>
      <c r="R5973" s="4"/>
      <c r="S5973" s="21"/>
      <c r="T5973" s="21"/>
      <c r="V5973" s="89"/>
      <c r="Z5973" s="73"/>
      <c r="AA5973" s="73">
        <v>15.002154243860403</v>
      </c>
      <c r="AB5973" s="4"/>
      <c r="AC5973" s="74"/>
      <c r="AD5973" s="75"/>
      <c r="AE5973" s="75"/>
      <c r="AF5973" s="76"/>
      <c r="AJ5973" s="90">
        <v>1501030.0</v>
      </c>
      <c r="AK5973" s="18"/>
      <c r="AL5973" s="18">
        <f t="shared" si="477"/>
        <v>0</v>
      </c>
      <c r="AO5973" s="8">
        <v>0.4052253130024205</v>
      </c>
      <c r="AT5973" s="18"/>
      <c r="AU5973" s="91"/>
    </row>
    <row r="5974" ht="12.0" customHeight="1">
      <c r="A5974" s="97">
        <v>5701031.0</v>
      </c>
      <c r="B5974" s="92" t="s">
        <v>6375</v>
      </c>
      <c r="C5974" s="81" t="str">
        <f t="shared" si="475"/>
        <v/>
      </c>
      <c r="D5974" s="82">
        <v>182.51</v>
      </c>
      <c r="E5974" s="94" t="s">
        <v>245</v>
      </c>
      <c r="F5974" s="84">
        <f t="shared" si="476"/>
        <v>222.6622</v>
      </c>
      <c r="G5974" s="95" t="s">
        <v>246</v>
      </c>
      <c r="H5974" s="69"/>
      <c r="I5974" s="76"/>
      <c r="J5974" s="76"/>
      <c r="K5974" s="88"/>
      <c r="N5974" s="18"/>
      <c r="P5974" s="4">
        <v>131.0</v>
      </c>
      <c r="Q5974" s="4"/>
      <c r="R5974" s="4"/>
      <c r="S5974" s="21"/>
      <c r="T5974" s="21"/>
      <c r="V5974" s="89"/>
      <c r="Z5974" s="73"/>
      <c r="AA5974" s="73">
        <v>15.002154243860403</v>
      </c>
      <c r="AB5974" s="4"/>
      <c r="AC5974" s="74"/>
      <c r="AD5974" s="75"/>
      <c r="AE5974" s="75"/>
      <c r="AF5974" s="76"/>
      <c r="AJ5974" s="90">
        <v>1501031.0</v>
      </c>
      <c r="AK5974" s="18"/>
      <c r="AL5974" s="18">
        <f t="shared" si="477"/>
        <v>0</v>
      </c>
      <c r="AO5974" s="8">
        <v>0.7963558325091047</v>
      </c>
      <c r="AT5974" s="18"/>
      <c r="AU5974" s="91"/>
    </row>
    <row r="5975" ht="12.0" customHeight="1">
      <c r="A5975" s="97">
        <v>5701032.0</v>
      </c>
      <c r="B5975" s="92" t="s">
        <v>6376</v>
      </c>
      <c r="C5975" s="81" t="str">
        <f t="shared" si="475"/>
        <v/>
      </c>
      <c r="D5975" s="82">
        <v>211.93</v>
      </c>
      <c r="E5975" s="94"/>
      <c r="F5975" s="84">
        <f t="shared" si="476"/>
        <v>258.5546</v>
      </c>
      <c r="G5975" s="95" t="s">
        <v>246</v>
      </c>
      <c r="H5975" s="69"/>
      <c r="I5975" s="76"/>
      <c r="J5975" s="76"/>
      <c r="K5975" s="88"/>
      <c r="N5975" s="18"/>
      <c r="P5975" s="4">
        <v>131.0</v>
      </c>
      <c r="Q5975" s="4"/>
      <c r="R5975" s="4"/>
      <c r="S5975" s="21"/>
      <c r="T5975" s="21"/>
      <c r="V5975" s="89"/>
      <c r="Z5975" s="73"/>
      <c r="AA5975" s="73">
        <v>15.00333902203755</v>
      </c>
      <c r="AB5975" s="4"/>
      <c r="AC5975" s="74"/>
      <c r="AD5975" s="75"/>
      <c r="AE5975" s="75"/>
      <c r="AF5975" s="76"/>
      <c r="AJ5975" s="90">
        <v>1501032.0</v>
      </c>
      <c r="AK5975" s="18"/>
      <c r="AL5975" s="18">
        <f t="shared" si="477"/>
        <v>0</v>
      </c>
      <c r="AO5975" s="8">
        <v>1.9235439579319833</v>
      </c>
      <c r="AT5975" s="18"/>
      <c r="AU5975" s="91"/>
    </row>
    <row r="5976" ht="12.0" customHeight="1">
      <c r="A5976" s="97">
        <v>1501033.0</v>
      </c>
      <c r="B5976" s="92" t="s">
        <v>6377</v>
      </c>
      <c r="C5976" s="81" t="str">
        <f t="shared" si="475"/>
        <v/>
      </c>
      <c r="D5976" s="82">
        <v>102.13</v>
      </c>
      <c r="E5976" s="83"/>
      <c r="F5976" s="127">
        <f t="shared" si="476"/>
        <v>124.5986</v>
      </c>
      <c r="G5976" s="95" t="s">
        <v>246</v>
      </c>
      <c r="H5976" s="69"/>
      <c r="I5976" s="76"/>
      <c r="J5976" s="76"/>
      <c r="K5976" s="88"/>
      <c r="N5976" s="18"/>
      <c r="P5976" s="4">
        <v>131.0</v>
      </c>
      <c r="Q5976" s="4"/>
      <c r="R5976" s="4"/>
      <c r="S5976" s="21"/>
      <c r="T5976" s="21"/>
      <c r="V5976" s="89"/>
      <c r="Z5976" s="73"/>
      <c r="AA5976" s="73">
        <v>0.0</v>
      </c>
      <c r="AB5976" s="4"/>
      <c r="AC5976" s="74"/>
      <c r="AD5976" s="75"/>
      <c r="AE5976" s="75"/>
      <c r="AF5976" s="76"/>
      <c r="AJ5976" s="90"/>
      <c r="AK5976" s="18"/>
      <c r="AL5976" s="18">
        <f t="shared" si="477"/>
        <v>0</v>
      </c>
      <c r="AO5976" s="8">
        <v>14.19533521250814</v>
      </c>
      <c r="AT5976" s="18"/>
      <c r="AU5976" s="91"/>
    </row>
    <row r="5977" ht="12.0" customHeight="1">
      <c r="A5977" s="97">
        <v>5701034.0</v>
      </c>
      <c r="B5977" s="92" t="s">
        <v>6378</v>
      </c>
      <c r="C5977" s="81" t="str">
        <f t="shared" si="475"/>
        <v/>
      </c>
      <c r="D5977" s="82">
        <v>147.18</v>
      </c>
      <c r="E5977" s="94"/>
      <c r="F5977" s="84">
        <f t="shared" si="476"/>
        <v>179.5596</v>
      </c>
      <c r="G5977" s="95" t="s">
        <v>246</v>
      </c>
      <c r="H5977" s="69"/>
      <c r="I5977" s="76"/>
      <c r="J5977" s="76"/>
      <c r="K5977" s="88"/>
      <c r="N5977" s="18"/>
      <c r="P5977" s="4">
        <v>131.0</v>
      </c>
      <c r="Q5977" s="4"/>
      <c r="R5977" s="4"/>
      <c r="S5977" s="21"/>
      <c r="T5977" s="21"/>
      <c r="V5977" s="89"/>
      <c r="Z5977" s="73"/>
      <c r="AA5977" s="73">
        <v>5.000534245111666</v>
      </c>
      <c r="AB5977" s="4"/>
      <c r="AC5977" s="74"/>
      <c r="AD5977" s="75"/>
      <c r="AE5977" s="75"/>
      <c r="AF5977" s="76"/>
      <c r="AJ5977" s="90">
        <v>1501034.0</v>
      </c>
      <c r="AK5977" s="18"/>
      <c r="AL5977" s="18">
        <f t="shared" si="477"/>
        <v>0</v>
      </c>
      <c r="AO5977" s="8">
        <v>28.39186184191527</v>
      </c>
      <c r="AT5977" s="18"/>
      <c r="AU5977" s="91"/>
    </row>
    <row r="5978" ht="12.0" customHeight="1">
      <c r="A5978" s="97">
        <v>5701035.0</v>
      </c>
      <c r="B5978" s="92" t="s">
        <v>6379</v>
      </c>
      <c r="C5978" s="81" t="str">
        <f t="shared" si="475"/>
        <v/>
      </c>
      <c r="D5978" s="82">
        <v>211.93</v>
      </c>
      <c r="E5978" s="94" t="s">
        <v>245</v>
      </c>
      <c r="F5978" s="84">
        <f t="shared" si="476"/>
        <v>258.5546</v>
      </c>
      <c r="G5978" s="95" t="s">
        <v>252</v>
      </c>
      <c r="H5978" s="69"/>
      <c r="I5978" s="76"/>
      <c r="J5978" s="76"/>
      <c r="K5978" s="88"/>
      <c r="N5978" s="18"/>
      <c r="P5978" s="4">
        <v>131.0</v>
      </c>
      <c r="Q5978" s="4"/>
      <c r="R5978" s="4"/>
      <c r="S5978" s="21"/>
      <c r="T5978" s="21"/>
      <c r="V5978" s="89"/>
      <c r="Z5978" s="73"/>
      <c r="AA5978" s="73">
        <v>15.00333902203755</v>
      </c>
      <c r="AB5978" s="4"/>
      <c r="AC5978" s="74"/>
      <c r="AD5978" s="75"/>
      <c r="AE5978" s="75"/>
      <c r="AF5978" s="76"/>
      <c r="AJ5978" s="90">
        <v>1501035.0</v>
      </c>
      <c r="AK5978" s="18"/>
      <c r="AL5978" s="18">
        <f t="shared" si="477"/>
        <v>0</v>
      </c>
      <c r="AO5978" s="8">
        <v>0.34438996626729834</v>
      </c>
      <c r="AT5978" s="18"/>
      <c r="AU5978" s="91"/>
    </row>
    <row r="5979" ht="12.0" customHeight="1">
      <c r="A5979" s="97">
        <v>5701036.0</v>
      </c>
      <c r="B5979" s="92" t="s">
        <v>6380</v>
      </c>
      <c r="C5979" s="81" t="str">
        <f t="shared" si="475"/>
        <v/>
      </c>
      <c r="D5979" s="82">
        <v>211.93</v>
      </c>
      <c r="E5979" s="94" t="s">
        <v>245</v>
      </c>
      <c r="F5979" s="84">
        <f t="shared" si="476"/>
        <v>258.5546</v>
      </c>
      <c r="G5979" s="95" t="s">
        <v>246</v>
      </c>
      <c r="H5979" s="69"/>
      <c r="I5979" s="76"/>
      <c r="J5979" s="76"/>
      <c r="K5979" s="88"/>
      <c r="N5979" s="18"/>
      <c r="P5979" s="4">
        <v>131.0</v>
      </c>
      <c r="Q5979" s="4"/>
      <c r="R5979" s="4"/>
      <c r="S5979" s="21"/>
      <c r="T5979" s="21"/>
      <c r="V5979" s="89"/>
      <c r="Z5979" s="73"/>
      <c r="AA5979" s="73">
        <v>15.00333902203755</v>
      </c>
      <c r="AB5979" s="4"/>
      <c r="AC5979" s="74"/>
      <c r="AD5979" s="75"/>
      <c r="AE5979" s="75"/>
      <c r="AF5979" s="76"/>
      <c r="AJ5979" s="90">
        <v>1501036.0</v>
      </c>
      <c r="AK5979" s="18"/>
      <c r="AL5979" s="18">
        <f t="shared" si="477"/>
        <v>0</v>
      </c>
      <c r="AO5979" s="8">
        <v>1.7144630929393767</v>
      </c>
      <c r="AT5979" s="18"/>
      <c r="AU5979" s="91"/>
    </row>
    <row r="5980" ht="12.0" customHeight="1">
      <c r="A5980" s="97">
        <v>5701037.0</v>
      </c>
      <c r="B5980" s="92" t="s">
        <v>6381</v>
      </c>
      <c r="C5980" s="81" t="str">
        <f t="shared" si="475"/>
        <v/>
      </c>
      <c r="D5980" s="82">
        <v>211.93</v>
      </c>
      <c r="E5980" s="94" t="s">
        <v>245</v>
      </c>
      <c r="F5980" s="84">
        <f t="shared" si="476"/>
        <v>258.5546</v>
      </c>
      <c r="G5980" s="95" t="s">
        <v>246</v>
      </c>
      <c r="H5980" s="69"/>
      <c r="I5980" s="76"/>
      <c r="J5980" s="76"/>
      <c r="K5980" s="88"/>
      <c r="N5980" s="18"/>
      <c r="P5980" s="4">
        <v>131.0</v>
      </c>
      <c r="Q5980" s="4"/>
      <c r="R5980" s="4"/>
      <c r="S5980" s="21"/>
      <c r="T5980" s="21"/>
      <c r="V5980" s="89"/>
      <c r="Z5980" s="73"/>
      <c r="AA5980" s="73">
        <v>15.00333902203755</v>
      </c>
      <c r="AB5980" s="4"/>
      <c r="AC5980" s="74"/>
      <c r="AD5980" s="75"/>
      <c r="AE5980" s="75"/>
      <c r="AF5980" s="76"/>
      <c r="AJ5980" s="90">
        <v>1501037.0</v>
      </c>
      <c r="AK5980" s="18"/>
      <c r="AL5980" s="18">
        <f t="shared" si="477"/>
        <v>0</v>
      </c>
      <c r="AO5980" s="8">
        <v>3.1546120910084525</v>
      </c>
      <c r="AT5980" s="18"/>
      <c r="AU5980" s="91"/>
    </row>
    <row r="5981" ht="12.0" customHeight="1">
      <c r="A5981" s="97">
        <v>5701038.0</v>
      </c>
      <c r="B5981" s="92" t="s">
        <v>6382</v>
      </c>
      <c r="C5981" s="81" t="str">
        <f t="shared" si="475"/>
        <v/>
      </c>
      <c r="D5981" s="82">
        <v>220.41</v>
      </c>
      <c r="E5981" s="94" t="s">
        <v>245</v>
      </c>
      <c r="F5981" s="84">
        <f t="shared" si="476"/>
        <v>268.9002</v>
      </c>
      <c r="G5981" s="95" t="s">
        <v>252</v>
      </c>
      <c r="H5981" s="69"/>
      <c r="I5981" s="76"/>
      <c r="J5981" s="76"/>
      <c r="K5981" s="88"/>
      <c r="N5981" s="18"/>
      <c r="P5981" s="4">
        <v>131.0</v>
      </c>
      <c r="Q5981" s="4"/>
      <c r="R5981" s="4"/>
      <c r="S5981" s="21"/>
      <c r="T5981" s="21"/>
      <c r="V5981" s="89"/>
      <c r="Z5981" s="73"/>
      <c r="AA5981" s="73">
        <v>14.99714611872146</v>
      </c>
      <c r="AB5981" s="4"/>
      <c r="AC5981" s="74"/>
      <c r="AD5981" s="75"/>
      <c r="AE5981" s="75"/>
      <c r="AF5981" s="76"/>
      <c r="AJ5981" s="90">
        <v>1501038.0</v>
      </c>
      <c r="AK5981" s="18"/>
      <c r="AL5981" s="18">
        <f t="shared" si="477"/>
        <v>0</v>
      </c>
      <c r="AO5981" s="8">
        <v>0.1644952790203502</v>
      </c>
      <c r="AT5981" s="18"/>
      <c r="AU5981" s="91"/>
    </row>
    <row r="5982" ht="12.0" customHeight="1">
      <c r="A5982" s="97">
        <v>5701039.0</v>
      </c>
      <c r="B5982" s="92" t="s">
        <v>6383</v>
      </c>
      <c r="C5982" s="81" t="str">
        <f t="shared" si="475"/>
        <v/>
      </c>
      <c r="D5982" s="82">
        <v>220.41</v>
      </c>
      <c r="E5982" s="94" t="s">
        <v>245</v>
      </c>
      <c r="F5982" s="84">
        <f t="shared" si="476"/>
        <v>268.9002</v>
      </c>
      <c r="G5982" s="95" t="s">
        <v>246</v>
      </c>
      <c r="H5982" s="69"/>
      <c r="I5982" s="76"/>
      <c r="J5982" s="76"/>
      <c r="K5982" s="88"/>
      <c r="N5982" s="18"/>
      <c r="P5982" s="4">
        <v>131.0</v>
      </c>
      <c r="Q5982" s="4"/>
      <c r="R5982" s="4"/>
      <c r="S5982" s="21"/>
      <c r="T5982" s="21"/>
      <c r="V5982" s="89"/>
      <c r="Z5982" s="73"/>
      <c r="AA5982" s="73">
        <v>14.99714611872146</v>
      </c>
      <c r="AB5982" s="4"/>
      <c r="AC5982" s="74"/>
      <c r="AD5982" s="75"/>
      <c r="AE5982" s="75"/>
      <c r="AF5982" s="76"/>
      <c r="AJ5982" s="90">
        <v>1501039.0</v>
      </c>
      <c r="AK5982" s="18"/>
      <c r="AL5982" s="18">
        <f t="shared" si="477"/>
        <v>0</v>
      </c>
      <c r="AO5982" s="8">
        <v>0.7621339058128788</v>
      </c>
      <c r="AT5982" s="18"/>
      <c r="AU5982" s="91"/>
    </row>
    <row r="5983" ht="12.0" customHeight="1">
      <c r="A5983" s="97">
        <v>5701040.0</v>
      </c>
      <c r="B5983" s="92" t="s">
        <v>6384</v>
      </c>
      <c r="C5983" s="81" t="str">
        <f t="shared" si="475"/>
        <v/>
      </c>
      <c r="D5983" s="82">
        <v>220.41</v>
      </c>
      <c r="E5983" s="94" t="s">
        <v>245</v>
      </c>
      <c r="F5983" s="84">
        <f t="shared" si="476"/>
        <v>268.9002</v>
      </c>
      <c r="G5983" s="95" t="s">
        <v>246</v>
      </c>
      <c r="H5983" s="69"/>
      <c r="I5983" s="76"/>
      <c r="J5983" s="76"/>
      <c r="K5983" s="88"/>
      <c r="N5983" s="18"/>
      <c r="P5983" s="4">
        <v>131.0</v>
      </c>
      <c r="Q5983" s="4"/>
      <c r="R5983" s="4"/>
      <c r="S5983" s="21"/>
      <c r="T5983" s="21"/>
      <c r="V5983" s="89"/>
      <c r="Z5983" s="73"/>
      <c r="AA5983" s="73">
        <v>14.99714611872146</v>
      </c>
      <c r="AB5983" s="4"/>
      <c r="AC5983" s="74"/>
      <c r="AD5983" s="75"/>
      <c r="AE5983" s="75"/>
      <c r="AF5983" s="76"/>
      <c r="AJ5983" s="90">
        <v>1501040.0</v>
      </c>
      <c r="AK5983" s="18"/>
      <c r="AL5983" s="18">
        <f t="shared" si="477"/>
        <v>0</v>
      </c>
      <c r="AO5983" s="8">
        <v>1.2852936208200243</v>
      </c>
      <c r="AT5983" s="18"/>
      <c r="AU5983" s="91"/>
    </row>
    <row r="5984" ht="12.0" customHeight="1">
      <c r="A5984" s="97">
        <v>5701041.0</v>
      </c>
      <c r="B5984" s="92" t="s">
        <v>6385</v>
      </c>
      <c r="C5984" s="81" t="str">
        <f t="shared" si="475"/>
        <v/>
      </c>
      <c r="D5984" s="82">
        <v>234.14</v>
      </c>
      <c r="E5984" s="94" t="s">
        <v>245</v>
      </c>
      <c r="F5984" s="84">
        <f t="shared" si="476"/>
        <v>285.6508</v>
      </c>
      <c r="G5984" s="95" t="s">
        <v>246</v>
      </c>
      <c r="H5984" s="69"/>
      <c r="I5984" s="76"/>
      <c r="J5984" s="76"/>
      <c r="K5984" s="88"/>
      <c r="N5984" s="18"/>
      <c r="P5984" s="4">
        <v>131.0</v>
      </c>
      <c r="Q5984" s="4"/>
      <c r="R5984" s="4"/>
      <c r="S5984" s="21"/>
      <c r="T5984" s="21"/>
      <c r="V5984" s="89"/>
      <c r="Z5984" s="73"/>
      <c r="AA5984" s="73">
        <v>14.997649271274085</v>
      </c>
      <c r="AB5984" s="4"/>
      <c r="AC5984" s="74"/>
      <c r="AD5984" s="75"/>
      <c r="AE5984" s="75"/>
      <c r="AF5984" s="76"/>
      <c r="AJ5984" s="90">
        <v>1501041.0</v>
      </c>
      <c r="AK5984" s="18"/>
      <c r="AL5984" s="18">
        <f t="shared" si="477"/>
        <v>0</v>
      </c>
      <c r="AO5984" s="8">
        <v>0.5899758563726469</v>
      </c>
      <c r="AT5984" s="18"/>
      <c r="AU5984" s="91"/>
    </row>
    <row r="5985" ht="12.0" customHeight="1">
      <c r="A5985" s="97">
        <v>5701042.0</v>
      </c>
      <c r="B5985" s="92" t="s">
        <v>6386</v>
      </c>
      <c r="C5985" s="81" t="str">
        <f t="shared" si="475"/>
        <v/>
      </c>
      <c r="D5985" s="82">
        <v>234.14</v>
      </c>
      <c r="E5985" s="94" t="s">
        <v>245</v>
      </c>
      <c r="F5985" s="84">
        <f t="shared" si="476"/>
        <v>285.6508</v>
      </c>
      <c r="G5985" s="95" t="s">
        <v>246</v>
      </c>
      <c r="H5985" s="69"/>
      <c r="I5985" s="76"/>
      <c r="J5985" s="76"/>
      <c r="K5985" s="88"/>
      <c r="N5985" s="18"/>
      <c r="P5985" s="4">
        <v>131.0</v>
      </c>
      <c r="Q5985" s="4"/>
      <c r="R5985" s="4"/>
      <c r="S5985" s="21"/>
      <c r="T5985" s="21"/>
      <c r="V5985" s="89"/>
      <c r="Z5985" s="73"/>
      <c r="AA5985" s="73">
        <v>14.997649271274085</v>
      </c>
      <c r="AB5985" s="4"/>
      <c r="AC5985" s="74"/>
      <c r="AD5985" s="75"/>
      <c r="AE5985" s="75"/>
      <c r="AF5985" s="76"/>
      <c r="AJ5985" s="90">
        <v>1501042.0</v>
      </c>
      <c r="AK5985" s="18"/>
      <c r="AL5985" s="18">
        <f t="shared" si="477"/>
        <v>0</v>
      </c>
      <c r="AO5985" s="8">
        <v>1.5518930135019622</v>
      </c>
      <c r="AT5985" s="18"/>
      <c r="AU5985" s="91"/>
    </row>
    <row r="5986" ht="12.0" customHeight="1">
      <c r="A5986" s="97">
        <v>5701043.0</v>
      </c>
      <c r="B5986" s="92" t="s">
        <v>6387</v>
      </c>
      <c r="C5986" s="81" t="str">
        <f t="shared" si="475"/>
        <v/>
      </c>
      <c r="D5986" s="82">
        <v>234.14</v>
      </c>
      <c r="E5986" s="94" t="s">
        <v>245</v>
      </c>
      <c r="F5986" s="84">
        <f t="shared" si="476"/>
        <v>285.6508</v>
      </c>
      <c r="G5986" s="95" t="s">
        <v>246</v>
      </c>
      <c r="H5986" s="69"/>
      <c r="I5986" s="76"/>
      <c r="J5986" s="76"/>
      <c r="K5986" s="88"/>
      <c r="N5986" s="18"/>
      <c r="P5986" s="4">
        <v>131.0</v>
      </c>
      <c r="Q5986" s="4"/>
      <c r="R5986" s="4"/>
      <c r="S5986" s="21"/>
      <c r="T5986" s="21"/>
      <c r="V5986" s="89"/>
      <c r="Z5986" s="73"/>
      <c r="AA5986" s="73">
        <v>14.997649271274085</v>
      </c>
      <c r="AB5986" s="4"/>
      <c r="AC5986" s="74"/>
      <c r="AD5986" s="75"/>
      <c r="AE5986" s="75"/>
      <c r="AF5986" s="76"/>
      <c r="AJ5986" s="90">
        <v>1501043.0</v>
      </c>
      <c r="AK5986" s="18"/>
      <c r="AL5986" s="18">
        <f t="shared" si="477"/>
        <v>0</v>
      </c>
      <c r="AO5986" s="8">
        <v>2.2662564641615957</v>
      </c>
      <c r="AT5986" s="18"/>
      <c r="AU5986" s="91"/>
    </row>
    <row r="5987" ht="12.0" customHeight="1">
      <c r="A5987" s="97">
        <v>5701044.0</v>
      </c>
      <c r="B5987" s="92" t="s">
        <v>6388</v>
      </c>
      <c r="C5987" s="81" t="str">
        <f t="shared" si="475"/>
        <v/>
      </c>
      <c r="D5987" s="82">
        <v>269.25</v>
      </c>
      <c r="E5987" s="94" t="s">
        <v>245</v>
      </c>
      <c r="F5987" s="84">
        <f t="shared" si="476"/>
        <v>328.485</v>
      </c>
      <c r="G5987" s="95" t="s">
        <v>252</v>
      </c>
      <c r="H5987" s="69"/>
      <c r="I5987" s="76"/>
      <c r="J5987" s="76"/>
      <c r="K5987" s="88"/>
      <c r="N5987" s="18"/>
      <c r="P5987" s="4">
        <v>131.0</v>
      </c>
      <c r="Q5987" s="4"/>
      <c r="R5987" s="4"/>
      <c r="S5987" s="21"/>
      <c r="T5987" s="21"/>
      <c r="V5987" s="89"/>
      <c r="Z5987" s="73"/>
      <c r="AA5987" s="73">
        <v>14.998247868239687</v>
      </c>
      <c r="AB5987" s="4"/>
      <c r="AC5987" s="74"/>
      <c r="AD5987" s="75"/>
      <c r="AE5987" s="75"/>
      <c r="AF5987" s="76"/>
      <c r="AJ5987" s="90">
        <v>1501044.0</v>
      </c>
      <c r="AK5987" s="18"/>
      <c r="AL5987" s="18">
        <f t="shared" si="477"/>
        <v>0</v>
      </c>
      <c r="AO5987" s="8">
        <v>0.2420165278671877</v>
      </c>
      <c r="AT5987" s="18"/>
      <c r="AU5987" s="91"/>
    </row>
    <row r="5988" ht="12.0" customHeight="1">
      <c r="A5988" s="97">
        <v>5701045.0</v>
      </c>
      <c r="B5988" s="92" t="s">
        <v>6389</v>
      </c>
      <c r="C5988" s="81" t="str">
        <f t="shared" si="475"/>
        <v/>
      </c>
      <c r="D5988" s="82">
        <v>269.25</v>
      </c>
      <c r="E5988" s="94"/>
      <c r="F5988" s="84">
        <f t="shared" si="476"/>
        <v>328.485</v>
      </c>
      <c r="G5988" s="95" t="s">
        <v>246</v>
      </c>
      <c r="H5988" s="69"/>
      <c r="I5988" s="76"/>
      <c r="J5988" s="76"/>
      <c r="K5988" s="88"/>
      <c r="N5988" s="18"/>
      <c r="P5988" s="4">
        <v>131.0</v>
      </c>
      <c r="Q5988" s="4"/>
      <c r="R5988" s="4"/>
      <c r="S5988" s="21"/>
      <c r="T5988" s="21"/>
      <c r="V5988" s="89"/>
      <c r="Z5988" s="73"/>
      <c r="AA5988" s="73">
        <v>14.998247868239687</v>
      </c>
      <c r="AB5988" s="4"/>
      <c r="AC5988" s="74"/>
      <c r="AD5988" s="75"/>
      <c r="AE5988" s="75"/>
      <c r="AF5988" s="76"/>
      <c r="AJ5988" s="90">
        <v>1501045.0</v>
      </c>
      <c r="AK5988" s="18"/>
      <c r="AL5988" s="18">
        <f t="shared" si="477"/>
        <v>0</v>
      </c>
      <c r="AO5988" s="8">
        <v>1.591724087126504</v>
      </c>
      <c r="AT5988" s="18"/>
      <c r="AU5988" s="91"/>
    </row>
    <row r="5989" ht="12.0" customHeight="1">
      <c r="A5989" s="97">
        <v>5701046.0</v>
      </c>
      <c r="B5989" s="92" t="s">
        <v>6390</v>
      </c>
      <c r="C5989" s="81" t="str">
        <f t="shared" si="475"/>
        <v/>
      </c>
      <c r="D5989" s="82">
        <v>269.25</v>
      </c>
      <c r="E5989" s="94" t="s">
        <v>245</v>
      </c>
      <c r="F5989" s="84">
        <f t="shared" si="476"/>
        <v>328.485</v>
      </c>
      <c r="G5989" s="95" t="s">
        <v>246</v>
      </c>
      <c r="H5989" s="69"/>
      <c r="I5989" s="76"/>
      <c r="J5989" s="76"/>
      <c r="K5989" s="88"/>
      <c r="N5989" s="18"/>
      <c r="P5989" s="4">
        <v>131.0</v>
      </c>
      <c r="Q5989" s="4"/>
      <c r="R5989" s="4"/>
      <c r="S5989" s="21"/>
      <c r="T5989" s="21"/>
      <c r="V5989" s="89"/>
      <c r="Z5989" s="73"/>
      <c r="AA5989" s="73">
        <v>14.998247868239687</v>
      </c>
      <c r="AB5989" s="4"/>
      <c r="AC5989" s="74"/>
      <c r="AD5989" s="75"/>
      <c r="AE5989" s="75"/>
      <c r="AF5989" s="76"/>
      <c r="AJ5989" s="90">
        <v>1501046.0</v>
      </c>
      <c r="AK5989" s="18"/>
      <c r="AL5989" s="18">
        <f t="shared" si="477"/>
        <v>0</v>
      </c>
      <c r="AO5989" s="8">
        <v>1.1185088179807863</v>
      </c>
      <c r="AT5989" s="18"/>
      <c r="AU5989" s="91"/>
    </row>
    <row r="5990" ht="12.0" customHeight="1">
      <c r="A5990" s="97">
        <v>5701047.0</v>
      </c>
      <c r="B5990" s="92" t="s">
        <v>6391</v>
      </c>
      <c r="C5990" s="81" t="str">
        <f t="shared" si="475"/>
        <v/>
      </c>
      <c r="D5990" s="82">
        <v>319.53</v>
      </c>
      <c r="E5990" s="94" t="s">
        <v>458</v>
      </c>
      <c r="F5990" s="84">
        <f t="shared" si="476"/>
        <v>389.8266</v>
      </c>
      <c r="G5990" s="95" t="s">
        <v>252</v>
      </c>
      <c r="H5990" s="69"/>
      <c r="I5990" s="76"/>
      <c r="J5990" s="76"/>
      <c r="K5990" s="88"/>
      <c r="N5990" s="18"/>
      <c r="P5990" s="4">
        <v>131.0</v>
      </c>
      <c r="Q5990" s="4"/>
      <c r="R5990" s="4"/>
      <c r="S5990" s="21"/>
      <c r="T5990" s="21"/>
      <c r="V5990" s="89"/>
      <c r="Z5990" s="73"/>
      <c r="AA5990" s="73">
        <v>15.000738225306364</v>
      </c>
      <c r="AB5990" s="4"/>
      <c r="AC5990" s="74"/>
      <c r="AD5990" s="75"/>
      <c r="AE5990" s="75"/>
      <c r="AF5990" s="76"/>
      <c r="AJ5990" s="90">
        <v>1501047.0</v>
      </c>
      <c r="AK5990" s="18"/>
      <c r="AL5990" s="18">
        <f t="shared" si="477"/>
        <v>0</v>
      </c>
      <c r="AO5990" s="8">
        <v>0.3321236578934186</v>
      </c>
      <c r="AT5990" s="18"/>
      <c r="AU5990" s="91"/>
    </row>
    <row r="5991" ht="12.0" customHeight="1">
      <c r="A5991" s="97">
        <v>5701048.0</v>
      </c>
      <c r="B5991" s="92" t="s">
        <v>6392</v>
      </c>
      <c r="C5991" s="81" t="str">
        <f t="shared" si="475"/>
        <v/>
      </c>
      <c r="D5991" s="82">
        <v>319.53</v>
      </c>
      <c r="E5991" s="94"/>
      <c r="F5991" s="84">
        <f t="shared" si="476"/>
        <v>389.8266</v>
      </c>
      <c r="G5991" s="95" t="s">
        <v>246</v>
      </c>
      <c r="H5991" s="69"/>
      <c r="I5991" s="76"/>
      <c r="J5991" s="76"/>
      <c r="K5991" s="88"/>
      <c r="N5991" s="18"/>
      <c r="P5991" s="4">
        <v>131.0</v>
      </c>
      <c r="Q5991" s="4"/>
      <c r="R5991" s="4"/>
      <c r="S5991" s="21"/>
      <c r="T5991" s="21"/>
      <c r="V5991" s="89"/>
      <c r="Z5991" s="73"/>
      <c r="AA5991" s="73">
        <v>15.000738225306364</v>
      </c>
      <c r="AB5991" s="4"/>
      <c r="AC5991" s="74"/>
      <c r="AD5991" s="75"/>
      <c r="AE5991" s="75"/>
      <c r="AF5991" s="76"/>
      <c r="AJ5991" s="90">
        <v>1501048.0</v>
      </c>
      <c r="AK5991" s="18"/>
      <c r="AL5991" s="18">
        <f t="shared" si="477"/>
        <v>0</v>
      </c>
      <c r="AO5991" s="8">
        <v>1.8681955756504793</v>
      </c>
      <c r="AT5991" s="18"/>
      <c r="AU5991" s="91"/>
    </row>
    <row r="5992" ht="12.0" customHeight="1">
      <c r="A5992" s="97">
        <v>5701049.0</v>
      </c>
      <c r="B5992" s="92" t="s">
        <v>6393</v>
      </c>
      <c r="C5992" s="81" t="str">
        <f t="shared" si="475"/>
        <v/>
      </c>
      <c r="D5992" s="82">
        <v>319.53</v>
      </c>
      <c r="E5992" s="94" t="s">
        <v>245</v>
      </c>
      <c r="F5992" s="84">
        <f t="shared" si="476"/>
        <v>389.8266</v>
      </c>
      <c r="G5992" s="95" t="s">
        <v>246</v>
      </c>
      <c r="H5992" s="69"/>
      <c r="I5992" s="76"/>
      <c r="J5992" s="76"/>
      <c r="K5992" s="88"/>
      <c r="N5992" s="18"/>
      <c r="P5992" s="4">
        <v>131.0</v>
      </c>
      <c r="Q5992" s="4"/>
      <c r="R5992" s="4"/>
      <c r="S5992" s="21"/>
      <c r="T5992" s="21"/>
      <c r="V5992" s="89"/>
      <c r="Z5992" s="73"/>
      <c r="AA5992" s="73">
        <v>15.000738225306364</v>
      </c>
      <c r="AB5992" s="4"/>
      <c r="AC5992" s="74"/>
      <c r="AD5992" s="75"/>
      <c r="AE5992" s="75"/>
      <c r="AF5992" s="76"/>
      <c r="AJ5992" s="90">
        <v>1501049.0</v>
      </c>
      <c r="AK5992" s="18"/>
      <c r="AL5992" s="18">
        <f t="shared" si="477"/>
        <v>0</v>
      </c>
      <c r="AO5992" s="8">
        <v>5.2309476118213425</v>
      </c>
      <c r="AT5992" s="18"/>
      <c r="AU5992" s="91"/>
    </row>
    <row r="5993" ht="12.0" customHeight="1">
      <c r="A5993" s="97">
        <v>5701050.0</v>
      </c>
      <c r="B5993" s="92" t="s">
        <v>6394</v>
      </c>
      <c r="C5993" s="81" t="str">
        <f t="shared" si="475"/>
        <v/>
      </c>
      <c r="D5993" s="82">
        <v>350.11</v>
      </c>
      <c r="E5993" s="94" t="s">
        <v>245</v>
      </c>
      <c r="F5993" s="84">
        <f t="shared" si="476"/>
        <v>427.1342</v>
      </c>
      <c r="G5993" s="95" t="s">
        <v>252</v>
      </c>
      <c r="H5993" s="69"/>
      <c r="I5993" s="76"/>
      <c r="J5993" s="76"/>
      <c r="K5993" s="88"/>
      <c r="N5993" s="18"/>
      <c r="P5993" s="4">
        <v>131.0</v>
      </c>
      <c r="Q5993" s="4"/>
      <c r="R5993" s="4"/>
      <c r="S5993" s="21"/>
      <c r="T5993" s="21"/>
      <c r="V5993" s="89"/>
      <c r="Z5993" s="73"/>
      <c r="AA5993" s="73">
        <v>15.001796622349971</v>
      </c>
      <c r="AB5993" s="4"/>
      <c r="AC5993" s="74"/>
      <c r="AD5993" s="75"/>
      <c r="AE5993" s="75"/>
      <c r="AF5993" s="76"/>
      <c r="AJ5993" s="90">
        <v>1501050.0</v>
      </c>
      <c r="AK5993" s="18"/>
      <c r="AL5993" s="18">
        <f t="shared" si="477"/>
        <v>0</v>
      </c>
      <c r="AO5993" s="8">
        <v>0.18221618529802125</v>
      </c>
      <c r="AT5993" s="18"/>
      <c r="AU5993" s="91"/>
    </row>
    <row r="5994" ht="12.0" customHeight="1">
      <c r="A5994" s="97">
        <v>5701051.0</v>
      </c>
      <c r="B5994" s="92" t="s">
        <v>6395</v>
      </c>
      <c r="C5994" s="81" t="str">
        <f t="shared" si="475"/>
        <v/>
      </c>
      <c r="D5994" s="82">
        <v>350.11</v>
      </c>
      <c r="E5994" s="94"/>
      <c r="F5994" s="84">
        <f t="shared" si="476"/>
        <v>427.1342</v>
      </c>
      <c r="G5994" s="95" t="s">
        <v>246</v>
      </c>
      <c r="H5994" s="69"/>
      <c r="I5994" s="76"/>
      <c r="J5994" s="76"/>
      <c r="K5994" s="88"/>
      <c r="N5994" s="18"/>
      <c r="P5994" s="4">
        <v>131.0</v>
      </c>
      <c r="Q5994" s="4"/>
      <c r="R5994" s="4"/>
      <c r="S5994" s="21"/>
      <c r="T5994" s="21"/>
      <c r="V5994" s="89"/>
      <c r="Z5994" s="73"/>
      <c r="AA5994" s="73">
        <v>15.001796622349971</v>
      </c>
      <c r="AB5994" s="4"/>
      <c r="AC5994" s="74"/>
      <c r="AD5994" s="75"/>
      <c r="AE5994" s="75"/>
      <c r="AF5994" s="76"/>
      <c r="AJ5994" s="90">
        <v>1501051.0</v>
      </c>
      <c r="AK5994" s="18"/>
      <c r="AL5994" s="18">
        <f t="shared" si="477"/>
        <v>0</v>
      </c>
      <c r="AO5994" s="8">
        <v>0.7459475085637745</v>
      </c>
      <c r="AT5994" s="18"/>
      <c r="AU5994" s="91"/>
    </row>
    <row r="5995" ht="12.0" customHeight="1">
      <c r="A5995" s="97">
        <v>5701052.0</v>
      </c>
      <c r="B5995" s="92" t="s">
        <v>6396</v>
      </c>
      <c r="C5995" s="81" t="str">
        <f t="shared" si="475"/>
        <v/>
      </c>
      <c r="D5995" s="82">
        <v>350.11</v>
      </c>
      <c r="E5995" s="94" t="s">
        <v>245</v>
      </c>
      <c r="F5995" s="84">
        <f t="shared" si="476"/>
        <v>427.1342</v>
      </c>
      <c r="G5995" s="95" t="s">
        <v>246</v>
      </c>
      <c r="H5995" s="69"/>
      <c r="I5995" s="76"/>
      <c r="J5995" s="76"/>
      <c r="K5995" s="88"/>
      <c r="N5995" s="18"/>
      <c r="P5995" s="4">
        <v>131.0</v>
      </c>
      <c r="Q5995" s="4"/>
      <c r="R5995" s="4"/>
      <c r="S5995" s="21"/>
      <c r="T5995" s="21"/>
      <c r="V5995" s="89"/>
      <c r="Z5995" s="73"/>
      <c r="AA5995" s="73">
        <v>15.001796622349971</v>
      </c>
      <c r="AB5995" s="4"/>
      <c r="AC5995" s="74"/>
      <c r="AD5995" s="75"/>
      <c r="AE5995" s="75"/>
      <c r="AF5995" s="76"/>
      <c r="AJ5995" s="90">
        <v>1501052.0</v>
      </c>
      <c r="AK5995" s="18"/>
      <c r="AL5995" s="18">
        <f t="shared" si="477"/>
        <v>0</v>
      </c>
      <c r="AO5995" s="8">
        <v>1.8015336055879838</v>
      </c>
      <c r="AT5995" s="18"/>
      <c r="AU5995" s="91"/>
    </row>
    <row r="5996" ht="12.0" customHeight="1">
      <c r="A5996" s="97">
        <v>5701053.0</v>
      </c>
      <c r="B5996" s="92" t="s">
        <v>6397</v>
      </c>
      <c r="C5996" s="81" t="str">
        <f t="shared" si="475"/>
        <v/>
      </c>
      <c r="D5996" s="82">
        <v>392.18</v>
      </c>
      <c r="E5996" s="94" t="s">
        <v>458</v>
      </c>
      <c r="F5996" s="84">
        <f t="shared" si="476"/>
        <v>478.4596</v>
      </c>
      <c r="G5996" s="95" t="s">
        <v>246</v>
      </c>
      <c r="H5996" s="69"/>
      <c r="I5996" s="76"/>
      <c r="J5996" s="76"/>
      <c r="K5996" s="88"/>
      <c r="N5996" s="18"/>
      <c r="P5996" s="4">
        <v>131.0</v>
      </c>
      <c r="Q5996" s="4"/>
      <c r="R5996" s="4"/>
      <c r="S5996" s="21"/>
      <c r="T5996" s="21"/>
      <c r="V5996" s="89"/>
      <c r="Z5996" s="73"/>
      <c r="AA5996" s="73">
        <v>15.000601467580893</v>
      </c>
      <c r="AB5996" s="4"/>
      <c r="AC5996" s="74"/>
      <c r="AD5996" s="75"/>
      <c r="AE5996" s="75"/>
      <c r="AF5996" s="76"/>
      <c r="AJ5996" s="90">
        <v>1501053.0</v>
      </c>
      <c r="AK5996" s="18"/>
      <c r="AL5996" s="18">
        <f t="shared" si="477"/>
        <v>0</v>
      </c>
      <c r="AO5996" s="8">
        <v>0.9470842989318358</v>
      </c>
      <c r="AT5996" s="18"/>
      <c r="AU5996" s="91"/>
    </row>
    <row r="5997" ht="12.0" customHeight="1">
      <c r="A5997" s="97">
        <v>5701054.0</v>
      </c>
      <c r="B5997" s="92" t="s">
        <v>6398</v>
      </c>
      <c r="C5997" s="81" t="str">
        <f t="shared" si="475"/>
        <v/>
      </c>
      <c r="D5997" s="82">
        <v>284.19</v>
      </c>
      <c r="E5997" s="94"/>
      <c r="F5997" s="84">
        <f t="shared" si="476"/>
        <v>346.7118</v>
      </c>
      <c r="G5997" s="95" t="s">
        <v>246</v>
      </c>
      <c r="H5997" s="69"/>
      <c r="I5997" s="76"/>
      <c r="J5997" s="76"/>
      <c r="K5997" s="88"/>
      <c r="N5997" s="18"/>
      <c r="P5997" s="4">
        <v>131.0</v>
      </c>
      <c r="Q5997" s="4"/>
      <c r="R5997" s="4"/>
      <c r="S5997" s="21"/>
      <c r="T5997" s="21"/>
      <c r="V5997" s="89"/>
      <c r="Z5997" s="73"/>
      <c r="AA5997" s="73">
        <v>5.002213368747235</v>
      </c>
      <c r="AB5997" s="4"/>
      <c r="AC5997" s="74"/>
      <c r="AD5997" s="75"/>
      <c r="AE5997" s="75"/>
      <c r="AF5997" s="76"/>
      <c r="AJ5997" s="90">
        <v>1501054.0</v>
      </c>
      <c r="AK5997" s="18"/>
      <c r="AL5997" s="18">
        <f t="shared" si="477"/>
        <v>0</v>
      </c>
      <c r="AO5997" s="8">
        <v>117.62609160577439</v>
      </c>
      <c r="AT5997" s="18"/>
      <c r="AU5997" s="91"/>
    </row>
    <row r="5998" ht="12.0" customHeight="1">
      <c r="A5998" s="97">
        <v>5701055.0</v>
      </c>
      <c r="B5998" s="92" t="s">
        <v>6399</v>
      </c>
      <c r="C5998" s="81" t="str">
        <f t="shared" si="475"/>
        <v/>
      </c>
      <c r="D5998" s="82">
        <v>284.19</v>
      </c>
      <c r="E5998" s="94"/>
      <c r="F5998" s="84">
        <f t="shared" si="476"/>
        <v>346.7118</v>
      </c>
      <c r="G5998" s="95" t="s">
        <v>246</v>
      </c>
      <c r="H5998" s="69"/>
      <c r="I5998" s="76"/>
      <c r="J5998" s="76"/>
      <c r="K5998" s="88"/>
      <c r="N5998" s="18"/>
      <c r="P5998" s="4">
        <v>131.0</v>
      </c>
      <c r="Q5998" s="4"/>
      <c r="R5998" s="4"/>
      <c r="S5998" s="21"/>
      <c r="T5998" s="21"/>
      <c r="V5998" s="89"/>
      <c r="Z5998" s="73"/>
      <c r="AA5998" s="73">
        <v>5.002213368747235</v>
      </c>
      <c r="AB5998" s="4"/>
      <c r="AC5998" s="74"/>
      <c r="AD5998" s="75"/>
      <c r="AE5998" s="75"/>
      <c r="AF5998" s="76"/>
      <c r="AJ5998" s="90">
        <v>1501055.0</v>
      </c>
      <c r="AK5998" s="18"/>
      <c r="AL5998" s="18">
        <f t="shared" si="477"/>
        <v>0</v>
      </c>
      <c r="AO5998" s="8">
        <v>7.3516307253608995</v>
      </c>
      <c r="AT5998" s="18"/>
      <c r="AU5998" s="91"/>
    </row>
    <row r="5999" ht="12.0" customHeight="1">
      <c r="A5999" s="97">
        <v>5701056.0</v>
      </c>
      <c r="B5999" s="92" t="s">
        <v>6400</v>
      </c>
      <c r="C5999" s="81" t="str">
        <f t="shared" si="475"/>
        <v/>
      </c>
      <c r="D5999" s="82">
        <v>456.14</v>
      </c>
      <c r="E5999" s="94" t="s">
        <v>245</v>
      </c>
      <c r="F5999" s="84">
        <f t="shared" si="476"/>
        <v>556.4908</v>
      </c>
      <c r="G5999" s="95" t="s">
        <v>246</v>
      </c>
      <c r="H5999" s="69"/>
      <c r="I5999" s="76"/>
      <c r="J5999" s="76"/>
      <c r="K5999" s="88"/>
      <c r="N5999" s="18"/>
      <c r="P5999" s="4">
        <v>131.0</v>
      </c>
      <c r="Q5999" s="4"/>
      <c r="R5999" s="4"/>
      <c r="S5999" s="21"/>
      <c r="T5999" s="21"/>
      <c r="V5999" s="89"/>
      <c r="Z5999" s="73"/>
      <c r="AA5999" s="73">
        <v>15.00034475625732</v>
      </c>
      <c r="AB5999" s="4"/>
      <c r="AC5999" s="74"/>
      <c r="AD5999" s="75"/>
      <c r="AE5999" s="75"/>
      <c r="AF5999" s="76"/>
      <c r="AJ5999" s="90">
        <v>1501056.0</v>
      </c>
      <c r="AK5999" s="18"/>
      <c r="AL5999" s="18">
        <f t="shared" si="477"/>
        <v>0</v>
      </c>
      <c r="AO5999" s="8">
        <v>0.6158478961926578</v>
      </c>
      <c r="AT5999" s="18"/>
      <c r="AU5999" s="91"/>
    </row>
    <row r="6000" ht="12.0" customHeight="1">
      <c r="A6000" s="97">
        <v>5701057.0</v>
      </c>
      <c r="B6000" s="92" t="s">
        <v>6401</v>
      </c>
      <c r="C6000" s="81" t="str">
        <f t="shared" si="475"/>
        <v/>
      </c>
      <c r="D6000" s="82">
        <v>456.14</v>
      </c>
      <c r="E6000" s="94" t="s">
        <v>245</v>
      </c>
      <c r="F6000" s="84">
        <f t="shared" si="476"/>
        <v>556.4908</v>
      </c>
      <c r="G6000" s="95" t="s">
        <v>246</v>
      </c>
      <c r="H6000" s="69"/>
      <c r="I6000" s="76"/>
      <c r="J6000" s="76"/>
      <c r="K6000" s="88"/>
      <c r="N6000" s="18"/>
      <c r="P6000" s="4">
        <v>131.0</v>
      </c>
      <c r="Q6000" s="4"/>
      <c r="R6000" s="4"/>
      <c r="S6000" s="21"/>
      <c r="T6000" s="21"/>
      <c r="V6000" s="89"/>
      <c r="Z6000" s="73"/>
      <c r="AA6000" s="73">
        <v>15.00034475625732</v>
      </c>
      <c r="AB6000" s="4"/>
      <c r="AC6000" s="74"/>
      <c r="AD6000" s="75"/>
      <c r="AE6000" s="75"/>
      <c r="AF6000" s="76"/>
      <c r="AJ6000" s="90">
        <v>1501057.0</v>
      </c>
      <c r="AK6000" s="18"/>
      <c r="AL6000" s="18">
        <f t="shared" si="477"/>
        <v>0</v>
      </c>
      <c r="AO6000" s="8">
        <v>0.771430522599224</v>
      </c>
      <c r="AT6000" s="18"/>
      <c r="AU6000" s="91"/>
    </row>
    <row r="6001" ht="12.0" customHeight="1">
      <c r="A6001" s="97">
        <v>5701058.0</v>
      </c>
      <c r="B6001" s="92" t="s">
        <v>6402</v>
      </c>
      <c r="C6001" s="81" t="str">
        <f t="shared" si="475"/>
        <v/>
      </c>
      <c r="D6001" s="82">
        <v>456.14</v>
      </c>
      <c r="E6001" s="94"/>
      <c r="F6001" s="84">
        <f t="shared" si="476"/>
        <v>556.4908</v>
      </c>
      <c r="G6001" s="95" t="s">
        <v>246</v>
      </c>
      <c r="H6001" s="69"/>
      <c r="I6001" s="76"/>
      <c r="J6001" s="76"/>
      <c r="K6001" s="88"/>
      <c r="N6001" s="18"/>
      <c r="P6001" s="4">
        <v>131.0</v>
      </c>
      <c r="Q6001" s="4"/>
      <c r="R6001" s="4"/>
      <c r="S6001" s="21"/>
      <c r="T6001" s="21"/>
      <c r="V6001" s="89"/>
      <c r="Z6001" s="73"/>
      <c r="AA6001" s="73">
        <v>15.00034475625732</v>
      </c>
      <c r="AB6001" s="4"/>
      <c r="AC6001" s="74"/>
      <c r="AD6001" s="75"/>
      <c r="AE6001" s="75"/>
      <c r="AF6001" s="76"/>
      <c r="AJ6001" s="90">
        <v>1501058.0</v>
      </c>
      <c r="AK6001" s="18"/>
      <c r="AL6001" s="18">
        <f t="shared" si="477"/>
        <v>0</v>
      </c>
      <c r="AO6001" s="8">
        <v>4.885726643128418</v>
      </c>
      <c r="AT6001" s="18"/>
      <c r="AU6001" s="91"/>
    </row>
    <row r="6002" ht="12.0" customHeight="1">
      <c r="A6002" s="97">
        <v>5701059.0</v>
      </c>
      <c r="B6002" s="92" t="s">
        <v>6403</v>
      </c>
      <c r="C6002" s="81" t="str">
        <f t="shared" si="475"/>
        <v/>
      </c>
      <c r="D6002" s="82">
        <v>572.61</v>
      </c>
      <c r="E6002" s="94" t="s">
        <v>245</v>
      </c>
      <c r="F6002" s="84">
        <f t="shared" si="476"/>
        <v>698.5842</v>
      </c>
      <c r="G6002" s="95" t="s">
        <v>246</v>
      </c>
      <c r="H6002" s="69"/>
      <c r="I6002" s="76"/>
      <c r="J6002" s="76"/>
      <c r="K6002" s="88"/>
      <c r="N6002" s="18"/>
      <c r="P6002" s="4">
        <v>131.0</v>
      </c>
      <c r="Q6002" s="4"/>
      <c r="R6002" s="4"/>
      <c r="S6002" s="21"/>
      <c r="T6002" s="21"/>
      <c r="V6002" s="89"/>
      <c r="Z6002" s="73"/>
      <c r="AA6002" s="73">
        <v>15.000137313596795</v>
      </c>
      <c r="AB6002" s="4"/>
      <c r="AC6002" s="74"/>
      <c r="AD6002" s="75"/>
      <c r="AE6002" s="75"/>
      <c r="AF6002" s="76"/>
      <c r="AJ6002" s="90">
        <v>1501059.0</v>
      </c>
      <c r="AK6002" s="18"/>
      <c r="AL6002" s="18">
        <f t="shared" si="477"/>
        <v>0</v>
      </c>
      <c r="AO6002" s="8">
        <v>0.4111266429492739</v>
      </c>
      <c r="AT6002" s="18"/>
      <c r="AU6002" s="91"/>
    </row>
    <row r="6003" ht="12.0" customHeight="1">
      <c r="A6003" s="97">
        <v>1501060.0</v>
      </c>
      <c r="B6003" s="92" t="s">
        <v>6404</v>
      </c>
      <c r="C6003" s="81" t="str">
        <f t="shared" si="475"/>
        <v/>
      </c>
      <c r="D6003" s="82">
        <v>286.07</v>
      </c>
      <c r="E6003" s="94" t="s">
        <v>245</v>
      </c>
      <c r="F6003" s="127">
        <f t="shared" si="476"/>
        <v>349.0054</v>
      </c>
      <c r="G6003" s="95" t="s">
        <v>246</v>
      </c>
      <c r="H6003" s="69"/>
      <c r="I6003" s="76"/>
      <c r="J6003" s="76"/>
      <c r="K6003" s="88"/>
      <c r="N6003" s="18"/>
      <c r="P6003" s="4">
        <v>131.0</v>
      </c>
      <c r="Q6003" s="4"/>
      <c r="R6003" s="4"/>
      <c r="S6003" s="21"/>
      <c r="T6003" s="21"/>
      <c r="V6003" s="89"/>
      <c r="Z6003" s="73"/>
      <c r="AA6003" s="73">
        <v>0.0</v>
      </c>
      <c r="AB6003" s="4"/>
      <c r="AC6003" s="74"/>
      <c r="AD6003" s="75"/>
      <c r="AE6003" s="75"/>
      <c r="AF6003" s="76"/>
      <c r="AJ6003" s="90"/>
      <c r="AK6003" s="18"/>
      <c r="AL6003" s="18">
        <f t="shared" si="477"/>
        <v>0</v>
      </c>
      <c r="AO6003" s="8">
        <v>2.6606391172023085</v>
      </c>
      <c r="AT6003" s="18"/>
      <c r="AU6003" s="91"/>
    </row>
    <row r="6004" ht="12.0" customHeight="1">
      <c r="A6004" s="97">
        <v>5701061.0</v>
      </c>
      <c r="B6004" s="92" t="s">
        <v>6405</v>
      </c>
      <c r="C6004" s="81" t="str">
        <f t="shared" si="475"/>
        <v/>
      </c>
      <c r="D6004" s="82">
        <v>585.23</v>
      </c>
      <c r="E6004" s="94" t="s">
        <v>245</v>
      </c>
      <c r="F6004" s="84">
        <f t="shared" si="476"/>
        <v>713.9806</v>
      </c>
      <c r="G6004" s="95" t="s">
        <v>246</v>
      </c>
      <c r="H6004" s="69"/>
      <c r="I6004" s="76"/>
      <c r="J6004" s="76"/>
      <c r="K6004" s="88"/>
      <c r="N6004" s="18"/>
      <c r="P6004" s="4">
        <v>131.0</v>
      </c>
      <c r="Q6004" s="4"/>
      <c r="R6004" s="4"/>
      <c r="S6004" s="21"/>
      <c r="T6004" s="21"/>
      <c r="V6004" s="89"/>
      <c r="Z6004" s="73"/>
      <c r="AA6004" s="73">
        <v>14.999328227865107</v>
      </c>
      <c r="AB6004" s="4"/>
      <c r="AC6004" s="74"/>
      <c r="AD6004" s="75"/>
      <c r="AE6004" s="75"/>
      <c r="AF6004" s="76"/>
      <c r="AJ6004" s="90">
        <v>1501061.0</v>
      </c>
      <c r="AK6004" s="18"/>
      <c r="AL6004" s="18">
        <f t="shared" si="477"/>
        <v>0</v>
      </c>
      <c r="AO6004" s="8">
        <v>0.20695789005575888</v>
      </c>
      <c r="AT6004" s="18"/>
      <c r="AU6004" s="91"/>
    </row>
    <row r="6005" ht="12.0" customHeight="1">
      <c r="A6005" s="97">
        <v>5701062.0</v>
      </c>
      <c r="B6005" s="92" t="s">
        <v>6406</v>
      </c>
      <c r="C6005" s="81" t="str">
        <f t="shared" si="475"/>
        <v/>
      </c>
      <c r="D6005" s="82">
        <v>585.23</v>
      </c>
      <c r="E6005" s="94" t="s">
        <v>245</v>
      </c>
      <c r="F6005" s="84">
        <f t="shared" si="476"/>
        <v>713.9806</v>
      </c>
      <c r="G6005" s="95" t="s">
        <v>246</v>
      </c>
      <c r="H6005" s="69"/>
      <c r="I6005" s="76"/>
      <c r="J6005" s="76"/>
      <c r="K6005" s="88"/>
      <c r="N6005" s="18"/>
      <c r="P6005" s="4">
        <v>131.0</v>
      </c>
      <c r="Q6005" s="4"/>
      <c r="R6005" s="4"/>
      <c r="S6005" s="21"/>
      <c r="T6005" s="21"/>
      <c r="V6005" s="89"/>
      <c r="Z6005" s="73"/>
      <c r="AA6005" s="73">
        <v>14.999328227865107</v>
      </c>
      <c r="AB6005" s="4"/>
      <c r="AC6005" s="74"/>
      <c r="AD6005" s="75"/>
      <c r="AE6005" s="75"/>
      <c r="AF6005" s="76"/>
      <c r="AJ6005" s="90">
        <v>1501062.0</v>
      </c>
      <c r="AK6005" s="18"/>
      <c r="AL6005" s="18">
        <f t="shared" si="477"/>
        <v>0</v>
      </c>
      <c r="AO6005" s="8">
        <v>1.0984688010651817</v>
      </c>
      <c r="AT6005" s="18"/>
      <c r="AU6005" s="91"/>
    </row>
    <row r="6006" ht="12.0" customHeight="1">
      <c r="A6006" s="97">
        <v>5701063.0</v>
      </c>
      <c r="B6006" s="92" t="s">
        <v>6407</v>
      </c>
      <c r="C6006" s="81" t="str">
        <f t="shared" si="475"/>
        <v/>
      </c>
      <c r="D6006" s="82">
        <v>585.23</v>
      </c>
      <c r="E6006" s="94" t="s">
        <v>245</v>
      </c>
      <c r="F6006" s="84">
        <f t="shared" si="476"/>
        <v>713.9806</v>
      </c>
      <c r="G6006" s="95" t="s">
        <v>246</v>
      </c>
      <c r="H6006" s="69"/>
      <c r="I6006" s="76"/>
      <c r="J6006" s="76"/>
      <c r="K6006" s="88"/>
      <c r="N6006" s="18"/>
      <c r="P6006" s="4">
        <v>131.0</v>
      </c>
      <c r="Q6006" s="4"/>
      <c r="R6006" s="4"/>
      <c r="S6006" s="21"/>
      <c r="T6006" s="21"/>
      <c r="V6006" s="89"/>
      <c r="Z6006" s="73"/>
      <c r="AA6006" s="73">
        <v>14.999328227865107</v>
      </c>
      <c r="AB6006" s="4"/>
      <c r="AC6006" s="74"/>
      <c r="AD6006" s="75"/>
      <c r="AE6006" s="75"/>
      <c r="AF6006" s="76"/>
      <c r="AJ6006" s="90">
        <v>1501063.0</v>
      </c>
      <c r="AK6006" s="18"/>
      <c r="AL6006" s="18">
        <f t="shared" si="477"/>
        <v>0</v>
      </c>
      <c r="AO6006" s="8">
        <v>2.0400134876924807</v>
      </c>
      <c r="AT6006" s="18"/>
      <c r="AU6006" s="91"/>
    </row>
    <row r="6007" ht="12.0" customHeight="1">
      <c r="A6007" s="97">
        <v>5701064.0</v>
      </c>
      <c r="B6007" s="92" t="s">
        <v>6408</v>
      </c>
      <c r="C6007" s="81" t="str">
        <f t="shared" si="475"/>
        <v/>
      </c>
      <c r="D6007" s="82">
        <v>459.18</v>
      </c>
      <c r="E6007" s="94"/>
      <c r="F6007" s="84">
        <f t="shared" si="476"/>
        <v>560.1996</v>
      </c>
      <c r="G6007" s="95" t="s">
        <v>246</v>
      </c>
      <c r="H6007" s="69"/>
      <c r="I6007" s="76"/>
      <c r="J6007" s="76"/>
      <c r="K6007" s="88"/>
      <c r="N6007" s="18"/>
      <c r="P6007" s="4">
        <v>131.0</v>
      </c>
      <c r="Q6007" s="4"/>
      <c r="R6007" s="4"/>
      <c r="S6007" s="21"/>
      <c r="T6007" s="21"/>
      <c r="V6007" s="89"/>
      <c r="Z6007" s="73"/>
      <c r="AA6007" s="73">
        <v>0.0</v>
      </c>
      <c r="AB6007" s="4"/>
      <c r="AC6007" s="74"/>
      <c r="AD6007" s="75"/>
      <c r="AE6007" s="75"/>
      <c r="AF6007" s="76"/>
      <c r="AJ6007" s="90">
        <v>1501064.0</v>
      </c>
      <c r="AK6007" s="18"/>
      <c r="AL6007" s="18">
        <f t="shared" si="477"/>
        <v>0</v>
      </c>
      <c r="AO6007" s="8">
        <v>72.80048132549636</v>
      </c>
      <c r="AT6007" s="18"/>
      <c r="AU6007" s="91"/>
    </row>
    <row r="6008" ht="12.0" customHeight="1">
      <c r="A6008" s="97">
        <v>5701065.0</v>
      </c>
      <c r="B6008" s="92" t="s">
        <v>6409</v>
      </c>
      <c r="C6008" s="81" t="str">
        <f t="shared" si="475"/>
        <v/>
      </c>
      <c r="D6008" s="82">
        <v>459.18</v>
      </c>
      <c r="E6008" s="94"/>
      <c r="F6008" s="84">
        <f t="shared" si="476"/>
        <v>560.1996</v>
      </c>
      <c r="G6008" s="95" t="s">
        <v>246</v>
      </c>
      <c r="H6008" s="69"/>
      <c r="I6008" s="76"/>
      <c r="J6008" s="76"/>
      <c r="K6008" s="88"/>
      <c r="N6008" s="18"/>
      <c r="P6008" s="4">
        <v>131.0</v>
      </c>
      <c r="Q6008" s="4"/>
      <c r="R6008" s="4"/>
      <c r="S6008" s="21"/>
      <c r="T6008" s="21"/>
      <c r="V6008" s="89"/>
      <c r="Z6008" s="73"/>
      <c r="AA6008" s="73">
        <v>0.0</v>
      </c>
      <c r="AB6008" s="4"/>
      <c r="AC6008" s="74"/>
      <c r="AD6008" s="75"/>
      <c r="AE6008" s="75"/>
      <c r="AF6008" s="76"/>
      <c r="AJ6008" s="90">
        <v>1501065.0</v>
      </c>
      <c r="AK6008" s="18"/>
      <c r="AL6008" s="18">
        <f t="shared" si="477"/>
        <v>0</v>
      </c>
      <c r="AO6008" s="8">
        <v>72.80048132549636</v>
      </c>
      <c r="AT6008" s="18"/>
      <c r="AU6008" s="91"/>
    </row>
    <row r="6009" ht="12.0" customHeight="1">
      <c r="A6009" s="97">
        <v>5701066.0</v>
      </c>
      <c r="B6009" s="92" t="s">
        <v>6410</v>
      </c>
      <c r="C6009" s="81" t="str">
        <f t="shared" si="475"/>
        <v/>
      </c>
      <c r="D6009" s="82">
        <v>495.54</v>
      </c>
      <c r="E6009" s="94"/>
      <c r="F6009" s="84">
        <f t="shared" si="476"/>
        <v>604.5588</v>
      </c>
      <c r="G6009" s="95" t="s">
        <v>246</v>
      </c>
      <c r="H6009" s="69"/>
      <c r="I6009" s="76"/>
      <c r="J6009" s="76"/>
      <c r="K6009" s="88"/>
      <c r="N6009" s="18"/>
      <c r="P6009" s="4">
        <v>131.0</v>
      </c>
      <c r="Q6009" s="4"/>
      <c r="R6009" s="4"/>
      <c r="S6009" s="21"/>
      <c r="T6009" s="21"/>
      <c r="V6009" s="89"/>
      <c r="Z6009" s="73"/>
      <c r="AA6009" s="73">
        <v>0.0</v>
      </c>
      <c r="AB6009" s="4"/>
      <c r="AC6009" s="74"/>
      <c r="AD6009" s="75"/>
      <c r="AE6009" s="75"/>
      <c r="AF6009" s="76"/>
      <c r="AJ6009" s="90">
        <v>1501066.0</v>
      </c>
      <c r="AK6009" s="18"/>
      <c r="AL6009" s="18">
        <f t="shared" si="477"/>
        <v>0</v>
      </c>
      <c r="AO6009" s="8">
        <v>67.45953178596214</v>
      </c>
      <c r="AT6009" s="18"/>
      <c r="AU6009" s="91"/>
    </row>
    <row r="6010" ht="12.0" customHeight="1">
      <c r="A6010" s="97">
        <v>5701067.0</v>
      </c>
      <c r="B6010" s="92" t="s">
        <v>6411</v>
      </c>
      <c r="C6010" s="81" t="str">
        <f t="shared" si="475"/>
        <v/>
      </c>
      <c r="D6010" s="82">
        <v>495.54</v>
      </c>
      <c r="E6010" s="94"/>
      <c r="F6010" s="84">
        <f t="shared" si="476"/>
        <v>604.5588</v>
      </c>
      <c r="G6010" s="95" t="s">
        <v>246</v>
      </c>
      <c r="H6010" s="69"/>
      <c r="I6010" s="76"/>
      <c r="J6010" s="76"/>
      <c r="K6010" s="88"/>
      <c r="N6010" s="18"/>
      <c r="P6010" s="4">
        <v>131.0</v>
      </c>
      <c r="Q6010" s="4"/>
      <c r="R6010" s="4"/>
      <c r="S6010" s="21"/>
      <c r="T6010" s="21"/>
      <c r="V6010" s="89"/>
      <c r="Z6010" s="73"/>
      <c r="AA6010" s="73">
        <v>0.0</v>
      </c>
      <c r="AB6010" s="4"/>
      <c r="AC6010" s="74"/>
      <c r="AD6010" s="75"/>
      <c r="AE6010" s="75"/>
      <c r="AF6010" s="76"/>
      <c r="AJ6010" s="90">
        <v>1501067.0</v>
      </c>
      <c r="AK6010" s="18"/>
      <c r="AL6010" s="18">
        <f t="shared" si="477"/>
        <v>0</v>
      </c>
      <c r="AO6010" s="8">
        <v>67.45953178596214</v>
      </c>
      <c r="AT6010" s="18"/>
      <c r="AU6010" s="91"/>
    </row>
    <row r="6011" ht="12.0" customHeight="1">
      <c r="A6011" s="97">
        <v>5701068.0</v>
      </c>
      <c r="B6011" s="92" t="s">
        <v>6412</v>
      </c>
      <c r="C6011" s="81" t="str">
        <f t="shared" si="475"/>
        <v/>
      </c>
      <c r="D6011" s="82">
        <v>495.54</v>
      </c>
      <c r="E6011" s="94"/>
      <c r="F6011" s="84">
        <f t="shared" si="476"/>
        <v>604.5588</v>
      </c>
      <c r="G6011" s="95" t="s">
        <v>246</v>
      </c>
      <c r="H6011" s="69"/>
      <c r="I6011" s="76"/>
      <c r="J6011" s="76"/>
      <c r="K6011" s="88"/>
      <c r="N6011" s="18"/>
      <c r="P6011" s="4">
        <v>131.0</v>
      </c>
      <c r="Q6011" s="4"/>
      <c r="R6011" s="4"/>
      <c r="S6011" s="21"/>
      <c r="T6011" s="21"/>
      <c r="V6011" s="89"/>
      <c r="Z6011" s="73"/>
      <c r="AA6011" s="73">
        <v>0.0</v>
      </c>
      <c r="AB6011" s="4"/>
      <c r="AC6011" s="74"/>
      <c r="AD6011" s="75"/>
      <c r="AE6011" s="75"/>
      <c r="AF6011" s="76"/>
      <c r="AJ6011" s="90">
        <v>1501068.0</v>
      </c>
      <c r="AK6011" s="18"/>
      <c r="AL6011" s="18">
        <f t="shared" si="477"/>
        <v>0</v>
      </c>
      <c r="AO6011" s="8">
        <v>67.45953178596214</v>
      </c>
      <c r="AT6011" s="18"/>
      <c r="AU6011" s="91"/>
    </row>
    <row r="6012" ht="12.0" customHeight="1">
      <c r="A6012" s="97">
        <v>5701069.0</v>
      </c>
      <c r="B6012" s="92" t="s">
        <v>6413</v>
      </c>
      <c r="C6012" s="81" t="str">
        <f t="shared" si="475"/>
        <v/>
      </c>
      <c r="D6012" s="82">
        <v>601.05</v>
      </c>
      <c r="E6012" s="94"/>
      <c r="F6012" s="84">
        <f t="shared" si="476"/>
        <v>733.281</v>
      </c>
      <c r="G6012" s="95" t="s">
        <v>246</v>
      </c>
      <c r="H6012" s="69"/>
      <c r="I6012" s="76"/>
      <c r="J6012" s="76"/>
      <c r="K6012" s="88"/>
      <c r="N6012" s="18"/>
      <c r="P6012" s="4">
        <v>131.0</v>
      </c>
      <c r="Q6012" s="4"/>
      <c r="R6012" s="4"/>
      <c r="S6012" s="21"/>
      <c r="T6012" s="21"/>
      <c r="V6012" s="89"/>
      <c r="Z6012" s="73"/>
      <c r="AA6012" s="73">
        <v>0.0</v>
      </c>
      <c r="AB6012" s="4"/>
      <c r="AC6012" s="74"/>
      <c r="AD6012" s="75"/>
      <c r="AE6012" s="75"/>
      <c r="AF6012" s="76"/>
      <c r="AJ6012" s="90">
        <v>1501069.0</v>
      </c>
      <c r="AK6012" s="18"/>
      <c r="AL6012" s="18">
        <f t="shared" si="477"/>
        <v>0</v>
      </c>
      <c r="AO6012" s="8">
        <v>9.269626504178108</v>
      </c>
      <c r="AT6012" s="18"/>
      <c r="AU6012" s="91"/>
    </row>
    <row r="6013" ht="12.0" customHeight="1">
      <c r="A6013" s="97">
        <v>1501070.0</v>
      </c>
      <c r="B6013" s="92" t="s">
        <v>6414</v>
      </c>
      <c r="C6013" s="81" t="str">
        <f t="shared" si="475"/>
        <v/>
      </c>
      <c r="D6013" s="82">
        <v>417.06</v>
      </c>
      <c r="E6013" s="83" t="s">
        <v>372</v>
      </c>
      <c r="F6013" s="127">
        <f t="shared" si="476"/>
        <v>508.8132</v>
      </c>
      <c r="G6013" s="95" t="s">
        <v>246</v>
      </c>
      <c r="H6013" s="69"/>
      <c r="I6013" s="76"/>
      <c r="J6013" s="76"/>
      <c r="K6013" s="88"/>
      <c r="N6013" s="18"/>
      <c r="P6013" s="4">
        <v>131.0</v>
      </c>
      <c r="Q6013" s="4"/>
      <c r="R6013" s="4"/>
      <c r="S6013" s="21"/>
      <c r="T6013" s="21"/>
      <c r="V6013" s="89"/>
      <c r="Z6013" s="73"/>
      <c r="AA6013" s="73">
        <v>0.0</v>
      </c>
      <c r="AB6013" s="4"/>
      <c r="AC6013" s="74"/>
      <c r="AD6013" s="75"/>
      <c r="AE6013" s="75"/>
      <c r="AF6013" s="76"/>
      <c r="AJ6013" s="90"/>
      <c r="AK6013" s="18"/>
      <c r="AL6013" s="18">
        <f t="shared" si="477"/>
        <v>0</v>
      </c>
      <c r="AO6013" s="8">
        <v>3.8420776627271325</v>
      </c>
      <c r="AT6013" s="18"/>
      <c r="AU6013" s="91"/>
    </row>
    <row r="6014" ht="12.0" customHeight="1">
      <c r="A6014" s="97">
        <v>1501071.0</v>
      </c>
      <c r="B6014" s="92" t="s">
        <v>6415</v>
      </c>
      <c r="C6014" s="81" t="str">
        <f t="shared" si="475"/>
        <v/>
      </c>
      <c r="D6014" s="82">
        <v>417.06</v>
      </c>
      <c r="E6014" s="83" t="s">
        <v>245</v>
      </c>
      <c r="F6014" s="127">
        <f t="shared" si="476"/>
        <v>508.8132</v>
      </c>
      <c r="G6014" s="95" t="s">
        <v>246</v>
      </c>
      <c r="H6014" s="69"/>
      <c r="I6014" s="76"/>
      <c r="J6014" s="76"/>
      <c r="K6014" s="88"/>
      <c r="N6014" s="18"/>
      <c r="P6014" s="4">
        <v>131.0</v>
      </c>
      <c r="Q6014" s="4"/>
      <c r="R6014" s="4"/>
      <c r="S6014" s="21"/>
      <c r="T6014" s="21"/>
      <c r="V6014" s="89"/>
      <c r="Z6014" s="73"/>
      <c r="AA6014" s="73">
        <v>0.0</v>
      </c>
      <c r="AB6014" s="4"/>
      <c r="AC6014" s="74"/>
      <c r="AD6014" s="75"/>
      <c r="AE6014" s="75"/>
      <c r="AF6014" s="76"/>
      <c r="AJ6014" s="90"/>
      <c r="AK6014" s="18"/>
      <c r="AL6014" s="18">
        <f t="shared" si="477"/>
        <v>0</v>
      </c>
      <c r="AO6014" s="8">
        <v>4.8666317061210345</v>
      </c>
      <c r="AT6014" s="18"/>
      <c r="AU6014" s="91"/>
    </row>
    <row r="6015" ht="12.0" customHeight="1">
      <c r="A6015" s="97">
        <v>5701072.0</v>
      </c>
      <c r="B6015" s="92" t="s">
        <v>6416</v>
      </c>
      <c r="C6015" s="81" t="str">
        <f t="shared" si="475"/>
        <v/>
      </c>
      <c r="D6015" s="82">
        <v>770.17</v>
      </c>
      <c r="E6015" s="94"/>
      <c r="F6015" s="84">
        <f t="shared" si="476"/>
        <v>939.6074</v>
      </c>
      <c r="G6015" s="95" t="s">
        <v>246</v>
      </c>
      <c r="H6015" s="69"/>
      <c r="I6015" s="76"/>
      <c r="J6015" s="76"/>
      <c r="K6015" s="88"/>
      <c r="N6015" s="18"/>
      <c r="P6015" s="4">
        <v>131.0</v>
      </c>
      <c r="Q6015" s="4"/>
      <c r="R6015" s="4"/>
      <c r="S6015" s="21"/>
      <c r="T6015" s="21"/>
      <c r="V6015" s="89"/>
      <c r="Z6015" s="73"/>
      <c r="AA6015" s="73">
        <v>0.0</v>
      </c>
      <c r="AB6015" s="4"/>
      <c r="AC6015" s="74"/>
      <c r="AD6015" s="75"/>
      <c r="AE6015" s="75"/>
      <c r="AF6015" s="76"/>
      <c r="AJ6015" s="90">
        <v>1501072.0</v>
      </c>
      <c r="AK6015" s="18"/>
      <c r="AL6015" s="18">
        <f t="shared" si="477"/>
        <v>0</v>
      </c>
      <c r="AO6015" s="8">
        <v>43.404418531175715</v>
      </c>
      <c r="AT6015" s="18"/>
      <c r="AU6015" s="91"/>
    </row>
    <row r="6016" ht="12.0" customHeight="1">
      <c r="A6016" s="97">
        <v>5701073.0</v>
      </c>
      <c r="B6016" s="92" t="s">
        <v>6417</v>
      </c>
      <c r="C6016" s="81" t="str">
        <f t="shared" si="475"/>
        <v/>
      </c>
      <c r="D6016" s="82">
        <v>770.17</v>
      </c>
      <c r="E6016" s="94"/>
      <c r="F6016" s="84">
        <f t="shared" si="476"/>
        <v>939.6074</v>
      </c>
      <c r="G6016" s="95" t="s">
        <v>246</v>
      </c>
      <c r="H6016" s="69"/>
      <c r="I6016" s="76"/>
      <c r="J6016" s="76"/>
      <c r="K6016" s="88"/>
      <c r="N6016" s="18"/>
      <c r="P6016" s="4">
        <v>131.0</v>
      </c>
      <c r="Q6016" s="4"/>
      <c r="R6016" s="4"/>
      <c r="S6016" s="21"/>
      <c r="T6016" s="21"/>
      <c r="V6016" s="89"/>
      <c r="Z6016" s="73"/>
      <c r="AA6016" s="73">
        <v>0.0</v>
      </c>
      <c r="AB6016" s="4"/>
      <c r="AC6016" s="74"/>
      <c r="AD6016" s="75"/>
      <c r="AE6016" s="75"/>
      <c r="AF6016" s="76"/>
      <c r="AJ6016" s="90">
        <v>1501073.0</v>
      </c>
      <c r="AK6016" s="18"/>
      <c r="AL6016" s="18">
        <f t="shared" si="477"/>
        <v>0</v>
      </c>
      <c r="AO6016" s="8">
        <v>10.851104632793929</v>
      </c>
      <c r="AT6016" s="18"/>
      <c r="AU6016" s="91"/>
    </row>
    <row r="6017" ht="12.0" customHeight="1">
      <c r="A6017" s="97">
        <v>5701074.0</v>
      </c>
      <c r="B6017" s="92" t="s">
        <v>6418</v>
      </c>
      <c r="C6017" s="81" t="str">
        <f t="shared" si="475"/>
        <v/>
      </c>
      <c r="D6017" s="82">
        <v>770.17</v>
      </c>
      <c r="E6017" s="94"/>
      <c r="F6017" s="84">
        <f t="shared" si="476"/>
        <v>939.6074</v>
      </c>
      <c r="G6017" s="95" t="s">
        <v>246</v>
      </c>
      <c r="H6017" s="69"/>
      <c r="I6017" s="76"/>
      <c r="J6017" s="76"/>
      <c r="K6017" s="88"/>
      <c r="N6017" s="18"/>
      <c r="P6017" s="4">
        <v>131.0</v>
      </c>
      <c r="Q6017" s="4"/>
      <c r="R6017" s="4"/>
      <c r="S6017" s="21"/>
      <c r="T6017" s="21"/>
      <c r="V6017" s="89"/>
      <c r="Z6017" s="73"/>
      <c r="AA6017" s="73">
        <v>0.0</v>
      </c>
      <c r="AB6017" s="4"/>
      <c r="AC6017" s="74"/>
      <c r="AD6017" s="75"/>
      <c r="AE6017" s="75"/>
      <c r="AF6017" s="76"/>
      <c r="AJ6017" s="90">
        <v>1501074.0</v>
      </c>
      <c r="AK6017" s="18"/>
      <c r="AL6017" s="18">
        <f t="shared" si="477"/>
        <v>0</v>
      </c>
      <c r="AO6017" s="8">
        <v>43.404418531175715</v>
      </c>
      <c r="AT6017" s="18"/>
      <c r="AU6017" s="91"/>
    </row>
    <row r="6018" ht="12.0" customHeight="1">
      <c r="A6018" s="97">
        <v>5701075.0</v>
      </c>
      <c r="B6018" s="92" t="s">
        <v>6419</v>
      </c>
      <c r="C6018" s="81" t="str">
        <f t="shared" si="475"/>
        <v/>
      </c>
      <c r="D6018" s="82">
        <v>770.17</v>
      </c>
      <c r="E6018" s="94"/>
      <c r="F6018" s="84">
        <f t="shared" si="476"/>
        <v>939.6074</v>
      </c>
      <c r="G6018" s="95" t="s">
        <v>246</v>
      </c>
      <c r="H6018" s="69"/>
      <c r="I6018" s="76"/>
      <c r="J6018" s="76"/>
      <c r="K6018" s="88"/>
      <c r="N6018" s="18"/>
      <c r="P6018" s="4">
        <v>131.0</v>
      </c>
      <c r="Q6018" s="4"/>
      <c r="R6018" s="4"/>
      <c r="S6018" s="21"/>
      <c r="T6018" s="21"/>
      <c r="V6018" s="89"/>
      <c r="Z6018" s="73"/>
      <c r="AA6018" s="73">
        <v>0.0</v>
      </c>
      <c r="AB6018" s="4"/>
      <c r="AC6018" s="74"/>
      <c r="AD6018" s="75"/>
      <c r="AE6018" s="75"/>
      <c r="AF6018" s="76"/>
      <c r="AJ6018" s="90">
        <v>1501075.0</v>
      </c>
      <c r="AK6018" s="18"/>
      <c r="AL6018" s="18">
        <f t="shared" si="477"/>
        <v>0</v>
      </c>
      <c r="AO6018" s="8">
        <v>43.404418531175715</v>
      </c>
      <c r="AT6018" s="18"/>
      <c r="AU6018" s="91"/>
    </row>
    <row r="6019" ht="12.0" customHeight="1">
      <c r="A6019" s="97">
        <v>5701076.0</v>
      </c>
      <c r="B6019" s="92" t="s">
        <v>6420</v>
      </c>
      <c r="C6019" s="81" t="str">
        <f t="shared" si="475"/>
        <v/>
      </c>
      <c r="D6019" s="82">
        <v>770.17</v>
      </c>
      <c r="E6019" s="94"/>
      <c r="F6019" s="84">
        <f t="shared" si="476"/>
        <v>939.6074</v>
      </c>
      <c r="G6019" s="95" t="s">
        <v>246</v>
      </c>
      <c r="H6019" s="69"/>
      <c r="I6019" s="76"/>
      <c r="J6019" s="76"/>
      <c r="K6019" s="88"/>
      <c r="N6019" s="18"/>
      <c r="P6019" s="4">
        <v>131.0</v>
      </c>
      <c r="Q6019" s="4"/>
      <c r="R6019" s="4"/>
      <c r="S6019" s="21"/>
      <c r="T6019" s="21"/>
      <c r="V6019" s="89"/>
      <c r="Z6019" s="73"/>
      <c r="AA6019" s="73">
        <v>0.0</v>
      </c>
      <c r="AB6019" s="4"/>
      <c r="AC6019" s="74"/>
      <c r="AD6019" s="75"/>
      <c r="AE6019" s="75"/>
      <c r="AF6019" s="76"/>
      <c r="AJ6019" s="90">
        <v>1501076.0</v>
      </c>
      <c r="AK6019" s="18"/>
      <c r="AL6019" s="18">
        <f t="shared" si="477"/>
        <v>0</v>
      </c>
      <c r="AO6019" s="8">
        <v>43.404418531175715</v>
      </c>
      <c r="AT6019" s="18"/>
      <c r="AU6019" s="91"/>
    </row>
    <row r="6020" ht="12.0" customHeight="1">
      <c r="A6020" s="97">
        <v>5701077.0</v>
      </c>
      <c r="B6020" s="92" t="s">
        <v>6421</v>
      </c>
      <c r="C6020" s="81" t="str">
        <f t="shared" si="475"/>
        <v/>
      </c>
      <c r="D6020" s="82">
        <v>864.22</v>
      </c>
      <c r="E6020" s="94"/>
      <c r="F6020" s="84">
        <f t="shared" si="476"/>
        <v>1054.3484</v>
      </c>
      <c r="G6020" s="95" t="s">
        <v>246</v>
      </c>
      <c r="H6020" s="69"/>
      <c r="I6020" s="76"/>
      <c r="J6020" s="76"/>
      <c r="K6020" s="88"/>
      <c r="N6020" s="18"/>
      <c r="P6020" s="4">
        <v>131.0</v>
      </c>
      <c r="Q6020" s="4"/>
      <c r="R6020" s="4"/>
      <c r="S6020" s="21"/>
      <c r="T6020" s="21"/>
      <c r="V6020" s="89"/>
      <c r="Z6020" s="73"/>
      <c r="AA6020" s="73">
        <v>0.0</v>
      </c>
      <c r="AB6020" s="4"/>
      <c r="AC6020" s="74"/>
      <c r="AD6020" s="75"/>
      <c r="AE6020" s="75"/>
      <c r="AF6020" s="76"/>
      <c r="AJ6020" s="90">
        <v>1501077.0</v>
      </c>
      <c r="AK6020" s="18"/>
      <c r="AL6020" s="18">
        <f t="shared" si="477"/>
        <v>0</v>
      </c>
      <c r="AO6020" s="8">
        <v>38.68115222127685</v>
      </c>
      <c r="AT6020" s="18"/>
      <c r="AU6020" s="91"/>
    </row>
    <row r="6021" ht="12.0" customHeight="1">
      <c r="A6021" s="97">
        <v>5701078.0</v>
      </c>
      <c r="B6021" s="92" t="s">
        <v>6422</v>
      </c>
      <c r="C6021" s="81" t="str">
        <f t="shared" si="475"/>
        <v/>
      </c>
      <c r="D6021" s="82">
        <v>864.22</v>
      </c>
      <c r="E6021" s="94"/>
      <c r="F6021" s="84">
        <f t="shared" si="476"/>
        <v>1054.3484</v>
      </c>
      <c r="G6021" s="95" t="s">
        <v>246</v>
      </c>
      <c r="H6021" s="69"/>
      <c r="I6021" s="76"/>
      <c r="J6021" s="76"/>
      <c r="K6021" s="88"/>
      <c r="N6021" s="18"/>
      <c r="P6021" s="4">
        <v>131.0</v>
      </c>
      <c r="Q6021" s="4"/>
      <c r="R6021" s="4"/>
      <c r="S6021" s="21"/>
      <c r="T6021" s="21"/>
      <c r="V6021" s="89"/>
      <c r="Z6021" s="73"/>
      <c r="AA6021" s="73">
        <v>0.0</v>
      </c>
      <c r="AB6021" s="4"/>
      <c r="AC6021" s="74"/>
      <c r="AD6021" s="75"/>
      <c r="AE6021" s="75"/>
      <c r="AF6021" s="76"/>
      <c r="AJ6021" s="90">
        <v>1501078.0</v>
      </c>
      <c r="AK6021" s="18"/>
      <c r="AL6021" s="18">
        <f t="shared" si="477"/>
        <v>0</v>
      </c>
      <c r="AO6021" s="8">
        <v>2.275361895369226</v>
      </c>
      <c r="AT6021" s="18"/>
      <c r="AU6021" s="91"/>
    </row>
    <row r="6022" ht="12.0" customHeight="1">
      <c r="A6022" s="97">
        <v>5701079.0</v>
      </c>
      <c r="B6022" s="92" t="s">
        <v>6423</v>
      </c>
      <c r="C6022" s="81" t="str">
        <f t="shared" si="475"/>
        <v/>
      </c>
      <c r="D6022" s="82">
        <v>1043.74</v>
      </c>
      <c r="E6022" s="94"/>
      <c r="F6022" s="84">
        <f t="shared" si="476"/>
        <v>1273.3628</v>
      </c>
      <c r="G6022" s="95" t="s">
        <v>246</v>
      </c>
      <c r="H6022" s="69"/>
      <c r="I6022" s="76"/>
      <c r="J6022" s="76"/>
      <c r="K6022" s="88"/>
      <c r="N6022" s="18"/>
      <c r="P6022" s="4">
        <v>131.0</v>
      </c>
      <c r="Q6022" s="4"/>
      <c r="R6022" s="4"/>
      <c r="S6022" s="21"/>
      <c r="T6022" s="21"/>
      <c r="V6022" s="89"/>
      <c r="Z6022" s="73"/>
      <c r="AA6022" s="73">
        <v>0.0</v>
      </c>
      <c r="AB6022" s="4"/>
      <c r="AC6022" s="74"/>
      <c r="AD6022" s="75"/>
      <c r="AE6022" s="75"/>
      <c r="AF6022" s="76"/>
      <c r="AJ6022" s="90">
        <v>1501079.0</v>
      </c>
      <c r="AK6022" s="18"/>
      <c r="AL6022" s="18">
        <f t="shared" si="477"/>
        <v>0</v>
      </c>
      <c r="AO6022" s="8">
        <v>32.027984273099136</v>
      </c>
      <c r="AT6022" s="18"/>
      <c r="AU6022" s="91"/>
    </row>
    <row r="6023" ht="12.0" customHeight="1">
      <c r="A6023" s="97">
        <v>5701080.0</v>
      </c>
      <c r="B6023" s="92" t="s">
        <v>6424</v>
      </c>
      <c r="C6023" s="81" t="str">
        <f t="shared" si="475"/>
        <v/>
      </c>
      <c r="D6023" s="82">
        <v>1043.74</v>
      </c>
      <c r="E6023" s="94"/>
      <c r="F6023" s="84">
        <f t="shared" si="476"/>
        <v>1273.3628</v>
      </c>
      <c r="G6023" s="95" t="s">
        <v>246</v>
      </c>
      <c r="H6023" s="69"/>
      <c r="I6023" s="76"/>
      <c r="J6023" s="76"/>
      <c r="K6023" s="88"/>
      <c r="N6023" s="18"/>
      <c r="P6023" s="4">
        <v>131.0</v>
      </c>
      <c r="Q6023" s="4"/>
      <c r="R6023" s="4"/>
      <c r="S6023" s="21"/>
      <c r="T6023" s="21"/>
      <c r="V6023" s="89"/>
      <c r="Z6023" s="73"/>
      <c r="AA6023" s="73">
        <v>0.0</v>
      </c>
      <c r="AB6023" s="4"/>
      <c r="AC6023" s="74"/>
      <c r="AD6023" s="75"/>
      <c r="AE6023" s="75"/>
      <c r="AF6023" s="76"/>
      <c r="AJ6023" s="90">
        <v>1501080.0</v>
      </c>
      <c r="AK6023" s="18"/>
      <c r="AL6023" s="18">
        <f t="shared" si="477"/>
        <v>0</v>
      </c>
      <c r="AO6023" s="8">
        <v>32.027984273099136</v>
      </c>
      <c r="AT6023" s="18"/>
      <c r="AU6023" s="91"/>
    </row>
    <row r="6024" ht="12.0" customHeight="1">
      <c r="A6024" s="97">
        <v>5701081.0</v>
      </c>
      <c r="B6024" s="92" t="s">
        <v>6425</v>
      </c>
      <c r="C6024" s="81" t="str">
        <f t="shared" si="475"/>
        <v/>
      </c>
      <c r="D6024" s="82">
        <v>1076.19</v>
      </c>
      <c r="E6024" s="94" t="s">
        <v>372</v>
      </c>
      <c r="F6024" s="84">
        <f t="shared" si="476"/>
        <v>1312.9518</v>
      </c>
      <c r="G6024" s="95" t="s">
        <v>246</v>
      </c>
      <c r="H6024" s="69"/>
      <c r="I6024" s="76"/>
      <c r="J6024" s="76"/>
      <c r="K6024" s="88"/>
      <c r="N6024" s="18"/>
      <c r="P6024" s="4">
        <v>131.0</v>
      </c>
      <c r="Q6024" s="4"/>
      <c r="R6024" s="4"/>
      <c r="S6024" s="21"/>
      <c r="T6024" s="21"/>
      <c r="V6024" s="89"/>
      <c r="Z6024" s="73"/>
      <c r="AA6024" s="73">
        <v>0.0</v>
      </c>
      <c r="AB6024" s="4"/>
      <c r="AC6024" s="74"/>
      <c r="AD6024" s="75"/>
      <c r="AE6024" s="75"/>
      <c r="AF6024" s="76"/>
      <c r="AJ6024" s="90">
        <v>1501081.0</v>
      </c>
      <c r="AK6024" s="18"/>
      <c r="AL6024" s="18">
        <f t="shared" si="477"/>
        <v>0</v>
      </c>
      <c r="AO6024" s="8">
        <v>31.062053676334585</v>
      </c>
      <c r="AT6024" s="18"/>
      <c r="AU6024" s="91"/>
    </row>
    <row r="6025" ht="12.0" customHeight="1">
      <c r="A6025" s="97">
        <v>5701082.0</v>
      </c>
      <c r="B6025" s="92" t="s">
        <v>6426</v>
      </c>
      <c r="C6025" s="81" t="str">
        <f t="shared" si="475"/>
        <v/>
      </c>
      <c r="D6025" s="82">
        <v>1076.19</v>
      </c>
      <c r="E6025" s="94"/>
      <c r="F6025" s="84">
        <f t="shared" si="476"/>
        <v>1312.9518</v>
      </c>
      <c r="G6025" s="95" t="s">
        <v>246</v>
      </c>
      <c r="H6025" s="69"/>
      <c r="I6025" s="76"/>
      <c r="J6025" s="76"/>
      <c r="K6025" s="88"/>
      <c r="N6025" s="18"/>
      <c r="P6025" s="4">
        <v>131.0</v>
      </c>
      <c r="Q6025" s="4"/>
      <c r="R6025" s="4"/>
      <c r="S6025" s="21"/>
      <c r="T6025" s="21"/>
      <c r="V6025" s="89"/>
      <c r="Z6025" s="73"/>
      <c r="AA6025" s="73">
        <v>0.0</v>
      </c>
      <c r="AB6025" s="4"/>
      <c r="AC6025" s="74"/>
      <c r="AD6025" s="75"/>
      <c r="AE6025" s="75"/>
      <c r="AF6025" s="76"/>
      <c r="AJ6025" s="90">
        <v>1501082.0</v>
      </c>
      <c r="AK6025" s="18"/>
      <c r="AL6025" s="18">
        <f t="shared" si="477"/>
        <v>0</v>
      </c>
      <c r="AO6025" s="8">
        <v>31.062053676334585</v>
      </c>
      <c r="AT6025" s="18"/>
      <c r="AU6025" s="91"/>
    </row>
    <row r="6026" ht="12.0" customHeight="1">
      <c r="A6026" s="97">
        <v>5701083.0</v>
      </c>
      <c r="B6026" s="92" t="s">
        <v>6427</v>
      </c>
      <c r="C6026" s="81" t="str">
        <f t="shared" si="475"/>
        <v/>
      </c>
      <c r="D6026" s="82">
        <v>1235.9</v>
      </c>
      <c r="E6026" s="94"/>
      <c r="F6026" s="84">
        <f t="shared" si="476"/>
        <v>1507.798</v>
      </c>
      <c r="G6026" s="95" t="s">
        <v>246</v>
      </c>
      <c r="H6026" s="69"/>
      <c r="I6026" s="76"/>
      <c r="J6026" s="76"/>
      <c r="K6026" s="88"/>
      <c r="N6026" s="18"/>
      <c r="P6026" s="4">
        <v>131.0</v>
      </c>
      <c r="Q6026" s="4"/>
      <c r="R6026" s="4"/>
      <c r="S6026" s="21"/>
      <c r="T6026" s="21"/>
      <c r="V6026" s="89"/>
      <c r="Z6026" s="73"/>
      <c r="AA6026" s="73">
        <v>0.0</v>
      </c>
      <c r="AB6026" s="4"/>
      <c r="AC6026" s="74"/>
      <c r="AD6026" s="75"/>
      <c r="AE6026" s="75"/>
      <c r="AF6026" s="76"/>
      <c r="AJ6026" s="90">
        <v>1501083.0</v>
      </c>
      <c r="AK6026" s="18"/>
      <c r="AL6026" s="18">
        <f t="shared" si="477"/>
        <v>0</v>
      </c>
      <c r="AO6026" s="8">
        <v>27.04818032349486</v>
      </c>
      <c r="AT6026" s="18"/>
      <c r="AU6026" s="91"/>
    </row>
    <row r="6027" ht="12.0" customHeight="1">
      <c r="A6027" s="97">
        <v>5701084.0</v>
      </c>
      <c r="B6027" s="92" t="s">
        <v>6428</v>
      </c>
      <c r="C6027" s="81" t="str">
        <f t="shared" si="475"/>
        <v/>
      </c>
      <c r="D6027" s="82">
        <v>1235.9</v>
      </c>
      <c r="E6027" s="94"/>
      <c r="F6027" s="84">
        <f t="shared" si="476"/>
        <v>1507.798</v>
      </c>
      <c r="G6027" s="95" t="s">
        <v>246</v>
      </c>
      <c r="H6027" s="69"/>
      <c r="I6027" s="76"/>
      <c r="J6027" s="76"/>
      <c r="K6027" s="88"/>
      <c r="N6027" s="18"/>
      <c r="P6027" s="4">
        <v>131.0</v>
      </c>
      <c r="Q6027" s="4"/>
      <c r="R6027" s="4"/>
      <c r="S6027" s="21"/>
      <c r="T6027" s="21"/>
      <c r="V6027" s="89"/>
      <c r="Z6027" s="73"/>
      <c r="AA6027" s="73">
        <v>0.0</v>
      </c>
      <c r="AB6027" s="4"/>
      <c r="AC6027" s="74"/>
      <c r="AD6027" s="75"/>
      <c r="AE6027" s="75"/>
      <c r="AF6027" s="76"/>
      <c r="AJ6027" s="90">
        <v>1501084.0</v>
      </c>
      <c r="AK6027" s="18"/>
      <c r="AL6027" s="18">
        <f t="shared" si="477"/>
        <v>0</v>
      </c>
      <c r="AO6027" s="8">
        <v>27.04818032349486</v>
      </c>
      <c r="AT6027" s="18"/>
      <c r="AU6027" s="91"/>
    </row>
    <row r="6028" ht="12.0" customHeight="1">
      <c r="A6028" s="97">
        <v>5701085.0</v>
      </c>
      <c r="B6028" s="92" t="s">
        <v>6429</v>
      </c>
      <c r="C6028" s="81" t="str">
        <f t="shared" si="475"/>
        <v/>
      </c>
      <c r="D6028" s="82">
        <v>1235.9</v>
      </c>
      <c r="E6028" s="94"/>
      <c r="F6028" s="84">
        <f t="shared" si="476"/>
        <v>1507.798</v>
      </c>
      <c r="G6028" s="95" t="s">
        <v>246</v>
      </c>
      <c r="H6028" s="69"/>
      <c r="I6028" s="76"/>
      <c r="J6028" s="76"/>
      <c r="K6028" s="88"/>
      <c r="N6028" s="18"/>
      <c r="P6028" s="4">
        <v>131.0</v>
      </c>
      <c r="Q6028" s="4"/>
      <c r="R6028" s="4"/>
      <c r="S6028" s="21"/>
      <c r="T6028" s="21"/>
      <c r="V6028" s="89"/>
      <c r="Z6028" s="73"/>
      <c r="AA6028" s="73">
        <v>0.0</v>
      </c>
      <c r="AB6028" s="4"/>
      <c r="AC6028" s="74"/>
      <c r="AD6028" s="75"/>
      <c r="AE6028" s="75"/>
      <c r="AF6028" s="76"/>
      <c r="AJ6028" s="90">
        <v>1501085.0</v>
      </c>
      <c r="AK6028" s="18"/>
      <c r="AL6028" s="18">
        <f t="shared" si="477"/>
        <v>0</v>
      </c>
      <c r="AO6028" s="8">
        <v>27.04818032349486</v>
      </c>
      <c r="AT6028" s="18"/>
      <c r="AU6028" s="91"/>
    </row>
    <row r="6029" ht="12.0" customHeight="1">
      <c r="A6029" s="97">
        <v>5701086.0</v>
      </c>
      <c r="B6029" s="92" t="s">
        <v>6430</v>
      </c>
      <c r="C6029" s="81" t="str">
        <f t="shared" si="475"/>
        <v/>
      </c>
      <c r="D6029" s="82">
        <v>2216.3</v>
      </c>
      <c r="E6029" s="94"/>
      <c r="F6029" s="84">
        <f t="shared" si="476"/>
        <v>2703.886</v>
      </c>
      <c r="G6029" s="95" t="s">
        <v>246</v>
      </c>
      <c r="H6029" s="69"/>
      <c r="I6029" s="76"/>
      <c r="J6029" s="76"/>
      <c r="K6029" s="88"/>
      <c r="N6029" s="18"/>
      <c r="P6029" s="4">
        <v>131.0</v>
      </c>
      <c r="Q6029" s="4"/>
      <c r="R6029" s="4"/>
      <c r="S6029" s="21"/>
      <c r="T6029" s="21"/>
      <c r="V6029" s="89"/>
      <c r="Z6029" s="73"/>
      <c r="AA6029" s="73">
        <v>0.0</v>
      </c>
      <c r="AB6029" s="4"/>
      <c r="AC6029" s="74"/>
      <c r="AD6029" s="75"/>
      <c r="AE6029" s="75"/>
      <c r="AF6029" s="76"/>
      <c r="AJ6029" s="90">
        <v>1501086.0</v>
      </c>
      <c r="AK6029" s="18"/>
      <c r="AL6029" s="18">
        <f t="shared" si="477"/>
        <v>0</v>
      </c>
      <c r="AO6029" s="8">
        <v>15.083137043196933</v>
      </c>
      <c r="AT6029" s="18"/>
      <c r="AU6029" s="91"/>
    </row>
    <row r="6030" ht="12.0" customHeight="1">
      <c r="A6030" s="97">
        <v>1501087.0</v>
      </c>
      <c r="B6030" s="92" t="s">
        <v>6431</v>
      </c>
      <c r="C6030" s="81" t="str">
        <f t="shared" si="475"/>
        <v/>
      </c>
      <c r="D6030" s="82">
        <v>1345.66</v>
      </c>
      <c r="E6030" s="83" t="s">
        <v>245</v>
      </c>
      <c r="F6030" s="127">
        <f t="shared" si="476"/>
        <v>1641.7052</v>
      </c>
      <c r="G6030" s="95" t="s">
        <v>246</v>
      </c>
      <c r="H6030" s="69"/>
      <c r="I6030" s="76"/>
      <c r="J6030" s="76"/>
      <c r="K6030" s="88"/>
      <c r="N6030" s="18"/>
      <c r="P6030" s="4">
        <v>131.0</v>
      </c>
      <c r="Q6030" s="4"/>
      <c r="R6030" s="4"/>
      <c r="S6030" s="21"/>
      <c r="T6030" s="21"/>
      <c r="V6030" s="89"/>
      <c r="Z6030" s="73"/>
      <c r="AA6030" s="73">
        <v>0.0</v>
      </c>
      <c r="AB6030" s="4"/>
      <c r="AC6030" s="74"/>
      <c r="AD6030" s="75"/>
      <c r="AE6030" s="75"/>
      <c r="AF6030" s="76"/>
      <c r="AJ6030" s="90"/>
      <c r="AK6030" s="18"/>
      <c r="AL6030" s="18">
        <f t="shared" si="477"/>
        <v>0</v>
      </c>
      <c r="AO6030" s="8">
        <v>1.6160503974853857</v>
      </c>
      <c r="AT6030" s="18"/>
      <c r="AU6030" s="91"/>
    </row>
    <row r="6031" ht="12.0" customHeight="1">
      <c r="A6031" s="97">
        <v>5701088.0</v>
      </c>
      <c r="B6031" s="92" t="s">
        <v>6432</v>
      </c>
      <c r="C6031" s="81" t="str">
        <f t="shared" si="475"/>
        <v/>
      </c>
      <c r="D6031" s="82">
        <v>2330.51</v>
      </c>
      <c r="E6031" s="94"/>
      <c r="F6031" s="84">
        <f t="shared" si="476"/>
        <v>2843.2222</v>
      </c>
      <c r="G6031" s="95" t="s">
        <v>246</v>
      </c>
      <c r="H6031" s="69"/>
      <c r="I6031" s="76"/>
      <c r="J6031" s="76"/>
      <c r="K6031" s="88"/>
      <c r="N6031" s="18"/>
      <c r="P6031" s="4">
        <v>131.0</v>
      </c>
      <c r="Q6031" s="4"/>
      <c r="R6031" s="4"/>
      <c r="S6031" s="21"/>
      <c r="T6031" s="21"/>
      <c r="V6031" s="89"/>
      <c r="Z6031" s="73"/>
      <c r="AA6031" s="73">
        <v>0.0</v>
      </c>
      <c r="AB6031" s="4"/>
      <c r="AC6031" s="74"/>
      <c r="AD6031" s="75"/>
      <c r="AE6031" s="75"/>
      <c r="AF6031" s="76"/>
      <c r="AJ6031" s="90">
        <v>1501088.0</v>
      </c>
      <c r="AK6031" s="18"/>
      <c r="AL6031" s="18">
        <f t="shared" si="477"/>
        <v>0</v>
      </c>
      <c r="AO6031" s="8">
        <v>14.343942450364228</v>
      </c>
      <c r="AT6031" s="18"/>
      <c r="AU6031" s="91"/>
    </row>
    <row r="6032" ht="12.0" customHeight="1">
      <c r="A6032" s="97">
        <v>5701089.0</v>
      </c>
      <c r="B6032" s="92" t="s">
        <v>6433</v>
      </c>
      <c r="C6032" s="81" t="str">
        <f t="shared" si="475"/>
        <v/>
      </c>
      <c r="D6032" s="82">
        <v>2330.51</v>
      </c>
      <c r="E6032" s="94"/>
      <c r="F6032" s="84">
        <f t="shared" si="476"/>
        <v>2843.2222</v>
      </c>
      <c r="G6032" s="95" t="s">
        <v>246</v>
      </c>
      <c r="H6032" s="69"/>
      <c r="I6032" s="76"/>
      <c r="J6032" s="76"/>
      <c r="K6032" s="88"/>
      <c r="N6032" s="18"/>
      <c r="P6032" s="4">
        <v>131.0</v>
      </c>
      <c r="Q6032" s="4"/>
      <c r="R6032" s="4"/>
      <c r="S6032" s="21"/>
      <c r="T6032" s="21"/>
      <c r="V6032" s="89"/>
      <c r="Z6032" s="73"/>
      <c r="AA6032" s="73">
        <v>0.0</v>
      </c>
      <c r="AB6032" s="4"/>
      <c r="AC6032" s="74"/>
      <c r="AD6032" s="75"/>
      <c r="AE6032" s="75"/>
      <c r="AF6032" s="76"/>
      <c r="AJ6032" s="90">
        <v>1501089.0</v>
      </c>
      <c r="AK6032" s="18"/>
      <c r="AL6032" s="18">
        <f t="shared" si="477"/>
        <v>0</v>
      </c>
      <c r="AO6032" s="8">
        <v>14.343942450364228</v>
      </c>
      <c r="AT6032" s="18"/>
      <c r="AU6032" s="91"/>
    </row>
    <row r="6033" ht="12.0" customHeight="1">
      <c r="A6033" s="97">
        <v>5701090.0</v>
      </c>
      <c r="B6033" s="92" t="s">
        <v>6434</v>
      </c>
      <c r="C6033" s="81" t="str">
        <f t="shared" si="475"/>
        <v/>
      </c>
      <c r="D6033" s="82">
        <v>2633.21</v>
      </c>
      <c r="E6033" s="94"/>
      <c r="F6033" s="84">
        <f t="shared" si="476"/>
        <v>3212.5162</v>
      </c>
      <c r="G6033" s="95" t="s">
        <v>246</v>
      </c>
      <c r="H6033" s="69"/>
      <c r="I6033" s="76"/>
      <c r="J6033" s="76"/>
      <c r="K6033" s="88"/>
      <c r="N6033" s="18"/>
      <c r="P6033" s="4">
        <v>131.0</v>
      </c>
      <c r="Q6033" s="4"/>
      <c r="R6033" s="4"/>
      <c r="S6033" s="21"/>
      <c r="T6033" s="21"/>
      <c r="V6033" s="89"/>
      <c r="Z6033" s="73"/>
      <c r="AA6033" s="73">
        <v>0.0</v>
      </c>
      <c r="AB6033" s="4"/>
      <c r="AC6033" s="74"/>
      <c r="AD6033" s="75"/>
      <c r="AE6033" s="75"/>
      <c r="AF6033" s="76"/>
      <c r="AJ6033" s="90">
        <v>1501090.0</v>
      </c>
      <c r="AK6033" s="18"/>
      <c r="AL6033" s="18">
        <f t="shared" si="477"/>
        <v>0</v>
      </c>
      <c r="AO6033" s="8">
        <v>12.695058060588435</v>
      </c>
      <c r="AT6033" s="18"/>
      <c r="AU6033" s="91"/>
    </row>
    <row r="6034" ht="12.0" customHeight="1">
      <c r="A6034" s="97">
        <v>5701091.0</v>
      </c>
      <c r="B6034" s="92" t="s">
        <v>6435</v>
      </c>
      <c r="C6034" s="81" t="str">
        <f t="shared" si="475"/>
        <v/>
      </c>
      <c r="D6034" s="82">
        <v>2633.21</v>
      </c>
      <c r="E6034" s="94"/>
      <c r="F6034" s="84">
        <f t="shared" si="476"/>
        <v>3212.5162</v>
      </c>
      <c r="G6034" s="95" t="s">
        <v>246</v>
      </c>
      <c r="H6034" s="69"/>
      <c r="I6034" s="76"/>
      <c r="J6034" s="76"/>
      <c r="K6034" s="88"/>
      <c r="N6034" s="18"/>
      <c r="P6034" s="4">
        <v>131.0</v>
      </c>
      <c r="Q6034" s="4"/>
      <c r="R6034" s="4"/>
      <c r="S6034" s="21"/>
      <c r="T6034" s="21"/>
      <c r="V6034" s="89"/>
      <c r="Z6034" s="73"/>
      <c r="AA6034" s="73">
        <v>0.0</v>
      </c>
      <c r="AB6034" s="4"/>
      <c r="AC6034" s="74"/>
      <c r="AD6034" s="75"/>
      <c r="AE6034" s="75"/>
      <c r="AF6034" s="76"/>
      <c r="AJ6034" s="90">
        <v>1501091.0</v>
      </c>
      <c r="AK6034" s="18"/>
      <c r="AL6034" s="18">
        <f t="shared" si="477"/>
        <v>0</v>
      </c>
      <c r="AO6034" s="8">
        <v>12.695058060588435</v>
      </c>
      <c r="AT6034" s="18"/>
      <c r="AU6034" s="91"/>
    </row>
    <row r="6035" ht="12.0" customHeight="1">
      <c r="A6035" s="97">
        <v>5701092.0</v>
      </c>
      <c r="B6035" s="92" t="s">
        <v>6436</v>
      </c>
      <c r="C6035" s="81" t="str">
        <f t="shared" si="475"/>
        <v/>
      </c>
      <c r="D6035" s="82">
        <v>3638.51</v>
      </c>
      <c r="E6035" s="94"/>
      <c r="F6035" s="84">
        <f t="shared" si="476"/>
        <v>4438.9822</v>
      </c>
      <c r="G6035" s="95" t="s">
        <v>246</v>
      </c>
      <c r="H6035" s="69"/>
      <c r="I6035" s="76"/>
      <c r="J6035" s="76"/>
      <c r="K6035" s="88"/>
      <c r="N6035" s="18"/>
      <c r="P6035" s="4">
        <v>131.0</v>
      </c>
      <c r="Q6035" s="4"/>
      <c r="R6035" s="4"/>
      <c r="S6035" s="21"/>
      <c r="T6035" s="21"/>
      <c r="V6035" s="89"/>
      <c r="Z6035" s="73"/>
      <c r="AA6035" s="73">
        <v>0.0</v>
      </c>
      <c r="AB6035" s="4"/>
      <c r="AC6035" s="74"/>
      <c r="AD6035" s="75"/>
      <c r="AE6035" s="75"/>
      <c r="AF6035" s="76"/>
      <c r="AJ6035" s="90">
        <v>1501092.0</v>
      </c>
      <c r="AK6035" s="18"/>
      <c r="AL6035" s="18">
        <f t="shared" si="477"/>
        <v>0</v>
      </c>
      <c r="AO6035" s="8">
        <v>9.187497371663179</v>
      </c>
      <c r="AT6035" s="18"/>
      <c r="AU6035" s="91"/>
    </row>
    <row r="6036" ht="12.0" customHeight="1">
      <c r="A6036" s="109">
        <v>5701093.0</v>
      </c>
      <c r="B6036" s="110" t="s">
        <v>6437</v>
      </c>
      <c r="C6036" s="81" t="str">
        <f t="shared" si="475"/>
        <v/>
      </c>
      <c r="D6036" s="82">
        <v>3638.51</v>
      </c>
      <c r="E6036" s="121"/>
      <c r="F6036" s="128">
        <f t="shared" si="476"/>
        <v>4438.9822</v>
      </c>
      <c r="G6036" s="112" t="s">
        <v>246</v>
      </c>
      <c r="H6036" s="69"/>
      <c r="I6036" s="76"/>
      <c r="J6036" s="76"/>
      <c r="K6036" s="88"/>
      <c r="N6036" s="18"/>
      <c r="P6036" s="4">
        <v>131.0</v>
      </c>
      <c r="Q6036" s="4"/>
      <c r="R6036" s="4"/>
      <c r="S6036" s="21"/>
      <c r="T6036" s="21"/>
      <c r="V6036" s="89"/>
      <c r="Z6036" s="73"/>
      <c r="AA6036" s="73">
        <v>0.0</v>
      </c>
      <c r="AB6036" s="4"/>
      <c r="AC6036" s="74"/>
      <c r="AD6036" s="75"/>
      <c r="AE6036" s="75"/>
      <c r="AF6036" s="76"/>
      <c r="AJ6036" s="90">
        <v>1501093.0</v>
      </c>
      <c r="AK6036" s="18"/>
      <c r="AL6036" s="18">
        <f t="shared" si="477"/>
        <v>0</v>
      </c>
      <c r="AO6036" s="8">
        <v>9.187497371663179</v>
      </c>
      <c r="AT6036" s="18"/>
      <c r="AU6036" s="91"/>
    </row>
    <row r="6037" ht="60.0" customHeight="1">
      <c r="A6037" s="62">
        <v>217.0</v>
      </c>
      <c r="B6037" s="113" t="s">
        <v>6438</v>
      </c>
      <c r="C6037" s="66"/>
      <c r="D6037" s="82"/>
      <c r="E6037" s="66"/>
      <c r="F6037" s="114"/>
      <c r="G6037" s="68"/>
      <c r="H6037" s="69"/>
      <c r="I6037" s="70">
        <v>0.0</v>
      </c>
      <c r="J6037" s="71"/>
      <c r="K6037" s="71"/>
      <c r="N6037" s="18"/>
      <c r="P6037" s="4">
        <v>132.0</v>
      </c>
      <c r="Q6037" s="4"/>
      <c r="R6037" s="5"/>
      <c r="S6037" s="21"/>
      <c r="T6037" s="21"/>
      <c r="V6037" s="72"/>
      <c r="Z6037" s="73"/>
      <c r="AA6037" s="73"/>
      <c r="AB6037" s="4"/>
      <c r="AC6037" s="74"/>
      <c r="AD6037" s="75"/>
      <c r="AE6037" s="75"/>
      <c r="AF6037" s="76"/>
      <c r="AJ6037" s="90"/>
      <c r="AK6037" s="18"/>
      <c r="AL6037" s="18"/>
      <c r="AT6037" s="18"/>
      <c r="AU6037" s="91"/>
    </row>
    <row r="6038" ht="12.0" customHeight="1">
      <c r="A6038" s="79">
        <v>5704001.0</v>
      </c>
      <c r="B6038" s="80" t="s">
        <v>6439</v>
      </c>
      <c r="C6038" s="81" t="str">
        <f t="shared" ref="C6038:C6059" si="478">IF(MROUND(AL6038/(AO6038*F6038),1)=0,"",MROUND(AL6038/(AO6038*F6038),1))</f>
        <v/>
      </c>
      <c r="D6038" s="82">
        <v>433.21</v>
      </c>
      <c r="E6038" s="83" t="s">
        <v>245</v>
      </c>
      <c r="F6038" s="84">
        <f t="shared" ref="F6038:F6059" si="479">D6038*1.22</f>
        <v>528.5162</v>
      </c>
      <c r="G6038" s="85" t="s">
        <v>252</v>
      </c>
      <c r="H6038" s="69"/>
      <c r="I6038" s="87" t="s">
        <v>538</v>
      </c>
      <c r="J6038" s="76"/>
      <c r="K6038" s="88"/>
      <c r="N6038" s="18"/>
      <c r="P6038" s="4">
        <v>132.0</v>
      </c>
      <c r="Q6038" s="4"/>
      <c r="R6038" s="4"/>
      <c r="S6038" s="21"/>
      <c r="T6038" s="21"/>
      <c r="V6038" s="89"/>
      <c r="Z6038" s="73"/>
      <c r="AA6038" s="73">
        <v>14.999646817828634</v>
      </c>
      <c r="AB6038" s="4"/>
      <c r="AC6038" s="74"/>
      <c r="AD6038" s="75"/>
      <c r="AE6038" s="75"/>
      <c r="AF6038" s="76"/>
      <c r="AJ6038" s="90">
        <v>1504001.0</v>
      </c>
      <c r="AK6038" s="18"/>
      <c r="AL6038" s="18">
        <f t="shared" ref="AL6038:AL6059" si="480">$I$6037/22</f>
        <v>0</v>
      </c>
      <c r="AO6038" s="8">
        <v>3.407352085600335</v>
      </c>
      <c r="AT6038" s="18"/>
      <c r="AU6038" s="91"/>
    </row>
    <row r="6039" ht="12.0" customHeight="1">
      <c r="A6039" s="97">
        <v>5704002.0</v>
      </c>
      <c r="B6039" s="92" t="s">
        <v>6440</v>
      </c>
      <c r="C6039" s="81" t="str">
        <f t="shared" si="478"/>
        <v/>
      </c>
      <c r="D6039" s="82">
        <v>433.21</v>
      </c>
      <c r="E6039" s="94" t="s">
        <v>245</v>
      </c>
      <c r="F6039" s="84">
        <f t="shared" si="479"/>
        <v>528.5162</v>
      </c>
      <c r="G6039" s="95" t="s">
        <v>252</v>
      </c>
      <c r="H6039" s="69"/>
      <c r="I6039" s="187" t="s">
        <v>6441</v>
      </c>
      <c r="J6039" s="76"/>
      <c r="K6039" s="88"/>
      <c r="N6039" s="18"/>
      <c r="P6039" s="4">
        <v>132.0</v>
      </c>
      <c r="Q6039" s="4"/>
      <c r="R6039" s="4"/>
      <c r="S6039" s="21"/>
      <c r="T6039" s="21"/>
      <c r="V6039" s="89"/>
      <c r="Z6039" s="73"/>
      <c r="AA6039" s="73">
        <v>14.999646817828634</v>
      </c>
      <c r="AB6039" s="4"/>
      <c r="AC6039" s="74"/>
      <c r="AD6039" s="75"/>
      <c r="AE6039" s="75"/>
      <c r="AF6039" s="76"/>
      <c r="AJ6039" s="90">
        <v>1504002.0</v>
      </c>
      <c r="AK6039" s="18"/>
      <c r="AL6039" s="18">
        <f t="shared" si="480"/>
        <v>0</v>
      </c>
      <c r="AO6039" s="8">
        <v>2.8987920728241656</v>
      </c>
      <c r="AT6039" s="18"/>
      <c r="AU6039" s="91"/>
    </row>
    <row r="6040" ht="12.0" customHeight="1">
      <c r="A6040" s="97">
        <v>5704003.0</v>
      </c>
      <c r="B6040" s="92" t="s">
        <v>6442</v>
      </c>
      <c r="C6040" s="81" t="str">
        <f t="shared" si="478"/>
        <v/>
      </c>
      <c r="D6040" s="82">
        <v>448.47</v>
      </c>
      <c r="E6040" s="94" t="s">
        <v>245</v>
      </c>
      <c r="F6040" s="84">
        <f t="shared" si="479"/>
        <v>547.1334</v>
      </c>
      <c r="G6040" s="95" t="s">
        <v>252</v>
      </c>
      <c r="H6040" s="69"/>
      <c r="I6040" s="188"/>
      <c r="J6040" s="76"/>
      <c r="K6040" s="88"/>
      <c r="N6040" s="18"/>
      <c r="P6040" s="4">
        <v>132.0</v>
      </c>
      <c r="Q6040" s="4"/>
      <c r="R6040" s="4"/>
      <c r="S6040" s="21"/>
      <c r="T6040" s="21"/>
      <c r="V6040" s="89"/>
      <c r="Z6040" s="73"/>
      <c r="AA6040" s="73">
        <v>15.000682314410483</v>
      </c>
      <c r="AB6040" s="4"/>
      <c r="AC6040" s="74"/>
      <c r="AD6040" s="75"/>
      <c r="AE6040" s="75"/>
      <c r="AF6040" s="76"/>
      <c r="AJ6040" s="90">
        <v>1504003.0</v>
      </c>
      <c r="AK6040" s="18"/>
      <c r="AL6040" s="18">
        <f t="shared" si="480"/>
        <v>0</v>
      </c>
      <c r="AO6040" s="8">
        <v>1.7533443745177306</v>
      </c>
      <c r="AT6040" s="18"/>
      <c r="AU6040" s="91"/>
    </row>
    <row r="6041" ht="12.0" customHeight="1">
      <c r="A6041" s="97">
        <v>5704004.0</v>
      </c>
      <c r="B6041" s="92" t="s">
        <v>6443</v>
      </c>
      <c r="C6041" s="81" t="str">
        <f t="shared" si="478"/>
        <v/>
      </c>
      <c r="D6041" s="82">
        <v>518.88</v>
      </c>
      <c r="E6041" s="94"/>
      <c r="F6041" s="84">
        <f t="shared" si="479"/>
        <v>633.0336</v>
      </c>
      <c r="G6041" s="95" t="s">
        <v>252</v>
      </c>
      <c r="H6041" s="69"/>
      <c r="I6041" s="76"/>
      <c r="J6041" s="76"/>
      <c r="K6041" s="88"/>
      <c r="N6041" s="18"/>
      <c r="P6041" s="4">
        <v>132.0</v>
      </c>
      <c r="Q6041" s="4"/>
      <c r="R6041" s="4"/>
      <c r="S6041" s="21"/>
      <c r="T6041" s="21"/>
      <c r="V6041" s="89"/>
      <c r="Z6041" s="73"/>
      <c r="AA6041" s="73">
        <v>15.00014743608645</v>
      </c>
      <c r="AB6041" s="4"/>
      <c r="AC6041" s="74"/>
      <c r="AD6041" s="75"/>
      <c r="AE6041" s="75"/>
      <c r="AF6041" s="76"/>
      <c r="AJ6041" s="90">
        <v>1504004.0</v>
      </c>
      <c r="AK6041" s="18"/>
      <c r="AL6041" s="18">
        <f t="shared" si="480"/>
        <v>0</v>
      </c>
      <c r="AO6041" s="8">
        <v>2.9889977644963808</v>
      </c>
      <c r="AT6041" s="18"/>
      <c r="AU6041" s="91"/>
    </row>
    <row r="6042" ht="12.0" customHeight="1">
      <c r="A6042" s="97">
        <v>5704005.0</v>
      </c>
      <c r="B6042" s="92" t="s">
        <v>6444</v>
      </c>
      <c r="C6042" s="81" t="str">
        <f t="shared" si="478"/>
        <v/>
      </c>
      <c r="D6042" s="82">
        <v>523.62</v>
      </c>
      <c r="E6042" s="94" t="s">
        <v>245</v>
      </c>
      <c r="F6042" s="84">
        <f t="shared" si="479"/>
        <v>638.8164</v>
      </c>
      <c r="G6042" s="95" t="s">
        <v>252</v>
      </c>
      <c r="H6042" s="69"/>
      <c r="I6042" s="76"/>
      <c r="J6042" s="76"/>
      <c r="K6042" s="88"/>
      <c r="N6042" s="18"/>
      <c r="P6042" s="4">
        <v>132.0</v>
      </c>
      <c r="Q6042" s="4"/>
      <c r="R6042" s="4"/>
      <c r="S6042" s="21"/>
      <c r="T6042" s="21"/>
      <c r="V6042" s="89"/>
      <c r="Z6042" s="73"/>
      <c r="AA6042" s="73">
        <v>14.998685094819294</v>
      </c>
      <c r="AB6042" s="4"/>
      <c r="AC6042" s="74"/>
      <c r="AD6042" s="75"/>
      <c r="AE6042" s="75"/>
      <c r="AF6042" s="76"/>
      <c r="AJ6042" s="90">
        <v>1504005.0</v>
      </c>
      <c r="AK6042" s="18"/>
      <c r="AL6042" s="18">
        <f t="shared" si="480"/>
        <v>0</v>
      </c>
      <c r="AO6042" s="8">
        <v>2.201154006912538</v>
      </c>
      <c r="AT6042" s="18"/>
      <c r="AU6042" s="91"/>
    </row>
    <row r="6043" ht="12.0" customHeight="1">
      <c r="A6043" s="97">
        <v>5704006.0</v>
      </c>
      <c r="B6043" s="92" t="s">
        <v>6445</v>
      </c>
      <c r="C6043" s="81" t="str">
        <f t="shared" si="478"/>
        <v/>
      </c>
      <c r="D6043" s="82">
        <v>582.16</v>
      </c>
      <c r="E6043" s="94" t="s">
        <v>245</v>
      </c>
      <c r="F6043" s="84">
        <f t="shared" si="479"/>
        <v>710.2352</v>
      </c>
      <c r="G6043" s="95" t="s">
        <v>252</v>
      </c>
      <c r="H6043" s="69"/>
      <c r="I6043" s="76"/>
      <c r="J6043" s="76"/>
      <c r="K6043" s="88"/>
      <c r="N6043" s="18"/>
      <c r="P6043" s="4">
        <v>132.0</v>
      </c>
      <c r="Q6043" s="4"/>
      <c r="R6043" s="4"/>
      <c r="S6043" s="21"/>
      <c r="T6043" s="21"/>
      <c r="V6043" s="89"/>
      <c r="Z6043" s="73"/>
      <c r="AA6043" s="73">
        <v>14.999080133512052</v>
      </c>
      <c r="AB6043" s="4"/>
      <c r="AC6043" s="74"/>
      <c r="AD6043" s="75"/>
      <c r="AE6043" s="75"/>
      <c r="AF6043" s="76"/>
      <c r="AJ6043" s="90">
        <v>1504006.0</v>
      </c>
      <c r="AK6043" s="18"/>
      <c r="AL6043" s="18">
        <f t="shared" si="480"/>
        <v>0</v>
      </c>
      <c r="AO6043" s="8">
        <v>2.779338255348229</v>
      </c>
      <c r="AT6043" s="18"/>
      <c r="AU6043" s="91"/>
    </row>
    <row r="6044" ht="12.0" customHeight="1">
      <c r="A6044" s="97">
        <v>5704007.0</v>
      </c>
      <c r="B6044" s="92" t="s">
        <v>6446</v>
      </c>
      <c r="C6044" s="81" t="str">
        <f t="shared" si="478"/>
        <v/>
      </c>
      <c r="D6044" s="82">
        <v>587.1</v>
      </c>
      <c r="E6044" s="94" t="s">
        <v>245</v>
      </c>
      <c r="F6044" s="84">
        <f t="shared" si="479"/>
        <v>716.262</v>
      </c>
      <c r="G6044" s="95" t="s">
        <v>252</v>
      </c>
      <c r="H6044" s="69"/>
      <c r="I6044" s="76"/>
      <c r="J6044" s="76"/>
      <c r="K6044" s="88"/>
      <c r="N6044" s="18"/>
      <c r="P6044" s="4">
        <v>132.0</v>
      </c>
      <c r="Q6044" s="4"/>
      <c r="R6044" s="4"/>
      <c r="S6044" s="21"/>
      <c r="T6044" s="21"/>
      <c r="V6044" s="89"/>
      <c r="Z6044" s="73"/>
      <c r="AA6044" s="73">
        <v>15.000521213384758</v>
      </c>
      <c r="AB6044" s="4"/>
      <c r="AC6044" s="74"/>
      <c r="AD6044" s="75"/>
      <c r="AE6044" s="75"/>
      <c r="AF6044" s="76"/>
      <c r="AJ6044" s="90">
        <v>1504007.0</v>
      </c>
      <c r="AK6044" s="18"/>
      <c r="AL6044" s="18">
        <f t="shared" si="480"/>
        <v>0</v>
      </c>
      <c r="AO6044" s="8">
        <v>2.525296957508727</v>
      </c>
      <c r="AT6044" s="18"/>
      <c r="AU6044" s="91"/>
    </row>
    <row r="6045" ht="12.0" customHeight="1">
      <c r="A6045" s="97">
        <v>5704008.0</v>
      </c>
      <c r="B6045" s="92" t="s">
        <v>6447</v>
      </c>
      <c r="C6045" s="81" t="str">
        <f t="shared" si="478"/>
        <v/>
      </c>
      <c r="D6045" s="82">
        <v>654.51</v>
      </c>
      <c r="E6045" s="94"/>
      <c r="F6045" s="84">
        <f t="shared" si="479"/>
        <v>798.5022</v>
      </c>
      <c r="G6045" s="95" t="s">
        <v>252</v>
      </c>
      <c r="H6045" s="69"/>
      <c r="I6045" s="76"/>
      <c r="J6045" s="76"/>
      <c r="K6045" s="88"/>
      <c r="N6045" s="18"/>
      <c r="P6045" s="4">
        <v>132.0</v>
      </c>
      <c r="Q6045" s="4"/>
      <c r="R6045" s="4"/>
      <c r="S6045" s="21"/>
      <c r="T6045" s="21"/>
      <c r="V6045" s="89"/>
      <c r="Z6045" s="73"/>
      <c r="AA6045" s="73">
        <v>15.000701295058207</v>
      </c>
      <c r="AB6045" s="4"/>
      <c r="AC6045" s="74"/>
      <c r="AD6045" s="75"/>
      <c r="AE6045" s="75"/>
      <c r="AF6045" s="76"/>
      <c r="AJ6045" s="90">
        <v>1504008.0</v>
      </c>
      <c r="AK6045" s="18"/>
      <c r="AL6045" s="18">
        <f t="shared" si="480"/>
        <v>0</v>
      </c>
      <c r="AO6045" s="8">
        <v>1.947735473954414</v>
      </c>
      <c r="AT6045" s="18"/>
      <c r="AU6045" s="91"/>
    </row>
    <row r="6046" ht="12.0" customHeight="1">
      <c r="A6046" s="97">
        <v>5704009.0</v>
      </c>
      <c r="B6046" s="92" t="s">
        <v>6448</v>
      </c>
      <c r="C6046" s="81" t="str">
        <f t="shared" si="478"/>
        <v/>
      </c>
      <c r="D6046" s="82">
        <v>653.45</v>
      </c>
      <c r="E6046" s="94" t="s">
        <v>245</v>
      </c>
      <c r="F6046" s="84">
        <f t="shared" si="479"/>
        <v>797.209</v>
      </c>
      <c r="G6046" s="95" t="s">
        <v>252</v>
      </c>
      <c r="H6046" s="69"/>
      <c r="I6046" s="76"/>
      <c r="J6046" s="76"/>
      <c r="K6046" s="88"/>
      <c r="N6046" s="18"/>
      <c r="P6046" s="4">
        <v>132.0</v>
      </c>
      <c r="Q6046" s="4"/>
      <c r="R6046" s="4"/>
      <c r="S6046" s="21"/>
      <c r="T6046" s="21"/>
      <c r="V6046" s="89"/>
      <c r="Z6046" s="73"/>
      <c r="AA6046" s="73">
        <v>14.999180500597063</v>
      </c>
      <c r="AB6046" s="4"/>
      <c r="AC6046" s="74"/>
      <c r="AD6046" s="75"/>
      <c r="AE6046" s="75"/>
      <c r="AF6046" s="76"/>
      <c r="AJ6046" s="90">
        <v>1504009.0</v>
      </c>
      <c r="AK6046" s="18"/>
      <c r="AL6046" s="18">
        <f t="shared" si="480"/>
        <v>0</v>
      </c>
      <c r="AO6046" s="8">
        <v>1.162586888277087</v>
      </c>
      <c r="AT6046" s="18"/>
      <c r="AU6046" s="91"/>
    </row>
    <row r="6047" ht="12.0" customHeight="1">
      <c r="A6047" s="97">
        <v>5704010.0</v>
      </c>
      <c r="B6047" s="92" t="s">
        <v>6449</v>
      </c>
      <c r="C6047" s="81" t="str">
        <f t="shared" si="478"/>
        <v/>
      </c>
      <c r="D6047" s="82">
        <v>707.99</v>
      </c>
      <c r="E6047" s="94" t="s">
        <v>245</v>
      </c>
      <c r="F6047" s="84">
        <f t="shared" si="479"/>
        <v>863.7478</v>
      </c>
      <c r="G6047" s="95" t="s">
        <v>252</v>
      </c>
      <c r="H6047" s="69"/>
      <c r="I6047" s="76"/>
      <c r="J6047" s="76"/>
      <c r="K6047" s="88"/>
      <c r="N6047" s="18"/>
      <c r="P6047" s="4">
        <v>132.0</v>
      </c>
      <c r="Q6047" s="4"/>
      <c r="R6047" s="4"/>
      <c r="S6047" s="21"/>
      <c r="T6047" s="21"/>
      <c r="V6047" s="89"/>
      <c r="Z6047" s="73"/>
      <c r="AA6047" s="73">
        <v>15.000108054372959</v>
      </c>
      <c r="AB6047" s="4"/>
      <c r="AC6047" s="74"/>
      <c r="AD6047" s="75"/>
      <c r="AE6047" s="75"/>
      <c r="AF6047" s="76"/>
      <c r="AJ6047" s="90">
        <v>1504010.0</v>
      </c>
      <c r="AK6047" s="18"/>
      <c r="AL6047" s="18">
        <f t="shared" si="480"/>
        <v>0</v>
      </c>
      <c r="AO6047" s="8">
        <v>0.6879316694153161</v>
      </c>
      <c r="AT6047" s="18"/>
      <c r="AU6047" s="91"/>
    </row>
    <row r="6048" ht="12.0" customHeight="1">
      <c r="A6048" s="97">
        <v>5704011.0</v>
      </c>
      <c r="B6048" s="92" t="s">
        <v>6450</v>
      </c>
      <c r="C6048" s="81" t="str">
        <f t="shared" si="478"/>
        <v/>
      </c>
      <c r="D6048" s="82">
        <v>697.31</v>
      </c>
      <c r="E6048" s="94" t="s">
        <v>458</v>
      </c>
      <c r="F6048" s="84">
        <f t="shared" si="479"/>
        <v>850.7182</v>
      </c>
      <c r="G6048" s="95" t="s">
        <v>252</v>
      </c>
      <c r="H6048" s="69"/>
      <c r="I6048" s="76"/>
      <c r="J6048" s="76"/>
      <c r="K6048" s="88"/>
      <c r="N6048" s="18"/>
      <c r="P6048" s="4">
        <v>132.0</v>
      </c>
      <c r="Q6048" s="4"/>
      <c r="R6048" s="4"/>
      <c r="S6048" s="21"/>
      <c r="T6048" s="21"/>
      <c r="V6048" s="89"/>
      <c r="Z6048" s="73"/>
      <c r="AA6048" s="73">
        <v>14.999451453647836</v>
      </c>
      <c r="AB6048" s="4"/>
      <c r="AC6048" s="74"/>
      <c r="AD6048" s="75"/>
      <c r="AE6048" s="75"/>
      <c r="AF6048" s="76"/>
      <c r="AJ6048" s="90">
        <v>1504011.0</v>
      </c>
      <c r="AK6048" s="18"/>
      <c r="AL6048" s="18">
        <f t="shared" si="480"/>
        <v>0</v>
      </c>
      <c r="AO6048" s="8">
        <v>0.9538263964043283</v>
      </c>
      <c r="AT6048" s="18"/>
      <c r="AU6048" s="91"/>
    </row>
    <row r="6049" ht="12.0" customHeight="1">
      <c r="A6049" s="97">
        <v>5704012.0</v>
      </c>
      <c r="B6049" s="92" t="s">
        <v>6451</v>
      </c>
      <c r="C6049" s="81" t="str">
        <f t="shared" si="478"/>
        <v/>
      </c>
      <c r="D6049" s="82">
        <v>755.81</v>
      </c>
      <c r="E6049" s="94" t="s">
        <v>245</v>
      </c>
      <c r="F6049" s="84">
        <f t="shared" si="479"/>
        <v>922.0882</v>
      </c>
      <c r="G6049" s="95" t="s">
        <v>252</v>
      </c>
      <c r="H6049" s="69"/>
      <c r="I6049" s="76"/>
      <c r="J6049" s="76"/>
      <c r="K6049" s="88"/>
      <c r="N6049" s="18"/>
      <c r="P6049" s="4">
        <v>132.0</v>
      </c>
      <c r="Q6049" s="4"/>
      <c r="R6049" s="4"/>
      <c r="S6049" s="21"/>
      <c r="T6049" s="21"/>
      <c r="V6049" s="89"/>
      <c r="Z6049" s="73"/>
      <c r="AA6049" s="73">
        <v>15.000303649871455</v>
      </c>
      <c r="AB6049" s="4"/>
      <c r="AC6049" s="74"/>
      <c r="AD6049" s="75"/>
      <c r="AE6049" s="75"/>
      <c r="AF6049" s="76"/>
      <c r="AJ6049" s="90">
        <v>1504012.0</v>
      </c>
      <c r="AK6049" s="18"/>
      <c r="AL6049" s="18">
        <f t="shared" si="480"/>
        <v>0</v>
      </c>
      <c r="AO6049" s="8">
        <v>1.3096468563049677</v>
      </c>
      <c r="AT6049" s="18"/>
      <c r="AU6049" s="91"/>
    </row>
    <row r="6050" ht="12.0" customHeight="1">
      <c r="A6050" s="97">
        <v>5704013.0</v>
      </c>
      <c r="B6050" s="92" t="s">
        <v>6452</v>
      </c>
      <c r="C6050" s="81" t="str">
        <f t="shared" si="478"/>
        <v/>
      </c>
      <c r="D6050" s="82">
        <v>752.6</v>
      </c>
      <c r="E6050" s="94" t="s">
        <v>245</v>
      </c>
      <c r="F6050" s="84">
        <f t="shared" si="479"/>
        <v>918.172</v>
      </c>
      <c r="G6050" s="95" t="s">
        <v>252</v>
      </c>
      <c r="H6050" s="69"/>
      <c r="I6050" s="76"/>
      <c r="J6050" s="76"/>
      <c r="K6050" s="88"/>
      <c r="N6050" s="18"/>
      <c r="P6050" s="4">
        <v>132.0</v>
      </c>
      <c r="Q6050" s="4"/>
      <c r="R6050" s="4"/>
      <c r="S6050" s="21"/>
      <c r="T6050" s="21"/>
      <c r="V6050" s="89"/>
      <c r="Z6050" s="73"/>
      <c r="AA6050" s="73">
        <v>14.999593396763444</v>
      </c>
      <c r="AB6050" s="4"/>
      <c r="AC6050" s="74"/>
      <c r="AD6050" s="75"/>
      <c r="AE6050" s="75"/>
      <c r="AF6050" s="76"/>
      <c r="AJ6050" s="90">
        <v>1504013.0</v>
      </c>
      <c r="AK6050" s="18"/>
      <c r="AL6050" s="18">
        <f t="shared" si="480"/>
        <v>0</v>
      </c>
      <c r="AO6050" s="8">
        <v>1.074957833344782</v>
      </c>
      <c r="AT6050" s="18"/>
      <c r="AU6050" s="91"/>
    </row>
    <row r="6051" ht="12.0" customHeight="1">
      <c r="A6051" s="97">
        <v>5704014.0</v>
      </c>
      <c r="B6051" s="92" t="s">
        <v>6453</v>
      </c>
      <c r="C6051" s="81" t="str">
        <f t="shared" si="478"/>
        <v/>
      </c>
      <c r="D6051" s="82">
        <v>912.23</v>
      </c>
      <c r="E6051" s="94" t="s">
        <v>245</v>
      </c>
      <c r="F6051" s="84">
        <f t="shared" si="479"/>
        <v>1112.9206</v>
      </c>
      <c r="G6051" s="95" t="s">
        <v>252</v>
      </c>
      <c r="H6051" s="69"/>
      <c r="I6051" s="76"/>
      <c r="J6051" s="76"/>
      <c r="K6051" s="88"/>
      <c r="N6051" s="18"/>
      <c r="P6051" s="4">
        <v>132.0</v>
      </c>
      <c r="Q6051" s="4"/>
      <c r="R6051" s="4"/>
      <c r="S6051" s="21"/>
      <c r="T6051" s="21"/>
      <c r="V6051" s="89"/>
      <c r="Z6051" s="73"/>
      <c r="AA6051" s="73">
        <v>14.999245257702569</v>
      </c>
      <c r="AB6051" s="4"/>
      <c r="AC6051" s="74"/>
      <c r="AD6051" s="75"/>
      <c r="AE6051" s="75"/>
      <c r="AF6051" s="76"/>
      <c r="AJ6051" s="90">
        <v>1504014.0</v>
      </c>
      <c r="AK6051" s="18"/>
      <c r="AL6051" s="18">
        <f t="shared" si="480"/>
        <v>0</v>
      </c>
      <c r="AO6051" s="8">
        <v>0.8198394535069362</v>
      </c>
      <c r="AT6051" s="18"/>
      <c r="AU6051" s="91"/>
    </row>
    <row r="6052" ht="12.0" customHeight="1">
      <c r="A6052" s="97">
        <v>5704015.0</v>
      </c>
      <c r="B6052" s="92" t="s">
        <v>6454</v>
      </c>
      <c r="C6052" s="81" t="str">
        <f t="shared" si="478"/>
        <v/>
      </c>
      <c r="D6052" s="82">
        <v>944.42</v>
      </c>
      <c r="E6052" s="94" t="s">
        <v>245</v>
      </c>
      <c r="F6052" s="84">
        <f t="shared" si="479"/>
        <v>1152.1924</v>
      </c>
      <c r="G6052" s="95" t="s">
        <v>252</v>
      </c>
      <c r="H6052" s="69"/>
      <c r="I6052" s="76"/>
      <c r="J6052" s="76"/>
      <c r="K6052" s="88"/>
      <c r="N6052" s="18"/>
      <c r="P6052" s="4">
        <v>132.0</v>
      </c>
      <c r="Q6052" s="4"/>
      <c r="R6052" s="4"/>
      <c r="S6052" s="21"/>
      <c r="T6052" s="21"/>
      <c r="V6052" s="89"/>
      <c r="Z6052" s="73"/>
      <c r="AA6052" s="73">
        <v>15.000405022276226</v>
      </c>
      <c r="AB6052" s="4"/>
      <c r="AC6052" s="74"/>
      <c r="AD6052" s="75"/>
      <c r="AE6052" s="75"/>
      <c r="AF6052" s="76"/>
      <c r="AJ6052" s="90">
        <v>1504015.0</v>
      </c>
      <c r="AK6052" s="18"/>
      <c r="AL6052" s="18">
        <f t="shared" si="480"/>
        <v>0</v>
      </c>
      <c r="AO6052" s="8">
        <v>0.522513044427815</v>
      </c>
      <c r="AT6052" s="18"/>
      <c r="AU6052" s="91"/>
    </row>
    <row r="6053" ht="12.0" customHeight="1">
      <c r="A6053" s="97">
        <v>5704016.0</v>
      </c>
      <c r="B6053" s="92" t="s">
        <v>6455</v>
      </c>
      <c r="C6053" s="81" t="str">
        <f t="shared" si="478"/>
        <v/>
      </c>
      <c r="D6053" s="82">
        <v>1085.4</v>
      </c>
      <c r="E6053" s="94" t="s">
        <v>245</v>
      </c>
      <c r="F6053" s="84">
        <f t="shared" si="479"/>
        <v>1324.188</v>
      </c>
      <c r="G6053" s="95" t="s">
        <v>246</v>
      </c>
      <c r="H6053" s="69"/>
      <c r="I6053" s="76"/>
      <c r="J6053" s="76"/>
      <c r="K6053" s="88"/>
      <c r="N6053" s="18"/>
      <c r="P6053" s="4">
        <v>132.0</v>
      </c>
      <c r="Q6053" s="4"/>
      <c r="R6053" s="4"/>
      <c r="S6053" s="21"/>
      <c r="T6053" s="21"/>
      <c r="V6053" s="89"/>
      <c r="Z6053" s="73"/>
      <c r="AA6053" s="73">
        <v>14.999788556687946</v>
      </c>
      <c r="AB6053" s="4"/>
      <c r="AC6053" s="74"/>
      <c r="AD6053" s="75"/>
      <c r="AE6053" s="75"/>
      <c r="AF6053" s="76"/>
      <c r="AJ6053" s="90">
        <v>1504016.0</v>
      </c>
      <c r="AK6053" s="18"/>
      <c r="AL6053" s="18">
        <f t="shared" si="480"/>
        <v>0</v>
      </c>
      <c r="AO6053" s="8">
        <v>1.0728959411205443</v>
      </c>
      <c r="AT6053" s="18"/>
      <c r="AU6053" s="91"/>
    </row>
    <row r="6054" ht="12.0" customHeight="1">
      <c r="A6054" s="97">
        <v>5704017.0</v>
      </c>
      <c r="B6054" s="92" t="s">
        <v>6456</v>
      </c>
      <c r="C6054" s="81" t="str">
        <f t="shared" si="478"/>
        <v/>
      </c>
      <c r="D6054" s="82">
        <v>1508.48</v>
      </c>
      <c r="E6054" s="94" t="s">
        <v>245</v>
      </c>
      <c r="F6054" s="84">
        <f t="shared" si="479"/>
        <v>1840.3456</v>
      </c>
      <c r="G6054" s="95" t="s">
        <v>246</v>
      </c>
      <c r="H6054" s="69"/>
      <c r="I6054" s="76"/>
      <c r="J6054" s="76"/>
      <c r="K6054" s="88"/>
      <c r="N6054" s="18"/>
      <c r="P6054" s="4">
        <v>132.0</v>
      </c>
      <c r="Q6054" s="4"/>
      <c r="R6054" s="4"/>
      <c r="S6054" s="21"/>
      <c r="T6054" s="21"/>
      <c r="V6054" s="89"/>
      <c r="Z6054" s="73"/>
      <c r="AA6054" s="73">
        <v>15.000050713539494</v>
      </c>
      <c r="AB6054" s="4"/>
      <c r="AC6054" s="74"/>
      <c r="AD6054" s="75"/>
      <c r="AE6054" s="75"/>
      <c r="AF6054" s="76"/>
      <c r="AJ6054" s="90">
        <v>1504017.0</v>
      </c>
      <c r="AK6054" s="18"/>
      <c r="AL6054" s="18">
        <f t="shared" si="480"/>
        <v>0</v>
      </c>
      <c r="AO6054" s="8">
        <v>0.8083460974872017</v>
      </c>
      <c r="AT6054" s="18"/>
      <c r="AU6054" s="91"/>
    </row>
    <row r="6055" ht="12.0" customHeight="1">
      <c r="A6055" s="97">
        <v>5704018.0</v>
      </c>
      <c r="B6055" s="92" t="s">
        <v>6457</v>
      </c>
      <c r="C6055" s="81" t="str">
        <f t="shared" si="478"/>
        <v/>
      </c>
      <c r="D6055" s="82">
        <v>2399.83</v>
      </c>
      <c r="E6055" s="94" t="s">
        <v>245</v>
      </c>
      <c r="F6055" s="84">
        <f t="shared" si="479"/>
        <v>2927.7926</v>
      </c>
      <c r="G6055" s="95" t="s">
        <v>246</v>
      </c>
      <c r="H6055" s="69"/>
      <c r="I6055" s="76"/>
      <c r="J6055" s="76"/>
      <c r="K6055" s="88"/>
      <c r="N6055" s="18"/>
      <c r="P6055" s="4">
        <v>132.0</v>
      </c>
      <c r="Q6055" s="4"/>
      <c r="R6055" s="4"/>
      <c r="S6055" s="21"/>
      <c r="T6055" s="21"/>
      <c r="V6055" s="89"/>
      <c r="Z6055" s="73"/>
      <c r="AA6055" s="73">
        <v>14.999681224099461</v>
      </c>
      <c r="AB6055" s="4"/>
      <c r="AC6055" s="74"/>
      <c r="AD6055" s="75"/>
      <c r="AE6055" s="75"/>
      <c r="AF6055" s="76"/>
      <c r="AJ6055" s="90">
        <v>1504018.0</v>
      </c>
      <c r="AK6055" s="18"/>
      <c r="AL6055" s="18">
        <f t="shared" si="480"/>
        <v>0</v>
      </c>
      <c r="AO6055" s="8">
        <v>0.4990683369149414</v>
      </c>
      <c r="AT6055" s="18"/>
      <c r="AU6055" s="91"/>
    </row>
    <row r="6056" ht="12.0" customHeight="1">
      <c r="A6056" s="97">
        <v>5704019.0</v>
      </c>
      <c r="B6056" s="92" t="s">
        <v>6458</v>
      </c>
      <c r="C6056" s="81" t="str">
        <f t="shared" si="478"/>
        <v/>
      </c>
      <c r="D6056" s="82">
        <v>2799.78</v>
      </c>
      <c r="E6056" s="94"/>
      <c r="F6056" s="84">
        <f t="shared" si="479"/>
        <v>3415.7316</v>
      </c>
      <c r="G6056" s="95" t="s">
        <v>246</v>
      </c>
      <c r="H6056" s="69"/>
      <c r="I6056" s="76"/>
      <c r="J6056" s="76"/>
      <c r="K6056" s="88"/>
      <c r="N6056" s="18"/>
      <c r="P6056" s="4">
        <v>132.0</v>
      </c>
      <c r="Q6056" s="4"/>
      <c r="R6056" s="4"/>
      <c r="S6056" s="21"/>
      <c r="T6056" s="21"/>
      <c r="V6056" s="89"/>
      <c r="Z6056" s="73"/>
      <c r="AA6056" s="73">
        <v>14.999726761025201</v>
      </c>
      <c r="AB6056" s="4"/>
      <c r="AC6056" s="74"/>
      <c r="AD6056" s="75"/>
      <c r="AE6056" s="75"/>
      <c r="AF6056" s="76"/>
      <c r="AJ6056" s="90">
        <v>1504019.0</v>
      </c>
      <c r="AK6056" s="18"/>
      <c r="AL6056" s="18">
        <f t="shared" si="480"/>
        <v>0</v>
      </c>
      <c r="AO6056" s="8">
        <v>0.5892406423324363</v>
      </c>
      <c r="AT6056" s="18"/>
      <c r="AU6056" s="91"/>
    </row>
    <row r="6057" ht="12.0" customHeight="1">
      <c r="A6057" s="97">
        <v>5704020.0</v>
      </c>
      <c r="B6057" s="92" t="s">
        <v>6459</v>
      </c>
      <c r="C6057" s="81" t="str">
        <f t="shared" si="478"/>
        <v/>
      </c>
      <c r="D6057" s="82">
        <v>3214.6</v>
      </c>
      <c r="E6057" s="94"/>
      <c r="F6057" s="84">
        <f t="shared" si="479"/>
        <v>3921.812</v>
      </c>
      <c r="G6057" s="95" t="s">
        <v>246</v>
      </c>
      <c r="H6057" s="69"/>
      <c r="I6057" s="76"/>
      <c r="J6057" s="76"/>
      <c r="K6057" s="88"/>
      <c r="N6057" s="18"/>
      <c r="P6057" s="4">
        <v>132.0</v>
      </c>
      <c r="Q6057" s="4"/>
      <c r="R6057" s="4"/>
      <c r="S6057" s="21"/>
      <c r="T6057" s="21"/>
      <c r="V6057" s="89"/>
      <c r="Z6057" s="73"/>
      <c r="AA6057" s="73">
        <v>14.99985721221121</v>
      </c>
      <c r="AB6057" s="4"/>
      <c r="AC6057" s="74"/>
      <c r="AD6057" s="75"/>
      <c r="AE6057" s="75"/>
      <c r="AF6057" s="76"/>
      <c r="AJ6057" s="90">
        <v>1504020.0</v>
      </c>
      <c r="AK6057" s="18"/>
      <c r="AL6057" s="18">
        <f t="shared" si="480"/>
        <v>0</v>
      </c>
      <c r="AO6057" s="8">
        <v>1.0683009576893139</v>
      </c>
      <c r="AT6057" s="18"/>
      <c r="AU6057" s="91"/>
    </row>
    <row r="6058" ht="12.0" customHeight="1">
      <c r="A6058" s="97">
        <v>5704021.0</v>
      </c>
      <c r="B6058" s="92" t="s">
        <v>6460</v>
      </c>
      <c r="C6058" s="81" t="str">
        <f t="shared" si="478"/>
        <v/>
      </c>
      <c r="D6058" s="82">
        <v>3345.32</v>
      </c>
      <c r="E6058" s="94"/>
      <c r="F6058" s="84">
        <f t="shared" si="479"/>
        <v>4081.2904</v>
      </c>
      <c r="G6058" s="95" t="s">
        <v>246</v>
      </c>
      <c r="H6058" s="69"/>
      <c r="I6058" s="76"/>
      <c r="J6058" s="76"/>
      <c r="K6058" s="88"/>
      <c r="N6058" s="18"/>
      <c r="P6058" s="4">
        <v>132.0</v>
      </c>
      <c r="Q6058" s="4"/>
      <c r="R6058" s="4"/>
      <c r="S6058" s="21"/>
      <c r="T6058" s="21"/>
      <c r="V6058" s="89"/>
      <c r="Z6058" s="73"/>
      <c r="AA6058" s="73">
        <v>15.000114340597761</v>
      </c>
      <c r="AB6058" s="4"/>
      <c r="AC6058" s="74"/>
      <c r="AD6058" s="75"/>
      <c r="AE6058" s="75"/>
      <c r="AF6058" s="76"/>
      <c r="AJ6058" s="90">
        <v>1504021.0</v>
      </c>
      <c r="AK6058" s="18"/>
      <c r="AL6058" s="18">
        <f t="shared" si="480"/>
        <v>0</v>
      </c>
      <c r="AO6058" s="8">
        <v>0.7185902115431343</v>
      </c>
      <c r="AT6058" s="18"/>
      <c r="AU6058" s="91"/>
    </row>
    <row r="6059" ht="12.0" customHeight="1">
      <c r="A6059" s="109">
        <v>5704022.0</v>
      </c>
      <c r="B6059" s="110" t="s">
        <v>6461</v>
      </c>
      <c r="C6059" s="81" t="str">
        <f t="shared" si="478"/>
        <v/>
      </c>
      <c r="D6059" s="82">
        <v>3345.32</v>
      </c>
      <c r="E6059" s="121"/>
      <c r="F6059" s="128">
        <f t="shared" si="479"/>
        <v>4081.2904</v>
      </c>
      <c r="G6059" s="112" t="s">
        <v>246</v>
      </c>
      <c r="H6059" s="69"/>
      <c r="I6059" s="76"/>
      <c r="J6059" s="76"/>
      <c r="K6059" s="88"/>
      <c r="N6059" s="18"/>
      <c r="P6059" s="4">
        <v>132.0</v>
      </c>
      <c r="Q6059" s="4"/>
      <c r="R6059" s="4"/>
      <c r="S6059" s="21"/>
      <c r="T6059" s="21"/>
      <c r="V6059" s="89"/>
      <c r="Z6059" s="73"/>
      <c r="AA6059" s="73">
        <v>15.000114340597761</v>
      </c>
      <c r="AB6059" s="4"/>
      <c r="AC6059" s="74"/>
      <c r="AD6059" s="75"/>
      <c r="AE6059" s="75"/>
      <c r="AF6059" s="76"/>
      <c r="AJ6059" s="90">
        <v>1504022.0</v>
      </c>
      <c r="AK6059" s="18"/>
      <c r="AL6059" s="18">
        <f t="shared" si="480"/>
        <v>0</v>
      </c>
      <c r="AO6059" s="8">
        <v>0.42628232888152034</v>
      </c>
      <c r="AT6059" s="18"/>
      <c r="AU6059" s="91"/>
    </row>
    <row r="6060" ht="75.0" customHeight="1">
      <c r="A6060" s="62">
        <v>218.0</v>
      </c>
      <c r="B6060" s="113" t="s">
        <v>6462</v>
      </c>
      <c r="C6060" s="66"/>
      <c r="D6060" s="82"/>
      <c r="E6060" s="66"/>
      <c r="F6060" s="114"/>
      <c r="G6060" s="68"/>
      <c r="H6060" s="69"/>
      <c r="I6060" s="70">
        <v>0.0</v>
      </c>
      <c r="J6060" s="71"/>
      <c r="K6060" s="71"/>
      <c r="N6060" s="18"/>
      <c r="P6060" s="4">
        <v>133.0</v>
      </c>
      <c r="Q6060" s="4"/>
      <c r="R6060" s="5"/>
      <c r="S6060" s="21"/>
      <c r="T6060" s="21"/>
      <c r="V6060" s="72"/>
      <c r="Z6060" s="73"/>
      <c r="AA6060" s="73"/>
      <c r="AB6060" s="4"/>
      <c r="AC6060" s="74"/>
      <c r="AD6060" s="75"/>
      <c r="AE6060" s="75"/>
      <c r="AF6060" s="76"/>
      <c r="AJ6060" s="90"/>
      <c r="AK6060" s="18"/>
      <c r="AL6060" s="18"/>
      <c r="AT6060" s="18"/>
      <c r="AU6060" s="91"/>
    </row>
    <row r="6061" ht="12.0" customHeight="1">
      <c r="A6061" s="79">
        <v>1503001.0</v>
      </c>
      <c r="B6061" s="80" t="s">
        <v>6463</v>
      </c>
      <c r="C6061" s="81" t="str">
        <f t="shared" ref="C6061:C6078" si="481">IF(MROUND(AL6061/(AO6061*F6061),1)=0,"",MROUND(AL6061/(AO6061*F6061),1))</f>
        <v/>
      </c>
      <c r="D6061" s="82">
        <v>99.38</v>
      </c>
      <c r="E6061" s="83" t="s">
        <v>245</v>
      </c>
      <c r="F6061" s="127">
        <f t="shared" ref="F6061:F6078" si="482">D6061*1.22</f>
        <v>121.2436</v>
      </c>
      <c r="G6061" s="85" t="s">
        <v>246</v>
      </c>
      <c r="H6061" s="69"/>
      <c r="I6061" s="87" t="s">
        <v>538</v>
      </c>
      <c r="J6061" s="76"/>
      <c r="K6061" s="88"/>
      <c r="N6061" s="18"/>
      <c r="P6061" s="4">
        <v>133.0</v>
      </c>
      <c r="Q6061" s="4"/>
      <c r="R6061" s="4"/>
      <c r="S6061" s="21"/>
      <c r="T6061" s="21"/>
      <c r="V6061" s="89"/>
      <c r="Z6061" s="73"/>
      <c r="AA6061" s="73">
        <v>4.9961568024596374</v>
      </c>
      <c r="AB6061" s="4"/>
      <c r="AC6061" s="74"/>
      <c r="AD6061" s="75"/>
      <c r="AE6061" s="75"/>
      <c r="AF6061" s="76"/>
      <c r="AJ6061" s="90"/>
      <c r="AK6061" s="18"/>
      <c r="AL6061" s="18">
        <f t="shared" ref="AL6061:AL6078" si="483">$I$6060/18</f>
        <v>0</v>
      </c>
      <c r="AO6061" s="8">
        <v>1.7195567545235488</v>
      </c>
      <c r="AT6061" s="18"/>
      <c r="AU6061" s="91"/>
    </row>
    <row r="6062" ht="12.0" customHeight="1">
      <c r="A6062" s="97">
        <v>5703002.0</v>
      </c>
      <c r="B6062" s="92" t="s">
        <v>6464</v>
      </c>
      <c r="C6062" s="81" t="str">
        <f t="shared" si="481"/>
        <v/>
      </c>
      <c r="D6062" s="82">
        <v>130.43</v>
      </c>
      <c r="E6062" s="94"/>
      <c r="F6062" s="84">
        <f t="shared" si="482"/>
        <v>159.1246</v>
      </c>
      <c r="G6062" s="95" t="s">
        <v>246</v>
      </c>
      <c r="H6062" s="69"/>
      <c r="I6062" s="187" t="s">
        <v>6465</v>
      </c>
      <c r="J6062" s="76"/>
      <c r="K6062" s="88"/>
      <c r="N6062" s="18"/>
      <c r="P6062" s="4">
        <v>133.0</v>
      </c>
      <c r="Q6062" s="4"/>
      <c r="R6062" s="4"/>
      <c r="S6062" s="21"/>
      <c r="T6062" s="21"/>
      <c r="V6062" s="89"/>
      <c r="Z6062" s="73"/>
      <c r="AA6062" s="73">
        <v>4.9961568024596374</v>
      </c>
      <c r="AB6062" s="4"/>
      <c r="AC6062" s="74"/>
      <c r="AD6062" s="75"/>
      <c r="AE6062" s="75"/>
      <c r="AF6062" s="76"/>
      <c r="AJ6062" s="90">
        <v>1503002.0</v>
      </c>
      <c r="AK6062" s="18"/>
      <c r="AL6062" s="18">
        <f t="shared" si="483"/>
        <v>0</v>
      </c>
      <c r="AO6062" s="8">
        <v>0.3938641822759435</v>
      </c>
      <c r="AT6062" s="18"/>
      <c r="AU6062" s="91"/>
    </row>
    <row r="6063" ht="12.0" customHeight="1">
      <c r="A6063" s="97">
        <v>5703003.0</v>
      </c>
      <c r="B6063" s="92" t="s">
        <v>6466</v>
      </c>
      <c r="C6063" s="81" t="str">
        <f t="shared" si="481"/>
        <v/>
      </c>
      <c r="D6063" s="82">
        <v>130.43</v>
      </c>
      <c r="E6063" s="94" t="s">
        <v>245</v>
      </c>
      <c r="F6063" s="84">
        <f t="shared" si="482"/>
        <v>159.1246</v>
      </c>
      <c r="G6063" s="95" t="s">
        <v>246</v>
      </c>
      <c r="H6063" s="69"/>
      <c r="I6063" s="188"/>
      <c r="J6063" s="76"/>
      <c r="K6063" s="88"/>
      <c r="N6063" s="18"/>
      <c r="P6063" s="4">
        <v>133.0</v>
      </c>
      <c r="Q6063" s="4"/>
      <c r="R6063" s="4"/>
      <c r="S6063" s="21"/>
      <c r="T6063" s="21"/>
      <c r="V6063" s="89"/>
      <c r="Z6063" s="73"/>
      <c r="AA6063" s="73">
        <v>4.9961568024596374</v>
      </c>
      <c r="AB6063" s="4"/>
      <c r="AC6063" s="74"/>
      <c r="AD6063" s="75"/>
      <c r="AE6063" s="75"/>
      <c r="AF6063" s="76"/>
      <c r="AJ6063" s="90">
        <v>1503003.0</v>
      </c>
      <c r="AK6063" s="18"/>
      <c r="AL6063" s="18">
        <f t="shared" si="483"/>
        <v>0</v>
      </c>
      <c r="AO6063" s="8">
        <v>128.3997234219576</v>
      </c>
      <c r="AT6063" s="18"/>
      <c r="AU6063" s="91"/>
    </row>
    <row r="6064" ht="12.0" customHeight="1">
      <c r="A6064" s="97">
        <v>1503004.0</v>
      </c>
      <c r="B6064" s="92" t="s">
        <v>6467</v>
      </c>
      <c r="C6064" s="81" t="str">
        <f t="shared" si="481"/>
        <v/>
      </c>
      <c r="D6064" s="82">
        <v>93.17</v>
      </c>
      <c r="E6064" s="83" t="s">
        <v>245</v>
      </c>
      <c r="F6064" s="127">
        <f t="shared" si="482"/>
        <v>113.6674</v>
      </c>
      <c r="G6064" s="95" t="s">
        <v>246</v>
      </c>
      <c r="H6064" s="69"/>
      <c r="I6064" s="76"/>
      <c r="J6064" s="76"/>
      <c r="K6064" s="88"/>
      <c r="N6064" s="18"/>
      <c r="P6064" s="4">
        <v>133.0</v>
      </c>
      <c r="Q6064" s="4"/>
      <c r="R6064" s="4"/>
      <c r="S6064" s="21"/>
      <c r="T6064" s="21"/>
      <c r="V6064" s="89"/>
      <c r="Z6064" s="73"/>
      <c r="AA6064" s="73">
        <v>4.9961568024596374</v>
      </c>
      <c r="AB6064" s="4"/>
      <c r="AC6064" s="74"/>
      <c r="AD6064" s="75"/>
      <c r="AE6064" s="75"/>
      <c r="AF6064" s="76"/>
      <c r="AJ6064" s="90"/>
      <c r="AK6064" s="18"/>
      <c r="AL6064" s="18">
        <f t="shared" si="483"/>
        <v>0</v>
      </c>
      <c r="AO6064" s="8">
        <v>7.189943512257561</v>
      </c>
      <c r="AT6064" s="18"/>
      <c r="AU6064" s="91"/>
    </row>
    <row r="6065" ht="12.0" customHeight="1">
      <c r="A6065" s="97">
        <v>1503005.0</v>
      </c>
      <c r="B6065" s="92" t="s">
        <v>6468</v>
      </c>
      <c r="C6065" s="81" t="str">
        <f t="shared" si="481"/>
        <v/>
      </c>
      <c r="D6065" s="82">
        <v>86.65</v>
      </c>
      <c r="E6065" s="83" t="s">
        <v>245</v>
      </c>
      <c r="F6065" s="127">
        <f t="shared" si="482"/>
        <v>105.713</v>
      </c>
      <c r="G6065" s="95" t="s">
        <v>246</v>
      </c>
      <c r="H6065" s="69"/>
      <c r="I6065" s="187" t="s">
        <v>6469</v>
      </c>
      <c r="J6065" s="76"/>
      <c r="K6065" s="88"/>
      <c r="N6065" s="18"/>
      <c r="P6065" s="4">
        <v>133.0</v>
      </c>
      <c r="Q6065" s="4"/>
      <c r="R6065" s="4"/>
      <c r="S6065" s="21"/>
      <c r="T6065" s="21"/>
      <c r="V6065" s="89"/>
      <c r="Z6065" s="73"/>
      <c r="AA6065" s="73">
        <v>4.994096812278627</v>
      </c>
      <c r="AB6065" s="4"/>
      <c r="AC6065" s="74"/>
      <c r="AD6065" s="75"/>
      <c r="AE6065" s="75"/>
      <c r="AF6065" s="76"/>
      <c r="AJ6065" s="90"/>
      <c r="AK6065" s="18"/>
      <c r="AL6065" s="18">
        <f t="shared" si="483"/>
        <v>0</v>
      </c>
      <c r="AO6065" s="8">
        <v>9.663690667008611</v>
      </c>
      <c r="AT6065" s="18"/>
      <c r="AU6065" s="91"/>
    </row>
    <row r="6066" ht="12.0" customHeight="1">
      <c r="A6066" s="97">
        <v>5703006.0</v>
      </c>
      <c r="B6066" s="92" t="s">
        <v>6470</v>
      </c>
      <c r="C6066" s="81" t="str">
        <f t="shared" si="481"/>
        <v/>
      </c>
      <c r="D6066" s="82">
        <v>130.43</v>
      </c>
      <c r="E6066" s="94" t="s">
        <v>245</v>
      </c>
      <c r="F6066" s="84">
        <f t="shared" si="482"/>
        <v>159.1246</v>
      </c>
      <c r="G6066" s="95" t="s">
        <v>246</v>
      </c>
      <c r="H6066" s="69"/>
      <c r="I6066" s="188"/>
      <c r="J6066" s="76"/>
      <c r="K6066" s="88"/>
      <c r="N6066" s="18"/>
      <c r="P6066" s="4">
        <v>133.0</v>
      </c>
      <c r="Q6066" s="4"/>
      <c r="R6066" s="4"/>
      <c r="S6066" s="21"/>
      <c r="T6066" s="21"/>
      <c r="V6066" s="89"/>
      <c r="Z6066" s="73"/>
      <c r="AA6066" s="73">
        <v>4.9961568024596374</v>
      </c>
      <c r="AB6066" s="4"/>
      <c r="AC6066" s="74"/>
      <c r="AD6066" s="75"/>
      <c r="AE6066" s="75"/>
      <c r="AF6066" s="76"/>
      <c r="AJ6066" s="90">
        <v>1503006.0</v>
      </c>
      <c r="AK6066" s="18"/>
      <c r="AL6066" s="18">
        <f t="shared" si="483"/>
        <v>0</v>
      </c>
      <c r="AO6066" s="8">
        <v>0.5115526829560063</v>
      </c>
      <c r="AT6066" s="18"/>
      <c r="AU6066" s="91"/>
    </row>
    <row r="6067" ht="12.0" customHeight="1">
      <c r="A6067" s="97">
        <v>5703007.0</v>
      </c>
      <c r="B6067" s="92" t="s">
        <v>6471</v>
      </c>
      <c r="C6067" s="81" t="str">
        <f t="shared" si="481"/>
        <v/>
      </c>
      <c r="D6067" s="82">
        <v>130.43</v>
      </c>
      <c r="E6067" s="94"/>
      <c r="F6067" s="84">
        <f t="shared" si="482"/>
        <v>159.1246</v>
      </c>
      <c r="G6067" s="95" t="s">
        <v>246</v>
      </c>
      <c r="H6067" s="69"/>
      <c r="I6067" s="76"/>
      <c r="J6067" s="76"/>
      <c r="K6067" s="88"/>
      <c r="N6067" s="18"/>
      <c r="P6067" s="4">
        <v>133.0</v>
      </c>
      <c r="Q6067" s="4"/>
      <c r="R6067" s="4"/>
      <c r="S6067" s="21"/>
      <c r="T6067" s="21"/>
      <c r="V6067" s="89"/>
      <c r="Z6067" s="73"/>
      <c r="AA6067" s="73">
        <v>4.9961568024596374</v>
      </c>
      <c r="AB6067" s="4"/>
      <c r="AC6067" s="74"/>
      <c r="AD6067" s="75"/>
      <c r="AE6067" s="75"/>
      <c r="AF6067" s="76"/>
      <c r="AJ6067" s="90">
        <v>1503007.0</v>
      </c>
      <c r="AK6067" s="18"/>
      <c r="AL6067" s="18">
        <f t="shared" si="483"/>
        <v>0</v>
      </c>
      <c r="AO6067" s="8">
        <v>4.279990780731919</v>
      </c>
      <c r="AT6067" s="18"/>
      <c r="AU6067" s="91"/>
    </row>
    <row r="6068" ht="12.0" customHeight="1">
      <c r="A6068" s="97">
        <v>1503008.0</v>
      </c>
      <c r="B6068" s="92" t="s">
        <v>6472</v>
      </c>
      <c r="C6068" s="81" t="str">
        <f t="shared" si="481"/>
        <v/>
      </c>
      <c r="D6068" s="82">
        <v>85.66</v>
      </c>
      <c r="E6068" s="83" t="s">
        <v>458</v>
      </c>
      <c r="F6068" s="127">
        <f t="shared" si="482"/>
        <v>104.5052</v>
      </c>
      <c r="G6068" s="95" t="s">
        <v>246</v>
      </c>
      <c r="H6068" s="69"/>
      <c r="I6068" s="76"/>
      <c r="J6068" s="76"/>
      <c r="K6068" s="88"/>
      <c r="N6068" s="18"/>
      <c r="P6068" s="4">
        <v>133.0</v>
      </c>
      <c r="Q6068" s="4"/>
      <c r="R6068" s="4"/>
      <c r="S6068" s="21"/>
      <c r="T6068" s="21"/>
      <c r="V6068" s="89"/>
      <c r="Z6068" s="73"/>
      <c r="AA6068" s="73">
        <v>0.0</v>
      </c>
      <c r="AB6068" s="4"/>
      <c r="AC6068" s="74"/>
      <c r="AD6068" s="75"/>
      <c r="AE6068" s="75"/>
      <c r="AF6068" s="76"/>
      <c r="AJ6068" s="90"/>
      <c r="AK6068" s="18"/>
      <c r="AL6068" s="18">
        <f t="shared" si="483"/>
        <v>0</v>
      </c>
      <c r="AO6068" s="8">
        <v>39.10150811563373</v>
      </c>
      <c r="AT6068" s="18"/>
      <c r="AU6068" s="91"/>
    </row>
    <row r="6069" ht="12.0" customHeight="1">
      <c r="A6069" s="97">
        <v>5703009.0</v>
      </c>
      <c r="B6069" s="92" t="s">
        <v>6473</v>
      </c>
      <c r="C6069" s="81" t="str">
        <f t="shared" si="481"/>
        <v/>
      </c>
      <c r="D6069" s="82">
        <v>130.43</v>
      </c>
      <c r="E6069" s="94" t="s">
        <v>245</v>
      </c>
      <c r="F6069" s="84">
        <f t="shared" si="482"/>
        <v>159.1246</v>
      </c>
      <c r="G6069" s="95" t="s">
        <v>246</v>
      </c>
      <c r="H6069" s="69"/>
      <c r="I6069" s="76"/>
      <c r="J6069" s="76"/>
      <c r="K6069" s="88"/>
      <c r="N6069" s="18"/>
      <c r="P6069" s="4">
        <v>133.0</v>
      </c>
      <c r="Q6069" s="4"/>
      <c r="R6069" s="4"/>
      <c r="S6069" s="21"/>
      <c r="T6069" s="21"/>
      <c r="V6069" s="89"/>
      <c r="Z6069" s="73"/>
      <c r="AA6069" s="73">
        <v>4.9961568024596374</v>
      </c>
      <c r="AB6069" s="4"/>
      <c r="AC6069" s="74"/>
      <c r="AD6069" s="75"/>
      <c r="AE6069" s="75"/>
      <c r="AF6069" s="76"/>
      <c r="AJ6069" s="90">
        <v>1503009.0</v>
      </c>
      <c r="AK6069" s="18"/>
      <c r="AL6069" s="18">
        <f t="shared" si="483"/>
        <v>0</v>
      </c>
      <c r="AO6069" s="8">
        <v>0.7465100198951021</v>
      </c>
      <c r="AT6069" s="18"/>
      <c r="AU6069" s="91"/>
    </row>
    <row r="6070" ht="12.0" customHeight="1">
      <c r="A6070" s="97">
        <v>5703010.0</v>
      </c>
      <c r="B6070" s="92" t="s">
        <v>6474</v>
      </c>
      <c r="C6070" s="81" t="str">
        <f t="shared" si="481"/>
        <v/>
      </c>
      <c r="D6070" s="82">
        <v>130.43</v>
      </c>
      <c r="E6070" s="94" t="s">
        <v>245</v>
      </c>
      <c r="F6070" s="84">
        <f t="shared" si="482"/>
        <v>159.1246</v>
      </c>
      <c r="G6070" s="95" t="s">
        <v>246</v>
      </c>
      <c r="H6070" s="69"/>
      <c r="I6070" s="76"/>
      <c r="J6070" s="76"/>
      <c r="K6070" s="88"/>
      <c r="N6070" s="18"/>
      <c r="P6070" s="4">
        <v>133.0</v>
      </c>
      <c r="Q6070" s="4"/>
      <c r="R6070" s="4"/>
      <c r="S6070" s="21"/>
      <c r="T6070" s="21"/>
      <c r="V6070" s="89"/>
      <c r="Z6070" s="73"/>
      <c r="AA6070" s="73">
        <v>4.9961568024596374</v>
      </c>
      <c r="AB6070" s="4"/>
      <c r="AC6070" s="74"/>
      <c r="AD6070" s="75"/>
      <c r="AE6070" s="75"/>
      <c r="AF6070" s="76"/>
      <c r="AJ6070" s="90">
        <v>1503010.0</v>
      </c>
      <c r="AK6070" s="18"/>
      <c r="AL6070" s="18">
        <f t="shared" si="483"/>
        <v>0</v>
      </c>
      <c r="AO6070" s="8">
        <v>4.938450900844522</v>
      </c>
      <c r="AT6070" s="18"/>
      <c r="AU6070" s="91"/>
    </row>
    <row r="6071" ht="12.0" customHeight="1">
      <c r="A6071" s="97">
        <v>1503011.0</v>
      </c>
      <c r="B6071" s="92" t="s">
        <v>6475</v>
      </c>
      <c r="C6071" s="81" t="str">
        <f t="shared" si="481"/>
        <v/>
      </c>
      <c r="D6071" s="82">
        <v>99.38</v>
      </c>
      <c r="E6071" s="83" t="s">
        <v>245</v>
      </c>
      <c r="F6071" s="127">
        <f t="shared" si="482"/>
        <v>121.2436</v>
      </c>
      <c r="G6071" s="95" t="s">
        <v>246</v>
      </c>
      <c r="H6071" s="69"/>
      <c r="I6071" s="76"/>
      <c r="J6071" s="76"/>
      <c r="K6071" s="88"/>
      <c r="N6071" s="18"/>
      <c r="P6071" s="4">
        <v>133.0</v>
      </c>
      <c r="Q6071" s="4"/>
      <c r="R6071" s="4"/>
      <c r="S6071" s="21"/>
      <c r="T6071" s="21"/>
      <c r="V6071" s="89"/>
      <c r="Z6071" s="73"/>
      <c r="AA6071" s="73">
        <v>4.9961568024596374</v>
      </c>
      <c r="AB6071" s="4"/>
      <c r="AC6071" s="74"/>
      <c r="AD6071" s="75"/>
      <c r="AE6071" s="75"/>
      <c r="AF6071" s="76"/>
      <c r="AJ6071" s="90"/>
      <c r="AK6071" s="18"/>
      <c r="AL6071" s="18">
        <f t="shared" si="483"/>
        <v>0</v>
      </c>
      <c r="AO6071" s="8">
        <v>168.51656194330778</v>
      </c>
      <c r="AT6071" s="18"/>
      <c r="AU6071" s="91"/>
    </row>
    <row r="6072" ht="12.0" customHeight="1">
      <c r="A6072" s="97">
        <v>1503012.0</v>
      </c>
      <c r="B6072" s="92" t="s">
        <v>6476</v>
      </c>
      <c r="C6072" s="81" t="str">
        <f t="shared" si="481"/>
        <v/>
      </c>
      <c r="D6072" s="82">
        <v>99.38</v>
      </c>
      <c r="E6072" s="94"/>
      <c r="F6072" s="127">
        <f t="shared" si="482"/>
        <v>121.2436</v>
      </c>
      <c r="G6072" s="95" t="s">
        <v>246</v>
      </c>
      <c r="H6072" s="69"/>
      <c r="I6072" s="76"/>
      <c r="J6072" s="76"/>
      <c r="K6072" s="88"/>
      <c r="N6072" s="18"/>
      <c r="P6072" s="4">
        <v>133.0</v>
      </c>
      <c r="Q6072" s="4"/>
      <c r="R6072" s="4"/>
      <c r="S6072" s="21"/>
      <c r="T6072" s="21"/>
      <c r="V6072" s="89"/>
      <c r="Z6072" s="73"/>
      <c r="AA6072" s="73">
        <v>4.9961568024596374</v>
      </c>
      <c r="AB6072" s="4"/>
      <c r="AC6072" s="74"/>
      <c r="AD6072" s="75"/>
      <c r="AE6072" s="75"/>
      <c r="AF6072" s="76"/>
      <c r="AJ6072" s="90"/>
      <c r="AK6072" s="18"/>
      <c r="AL6072" s="18">
        <f t="shared" si="483"/>
        <v>0</v>
      </c>
      <c r="AO6072" s="8">
        <v>0.6767733411377822</v>
      </c>
      <c r="AT6072" s="18"/>
      <c r="AU6072" s="91"/>
    </row>
    <row r="6073" ht="12.0" customHeight="1">
      <c r="A6073" s="97">
        <v>1503013.0</v>
      </c>
      <c r="B6073" s="92" t="s">
        <v>6477</v>
      </c>
      <c r="C6073" s="81" t="str">
        <f t="shared" si="481"/>
        <v/>
      </c>
      <c r="D6073" s="82">
        <v>161.49</v>
      </c>
      <c r="E6073" s="94"/>
      <c r="F6073" s="127">
        <f t="shared" si="482"/>
        <v>197.0178</v>
      </c>
      <c r="G6073" s="95" t="s">
        <v>246</v>
      </c>
      <c r="H6073" s="69"/>
      <c r="I6073" s="76"/>
      <c r="J6073" s="76"/>
      <c r="K6073" s="88"/>
      <c r="N6073" s="18"/>
      <c r="P6073" s="4">
        <v>133.0</v>
      </c>
      <c r="Q6073" s="4"/>
      <c r="R6073" s="4"/>
      <c r="S6073" s="21"/>
      <c r="T6073" s="21"/>
      <c r="V6073" s="89"/>
      <c r="Z6073" s="73"/>
      <c r="AA6073" s="73">
        <v>0.0</v>
      </c>
      <c r="AB6073" s="4"/>
      <c r="AC6073" s="74"/>
      <c r="AD6073" s="75"/>
      <c r="AE6073" s="75"/>
      <c r="AF6073" s="76"/>
      <c r="AJ6073" s="90"/>
      <c r="AK6073" s="18"/>
      <c r="AL6073" s="18">
        <f t="shared" si="483"/>
        <v>0</v>
      </c>
      <c r="AO6073" s="8">
        <v>0.33890230411332706</v>
      </c>
      <c r="AT6073" s="18"/>
      <c r="AU6073" s="91"/>
    </row>
    <row r="6074" ht="12.0" customHeight="1">
      <c r="A6074" s="97">
        <v>1503014.0</v>
      </c>
      <c r="B6074" s="92" t="s">
        <v>6478</v>
      </c>
      <c r="C6074" s="81" t="str">
        <f t="shared" si="481"/>
        <v/>
      </c>
      <c r="D6074" s="82">
        <v>192.64</v>
      </c>
      <c r="E6074" s="83" t="s">
        <v>245</v>
      </c>
      <c r="F6074" s="127">
        <f t="shared" si="482"/>
        <v>235.0208</v>
      </c>
      <c r="G6074" s="95" t="s">
        <v>246</v>
      </c>
      <c r="H6074" s="69"/>
      <c r="I6074" s="76"/>
      <c r="J6074" s="76"/>
      <c r="K6074" s="88"/>
      <c r="N6074" s="18"/>
      <c r="P6074" s="4">
        <v>133.0</v>
      </c>
      <c r="Q6074" s="4"/>
      <c r="R6074" s="4"/>
      <c r="S6074" s="21"/>
      <c r="T6074" s="21"/>
      <c r="V6074" s="89"/>
      <c r="Z6074" s="73"/>
      <c r="AA6074" s="73">
        <v>5.001699331596228</v>
      </c>
      <c r="AB6074" s="4"/>
      <c r="AC6074" s="74"/>
      <c r="AD6074" s="75"/>
      <c r="AE6074" s="75"/>
      <c r="AF6074" s="76"/>
      <c r="AJ6074" s="90"/>
      <c r="AK6074" s="18"/>
      <c r="AL6074" s="18">
        <f t="shared" si="483"/>
        <v>0</v>
      </c>
      <c r="AO6074" s="8">
        <v>4.346754548880276</v>
      </c>
      <c r="AT6074" s="18"/>
      <c r="AU6074" s="91"/>
    </row>
    <row r="6075" ht="12.0" customHeight="1">
      <c r="A6075" s="97">
        <v>5703015.0</v>
      </c>
      <c r="B6075" s="92" t="s">
        <v>6479</v>
      </c>
      <c r="C6075" s="81" t="str">
        <f t="shared" si="481"/>
        <v/>
      </c>
      <c r="D6075" s="82">
        <v>288.95</v>
      </c>
      <c r="E6075" s="94" t="s">
        <v>245</v>
      </c>
      <c r="F6075" s="84">
        <f t="shared" si="482"/>
        <v>352.519</v>
      </c>
      <c r="G6075" s="95" t="s">
        <v>246</v>
      </c>
      <c r="H6075" s="69"/>
      <c r="I6075" s="76"/>
      <c r="J6075" s="76"/>
      <c r="K6075" s="88"/>
      <c r="N6075" s="18"/>
      <c r="P6075" s="4">
        <v>133.0</v>
      </c>
      <c r="Q6075" s="4"/>
      <c r="R6075" s="4"/>
      <c r="S6075" s="21"/>
      <c r="T6075" s="21"/>
      <c r="V6075" s="89"/>
      <c r="Z6075" s="73"/>
      <c r="AA6075" s="73">
        <v>5.001239157372993</v>
      </c>
      <c r="AB6075" s="4"/>
      <c r="AC6075" s="74"/>
      <c r="AD6075" s="75"/>
      <c r="AE6075" s="75"/>
      <c r="AF6075" s="76"/>
      <c r="AJ6075" s="90">
        <v>1503015.0</v>
      </c>
      <c r="AK6075" s="18"/>
      <c r="AL6075" s="18">
        <f t="shared" si="483"/>
        <v>0</v>
      </c>
      <c r="AO6075" s="8">
        <v>0.3132904491270991</v>
      </c>
      <c r="AT6075" s="18"/>
      <c r="AU6075" s="91"/>
    </row>
    <row r="6076" ht="12.0" customHeight="1">
      <c r="A6076" s="97">
        <v>5703016.0</v>
      </c>
      <c r="B6076" s="92" t="s">
        <v>6480</v>
      </c>
      <c r="C6076" s="81" t="str">
        <f t="shared" si="481"/>
        <v/>
      </c>
      <c r="D6076" s="82">
        <v>277.39</v>
      </c>
      <c r="E6076" s="94"/>
      <c r="F6076" s="84">
        <f t="shared" si="482"/>
        <v>338.4158</v>
      </c>
      <c r="G6076" s="95" t="s">
        <v>246</v>
      </c>
      <c r="H6076" s="69"/>
      <c r="I6076" s="76"/>
      <c r="J6076" s="76"/>
      <c r="K6076" s="88"/>
      <c r="N6076" s="18"/>
      <c r="P6076" s="4">
        <v>133.0</v>
      </c>
      <c r="Q6076" s="4"/>
      <c r="R6076" s="4"/>
      <c r="S6076" s="21"/>
      <c r="T6076" s="21"/>
      <c r="V6076" s="89"/>
      <c r="Z6076" s="73"/>
      <c r="AA6076" s="73">
        <v>4.997934737711688</v>
      </c>
      <c r="AB6076" s="4"/>
      <c r="AC6076" s="74"/>
      <c r="AD6076" s="75"/>
      <c r="AE6076" s="75"/>
      <c r="AF6076" s="76"/>
      <c r="AJ6076" s="90">
        <v>1503016.0</v>
      </c>
      <c r="AK6076" s="18"/>
      <c r="AL6076" s="18">
        <f t="shared" si="483"/>
        <v>0</v>
      </c>
      <c r="AO6076" s="8">
        <v>0.5538909687954966</v>
      </c>
      <c r="AT6076" s="18"/>
      <c r="AU6076" s="91"/>
    </row>
    <row r="6077" ht="12.0" customHeight="1">
      <c r="A6077" s="97">
        <v>1503017.0</v>
      </c>
      <c r="B6077" s="92" t="s">
        <v>6481</v>
      </c>
      <c r="C6077" s="81" t="str">
        <f t="shared" si="481"/>
        <v/>
      </c>
      <c r="D6077" s="82">
        <v>213.56</v>
      </c>
      <c r="E6077" s="83" t="s">
        <v>245</v>
      </c>
      <c r="F6077" s="127">
        <f t="shared" si="482"/>
        <v>260.5432</v>
      </c>
      <c r="G6077" s="95" t="s">
        <v>246</v>
      </c>
      <c r="H6077" s="69"/>
      <c r="I6077" s="76"/>
      <c r="J6077" s="76"/>
      <c r="K6077" s="88"/>
      <c r="N6077" s="18"/>
      <c r="P6077" s="4">
        <v>133.0</v>
      </c>
      <c r="Q6077" s="4"/>
      <c r="R6077" s="4"/>
      <c r="S6077" s="21"/>
      <c r="T6077" s="21"/>
      <c r="V6077" s="89"/>
      <c r="Z6077" s="73"/>
      <c r="AA6077" s="73">
        <v>5.00119760479042</v>
      </c>
      <c r="AB6077" s="4"/>
      <c r="AC6077" s="74"/>
      <c r="AD6077" s="75"/>
      <c r="AE6077" s="75"/>
      <c r="AF6077" s="76"/>
      <c r="AJ6077" s="90"/>
      <c r="AK6077" s="18"/>
      <c r="AL6077" s="18">
        <f t="shared" si="483"/>
        <v>0</v>
      </c>
      <c r="AO6077" s="8">
        <v>1.960476672355067</v>
      </c>
      <c r="AT6077" s="18"/>
      <c r="AU6077" s="91"/>
    </row>
    <row r="6078" ht="12.0" customHeight="1">
      <c r="A6078" s="109">
        <v>1503018.0</v>
      </c>
      <c r="B6078" s="110" t="s">
        <v>6482</v>
      </c>
      <c r="C6078" s="81" t="str">
        <f t="shared" si="481"/>
        <v/>
      </c>
      <c r="D6078" s="82">
        <v>213.56</v>
      </c>
      <c r="E6078" s="83" t="s">
        <v>245</v>
      </c>
      <c r="F6078" s="183">
        <f t="shared" si="482"/>
        <v>260.5432</v>
      </c>
      <c r="G6078" s="112" t="s">
        <v>246</v>
      </c>
      <c r="H6078" s="69"/>
      <c r="I6078" s="76"/>
      <c r="J6078" s="76"/>
      <c r="K6078" s="88"/>
      <c r="N6078" s="18"/>
      <c r="P6078" s="4">
        <v>133.0</v>
      </c>
      <c r="Q6078" s="4"/>
      <c r="R6078" s="4"/>
      <c r="S6078" s="21"/>
      <c r="T6078" s="21"/>
      <c r="V6078" s="89"/>
      <c r="Z6078" s="73"/>
      <c r="AA6078" s="73">
        <v>5.00119760479042</v>
      </c>
      <c r="AB6078" s="4"/>
      <c r="AC6078" s="74"/>
      <c r="AD6078" s="75"/>
      <c r="AE6078" s="75"/>
      <c r="AF6078" s="76"/>
      <c r="AJ6078" s="90"/>
      <c r="AK6078" s="18"/>
      <c r="AL6078" s="18">
        <f t="shared" si="483"/>
        <v>0</v>
      </c>
      <c r="AO6078" s="8">
        <v>1.4258012162582305</v>
      </c>
      <c r="AT6078" s="18"/>
      <c r="AU6078" s="91"/>
    </row>
    <row r="6079" ht="60.0" customHeight="1">
      <c r="A6079" s="62">
        <v>219.0</v>
      </c>
      <c r="B6079" s="113" t="s">
        <v>6483</v>
      </c>
      <c r="C6079" s="66"/>
      <c r="D6079" s="82"/>
      <c r="E6079" s="66"/>
      <c r="F6079" s="114"/>
      <c r="G6079" s="68"/>
      <c r="H6079" s="69"/>
      <c r="I6079" s="70"/>
      <c r="J6079" s="71"/>
      <c r="K6079" s="71"/>
      <c r="N6079" s="18"/>
      <c r="P6079" s="4">
        <v>134.0</v>
      </c>
      <c r="Q6079" s="4"/>
      <c r="R6079" s="5"/>
      <c r="S6079" s="21"/>
      <c r="T6079" s="21"/>
      <c r="V6079" s="72"/>
      <c r="Z6079" s="73"/>
      <c r="AA6079" s="73"/>
      <c r="AB6079" s="4"/>
      <c r="AC6079" s="74"/>
      <c r="AD6079" s="75"/>
      <c r="AE6079" s="75"/>
      <c r="AF6079" s="76"/>
      <c r="AJ6079" s="90"/>
      <c r="AK6079" s="18"/>
      <c r="AL6079" s="18"/>
      <c r="AT6079" s="18"/>
      <c r="AU6079" s="91"/>
    </row>
    <row r="6080" ht="12.0" customHeight="1">
      <c r="A6080" s="79">
        <v>5702001.0</v>
      </c>
      <c r="B6080" s="80" t="s">
        <v>6484</v>
      </c>
      <c r="C6080" s="81"/>
      <c r="D6080" s="82">
        <v>543.2</v>
      </c>
      <c r="E6080" s="83"/>
      <c r="F6080" s="84">
        <f t="shared" ref="F6080:F6094" si="484">D6080*1.22</f>
        <v>662.704</v>
      </c>
      <c r="G6080" s="85" t="s">
        <v>246</v>
      </c>
      <c r="H6080" s="69"/>
      <c r="I6080" s="87" t="s">
        <v>538</v>
      </c>
      <c r="J6080" s="76"/>
      <c r="K6080" s="88"/>
      <c r="N6080" s="18"/>
      <c r="P6080" s="4">
        <v>134.0</v>
      </c>
      <c r="Q6080" s="4"/>
      <c r="R6080" s="4"/>
      <c r="S6080" s="21"/>
      <c r="T6080" s="21"/>
      <c r="V6080" s="89"/>
      <c r="Z6080" s="73"/>
      <c r="AA6080" s="73">
        <v>4.999077174572193</v>
      </c>
      <c r="AB6080" s="4"/>
      <c r="AC6080" s="74"/>
      <c r="AD6080" s="75"/>
      <c r="AE6080" s="75"/>
      <c r="AF6080" s="76"/>
      <c r="AJ6080" s="90">
        <v>1502001.0</v>
      </c>
      <c r="AK6080" s="18"/>
      <c r="AL6080" s="18"/>
      <c r="AT6080" s="18"/>
      <c r="AU6080" s="91"/>
    </row>
    <row r="6081" ht="12.0" customHeight="1">
      <c r="A6081" s="97">
        <v>5702002.0</v>
      </c>
      <c r="B6081" s="92" t="s">
        <v>6485</v>
      </c>
      <c r="C6081" s="81"/>
      <c r="D6081" s="82">
        <v>541.81</v>
      </c>
      <c r="E6081" s="94"/>
      <c r="F6081" s="84">
        <f t="shared" si="484"/>
        <v>661.0082</v>
      </c>
      <c r="G6081" s="95" t="s">
        <v>246</v>
      </c>
      <c r="H6081" s="69"/>
      <c r="I6081" s="187" t="s">
        <v>6486</v>
      </c>
      <c r="J6081" s="76"/>
      <c r="K6081" s="88"/>
      <c r="N6081" s="18"/>
      <c r="P6081" s="4">
        <v>134.0</v>
      </c>
      <c r="Q6081" s="4"/>
      <c r="R6081" s="4"/>
      <c r="S6081" s="21"/>
      <c r="T6081" s="21"/>
      <c r="V6081" s="89"/>
      <c r="Z6081" s="73"/>
      <c r="AA6081" s="73">
        <v>5.0011895006740446</v>
      </c>
      <c r="AB6081" s="4"/>
      <c r="AC6081" s="74"/>
      <c r="AD6081" s="75"/>
      <c r="AE6081" s="75"/>
      <c r="AF6081" s="76"/>
      <c r="AJ6081" s="90">
        <v>1502002.0</v>
      </c>
      <c r="AK6081" s="18"/>
      <c r="AL6081" s="18"/>
      <c r="AT6081" s="18"/>
      <c r="AU6081" s="91"/>
    </row>
    <row r="6082" ht="12.0" customHeight="1">
      <c r="A6082" s="97">
        <v>5702003.0</v>
      </c>
      <c r="B6082" s="92" t="s">
        <v>6487</v>
      </c>
      <c r="C6082" s="81"/>
      <c r="D6082" s="82">
        <v>581.22</v>
      </c>
      <c r="E6082" s="94"/>
      <c r="F6082" s="84">
        <f t="shared" si="484"/>
        <v>709.0884</v>
      </c>
      <c r="G6082" s="95" t="s">
        <v>246</v>
      </c>
      <c r="H6082" s="69"/>
      <c r="I6082" s="188"/>
      <c r="J6082" s="76"/>
      <c r="K6082" s="88"/>
      <c r="N6082" s="18"/>
      <c r="P6082" s="4">
        <v>134.0</v>
      </c>
      <c r="Q6082" s="4"/>
      <c r="R6082" s="4"/>
      <c r="S6082" s="21"/>
      <c r="T6082" s="21"/>
      <c r="V6082" s="89"/>
      <c r="Z6082" s="73"/>
      <c r="AA6082" s="73">
        <v>4.999753585333394</v>
      </c>
      <c r="AB6082" s="4"/>
      <c r="AC6082" s="74"/>
      <c r="AD6082" s="75"/>
      <c r="AE6082" s="75"/>
      <c r="AF6082" s="76"/>
      <c r="AJ6082" s="90">
        <v>1502003.0</v>
      </c>
      <c r="AK6082" s="18"/>
      <c r="AL6082" s="18"/>
      <c r="AT6082" s="18"/>
      <c r="AU6082" s="91"/>
    </row>
    <row r="6083" ht="12.0" customHeight="1">
      <c r="A6083" s="97">
        <v>5702004.0</v>
      </c>
      <c r="B6083" s="92" t="s">
        <v>6488</v>
      </c>
      <c r="C6083" s="81"/>
      <c r="D6083" s="82">
        <v>760.71</v>
      </c>
      <c r="E6083" s="94" t="s">
        <v>245</v>
      </c>
      <c r="F6083" s="84">
        <f t="shared" si="484"/>
        <v>928.0662</v>
      </c>
      <c r="G6083" s="95" t="s">
        <v>246</v>
      </c>
      <c r="H6083" s="69"/>
      <c r="I6083" s="76"/>
      <c r="J6083" s="76"/>
      <c r="K6083" s="88"/>
      <c r="N6083" s="18"/>
      <c r="P6083" s="4">
        <v>134.0</v>
      </c>
      <c r="Q6083" s="4"/>
      <c r="R6083" s="4"/>
      <c r="S6083" s="21"/>
      <c r="T6083" s="21"/>
      <c r="V6083" s="89"/>
      <c r="Z6083" s="73"/>
      <c r="AA6083" s="73">
        <v>5.000470676833288</v>
      </c>
      <c r="AB6083" s="4"/>
      <c r="AC6083" s="74"/>
      <c r="AD6083" s="75"/>
      <c r="AE6083" s="75"/>
      <c r="AF6083" s="76"/>
      <c r="AJ6083" s="90">
        <v>1502004.0</v>
      </c>
      <c r="AK6083" s="18"/>
      <c r="AL6083" s="18"/>
      <c r="AT6083" s="18"/>
      <c r="AU6083" s="91"/>
    </row>
    <row r="6084" ht="12.0" customHeight="1">
      <c r="A6084" s="97">
        <v>1502005.0</v>
      </c>
      <c r="B6084" s="92" t="s">
        <v>6489</v>
      </c>
      <c r="C6084" s="81"/>
      <c r="D6084" s="82">
        <v>447.27</v>
      </c>
      <c r="E6084" s="83" t="s">
        <v>245</v>
      </c>
      <c r="F6084" s="127">
        <f t="shared" si="484"/>
        <v>545.6694</v>
      </c>
      <c r="G6084" s="95" t="s">
        <v>246</v>
      </c>
      <c r="H6084" s="69"/>
      <c r="I6084" s="187" t="s">
        <v>6490</v>
      </c>
      <c r="J6084" s="76"/>
      <c r="K6084" s="88"/>
      <c r="N6084" s="18"/>
      <c r="P6084" s="4">
        <v>134.0</v>
      </c>
      <c r="Q6084" s="4"/>
      <c r="R6084" s="4"/>
      <c r="S6084" s="21"/>
      <c r="T6084" s="21"/>
      <c r="V6084" s="89"/>
      <c r="Z6084" s="73"/>
      <c r="AA6084" s="73">
        <v>5.000848240372477</v>
      </c>
      <c r="AB6084" s="4"/>
      <c r="AC6084" s="74"/>
      <c r="AD6084" s="75"/>
      <c r="AE6084" s="75"/>
      <c r="AF6084" s="76"/>
      <c r="AJ6084" s="90"/>
      <c r="AK6084" s="18"/>
      <c r="AL6084" s="18"/>
      <c r="AT6084" s="18"/>
      <c r="AU6084" s="91"/>
    </row>
    <row r="6085" ht="12.0" customHeight="1">
      <c r="A6085" s="97">
        <v>5702006.0</v>
      </c>
      <c r="B6085" s="92" t="s">
        <v>6491</v>
      </c>
      <c r="C6085" s="81"/>
      <c r="D6085" s="82">
        <v>806.14</v>
      </c>
      <c r="E6085" s="94"/>
      <c r="F6085" s="84">
        <f t="shared" si="484"/>
        <v>983.4908</v>
      </c>
      <c r="G6085" s="95" t="s">
        <v>246</v>
      </c>
      <c r="H6085" s="69"/>
      <c r="I6085" s="188"/>
      <c r="J6085" s="76"/>
      <c r="K6085" s="88"/>
      <c r="N6085" s="18"/>
      <c r="P6085" s="4">
        <v>134.0</v>
      </c>
      <c r="Q6085" s="4"/>
      <c r="R6085" s="4"/>
      <c r="S6085" s="21"/>
      <c r="T6085" s="21"/>
      <c r="V6085" s="89"/>
      <c r="Z6085" s="73"/>
      <c r="AA6085" s="73">
        <v>4.999467007781689</v>
      </c>
      <c r="AB6085" s="4"/>
      <c r="AC6085" s="74"/>
      <c r="AD6085" s="75"/>
      <c r="AE6085" s="75"/>
      <c r="AF6085" s="76"/>
      <c r="AJ6085" s="90">
        <v>1502006.0</v>
      </c>
      <c r="AK6085" s="18"/>
      <c r="AL6085" s="18"/>
      <c r="AT6085" s="18"/>
      <c r="AU6085" s="91"/>
    </row>
    <row r="6086" ht="12.0" customHeight="1">
      <c r="A6086" s="97">
        <v>1502007.0</v>
      </c>
      <c r="B6086" s="92" t="s">
        <v>6492</v>
      </c>
      <c r="C6086" s="81"/>
      <c r="D6086" s="82">
        <v>465.11</v>
      </c>
      <c r="E6086" s="83" t="s">
        <v>245</v>
      </c>
      <c r="F6086" s="127">
        <f t="shared" si="484"/>
        <v>567.4342</v>
      </c>
      <c r="G6086" s="95" t="s">
        <v>246</v>
      </c>
      <c r="H6086" s="69"/>
      <c r="I6086" s="76"/>
      <c r="J6086" s="76"/>
      <c r="K6086" s="88"/>
      <c r="N6086" s="18"/>
      <c r="P6086" s="4">
        <v>134.0</v>
      </c>
      <c r="Q6086" s="4"/>
      <c r="R6086" s="4"/>
      <c r="S6086" s="21"/>
      <c r="T6086" s="21"/>
      <c r="V6086" s="89"/>
      <c r="Z6086" s="73"/>
      <c r="AA6086" s="73">
        <v>4.999375969475977</v>
      </c>
      <c r="AB6086" s="4"/>
      <c r="AC6086" s="74"/>
      <c r="AD6086" s="75"/>
      <c r="AE6086" s="75"/>
      <c r="AF6086" s="76"/>
      <c r="AJ6086" s="90"/>
      <c r="AK6086" s="18"/>
      <c r="AL6086" s="18"/>
      <c r="AT6086" s="18"/>
      <c r="AU6086" s="91"/>
    </row>
    <row r="6087" ht="12.0" customHeight="1">
      <c r="A6087" s="97">
        <v>5702008.0</v>
      </c>
      <c r="B6087" s="92" t="s">
        <v>6493</v>
      </c>
      <c r="C6087" s="81"/>
      <c r="D6087" s="82">
        <v>814.96</v>
      </c>
      <c r="E6087" s="94"/>
      <c r="F6087" s="84">
        <f t="shared" si="484"/>
        <v>994.2512</v>
      </c>
      <c r="G6087" s="95" t="s">
        <v>246</v>
      </c>
      <c r="H6087" s="69"/>
      <c r="I6087" s="76"/>
      <c r="J6087" s="76"/>
      <c r="K6087" s="88"/>
      <c r="N6087" s="18"/>
      <c r="P6087" s="4">
        <v>134.0</v>
      </c>
      <c r="Q6087" s="4"/>
      <c r="R6087" s="4"/>
      <c r="S6087" s="21"/>
      <c r="T6087" s="21"/>
      <c r="V6087" s="89"/>
      <c r="Z6087" s="73"/>
      <c r="AA6087" s="73">
        <v>4.999736393511753</v>
      </c>
      <c r="AB6087" s="4"/>
      <c r="AC6087" s="74"/>
      <c r="AD6087" s="75"/>
      <c r="AE6087" s="75"/>
      <c r="AF6087" s="76"/>
      <c r="AJ6087" s="90">
        <v>1502008.0</v>
      </c>
      <c r="AK6087" s="18"/>
      <c r="AL6087" s="18"/>
      <c r="AT6087" s="18"/>
      <c r="AU6087" s="91"/>
    </row>
    <row r="6088" ht="12.0" customHeight="1">
      <c r="A6088" s="97">
        <v>1502009.0</v>
      </c>
      <c r="B6088" s="92" t="s">
        <v>6494</v>
      </c>
      <c r="C6088" s="81"/>
      <c r="D6088" s="82">
        <v>482.96</v>
      </c>
      <c r="E6088" s="83" t="s">
        <v>245</v>
      </c>
      <c r="F6088" s="127">
        <f t="shared" si="484"/>
        <v>589.2112</v>
      </c>
      <c r="G6088" s="95" t="s">
        <v>246</v>
      </c>
      <c r="H6088" s="69"/>
      <c r="I6088" s="76"/>
      <c r="J6088" s="76"/>
      <c r="K6088" s="88"/>
      <c r="N6088" s="18"/>
      <c r="P6088" s="4">
        <v>134.0</v>
      </c>
      <c r="Q6088" s="4"/>
      <c r="R6088" s="4"/>
      <c r="S6088" s="21"/>
      <c r="T6088" s="21"/>
      <c r="V6088" s="89"/>
      <c r="Z6088" s="73"/>
      <c r="AA6088" s="73">
        <v>4.999999999999986</v>
      </c>
      <c r="AB6088" s="4"/>
      <c r="AC6088" s="74"/>
      <c r="AD6088" s="75"/>
      <c r="AE6088" s="75"/>
      <c r="AF6088" s="76"/>
      <c r="AJ6088" s="90"/>
      <c r="AK6088" s="18"/>
      <c r="AL6088" s="18"/>
      <c r="AT6088" s="18"/>
      <c r="AU6088" s="91"/>
    </row>
    <row r="6089" ht="12.0" customHeight="1">
      <c r="A6089" s="97">
        <v>5702010.0</v>
      </c>
      <c r="B6089" s="92" t="s">
        <v>6495</v>
      </c>
      <c r="C6089" s="81"/>
      <c r="D6089" s="82">
        <v>1047.99</v>
      </c>
      <c r="E6089" s="94"/>
      <c r="F6089" s="84">
        <f t="shared" si="484"/>
        <v>1278.5478</v>
      </c>
      <c r="G6089" s="95" t="s">
        <v>246</v>
      </c>
      <c r="H6089" s="69"/>
      <c r="I6089" s="76"/>
      <c r="J6089" s="76"/>
      <c r="K6089" s="88"/>
      <c r="N6089" s="18"/>
      <c r="P6089" s="4">
        <v>134.0</v>
      </c>
      <c r="Q6089" s="4"/>
      <c r="R6089" s="4"/>
      <c r="S6089" s="21"/>
      <c r="T6089" s="21"/>
      <c r="V6089" s="89"/>
      <c r="Z6089" s="73"/>
      <c r="AA6089" s="73">
        <v>5.000409981687483</v>
      </c>
      <c r="AB6089" s="4"/>
      <c r="AC6089" s="74"/>
      <c r="AD6089" s="75"/>
      <c r="AE6089" s="75"/>
      <c r="AF6089" s="76"/>
      <c r="AJ6089" s="90">
        <v>1502010.0</v>
      </c>
      <c r="AK6089" s="18"/>
      <c r="AL6089" s="18"/>
      <c r="AT6089" s="18"/>
      <c r="AU6089" s="91"/>
    </row>
    <row r="6090" ht="12.0" customHeight="1">
      <c r="A6090" s="97">
        <v>1502011.0</v>
      </c>
      <c r="B6090" s="92" t="s">
        <v>6496</v>
      </c>
      <c r="C6090" s="81"/>
      <c r="D6090" s="82">
        <v>787.46</v>
      </c>
      <c r="E6090" s="83" t="s">
        <v>245</v>
      </c>
      <c r="F6090" s="127">
        <f t="shared" si="484"/>
        <v>960.7012</v>
      </c>
      <c r="G6090" s="95" t="s">
        <v>246</v>
      </c>
      <c r="H6090" s="69"/>
      <c r="I6090" s="76"/>
      <c r="J6090" s="76"/>
      <c r="K6090" s="88"/>
      <c r="N6090" s="18"/>
      <c r="P6090" s="4">
        <v>134.0</v>
      </c>
      <c r="Q6090" s="4"/>
      <c r="R6090" s="4"/>
      <c r="S6090" s="21"/>
      <c r="T6090" s="21"/>
      <c r="V6090" s="89"/>
      <c r="Z6090" s="73"/>
      <c r="AA6090" s="73">
        <v>0.0</v>
      </c>
      <c r="AB6090" s="4"/>
      <c r="AC6090" s="74"/>
      <c r="AD6090" s="75"/>
      <c r="AE6090" s="75"/>
      <c r="AF6090" s="76"/>
      <c r="AJ6090" s="90"/>
      <c r="AK6090" s="18"/>
      <c r="AL6090" s="18"/>
      <c r="AT6090" s="18"/>
      <c r="AU6090" s="91"/>
    </row>
    <row r="6091" ht="12.0" customHeight="1">
      <c r="A6091" s="97">
        <v>1502012.0</v>
      </c>
      <c r="B6091" s="92" t="s">
        <v>6497</v>
      </c>
      <c r="C6091" s="81"/>
      <c r="D6091" s="82">
        <v>787.46</v>
      </c>
      <c r="E6091" s="83" t="s">
        <v>245</v>
      </c>
      <c r="F6091" s="127">
        <f t="shared" si="484"/>
        <v>960.7012</v>
      </c>
      <c r="G6091" s="95" t="s">
        <v>246</v>
      </c>
      <c r="H6091" s="69"/>
      <c r="I6091" s="76"/>
      <c r="J6091" s="76"/>
      <c r="K6091" s="88"/>
      <c r="N6091" s="18"/>
      <c r="P6091" s="4">
        <v>134.0</v>
      </c>
      <c r="Q6091" s="4"/>
      <c r="R6091" s="4"/>
      <c r="S6091" s="21"/>
      <c r="T6091" s="21"/>
      <c r="V6091" s="89"/>
      <c r="Z6091" s="73"/>
      <c r="AA6091" s="73">
        <v>0.0</v>
      </c>
      <c r="AB6091" s="4"/>
      <c r="AC6091" s="74"/>
      <c r="AD6091" s="75"/>
      <c r="AE6091" s="75"/>
      <c r="AF6091" s="76"/>
      <c r="AJ6091" s="90"/>
      <c r="AK6091" s="18"/>
      <c r="AL6091" s="18"/>
      <c r="AT6091" s="18"/>
      <c r="AU6091" s="91"/>
    </row>
    <row r="6092" ht="12.0" customHeight="1">
      <c r="A6092" s="97">
        <v>5702013.0</v>
      </c>
      <c r="B6092" s="92" t="s">
        <v>6498</v>
      </c>
      <c r="C6092" s="81"/>
      <c r="D6092" s="82">
        <v>1303.42</v>
      </c>
      <c r="E6092" s="94" t="s">
        <v>245</v>
      </c>
      <c r="F6092" s="84">
        <f t="shared" si="484"/>
        <v>1590.1724</v>
      </c>
      <c r="G6092" s="95" t="s">
        <v>246</v>
      </c>
      <c r="H6092" s="69"/>
      <c r="I6092" s="76"/>
      <c r="J6092" s="76"/>
      <c r="K6092" s="88"/>
      <c r="N6092" s="18"/>
      <c r="P6092" s="4">
        <v>134.0</v>
      </c>
      <c r="Q6092" s="4"/>
      <c r="R6092" s="4"/>
      <c r="S6092" s="21"/>
      <c r="T6092" s="21"/>
      <c r="V6092" s="89"/>
      <c r="Z6092" s="73"/>
      <c r="AA6092" s="73">
        <v>0.0</v>
      </c>
      <c r="AB6092" s="4"/>
      <c r="AC6092" s="74"/>
      <c r="AD6092" s="75"/>
      <c r="AE6092" s="75"/>
      <c r="AF6092" s="76"/>
      <c r="AJ6092" s="90">
        <v>1502013.0</v>
      </c>
      <c r="AK6092" s="18"/>
      <c r="AL6092" s="18"/>
      <c r="AT6092" s="18"/>
      <c r="AU6092" s="91"/>
    </row>
    <row r="6093" ht="12.0" customHeight="1">
      <c r="A6093" s="97">
        <v>5702014.0</v>
      </c>
      <c r="B6093" s="92" t="s">
        <v>6499</v>
      </c>
      <c r="C6093" s="81"/>
      <c r="D6093" s="82">
        <v>1405.02</v>
      </c>
      <c r="E6093" s="94"/>
      <c r="F6093" s="84">
        <f t="shared" si="484"/>
        <v>1714.1244</v>
      </c>
      <c r="G6093" s="95" t="s">
        <v>246</v>
      </c>
      <c r="H6093" s="69"/>
      <c r="I6093" s="76"/>
      <c r="J6093" s="76"/>
      <c r="K6093" s="88"/>
      <c r="N6093" s="18"/>
      <c r="P6093" s="4">
        <v>134.0</v>
      </c>
      <c r="Q6093" s="4"/>
      <c r="R6093" s="4"/>
      <c r="S6093" s="21"/>
      <c r="T6093" s="21"/>
      <c r="V6093" s="89"/>
      <c r="Z6093" s="73"/>
      <c r="AA6093" s="73">
        <v>4.999898065278998</v>
      </c>
      <c r="AB6093" s="4"/>
      <c r="AC6093" s="74"/>
      <c r="AD6093" s="75"/>
      <c r="AE6093" s="75"/>
      <c r="AF6093" s="76"/>
      <c r="AJ6093" s="90">
        <v>1502014.0</v>
      </c>
      <c r="AK6093" s="18"/>
      <c r="AL6093" s="18"/>
      <c r="AT6093" s="18"/>
      <c r="AU6093" s="91"/>
    </row>
    <row r="6094" ht="12.0" customHeight="1">
      <c r="A6094" s="109">
        <v>1502015.0</v>
      </c>
      <c r="B6094" s="110" t="s">
        <v>6500</v>
      </c>
      <c r="C6094" s="81"/>
      <c r="D6094" s="82">
        <v>1074.11</v>
      </c>
      <c r="E6094" s="83" t="s">
        <v>245</v>
      </c>
      <c r="F6094" s="183">
        <f t="shared" si="484"/>
        <v>1310.4142</v>
      </c>
      <c r="G6094" s="112" t="s">
        <v>246</v>
      </c>
      <c r="H6094" s="69"/>
      <c r="I6094" s="76"/>
      <c r="J6094" s="76"/>
      <c r="K6094" s="88"/>
      <c r="N6094" s="18"/>
      <c r="P6094" s="4">
        <v>134.0</v>
      </c>
      <c r="Q6094" s="4"/>
      <c r="R6094" s="4"/>
      <c r="S6094" s="21"/>
      <c r="T6094" s="21"/>
      <c r="V6094" s="89"/>
      <c r="Z6094" s="73"/>
      <c r="AA6094" s="73">
        <v>4.99959404234589</v>
      </c>
      <c r="AB6094" s="4"/>
      <c r="AC6094" s="74"/>
      <c r="AD6094" s="75"/>
      <c r="AE6094" s="75"/>
      <c r="AF6094" s="76"/>
      <c r="AJ6094" s="90"/>
      <c r="AK6094" s="18"/>
      <c r="AL6094" s="18"/>
      <c r="AT6094" s="18"/>
      <c r="AU6094" s="91"/>
    </row>
    <row r="6095" ht="60.0" customHeight="1">
      <c r="A6095" s="62">
        <v>220.0</v>
      </c>
      <c r="B6095" s="113" t="s">
        <v>6501</v>
      </c>
      <c r="C6095" s="66"/>
      <c r="D6095" s="82"/>
      <c r="E6095" s="66"/>
      <c r="F6095" s="114"/>
      <c r="G6095" s="68"/>
      <c r="H6095" s="69"/>
      <c r="I6095" s="70"/>
      <c r="J6095" s="71"/>
      <c r="K6095" s="71"/>
      <c r="N6095" s="18"/>
      <c r="P6095" s="4">
        <v>135.0</v>
      </c>
      <c r="Q6095" s="4"/>
      <c r="R6095" s="5"/>
      <c r="S6095" s="21"/>
      <c r="T6095" s="21"/>
      <c r="V6095" s="72"/>
      <c r="Z6095" s="73"/>
      <c r="AA6095" s="73"/>
      <c r="AB6095" s="4"/>
      <c r="AC6095" s="74"/>
      <c r="AD6095" s="76"/>
      <c r="AE6095" s="75"/>
      <c r="AF6095" s="75"/>
      <c r="AJ6095" s="90"/>
      <c r="AK6095" s="18"/>
      <c r="AT6095" s="18"/>
      <c r="AU6095" s="91"/>
    </row>
    <row r="6096" ht="12.0" customHeight="1">
      <c r="A6096" s="79">
        <v>1505001.0</v>
      </c>
      <c r="B6096" s="80" t="s">
        <v>6502</v>
      </c>
      <c r="C6096" s="81"/>
      <c r="D6096" s="82">
        <v>340.2</v>
      </c>
      <c r="E6096" s="83" t="s">
        <v>372</v>
      </c>
      <c r="F6096" s="84">
        <f t="shared" ref="F6096:F6111" si="485">D6096*1.22</f>
        <v>415.044</v>
      </c>
      <c r="G6096" s="85" t="s">
        <v>246</v>
      </c>
      <c r="H6096" s="69"/>
      <c r="I6096" s="87" t="s">
        <v>538</v>
      </c>
      <c r="J6096" s="76"/>
      <c r="K6096" s="88"/>
      <c r="N6096" s="18"/>
      <c r="P6096" s="4">
        <v>135.0</v>
      </c>
      <c r="Q6096" s="4"/>
      <c r="R6096" s="4"/>
      <c r="S6096" s="21"/>
      <c r="T6096" s="21"/>
      <c r="V6096" s="89"/>
      <c r="Z6096" s="73"/>
      <c r="AA6096" s="73">
        <v>0.0</v>
      </c>
      <c r="AB6096" s="4"/>
      <c r="AC6096" s="74"/>
      <c r="AD6096" s="76"/>
      <c r="AE6096" s="75"/>
      <c r="AF6096" s="75"/>
      <c r="AJ6096" s="90"/>
      <c r="AK6096" s="18"/>
      <c r="AL6096" s="18"/>
      <c r="AT6096" s="18"/>
      <c r="AU6096" s="91"/>
    </row>
    <row r="6097" ht="12.0" customHeight="1">
      <c r="A6097" s="97">
        <v>1505002.0</v>
      </c>
      <c r="B6097" s="92" t="s">
        <v>6503</v>
      </c>
      <c r="C6097" s="81"/>
      <c r="D6097" s="82">
        <v>340.2</v>
      </c>
      <c r="E6097" s="94" t="s">
        <v>245</v>
      </c>
      <c r="F6097" s="84">
        <f t="shared" si="485"/>
        <v>415.044</v>
      </c>
      <c r="G6097" s="95" t="s">
        <v>246</v>
      </c>
      <c r="H6097" s="69"/>
      <c r="I6097" s="187" t="s">
        <v>6504</v>
      </c>
      <c r="J6097" s="76"/>
      <c r="K6097" s="88"/>
      <c r="N6097" s="18"/>
      <c r="P6097" s="4">
        <v>135.0</v>
      </c>
      <c r="Q6097" s="4"/>
      <c r="R6097" s="4"/>
      <c r="S6097" s="21"/>
      <c r="T6097" s="21"/>
      <c r="V6097" s="89"/>
      <c r="Z6097" s="73"/>
      <c r="AA6097" s="73">
        <v>0.0</v>
      </c>
      <c r="AB6097" s="4"/>
      <c r="AC6097" s="74"/>
      <c r="AD6097" s="76"/>
      <c r="AE6097" s="75"/>
      <c r="AF6097" s="75"/>
      <c r="AJ6097" s="90"/>
      <c r="AK6097" s="18"/>
      <c r="AL6097" s="18"/>
      <c r="AT6097" s="18"/>
      <c r="AU6097" s="91"/>
    </row>
    <row r="6098" ht="12.0" customHeight="1">
      <c r="A6098" s="97">
        <v>1505003.0</v>
      </c>
      <c r="B6098" s="92" t="s">
        <v>6505</v>
      </c>
      <c r="C6098" s="81"/>
      <c r="D6098" s="82">
        <v>381.26</v>
      </c>
      <c r="E6098" s="94"/>
      <c r="F6098" s="84">
        <f t="shared" si="485"/>
        <v>465.1372</v>
      </c>
      <c r="G6098" s="95" t="s">
        <v>246</v>
      </c>
      <c r="H6098" s="69"/>
      <c r="I6098" s="188"/>
      <c r="J6098" s="76"/>
      <c r="K6098" s="88"/>
      <c r="N6098" s="18"/>
      <c r="P6098" s="4">
        <v>135.0</v>
      </c>
      <c r="Q6098" s="4"/>
      <c r="R6098" s="4"/>
      <c r="S6098" s="21"/>
      <c r="T6098" s="21"/>
      <c r="V6098" s="89"/>
      <c r="Z6098" s="73"/>
      <c r="AA6098" s="73">
        <v>0.0</v>
      </c>
      <c r="AB6098" s="4"/>
      <c r="AC6098" s="74"/>
      <c r="AD6098" s="76"/>
      <c r="AE6098" s="75"/>
      <c r="AF6098" s="75"/>
      <c r="AJ6098" s="90"/>
      <c r="AK6098" s="18"/>
      <c r="AL6098" s="18"/>
      <c r="AT6098" s="18"/>
      <c r="AU6098" s="91"/>
    </row>
    <row r="6099" ht="12.0" customHeight="1">
      <c r="A6099" s="97">
        <v>1505004.0</v>
      </c>
      <c r="B6099" s="92" t="s">
        <v>6506</v>
      </c>
      <c r="C6099" s="81"/>
      <c r="D6099" s="82">
        <v>436.33</v>
      </c>
      <c r="E6099" s="94"/>
      <c r="F6099" s="84">
        <f t="shared" si="485"/>
        <v>532.3226</v>
      </c>
      <c r="G6099" s="95" t="s">
        <v>246</v>
      </c>
      <c r="H6099" s="69"/>
      <c r="I6099" s="76"/>
      <c r="J6099" s="76"/>
      <c r="K6099" s="88"/>
      <c r="N6099" s="18"/>
      <c r="P6099" s="4">
        <v>135.0</v>
      </c>
      <c r="Q6099" s="4"/>
      <c r="R6099" s="4"/>
      <c r="S6099" s="21"/>
      <c r="T6099" s="21"/>
      <c r="V6099" s="89"/>
      <c r="Z6099" s="73"/>
      <c r="AA6099" s="73">
        <v>0.0</v>
      </c>
      <c r="AB6099" s="4"/>
      <c r="AC6099" s="74"/>
      <c r="AD6099" s="76"/>
      <c r="AE6099" s="75"/>
      <c r="AF6099" s="75"/>
      <c r="AJ6099" s="90"/>
      <c r="AK6099" s="18"/>
      <c r="AL6099" s="18"/>
      <c r="AT6099" s="18"/>
      <c r="AU6099" s="91"/>
    </row>
    <row r="6100" ht="12.0" customHeight="1">
      <c r="A6100" s="97">
        <v>1505005.0</v>
      </c>
      <c r="B6100" s="92" t="s">
        <v>6507</v>
      </c>
      <c r="C6100" s="81"/>
      <c r="D6100" s="82">
        <v>473.05</v>
      </c>
      <c r="E6100" s="94"/>
      <c r="F6100" s="84">
        <f t="shared" si="485"/>
        <v>577.121</v>
      </c>
      <c r="G6100" s="95" t="s">
        <v>246</v>
      </c>
      <c r="H6100" s="69"/>
      <c r="I6100" s="187" t="s">
        <v>6508</v>
      </c>
      <c r="J6100" s="76"/>
      <c r="K6100" s="88"/>
      <c r="N6100" s="18"/>
      <c r="P6100" s="4">
        <v>135.0</v>
      </c>
      <c r="Q6100" s="4"/>
      <c r="R6100" s="4"/>
      <c r="S6100" s="21"/>
      <c r="T6100" s="21"/>
      <c r="V6100" s="89"/>
      <c r="Z6100" s="73"/>
      <c r="AA6100" s="73">
        <v>0.0</v>
      </c>
      <c r="AB6100" s="4"/>
      <c r="AC6100" s="74"/>
      <c r="AD6100" s="76"/>
      <c r="AE6100" s="75"/>
      <c r="AF6100" s="75"/>
      <c r="AJ6100" s="90"/>
      <c r="AK6100" s="18"/>
      <c r="AL6100" s="18"/>
      <c r="AT6100" s="18"/>
      <c r="AU6100" s="91"/>
    </row>
    <row r="6101" ht="12.0" customHeight="1">
      <c r="A6101" s="97">
        <v>1505006.0</v>
      </c>
      <c r="B6101" s="92" t="s">
        <v>6509</v>
      </c>
      <c r="C6101" s="81"/>
      <c r="D6101" s="82">
        <v>691.2</v>
      </c>
      <c r="E6101" s="94"/>
      <c r="F6101" s="84">
        <f t="shared" si="485"/>
        <v>843.264</v>
      </c>
      <c r="G6101" s="95" t="s">
        <v>246</v>
      </c>
      <c r="H6101" s="69"/>
      <c r="I6101" s="188"/>
      <c r="J6101" s="76"/>
      <c r="K6101" s="88"/>
      <c r="N6101" s="18"/>
      <c r="P6101" s="4">
        <v>135.0</v>
      </c>
      <c r="Q6101" s="4"/>
      <c r="R6101" s="4"/>
      <c r="S6101" s="21"/>
      <c r="T6101" s="21"/>
      <c r="V6101" s="89"/>
      <c r="Z6101" s="73"/>
      <c r="AA6101" s="73">
        <v>0.0</v>
      </c>
      <c r="AB6101" s="4"/>
      <c r="AC6101" s="74"/>
      <c r="AD6101" s="76"/>
      <c r="AE6101" s="75"/>
      <c r="AF6101" s="75"/>
      <c r="AJ6101" s="90"/>
      <c r="AK6101" s="18"/>
      <c r="AL6101" s="18"/>
      <c r="AT6101" s="18"/>
      <c r="AU6101" s="91"/>
    </row>
    <row r="6102" ht="12.0" customHeight="1">
      <c r="A6102" s="97">
        <v>1505007.0</v>
      </c>
      <c r="B6102" s="92" t="s">
        <v>6510</v>
      </c>
      <c r="C6102" s="81"/>
      <c r="D6102" s="82">
        <v>756.02</v>
      </c>
      <c r="E6102" s="94"/>
      <c r="F6102" s="84">
        <f t="shared" si="485"/>
        <v>922.3444</v>
      </c>
      <c r="G6102" s="95" t="s">
        <v>246</v>
      </c>
      <c r="H6102" s="69"/>
      <c r="I6102" s="76"/>
      <c r="J6102" s="76"/>
      <c r="K6102" s="88"/>
      <c r="N6102" s="18"/>
      <c r="P6102" s="4">
        <v>135.0</v>
      </c>
      <c r="Q6102" s="4"/>
      <c r="R6102" s="4"/>
      <c r="S6102" s="21"/>
      <c r="T6102" s="21"/>
      <c r="V6102" s="89"/>
      <c r="Z6102" s="73"/>
      <c r="AA6102" s="73">
        <v>0.0</v>
      </c>
      <c r="AB6102" s="4"/>
      <c r="AC6102" s="74"/>
      <c r="AD6102" s="76"/>
      <c r="AE6102" s="75"/>
      <c r="AF6102" s="75"/>
      <c r="AJ6102" s="90"/>
      <c r="AK6102" s="18"/>
      <c r="AL6102" s="18"/>
      <c r="AT6102" s="18"/>
      <c r="AU6102" s="91"/>
    </row>
    <row r="6103" ht="12.0" customHeight="1">
      <c r="A6103" s="97">
        <v>1505008.0</v>
      </c>
      <c r="B6103" s="92" t="s">
        <v>6511</v>
      </c>
      <c r="C6103" s="81"/>
      <c r="D6103" s="82">
        <v>1062.74</v>
      </c>
      <c r="E6103" s="94"/>
      <c r="F6103" s="84">
        <f t="shared" si="485"/>
        <v>1296.5428</v>
      </c>
      <c r="G6103" s="95" t="s">
        <v>246</v>
      </c>
      <c r="H6103" s="69"/>
      <c r="I6103" s="76"/>
      <c r="J6103" s="76"/>
      <c r="K6103" s="88"/>
      <c r="N6103" s="18"/>
      <c r="P6103" s="4">
        <v>135.0</v>
      </c>
      <c r="Q6103" s="4"/>
      <c r="R6103" s="4"/>
      <c r="S6103" s="21"/>
      <c r="T6103" s="21"/>
      <c r="V6103" s="89"/>
      <c r="Z6103" s="73"/>
      <c r="AA6103" s="73">
        <v>0.0</v>
      </c>
      <c r="AB6103" s="4"/>
      <c r="AC6103" s="74"/>
      <c r="AD6103" s="76"/>
      <c r="AE6103" s="75"/>
      <c r="AF6103" s="75"/>
      <c r="AJ6103" s="90"/>
      <c r="AK6103" s="18"/>
      <c r="AL6103" s="18"/>
      <c r="AT6103" s="18"/>
      <c r="AU6103" s="91"/>
    </row>
    <row r="6104" ht="12.0" customHeight="1">
      <c r="A6104" s="97">
        <v>1505009.0</v>
      </c>
      <c r="B6104" s="92" t="s">
        <v>6512</v>
      </c>
      <c r="C6104" s="81"/>
      <c r="D6104" s="82">
        <v>1361.89</v>
      </c>
      <c r="E6104" s="94" t="s">
        <v>245</v>
      </c>
      <c r="F6104" s="84">
        <f t="shared" si="485"/>
        <v>1661.5058</v>
      </c>
      <c r="G6104" s="95" t="s">
        <v>246</v>
      </c>
      <c r="H6104" s="69"/>
      <c r="I6104" s="76"/>
      <c r="J6104" s="76"/>
      <c r="K6104" s="88"/>
      <c r="N6104" s="18"/>
      <c r="P6104" s="4">
        <v>135.0</v>
      </c>
      <c r="Q6104" s="4"/>
      <c r="R6104" s="4"/>
      <c r="S6104" s="21"/>
      <c r="T6104" s="21"/>
      <c r="V6104" s="89"/>
      <c r="Z6104" s="73"/>
      <c r="AA6104" s="73">
        <v>0.0</v>
      </c>
      <c r="AB6104" s="4"/>
      <c r="AC6104" s="74"/>
      <c r="AD6104" s="76"/>
      <c r="AE6104" s="75"/>
      <c r="AF6104" s="75"/>
      <c r="AJ6104" s="90"/>
      <c r="AK6104" s="18"/>
      <c r="AL6104" s="18"/>
      <c r="AT6104" s="18"/>
      <c r="AU6104" s="91"/>
    </row>
    <row r="6105" ht="12.0" customHeight="1">
      <c r="A6105" s="97">
        <v>1505010.0</v>
      </c>
      <c r="B6105" s="92" t="s">
        <v>6513</v>
      </c>
      <c r="C6105" s="81"/>
      <c r="D6105" s="82">
        <v>1725.85</v>
      </c>
      <c r="E6105" s="94" t="s">
        <v>245</v>
      </c>
      <c r="F6105" s="84">
        <f t="shared" si="485"/>
        <v>2105.537</v>
      </c>
      <c r="G6105" s="95" t="s">
        <v>246</v>
      </c>
      <c r="H6105" s="69"/>
      <c r="I6105" s="76"/>
      <c r="J6105" s="76"/>
      <c r="K6105" s="88"/>
      <c r="N6105" s="18"/>
      <c r="P6105" s="4">
        <v>135.0</v>
      </c>
      <c r="Q6105" s="4"/>
      <c r="R6105" s="4"/>
      <c r="S6105" s="21"/>
      <c r="T6105" s="21"/>
      <c r="V6105" s="89"/>
      <c r="Z6105" s="73"/>
      <c r="AA6105" s="73">
        <v>0.0</v>
      </c>
      <c r="AB6105" s="4"/>
      <c r="AC6105" s="74"/>
      <c r="AD6105" s="76"/>
      <c r="AE6105" s="75"/>
      <c r="AF6105" s="75"/>
      <c r="AJ6105" s="90"/>
      <c r="AK6105" s="18"/>
      <c r="AL6105" s="18"/>
      <c r="AT6105" s="18"/>
      <c r="AU6105" s="91"/>
    </row>
    <row r="6106" ht="12.0" customHeight="1">
      <c r="A6106" s="97">
        <v>1505011.0</v>
      </c>
      <c r="B6106" s="92" t="s">
        <v>6514</v>
      </c>
      <c r="C6106" s="81"/>
      <c r="D6106" s="82">
        <v>2081.18</v>
      </c>
      <c r="E6106" s="94"/>
      <c r="F6106" s="84">
        <f t="shared" si="485"/>
        <v>2539.0396</v>
      </c>
      <c r="G6106" s="95" t="s">
        <v>246</v>
      </c>
      <c r="H6106" s="69"/>
      <c r="I6106" s="76"/>
      <c r="J6106" s="76"/>
      <c r="K6106" s="88"/>
      <c r="N6106" s="18"/>
      <c r="P6106" s="4">
        <v>135.0</v>
      </c>
      <c r="Q6106" s="4"/>
      <c r="R6106" s="4"/>
      <c r="S6106" s="21"/>
      <c r="T6106" s="21"/>
      <c r="V6106" s="89"/>
      <c r="Z6106" s="73"/>
      <c r="AA6106" s="73">
        <v>0.0</v>
      </c>
      <c r="AB6106" s="4"/>
      <c r="AC6106" s="74"/>
      <c r="AD6106" s="76"/>
      <c r="AE6106" s="75"/>
      <c r="AF6106" s="75"/>
      <c r="AJ6106" s="90"/>
      <c r="AK6106" s="18"/>
      <c r="AL6106" s="18"/>
      <c r="AT6106" s="18"/>
      <c r="AU6106" s="91"/>
    </row>
    <row r="6107" ht="12.0" customHeight="1">
      <c r="A6107" s="97">
        <v>1505012.0</v>
      </c>
      <c r="B6107" s="92" t="s">
        <v>6515</v>
      </c>
      <c r="C6107" s="81"/>
      <c r="D6107" s="82">
        <v>2563.95</v>
      </c>
      <c r="E6107" s="94"/>
      <c r="F6107" s="84">
        <f t="shared" si="485"/>
        <v>3128.019</v>
      </c>
      <c r="G6107" s="95" t="s">
        <v>246</v>
      </c>
      <c r="H6107" s="69"/>
      <c r="I6107" s="76"/>
      <c r="J6107" s="76"/>
      <c r="K6107" s="88"/>
      <c r="N6107" s="18"/>
      <c r="P6107" s="4">
        <v>135.0</v>
      </c>
      <c r="Q6107" s="4"/>
      <c r="R6107" s="4"/>
      <c r="S6107" s="21"/>
      <c r="T6107" s="21"/>
      <c r="V6107" s="89"/>
      <c r="Z6107" s="73"/>
      <c r="AA6107" s="73">
        <v>0.0</v>
      </c>
      <c r="AB6107" s="4"/>
      <c r="AC6107" s="74"/>
      <c r="AD6107" s="76"/>
      <c r="AE6107" s="75"/>
      <c r="AF6107" s="75"/>
      <c r="AJ6107" s="90"/>
      <c r="AK6107" s="18"/>
      <c r="AL6107" s="18"/>
      <c r="AT6107" s="18"/>
      <c r="AU6107" s="91"/>
    </row>
    <row r="6108" ht="12.0" customHeight="1">
      <c r="A6108" s="97">
        <v>1505013.0</v>
      </c>
      <c r="B6108" s="92" t="s">
        <v>6516</v>
      </c>
      <c r="C6108" s="81"/>
      <c r="D6108" s="82">
        <v>3718.5</v>
      </c>
      <c r="E6108" s="94" t="s">
        <v>245</v>
      </c>
      <c r="F6108" s="84">
        <f t="shared" si="485"/>
        <v>4536.57</v>
      </c>
      <c r="G6108" s="95" t="s">
        <v>246</v>
      </c>
      <c r="H6108" s="69"/>
      <c r="I6108" s="76"/>
      <c r="J6108" s="76"/>
      <c r="K6108" s="88"/>
      <c r="N6108" s="18"/>
      <c r="P6108" s="4">
        <v>135.0</v>
      </c>
      <c r="Q6108" s="4"/>
      <c r="R6108" s="4"/>
      <c r="S6108" s="21"/>
      <c r="T6108" s="21"/>
      <c r="V6108" s="89"/>
      <c r="Z6108" s="73"/>
      <c r="AA6108" s="73">
        <v>0.0</v>
      </c>
      <c r="AB6108" s="4"/>
      <c r="AC6108" s="74"/>
      <c r="AD6108" s="76"/>
      <c r="AE6108" s="75"/>
      <c r="AF6108" s="75"/>
      <c r="AJ6108" s="90"/>
      <c r="AK6108" s="18"/>
      <c r="AL6108" s="18"/>
      <c r="AT6108" s="18"/>
      <c r="AU6108" s="91"/>
    </row>
    <row r="6109" ht="12.0" customHeight="1">
      <c r="A6109" s="97">
        <v>1505014.0</v>
      </c>
      <c r="B6109" s="92" t="s">
        <v>6517</v>
      </c>
      <c r="C6109" s="81"/>
      <c r="D6109" s="82">
        <v>4155.91</v>
      </c>
      <c r="E6109" s="94" t="s">
        <v>245</v>
      </c>
      <c r="F6109" s="84">
        <f t="shared" si="485"/>
        <v>5070.2102</v>
      </c>
      <c r="G6109" s="95" t="s">
        <v>246</v>
      </c>
      <c r="H6109" s="69"/>
      <c r="I6109" s="76"/>
      <c r="J6109" s="76"/>
      <c r="K6109" s="88"/>
      <c r="N6109" s="18"/>
      <c r="P6109" s="4">
        <v>135.0</v>
      </c>
      <c r="Q6109" s="4"/>
      <c r="R6109" s="4"/>
      <c r="S6109" s="21"/>
      <c r="T6109" s="21"/>
      <c r="V6109" s="89"/>
      <c r="Z6109" s="73"/>
      <c r="AA6109" s="73">
        <v>0.0</v>
      </c>
      <c r="AB6109" s="4"/>
      <c r="AC6109" s="74"/>
      <c r="AD6109" s="76"/>
      <c r="AE6109" s="75"/>
      <c r="AF6109" s="75"/>
      <c r="AJ6109" s="90"/>
      <c r="AK6109" s="18"/>
      <c r="AL6109" s="18"/>
      <c r="AT6109" s="18"/>
      <c r="AU6109" s="91"/>
    </row>
    <row r="6110" ht="12.0" customHeight="1">
      <c r="A6110" s="97">
        <v>1505015.0</v>
      </c>
      <c r="B6110" s="92" t="s">
        <v>6518</v>
      </c>
      <c r="C6110" s="81"/>
      <c r="D6110" s="82">
        <v>4955.11</v>
      </c>
      <c r="E6110" s="94" t="s">
        <v>245</v>
      </c>
      <c r="F6110" s="84">
        <f t="shared" si="485"/>
        <v>6045.2342</v>
      </c>
      <c r="G6110" s="95" t="s">
        <v>246</v>
      </c>
      <c r="H6110" s="69"/>
      <c r="I6110" s="76"/>
      <c r="J6110" s="76"/>
      <c r="K6110" s="88"/>
      <c r="N6110" s="18"/>
      <c r="P6110" s="4">
        <v>135.0</v>
      </c>
      <c r="Q6110" s="4"/>
      <c r="R6110" s="4"/>
      <c r="S6110" s="21"/>
      <c r="T6110" s="21"/>
      <c r="V6110" s="89"/>
      <c r="Z6110" s="73"/>
      <c r="AA6110" s="73">
        <v>0.0</v>
      </c>
      <c r="AB6110" s="4"/>
      <c r="AC6110" s="74"/>
      <c r="AD6110" s="76"/>
      <c r="AE6110" s="75"/>
      <c r="AF6110" s="75"/>
      <c r="AJ6110" s="90"/>
      <c r="AK6110" s="18"/>
      <c r="AL6110" s="18"/>
      <c r="AT6110" s="18"/>
      <c r="AU6110" s="91"/>
    </row>
    <row r="6111" ht="12.0" customHeight="1">
      <c r="A6111" s="109">
        <v>1505016.0</v>
      </c>
      <c r="B6111" s="110" t="s">
        <v>6519</v>
      </c>
      <c r="C6111" s="81"/>
      <c r="D6111" s="82">
        <v>5867.73</v>
      </c>
      <c r="E6111" s="121"/>
      <c r="F6111" s="128">
        <f t="shared" si="485"/>
        <v>7158.6306</v>
      </c>
      <c r="G6111" s="112" t="s">
        <v>246</v>
      </c>
      <c r="H6111" s="69"/>
      <c r="I6111" s="76"/>
      <c r="J6111" s="76"/>
      <c r="K6111" s="88"/>
      <c r="N6111" s="18"/>
      <c r="P6111" s="4">
        <v>135.0</v>
      </c>
      <c r="Q6111" s="4"/>
      <c r="R6111" s="4"/>
      <c r="S6111" s="21"/>
      <c r="T6111" s="21"/>
      <c r="V6111" s="89"/>
      <c r="Z6111" s="73"/>
      <c r="AA6111" s="73">
        <v>0.0</v>
      </c>
      <c r="AB6111" s="4"/>
      <c r="AC6111" s="74"/>
      <c r="AD6111" s="76"/>
      <c r="AE6111" s="75"/>
      <c r="AF6111" s="75"/>
      <c r="AJ6111" s="90"/>
      <c r="AK6111" s="18"/>
      <c r="AL6111" s="18"/>
      <c r="AT6111" s="18"/>
      <c r="AU6111" s="91"/>
    </row>
    <row r="6112" ht="60.0" customHeight="1">
      <c r="A6112" s="62">
        <v>221.0</v>
      </c>
      <c r="B6112" s="113" t="s">
        <v>6520</v>
      </c>
      <c r="C6112" s="66"/>
      <c r="D6112" s="82"/>
      <c r="E6112" s="66"/>
      <c r="F6112" s="114"/>
      <c r="G6112" s="68"/>
      <c r="H6112" s="69"/>
      <c r="I6112" s="70">
        <v>0.0</v>
      </c>
      <c r="J6112" s="71"/>
      <c r="K6112" s="71"/>
      <c r="N6112" s="18"/>
      <c r="P6112" s="4">
        <v>136.0</v>
      </c>
      <c r="Q6112" s="4"/>
      <c r="R6112" s="5"/>
      <c r="S6112" s="21"/>
      <c r="T6112" s="21"/>
      <c r="V6112" s="72"/>
      <c r="Z6112" s="73"/>
      <c r="AA6112" s="73"/>
      <c r="AB6112" s="4"/>
      <c r="AC6112" s="74"/>
      <c r="AD6112" s="75"/>
      <c r="AE6112" s="75"/>
      <c r="AF6112" s="76"/>
      <c r="AJ6112" s="90"/>
      <c r="AK6112" s="18"/>
      <c r="AL6112" s="18"/>
      <c r="AT6112" s="18"/>
      <c r="AU6112" s="91"/>
    </row>
    <row r="6113" ht="12.0" customHeight="1">
      <c r="A6113" s="79">
        <v>5902001.0</v>
      </c>
      <c r="B6113" s="80" t="s">
        <v>6521</v>
      </c>
      <c r="C6113" s="81" t="str">
        <f t="shared" ref="C6113:C6133" si="486">IF(MROUND(AL6113/(AO6113*F6113),1)=0,"",MROUND(AL6113/(AO6113*F6113),1))</f>
        <v/>
      </c>
      <c r="D6113" s="82">
        <v>227.65</v>
      </c>
      <c r="E6113" s="83" t="s">
        <v>245</v>
      </c>
      <c r="F6113" s="84">
        <f t="shared" ref="F6113:F6133" si="487">D6113*1.22</f>
        <v>277.733</v>
      </c>
      <c r="G6113" s="85" t="s">
        <v>246</v>
      </c>
      <c r="H6113" s="69"/>
      <c r="I6113" s="87" t="s">
        <v>538</v>
      </c>
      <c r="J6113" s="76"/>
      <c r="K6113" s="88"/>
      <c r="N6113" s="18"/>
      <c r="P6113" s="4">
        <v>136.0</v>
      </c>
      <c r="Q6113" s="4"/>
      <c r="R6113" s="4"/>
      <c r="S6113" s="21"/>
      <c r="T6113" s="21"/>
      <c r="V6113" s="89"/>
      <c r="Z6113" s="73"/>
      <c r="AA6113" s="73">
        <v>15.000000000000014</v>
      </c>
      <c r="AB6113" s="4"/>
      <c r="AC6113" s="74"/>
      <c r="AD6113" s="75"/>
      <c r="AE6113" s="75"/>
      <c r="AF6113" s="76"/>
      <c r="AJ6113" s="90">
        <v>1902001.0</v>
      </c>
      <c r="AK6113" s="18"/>
      <c r="AL6113" s="18">
        <f t="shared" ref="AL6113:AL6133" si="488">$I$6112/21</f>
        <v>0</v>
      </c>
      <c r="AO6113" s="8">
        <v>11.888030978153946</v>
      </c>
      <c r="AT6113" s="18"/>
      <c r="AU6113" s="91"/>
    </row>
    <row r="6114" ht="12.0" customHeight="1">
      <c r="A6114" s="97">
        <v>5902002.0</v>
      </c>
      <c r="B6114" s="92" t="s">
        <v>6522</v>
      </c>
      <c r="C6114" s="81" t="str">
        <f t="shared" si="486"/>
        <v/>
      </c>
      <c r="D6114" s="82">
        <v>227.65</v>
      </c>
      <c r="E6114" s="94"/>
      <c r="F6114" s="84">
        <f t="shared" si="487"/>
        <v>277.733</v>
      </c>
      <c r="G6114" s="95" t="s">
        <v>274</v>
      </c>
      <c r="H6114" s="69"/>
      <c r="I6114" s="187" t="s">
        <v>6523</v>
      </c>
      <c r="J6114" s="100"/>
      <c r="K6114" s="88"/>
      <c r="N6114" s="18"/>
      <c r="P6114" s="4">
        <v>136.0</v>
      </c>
      <c r="Q6114" s="4"/>
      <c r="R6114" s="4"/>
      <c r="S6114" s="21"/>
      <c r="T6114" s="21"/>
      <c r="V6114" s="89"/>
      <c r="Z6114" s="73"/>
      <c r="AA6114" s="73">
        <v>15.000000000000014</v>
      </c>
      <c r="AB6114" s="4"/>
      <c r="AC6114" s="74"/>
      <c r="AD6114" s="75"/>
      <c r="AE6114" s="75"/>
      <c r="AF6114" s="76"/>
      <c r="AJ6114" s="90">
        <v>1902002.0</v>
      </c>
      <c r="AK6114" s="18"/>
      <c r="AL6114" s="18">
        <f t="shared" si="488"/>
        <v>0</v>
      </c>
      <c r="AO6114" s="8">
        <v>1.128610535900691</v>
      </c>
      <c r="AT6114" s="18"/>
      <c r="AU6114" s="91"/>
    </row>
    <row r="6115" ht="12.0" customHeight="1">
      <c r="A6115" s="97">
        <v>5902003.0</v>
      </c>
      <c r="B6115" s="92" t="s">
        <v>6524</v>
      </c>
      <c r="C6115" s="81" t="str">
        <f t="shared" si="486"/>
        <v/>
      </c>
      <c r="D6115" s="82">
        <v>227.65</v>
      </c>
      <c r="E6115" s="94" t="s">
        <v>245</v>
      </c>
      <c r="F6115" s="84">
        <f t="shared" si="487"/>
        <v>277.733</v>
      </c>
      <c r="G6115" s="95" t="s">
        <v>246</v>
      </c>
      <c r="H6115" s="69"/>
      <c r="I6115" s="188"/>
      <c r="J6115" s="76"/>
      <c r="K6115" s="88"/>
      <c r="N6115" s="18"/>
      <c r="P6115" s="4">
        <v>136.0</v>
      </c>
      <c r="Q6115" s="4"/>
      <c r="R6115" s="4"/>
      <c r="S6115" s="21"/>
      <c r="T6115" s="21"/>
      <c r="V6115" s="89"/>
      <c r="Z6115" s="73"/>
      <c r="AA6115" s="73">
        <v>15.000000000000014</v>
      </c>
      <c r="AB6115" s="4"/>
      <c r="AC6115" s="74"/>
      <c r="AD6115" s="75"/>
      <c r="AE6115" s="75"/>
      <c r="AF6115" s="76"/>
      <c r="AJ6115" s="90">
        <v>1902003.0</v>
      </c>
      <c r="AK6115" s="18"/>
      <c r="AL6115" s="18">
        <f t="shared" si="488"/>
        <v>0</v>
      </c>
      <c r="AO6115" s="8">
        <v>6.687017425211595</v>
      </c>
      <c r="AT6115" s="18"/>
      <c r="AU6115" s="91"/>
    </row>
    <row r="6116" ht="12.0" customHeight="1">
      <c r="A6116" s="97">
        <v>5902004.0</v>
      </c>
      <c r="B6116" s="92" t="s">
        <v>6525</v>
      </c>
      <c r="C6116" s="81" t="str">
        <f t="shared" si="486"/>
        <v/>
      </c>
      <c r="D6116" s="82">
        <v>227.65</v>
      </c>
      <c r="E6116" s="94"/>
      <c r="F6116" s="84">
        <f t="shared" si="487"/>
        <v>277.733</v>
      </c>
      <c r="G6116" s="95" t="s">
        <v>246</v>
      </c>
      <c r="H6116" s="69"/>
      <c r="I6116" s="87"/>
      <c r="J6116" s="76"/>
      <c r="K6116" s="88"/>
      <c r="N6116" s="18"/>
      <c r="P6116" s="4">
        <v>136.0</v>
      </c>
      <c r="Q6116" s="4"/>
      <c r="R6116" s="4"/>
      <c r="S6116" s="21"/>
      <c r="T6116" s="21"/>
      <c r="V6116" s="89"/>
      <c r="Z6116" s="73"/>
      <c r="AA6116" s="73">
        <v>15.000000000000014</v>
      </c>
      <c r="AB6116" s="4"/>
      <c r="AC6116" s="74"/>
      <c r="AD6116" s="75"/>
      <c r="AE6116" s="75"/>
      <c r="AF6116" s="76"/>
      <c r="AJ6116" s="90">
        <v>1902004.0</v>
      </c>
      <c r="AK6116" s="18"/>
      <c r="AL6116" s="18">
        <f t="shared" si="488"/>
        <v>0</v>
      </c>
      <c r="AO6116" s="8">
        <v>53.49613940169276</v>
      </c>
      <c r="AT6116" s="18"/>
      <c r="AU6116" s="91"/>
    </row>
    <row r="6117" ht="12.0" customHeight="1">
      <c r="A6117" s="97">
        <v>5902005.0</v>
      </c>
      <c r="B6117" s="92" t="s">
        <v>6526</v>
      </c>
      <c r="C6117" s="81" t="str">
        <f t="shared" si="486"/>
        <v/>
      </c>
      <c r="D6117" s="82">
        <v>227.65</v>
      </c>
      <c r="E6117" s="94" t="s">
        <v>245</v>
      </c>
      <c r="F6117" s="84">
        <f t="shared" si="487"/>
        <v>277.733</v>
      </c>
      <c r="G6117" s="95" t="s">
        <v>274</v>
      </c>
      <c r="H6117" s="69"/>
      <c r="I6117" s="87"/>
      <c r="J6117" s="100"/>
      <c r="K6117" s="88"/>
      <c r="N6117" s="18"/>
      <c r="P6117" s="4">
        <v>136.0</v>
      </c>
      <c r="Q6117" s="4"/>
      <c r="R6117" s="4"/>
      <c r="S6117" s="21"/>
      <c r="T6117" s="21"/>
      <c r="V6117" s="89"/>
      <c r="Z6117" s="73"/>
      <c r="AA6117" s="73">
        <v>15.000000000000014</v>
      </c>
      <c r="AB6117" s="4"/>
      <c r="AC6117" s="74"/>
      <c r="AD6117" s="75"/>
      <c r="AE6117" s="75"/>
      <c r="AF6117" s="76"/>
      <c r="AJ6117" s="90">
        <v>1902005.0</v>
      </c>
      <c r="AK6117" s="18"/>
      <c r="AL6117" s="18">
        <f t="shared" si="488"/>
        <v>0</v>
      </c>
      <c r="AO6117" s="8">
        <v>3.3022308272649847</v>
      </c>
      <c r="AT6117" s="18"/>
      <c r="AU6117" s="91"/>
    </row>
    <row r="6118" ht="12.0" customHeight="1">
      <c r="A6118" s="97">
        <v>5902006.0</v>
      </c>
      <c r="B6118" s="92" t="s">
        <v>6527</v>
      </c>
      <c r="C6118" s="81" t="str">
        <f t="shared" si="486"/>
        <v/>
      </c>
      <c r="D6118" s="82">
        <v>227.65</v>
      </c>
      <c r="E6118" s="94" t="s">
        <v>245</v>
      </c>
      <c r="F6118" s="84">
        <f t="shared" si="487"/>
        <v>277.733</v>
      </c>
      <c r="G6118" s="95" t="s">
        <v>246</v>
      </c>
      <c r="H6118" s="69"/>
      <c r="I6118" s="87"/>
      <c r="J6118" s="76"/>
      <c r="K6118" s="88"/>
      <c r="N6118" s="18"/>
      <c r="P6118" s="4">
        <v>136.0</v>
      </c>
      <c r="Q6118" s="4"/>
      <c r="R6118" s="4"/>
      <c r="S6118" s="21"/>
      <c r="T6118" s="21"/>
      <c r="V6118" s="89"/>
      <c r="Z6118" s="73"/>
      <c r="AA6118" s="73">
        <v>15.000000000000014</v>
      </c>
      <c r="AB6118" s="4"/>
      <c r="AC6118" s="74"/>
      <c r="AD6118" s="75"/>
      <c r="AE6118" s="75"/>
      <c r="AF6118" s="76"/>
      <c r="AJ6118" s="90">
        <v>1902006.0</v>
      </c>
      <c r="AK6118" s="18"/>
      <c r="AL6118" s="18">
        <f t="shared" si="488"/>
        <v>0</v>
      </c>
      <c r="AO6118" s="8">
        <v>16.717543563028986</v>
      </c>
      <c r="AT6118" s="18"/>
      <c r="AU6118" s="91"/>
    </row>
    <row r="6119" ht="12.0" customHeight="1">
      <c r="A6119" s="97">
        <v>5902007.0</v>
      </c>
      <c r="B6119" s="92" t="s">
        <v>6528</v>
      </c>
      <c r="C6119" s="81" t="str">
        <f t="shared" si="486"/>
        <v/>
      </c>
      <c r="D6119" s="82">
        <v>267.57</v>
      </c>
      <c r="E6119" s="94" t="s">
        <v>245</v>
      </c>
      <c r="F6119" s="84">
        <f t="shared" si="487"/>
        <v>326.4354</v>
      </c>
      <c r="G6119" s="95" t="s">
        <v>246</v>
      </c>
      <c r="H6119" s="69"/>
      <c r="I6119" s="87" t="s">
        <v>1735</v>
      </c>
      <c r="J6119" s="76"/>
      <c r="K6119" s="88"/>
      <c r="N6119" s="18"/>
      <c r="P6119" s="4">
        <v>136.0</v>
      </c>
      <c r="Q6119" s="4"/>
      <c r="R6119" s="4"/>
      <c r="S6119" s="21"/>
      <c r="T6119" s="21"/>
      <c r="V6119" s="89"/>
      <c r="Z6119" s="73"/>
      <c r="AA6119" s="73">
        <v>15.002143163309043</v>
      </c>
      <c r="AB6119" s="4"/>
      <c r="AC6119" s="74"/>
      <c r="AD6119" s="75"/>
      <c r="AE6119" s="75"/>
      <c r="AF6119" s="76"/>
      <c r="AJ6119" s="90">
        <v>1902007.0</v>
      </c>
      <c r="AK6119" s="18"/>
      <c r="AL6119" s="18">
        <f t="shared" si="488"/>
        <v>0</v>
      </c>
      <c r="AO6119" s="8">
        <v>4.894274076538778</v>
      </c>
      <c r="AT6119" s="18"/>
      <c r="AU6119" s="91"/>
    </row>
    <row r="6120" ht="12.0" customHeight="1">
      <c r="A6120" s="97">
        <v>5902008.0</v>
      </c>
      <c r="B6120" s="92" t="s">
        <v>6529</v>
      </c>
      <c r="C6120" s="81" t="str">
        <f t="shared" si="486"/>
        <v/>
      </c>
      <c r="D6120" s="82">
        <v>251.03</v>
      </c>
      <c r="E6120" s="94" t="s">
        <v>245</v>
      </c>
      <c r="F6120" s="84">
        <f t="shared" si="487"/>
        <v>306.2566</v>
      </c>
      <c r="G6120" s="95" t="s">
        <v>274</v>
      </c>
      <c r="H6120" s="69"/>
      <c r="I6120" s="187" t="s">
        <v>6530</v>
      </c>
      <c r="J6120" s="100"/>
      <c r="K6120" s="88"/>
      <c r="N6120" s="18"/>
      <c r="P6120" s="4">
        <v>136.0</v>
      </c>
      <c r="Q6120" s="4"/>
      <c r="R6120" s="4"/>
      <c r="S6120" s="21"/>
      <c r="T6120" s="21"/>
      <c r="V6120" s="89"/>
      <c r="Z6120" s="73"/>
      <c r="AA6120" s="73">
        <v>14.997144488863498</v>
      </c>
      <c r="AB6120" s="4"/>
      <c r="AC6120" s="74"/>
      <c r="AD6120" s="75"/>
      <c r="AE6120" s="75"/>
      <c r="AF6120" s="76"/>
      <c r="AJ6120" s="90">
        <v>1902008.0</v>
      </c>
      <c r="AK6120" s="18"/>
      <c r="AL6120" s="18">
        <f t="shared" si="488"/>
        <v>0</v>
      </c>
      <c r="AO6120" s="8">
        <v>0.4837003060571449</v>
      </c>
      <c r="AT6120" s="18"/>
      <c r="AU6120" s="91"/>
    </row>
    <row r="6121" ht="12.0" customHeight="1">
      <c r="A6121" s="97">
        <v>5902009.0</v>
      </c>
      <c r="B6121" s="92" t="s">
        <v>6531</v>
      </c>
      <c r="C6121" s="81" t="str">
        <f t="shared" si="486"/>
        <v/>
      </c>
      <c r="D6121" s="82">
        <v>251.03</v>
      </c>
      <c r="E6121" s="94"/>
      <c r="F6121" s="84">
        <f t="shared" si="487"/>
        <v>306.2566</v>
      </c>
      <c r="G6121" s="95" t="s">
        <v>246</v>
      </c>
      <c r="H6121" s="69"/>
      <c r="I6121" s="188"/>
      <c r="J6121" s="76"/>
      <c r="K6121" s="88"/>
      <c r="N6121" s="18"/>
      <c r="P6121" s="4">
        <v>136.0</v>
      </c>
      <c r="Q6121" s="4"/>
      <c r="R6121" s="4"/>
      <c r="S6121" s="21"/>
      <c r="T6121" s="21"/>
      <c r="V6121" s="89"/>
      <c r="Z6121" s="73"/>
      <c r="AA6121" s="73">
        <v>14.997144488863498</v>
      </c>
      <c r="AB6121" s="4"/>
      <c r="AC6121" s="74"/>
      <c r="AD6121" s="75"/>
      <c r="AE6121" s="75"/>
      <c r="AF6121" s="76"/>
      <c r="AJ6121" s="90">
        <v>1902009.0</v>
      </c>
      <c r="AK6121" s="18"/>
      <c r="AL6121" s="18">
        <f t="shared" si="488"/>
        <v>0</v>
      </c>
      <c r="AO6121" s="8">
        <v>5.053660489326212</v>
      </c>
      <c r="AT6121" s="18"/>
      <c r="AU6121" s="91"/>
    </row>
    <row r="6122" ht="12.0" customHeight="1">
      <c r="A6122" s="97">
        <v>5902010.0</v>
      </c>
      <c r="B6122" s="92" t="s">
        <v>6532</v>
      </c>
      <c r="C6122" s="81" t="str">
        <f t="shared" si="486"/>
        <v/>
      </c>
      <c r="D6122" s="82">
        <v>299.01</v>
      </c>
      <c r="E6122" s="94" t="s">
        <v>245</v>
      </c>
      <c r="F6122" s="84">
        <f t="shared" si="487"/>
        <v>364.7922</v>
      </c>
      <c r="G6122" s="95" t="s">
        <v>246</v>
      </c>
      <c r="H6122" s="69"/>
      <c r="I6122" s="87"/>
      <c r="J6122" s="76"/>
      <c r="K6122" s="88"/>
      <c r="N6122" s="18"/>
      <c r="P6122" s="4">
        <v>136.0</v>
      </c>
      <c r="Q6122" s="4"/>
      <c r="R6122" s="4"/>
      <c r="S6122" s="21"/>
      <c r="T6122" s="21"/>
      <c r="V6122" s="89"/>
      <c r="Z6122" s="73"/>
      <c r="AA6122" s="73">
        <v>15.002157549024304</v>
      </c>
      <c r="AB6122" s="4"/>
      <c r="AC6122" s="74"/>
      <c r="AD6122" s="75"/>
      <c r="AE6122" s="75"/>
      <c r="AF6122" s="76"/>
      <c r="AJ6122" s="90">
        <v>1902010.0</v>
      </c>
      <c r="AK6122" s="18"/>
      <c r="AL6122" s="18">
        <f t="shared" si="488"/>
        <v>0</v>
      </c>
      <c r="AO6122" s="8">
        <v>3.5417882355365706</v>
      </c>
      <c r="AT6122" s="18"/>
      <c r="AU6122" s="91"/>
    </row>
    <row r="6123" ht="12.0" customHeight="1">
      <c r="A6123" s="97">
        <v>5902011.0</v>
      </c>
      <c r="B6123" s="92" t="s">
        <v>6533</v>
      </c>
      <c r="C6123" s="81" t="str">
        <f t="shared" si="486"/>
        <v/>
      </c>
      <c r="D6123" s="82">
        <v>277.68</v>
      </c>
      <c r="E6123" s="94" t="s">
        <v>245</v>
      </c>
      <c r="F6123" s="84">
        <f t="shared" si="487"/>
        <v>338.7696</v>
      </c>
      <c r="G6123" s="95" t="s">
        <v>274</v>
      </c>
      <c r="H6123" s="69"/>
      <c r="I6123" s="187" t="s">
        <v>6534</v>
      </c>
      <c r="J6123" s="100"/>
      <c r="K6123" s="88"/>
      <c r="N6123" s="18"/>
      <c r="P6123" s="4">
        <v>136.0</v>
      </c>
      <c r="Q6123" s="4"/>
      <c r="R6123" s="4"/>
      <c r="S6123" s="21"/>
      <c r="T6123" s="21"/>
      <c r="V6123" s="89"/>
      <c r="Z6123" s="73"/>
      <c r="AA6123" s="73">
        <v>14.998192988796532</v>
      </c>
      <c r="AB6123" s="4"/>
      <c r="AC6123" s="74"/>
      <c r="AD6123" s="75"/>
      <c r="AE6123" s="75"/>
      <c r="AF6123" s="76"/>
      <c r="AJ6123" s="90">
        <v>1902011.0</v>
      </c>
      <c r="AK6123" s="18"/>
      <c r="AL6123" s="18">
        <f t="shared" si="488"/>
        <v>0</v>
      </c>
      <c r="AO6123" s="8">
        <v>0.3234476848902202</v>
      </c>
      <c r="AT6123" s="18"/>
      <c r="AU6123" s="91"/>
    </row>
    <row r="6124" ht="12.0" customHeight="1">
      <c r="A6124" s="97">
        <v>5902012.0</v>
      </c>
      <c r="B6124" s="92" t="s">
        <v>6535</v>
      </c>
      <c r="C6124" s="81" t="str">
        <f t="shared" si="486"/>
        <v/>
      </c>
      <c r="D6124" s="82">
        <v>277.68</v>
      </c>
      <c r="E6124" s="94" t="s">
        <v>507</v>
      </c>
      <c r="F6124" s="84">
        <f t="shared" si="487"/>
        <v>338.7696</v>
      </c>
      <c r="G6124" s="95" t="s">
        <v>246</v>
      </c>
      <c r="H6124" s="69"/>
      <c r="I6124" s="188"/>
      <c r="J6124" s="76"/>
      <c r="K6124" s="88"/>
      <c r="N6124" s="18"/>
      <c r="P6124" s="4">
        <v>136.0</v>
      </c>
      <c r="Q6124" s="4"/>
      <c r="R6124" s="4"/>
      <c r="S6124" s="21"/>
      <c r="T6124" s="21"/>
      <c r="V6124" s="89"/>
      <c r="Z6124" s="73"/>
      <c r="AA6124" s="73">
        <v>14.998192988796532</v>
      </c>
      <c r="AB6124" s="4"/>
      <c r="AC6124" s="74"/>
      <c r="AD6124" s="75"/>
      <c r="AE6124" s="75"/>
      <c r="AF6124" s="76"/>
      <c r="AJ6124" s="90">
        <v>1902012.0</v>
      </c>
      <c r="AK6124" s="18"/>
      <c r="AL6124" s="18">
        <f t="shared" si="488"/>
        <v>0</v>
      </c>
      <c r="AO6124" s="8">
        <v>3.748675732573834</v>
      </c>
      <c r="AT6124" s="18"/>
      <c r="AU6124" s="91"/>
    </row>
    <row r="6125" ht="12.0" customHeight="1">
      <c r="A6125" s="97">
        <v>5902013.0</v>
      </c>
      <c r="B6125" s="92" t="s">
        <v>6536</v>
      </c>
      <c r="C6125" s="81" t="str">
        <f t="shared" si="486"/>
        <v/>
      </c>
      <c r="D6125" s="82">
        <v>345.76</v>
      </c>
      <c r="E6125" s="94" t="s">
        <v>245</v>
      </c>
      <c r="F6125" s="84">
        <f t="shared" si="487"/>
        <v>421.8272</v>
      </c>
      <c r="G6125" s="95" t="s">
        <v>246</v>
      </c>
      <c r="H6125" s="69"/>
      <c r="I6125" s="87"/>
      <c r="J6125" s="76"/>
      <c r="K6125" s="88"/>
      <c r="N6125" s="18"/>
      <c r="P6125" s="4">
        <v>136.0</v>
      </c>
      <c r="Q6125" s="4"/>
      <c r="R6125" s="4"/>
      <c r="S6125" s="21"/>
      <c r="T6125" s="21"/>
      <c r="V6125" s="89"/>
      <c r="Z6125" s="73"/>
      <c r="AA6125" s="73">
        <v>15.001243884235848</v>
      </c>
      <c r="AB6125" s="4"/>
      <c r="AC6125" s="74"/>
      <c r="AD6125" s="75"/>
      <c r="AE6125" s="75"/>
      <c r="AF6125" s="76"/>
      <c r="AJ6125" s="90">
        <v>1902013.0</v>
      </c>
      <c r="AK6125" s="18"/>
      <c r="AL6125" s="18">
        <f t="shared" si="488"/>
        <v>0</v>
      </c>
      <c r="AO6125" s="8">
        <v>4.295451908008413</v>
      </c>
      <c r="AT6125" s="18"/>
      <c r="AU6125" s="91"/>
    </row>
    <row r="6126" ht="12.0" customHeight="1">
      <c r="A6126" s="97">
        <v>5902014.0</v>
      </c>
      <c r="B6126" s="92" t="s">
        <v>6537</v>
      </c>
      <c r="C6126" s="81" t="str">
        <f t="shared" si="486"/>
        <v/>
      </c>
      <c r="D6126" s="82">
        <v>321.88</v>
      </c>
      <c r="E6126" s="94" t="s">
        <v>245</v>
      </c>
      <c r="F6126" s="84">
        <f t="shared" si="487"/>
        <v>392.6936</v>
      </c>
      <c r="G6126" s="95" t="s">
        <v>274</v>
      </c>
      <c r="H6126" s="69"/>
      <c r="I6126" s="87"/>
      <c r="J6126" s="100"/>
      <c r="K6126" s="88"/>
      <c r="N6126" s="18"/>
      <c r="P6126" s="4">
        <v>136.0</v>
      </c>
      <c r="Q6126" s="4"/>
      <c r="R6126" s="4"/>
      <c r="S6126" s="21"/>
      <c r="T6126" s="21"/>
      <c r="V6126" s="89"/>
      <c r="Z6126" s="73"/>
      <c r="AA6126" s="73">
        <v>15.000890789239264</v>
      </c>
      <c r="AB6126" s="4"/>
      <c r="AC6126" s="74"/>
      <c r="AD6126" s="75"/>
      <c r="AE6126" s="75"/>
      <c r="AF6126" s="76"/>
      <c r="AJ6126" s="90">
        <v>1902014.0</v>
      </c>
      <c r="AK6126" s="18"/>
      <c r="AL6126" s="18">
        <f t="shared" si="488"/>
        <v>0</v>
      </c>
      <c r="AO6126" s="8">
        <v>0.32506386815492033</v>
      </c>
      <c r="AT6126" s="18"/>
      <c r="AU6126" s="91"/>
    </row>
    <row r="6127" ht="12.0" customHeight="1">
      <c r="A6127" s="97">
        <v>5902015.0</v>
      </c>
      <c r="B6127" s="92" t="s">
        <v>6538</v>
      </c>
      <c r="C6127" s="81" t="str">
        <f t="shared" si="486"/>
        <v/>
      </c>
      <c r="D6127" s="82">
        <v>321.88</v>
      </c>
      <c r="E6127" s="94" t="s">
        <v>245</v>
      </c>
      <c r="F6127" s="84">
        <f t="shared" si="487"/>
        <v>392.6936</v>
      </c>
      <c r="G6127" s="95" t="s">
        <v>246</v>
      </c>
      <c r="H6127" s="69"/>
      <c r="I6127" s="87"/>
      <c r="J6127" s="76"/>
      <c r="K6127" s="88"/>
      <c r="N6127" s="18"/>
      <c r="P6127" s="4">
        <v>136.0</v>
      </c>
      <c r="Q6127" s="4"/>
      <c r="R6127" s="4"/>
      <c r="S6127" s="21"/>
      <c r="T6127" s="21"/>
      <c r="V6127" s="89"/>
      <c r="Z6127" s="73"/>
      <c r="AA6127" s="73">
        <v>15.000890789239264</v>
      </c>
      <c r="AB6127" s="4"/>
      <c r="AC6127" s="74"/>
      <c r="AD6127" s="75"/>
      <c r="AE6127" s="75"/>
      <c r="AF6127" s="76"/>
      <c r="AJ6127" s="90">
        <v>1902015.0</v>
      </c>
      <c r="AK6127" s="18"/>
      <c r="AL6127" s="18">
        <f t="shared" si="488"/>
        <v>0</v>
      </c>
      <c r="AO6127" s="8">
        <v>2.5916050858378576</v>
      </c>
      <c r="AT6127" s="18"/>
      <c r="AU6127" s="91"/>
    </row>
    <row r="6128" ht="12.0" customHeight="1">
      <c r="A6128" s="97">
        <v>5902016.0</v>
      </c>
      <c r="B6128" s="92" t="s">
        <v>6539</v>
      </c>
      <c r="C6128" s="81" t="str">
        <f t="shared" si="486"/>
        <v/>
      </c>
      <c r="D6128" s="82">
        <v>402.54</v>
      </c>
      <c r="E6128" s="94" t="s">
        <v>245</v>
      </c>
      <c r="F6128" s="84">
        <f t="shared" si="487"/>
        <v>491.0988</v>
      </c>
      <c r="G6128" s="95" t="s">
        <v>246</v>
      </c>
      <c r="H6128" s="69"/>
      <c r="I6128" s="87" t="s">
        <v>2168</v>
      </c>
      <c r="J6128" s="76"/>
      <c r="K6128" s="88"/>
      <c r="N6128" s="18"/>
      <c r="P6128" s="4">
        <v>136.0</v>
      </c>
      <c r="Q6128" s="4"/>
      <c r="R6128" s="4"/>
      <c r="S6128" s="21"/>
      <c r="T6128" s="21"/>
      <c r="V6128" s="89"/>
      <c r="Z6128" s="73"/>
      <c r="AA6128" s="73">
        <v>15.001068452168951</v>
      </c>
      <c r="AB6128" s="4"/>
      <c r="AC6128" s="74"/>
      <c r="AD6128" s="75"/>
      <c r="AE6128" s="75"/>
      <c r="AF6128" s="76"/>
      <c r="AJ6128" s="90">
        <v>1902016.0</v>
      </c>
      <c r="AK6128" s="18"/>
      <c r="AL6128" s="18">
        <f t="shared" si="488"/>
        <v>0</v>
      </c>
      <c r="AO6128" s="8">
        <v>1.5052091935170449</v>
      </c>
      <c r="AT6128" s="18"/>
      <c r="AU6128" s="91"/>
    </row>
    <row r="6129" ht="12.0" customHeight="1">
      <c r="A6129" s="97">
        <v>5902017.0</v>
      </c>
      <c r="B6129" s="92" t="s">
        <v>6540</v>
      </c>
      <c r="C6129" s="81" t="str">
        <f t="shared" si="486"/>
        <v/>
      </c>
      <c r="D6129" s="82">
        <v>380.68</v>
      </c>
      <c r="E6129" s="94" t="s">
        <v>245</v>
      </c>
      <c r="F6129" s="84">
        <f t="shared" si="487"/>
        <v>464.4296</v>
      </c>
      <c r="G6129" s="95" t="s">
        <v>274</v>
      </c>
      <c r="H6129" s="69"/>
      <c r="I6129" s="187" t="s">
        <v>6541</v>
      </c>
      <c r="J6129" s="100"/>
      <c r="K6129" s="88"/>
      <c r="N6129" s="18"/>
      <c r="P6129" s="4">
        <v>136.0</v>
      </c>
      <c r="Q6129" s="4"/>
      <c r="R6129" s="4"/>
      <c r="S6129" s="21"/>
      <c r="T6129" s="21"/>
      <c r="V6129" s="89"/>
      <c r="Z6129" s="73"/>
      <c r="AA6129" s="73">
        <v>14.999623408902622</v>
      </c>
      <c r="AB6129" s="4"/>
      <c r="AC6129" s="74"/>
      <c r="AD6129" s="75"/>
      <c r="AE6129" s="75"/>
      <c r="AF6129" s="76"/>
      <c r="AJ6129" s="90">
        <v>1902017.0</v>
      </c>
      <c r="AK6129" s="18"/>
      <c r="AL6129" s="18">
        <f t="shared" si="488"/>
        <v>0</v>
      </c>
      <c r="AO6129" s="8">
        <v>0.2823670118779498</v>
      </c>
      <c r="AT6129" s="18"/>
      <c r="AU6129" s="91"/>
    </row>
    <row r="6130" ht="12.0" customHeight="1">
      <c r="A6130" s="97">
        <v>5902018.0</v>
      </c>
      <c r="B6130" s="92" t="s">
        <v>6542</v>
      </c>
      <c r="C6130" s="81" t="str">
        <f t="shared" si="486"/>
        <v/>
      </c>
      <c r="D6130" s="82">
        <v>380.68</v>
      </c>
      <c r="E6130" s="94" t="s">
        <v>372</v>
      </c>
      <c r="F6130" s="84">
        <f t="shared" si="487"/>
        <v>464.4296</v>
      </c>
      <c r="G6130" s="95" t="s">
        <v>246</v>
      </c>
      <c r="H6130" s="69"/>
      <c r="I6130" s="188"/>
      <c r="J6130" s="76"/>
      <c r="K6130" s="88"/>
      <c r="N6130" s="18"/>
      <c r="P6130" s="4">
        <v>136.0</v>
      </c>
      <c r="Q6130" s="4"/>
      <c r="R6130" s="4"/>
      <c r="S6130" s="21"/>
      <c r="T6130" s="21"/>
      <c r="V6130" s="89"/>
      <c r="Z6130" s="73"/>
      <c r="AA6130" s="73">
        <v>14.999623408902622</v>
      </c>
      <c r="AB6130" s="4"/>
      <c r="AC6130" s="74"/>
      <c r="AD6130" s="75"/>
      <c r="AE6130" s="75"/>
      <c r="AF6130" s="76"/>
      <c r="AJ6130" s="90">
        <v>1902018.0</v>
      </c>
      <c r="AK6130" s="18"/>
      <c r="AL6130" s="18">
        <f t="shared" si="488"/>
        <v>0</v>
      </c>
      <c r="AO6130" s="8">
        <v>2.622310036538665</v>
      </c>
      <c r="AT6130" s="18"/>
      <c r="AU6130" s="91"/>
    </row>
    <row r="6131" ht="12.0" customHeight="1">
      <c r="A6131" s="97">
        <v>5902019.0</v>
      </c>
      <c r="B6131" s="92" t="s">
        <v>6543</v>
      </c>
      <c r="C6131" s="81" t="str">
        <f t="shared" si="486"/>
        <v/>
      </c>
      <c r="D6131" s="82">
        <v>543.93</v>
      </c>
      <c r="E6131" s="94" t="s">
        <v>458</v>
      </c>
      <c r="F6131" s="84">
        <f t="shared" si="487"/>
        <v>663.5946</v>
      </c>
      <c r="G6131" s="95" t="s">
        <v>246</v>
      </c>
      <c r="H6131" s="69"/>
      <c r="I6131" s="87"/>
      <c r="J6131" s="76"/>
      <c r="K6131" s="88"/>
      <c r="N6131" s="18"/>
      <c r="P6131" s="4">
        <v>136.0</v>
      </c>
      <c r="Q6131" s="4"/>
      <c r="R6131" s="4"/>
      <c r="S6131" s="21"/>
      <c r="T6131" s="21"/>
      <c r="V6131" s="89"/>
      <c r="Z6131" s="73"/>
      <c r="AA6131" s="73">
        <v>15.0</v>
      </c>
      <c r="AB6131" s="4"/>
      <c r="AC6131" s="74"/>
      <c r="AD6131" s="75"/>
      <c r="AE6131" s="75"/>
      <c r="AF6131" s="76"/>
      <c r="AJ6131" s="90">
        <v>1902019.0</v>
      </c>
      <c r="AK6131" s="18"/>
      <c r="AL6131" s="18">
        <f t="shared" si="488"/>
        <v>0</v>
      </c>
      <c r="AO6131" s="8">
        <v>1.7912513503076277</v>
      </c>
      <c r="AT6131" s="18"/>
      <c r="AU6131" s="91"/>
    </row>
    <row r="6132" ht="12.0" customHeight="1">
      <c r="A6132" s="97">
        <v>5902020.0</v>
      </c>
      <c r="B6132" s="92" t="s">
        <v>6544</v>
      </c>
      <c r="C6132" s="81" t="str">
        <f t="shared" si="486"/>
        <v/>
      </c>
      <c r="D6132" s="82">
        <v>510.51</v>
      </c>
      <c r="E6132" s="94" t="s">
        <v>372</v>
      </c>
      <c r="F6132" s="84">
        <f t="shared" si="487"/>
        <v>622.8222</v>
      </c>
      <c r="G6132" s="95" t="s">
        <v>274</v>
      </c>
      <c r="H6132" s="69"/>
      <c r="I6132" s="87"/>
      <c r="J6132" s="100"/>
      <c r="K6132" s="88"/>
      <c r="N6132" s="18"/>
      <c r="P6132" s="4">
        <v>136.0</v>
      </c>
      <c r="Q6132" s="4"/>
      <c r="R6132" s="4"/>
      <c r="S6132" s="21"/>
      <c r="T6132" s="21"/>
      <c r="V6132" s="89"/>
      <c r="Z6132" s="73"/>
      <c r="AA6132" s="73">
        <v>14.999017102417923</v>
      </c>
      <c r="AB6132" s="4"/>
      <c r="AC6132" s="74"/>
      <c r="AD6132" s="75"/>
      <c r="AE6132" s="75"/>
      <c r="AF6132" s="76"/>
      <c r="AJ6132" s="90">
        <v>1902020.0</v>
      </c>
      <c r="AK6132" s="18"/>
      <c r="AL6132" s="18">
        <f t="shared" si="488"/>
        <v>0</v>
      </c>
      <c r="AO6132" s="8">
        <v>0.25244583430079853</v>
      </c>
      <c r="AT6132" s="18"/>
      <c r="AU6132" s="91"/>
    </row>
    <row r="6133" ht="12.0" customHeight="1">
      <c r="A6133" s="109">
        <v>5902021.0</v>
      </c>
      <c r="B6133" s="110" t="s">
        <v>6545</v>
      </c>
      <c r="C6133" s="81" t="str">
        <f t="shared" si="486"/>
        <v/>
      </c>
      <c r="D6133" s="82">
        <v>510.51</v>
      </c>
      <c r="E6133" s="121" t="s">
        <v>245</v>
      </c>
      <c r="F6133" s="128">
        <f t="shared" si="487"/>
        <v>622.8222</v>
      </c>
      <c r="G6133" s="112" t="s">
        <v>246</v>
      </c>
      <c r="H6133" s="69"/>
      <c r="I6133" s="87"/>
      <c r="J6133" s="76"/>
      <c r="K6133" s="88"/>
      <c r="N6133" s="18"/>
      <c r="P6133" s="4">
        <v>136.0</v>
      </c>
      <c r="Q6133" s="4"/>
      <c r="R6133" s="4"/>
      <c r="S6133" s="21"/>
      <c r="T6133" s="21"/>
      <c r="V6133" s="89"/>
      <c r="Z6133" s="73"/>
      <c r="AA6133" s="73">
        <v>14.999017102417923</v>
      </c>
      <c r="AB6133" s="4"/>
      <c r="AC6133" s="74"/>
      <c r="AD6133" s="75"/>
      <c r="AE6133" s="75"/>
      <c r="AF6133" s="76"/>
      <c r="AJ6133" s="90">
        <v>1902021.0</v>
      </c>
      <c r="AK6133" s="18"/>
      <c r="AL6133" s="18">
        <f t="shared" si="488"/>
        <v>0</v>
      </c>
      <c r="AO6133" s="8">
        <v>1.7040093815303896</v>
      </c>
      <c r="AT6133" s="18"/>
      <c r="AU6133" s="91"/>
    </row>
    <row r="6134" ht="75.0" customHeight="1">
      <c r="A6134" s="62">
        <v>222.0</v>
      </c>
      <c r="B6134" s="113" t="s">
        <v>6546</v>
      </c>
      <c r="C6134" s="66"/>
      <c r="D6134" s="82"/>
      <c r="E6134" s="66"/>
      <c r="F6134" s="114"/>
      <c r="G6134" s="68"/>
      <c r="H6134" s="69"/>
      <c r="I6134" s="70">
        <v>0.0</v>
      </c>
      <c r="J6134" s="71"/>
      <c r="K6134" s="71"/>
      <c r="N6134" s="18"/>
      <c r="P6134" s="4">
        <v>137.0</v>
      </c>
      <c r="Q6134" s="4"/>
      <c r="R6134" s="5"/>
      <c r="S6134" s="21"/>
      <c r="T6134" s="21"/>
      <c r="V6134" s="72"/>
      <c r="Z6134" s="73"/>
      <c r="AA6134" s="73"/>
      <c r="AB6134" s="4"/>
      <c r="AC6134" s="74"/>
      <c r="AD6134" s="75"/>
      <c r="AE6134" s="75"/>
      <c r="AF6134" s="76"/>
      <c r="AJ6134" s="90"/>
      <c r="AK6134" s="18"/>
      <c r="AL6134" s="18"/>
      <c r="AT6134" s="18"/>
      <c r="AU6134" s="91"/>
    </row>
    <row r="6135" ht="12.0" customHeight="1">
      <c r="A6135" s="79">
        <v>5901001.0</v>
      </c>
      <c r="B6135" s="80" t="s">
        <v>6547</v>
      </c>
      <c r="C6135" s="81" t="str">
        <f t="shared" ref="C6135:C6151" si="489">IF(MROUND(AL6135/(AO6135*F6135),1)=0,"",MROUND(AL6135/(AO6135*F6135),1))</f>
        <v/>
      </c>
      <c r="D6135" s="82">
        <v>514.03</v>
      </c>
      <c r="E6135" s="83" t="s">
        <v>245</v>
      </c>
      <c r="F6135" s="84">
        <f t="shared" ref="F6135:F6151" si="490">D6135*1.22</f>
        <v>627.1166</v>
      </c>
      <c r="G6135" s="85" t="s">
        <v>246</v>
      </c>
      <c r="H6135" s="69"/>
      <c r="I6135" s="87" t="s">
        <v>538</v>
      </c>
      <c r="J6135" s="76"/>
      <c r="K6135" s="88"/>
      <c r="N6135" s="18"/>
      <c r="P6135" s="4">
        <v>137.0</v>
      </c>
      <c r="Q6135" s="4"/>
      <c r="R6135" s="4"/>
      <c r="S6135" s="21"/>
      <c r="T6135" s="21"/>
      <c r="V6135" s="89"/>
      <c r="Z6135" s="73"/>
      <c r="AA6135" s="73">
        <v>14.99930274717613</v>
      </c>
      <c r="AB6135" s="4"/>
      <c r="AC6135" s="74"/>
      <c r="AD6135" s="75"/>
      <c r="AE6135" s="75"/>
      <c r="AF6135" s="76"/>
      <c r="AJ6135" s="90">
        <v>1901001.0</v>
      </c>
      <c r="AK6135" s="18"/>
      <c r="AL6135" s="18">
        <f t="shared" ref="AL6135:AL6151" si="491">$I$6134/17</f>
        <v>0</v>
      </c>
      <c r="AO6135" s="8">
        <v>6.632220896686224</v>
      </c>
      <c r="AT6135" s="18"/>
      <c r="AU6135" s="91"/>
    </row>
    <row r="6136" ht="12.0" customHeight="1">
      <c r="A6136" s="97">
        <v>5901002.0</v>
      </c>
      <c r="B6136" s="92" t="s">
        <v>6548</v>
      </c>
      <c r="C6136" s="81" t="str">
        <f t="shared" si="489"/>
        <v/>
      </c>
      <c r="D6136" s="82">
        <v>495.02</v>
      </c>
      <c r="E6136" s="94" t="s">
        <v>245</v>
      </c>
      <c r="F6136" s="84">
        <f t="shared" si="490"/>
        <v>603.9244</v>
      </c>
      <c r="G6136" s="95" t="s">
        <v>252</v>
      </c>
      <c r="H6136" s="69"/>
      <c r="I6136" s="187" t="s">
        <v>6549</v>
      </c>
      <c r="J6136" s="76"/>
      <c r="K6136" s="88"/>
      <c r="N6136" s="18"/>
      <c r="P6136" s="4">
        <v>137.0</v>
      </c>
      <c r="Q6136" s="4"/>
      <c r="R6136" s="4"/>
      <c r="S6136" s="21"/>
      <c r="T6136" s="21"/>
      <c r="V6136" s="89"/>
      <c r="Z6136" s="73"/>
      <c r="AA6136" s="73">
        <v>14.99898635929219</v>
      </c>
      <c r="AB6136" s="4"/>
      <c r="AC6136" s="74"/>
      <c r="AD6136" s="75"/>
      <c r="AE6136" s="75"/>
      <c r="AF6136" s="76"/>
      <c r="AJ6136" s="90">
        <v>1901002.0</v>
      </c>
      <c r="AK6136" s="18"/>
      <c r="AL6136" s="18">
        <f t="shared" si="491"/>
        <v>0</v>
      </c>
      <c r="AO6136" s="8">
        <v>1.052165097936127</v>
      </c>
      <c r="AT6136" s="18"/>
      <c r="AU6136" s="91"/>
    </row>
    <row r="6137" ht="12.0" customHeight="1">
      <c r="A6137" s="97">
        <v>5901003.0</v>
      </c>
      <c r="B6137" s="92" t="s">
        <v>6550</v>
      </c>
      <c r="C6137" s="81" t="str">
        <f t="shared" si="489"/>
        <v/>
      </c>
      <c r="D6137" s="82">
        <v>496.18</v>
      </c>
      <c r="E6137" s="94" t="s">
        <v>245</v>
      </c>
      <c r="F6137" s="84">
        <f t="shared" si="490"/>
        <v>605.3396</v>
      </c>
      <c r="G6137" s="95" t="s">
        <v>246</v>
      </c>
      <c r="H6137" s="69"/>
      <c r="I6137" s="188"/>
      <c r="J6137" s="76"/>
      <c r="K6137" s="88"/>
      <c r="N6137" s="18"/>
      <c r="P6137" s="4">
        <v>137.0</v>
      </c>
      <c r="Q6137" s="4"/>
      <c r="R6137" s="4"/>
      <c r="S6137" s="21"/>
      <c r="T6137" s="21"/>
      <c r="V6137" s="89"/>
      <c r="Z6137" s="73"/>
      <c r="AA6137" s="73">
        <v>14.998555330829248</v>
      </c>
      <c r="AB6137" s="4"/>
      <c r="AC6137" s="74"/>
      <c r="AD6137" s="75"/>
      <c r="AE6137" s="75"/>
      <c r="AF6137" s="76"/>
      <c r="AJ6137" s="90">
        <v>1901003.0</v>
      </c>
      <c r="AK6137" s="18"/>
      <c r="AL6137" s="18">
        <f t="shared" si="491"/>
        <v>0</v>
      </c>
      <c r="AO6137" s="8">
        <v>15.116025993999923</v>
      </c>
      <c r="AT6137" s="18"/>
      <c r="AU6137" s="91"/>
    </row>
    <row r="6138" ht="12.0" customHeight="1">
      <c r="A6138" s="97">
        <v>5901004.0</v>
      </c>
      <c r="B6138" s="92" t="s">
        <v>6551</v>
      </c>
      <c r="C6138" s="81" t="str">
        <f t="shared" si="489"/>
        <v/>
      </c>
      <c r="D6138" s="82">
        <v>595.63</v>
      </c>
      <c r="E6138" s="94" t="s">
        <v>245</v>
      </c>
      <c r="F6138" s="84">
        <f t="shared" si="490"/>
        <v>726.6686</v>
      </c>
      <c r="G6138" s="95" t="s">
        <v>246</v>
      </c>
      <c r="H6138" s="69"/>
      <c r="I6138" s="76"/>
      <c r="J6138" s="76"/>
      <c r="K6138" s="88"/>
      <c r="N6138" s="18"/>
      <c r="P6138" s="4">
        <v>137.0</v>
      </c>
      <c r="Q6138" s="4"/>
      <c r="R6138" s="4"/>
      <c r="S6138" s="21"/>
      <c r="T6138" s="21"/>
      <c r="V6138" s="89"/>
      <c r="Z6138" s="73"/>
      <c r="AA6138" s="73">
        <v>14.999879654367348</v>
      </c>
      <c r="AB6138" s="4"/>
      <c r="AC6138" s="74"/>
      <c r="AD6138" s="75"/>
      <c r="AE6138" s="75"/>
      <c r="AF6138" s="76"/>
      <c r="AJ6138" s="90">
        <v>1901004.0</v>
      </c>
      <c r="AK6138" s="18"/>
      <c r="AL6138" s="18">
        <f t="shared" si="491"/>
        <v>0</v>
      </c>
      <c r="AO6138" s="8">
        <v>4.254035933937829</v>
      </c>
      <c r="AT6138" s="18"/>
      <c r="AU6138" s="91"/>
    </row>
    <row r="6139" ht="12.0" customHeight="1">
      <c r="A6139" s="97">
        <v>5901005.0</v>
      </c>
      <c r="B6139" s="92" t="s">
        <v>6552</v>
      </c>
      <c r="C6139" s="81" t="str">
        <f t="shared" si="489"/>
        <v/>
      </c>
      <c r="D6139" s="82">
        <v>571.67</v>
      </c>
      <c r="E6139" s="94" t="s">
        <v>245</v>
      </c>
      <c r="F6139" s="84">
        <f t="shared" si="490"/>
        <v>697.4374</v>
      </c>
      <c r="G6139" s="95" t="s">
        <v>252</v>
      </c>
      <c r="H6139" s="69"/>
      <c r="I6139" s="76"/>
      <c r="J6139" s="76"/>
      <c r="K6139" s="88"/>
      <c r="N6139" s="18"/>
      <c r="P6139" s="4">
        <v>137.0</v>
      </c>
      <c r="Q6139" s="4"/>
      <c r="R6139" s="4"/>
      <c r="S6139" s="21"/>
      <c r="T6139" s="21"/>
      <c r="V6139" s="89"/>
      <c r="Z6139" s="73"/>
      <c r="AA6139" s="73">
        <v>14.999373040752346</v>
      </c>
      <c r="AB6139" s="4"/>
      <c r="AC6139" s="74"/>
      <c r="AD6139" s="75"/>
      <c r="AE6139" s="75"/>
      <c r="AF6139" s="76"/>
      <c r="AJ6139" s="90">
        <v>1901005.0</v>
      </c>
      <c r="AK6139" s="18"/>
      <c r="AL6139" s="18">
        <f t="shared" si="491"/>
        <v>0</v>
      </c>
      <c r="AO6139" s="8">
        <v>1.1672410557988364</v>
      </c>
      <c r="AT6139" s="18"/>
      <c r="AU6139" s="91"/>
    </row>
    <row r="6140" ht="12.0" customHeight="1">
      <c r="A6140" s="97">
        <v>5901006.0</v>
      </c>
      <c r="B6140" s="92" t="s">
        <v>6553</v>
      </c>
      <c r="C6140" s="81" t="str">
        <f t="shared" si="489"/>
        <v/>
      </c>
      <c r="D6140" s="82">
        <v>582.09</v>
      </c>
      <c r="E6140" s="94" t="s">
        <v>245</v>
      </c>
      <c r="F6140" s="84">
        <f t="shared" si="490"/>
        <v>710.1498</v>
      </c>
      <c r="G6140" s="95" t="s">
        <v>246</v>
      </c>
      <c r="H6140" s="69"/>
      <c r="I6140" s="76"/>
      <c r="J6140" s="76"/>
      <c r="K6140" s="88"/>
      <c r="N6140" s="18"/>
      <c r="P6140" s="4">
        <v>137.0</v>
      </c>
      <c r="Q6140" s="4"/>
      <c r="R6140" s="4"/>
      <c r="S6140" s="21"/>
      <c r="T6140" s="21"/>
      <c r="V6140" s="89"/>
      <c r="Z6140" s="73"/>
      <c r="AA6140" s="73">
        <v>14.998891707509287</v>
      </c>
      <c r="AB6140" s="4"/>
      <c r="AC6140" s="74"/>
      <c r="AD6140" s="75"/>
      <c r="AE6140" s="75"/>
      <c r="AF6140" s="76"/>
      <c r="AJ6140" s="90">
        <v>1901006.0</v>
      </c>
      <c r="AK6140" s="18"/>
      <c r="AL6140" s="18">
        <f t="shared" si="491"/>
        <v>0</v>
      </c>
      <c r="AO6140" s="8">
        <v>8.476923242377469</v>
      </c>
      <c r="AT6140" s="18"/>
      <c r="AU6140" s="91"/>
    </row>
    <row r="6141" ht="12.0" customHeight="1">
      <c r="A6141" s="97">
        <v>5901007.0</v>
      </c>
      <c r="B6141" s="92" t="s">
        <v>6554</v>
      </c>
      <c r="C6141" s="81" t="str">
        <f t="shared" si="489"/>
        <v/>
      </c>
      <c r="D6141" s="82">
        <v>921.98</v>
      </c>
      <c r="E6141" s="94" t="s">
        <v>245</v>
      </c>
      <c r="F6141" s="84">
        <f t="shared" si="490"/>
        <v>1124.8156</v>
      </c>
      <c r="G6141" s="95" t="s">
        <v>246</v>
      </c>
      <c r="H6141" s="69"/>
      <c r="I6141" s="76"/>
      <c r="J6141" s="76"/>
      <c r="K6141" s="88"/>
      <c r="N6141" s="18"/>
      <c r="P6141" s="4">
        <v>137.0</v>
      </c>
      <c r="Q6141" s="4"/>
      <c r="R6141" s="4"/>
      <c r="S6141" s="21"/>
      <c r="T6141" s="21"/>
      <c r="V6141" s="89"/>
      <c r="Z6141" s="73"/>
      <c r="AA6141" s="73">
        <v>14.999222515938428</v>
      </c>
      <c r="AB6141" s="4"/>
      <c r="AC6141" s="74"/>
      <c r="AD6141" s="75"/>
      <c r="AE6141" s="75"/>
      <c r="AF6141" s="76"/>
      <c r="AJ6141" s="90">
        <v>1901007.0</v>
      </c>
      <c r="AK6141" s="18"/>
      <c r="AL6141" s="18">
        <f t="shared" si="491"/>
        <v>0</v>
      </c>
      <c r="AO6141" s="8">
        <v>0.810255721558247</v>
      </c>
      <c r="AT6141" s="18"/>
      <c r="AU6141" s="91"/>
    </row>
    <row r="6142" ht="12.0" customHeight="1">
      <c r="A6142" s="97">
        <v>5901008.0</v>
      </c>
      <c r="B6142" s="92" t="s">
        <v>6555</v>
      </c>
      <c r="C6142" s="81" t="str">
        <f t="shared" si="489"/>
        <v/>
      </c>
      <c r="D6142" s="82">
        <v>894.46</v>
      </c>
      <c r="E6142" s="94" t="s">
        <v>245</v>
      </c>
      <c r="F6142" s="84">
        <f t="shared" si="490"/>
        <v>1091.2412</v>
      </c>
      <c r="G6142" s="95" t="s">
        <v>252</v>
      </c>
      <c r="H6142" s="69"/>
      <c r="I6142" s="76"/>
      <c r="J6142" s="76"/>
      <c r="K6142" s="88"/>
      <c r="N6142" s="18"/>
      <c r="P6142" s="4">
        <v>137.0</v>
      </c>
      <c r="Q6142" s="4"/>
      <c r="R6142" s="4"/>
      <c r="S6142" s="21"/>
      <c r="T6142" s="21"/>
      <c r="V6142" s="89"/>
      <c r="Z6142" s="73"/>
      <c r="AA6142" s="73">
        <v>15.000560978346215</v>
      </c>
      <c r="AB6142" s="4"/>
      <c r="AC6142" s="74"/>
      <c r="AD6142" s="75"/>
      <c r="AE6142" s="75"/>
      <c r="AF6142" s="76"/>
      <c r="AJ6142" s="90">
        <v>1901008.0</v>
      </c>
      <c r="AK6142" s="18"/>
      <c r="AL6142" s="18">
        <f t="shared" si="491"/>
        <v>0</v>
      </c>
      <c r="AO6142" s="8">
        <v>0.5605104490936305</v>
      </c>
      <c r="AT6142" s="18"/>
      <c r="AU6142" s="91"/>
    </row>
    <row r="6143" ht="12.0" customHeight="1">
      <c r="A6143" s="97">
        <v>5901009.0</v>
      </c>
      <c r="B6143" s="92" t="s">
        <v>6556</v>
      </c>
      <c r="C6143" s="81" t="str">
        <f t="shared" si="489"/>
        <v/>
      </c>
      <c r="D6143" s="82">
        <v>914.11</v>
      </c>
      <c r="E6143" s="94" t="s">
        <v>245</v>
      </c>
      <c r="F6143" s="84">
        <f t="shared" si="490"/>
        <v>1115.2142</v>
      </c>
      <c r="G6143" s="95" t="s">
        <v>246</v>
      </c>
      <c r="H6143" s="69"/>
      <c r="I6143" s="76"/>
      <c r="J6143" s="76"/>
      <c r="K6143" s="88"/>
      <c r="N6143" s="18"/>
      <c r="P6143" s="4">
        <v>137.0</v>
      </c>
      <c r="Q6143" s="4"/>
      <c r="R6143" s="4"/>
      <c r="S6143" s="21"/>
      <c r="T6143" s="21"/>
      <c r="V6143" s="89"/>
      <c r="Z6143" s="73"/>
      <c r="AA6143" s="73">
        <v>14.999529500329345</v>
      </c>
      <c r="AB6143" s="4"/>
      <c r="AC6143" s="74"/>
      <c r="AD6143" s="75"/>
      <c r="AE6143" s="75"/>
      <c r="AF6143" s="76"/>
      <c r="AJ6143" s="90">
        <v>1901009.0</v>
      </c>
      <c r="AK6143" s="18"/>
      <c r="AL6143" s="18">
        <f t="shared" si="491"/>
        <v>0</v>
      </c>
      <c r="AO6143" s="8">
        <v>3.7294985489118595</v>
      </c>
      <c r="AT6143" s="18"/>
      <c r="AU6143" s="91"/>
    </row>
    <row r="6144" ht="12.0" customHeight="1">
      <c r="A6144" s="97">
        <v>5901010.0</v>
      </c>
      <c r="B6144" s="92" t="s">
        <v>6557</v>
      </c>
      <c r="C6144" s="81" t="str">
        <f t="shared" si="489"/>
        <v/>
      </c>
      <c r="D6144" s="82">
        <v>1073.53</v>
      </c>
      <c r="E6144" s="94" t="s">
        <v>245</v>
      </c>
      <c r="F6144" s="84">
        <f t="shared" si="490"/>
        <v>1309.7066</v>
      </c>
      <c r="G6144" s="95" t="s">
        <v>246</v>
      </c>
      <c r="H6144" s="69"/>
      <c r="I6144" s="76"/>
      <c r="J6144" s="76"/>
      <c r="K6144" s="88"/>
      <c r="N6144" s="18"/>
      <c r="P6144" s="4">
        <v>137.0</v>
      </c>
      <c r="Q6144" s="4"/>
      <c r="R6144" s="4"/>
      <c r="S6144" s="21"/>
      <c r="T6144" s="21"/>
      <c r="V6144" s="89"/>
      <c r="Z6144" s="73"/>
      <c r="AA6144" s="73">
        <v>14.999799682162362</v>
      </c>
      <c r="AB6144" s="4"/>
      <c r="AC6144" s="74"/>
      <c r="AD6144" s="75"/>
      <c r="AE6144" s="75"/>
      <c r="AF6144" s="76"/>
      <c r="AJ6144" s="90">
        <v>1901010.0</v>
      </c>
      <c r="AK6144" s="18"/>
      <c r="AL6144" s="18">
        <f t="shared" si="491"/>
        <v>0</v>
      </c>
      <c r="AO6144" s="8">
        <v>1.800653904203806</v>
      </c>
      <c r="AT6144" s="18"/>
      <c r="AU6144" s="91"/>
    </row>
    <row r="6145" ht="12.0" customHeight="1">
      <c r="A6145" s="97">
        <v>5901011.0</v>
      </c>
      <c r="B6145" s="92" t="s">
        <v>6558</v>
      </c>
      <c r="C6145" s="81" t="str">
        <f t="shared" si="489"/>
        <v/>
      </c>
      <c r="D6145" s="82">
        <v>1055.68</v>
      </c>
      <c r="E6145" s="94" t="s">
        <v>245</v>
      </c>
      <c r="F6145" s="84">
        <f t="shared" si="490"/>
        <v>1287.9296</v>
      </c>
      <c r="G6145" s="95" t="s">
        <v>252</v>
      </c>
      <c r="H6145" s="69"/>
      <c r="I6145" s="76"/>
      <c r="J6145" s="76"/>
      <c r="K6145" s="88"/>
      <c r="N6145" s="18"/>
      <c r="P6145" s="4">
        <v>137.0</v>
      </c>
      <c r="Q6145" s="4"/>
      <c r="R6145" s="4"/>
      <c r="S6145" s="21"/>
      <c r="T6145" s="21"/>
      <c r="V6145" s="89"/>
      <c r="Z6145" s="73"/>
      <c r="AA6145" s="73">
        <v>15.000611105829947</v>
      </c>
      <c r="AB6145" s="4"/>
      <c r="AC6145" s="74"/>
      <c r="AD6145" s="75"/>
      <c r="AE6145" s="75"/>
      <c r="AF6145" s="76"/>
      <c r="AJ6145" s="90">
        <v>1901011.0</v>
      </c>
      <c r="AK6145" s="18"/>
      <c r="AL6145" s="18">
        <f t="shared" si="491"/>
        <v>0</v>
      </c>
      <c r="AO6145" s="8">
        <v>0.17177437417631744</v>
      </c>
      <c r="AT6145" s="18"/>
      <c r="AU6145" s="91"/>
    </row>
    <row r="6146" ht="12.0" customHeight="1">
      <c r="A6146" s="97">
        <v>5901012.0</v>
      </c>
      <c r="B6146" s="92" t="s">
        <v>6559</v>
      </c>
      <c r="C6146" s="81" t="str">
        <f t="shared" si="489"/>
        <v/>
      </c>
      <c r="D6146" s="82">
        <v>1058.83</v>
      </c>
      <c r="E6146" s="94" t="s">
        <v>245</v>
      </c>
      <c r="F6146" s="84">
        <f t="shared" si="490"/>
        <v>1291.7726</v>
      </c>
      <c r="G6146" s="95" t="s">
        <v>246</v>
      </c>
      <c r="H6146" s="69"/>
      <c r="I6146" s="76"/>
      <c r="J6146" s="76"/>
      <c r="K6146" s="88"/>
      <c r="N6146" s="18"/>
      <c r="P6146" s="4">
        <v>137.0</v>
      </c>
      <c r="Q6146" s="4"/>
      <c r="R6146" s="4"/>
      <c r="S6146" s="21"/>
      <c r="T6146" s="21"/>
      <c r="V6146" s="89"/>
      <c r="Z6146" s="73"/>
      <c r="AA6146" s="73">
        <v>14.999458405545923</v>
      </c>
      <c r="AB6146" s="4"/>
      <c r="AC6146" s="74"/>
      <c r="AD6146" s="75"/>
      <c r="AE6146" s="75"/>
      <c r="AF6146" s="76"/>
      <c r="AJ6146" s="90">
        <v>1901012.0</v>
      </c>
      <c r="AK6146" s="18"/>
      <c r="AL6146" s="18">
        <f t="shared" si="491"/>
        <v>0</v>
      </c>
      <c r="AO6146" s="8">
        <v>4.786147351750127</v>
      </c>
      <c r="AT6146" s="18"/>
      <c r="AU6146" s="91"/>
    </row>
    <row r="6147" ht="12.0" customHeight="1">
      <c r="A6147" s="97">
        <v>5901013.0</v>
      </c>
      <c r="B6147" s="92" t="s">
        <v>6560</v>
      </c>
      <c r="C6147" s="81" t="str">
        <f t="shared" si="489"/>
        <v/>
      </c>
      <c r="D6147" s="82">
        <v>1818.29</v>
      </c>
      <c r="E6147" s="94" t="s">
        <v>245</v>
      </c>
      <c r="F6147" s="84">
        <f t="shared" si="490"/>
        <v>2218.3138</v>
      </c>
      <c r="G6147" s="95" t="s">
        <v>246</v>
      </c>
      <c r="H6147" s="69"/>
      <c r="I6147" s="76"/>
      <c r="J6147" s="76"/>
      <c r="K6147" s="88"/>
      <c r="N6147" s="18"/>
      <c r="P6147" s="4">
        <v>137.0</v>
      </c>
      <c r="Q6147" s="4"/>
      <c r="R6147" s="4"/>
      <c r="S6147" s="21"/>
      <c r="T6147" s="21"/>
      <c r="V6147" s="89"/>
      <c r="Z6147" s="73"/>
      <c r="AA6147" s="73">
        <v>15.000275957770569</v>
      </c>
      <c r="AB6147" s="4"/>
      <c r="AC6147" s="74"/>
      <c r="AD6147" s="75"/>
      <c r="AE6147" s="75"/>
      <c r="AF6147" s="76"/>
      <c r="AJ6147" s="90">
        <v>1901013.0</v>
      </c>
      <c r="AK6147" s="18"/>
      <c r="AL6147" s="18">
        <f t="shared" si="491"/>
        <v>0</v>
      </c>
      <c r="AO6147" s="8">
        <v>1.2575838537923196</v>
      </c>
      <c r="AT6147" s="18"/>
      <c r="AU6147" s="91"/>
    </row>
    <row r="6148" ht="12.0" customHeight="1">
      <c r="A6148" s="97">
        <v>5901014.0</v>
      </c>
      <c r="B6148" s="92" t="s">
        <v>6561</v>
      </c>
      <c r="C6148" s="81" t="str">
        <f t="shared" si="489"/>
        <v/>
      </c>
      <c r="D6148" s="82">
        <v>1816.38</v>
      </c>
      <c r="E6148" s="94" t="s">
        <v>245</v>
      </c>
      <c r="F6148" s="84">
        <f t="shared" si="490"/>
        <v>2215.9836</v>
      </c>
      <c r="G6148" s="95" t="s">
        <v>246</v>
      </c>
      <c r="H6148" s="69"/>
      <c r="I6148" s="76"/>
      <c r="J6148" s="76"/>
      <c r="K6148" s="88"/>
      <c r="N6148" s="18"/>
      <c r="P6148" s="4">
        <v>137.0</v>
      </c>
      <c r="Q6148" s="4"/>
      <c r="R6148" s="4"/>
      <c r="S6148" s="21"/>
      <c r="T6148" s="21"/>
      <c r="V6148" s="89"/>
      <c r="Z6148" s="73"/>
      <c r="AA6148" s="73">
        <v>15.000355178102083</v>
      </c>
      <c r="AB6148" s="4"/>
      <c r="AC6148" s="74"/>
      <c r="AD6148" s="75"/>
      <c r="AE6148" s="75"/>
      <c r="AF6148" s="76"/>
      <c r="AJ6148" s="90">
        <v>1901014.0</v>
      </c>
      <c r="AK6148" s="18"/>
      <c r="AL6148" s="18">
        <f t="shared" si="491"/>
        <v>0</v>
      </c>
      <c r="AO6148" s="8">
        <v>0.4392783904887723</v>
      </c>
      <c r="AT6148" s="18"/>
      <c r="AU6148" s="91"/>
    </row>
    <row r="6149" ht="12.0" customHeight="1">
      <c r="A6149" s="97">
        <v>5901015.0</v>
      </c>
      <c r="B6149" s="92" t="s">
        <v>6562</v>
      </c>
      <c r="C6149" s="81" t="str">
        <f t="shared" si="489"/>
        <v/>
      </c>
      <c r="D6149" s="82">
        <v>1808.63</v>
      </c>
      <c r="E6149" s="94" t="s">
        <v>245</v>
      </c>
      <c r="F6149" s="84">
        <f t="shared" si="490"/>
        <v>2206.5286</v>
      </c>
      <c r="G6149" s="95" t="s">
        <v>246</v>
      </c>
      <c r="H6149" s="69"/>
      <c r="I6149" s="76"/>
      <c r="J6149" s="76"/>
      <c r="K6149" s="88"/>
      <c r="N6149" s="18"/>
      <c r="P6149" s="4">
        <v>137.0</v>
      </c>
      <c r="Q6149" s="4"/>
      <c r="R6149" s="4"/>
      <c r="S6149" s="21"/>
      <c r="T6149" s="21"/>
      <c r="V6149" s="89"/>
      <c r="Z6149" s="73"/>
      <c r="AA6149" s="73">
        <v>15.000356698399614</v>
      </c>
      <c r="AB6149" s="4"/>
      <c r="AC6149" s="74"/>
      <c r="AD6149" s="75"/>
      <c r="AE6149" s="75"/>
      <c r="AF6149" s="76"/>
      <c r="AJ6149" s="90">
        <v>1901015.0</v>
      </c>
      <c r="AK6149" s="18"/>
      <c r="AL6149" s="18">
        <f t="shared" si="491"/>
        <v>0</v>
      </c>
      <c r="AO6149" s="8">
        <v>3.455735443062289</v>
      </c>
      <c r="AT6149" s="18"/>
      <c r="AU6149" s="91"/>
    </row>
    <row r="6150" ht="12.0" customHeight="1">
      <c r="A6150" s="97">
        <v>5901016.0</v>
      </c>
      <c r="B6150" s="92" t="s">
        <v>6563</v>
      </c>
      <c r="C6150" s="81" t="str">
        <f t="shared" si="489"/>
        <v/>
      </c>
      <c r="D6150" s="82">
        <v>2811.7</v>
      </c>
      <c r="E6150" s="94" t="s">
        <v>245</v>
      </c>
      <c r="F6150" s="84">
        <f t="shared" si="490"/>
        <v>3430.274</v>
      </c>
      <c r="G6150" s="95" t="s">
        <v>246</v>
      </c>
      <c r="H6150" s="69"/>
      <c r="I6150" s="76"/>
      <c r="J6150" s="76"/>
      <c r="K6150" s="88"/>
      <c r="N6150" s="18"/>
      <c r="P6150" s="4">
        <v>137.0</v>
      </c>
      <c r="Q6150" s="4"/>
      <c r="R6150" s="4"/>
      <c r="S6150" s="21"/>
      <c r="T6150" s="21"/>
      <c r="V6150" s="89"/>
      <c r="Z6150" s="73"/>
      <c r="AA6150" s="73">
        <v>15.00020395260141</v>
      </c>
      <c r="AB6150" s="4"/>
      <c r="AC6150" s="74"/>
      <c r="AD6150" s="75"/>
      <c r="AE6150" s="75"/>
      <c r="AF6150" s="76"/>
      <c r="AJ6150" s="90">
        <v>1901016.0</v>
      </c>
      <c r="AK6150" s="18"/>
      <c r="AL6150" s="18">
        <f t="shared" si="491"/>
        <v>0</v>
      </c>
      <c r="AO6150" s="8">
        <v>0.9262149921897138</v>
      </c>
      <c r="AT6150" s="18"/>
      <c r="AU6150" s="91"/>
    </row>
    <row r="6151" ht="12.0" customHeight="1">
      <c r="A6151" s="109">
        <v>5901017.0</v>
      </c>
      <c r="B6151" s="110" t="s">
        <v>6564</v>
      </c>
      <c r="C6151" s="81" t="str">
        <f t="shared" si="489"/>
        <v/>
      </c>
      <c r="D6151" s="82">
        <v>5283.06</v>
      </c>
      <c r="E6151" s="121" t="s">
        <v>245</v>
      </c>
      <c r="F6151" s="128">
        <f t="shared" si="490"/>
        <v>6445.3332</v>
      </c>
      <c r="G6151" s="112" t="s">
        <v>246</v>
      </c>
      <c r="H6151" s="69"/>
      <c r="I6151" s="76"/>
      <c r="J6151" s="76"/>
      <c r="K6151" s="88"/>
      <c r="N6151" s="18"/>
      <c r="P6151" s="4">
        <v>137.0</v>
      </c>
      <c r="Q6151" s="4"/>
      <c r="R6151" s="4"/>
      <c r="S6151" s="21"/>
      <c r="T6151" s="21"/>
      <c r="V6151" s="89"/>
      <c r="Z6151" s="73"/>
      <c r="AA6151" s="73">
        <v>14.99990502267245</v>
      </c>
      <c r="AB6151" s="4"/>
      <c r="AC6151" s="74"/>
      <c r="AD6151" s="75"/>
      <c r="AE6151" s="75"/>
      <c r="AF6151" s="76"/>
      <c r="AJ6151" s="90">
        <v>1901017.0</v>
      </c>
      <c r="AK6151" s="18"/>
      <c r="AL6151" s="18">
        <f t="shared" si="491"/>
        <v>0</v>
      </c>
      <c r="AO6151" s="8">
        <v>3.2265252387048253</v>
      </c>
      <c r="AT6151" s="18"/>
      <c r="AU6151" s="91"/>
    </row>
    <row r="6152" ht="60.0" customHeight="1">
      <c r="A6152" s="62">
        <v>223.0</v>
      </c>
      <c r="B6152" s="113" t="s">
        <v>6565</v>
      </c>
      <c r="C6152" s="66"/>
      <c r="D6152" s="82"/>
      <c r="E6152" s="66"/>
      <c r="F6152" s="114"/>
      <c r="G6152" s="68"/>
      <c r="H6152" s="69"/>
      <c r="I6152" s="70">
        <v>0.0</v>
      </c>
      <c r="J6152" s="71"/>
      <c r="K6152" s="71"/>
      <c r="N6152" s="18"/>
      <c r="P6152" s="4">
        <v>138.0</v>
      </c>
      <c r="Q6152" s="4"/>
      <c r="R6152" s="5"/>
      <c r="S6152" s="21"/>
      <c r="T6152" s="21"/>
      <c r="V6152" s="72"/>
      <c r="Z6152" s="73"/>
      <c r="AA6152" s="73"/>
      <c r="AB6152" s="4"/>
      <c r="AC6152" s="74"/>
      <c r="AD6152" s="75"/>
      <c r="AE6152" s="75"/>
      <c r="AF6152" s="76"/>
      <c r="AJ6152" s="90"/>
      <c r="AK6152" s="18"/>
      <c r="AL6152" s="18"/>
      <c r="AT6152" s="18"/>
      <c r="AU6152" s="91"/>
    </row>
    <row r="6153" ht="12.0" customHeight="1">
      <c r="A6153" s="79">
        <v>1401001.0</v>
      </c>
      <c r="B6153" s="80" t="s">
        <v>6566</v>
      </c>
      <c r="C6153" s="81" t="str">
        <f t="shared" ref="C6153:C6186" si="492">IF(MROUND(AL6153/(AO6153*F6153),1)=0,"",MROUND(AL6153/(AO6153*F6153),1))</f>
        <v/>
      </c>
      <c r="D6153" s="82">
        <v>70.28</v>
      </c>
      <c r="E6153" s="83" t="s">
        <v>245</v>
      </c>
      <c r="F6153" s="84">
        <f t="shared" ref="F6153:F6186" si="493">D6153*1.22</f>
        <v>85.7416</v>
      </c>
      <c r="G6153" s="85" t="s">
        <v>246</v>
      </c>
      <c r="H6153" s="69"/>
      <c r="I6153" s="87" t="s">
        <v>6567</v>
      </c>
      <c r="J6153" s="76"/>
      <c r="K6153" s="88"/>
      <c r="N6153" s="18"/>
      <c r="P6153" s="4">
        <v>138.0</v>
      </c>
      <c r="Q6153" s="4"/>
      <c r="R6153" s="4"/>
      <c r="S6153" s="21"/>
      <c r="T6153" s="21"/>
      <c r="V6153" s="89"/>
      <c r="Z6153" s="73"/>
      <c r="AA6153" s="73">
        <v>11.993905093600347</v>
      </c>
      <c r="AB6153" s="4"/>
      <c r="AC6153" s="74"/>
      <c r="AD6153" s="75"/>
      <c r="AE6153" s="75"/>
      <c r="AF6153" s="76"/>
      <c r="AJ6153" s="90"/>
      <c r="AK6153" s="18"/>
      <c r="AL6153" s="18">
        <f t="shared" ref="AL6153:AL6186" si="494">$I$6152/34</f>
        <v>0</v>
      </c>
      <c r="AO6153" s="8">
        <v>31.102362778928388</v>
      </c>
      <c r="AT6153" s="18"/>
      <c r="AU6153" s="91"/>
    </row>
    <row r="6154" ht="12.0" customHeight="1">
      <c r="A6154" s="97">
        <v>5801002.0</v>
      </c>
      <c r="B6154" s="92" t="s">
        <v>6568</v>
      </c>
      <c r="C6154" s="81" t="str">
        <f t="shared" si="492"/>
        <v/>
      </c>
      <c r="D6154" s="82">
        <v>70.28</v>
      </c>
      <c r="E6154" s="94" t="s">
        <v>245</v>
      </c>
      <c r="F6154" s="84">
        <f t="shared" si="493"/>
        <v>85.7416</v>
      </c>
      <c r="G6154" s="95" t="s">
        <v>246</v>
      </c>
      <c r="H6154" s="69"/>
      <c r="I6154" s="187" t="s">
        <v>6569</v>
      </c>
      <c r="J6154" s="76"/>
      <c r="K6154" s="88"/>
      <c r="N6154" s="18"/>
      <c r="P6154" s="4">
        <v>138.0</v>
      </c>
      <c r="Q6154" s="4"/>
      <c r="R6154" s="4"/>
      <c r="S6154" s="21"/>
      <c r="T6154" s="21"/>
      <c r="V6154" s="89"/>
      <c r="Z6154" s="73"/>
      <c r="AA6154" s="73">
        <v>11.993905093600347</v>
      </c>
      <c r="AB6154" s="4"/>
      <c r="AC6154" s="74"/>
      <c r="AD6154" s="75"/>
      <c r="AE6154" s="75"/>
      <c r="AF6154" s="76"/>
      <c r="AJ6154" s="90">
        <v>1401002.0</v>
      </c>
      <c r="AK6154" s="18"/>
      <c r="AL6154" s="18">
        <f t="shared" si="494"/>
        <v>0</v>
      </c>
      <c r="AO6154" s="8">
        <v>4.42973045639283</v>
      </c>
      <c r="AT6154" s="18"/>
      <c r="AU6154" s="91"/>
    </row>
    <row r="6155" ht="12.0" customHeight="1">
      <c r="A6155" s="97">
        <v>5801003.0</v>
      </c>
      <c r="B6155" s="92" t="s">
        <v>6570</v>
      </c>
      <c r="C6155" s="81" t="str">
        <f t="shared" si="492"/>
        <v/>
      </c>
      <c r="D6155" s="82">
        <v>70.28</v>
      </c>
      <c r="E6155" s="94" t="s">
        <v>245</v>
      </c>
      <c r="F6155" s="84">
        <f t="shared" si="493"/>
        <v>85.7416</v>
      </c>
      <c r="G6155" s="95" t="s">
        <v>274</v>
      </c>
      <c r="H6155" s="69"/>
      <c r="I6155" s="188"/>
      <c r="J6155" s="100"/>
      <c r="K6155" s="88"/>
      <c r="N6155" s="18"/>
      <c r="P6155" s="4">
        <v>138.0</v>
      </c>
      <c r="Q6155" s="4"/>
      <c r="R6155" s="4"/>
      <c r="S6155" s="21"/>
      <c r="T6155" s="21"/>
      <c r="V6155" s="89"/>
      <c r="Z6155" s="73"/>
      <c r="AA6155" s="73">
        <v>11.993905093600347</v>
      </c>
      <c r="AB6155" s="4"/>
      <c r="AC6155" s="74"/>
      <c r="AD6155" s="75"/>
      <c r="AE6155" s="75"/>
      <c r="AF6155" s="76"/>
      <c r="AJ6155" s="90">
        <v>1401003.0</v>
      </c>
      <c r="AK6155" s="18"/>
      <c r="AL6155" s="18">
        <f t="shared" si="494"/>
        <v>0</v>
      </c>
      <c r="AO6155" s="8">
        <v>2.5444926903561953</v>
      </c>
      <c r="AT6155" s="18"/>
      <c r="AU6155" s="91"/>
    </row>
    <row r="6156" ht="12.0" customHeight="1">
      <c r="A6156" s="97">
        <v>5801004.0</v>
      </c>
      <c r="B6156" s="92" t="s">
        <v>6571</v>
      </c>
      <c r="C6156" s="81" t="str">
        <f t="shared" si="492"/>
        <v/>
      </c>
      <c r="D6156" s="82">
        <v>76.34</v>
      </c>
      <c r="E6156" s="94" t="s">
        <v>245</v>
      </c>
      <c r="F6156" s="84">
        <f t="shared" si="493"/>
        <v>93.1348</v>
      </c>
      <c r="G6156" s="95" t="s">
        <v>246</v>
      </c>
      <c r="H6156" s="69"/>
      <c r="I6156" s="76"/>
      <c r="J6156" s="76"/>
      <c r="K6156" s="88"/>
      <c r="N6156" s="18"/>
      <c r="P6156" s="4">
        <v>138.0</v>
      </c>
      <c r="Q6156" s="4"/>
      <c r="R6156" s="4"/>
      <c r="S6156" s="21"/>
      <c r="T6156" s="21"/>
      <c r="V6156" s="89"/>
      <c r="Z6156" s="73"/>
      <c r="AA6156" s="73">
        <v>12.00400801603206</v>
      </c>
      <c r="AB6156" s="4"/>
      <c r="AC6156" s="74"/>
      <c r="AD6156" s="75"/>
      <c r="AE6156" s="75"/>
      <c r="AF6156" s="76"/>
      <c r="AJ6156" s="90">
        <v>1401004.0</v>
      </c>
      <c r="AK6156" s="18"/>
      <c r="AL6156" s="18">
        <f t="shared" si="494"/>
        <v>0</v>
      </c>
      <c r="AO6156" s="8">
        <v>9.823529371707906</v>
      </c>
      <c r="AT6156" s="18"/>
      <c r="AU6156" s="91"/>
    </row>
    <row r="6157" ht="12.0" customHeight="1">
      <c r="A6157" s="97">
        <v>5801005.0</v>
      </c>
      <c r="B6157" s="92" t="s">
        <v>6572</v>
      </c>
      <c r="C6157" s="81" t="str">
        <f t="shared" si="492"/>
        <v/>
      </c>
      <c r="D6157" s="82">
        <v>77.85</v>
      </c>
      <c r="E6157" s="94" t="s">
        <v>245</v>
      </c>
      <c r="F6157" s="84">
        <f t="shared" si="493"/>
        <v>94.977</v>
      </c>
      <c r="G6157" s="95" t="s">
        <v>274</v>
      </c>
      <c r="H6157" s="69"/>
      <c r="I6157" s="187" t="s">
        <v>6573</v>
      </c>
      <c r="J6157" s="100"/>
      <c r="K6157" s="88"/>
      <c r="N6157" s="18"/>
      <c r="P6157" s="4">
        <v>138.0</v>
      </c>
      <c r="Q6157" s="4"/>
      <c r="R6157" s="4"/>
      <c r="S6157" s="21"/>
      <c r="T6157" s="21"/>
      <c r="V6157" s="89"/>
      <c r="Z6157" s="73"/>
      <c r="AA6157" s="73">
        <v>12.008647798742146</v>
      </c>
      <c r="AB6157" s="4"/>
      <c r="AC6157" s="74"/>
      <c r="AD6157" s="75"/>
      <c r="AE6157" s="75"/>
      <c r="AF6157" s="76"/>
      <c r="AJ6157" s="90">
        <v>1401005.0</v>
      </c>
      <c r="AK6157" s="18"/>
      <c r="AL6157" s="18">
        <f t="shared" si="494"/>
        <v>0</v>
      </c>
      <c r="AO6157" s="8">
        <v>2.289301779550101</v>
      </c>
      <c r="AT6157" s="18"/>
      <c r="AU6157" s="91"/>
    </row>
    <row r="6158" ht="12.0" customHeight="1">
      <c r="A6158" s="97">
        <v>5801006.0</v>
      </c>
      <c r="B6158" s="92" t="s">
        <v>6574</v>
      </c>
      <c r="C6158" s="81" t="str">
        <f t="shared" si="492"/>
        <v/>
      </c>
      <c r="D6158" s="82">
        <v>81.94</v>
      </c>
      <c r="E6158" s="94" t="s">
        <v>245</v>
      </c>
      <c r="F6158" s="84">
        <f t="shared" si="493"/>
        <v>99.9668</v>
      </c>
      <c r="G6158" s="95" t="s">
        <v>246</v>
      </c>
      <c r="H6158" s="69"/>
      <c r="I6158" s="188"/>
      <c r="J6158" s="76"/>
      <c r="K6158" s="88"/>
      <c r="N6158" s="18"/>
      <c r="P6158" s="4">
        <v>138.0</v>
      </c>
      <c r="Q6158" s="4"/>
      <c r="R6158" s="4"/>
      <c r="S6158" s="21"/>
      <c r="T6158" s="21"/>
      <c r="V6158" s="89"/>
      <c r="Z6158" s="73"/>
      <c r="AA6158" s="73">
        <v>12.007469654528478</v>
      </c>
      <c r="AB6158" s="4"/>
      <c r="AC6158" s="74"/>
      <c r="AD6158" s="75"/>
      <c r="AE6158" s="75"/>
      <c r="AF6158" s="76"/>
      <c r="AJ6158" s="90">
        <v>1401006.0</v>
      </c>
      <c r="AK6158" s="18"/>
      <c r="AL6158" s="18">
        <f t="shared" si="494"/>
        <v>0</v>
      </c>
      <c r="AO6158" s="8">
        <v>9.571598377699157</v>
      </c>
      <c r="AT6158" s="18"/>
      <c r="AU6158" s="91"/>
    </row>
    <row r="6159" ht="12.0" customHeight="1">
      <c r="A6159" s="97">
        <v>5801007.0</v>
      </c>
      <c r="B6159" s="92" t="s">
        <v>6575</v>
      </c>
      <c r="C6159" s="81" t="str">
        <f t="shared" si="492"/>
        <v/>
      </c>
      <c r="D6159" s="82">
        <v>83.52</v>
      </c>
      <c r="E6159" s="94" t="s">
        <v>245</v>
      </c>
      <c r="F6159" s="84">
        <f t="shared" si="493"/>
        <v>101.8944</v>
      </c>
      <c r="G6159" s="95" t="s">
        <v>274</v>
      </c>
      <c r="H6159" s="69"/>
      <c r="I6159" s="76"/>
      <c r="J6159" s="100"/>
      <c r="K6159" s="88"/>
      <c r="N6159" s="18"/>
      <c r="P6159" s="4">
        <v>138.0</v>
      </c>
      <c r="Q6159" s="4"/>
      <c r="R6159" s="4"/>
      <c r="S6159" s="21"/>
      <c r="T6159" s="21"/>
      <c r="V6159" s="89"/>
      <c r="Z6159" s="73"/>
      <c r="AA6159" s="73">
        <v>11.998534530133725</v>
      </c>
      <c r="AB6159" s="4"/>
      <c r="AC6159" s="74"/>
      <c r="AD6159" s="75"/>
      <c r="AE6159" s="75"/>
      <c r="AF6159" s="76"/>
      <c r="AJ6159" s="90">
        <v>1401007.0</v>
      </c>
      <c r="AK6159" s="18"/>
      <c r="AL6159" s="18">
        <f t="shared" si="494"/>
        <v>0</v>
      </c>
      <c r="AO6159" s="8">
        <v>1.4387632831059802</v>
      </c>
      <c r="AT6159" s="18"/>
      <c r="AU6159" s="91"/>
    </row>
    <row r="6160" ht="12.0" customHeight="1">
      <c r="A6160" s="97">
        <v>5801008.0</v>
      </c>
      <c r="B6160" s="92" t="s">
        <v>6576</v>
      </c>
      <c r="C6160" s="81" t="str">
        <f t="shared" si="492"/>
        <v/>
      </c>
      <c r="D6160" s="82">
        <v>102.65</v>
      </c>
      <c r="E6160" s="94" t="s">
        <v>245</v>
      </c>
      <c r="F6160" s="84">
        <f t="shared" si="493"/>
        <v>125.233</v>
      </c>
      <c r="G6160" s="95" t="s">
        <v>246</v>
      </c>
      <c r="H6160" s="69"/>
      <c r="I6160" s="187" t="s">
        <v>6577</v>
      </c>
      <c r="J6160" s="76"/>
      <c r="K6160" s="88"/>
      <c r="N6160" s="18"/>
      <c r="P6160" s="4">
        <v>138.0</v>
      </c>
      <c r="Q6160" s="4"/>
      <c r="R6160" s="4"/>
      <c r="S6160" s="21"/>
      <c r="T6160" s="21"/>
      <c r="V6160" s="89"/>
      <c r="Z6160" s="73"/>
      <c r="AA6160" s="73">
        <v>11.99880757191832</v>
      </c>
      <c r="AB6160" s="4"/>
      <c r="AC6160" s="74"/>
      <c r="AD6160" s="75"/>
      <c r="AE6160" s="75"/>
      <c r="AF6160" s="76"/>
      <c r="AJ6160" s="90">
        <v>1401008.0</v>
      </c>
      <c r="AK6160" s="18"/>
      <c r="AL6160" s="18">
        <f t="shared" si="494"/>
        <v>0</v>
      </c>
      <c r="AO6160" s="8">
        <v>2.2440786552313825</v>
      </c>
      <c r="AT6160" s="18"/>
      <c r="AU6160" s="91"/>
    </row>
    <row r="6161" ht="12.0" customHeight="1">
      <c r="A6161" s="97">
        <v>5801009.0</v>
      </c>
      <c r="B6161" s="92" t="s">
        <v>6578</v>
      </c>
      <c r="C6161" s="81" t="str">
        <f t="shared" si="492"/>
        <v/>
      </c>
      <c r="D6161" s="82">
        <v>104.66</v>
      </c>
      <c r="E6161" s="94" t="s">
        <v>245</v>
      </c>
      <c r="F6161" s="84">
        <f t="shared" si="493"/>
        <v>127.6852</v>
      </c>
      <c r="G6161" s="95" t="s">
        <v>274</v>
      </c>
      <c r="H6161" s="69"/>
      <c r="I6161" s="188"/>
      <c r="J6161" s="100"/>
      <c r="K6161" s="88"/>
      <c r="N6161" s="18"/>
      <c r="P6161" s="4">
        <v>138.0</v>
      </c>
      <c r="Q6161" s="4"/>
      <c r="R6161" s="4"/>
      <c r="S6161" s="21"/>
      <c r="T6161" s="21"/>
      <c r="V6161" s="89"/>
      <c r="Z6161" s="73"/>
      <c r="AA6161" s="73">
        <v>12.002923976608201</v>
      </c>
      <c r="AB6161" s="4"/>
      <c r="AC6161" s="74"/>
      <c r="AD6161" s="75"/>
      <c r="AE6161" s="75"/>
      <c r="AF6161" s="76"/>
      <c r="AJ6161" s="90">
        <v>1401009.0</v>
      </c>
      <c r="AK6161" s="18"/>
      <c r="AL6161" s="18">
        <f t="shared" si="494"/>
        <v>0</v>
      </c>
      <c r="AO6161" s="8">
        <v>0.6462495372292417</v>
      </c>
      <c r="AT6161" s="18"/>
      <c r="AU6161" s="91"/>
    </row>
    <row r="6162" ht="12.0" customHeight="1">
      <c r="A6162" s="97">
        <v>5801010.0</v>
      </c>
      <c r="B6162" s="92" t="s">
        <v>6579</v>
      </c>
      <c r="C6162" s="81" t="str">
        <f t="shared" si="492"/>
        <v/>
      </c>
      <c r="D6162" s="82">
        <v>102.65</v>
      </c>
      <c r="E6162" s="94" t="s">
        <v>245</v>
      </c>
      <c r="F6162" s="84">
        <f t="shared" si="493"/>
        <v>125.233</v>
      </c>
      <c r="G6162" s="95" t="s">
        <v>246</v>
      </c>
      <c r="H6162" s="69"/>
      <c r="I6162" s="76"/>
      <c r="J6162" s="76"/>
      <c r="K6162" s="88"/>
      <c r="N6162" s="18"/>
      <c r="P6162" s="4">
        <v>138.0</v>
      </c>
      <c r="Q6162" s="4"/>
      <c r="R6162" s="4"/>
      <c r="S6162" s="21"/>
      <c r="T6162" s="21"/>
      <c r="V6162" s="89"/>
      <c r="Z6162" s="73"/>
      <c r="AA6162" s="73">
        <v>11.99880757191832</v>
      </c>
      <c r="AB6162" s="4"/>
      <c r="AC6162" s="74"/>
      <c r="AD6162" s="75"/>
      <c r="AE6162" s="75"/>
      <c r="AF6162" s="76"/>
      <c r="AJ6162" s="90">
        <v>1401010.0</v>
      </c>
      <c r="AK6162" s="18"/>
      <c r="AL6162" s="18">
        <f t="shared" si="494"/>
        <v>0</v>
      </c>
      <c r="AO6162" s="8">
        <v>4.101881476365559</v>
      </c>
      <c r="AT6162" s="18"/>
      <c r="AU6162" s="91"/>
    </row>
    <row r="6163" ht="12.0" customHeight="1">
      <c r="A6163" s="97">
        <v>5801011.0</v>
      </c>
      <c r="B6163" s="92" t="s">
        <v>6580</v>
      </c>
      <c r="C6163" s="81" t="str">
        <f t="shared" si="492"/>
        <v/>
      </c>
      <c r="D6163" s="82">
        <v>149.69</v>
      </c>
      <c r="E6163" s="94" t="s">
        <v>245</v>
      </c>
      <c r="F6163" s="84">
        <f t="shared" si="493"/>
        <v>182.6218</v>
      </c>
      <c r="G6163" s="95" t="s">
        <v>246</v>
      </c>
      <c r="H6163" s="69"/>
      <c r="I6163" s="187" t="s">
        <v>6581</v>
      </c>
      <c r="J6163" s="76"/>
      <c r="K6163" s="88"/>
      <c r="N6163" s="18"/>
      <c r="P6163" s="4">
        <v>138.0</v>
      </c>
      <c r="Q6163" s="4"/>
      <c r="R6163" s="4"/>
      <c r="S6163" s="21"/>
      <c r="T6163" s="21"/>
      <c r="V6163" s="89"/>
      <c r="Z6163" s="73"/>
      <c r="AA6163" s="73">
        <v>11.999182338511858</v>
      </c>
      <c r="AB6163" s="4"/>
      <c r="AC6163" s="74"/>
      <c r="AD6163" s="75"/>
      <c r="AE6163" s="75"/>
      <c r="AF6163" s="76"/>
      <c r="AJ6163" s="90">
        <v>1401011.0</v>
      </c>
      <c r="AK6163" s="18"/>
      <c r="AL6163" s="18">
        <f t="shared" si="494"/>
        <v>0</v>
      </c>
      <c r="AO6163" s="8">
        <v>2.01573706740159</v>
      </c>
      <c r="AT6163" s="18"/>
      <c r="AU6163" s="91"/>
    </row>
    <row r="6164" ht="12.0" customHeight="1">
      <c r="A6164" s="97">
        <v>5801012.0</v>
      </c>
      <c r="B6164" s="92" t="s">
        <v>6582</v>
      </c>
      <c r="C6164" s="81" t="str">
        <f t="shared" si="492"/>
        <v/>
      </c>
      <c r="D6164" s="82">
        <v>149.69</v>
      </c>
      <c r="E6164" s="94" t="s">
        <v>245</v>
      </c>
      <c r="F6164" s="84">
        <f t="shared" si="493"/>
        <v>182.6218</v>
      </c>
      <c r="G6164" s="95" t="s">
        <v>246</v>
      </c>
      <c r="H6164" s="69"/>
      <c r="I6164" s="188"/>
      <c r="J6164" s="76"/>
      <c r="K6164" s="88"/>
      <c r="N6164" s="18"/>
      <c r="P6164" s="4">
        <v>138.0</v>
      </c>
      <c r="Q6164" s="4"/>
      <c r="R6164" s="4"/>
      <c r="S6164" s="21"/>
      <c r="T6164" s="21"/>
      <c r="V6164" s="89"/>
      <c r="Z6164" s="73"/>
      <c r="AA6164" s="73">
        <v>11.999182338511858</v>
      </c>
      <c r="AB6164" s="4"/>
      <c r="AC6164" s="74"/>
      <c r="AD6164" s="75"/>
      <c r="AE6164" s="75"/>
      <c r="AF6164" s="76"/>
      <c r="AJ6164" s="90">
        <v>1401012.0</v>
      </c>
      <c r="AK6164" s="18"/>
      <c r="AL6164" s="18">
        <f t="shared" si="494"/>
        <v>0</v>
      </c>
      <c r="AO6164" s="8">
        <v>2.26147766540442</v>
      </c>
      <c r="AT6164" s="18"/>
      <c r="AU6164" s="91"/>
    </row>
    <row r="6165" ht="12.0" customHeight="1">
      <c r="A6165" s="97">
        <v>5801013.0</v>
      </c>
      <c r="B6165" s="92" t="s">
        <v>6583</v>
      </c>
      <c r="C6165" s="81" t="str">
        <f t="shared" si="492"/>
        <v/>
      </c>
      <c r="D6165" s="82">
        <v>149.69</v>
      </c>
      <c r="E6165" s="94" t="s">
        <v>245</v>
      </c>
      <c r="F6165" s="84">
        <f t="shared" si="493"/>
        <v>182.6218</v>
      </c>
      <c r="G6165" s="95" t="s">
        <v>274</v>
      </c>
      <c r="H6165" s="69"/>
      <c r="I6165" s="76"/>
      <c r="J6165" s="100"/>
      <c r="K6165" s="88"/>
      <c r="N6165" s="18"/>
      <c r="P6165" s="4">
        <v>138.0</v>
      </c>
      <c r="Q6165" s="4"/>
      <c r="R6165" s="4"/>
      <c r="S6165" s="21"/>
      <c r="T6165" s="21"/>
      <c r="V6165" s="89"/>
      <c r="Z6165" s="73"/>
      <c r="AA6165" s="73">
        <v>11.999182338511858</v>
      </c>
      <c r="AB6165" s="4"/>
      <c r="AC6165" s="74"/>
      <c r="AD6165" s="75"/>
      <c r="AE6165" s="75"/>
      <c r="AF6165" s="76"/>
      <c r="AJ6165" s="90">
        <v>1401013.0</v>
      </c>
      <c r="AK6165" s="18"/>
      <c r="AL6165" s="18">
        <f t="shared" si="494"/>
        <v>0</v>
      </c>
      <c r="AO6165" s="8">
        <v>0.40079326800014103</v>
      </c>
      <c r="AT6165" s="18"/>
      <c r="AU6165" s="91"/>
    </row>
    <row r="6166" ht="12.0" customHeight="1">
      <c r="A6166" s="97">
        <v>5801014.0</v>
      </c>
      <c r="B6166" s="92" t="s">
        <v>6584</v>
      </c>
      <c r="C6166" s="81" t="str">
        <f t="shared" si="492"/>
        <v/>
      </c>
      <c r="D6166" s="82">
        <v>149.69</v>
      </c>
      <c r="E6166" s="94" t="s">
        <v>245</v>
      </c>
      <c r="F6166" s="84">
        <f t="shared" si="493"/>
        <v>182.6218</v>
      </c>
      <c r="G6166" s="95" t="s">
        <v>246</v>
      </c>
      <c r="H6166" s="69"/>
      <c r="I6166" s="76"/>
      <c r="J6166" s="76"/>
      <c r="K6166" s="88"/>
      <c r="N6166" s="18"/>
      <c r="P6166" s="4">
        <v>138.0</v>
      </c>
      <c r="Q6166" s="4"/>
      <c r="R6166" s="4"/>
      <c r="S6166" s="21"/>
      <c r="T6166" s="21"/>
      <c r="V6166" s="89"/>
      <c r="Z6166" s="73"/>
      <c r="AA6166" s="73">
        <v>11.999182338511858</v>
      </c>
      <c r="AB6166" s="4"/>
      <c r="AC6166" s="74"/>
      <c r="AD6166" s="75"/>
      <c r="AE6166" s="75"/>
      <c r="AF6166" s="76"/>
      <c r="AJ6166" s="90">
        <v>1401014.0</v>
      </c>
      <c r="AK6166" s="18"/>
      <c r="AL6166" s="18">
        <f t="shared" si="494"/>
        <v>0</v>
      </c>
      <c r="AO6166" s="8">
        <v>2.8361920307861217</v>
      </c>
      <c r="AT6166" s="18"/>
      <c r="AU6166" s="91"/>
    </row>
    <row r="6167" ht="12.0" customHeight="1">
      <c r="A6167" s="97">
        <v>5801015.0</v>
      </c>
      <c r="B6167" s="92" t="s">
        <v>6585</v>
      </c>
      <c r="C6167" s="81" t="str">
        <f t="shared" si="492"/>
        <v/>
      </c>
      <c r="D6167" s="82">
        <v>231.24</v>
      </c>
      <c r="E6167" s="94" t="s">
        <v>245</v>
      </c>
      <c r="F6167" s="84">
        <f t="shared" si="493"/>
        <v>282.1128</v>
      </c>
      <c r="G6167" s="95" t="s">
        <v>246</v>
      </c>
      <c r="H6167" s="69"/>
      <c r="I6167" s="76"/>
      <c r="J6167" s="76"/>
      <c r="K6167" s="88"/>
      <c r="N6167" s="18"/>
      <c r="P6167" s="4">
        <v>138.0</v>
      </c>
      <c r="Q6167" s="4"/>
      <c r="R6167" s="4"/>
      <c r="S6167" s="21"/>
      <c r="T6167" s="21"/>
      <c r="V6167" s="89"/>
      <c r="Z6167" s="73"/>
      <c r="AA6167" s="73">
        <v>12.002911400780789</v>
      </c>
      <c r="AB6167" s="4"/>
      <c r="AC6167" s="74"/>
      <c r="AD6167" s="75"/>
      <c r="AE6167" s="75"/>
      <c r="AF6167" s="76"/>
      <c r="AJ6167" s="90">
        <v>1401015.0</v>
      </c>
      <c r="AK6167" s="18"/>
      <c r="AL6167" s="18">
        <f t="shared" si="494"/>
        <v>0</v>
      </c>
      <c r="AO6167" s="8">
        <v>2.5245319362966425</v>
      </c>
      <c r="AT6167" s="18"/>
      <c r="AU6167" s="91"/>
    </row>
    <row r="6168" ht="12.0" customHeight="1">
      <c r="A6168" s="97">
        <v>5801016.0</v>
      </c>
      <c r="B6168" s="92" t="s">
        <v>6586</v>
      </c>
      <c r="C6168" s="81" t="str">
        <f t="shared" si="492"/>
        <v/>
      </c>
      <c r="D6168" s="82">
        <v>231.24</v>
      </c>
      <c r="E6168" s="94" t="s">
        <v>245</v>
      </c>
      <c r="F6168" s="84">
        <f t="shared" si="493"/>
        <v>282.1128</v>
      </c>
      <c r="G6168" s="95" t="s">
        <v>246</v>
      </c>
      <c r="H6168" s="69"/>
      <c r="I6168" s="76"/>
      <c r="J6168" s="76"/>
      <c r="K6168" s="88"/>
      <c r="N6168" s="18"/>
      <c r="P6168" s="4">
        <v>138.0</v>
      </c>
      <c r="Q6168" s="4"/>
      <c r="R6168" s="4"/>
      <c r="S6168" s="21"/>
      <c r="T6168" s="21"/>
      <c r="V6168" s="89"/>
      <c r="Z6168" s="73"/>
      <c r="AA6168" s="73">
        <v>12.002911400780789</v>
      </c>
      <c r="AB6168" s="4"/>
      <c r="AC6168" s="74"/>
      <c r="AD6168" s="75"/>
      <c r="AE6168" s="75"/>
      <c r="AF6168" s="76"/>
      <c r="AJ6168" s="90">
        <v>1401016.0</v>
      </c>
      <c r="AK6168" s="18"/>
      <c r="AL6168" s="18">
        <f t="shared" si="494"/>
        <v>0</v>
      </c>
      <c r="AO6168" s="8">
        <v>1.9703663893046968</v>
      </c>
      <c r="AT6168" s="18"/>
      <c r="AU6168" s="91"/>
    </row>
    <row r="6169" ht="12.0" customHeight="1">
      <c r="A6169" s="97">
        <v>5801017.0</v>
      </c>
      <c r="B6169" s="92" t="s">
        <v>6587</v>
      </c>
      <c r="C6169" s="81" t="str">
        <f t="shared" si="492"/>
        <v/>
      </c>
      <c r="D6169" s="82">
        <v>231.24</v>
      </c>
      <c r="E6169" s="94" t="s">
        <v>245</v>
      </c>
      <c r="F6169" s="84">
        <f t="shared" si="493"/>
        <v>282.1128</v>
      </c>
      <c r="G6169" s="95" t="s">
        <v>274</v>
      </c>
      <c r="H6169" s="69"/>
      <c r="I6169" s="76"/>
      <c r="J6169" s="100"/>
      <c r="K6169" s="88"/>
      <c r="N6169" s="18"/>
      <c r="P6169" s="4">
        <v>138.0</v>
      </c>
      <c r="Q6169" s="4"/>
      <c r="R6169" s="4"/>
      <c r="S6169" s="21"/>
      <c r="T6169" s="21"/>
      <c r="V6169" s="89"/>
      <c r="Z6169" s="73"/>
      <c r="AA6169" s="73">
        <v>12.002911400780789</v>
      </c>
      <c r="AB6169" s="4"/>
      <c r="AC6169" s="74"/>
      <c r="AD6169" s="75"/>
      <c r="AE6169" s="75"/>
      <c r="AF6169" s="76"/>
      <c r="AJ6169" s="90">
        <v>1401017.0</v>
      </c>
      <c r="AK6169" s="18"/>
      <c r="AL6169" s="18">
        <f t="shared" si="494"/>
        <v>0</v>
      </c>
      <c r="AO6169" s="8">
        <v>0.2674195731496895</v>
      </c>
      <c r="AT6169" s="18"/>
      <c r="AU6169" s="91"/>
    </row>
    <row r="6170" ht="12.0" customHeight="1">
      <c r="A6170" s="97">
        <v>5801018.0</v>
      </c>
      <c r="B6170" s="92" t="s">
        <v>6588</v>
      </c>
      <c r="C6170" s="81" t="str">
        <f t="shared" si="492"/>
        <v/>
      </c>
      <c r="D6170" s="82">
        <v>295.29</v>
      </c>
      <c r="E6170" s="94" t="s">
        <v>245</v>
      </c>
      <c r="F6170" s="84">
        <f t="shared" si="493"/>
        <v>360.2538</v>
      </c>
      <c r="G6170" s="95" t="s">
        <v>246</v>
      </c>
      <c r="H6170" s="69"/>
      <c r="I6170" s="87" t="s">
        <v>6589</v>
      </c>
      <c r="J6170" s="76"/>
      <c r="K6170" s="88"/>
      <c r="N6170" s="18"/>
      <c r="P6170" s="4">
        <v>138.0</v>
      </c>
      <c r="Q6170" s="4"/>
      <c r="R6170" s="4"/>
      <c r="S6170" s="21"/>
      <c r="T6170" s="21"/>
      <c r="V6170" s="89"/>
      <c r="Z6170" s="73"/>
      <c r="AA6170" s="73">
        <v>12.0</v>
      </c>
      <c r="AB6170" s="4"/>
      <c r="AC6170" s="74"/>
      <c r="AD6170" s="75"/>
      <c r="AE6170" s="75"/>
      <c r="AF6170" s="76"/>
      <c r="AJ6170" s="90">
        <v>1401018.0</v>
      </c>
      <c r="AK6170" s="18"/>
      <c r="AL6170" s="18">
        <f t="shared" si="494"/>
        <v>0</v>
      </c>
      <c r="AO6170" s="8">
        <v>2.817282635491396</v>
      </c>
      <c r="AT6170" s="18"/>
      <c r="AU6170" s="91"/>
    </row>
    <row r="6171" ht="12.0" customHeight="1">
      <c r="A6171" s="97">
        <v>5801019.0</v>
      </c>
      <c r="B6171" s="92" t="s">
        <v>6590</v>
      </c>
      <c r="C6171" s="81" t="str">
        <f t="shared" si="492"/>
        <v/>
      </c>
      <c r="D6171" s="82">
        <v>295.29</v>
      </c>
      <c r="E6171" s="94" t="s">
        <v>245</v>
      </c>
      <c r="F6171" s="84">
        <f t="shared" si="493"/>
        <v>360.2538</v>
      </c>
      <c r="G6171" s="95" t="s">
        <v>274</v>
      </c>
      <c r="H6171" s="69"/>
      <c r="I6171" s="187" t="s">
        <v>6591</v>
      </c>
      <c r="J6171" s="100"/>
      <c r="K6171" s="88"/>
      <c r="N6171" s="18"/>
      <c r="P6171" s="4">
        <v>138.0</v>
      </c>
      <c r="Q6171" s="4"/>
      <c r="R6171" s="4"/>
      <c r="S6171" s="21"/>
      <c r="T6171" s="21"/>
      <c r="V6171" s="89"/>
      <c r="Z6171" s="73"/>
      <c r="AA6171" s="73">
        <v>12.0</v>
      </c>
      <c r="AB6171" s="4"/>
      <c r="AC6171" s="74"/>
      <c r="AD6171" s="75"/>
      <c r="AE6171" s="75"/>
      <c r="AF6171" s="76"/>
      <c r="AJ6171" s="90">
        <v>1401019.0</v>
      </c>
      <c r="AK6171" s="18"/>
      <c r="AL6171" s="18">
        <f t="shared" si="494"/>
        <v>0</v>
      </c>
      <c r="AO6171" s="8">
        <v>0.3028149743108681</v>
      </c>
      <c r="AT6171" s="18"/>
      <c r="AU6171" s="91"/>
    </row>
    <row r="6172" ht="12.0" customHeight="1">
      <c r="A6172" s="97">
        <v>5801020.0</v>
      </c>
      <c r="B6172" s="92" t="s">
        <v>6592</v>
      </c>
      <c r="C6172" s="81" t="str">
        <f t="shared" si="492"/>
        <v/>
      </c>
      <c r="D6172" s="82">
        <v>295.29</v>
      </c>
      <c r="E6172" s="94" t="s">
        <v>245</v>
      </c>
      <c r="F6172" s="84">
        <f t="shared" si="493"/>
        <v>360.2538</v>
      </c>
      <c r="G6172" s="95" t="s">
        <v>246</v>
      </c>
      <c r="H6172" s="69"/>
      <c r="I6172" s="188"/>
      <c r="J6172" s="76"/>
      <c r="K6172" s="88"/>
      <c r="N6172" s="18"/>
      <c r="P6172" s="4">
        <v>138.0</v>
      </c>
      <c r="Q6172" s="4"/>
      <c r="R6172" s="4"/>
      <c r="S6172" s="21"/>
      <c r="T6172" s="21"/>
      <c r="V6172" s="89"/>
      <c r="Z6172" s="73"/>
      <c r="AA6172" s="73">
        <v>12.0</v>
      </c>
      <c r="AB6172" s="4"/>
      <c r="AC6172" s="74"/>
      <c r="AD6172" s="75"/>
      <c r="AE6172" s="75"/>
      <c r="AF6172" s="76"/>
      <c r="AJ6172" s="90">
        <v>1401020.0</v>
      </c>
      <c r="AK6172" s="18"/>
      <c r="AL6172" s="18">
        <f t="shared" si="494"/>
        <v>0</v>
      </c>
      <c r="AO6172" s="8">
        <v>0.9429116679761177</v>
      </c>
      <c r="AT6172" s="18"/>
      <c r="AU6172" s="91"/>
    </row>
    <row r="6173" ht="12.0" customHeight="1">
      <c r="A6173" s="97">
        <v>5801021.0</v>
      </c>
      <c r="B6173" s="92" t="s">
        <v>6593</v>
      </c>
      <c r="C6173" s="81" t="str">
        <f t="shared" si="492"/>
        <v/>
      </c>
      <c r="D6173" s="82">
        <v>295.29</v>
      </c>
      <c r="E6173" s="94" t="s">
        <v>245</v>
      </c>
      <c r="F6173" s="84">
        <f t="shared" si="493"/>
        <v>360.2538</v>
      </c>
      <c r="G6173" s="95" t="s">
        <v>246</v>
      </c>
      <c r="H6173" s="69"/>
      <c r="I6173" s="76"/>
      <c r="J6173" s="76"/>
      <c r="K6173" s="88"/>
      <c r="N6173" s="18"/>
      <c r="P6173" s="4">
        <v>138.0</v>
      </c>
      <c r="Q6173" s="4"/>
      <c r="R6173" s="4"/>
      <c r="S6173" s="21"/>
      <c r="T6173" s="21"/>
      <c r="V6173" s="89"/>
      <c r="Z6173" s="73"/>
      <c r="AA6173" s="73">
        <v>12.0</v>
      </c>
      <c r="AB6173" s="4"/>
      <c r="AC6173" s="74"/>
      <c r="AD6173" s="75"/>
      <c r="AE6173" s="75"/>
      <c r="AF6173" s="76"/>
      <c r="AJ6173" s="90">
        <v>1401021.0</v>
      </c>
      <c r="AK6173" s="18"/>
      <c r="AL6173" s="18">
        <f t="shared" si="494"/>
        <v>0</v>
      </c>
      <c r="AO6173" s="8">
        <v>4.349180068539843</v>
      </c>
      <c r="AT6173" s="18"/>
      <c r="AU6173" s="91"/>
    </row>
    <row r="6174" ht="12.0" customHeight="1">
      <c r="A6174" s="97">
        <v>5801022.0</v>
      </c>
      <c r="B6174" s="92" t="s">
        <v>6594</v>
      </c>
      <c r="C6174" s="81" t="str">
        <f t="shared" si="492"/>
        <v/>
      </c>
      <c r="D6174" s="82">
        <v>348.49</v>
      </c>
      <c r="E6174" s="94" t="s">
        <v>245</v>
      </c>
      <c r="F6174" s="84">
        <f t="shared" si="493"/>
        <v>425.1578</v>
      </c>
      <c r="G6174" s="95" t="s">
        <v>252</v>
      </c>
      <c r="H6174" s="69"/>
      <c r="I6174" s="187" t="s">
        <v>6595</v>
      </c>
      <c r="J6174" s="76"/>
      <c r="K6174" s="88"/>
      <c r="N6174" s="18"/>
      <c r="P6174" s="4">
        <v>138.0</v>
      </c>
      <c r="Q6174" s="4"/>
      <c r="R6174" s="4"/>
      <c r="S6174" s="21"/>
      <c r="T6174" s="21"/>
      <c r="V6174" s="89"/>
      <c r="Z6174" s="73"/>
      <c r="AA6174" s="73">
        <v>11.9989463054836</v>
      </c>
      <c r="AB6174" s="4"/>
      <c r="AC6174" s="74"/>
      <c r="AD6174" s="75"/>
      <c r="AE6174" s="75"/>
      <c r="AF6174" s="76"/>
      <c r="AJ6174" s="90">
        <v>1401022.0</v>
      </c>
      <c r="AK6174" s="18"/>
      <c r="AL6174" s="18">
        <f t="shared" si="494"/>
        <v>0</v>
      </c>
      <c r="AO6174" s="8">
        <v>0.4013858484733994</v>
      </c>
      <c r="AT6174" s="18"/>
      <c r="AU6174" s="91"/>
    </row>
    <row r="6175" ht="12.0" customHeight="1">
      <c r="A6175" s="97">
        <v>5801023.0</v>
      </c>
      <c r="B6175" s="92" t="s">
        <v>6596</v>
      </c>
      <c r="C6175" s="81" t="str">
        <f t="shared" si="492"/>
        <v/>
      </c>
      <c r="D6175" s="82">
        <v>348.49</v>
      </c>
      <c r="E6175" s="94" t="s">
        <v>245</v>
      </c>
      <c r="F6175" s="84">
        <f t="shared" si="493"/>
        <v>425.1578</v>
      </c>
      <c r="G6175" s="95" t="s">
        <v>246</v>
      </c>
      <c r="H6175" s="69"/>
      <c r="I6175" s="188"/>
      <c r="J6175" s="76"/>
      <c r="K6175" s="88"/>
      <c r="N6175" s="18"/>
      <c r="P6175" s="4">
        <v>138.0</v>
      </c>
      <c r="Q6175" s="4"/>
      <c r="R6175" s="4"/>
      <c r="S6175" s="21"/>
      <c r="T6175" s="21"/>
      <c r="V6175" s="89"/>
      <c r="Z6175" s="73"/>
      <c r="AA6175" s="73">
        <v>11.9989463054836</v>
      </c>
      <c r="AB6175" s="4"/>
      <c r="AC6175" s="74"/>
      <c r="AD6175" s="75"/>
      <c r="AE6175" s="75"/>
      <c r="AF6175" s="76"/>
      <c r="AJ6175" s="90">
        <v>1401023.0</v>
      </c>
      <c r="AK6175" s="18"/>
      <c r="AL6175" s="18">
        <f t="shared" si="494"/>
        <v>0</v>
      </c>
      <c r="AO6175" s="8">
        <v>1.602271226650608</v>
      </c>
      <c r="AT6175" s="18"/>
      <c r="AU6175" s="91"/>
    </row>
    <row r="6176" ht="12.0" customHeight="1">
      <c r="A6176" s="97">
        <v>5801024.0</v>
      </c>
      <c r="B6176" s="92" t="s">
        <v>6597</v>
      </c>
      <c r="C6176" s="81" t="str">
        <f t="shared" si="492"/>
        <v/>
      </c>
      <c r="D6176" s="82">
        <v>348.49</v>
      </c>
      <c r="E6176" s="94" t="s">
        <v>245</v>
      </c>
      <c r="F6176" s="84">
        <f t="shared" si="493"/>
        <v>425.1578</v>
      </c>
      <c r="G6176" s="95" t="s">
        <v>246</v>
      </c>
      <c r="H6176" s="69"/>
      <c r="I6176" s="76"/>
      <c r="J6176" s="76"/>
      <c r="K6176" s="88"/>
      <c r="N6176" s="18"/>
      <c r="P6176" s="4">
        <v>138.0</v>
      </c>
      <c r="Q6176" s="4"/>
      <c r="R6176" s="4"/>
      <c r="S6176" s="21"/>
      <c r="T6176" s="21"/>
      <c r="V6176" s="89"/>
      <c r="Z6176" s="73"/>
      <c r="AA6176" s="73">
        <v>11.9989463054836</v>
      </c>
      <c r="AB6176" s="4"/>
      <c r="AC6176" s="74"/>
      <c r="AD6176" s="75"/>
      <c r="AE6176" s="75"/>
      <c r="AF6176" s="76"/>
      <c r="AJ6176" s="90">
        <v>1401024.0</v>
      </c>
      <c r="AK6176" s="18"/>
      <c r="AL6176" s="18">
        <f t="shared" si="494"/>
        <v>0</v>
      </c>
      <c r="AO6176" s="8">
        <v>3.3125607382439544</v>
      </c>
      <c r="AT6176" s="18"/>
      <c r="AU6176" s="91"/>
    </row>
    <row r="6177" ht="12.0" customHeight="1">
      <c r="A6177" s="97">
        <v>5801025.0</v>
      </c>
      <c r="B6177" s="92" t="s">
        <v>6598</v>
      </c>
      <c r="C6177" s="81" t="str">
        <f t="shared" si="492"/>
        <v/>
      </c>
      <c r="D6177" s="82">
        <v>435.55</v>
      </c>
      <c r="E6177" s="94" t="s">
        <v>245</v>
      </c>
      <c r="F6177" s="84">
        <f t="shared" si="493"/>
        <v>531.371</v>
      </c>
      <c r="G6177" s="95" t="s">
        <v>252</v>
      </c>
      <c r="H6177" s="69"/>
      <c r="I6177" s="187" t="s">
        <v>6599</v>
      </c>
      <c r="J6177" s="76"/>
      <c r="K6177" s="88"/>
      <c r="N6177" s="18"/>
      <c r="P6177" s="4">
        <v>138.0</v>
      </c>
      <c r="Q6177" s="4"/>
      <c r="R6177" s="4"/>
      <c r="S6177" s="21"/>
      <c r="T6177" s="21"/>
      <c r="V6177" s="89"/>
      <c r="Z6177" s="73"/>
      <c r="AA6177" s="73">
        <v>11.999859486422878</v>
      </c>
      <c r="AB6177" s="4"/>
      <c r="AC6177" s="74"/>
      <c r="AD6177" s="75"/>
      <c r="AE6177" s="75"/>
      <c r="AF6177" s="76"/>
      <c r="AJ6177" s="90">
        <v>1401025.0</v>
      </c>
      <c r="AK6177" s="18"/>
      <c r="AL6177" s="18">
        <f t="shared" si="494"/>
        <v>0</v>
      </c>
      <c r="AO6177" s="8">
        <v>0.36771703942905715</v>
      </c>
      <c r="AT6177" s="18"/>
      <c r="AU6177" s="91"/>
    </row>
    <row r="6178" ht="12.0" customHeight="1">
      <c r="A6178" s="97">
        <v>5801026.0</v>
      </c>
      <c r="B6178" s="92" t="s">
        <v>6600</v>
      </c>
      <c r="C6178" s="81" t="str">
        <f t="shared" si="492"/>
        <v/>
      </c>
      <c r="D6178" s="82">
        <v>435.55</v>
      </c>
      <c r="E6178" s="94" t="s">
        <v>245</v>
      </c>
      <c r="F6178" s="84">
        <f t="shared" si="493"/>
        <v>531.371</v>
      </c>
      <c r="G6178" s="95" t="s">
        <v>246</v>
      </c>
      <c r="H6178" s="69"/>
      <c r="I6178" s="188"/>
      <c r="J6178" s="76"/>
      <c r="K6178" s="88"/>
      <c r="N6178" s="18"/>
      <c r="P6178" s="4">
        <v>138.0</v>
      </c>
      <c r="Q6178" s="4"/>
      <c r="R6178" s="4"/>
      <c r="S6178" s="21"/>
      <c r="T6178" s="21"/>
      <c r="V6178" s="89"/>
      <c r="Z6178" s="73"/>
      <c r="AA6178" s="73">
        <v>11.999859486422878</v>
      </c>
      <c r="AB6178" s="4"/>
      <c r="AC6178" s="74"/>
      <c r="AD6178" s="75"/>
      <c r="AE6178" s="75"/>
      <c r="AF6178" s="76"/>
      <c r="AJ6178" s="90">
        <v>1401026.0</v>
      </c>
      <c r="AK6178" s="18"/>
      <c r="AL6178" s="18">
        <f t="shared" si="494"/>
        <v>0</v>
      </c>
      <c r="AO6178" s="8">
        <v>0.7696263647430347</v>
      </c>
      <c r="AT6178" s="18"/>
      <c r="AU6178" s="91"/>
    </row>
    <row r="6179" ht="12.0" customHeight="1">
      <c r="A6179" s="97">
        <v>5801027.0</v>
      </c>
      <c r="B6179" s="92" t="s">
        <v>6601</v>
      </c>
      <c r="C6179" s="81" t="str">
        <f t="shared" si="492"/>
        <v/>
      </c>
      <c r="D6179" s="82">
        <v>537.48</v>
      </c>
      <c r="E6179" s="94" t="s">
        <v>245</v>
      </c>
      <c r="F6179" s="84">
        <f t="shared" si="493"/>
        <v>655.7256</v>
      </c>
      <c r="G6179" s="95" t="s">
        <v>246</v>
      </c>
      <c r="H6179" s="69"/>
      <c r="I6179" s="76"/>
      <c r="J6179" s="76"/>
      <c r="K6179" s="88"/>
      <c r="N6179" s="18"/>
      <c r="P6179" s="4">
        <v>138.0</v>
      </c>
      <c r="Q6179" s="4"/>
      <c r="R6179" s="4"/>
      <c r="S6179" s="21"/>
      <c r="T6179" s="21"/>
      <c r="V6179" s="89"/>
      <c r="Z6179" s="73"/>
      <c r="AA6179" s="73">
        <v>11.998633607560706</v>
      </c>
      <c r="AB6179" s="4"/>
      <c r="AC6179" s="74"/>
      <c r="AD6179" s="75"/>
      <c r="AE6179" s="75"/>
      <c r="AF6179" s="76"/>
      <c r="AJ6179" s="90">
        <v>1401027.0</v>
      </c>
      <c r="AK6179" s="18"/>
      <c r="AL6179" s="18">
        <f t="shared" si="494"/>
        <v>0</v>
      </c>
      <c r="AO6179" s="8">
        <v>0.46172054985397326</v>
      </c>
      <c r="AT6179" s="18"/>
      <c r="AU6179" s="91"/>
    </row>
    <row r="6180" ht="12.0" customHeight="1">
      <c r="A6180" s="97">
        <v>5801028.0</v>
      </c>
      <c r="B6180" s="92" t="s">
        <v>6602</v>
      </c>
      <c r="C6180" s="81" t="str">
        <f t="shared" si="492"/>
        <v/>
      </c>
      <c r="D6180" s="82">
        <v>537.48</v>
      </c>
      <c r="E6180" s="94" t="s">
        <v>245</v>
      </c>
      <c r="F6180" s="84">
        <f t="shared" si="493"/>
        <v>655.7256</v>
      </c>
      <c r="G6180" s="95" t="s">
        <v>246</v>
      </c>
      <c r="H6180" s="69"/>
      <c r="I6180" s="187" t="s">
        <v>6603</v>
      </c>
      <c r="J6180" s="76"/>
      <c r="K6180" s="88"/>
      <c r="N6180" s="18"/>
      <c r="P6180" s="4">
        <v>138.0</v>
      </c>
      <c r="Q6180" s="4"/>
      <c r="R6180" s="4"/>
      <c r="S6180" s="21"/>
      <c r="T6180" s="21"/>
      <c r="V6180" s="89"/>
      <c r="Z6180" s="73"/>
      <c r="AA6180" s="73">
        <v>11.998633607560706</v>
      </c>
      <c r="AB6180" s="4"/>
      <c r="AC6180" s="74"/>
      <c r="AD6180" s="75"/>
      <c r="AE6180" s="75"/>
      <c r="AF6180" s="76"/>
      <c r="AJ6180" s="90">
        <v>1401028.0</v>
      </c>
      <c r="AK6180" s="18"/>
      <c r="AL6180" s="18">
        <f t="shared" si="494"/>
        <v>0</v>
      </c>
      <c r="AO6180" s="8">
        <v>1.6063219129373525</v>
      </c>
      <c r="AT6180" s="18"/>
      <c r="AU6180" s="91"/>
    </row>
    <row r="6181" ht="12.0" customHeight="1">
      <c r="A6181" s="97">
        <v>5801029.0</v>
      </c>
      <c r="B6181" s="92" t="s">
        <v>6604</v>
      </c>
      <c r="C6181" s="81" t="str">
        <f t="shared" si="492"/>
        <v/>
      </c>
      <c r="D6181" s="82">
        <v>537.48</v>
      </c>
      <c r="E6181" s="94" t="s">
        <v>245</v>
      </c>
      <c r="F6181" s="84">
        <f t="shared" si="493"/>
        <v>655.7256</v>
      </c>
      <c r="G6181" s="95" t="s">
        <v>246</v>
      </c>
      <c r="H6181" s="69"/>
      <c r="I6181" s="188"/>
      <c r="J6181" s="76"/>
      <c r="K6181" s="88"/>
      <c r="N6181" s="18"/>
      <c r="P6181" s="4">
        <v>138.0</v>
      </c>
      <c r="Q6181" s="4"/>
      <c r="R6181" s="4"/>
      <c r="S6181" s="21"/>
      <c r="T6181" s="21"/>
      <c r="V6181" s="89"/>
      <c r="Z6181" s="73"/>
      <c r="AA6181" s="73">
        <v>11.998633607560706</v>
      </c>
      <c r="AB6181" s="4"/>
      <c r="AC6181" s="74"/>
      <c r="AD6181" s="75"/>
      <c r="AE6181" s="75"/>
      <c r="AF6181" s="76"/>
      <c r="AJ6181" s="90">
        <v>1401029.0</v>
      </c>
      <c r="AK6181" s="18"/>
      <c r="AL6181" s="18">
        <f t="shared" si="494"/>
        <v>0</v>
      </c>
      <c r="AO6181" s="8">
        <v>2.31699766835812</v>
      </c>
      <c r="AT6181" s="18"/>
      <c r="AU6181" s="91"/>
    </row>
    <row r="6182" ht="12.0" customHeight="1">
      <c r="A6182" s="97">
        <v>5801030.0</v>
      </c>
      <c r="B6182" s="92" t="s">
        <v>6605</v>
      </c>
      <c r="C6182" s="81" t="str">
        <f t="shared" si="492"/>
        <v/>
      </c>
      <c r="D6182" s="82">
        <v>648.31</v>
      </c>
      <c r="E6182" s="94" t="s">
        <v>245</v>
      </c>
      <c r="F6182" s="84">
        <f t="shared" si="493"/>
        <v>790.9382</v>
      </c>
      <c r="G6182" s="95" t="s">
        <v>246</v>
      </c>
      <c r="H6182" s="69"/>
      <c r="I6182" s="76"/>
      <c r="J6182" s="76"/>
      <c r="K6182" s="88"/>
      <c r="N6182" s="18"/>
      <c r="P6182" s="4">
        <v>138.0</v>
      </c>
      <c r="Q6182" s="4"/>
      <c r="R6182" s="4"/>
      <c r="S6182" s="21"/>
      <c r="T6182" s="21"/>
      <c r="V6182" s="89"/>
      <c r="Z6182" s="73"/>
      <c r="AA6182" s="73">
        <v>12.000566398414094</v>
      </c>
      <c r="AB6182" s="4"/>
      <c r="AC6182" s="74"/>
      <c r="AD6182" s="75"/>
      <c r="AE6182" s="75"/>
      <c r="AF6182" s="76"/>
      <c r="AJ6182" s="90">
        <v>1401030.0</v>
      </c>
      <c r="AK6182" s="18"/>
      <c r="AL6182" s="18">
        <f t="shared" si="494"/>
        <v>0</v>
      </c>
      <c r="AO6182" s="8">
        <v>0.4001911021845846</v>
      </c>
      <c r="AT6182" s="18"/>
      <c r="AU6182" s="91"/>
    </row>
    <row r="6183" ht="12.0" customHeight="1">
      <c r="A6183" s="97">
        <v>5801031.0</v>
      </c>
      <c r="B6183" s="92" t="s">
        <v>6606</v>
      </c>
      <c r="C6183" s="81" t="str">
        <f t="shared" si="492"/>
        <v/>
      </c>
      <c r="D6183" s="82">
        <v>648.31</v>
      </c>
      <c r="E6183" s="94" t="s">
        <v>245</v>
      </c>
      <c r="F6183" s="84">
        <f t="shared" si="493"/>
        <v>790.9382</v>
      </c>
      <c r="G6183" s="95" t="s">
        <v>246</v>
      </c>
      <c r="H6183" s="69"/>
      <c r="I6183" s="76"/>
      <c r="J6183" s="76"/>
      <c r="K6183" s="88"/>
      <c r="N6183" s="18"/>
      <c r="P6183" s="4">
        <v>138.0</v>
      </c>
      <c r="Q6183" s="4"/>
      <c r="R6183" s="4"/>
      <c r="S6183" s="21"/>
      <c r="T6183" s="21"/>
      <c r="V6183" s="89"/>
      <c r="Z6183" s="73"/>
      <c r="AA6183" s="73">
        <v>12.000566398414094</v>
      </c>
      <c r="AB6183" s="4"/>
      <c r="AC6183" s="74"/>
      <c r="AD6183" s="75"/>
      <c r="AE6183" s="75"/>
      <c r="AF6183" s="76"/>
      <c r="AJ6183" s="90">
        <v>1401031.0</v>
      </c>
      <c r="AK6183" s="18"/>
      <c r="AL6183" s="18">
        <f t="shared" si="494"/>
        <v>0</v>
      </c>
      <c r="AO6183" s="8">
        <v>1.169562187934284</v>
      </c>
      <c r="AT6183" s="18"/>
      <c r="AU6183" s="91"/>
    </row>
    <row r="6184" ht="12.0" customHeight="1">
      <c r="A6184" s="97">
        <v>5801032.0</v>
      </c>
      <c r="B6184" s="92" t="s">
        <v>6607</v>
      </c>
      <c r="C6184" s="81" t="str">
        <f t="shared" si="492"/>
        <v/>
      </c>
      <c r="D6184" s="82">
        <v>648.31</v>
      </c>
      <c r="E6184" s="94" t="s">
        <v>245</v>
      </c>
      <c r="F6184" s="84">
        <f t="shared" si="493"/>
        <v>790.9382</v>
      </c>
      <c r="G6184" s="95" t="s">
        <v>246</v>
      </c>
      <c r="H6184" s="69"/>
      <c r="I6184" s="76"/>
      <c r="J6184" s="76"/>
      <c r="K6184" s="88"/>
      <c r="N6184" s="18"/>
      <c r="P6184" s="4">
        <v>138.0</v>
      </c>
      <c r="Q6184" s="4"/>
      <c r="R6184" s="4"/>
      <c r="S6184" s="21"/>
      <c r="T6184" s="21"/>
      <c r="V6184" s="89"/>
      <c r="Z6184" s="73"/>
      <c r="AA6184" s="73">
        <v>12.000566398414094</v>
      </c>
      <c r="AB6184" s="4"/>
      <c r="AC6184" s="74"/>
      <c r="AD6184" s="75"/>
      <c r="AE6184" s="75"/>
      <c r="AF6184" s="76"/>
      <c r="AJ6184" s="90">
        <v>1401032.0</v>
      </c>
      <c r="AK6184" s="18"/>
      <c r="AL6184" s="18">
        <f t="shared" si="494"/>
        <v>0</v>
      </c>
      <c r="AO6184" s="8">
        <v>0.9873873923058908</v>
      </c>
      <c r="AT6184" s="18"/>
      <c r="AU6184" s="91"/>
    </row>
    <row r="6185" ht="12.0" customHeight="1">
      <c r="A6185" s="97">
        <v>5801033.0</v>
      </c>
      <c r="B6185" s="92" t="s">
        <v>6608</v>
      </c>
      <c r="C6185" s="81" t="str">
        <f t="shared" si="492"/>
        <v/>
      </c>
      <c r="D6185" s="82">
        <v>861.15</v>
      </c>
      <c r="E6185" s="94" t="s">
        <v>245</v>
      </c>
      <c r="F6185" s="84">
        <f t="shared" si="493"/>
        <v>1050.603</v>
      </c>
      <c r="G6185" s="95" t="s">
        <v>246</v>
      </c>
      <c r="H6185" s="69"/>
      <c r="I6185" s="76"/>
      <c r="J6185" s="76"/>
      <c r="K6185" s="88"/>
      <c r="N6185" s="18"/>
      <c r="P6185" s="4">
        <v>138.0</v>
      </c>
      <c r="Q6185" s="4"/>
      <c r="R6185" s="4"/>
      <c r="S6185" s="21"/>
      <c r="T6185" s="21"/>
      <c r="V6185" s="89"/>
      <c r="Z6185" s="73"/>
      <c r="AA6185" s="73">
        <v>12.00007106941706</v>
      </c>
      <c r="AB6185" s="4"/>
      <c r="AC6185" s="74"/>
      <c r="AD6185" s="75"/>
      <c r="AE6185" s="75"/>
      <c r="AF6185" s="76"/>
      <c r="AJ6185" s="90">
        <v>1401033.0</v>
      </c>
      <c r="AK6185" s="18"/>
      <c r="AL6185" s="18">
        <f t="shared" si="494"/>
        <v>0</v>
      </c>
      <c r="AO6185" s="8">
        <v>1.1416981650583005</v>
      </c>
      <c r="AT6185" s="18"/>
      <c r="AU6185" s="91"/>
    </row>
    <row r="6186" ht="12.0" customHeight="1">
      <c r="A6186" s="109">
        <v>5801034.0</v>
      </c>
      <c r="B6186" s="110" t="s">
        <v>6609</v>
      </c>
      <c r="C6186" s="81" t="str">
        <f t="shared" si="492"/>
        <v/>
      </c>
      <c r="D6186" s="82">
        <v>985.47</v>
      </c>
      <c r="E6186" s="121" t="s">
        <v>245</v>
      </c>
      <c r="F6186" s="128">
        <f t="shared" si="493"/>
        <v>1202.2734</v>
      </c>
      <c r="G6186" s="112" t="s">
        <v>246</v>
      </c>
      <c r="H6186" s="69"/>
      <c r="I6186" s="76"/>
      <c r="J6186" s="76"/>
      <c r="K6186" s="88"/>
      <c r="N6186" s="18"/>
      <c r="P6186" s="4">
        <v>138.0</v>
      </c>
      <c r="Q6186" s="4"/>
      <c r="R6186" s="4"/>
      <c r="S6186" s="21"/>
      <c r="T6186" s="21"/>
      <c r="V6186" s="89"/>
      <c r="Z6186" s="73"/>
      <c r="AA6186" s="73">
        <v>11.99987579375555</v>
      </c>
      <c r="AB6186" s="4"/>
      <c r="AC6186" s="74"/>
      <c r="AD6186" s="75"/>
      <c r="AE6186" s="75"/>
      <c r="AF6186" s="76"/>
      <c r="AJ6186" s="90">
        <v>1401034.0</v>
      </c>
      <c r="AK6186" s="18"/>
      <c r="AL6186" s="18">
        <f t="shared" si="494"/>
        <v>0</v>
      </c>
      <c r="AO6186" s="8">
        <v>2.004913001540343</v>
      </c>
      <c r="AT6186" s="18"/>
      <c r="AU6186" s="91"/>
    </row>
    <row r="6187" ht="60.0" customHeight="1">
      <c r="A6187" s="62">
        <v>224.0</v>
      </c>
      <c r="B6187" s="113" t="s">
        <v>6610</v>
      </c>
      <c r="C6187" s="66"/>
      <c r="D6187" s="82"/>
      <c r="E6187" s="66"/>
      <c r="F6187" s="114"/>
      <c r="G6187" s="68"/>
      <c r="H6187" s="69"/>
      <c r="I6187" s="70">
        <v>0.0</v>
      </c>
      <c r="J6187" s="71"/>
      <c r="K6187" s="71"/>
      <c r="N6187" s="18"/>
      <c r="P6187" s="4">
        <v>139.0</v>
      </c>
      <c r="Q6187" s="4"/>
      <c r="R6187" s="5"/>
      <c r="S6187" s="21"/>
      <c r="T6187" s="21"/>
      <c r="V6187" s="72"/>
      <c r="Z6187" s="73"/>
      <c r="AA6187" s="73"/>
      <c r="AB6187" s="4"/>
      <c r="AC6187" s="74"/>
      <c r="AD6187" s="75"/>
      <c r="AE6187" s="75"/>
      <c r="AF6187" s="76"/>
      <c r="AJ6187" s="90"/>
      <c r="AK6187" s="18"/>
      <c r="AL6187" s="18"/>
      <c r="AT6187" s="18"/>
      <c r="AU6187" s="91"/>
    </row>
    <row r="6188" ht="12.0" customHeight="1">
      <c r="A6188" s="79">
        <v>5806001.0</v>
      </c>
      <c r="B6188" s="80" t="s">
        <v>6611</v>
      </c>
      <c r="C6188" s="81" t="str">
        <f t="shared" ref="C6188:C6199" si="495">IF(MROUND(AL6188/(AO6188*F6188),1)=0,"",MROUND(AL6188/(AO6188*F6188),1))</f>
        <v/>
      </c>
      <c r="D6188" s="82">
        <v>144.14</v>
      </c>
      <c r="E6188" s="83" t="s">
        <v>245</v>
      </c>
      <c r="F6188" s="84">
        <f t="shared" ref="F6188:F6199" si="496">D6188*1.22</f>
        <v>175.8508</v>
      </c>
      <c r="G6188" s="85" t="s">
        <v>246</v>
      </c>
      <c r="H6188" s="69"/>
      <c r="I6188" s="87" t="s">
        <v>538</v>
      </c>
      <c r="J6188" s="76"/>
      <c r="K6188" s="88"/>
      <c r="N6188" s="18"/>
      <c r="P6188" s="4">
        <v>139.0</v>
      </c>
      <c r="Q6188" s="4"/>
      <c r="R6188" s="4"/>
      <c r="S6188" s="21"/>
      <c r="T6188" s="21"/>
      <c r="V6188" s="89"/>
      <c r="Z6188" s="73"/>
      <c r="AA6188" s="73">
        <v>12.00509500053073</v>
      </c>
      <c r="AB6188" s="4"/>
      <c r="AC6188" s="74"/>
      <c r="AD6188" s="75"/>
      <c r="AE6188" s="75"/>
      <c r="AF6188" s="76"/>
      <c r="AJ6188" s="90">
        <v>1406001.0</v>
      </c>
      <c r="AK6188" s="18"/>
      <c r="AL6188" s="18">
        <f t="shared" ref="AL6188:AL6199" si="497">$I$6187/12</f>
        <v>0</v>
      </c>
      <c r="AO6188" s="8">
        <v>8.563515498397912</v>
      </c>
      <c r="AT6188" s="18"/>
      <c r="AU6188" s="91"/>
    </row>
    <row r="6189" ht="12.0" customHeight="1">
      <c r="A6189" s="97">
        <v>5806002.0</v>
      </c>
      <c r="B6189" s="92" t="s">
        <v>6612</v>
      </c>
      <c r="C6189" s="81" t="str">
        <f t="shared" si="495"/>
        <v/>
      </c>
      <c r="D6189" s="82">
        <v>144.14</v>
      </c>
      <c r="E6189" s="94"/>
      <c r="F6189" s="84">
        <f t="shared" si="496"/>
        <v>175.8508</v>
      </c>
      <c r="G6189" s="95" t="s">
        <v>246</v>
      </c>
      <c r="H6189" s="69"/>
      <c r="I6189" s="187" t="s">
        <v>6613</v>
      </c>
      <c r="J6189" s="76"/>
      <c r="K6189" s="88"/>
      <c r="N6189" s="18"/>
      <c r="P6189" s="4">
        <v>139.0</v>
      </c>
      <c r="Q6189" s="4"/>
      <c r="R6189" s="4"/>
      <c r="S6189" s="21"/>
      <c r="T6189" s="21"/>
      <c r="V6189" s="89"/>
      <c r="Z6189" s="73"/>
      <c r="AA6189" s="73">
        <v>12.00509500053073</v>
      </c>
      <c r="AB6189" s="4"/>
      <c r="AC6189" s="74"/>
      <c r="AD6189" s="75"/>
      <c r="AE6189" s="75"/>
      <c r="AF6189" s="76"/>
      <c r="AJ6189" s="90">
        <v>1406002.0</v>
      </c>
      <c r="AK6189" s="18"/>
      <c r="AL6189" s="18">
        <f t="shared" si="497"/>
        <v>0</v>
      </c>
      <c r="AO6189" s="8">
        <v>1.730923345420855</v>
      </c>
      <c r="AT6189" s="18"/>
      <c r="AU6189" s="91"/>
    </row>
    <row r="6190" ht="12.0" customHeight="1">
      <c r="A6190" s="97">
        <v>5806003.0</v>
      </c>
      <c r="B6190" s="92" t="s">
        <v>6614</v>
      </c>
      <c r="C6190" s="81" t="str">
        <f t="shared" si="495"/>
        <v/>
      </c>
      <c r="D6190" s="82">
        <v>204.82</v>
      </c>
      <c r="E6190" s="94" t="s">
        <v>245</v>
      </c>
      <c r="F6190" s="84">
        <f t="shared" si="496"/>
        <v>249.8804</v>
      </c>
      <c r="G6190" s="95" t="s">
        <v>246</v>
      </c>
      <c r="H6190" s="69"/>
      <c r="I6190" s="188"/>
      <c r="J6190" s="76"/>
      <c r="K6190" s="88"/>
      <c r="N6190" s="18"/>
      <c r="P6190" s="4">
        <v>139.0</v>
      </c>
      <c r="Q6190" s="4"/>
      <c r="R6190" s="4"/>
      <c r="S6190" s="21"/>
      <c r="T6190" s="21"/>
      <c r="V6190" s="89"/>
      <c r="Z6190" s="73"/>
      <c r="AA6190" s="73">
        <v>11.996713229252265</v>
      </c>
      <c r="AB6190" s="4"/>
      <c r="AC6190" s="74"/>
      <c r="AD6190" s="75"/>
      <c r="AE6190" s="75"/>
      <c r="AF6190" s="76"/>
      <c r="AJ6190" s="90">
        <v>1406003.0</v>
      </c>
      <c r="AK6190" s="18"/>
      <c r="AL6190" s="18">
        <f t="shared" si="497"/>
        <v>0</v>
      </c>
      <c r="AO6190" s="8">
        <v>4.490388910421984</v>
      </c>
      <c r="AT6190" s="18"/>
      <c r="AU6190" s="91"/>
    </row>
    <row r="6191" ht="12.0" customHeight="1">
      <c r="A6191" s="97">
        <v>5806004.0</v>
      </c>
      <c r="B6191" s="92" t="s">
        <v>6615</v>
      </c>
      <c r="C6191" s="81" t="str">
        <f t="shared" si="495"/>
        <v/>
      </c>
      <c r="D6191" s="82">
        <v>204.82</v>
      </c>
      <c r="E6191" s="94" t="s">
        <v>245</v>
      </c>
      <c r="F6191" s="84">
        <f t="shared" si="496"/>
        <v>249.8804</v>
      </c>
      <c r="G6191" s="95" t="s">
        <v>246</v>
      </c>
      <c r="H6191" s="69"/>
      <c r="I6191" s="76"/>
      <c r="J6191" s="76"/>
      <c r="K6191" s="88"/>
      <c r="N6191" s="18"/>
      <c r="P6191" s="4">
        <v>139.0</v>
      </c>
      <c r="Q6191" s="4"/>
      <c r="R6191" s="4"/>
      <c r="S6191" s="21"/>
      <c r="T6191" s="21"/>
      <c r="V6191" s="89"/>
      <c r="Z6191" s="73"/>
      <c r="AA6191" s="73">
        <v>11.996713229252265</v>
      </c>
      <c r="AB6191" s="4"/>
      <c r="AC6191" s="74"/>
      <c r="AD6191" s="75"/>
      <c r="AE6191" s="75"/>
      <c r="AF6191" s="76"/>
      <c r="AJ6191" s="90">
        <v>1406004.0</v>
      </c>
      <c r="AK6191" s="18"/>
      <c r="AL6191" s="18">
        <f t="shared" si="497"/>
        <v>0</v>
      </c>
      <c r="AO6191" s="8">
        <v>0.6042475842520347</v>
      </c>
      <c r="AT6191" s="18"/>
      <c r="AU6191" s="91"/>
    </row>
    <row r="6192" ht="12.0" customHeight="1">
      <c r="A6192" s="97">
        <v>5806005.0</v>
      </c>
      <c r="B6192" s="92" t="s">
        <v>6616</v>
      </c>
      <c r="C6192" s="81" t="str">
        <f t="shared" si="495"/>
        <v/>
      </c>
      <c r="D6192" s="82">
        <v>287.8</v>
      </c>
      <c r="E6192" s="94" t="s">
        <v>245</v>
      </c>
      <c r="F6192" s="84">
        <f t="shared" si="496"/>
        <v>351.116</v>
      </c>
      <c r="G6192" s="95" t="s">
        <v>246</v>
      </c>
      <c r="H6192" s="69"/>
      <c r="I6192" s="187" t="s">
        <v>6617</v>
      </c>
      <c r="J6192" s="76"/>
      <c r="K6192" s="88"/>
      <c r="N6192" s="18"/>
      <c r="P6192" s="4">
        <v>139.0</v>
      </c>
      <c r="Q6192" s="4"/>
      <c r="R6192" s="4"/>
      <c r="S6192" s="21"/>
      <c r="T6192" s="21"/>
      <c r="V6192" s="89"/>
      <c r="Z6192" s="73"/>
      <c r="AA6192" s="73">
        <v>11.998936735778841</v>
      </c>
      <c r="AB6192" s="4"/>
      <c r="AC6192" s="74"/>
      <c r="AD6192" s="75"/>
      <c r="AE6192" s="75"/>
      <c r="AF6192" s="76"/>
      <c r="AJ6192" s="90">
        <v>1406005.0</v>
      </c>
      <c r="AK6192" s="18"/>
      <c r="AL6192" s="18">
        <f t="shared" si="497"/>
        <v>0</v>
      </c>
      <c r="AO6192" s="8">
        <v>2.963356654893403</v>
      </c>
      <c r="AT6192" s="18"/>
      <c r="AU6192" s="91"/>
    </row>
    <row r="6193" ht="12.0" customHeight="1">
      <c r="A6193" s="97">
        <v>5806006.0</v>
      </c>
      <c r="B6193" s="92" t="s">
        <v>6618</v>
      </c>
      <c r="C6193" s="81" t="str">
        <f t="shared" si="495"/>
        <v/>
      </c>
      <c r="D6193" s="82">
        <v>287.8</v>
      </c>
      <c r="E6193" s="94" t="s">
        <v>245</v>
      </c>
      <c r="F6193" s="84">
        <f t="shared" si="496"/>
        <v>351.116</v>
      </c>
      <c r="G6193" s="95" t="s">
        <v>246</v>
      </c>
      <c r="H6193" s="69"/>
      <c r="I6193" s="188"/>
      <c r="J6193" s="76"/>
      <c r="K6193" s="88"/>
      <c r="N6193" s="18"/>
      <c r="P6193" s="4">
        <v>139.0</v>
      </c>
      <c r="Q6193" s="4"/>
      <c r="R6193" s="4"/>
      <c r="S6193" s="21"/>
      <c r="T6193" s="21"/>
      <c r="V6193" s="89"/>
      <c r="Z6193" s="73"/>
      <c r="AA6193" s="73">
        <v>11.998936735778841</v>
      </c>
      <c r="AB6193" s="4"/>
      <c r="AC6193" s="74"/>
      <c r="AD6193" s="75"/>
      <c r="AE6193" s="75"/>
      <c r="AF6193" s="76"/>
      <c r="AJ6193" s="90">
        <v>1406006.0</v>
      </c>
      <c r="AK6193" s="18"/>
      <c r="AL6193" s="18">
        <f t="shared" si="497"/>
        <v>0</v>
      </c>
      <c r="AO6193" s="8">
        <v>0.4489934325596066</v>
      </c>
      <c r="AT6193" s="18"/>
      <c r="AU6193" s="91"/>
    </row>
    <row r="6194" ht="12.0" customHeight="1">
      <c r="A6194" s="97">
        <v>5806007.0</v>
      </c>
      <c r="B6194" s="92" t="s">
        <v>6619</v>
      </c>
      <c r="C6194" s="81" t="str">
        <f t="shared" si="495"/>
        <v/>
      </c>
      <c r="D6194" s="82">
        <v>405.87</v>
      </c>
      <c r="E6194" s="94" t="s">
        <v>245</v>
      </c>
      <c r="F6194" s="84">
        <f t="shared" si="496"/>
        <v>495.1614</v>
      </c>
      <c r="G6194" s="95" t="s">
        <v>246</v>
      </c>
      <c r="H6194" s="69"/>
      <c r="I6194" s="76"/>
      <c r="J6194" s="76"/>
      <c r="K6194" s="88"/>
      <c r="N6194" s="18"/>
      <c r="P6194" s="4">
        <v>139.0</v>
      </c>
      <c r="Q6194" s="4"/>
      <c r="R6194" s="4"/>
      <c r="S6194" s="21"/>
      <c r="T6194" s="21"/>
      <c r="V6194" s="89"/>
      <c r="Z6194" s="73"/>
      <c r="AA6194" s="73">
        <v>11.999095261431748</v>
      </c>
      <c r="AB6194" s="4"/>
      <c r="AC6194" s="74"/>
      <c r="AD6194" s="75"/>
      <c r="AE6194" s="75"/>
      <c r="AF6194" s="76"/>
      <c r="AJ6194" s="90">
        <v>1406007.0</v>
      </c>
      <c r="AK6194" s="18"/>
      <c r="AL6194" s="18">
        <f t="shared" si="497"/>
        <v>0</v>
      </c>
      <c r="AO6194" s="8">
        <v>5.778592276736623</v>
      </c>
      <c r="AT6194" s="18"/>
      <c r="AU6194" s="91"/>
    </row>
    <row r="6195" ht="12.0" customHeight="1">
      <c r="A6195" s="97">
        <v>5806008.0</v>
      </c>
      <c r="B6195" s="92" t="s">
        <v>6620</v>
      </c>
      <c r="C6195" s="81" t="str">
        <f t="shared" si="495"/>
        <v/>
      </c>
      <c r="D6195" s="82">
        <v>405.87</v>
      </c>
      <c r="E6195" s="94" t="s">
        <v>245</v>
      </c>
      <c r="F6195" s="84">
        <f t="shared" si="496"/>
        <v>495.1614</v>
      </c>
      <c r="G6195" s="95" t="s">
        <v>246</v>
      </c>
      <c r="H6195" s="69"/>
      <c r="I6195" s="76"/>
      <c r="J6195" s="76"/>
      <c r="K6195" s="88"/>
      <c r="N6195" s="18"/>
      <c r="P6195" s="4">
        <v>139.0</v>
      </c>
      <c r="Q6195" s="4"/>
      <c r="R6195" s="4"/>
      <c r="S6195" s="21"/>
      <c r="T6195" s="21"/>
      <c r="V6195" s="89"/>
      <c r="Z6195" s="73"/>
      <c r="AA6195" s="73">
        <v>11.999095261431748</v>
      </c>
      <c r="AB6195" s="4"/>
      <c r="AC6195" s="74"/>
      <c r="AD6195" s="75"/>
      <c r="AE6195" s="75"/>
      <c r="AF6195" s="76"/>
      <c r="AJ6195" s="90">
        <v>1406008.0</v>
      </c>
      <c r="AK6195" s="18"/>
      <c r="AL6195" s="18">
        <f t="shared" si="497"/>
        <v>0</v>
      </c>
      <c r="AO6195" s="8">
        <v>0.28188255008471336</v>
      </c>
      <c r="AT6195" s="18"/>
      <c r="AU6195" s="91"/>
    </row>
    <row r="6196" ht="12.0" customHeight="1">
      <c r="A6196" s="97">
        <v>5806009.0</v>
      </c>
      <c r="B6196" s="92" t="s">
        <v>6621</v>
      </c>
      <c r="C6196" s="81" t="str">
        <f t="shared" si="495"/>
        <v/>
      </c>
      <c r="D6196" s="82">
        <v>496.16</v>
      </c>
      <c r="E6196" s="94" t="s">
        <v>245</v>
      </c>
      <c r="F6196" s="84">
        <f t="shared" si="496"/>
        <v>605.3152</v>
      </c>
      <c r="G6196" s="95" t="s">
        <v>246</v>
      </c>
      <c r="H6196" s="69"/>
      <c r="I6196" s="76"/>
      <c r="J6196" s="76"/>
      <c r="K6196" s="88"/>
      <c r="N6196" s="18"/>
      <c r="P6196" s="4">
        <v>139.0</v>
      </c>
      <c r="Q6196" s="4"/>
      <c r="R6196" s="4"/>
      <c r="S6196" s="21"/>
      <c r="T6196" s="21"/>
      <c r="V6196" s="89"/>
      <c r="Z6196" s="73"/>
      <c r="AA6196" s="73">
        <v>11.998889848279262</v>
      </c>
      <c r="AB6196" s="4"/>
      <c r="AC6196" s="74"/>
      <c r="AD6196" s="75"/>
      <c r="AE6196" s="75"/>
      <c r="AF6196" s="76"/>
      <c r="AJ6196" s="90">
        <v>1406009.0</v>
      </c>
      <c r="AK6196" s="18"/>
      <c r="AL6196" s="18">
        <f t="shared" si="497"/>
        <v>0</v>
      </c>
      <c r="AO6196" s="8">
        <v>0.9746369101544207</v>
      </c>
      <c r="AT6196" s="18"/>
      <c r="AU6196" s="91"/>
    </row>
    <row r="6197" ht="12.0" customHeight="1">
      <c r="A6197" s="97">
        <v>5806010.0</v>
      </c>
      <c r="B6197" s="92" t="s">
        <v>6622</v>
      </c>
      <c r="C6197" s="81" t="str">
        <f t="shared" si="495"/>
        <v/>
      </c>
      <c r="D6197" s="82">
        <v>496.16</v>
      </c>
      <c r="E6197" s="94" t="s">
        <v>245</v>
      </c>
      <c r="F6197" s="84">
        <f t="shared" si="496"/>
        <v>605.3152</v>
      </c>
      <c r="G6197" s="95" t="s">
        <v>246</v>
      </c>
      <c r="H6197" s="69"/>
      <c r="I6197" s="76"/>
      <c r="J6197" s="76"/>
      <c r="K6197" s="88"/>
      <c r="N6197" s="18"/>
      <c r="P6197" s="4">
        <v>139.0</v>
      </c>
      <c r="Q6197" s="4"/>
      <c r="R6197" s="4"/>
      <c r="S6197" s="21"/>
      <c r="T6197" s="21"/>
      <c r="V6197" s="89"/>
      <c r="Z6197" s="73"/>
      <c r="AA6197" s="73">
        <v>11.998889848279262</v>
      </c>
      <c r="AB6197" s="4"/>
      <c r="AC6197" s="74"/>
      <c r="AD6197" s="75"/>
      <c r="AE6197" s="75"/>
      <c r="AF6197" s="76"/>
      <c r="AJ6197" s="90">
        <v>1406010.0</v>
      </c>
      <c r="AK6197" s="18"/>
      <c r="AL6197" s="18">
        <f t="shared" si="497"/>
        <v>0</v>
      </c>
      <c r="AO6197" s="8">
        <v>1.9293832711220165</v>
      </c>
      <c r="AT6197" s="18"/>
      <c r="AU6197" s="91"/>
    </row>
    <row r="6198" ht="12.0" customHeight="1">
      <c r="A6198" s="97">
        <v>5806011.0</v>
      </c>
      <c r="B6198" s="92" t="s">
        <v>6623</v>
      </c>
      <c r="C6198" s="81" t="str">
        <f t="shared" si="495"/>
        <v/>
      </c>
      <c r="D6198" s="82">
        <v>594.99</v>
      </c>
      <c r="E6198" s="94" t="s">
        <v>245</v>
      </c>
      <c r="F6198" s="84">
        <f t="shared" si="496"/>
        <v>725.8878</v>
      </c>
      <c r="G6198" s="95" t="s">
        <v>246</v>
      </c>
      <c r="H6198" s="69"/>
      <c r="I6198" s="76"/>
      <c r="J6198" s="76"/>
      <c r="K6198" s="88"/>
      <c r="N6198" s="18"/>
      <c r="P6198" s="4">
        <v>139.0</v>
      </c>
      <c r="Q6198" s="4"/>
      <c r="R6198" s="4"/>
      <c r="S6198" s="21"/>
      <c r="T6198" s="21"/>
      <c r="V6198" s="89"/>
      <c r="Z6198" s="73"/>
      <c r="AA6198" s="73">
        <v>12.00113145443325</v>
      </c>
      <c r="AB6198" s="4"/>
      <c r="AC6198" s="74"/>
      <c r="AD6198" s="75"/>
      <c r="AE6198" s="75"/>
      <c r="AF6198" s="76"/>
      <c r="AJ6198" s="90">
        <v>1406011.0</v>
      </c>
      <c r="AK6198" s="18"/>
      <c r="AL6198" s="18">
        <f t="shared" si="497"/>
        <v>0</v>
      </c>
      <c r="AO6198" s="8">
        <v>0.9498387961878335</v>
      </c>
      <c r="AT6198" s="18"/>
      <c r="AU6198" s="91"/>
    </row>
    <row r="6199" ht="12.0" customHeight="1">
      <c r="A6199" s="109">
        <v>5806012.0</v>
      </c>
      <c r="B6199" s="110" t="s">
        <v>6624</v>
      </c>
      <c r="C6199" s="81" t="str">
        <f t="shared" si="495"/>
        <v/>
      </c>
      <c r="D6199" s="82">
        <v>594.99</v>
      </c>
      <c r="E6199" s="121" t="s">
        <v>245</v>
      </c>
      <c r="F6199" s="128">
        <f t="shared" si="496"/>
        <v>725.8878</v>
      </c>
      <c r="G6199" s="112" t="s">
        <v>246</v>
      </c>
      <c r="H6199" s="69"/>
      <c r="I6199" s="76"/>
      <c r="J6199" s="76"/>
      <c r="K6199" s="88"/>
      <c r="N6199" s="18"/>
      <c r="P6199" s="4">
        <v>139.0</v>
      </c>
      <c r="Q6199" s="4"/>
      <c r="R6199" s="4"/>
      <c r="S6199" s="21"/>
      <c r="T6199" s="21"/>
      <c r="V6199" s="89"/>
      <c r="Z6199" s="73"/>
      <c r="AA6199" s="73">
        <v>12.00113145443325</v>
      </c>
      <c r="AB6199" s="4"/>
      <c r="AC6199" s="74"/>
      <c r="AD6199" s="75"/>
      <c r="AE6199" s="75"/>
      <c r="AF6199" s="76"/>
      <c r="AJ6199" s="90">
        <v>1406012.0</v>
      </c>
      <c r="AK6199" s="18"/>
      <c r="AL6199" s="18">
        <f t="shared" si="497"/>
        <v>0</v>
      </c>
      <c r="AO6199" s="8">
        <v>1.833409769385818</v>
      </c>
      <c r="AT6199" s="18"/>
      <c r="AU6199" s="91"/>
    </row>
    <row r="6200" ht="60.0" customHeight="1">
      <c r="A6200" s="62">
        <v>225.0</v>
      </c>
      <c r="B6200" s="113" t="s">
        <v>6625</v>
      </c>
      <c r="C6200" s="66"/>
      <c r="D6200" s="82"/>
      <c r="E6200" s="66"/>
      <c r="F6200" s="114"/>
      <c r="G6200" s="68"/>
      <c r="H6200" s="69"/>
      <c r="I6200" s="70">
        <v>0.0</v>
      </c>
      <c r="J6200" s="71"/>
      <c r="K6200" s="71"/>
      <c r="N6200" s="18"/>
      <c r="P6200" s="4">
        <v>140.0</v>
      </c>
      <c r="Q6200" s="4"/>
      <c r="R6200" s="5"/>
      <c r="S6200" s="21"/>
      <c r="T6200" s="21"/>
      <c r="V6200" s="72"/>
      <c r="Z6200" s="73"/>
      <c r="AA6200" s="73"/>
      <c r="AB6200" s="4"/>
      <c r="AC6200" s="74"/>
      <c r="AD6200" s="75"/>
      <c r="AE6200" s="75"/>
      <c r="AF6200" s="76"/>
      <c r="AJ6200" s="90"/>
      <c r="AK6200" s="18"/>
      <c r="AL6200" s="18"/>
      <c r="AT6200" s="18"/>
      <c r="AU6200" s="91"/>
    </row>
    <row r="6201" ht="12.0" customHeight="1">
      <c r="A6201" s="79">
        <v>1407001.0</v>
      </c>
      <c r="B6201" s="80" t="s">
        <v>6626</v>
      </c>
      <c r="C6201" s="81" t="str">
        <f t="shared" ref="C6201:C6213" si="498">IF(MROUND(AL6201/(AO6201*F6201),1)=0,"",MROUND(AL6201/(AO6201*F6201),1))</f>
        <v/>
      </c>
      <c r="D6201" s="82">
        <v>52.2</v>
      </c>
      <c r="E6201" s="83" t="s">
        <v>245</v>
      </c>
      <c r="F6201" s="127">
        <f t="shared" ref="F6201:F6213" si="499">D6201*1.22</f>
        <v>63.684</v>
      </c>
      <c r="G6201" s="85" t="s">
        <v>246</v>
      </c>
      <c r="H6201" s="69"/>
      <c r="I6201" s="76"/>
      <c r="J6201" s="76"/>
      <c r="K6201" s="88"/>
      <c r="N6201" s="18"/>
      <c r="P6201" s="4">
        <v>140.0</v>
      </c>
      <c r="Q6201" s="4"/>
      <c r="R6201" s="4"/>
      <c r="S6201" s="21"/>
      <c r="T6201" s="21"/>
      <c r="V6201" s="89"/>
      <c r="Z6201" s="73"/>
      <c r="AA6201" s="73">
        <v>0.0</v>
      </c>
      <c r="AB6201" s="4"/>
      <c r="AC6201" s="74"/>
      <c r="AD6201" s="75"/>
      <c r="AE6201" s="75"/>
      <c r="AF6201" s="76"/>
      <c r="AJ6201" s="90"/>
      <c r="AK6201" s="18"/>
      <c r="AL6201" s="18">
        <f t="shared" ref="AL6201:AL6213" si="500">$I$6200/13</f>
        <v>0</v>
      </c>
      <c r="AO6201" s="8">
        <v>24.720295177854858</v>
      </c>
      <c r="AT6201" s="18"/>
      <c r="AU6201" s="91"/>
    </row>
    <row r="6202" ht="12.0" customHeight="1">
      <c r="A6202" s="97">
        <v>5807002.0</v>
      </c>
      <c r="B6202" s="92" t="s">
        <v>6627</v>
      </c>
      <c r="C6202" s="81" t="str">
        <f t="shared" si="498"/>
        <v/>
      </c>
      <c r="D6202" s="82">
        <v>137.14</v>
      </c>
      <c r="E6202" s="94" t="s">
        <v>245</v>
      </c>
      <c r="F6202" s="84">
        <f t="shared" si="499"/>
        <v>167.3108</v>
      </c>
      <c r="G6202" s="95" t="s">
        <v>246</v>
      </c>
      <c r="H6202" s="69"/>
      <c r="I6202" s="76"/>
      <c r="J6202" s="76"/>
      <c r="K6202" s="88"/>
      <c r="N6202" s="18"/>
      <c r="P6202" s="4">
        <v>140.0</v>
      </c>
      <c r="Q6202" s="4"/>
      <c r="R6202" s="4"/>
      <c r="S6202" s="21"/>
      <c r="T6202" s="21"/>
      <c r="V6202" s="89"/>
      <c r="Z6202" s="73"/>
      <c r="AA6202" s="73">
        <v>12.003569834895131</v>
      </c>
      <c r="AB6202" s="4"/>
      <c r="AC6202" s="74"/>
      <c r="AD6202" s="75"/>
      <c r="AE6202" s="75"/>
      <c r="AF6202" s="76"/>
      <c r="AJ6202" s="90">
        <v>1407002.0</v>
      </c>
      <c r="AK6202" s="18"/>
      <c r="AL6202" s="18">
        <f t="shared" si="500"/>
        <v>0</v>
      </c>
      <c r="AO6202" s="8">
        <v>5.4449353131872416</v>
      </c>
      <c r="AT6202" s="18"/>
      <c r="AU6202" s="91"/>
    </row>
    <row r="6203" ht="12.0" customHeight="1">
      <c r="A6203" s="97">
        <v>1407003.0</v>
      </c>
      <c r="B6203" s="92" t="s">
        <v>6628</v>
      </c>
      <c r="C6203" s="81" t="str">
        <f t="shared" si="498"/>
        <v/>
      </c>
      <c r="D6203" s="82">
        <v>59.66</v>
      </c>
      <c r="E6203" s="83" t="s">
        <v>245</v>
      </c>
      <c r="F6203" s="127">
        <f t="shared" si="499"/>
        <v>72.7852</v>
      </c>
      <c r="G6203" s="95" t="s">
        <v>246</v>
      </c>
      <c r="H6203" s="69"/>
      <c r="I6203" s="76"/>
      <c r="J6203" s="76"/>
      <c r="K6203" s="88"/>
      <c r="N6203" s="18"/>
      <c r="P6203" s="4">
        <v>140.0</v>
      </c>
      <c r="Q6203" s="4"/>
      <c r="R6203" s="4"/>
      <c r="S6203" s="21"/>
      <c r="T6203" s="21"/>
      <c r="V6203" s="89"/>
      <c r="Z6203" s="73"/>
      <c r="AA6203" s="73">
        <v>0.0</v>
      </c>
      <c r="AB6203" s="4"/>
      <c r="AC6203" s="74"/>
      <c r="AD6203" s="75"/>
      <c r="AE6203" s="75"/>
      <c r="AF6203" s="76"/>
      <c r="AJ6203" s="90"/>
      <c r="AK6203" s="18"/>
      <c r="AL6203" s="18">
        <f t="shared" si="500"/>
        <v>0</v>
      </c>
      <c r="AO6203" s="8">
        <v>7.209740799441411</v>
      </c>
      <c r="AT6203" s="18"/>
      <c r="AU6203" s="91"/>
    </row>
    <row r="6204" ht="12.0" customHeight="1">
      <c r="A6204" s="97">
        <v>1407004.0</v>
      </c>
      <c r="B6204" s="92" t="s">
        <v>6629</v>
      </c>
      <c r="C6204" s="81" t="str">
        <f t="shared" si="498"/>
        <v/>
      </c>
      <c r="D6204" s="82">
        <v>78.74</v>
      </c>
      <c r="E6204" s="83" t="s">
        <v>245</v>
      </c>
      <c r="F6204" s="127">
        <f t="shared" si="499"/>
        <v>96.0628</v>
      </c>
      <c r="G6204" s="95" t="s">
        <v>246</v>
      </c>
      <c r="H6204" s="69"/>
      <c r="I6204" s="76"/>
      <c r="J6204" s="76"/>
      <c r="K6204" s="88"/>
      <c r="N6204" s="18"/>
      <c r="P6204" s="4">
        <v>140.0</v>
      </c>
      <c r="Q6204" s="4"/>
      <c r="R6204" s="4"/>
      <c r="S6204" s="21"/>
      <c r="T6204" s="21"/>
      <c r="V6204" s="89"/>
      <c r="Z6204" s="73"/>
      <c r="AA6204" s="73">
        <v>0.0</v>
      </c>
      <c r="AB6204" s="4"/>
      <c r="AC6204" s="74"/>
      <c r="AD6204" s="75"/>
      <c r="AE6204" s="75"/>
      <c r="AF6204" s="76"/>
      <c r="AJ6204" s="90"/>
      <c r="AK6204" s="18"/>
      <c r="AL6204" s="18">
        <f t="shared" si="500"/>
        <v>0</v>
      </c>
      <c r="AO6204" s="8">
        <v>9.683880381746778</v>
      </c>
      <c r="AT6204" s="18"/>
      <c r="AU6204" s="91"/>
    </row>
    <row r="6205" ht="12.0" customHeight="1">
      <c r="A6205" s="97">
        <v>1407005.0</v>
      </c>
      <c r="B6205" s="92" t="s">
        <v>6630</v>
      </c>
      <c r="C6205" s="81" t="str">
        <f t="shared" si="498"/>
        <v/>
      </c>
      <c r="D6205" s="82">
        <v>70.32</v>
      </c>
      <c r="E6205" s="83" t="s">
        <v>245</v>
      </c>
      <c r="F6205" s="127">
        <f t="shared" si="499"/>
        <v>85.7904</v>
      </c>
      <c r="G6205" s="95" t="s">
        <v>246</v>
      </c>
      <c r="H6205" s="69"/>
      <c r="I6205" s="76"/>
      <c r="J6205" s="76"/>
      <c r="K6205" s="88"/>
      <c r="N6205" s="18"/>
      <c r="P6205" s="4">
        <v>140.0</v>
      </c>
      <c r="Q6205" s="4"/>
      <c r="R6205" s="4"/>
      <c r="S6205" s="21"/>
      <c r="T6205" s="21"/>
      <c r="V6205" s="89"/>
      <c r="Z6205" s="73"/>
      <c r="AA6205" s="73">
        <v>0.0</v>
      </c>
      <c r="AB6205" s="4"/>
      <c r="AC6205" s="74"/>
      <c r="AD6205" s="75"/>
      <c r="AE6205" s="75"/>
      <c r="AF6205" s="76"/>
      <c r="AJ6205" s="90"/>
      <c r="AK6205" s="18"/>
      <c r="AL6205" s="18">
        <f t="shared" si="500"/>
        <v>0</v>
      </c>
      <c r="AO6205" s="8">
        <v>9.54220267786821</v>
      </c>
      <c r="AT6205" s="18"/>
      <c r="AU6205" s="91"/>
    </row>
    <row r="6206" ht="12.0" customHeight="1">
      <c r="A6206" s="97">
        <v>1407006.0</v>
      </c>
      <c r="B6206" s="92" t="s">
        <v>6631</v>
      </c>
      <c r="C6206" s="81" t="str">
        <f t="shared" si="498"/>
        <v/>
      </c>
      <c r="D6206" s="82">
        <v>87.85</v>
      </c>
      <c r="E6206" s="83" t="s">
        <v>245</v>
      </c>
      <c r="F6206" s="127">
        <f t="shared" si="499"/>
        <v>107.177</v>
      </c>
      <c r="G6206" s="95" t="s">
        <v>246</v>
      </c>
      <c r="H6206" s="69"/>
      <c r="I6206" s="76"/>
      <c r="J6206" s="76"/>
      <c r="K6206" s="88"/>
      <c r="N6206" s="18"/>
      <c r="P6206" s="4">
        <v>140.0</v>
      </c>
      <c r="Q6206" s="4"/>
      <c r="R6206" s="4"/>
      <c r="S6206" s="21"/>
      <c r="T6206" s="21"/>
      <c r="V6206" s="89"/>
      <c r="Z6206" s="73"/>
      <c r="AA6206" s="73">
        <v>0.0</v>
      </c>
      <c r="AB6206" s="4"/>
      <c r="AC6206" s="74"/>
      <c r="AD6206" s="75"/>
      <c r="AE6206" s="75"/>
      <c r="AF6206" s="76"/>
      <c r="AJ6206" s="90"/>
      <c r="AK6206" s="18"/>
      <c r="AL6206" s="18">
        <f t="shared" si="500"/>
        <v>0</v>
      </c>
      <c r="AO6206" s="8">
        <v>1.2645872372528664</v>
      </c>
      <c r="AT6206" s="18"/>
      <c r="AU6206" s="91"/>
    </row>
    <row r="6207" ht="12.0" customHeight="1">
      <c r="A6207" s="97">
        <v>1407007.0</v>
      </c>
      <c r="B6207" s="92" t="s">
        <v>6632</v>
      </c>
      <c r="C6207" s="81" t="str">
        <f t="shared" si="498"/>
        <v/>
      </c>
      <c r="D6207" s="82">
        <v>95.88</v>
      </c>
      <c r="E6207" s="83" t="s">
        <v>245</v>
      </c>
      <c r="F6207" s="127">
        <f t="shared" si="499"/>
        <v>116.9736</v>
      </c>
      <c r="G6207" s="95" t="s">
        <v>246</v>
      </c>
      <c r="H6207" s="69"/>
      <c r="I6207" s="76"/>
      <c r="J6207" s="76"/>
      <c r="K6207" s="88"/>
      <c r="N6207" s="18"/>
      <c r="P6207" s="4">
        <v>140.0</v>
      </c>
      <c r="Q6207" s="4"/>
      <c r="R6207" s="4"/>
      <c r="S6207" s="21"/>
      <c r="T6207" s="21"/>
      <c r="V6207" s="89"/>
      <c r="Z6207" s="73"/>
      <c r="AA6207" s="73">
        <v>0.0</v>
      </c>
      <c r="AB6207" s="4"/>
      <c r="AC6207" s="74"/>
      <c r="AD6207" s="75"/>
      <c r="AE6207" s="75"/>
      <c r="AF6207" s="76"/>
      <c r="AJ6207" s="90"/>
      <c r="AK6207" s="18"/>
      <c r="AL6207" s="18">
        <f t="shared" si="500"/>
        <v>0</v>
      </c>
      <c r="AO6207" s="8">
        <v>6.998411475883316</v>
      </c>
      <c r="AT6207" s="18"/>
      <c r="AU6207" s="91"/>
    </row>
    <row r="6208" ht="12.0" customHeight="1">
      <c r="A6208" s="97">
        <v>5807008.0</v>
      </c>
      <c r="B6208" s="92" t="s">
        <v>6633</v>
      </c>
      <c r="C6208" s="81" t="str">
        <f t="shared" si="498"/>
        <v/>
      </c>
      <c r="D6208" s="82">
        <v>249.37</v>
      </c>
      <c r="E6208" s="94" t="s">
        <v>245</v>
      </c>
      <c r="F6208" s="84">
        <f t="shared" si="499"/>
        <v>304.2314</v>
      </c>
      <c r="G6208" s="95" t="s">
        <v>246</v>
      </c>
      <c r="H6208" s="69"/>
      <c r="I6208" s="76"/>
      <c r="J6208" s="76"/>
      <c r="K6208" s="88"/>
      <c r="N6208" s="18"/>
      <c r="P6208" s="4">
        <v>140.0</v>
      </c>
      <c r="Q6208" s="4"/>
      <c r="R6208" s="4"/>
      <c r="S6208" s="21"/>
      <c r="T6208" s="21"/>
      <c r="V6208" s="89"/>
      <c r="Z6208" s="73"/>
      <c r="AA6208" s="73">
        <v>12.001472573321891</v>
      </c>
      <c r="AB6208" s="4"/>
      <c r="AC6208" s="74"/>
      <c r="AD6208" s="75"/>
      <c r="AE6208" s="75"/>
      <c r="AF6208" s="76"/>
      <c r="AJ6208" s="90">
        <v>1407008.0</v>
      </c>
      <c r="AK6208" s="18"/>
      <c r="AL6208" s="18">
        <f t="shared" si="500"/>
        <v>0</v>
      </c>
      <c r="AO6208" s="8">
        <v>0.3540094045702314</v>
      </c>
      <c r="AT6208" s="18"/>
      <c r="AU6208" s="91"/>
    </row>
    <row r="6209" ht="12.0" customHeight="1">
      <c r="A6209" s="97">
        <v>1407009.0</v>
      </c>
      <c r="B6209" s="92" t="s">
        <v>6634</v>
      </c>
      <c r="C6209" s="81" t="str">
        <f t="shared" si="498"/>
        <v/>
      </c>
      <c r="D6209" s="82">
        <v>241.26</v>
      </c>
      <c r="E6209" s="94"/>
      <c r="F6209" s="84">
        <f t="shared" si="499"/>
        <v>294.3372</v>
      </c>
      <c r="G6209" s="95" t="s">
        <v>246</v>
      </c>
      <c r="H6209" s="69"/>
      <c r="I6209" s="76"/>
      <c r="J6209" s="76"/>
      <c r="K6209" s="88"/>
      <c r="N6209" s="18"/>
      <c r="P6209" s="4">
        <v>140.0</v>
      </c>
      <c r="Q6209" s="4"/>
      <c r="R6209" s="4"/>
      <c r="S6209" s="21"/>
      <c r="T6209" s="21"/>
      <c r="V6209" s="89"/>
      <c r="Z6209" s="73"/>
      <c r="AA6209" s="73">
        <v>11.998224364258974</v>
      </c>
      <c r="AB6209" s="4"/>
      <c r="AC6209" s="74"/>
      <c r="AD6209" s="75"/>
      <c r="AE6209" s="75"/>
      <c r="AF6209" s="76"/>
      <c r="AJ6209" s="90"/>
      <c r="AK6209" s="18"/>
      <c r="AL6209" s="18">
        <f t="shared" si="500"/>
        <v>0</v>
      </c>
      <c r="AO6209" s="8">
        <v>14.855820322079621</v>
      </c>
      <c r="AT6209" s="18"/>
      <c r="AU6209" s="91"/>
    </row>
    <row r="6210" ht="12.0" customHeight="1">
      <c r="A6210" s="97">
        <v>5807010.0</v>
      </c>
      <c r="B6210" s="92" t="s">
        <v>6635</v>
      </c>
      <c r="C6210" s="81" t="str">
        <f t="shared" si="498"/>
        <v/>
      </c>
      <c r="D6210" s="82">
        <v>318.48</v>
      </c>
      <c r="E6210" s="94" t="s">
        <v>245</v>
      </c>
      <c r="F6210" s="84">
        <f t="shared" si="499"/>
        <v>388.5456</v>
      </c>
      <c r="G6210" s="95" t="s">
        <v>246</v>
      </c>
      <c r="H6210" s="69"/>
      <c r="I6210" s="76"/>
      <c r="J6210" s="76"/>
      <c r="K6210" s="88"/>
      <c r="N6210" s="18"/>
      <c r="P6210" s="4">
        <v>140.0</v>
      </c>
      <c r="Q6210" s="4"/>
      <c r="R6210" s="4"/>
      <c r="S6210" s="21"/>
      <c r="T6210" s="21"/>
      <c r="V6210" s="89"/>
      <c r="Z6210" s="73"/>
      <c r="AA6210" s="73">
        <v>12.000960845544085</v>
      </c>
      <c r="AB6210" s="4"/>
      <c r="AC6210" s="74"/>
      <c r="AD6210" s="75"/>
      <c r="AE6210" s="75"/>
      <c r="AF6210" s="76"/>
      <c r="AJ6210" s="90">
        <v>1407010.0</v>
      </c>
      <c r="AK6210" s="18"/>
      <c r="AL6210" s="18">
        <f t="shared" si="500"/>
        <v>0</v>
      </c>
      <c r="AO6210" s="8">
        <v>0.25577242092403774</v>
      </c>
      <c r="AT6210" s="18"/>
      <c r="AU6210" s="91"/>
    </row>
    <row r="6211" ht="12.0" customHeight="1">
      <c r="A6211" s="97">
        <v>1407011.0</v>
      </c>
      <c r="B6211" s="92" t="s">
        <v>6636</v>
      </c>
      <c r="C6211" s="81" t="str">
        <f t="shared" si="498"/>
        <v/>
      </c>
      <c r="D6211" s="82">
        <v>155.55</v>
      </c>
      <c r="E6211" s="83" t="s">
        <v>245</v>
      </c>
      <c r="F6211" s="127">
        <f t="shared" si="499"/>
        <v>189.771</v>
      </c>
      <c r="G6211" s="95" t="s">
        <v>246</v>
      </c>
      <c r="H6211" s="69"/>
      <c r="I6211" s="76"/>
      <c r="J6211" s="76"/>
      <c r="K6211" s="88"/>
      <c r="N6211" s="18"/>
      <c r="P6211" s="4">
        <v>140.0</v>
      </c>
      <c r="Q6211" s="4"/>
      <c r="R6211" s="4"/>
      <c r="S6211" s="21"/>
      <c r="T6211" s="21"/>
      <c r="V6211" s="89"/>
      <c r="Z6211" s="73"/>
      <c r="AA6211" s="73">
        <v>0.0</v>
      </c>
      <c r="AB6211" s="4"/>
      <c r="AC6211" s="74"/>
      <c r="AD6211" s="75"/>
      <c r="AE6211" s="75"/>
      <c r="AF6211" s="76"/>
      <c r="AJ6211" s="90"/>
      <c r="AK6211" s="18"/>
      <c r="AL6211" s="18">
        <f t="shared" si="500"/>
        <v>0</v>
      </c>
      <c r="AO6211" s="8">
        <v>2.7652403477638994</v>
      </c>
      <c r="AT6211" s="18"/>
      <c r="AU6211" s="91"/>
    </row>
    <row r="6212" ht="12.0" customHeight="1">
      <c r="A6212" s="97">
        <v>5807012.0</v>
      </c>
      <c r="B6212" s="92" t="s">
        <v>6637</v>
      </c>
      <c r="C6212" s="81" t="str">
        <f t="shared" si="498"/>
        <v/>
      </c>
      <c r="D6212" s="82">
        <v>389.04</v>
      </c>
      <c r="E6212" s="94" t="s">
        <v>245</v>
      </c>
      <c r="F6212" s="84">
        <f t="shared" si="499"/>
        <v>474.6288</v>
      </c>
      <c r="G6212" s="95" t="s">
        <v>246</v>
      </c>
      <c r="H6212" s="69"/>
      <c r="I6212" s="76"/>
      <c r="J6212" s="76"/>
      <c r="K6212" s="88"/>
      <c r="N6212" s="18"/>
      <c r="P6212" s="4">
        <v>140.0</v>
      </c>
      <c r="Q6212" s="4"/>
      <c r="R6212" s="4"/>
      <c r="S6212" s="21"/>
      <c r="T6212" s="21"/>
      <c r="V6212" s="89"/>
      <c r="Z6212" s="73"/>
      <c r="AA6212" s="73">
        <v>11.999056121445705</v>
      </c>
      <c r="AB6212" s="4"/>
      <c r="AC6212" s="74"/>
      <c r="AD6212" s="75"/>
      <c r="AE6212" s="75"/>
      <c r="AF6212" s="76"/>
      <c r="AJ6212" s="90">
        <v>1407012.0</v>
      </c>
      <c r="AK6212" s="18"/>
      <c r="AL6212" s="18">
        <f t="shared" si="500"/>
        <v>0</v>
      </c>
      <c r="AO6212" s="8">
        <v>0.23382832315989405</v>
      </c>
      <c r="AT6212" s="18"/>
      <c r="AU6212" s="91"/>
    </row>
    <row r="6213" ht="12.0" customHeight="1">
      <c r="A6213" s="109">
        <v>5807013.0</v>
      </c>
      <c r="B6213" s="110" t="s">
        <v>6638</v>
      </c>
      <c r="C6213" s="81" t="str">
        <f t="shared" si="498"/>
        <v/>
      </c>
      <c r="D6213" s="82">
        <v>496.16</v>
      </c>
      <c r="E6213" s="121" t="s">
        <v>245</v>
      </c>
      <c r="F6213" s="128">
        <f t="shared" si="499"/>
        <v>605.3152</v>
      </c>
      <c r="G6213" s="112" t="s">
        <v>246</v>
      </c>
      <c r="H6213" s="69"/>
      <c r="I6213" s="76"/>
      <c r="J6213" s="76"/>
      <c r="K6213" s="88"/>
      <c r="N6213" s="18"/>
      <c r="P6213" s="4">
        <v>140.0</v>
      </c>
      <c r="Q6213" s="4"/>
      <c r="R6213" s="4"/>
      <c r="S6213" s="21"/>
      <c r="T6213" s="21"/>
      <c r="V6213" s="89"/>
      <c r="Z6213" s="73"/>
      <c r="AA6213" s="73">
        <v>11.998889848279262</v>
      </c>
      <c r="AB6213" s="4"/>
      <c r="AC6213" s="74"/>
      <c r="AD6213" s="75"/>
      <c r="AE6213" s="75"/>
      <c r="AF6213" s="76"/>
      <c r="AJ6213" s="90">
        <v>1407013.0</v>
      </c>
      <c r="AK6213" s="18"/>
      <c r="AL6213" s="18">
        <f t="shared" si="500"/>
        <v>0</v>
      </c>
      <c r="AO6213" s="8">
        <v>18.059590375174736</v>
      </c>
      <c r="AT6213" s="18"/>
      <c r="AU6213" s="91"/>
    </row>
    <row r="6214" ht="75.0" customHeight="1">
      <c r="A6214" s="62">
        <v>226.0</v>
      </c>
      <c r="B6214" s="113" t="s">
        <v>6639</v>
      </c>
      <c r="C6214" s="66"/>
      <c r="D6214" s="82"/>
      <c r="E6214" s="66"/>
      <c r="F6214" s="114"/>
      <c r="G6214" s="68"/>
      <c r="H6214" s="69"/>
      <c r="I6214" s="70">
        <v>0.0</v>
      </c>
      <c r="J6214" s="71"/>
      <c r="K6214" s="71"/>
      <c r="N6214" s="18"/>
      <c r="P6214" s="4">
        <v>141.0</v>
      </c>
      <c r="Q6214" s="4"/>
      <c r="R6214" s="5"/>
      <c r="S6214" s="21"/>
      <c r="T6214" s="21"/>
      <c r="V6214" s="72"/>
      <c r="Z6214" s="73"/>
      <c r="AA6214" s="73"/>
      <c r="AB6214" s="4"/>
      <c r="AC6214" s="74"/>
      <c r="AD6214" s="75"/>
      <c r="AE6214" s="75"/>
      <c r="AF6214" s="76"/>
      <c r="AJ6214" s="90"/>
      <c r="AK6214" s="18"/>
      <c r="AL6214" s="18"/>
      <c r="AT6214" s="18"/>
      <c r="AU6214" s="91"/>
    </row>
    <row r="6215" ht="12.0" customHeight="1">
      <c r="A6215" s="79">
        <v>5809001.0</v>
      </c>
      <c r="B6215" s="80" t="s">
        <v>6640</v>
      </c>
      <c r="C6215" s="81" t="str">
        <f t="shared" ref="C6215:C6232" si="501">IF(MROUND(AL6215/(AO6215*F6215),1)=0,"",MROUND(AL6215/(AO6215*F6215),1))</f>
        <v/>
      </c>
      <c r="D6215" s="82">
        <v>414.13</v>
      </c>
      <c r="E6215" s="83" t="s">
        <v>245</v>
      </c>
      <c r="F6215" s="84">
        <f t="shared" ref="F6215:F6232" si="502">D6215*1.22</f>
        <v>505.2386</v>
      </c>
      <c r="G6215" s="85" t="s">
        <v>246</v>
      </c>
      <c r="H6215" s="69"/>
      <c r="I6215" s="87" t="s">
        <v>538</v>
      </c>
      <c r="J6215" s="76"/>
      <c r="K6215" s="88"/>
      <c r="N6215" s="18"/>
      <c r="P6215" s="4">
        <v>141.0</v>
      </c>
      <c r="Q6215" s="4"/>
      <c r="R6215" s="4"/>
      <c r="S6215" s="21"/>
      <c r="T6215" s="21"/>
      <c r="V6215" s="89"/>
      <c r="Z6215" s="73"/>
      <c r="AA6215" s="73">
        <v>12.000295573782608</v>
      </c>
      <c r="AB6215" s="4"/>
      <c r="AC6215" s="74"/>
      <c r="AD6215" s="75"/>
      <c r="AE6215" s="75"/>
      <c r="AF6215" s="76"/>
      <c r="AJ6215" s="90">
        <v>1409001.0</v>
      </c>
      <c r="AK6215" s="18"/>
      <c r="AL6215" s="18">
        <f t="shared" ref="AL6215:AL6232" si="503">$I$6214/18</f>
        <v>0</v>
      </c>
      <c r="AO6215" s="8">
        <v>2.8471942170926807</v>
      </c>
      <c r="AT6215" s="18"/>
      <c r="AU6215" s="91"/>
    </row>
    <row r="6216" ht="12.0" customHeight="1">
      <c r="A6216" s="97">
        <v>5809002.0</v>
      </c>
      <c r="B6216" s="92" t="s">
        <v>6641</v>
      </c>
      <c r="C6216" s="81" t="str">
        <f t="shared" si="501"/>
        <v/>
      </c>
      <c r="D6216" s="82">
        <v>414.13</v>
      </c>
      <c r="E6216" s="94" t="s">
        <v>245</v>
      </c>
      <c r="F6216" s="84">
        <f t="shared" si="502"/>
        <v>505.2386</v>
      </c>
      <c r="G6216" s="95" t="s">
        <v>246</v>
      </c>
      <c r="H6216" s="69"/>
      <c r="I6216" s="187" t="s">
        <v>6642</v>
      </c>
      <c r="J6216" s="76"/>
      <c r="K6216" s="88"/>
      <c r="N6216" s="18"/>
      <c r="P6216" s="4">
        <v>141.0</v>
      </c>
      <c r="Q6216" s="4"/>
      <c r="R6216" s="4"/>
      <c r="S6216" s="21"/>
      <c r="T6216" s="21"/>
      <c r="V6216" s="89"/>
      <c r="Z6216" s="73"/>
      <c r="AA6216" s="73">
        <v>12.000295573782608</v>
      </c>
      <c r="AB6216" s="4"/>
      <c r="AC6216" s="74"/>
      <c r="AD6216" s="75"/>
      <c r="AE6216" s="75"/>
      <c r="AF6216" s="76"/>
      <c r="AJ6216" s="90">
        <v>1409002.0</v>
      </c>
      <c r="AK6216" s="18"/>
      <c r="AL6216" s="18">
        <f t="shared" si="503"/>
        <v>0</v>
      </c>
      <c r="AO6216" s="8">
        <v>2.677718370837164</v>
      </c>
      <c r="AT6216" s="18"/>
      <c r="AU6216" s="91"/>
    </row>
    <row r="6217" ht="12.0" customHeight="1">
      <c r="A6217" s="97">
        <v>5809003.0</v>
      </c>
      <c r="B6217" s="92" t="s">
        <v>6643</v>
      </c>
      <c r="C6217" s="81" t="str">
        <f t="shared" si="501"/>
        <v/>
      </c>
      <c r="D6217" s="82">
        <v>276.08</v>
      </c>
      <c r="E6217" s="94" t="s">
        <v>245</v>
      </c>
      <c r="F6217" s="84">
        <f t="shared" si="502"/>
        <v>336.8176</v>
      </c>
      <c r="G6217" s="95" t="s">
        <v>246</v>
      </c>
      <c r="H6217" s="69"/>
      <c r="I6217" s="188"/>
      <c r="J6217" s="76"/>
      <c r="K6217" s="88"/>
      <c r="N6217" s="18"/>
      <c r="P6217" s="4">
        <v>141.0</v>
      </c>
      <c r="Q6217" s="4"/>
      <c r="R6217" s="4"/>
      <c r="S6217" s="21"/>
      <c r="T6217" s="21"/>
      <c r="V6217" s="89"/>
      <c r="Z6217" s="73"/>
      <c r="AA6217" s="73">
        <v>4.998891598315225</v>
      </c>
      <c r="AB6217" s="4"/>
      <c r="AC6217" s="74"/>
      <c r="AD6217" s="75"/>
      <c r="AE6217" s="75"/>
      <c r="AF6217" s="76"/>
      <c r="AJ6217" s="90">
        <v>1409003.0</v>
      </c>
      <c r="AK6217" s="18"/>
      <c r="AL6217" s="18">
        <f t="shared" si="503"/>
        <v>0</v>
      </c>
      <c r="AO6217" s="8">
        <v>5.190721023828635</v>
      </c>
      <c r="AT6217" s="18"/>
      <c r="AU6217" s="91"/>
    </row>
    <row r="6218" ht="12.0" customHeight="1">
      <c r="A6218" s="97">
        <v>5809004.0</v>
      </c>
      <c r="B6218" s="92" t="s">
        <v>6644</v>
      </c>
      <c r="C6218" s="81" t="str">
        <f t="shared" si="501"/>
        <v/>
      </c>
      <c r="D6218" s="82">
        <v>336.88</v>
      </c>
      <c r="E6218" s="94" t="s">
        <v>245</v>
      </c>
      <c r="F6218" s="84">
        <f t="shared" si="502"/>
        <v>410.9936</v>
      </c>
      <c r="G6218" s="95" t="s">
        <v>246</v>
      </c>
      <c r="H6218" s="69"/>
      <c r="I6218" s="76"/>
      <c r="J6218" s="76"/>
      <c r="K6218" s="88"/>
      <c r="N6218" s="18"/>
      <c r="P6218" s="4">
        <v>141.0</v>
      </c>
      <c r="Q6218" s="4"/>
      <c r="R6218" s="4"/>
      <c r="S6218" s="21"/>
      <c r="T6218" s="21"/>
      <c r="V6218" s="89"/>
      <c r="Z6218" s="73"/>
      <c r="AA6218" s="73">
        <v>5.000681291729109</v>
      </c>
      <c r="AB6218" s="4"/>
      <c r="AC6218" s="74"/>
      <c r="AD6218" s="75"/>
      <c r="AE6218" s="75"/>
      <c r="AF6218" s="76"/>
      <c r="AJ6218" s="90">
        <v>1409004.0</v>
      </c>
      <c r="AK6218" s="18"/>
      <c r="AL6218" s="18">
        <f t="shared" si="503"/>
        <v>0</v>
      </c>
      <c r="AO6218" s="8">
        <v>12.568464661840068</v>
      </c>
      <c r="AT6218" s="18"/>
      <c r="AU6218" s="91"/>
    </row>
    <row r="6219" ht="12.0" customHeight="1">
      <c r="A6219" s="97">
        <v>5809005.0</v>
      </c>
      <c r="B6219" s="92" t="s">
        <v>6645</v>
      </c>
      <c r="C6219" s="81" t="str">
        <f t="shared" si="501"/>
        <v/>
      </c>
      <c r="D6219" s="82">
        <v>481.24</v>
      </c>
      <c r="E6219" s="94" t="s">
        <v>245</v>
      </c>
      <c r="F6219" s="84">
        <f t="shared" si="502"/>
        <v>587.1128</v>
      </c>
      <c r="G6219" s="95" t="s">
        <v>246</v>
      </c>
      <c r="H6219" s="69"/>
      <c r="I6219" s="187" t="s">
        <v>6646</v>
      </c>
      <c r="J6219" s="76"/>
      <c r="K6219" s="88"/>
      <c r="N6219" s="18"/>
      <c r="P6219" s="4">
        <v>141.0</v>
      </c>
      <c r="Q6219" s="4"/>
      <c r="R6219" s="4"/>
      <c r="S6219" s="21"/>
      <c r="T6219" s="21"/>
      <c r="V6219" s="89"/>
      <c r="Z6219" s="73"/>
      <c r="AA6219" s="73">
        <v>11.998855435093617</v>
      </c>
      <c r="AB6219" s="4"/>
      <c r="AC6219" s="74"/>
      <c r="AD6219" s="75"/>
      <c r="AE6219" s="75"/>
      <c r="AF6219" s="76"/>
      <c r="AJ6219" s="90">
        <v>1409005.0</v>
      </c>
      <c r="AK6219" s="18"/>
      <c r="AL6219" s="18">
        <f t="shared" si="503"/>
        <v>0</v>
      </c>
      <c r="AO6219" s="8">
        <v>1.6831400676630928</v>
      </c>
      <c r="AT6219" s="18"/>
      <c r="AU6219" s="91"/>
    </row>
    <row r="6220" ht="12.0" customHeight="1">
      <c r="A6220" s="97">
        <v>1409006.0</v>
      </c>
      <c r="B6220" s="92" t="s">
        <v>6647</v>
      </c>
      <c r="C6220" s="81" t="str">
        <f t="shared" si="501"/>
        <v/>
      </c>
      <c r="D6220" s="82">
        <v>217.65</v>
      </c>
      <c r="E6220" s="83" t="s">
        <v>245</v>
      </c>
      <c r="F6220" s="127">
        <f t="shared" si="502"/>
        <v>265.533</v>
      </c>
      <c r="G6220" s="95" t="s">
        <v>246</v>
      </c>
      <c r="H6220" s="69"/>
      <c r="I6220" s="188"/>
      <c r="J6220" s="76"/>
      <c r="K6220" s="88"/>
      <c r="N6220" s="18"/>
      <c r="P6220" s="4">
        <v>141.0</v>
      </c>
      <c r="Q6220" s="4"/>
      <c r="R6220" s="4"/>
      <c r="S6220" s="21"/>
      <c r="T6220" s="21"/>
      <c r="V6220" s="89"/>
      <c r="Z6220" s="73"/>
      <c r="AA6220" s="73">
        <v>0.0</v>
      </c>
      <c r="AB6220" s="4"/>
      <c r="AC6220" s="74"/>
      <c r="AD6220" s="75"/>
      <c r="AE6220" s="75"/>
      <c r="AF6220" s="76"/>
      <c r="AJ6220" s="90"/>
      <c r="AK6220" s="18"/>
      <c r="AL6220" s="18">
        <f t="shared" si="503"/>
        <v>0</v>
      </c>
      <c r="AO6220" s="8">
        <v>14.8375274986552</v>
      </c>
      <c r="AT6220" s="18"/>
      <c r="AU6220" s="91"/>
    </row>
    <row r="6221" ht="12.0" customHeight="1">
      <c r="A6221" s="97">
        <v>5809007.0</v>
      </c>
      <c r="B6221" s="92" t="s">
        <v>6648</v>
      </c>
      <c r="C6221" s="81" t="str">
        <f t="shared" si="501"/>
        <v/>
      </c>
      <c r="D6221" s="82">
        <v>483.36</v>
      </c>
      <c r="E6221" s="94" t="s">
        <v>245</v>
      </c>
      <c r="F6221" s="84">
        <f t="shared" si="502"/>
        <v>589.6992</v>
      </c>
      <c r="G6221" s="95" t="s">
        <v>246</v>
      </c>
      <c r="H6221" s="69"/>
      <c r="I6221" s="76"/>
      <c r="J6221" s="76"/>
      <c r="K6221" s="88"/>
      <c r="N6221" s="18"/>
      <c r="P6221" s="4">
        <v>141.0</v>
      </c>
      <c r="Q6221" s="4"/>
      <c r="R6221" s="4"/>
      <c r="S6221" s="21"/>
      <c r="T6221" s="21"/>
      <c r="V6221" s="89"/>
      <c r="Z6221" s="73"/>
      <c r="AA6221" s="73">
        <v>5.0012661433274275</v>
      </c>
      <c r="AB6221" s="4"/>
      <c r="AC6221" s="74"/>
      <c r="AD6221" s="75"/>
      <c r="AE6221" s="75"/>
      <c r="AF6221" s="76"/>
      <c r="AJ6221" s="90">
        <v>1409007.0</v>
      </c>
      <c r="AK6221" s="18"/>
      <c r="AL6221" s="18">
        <f t="shared" si="503"/>
        <v>0</v>
      </c>
      <c r="AO6221" s="8">
        <v>2.7928955277085024</v>
      </c>
      <c r="AT6221" s="18"/>
      <c r="AU6221" s="91"/>
    </row>
    <row r="6222" ht="12.0" customHeight="1">
      <c r="A6222" s="97">
        <v>5809008.0</v>
      </c>
      <c r="B6222" s="92" t="s">
        <v>6649</v>
      </c>
      <c r="C6222" s="81" t="str">
        <f t="shared" si="501"/>
        <v/>
      </c>
      <c r="D6222" s="82">
        <v>690.53</v>
      </c>
      <c r="E6222" s="94" t="s">
        <v>245</v>
      </c>
      <c r="F6222" s="84">
        <f t="shared" si="502"/>
        <v>842.4466</v>
      </c>
      <c r="G6222" s="95" t="s">
        <v>246</v>
      </c>
      <c r="H6222" s="69"/>
      <c r="I6222" s="187" t="s">
        <v>6650</v>
      </c>
      <c r="J6222" s="76"/>
      <c r="K6222" s="88"/>
      <c r="N6222" s="18"/>
      <c r="P6222" s="4">
        <v>141.0</v>
      </c>
      <c r="Q6222" s="4"/>
      <c r="R6222" s="4"/>
      <c r="S6222" s="21"/>
      <c r="T6222" s="21"/>
      <c r="V6222" s="89"/>
      <c r="Z6222" s="73"/>
      <c r="AA6222" s="73">
        <v>12.000354515642996</v>
      </c>
      <c r="AB6222" s="4"/>
      <c r="AC6222" s="74"/>
      <c r="AD6222" s="75"/>
      <c r="AE6222" s="75"/>
      <c r="AF6222" s="76"/>
      <c r="AJ6222" s="90">
        <v>1409008.0</v>
      </c>
      <c r="AK6222" s="18"/>
      <c r="AL6222" s="18">
        <f t="shared" si="503"/>
        <v>0</v>
      </c>
      <c r="AO6222" s="8">
        <v>1.5328984677993776</v>
      </c>
      <c r="AT6222" s="18"/>
      <c r="AU6222" s="91"/>
    </row>
    <row r="6223" ht="12.0" customHeight="1">
      <c r="A6223" s="97">
        <v>1409009.0</v>
      </c>
      <c r="B6223" s="92" t="s">
        <v>6651</v>
      </c>
      <c r="C6223" s="81" t="str">
        <f t="shared" si="501"/>
        <v/>
      </c>
      <c r="D6223" s="82">
        <v>369.36</v>
      </c>
      <c r="E6223" s="83"/>
      <c r="F6223" s="127">
        <f t="shared" si="502"/>
        <v>450.6192</v>
      </c>
      <c r="G6223" s="95" t="s">
        <v>246</v>
      </c>
      <c r="H6223" s="69"/>
      <c r="I6223" s="188"/>
      <c r="J6223" s="76"/>
      <c r="K6223" s="88"/>
      <c r="N6223" s="18"/>
      <c r="P6223" s="4">
        <v>141.0</v>
      </c>
      <c r="Q6223" s="4"/>
      <c r="R6223" s="4"/>
      <c r="S6223" s="21"/>
      <c r="T6223" s="21"/>
      <c r="V6223" s="89"/>
      <c r="Z6223" s="73"/>
      <c r="AA6223" s="73">
        <v>0.0</v>
      </c>
      <c r="AB6223" s="4"/>
      <c r="AC6223" s="74"/>
      <c r="AD6223" s="75"/>
      <c r="AE6223" s="75"/>
      <c r="AF6223" s="76"/>
      <c r="AJ6223" s="90"/>
      <c r="AK6223" s="18"/>
      <c r="AL6223" s="18">
        <f t="shared" si="503"/>
        <v>0</v>
      </c>
      <c r="AO6223" s="8">
        <v>4.454082340398191</v>
      </c>
      <c r="AT6223" s="18"/>
      <c r="AU6223" s="91"/>
    </row>
    <row r="6224" ht="12.0" customHeight="1">
      <c r="A6224" s="97">
        <v>5809010.0</v>
      </c>
      <c r="B6224" s="92" t="s">
        <v>6652</v>
      </c>
      <c r="C6224" s="81" t="str">
        <f t="shared" si="501"/>
        <v/>
      </c>
      <c r="D6224" s="82">
        <v>943.41</v>
      </c>
      <c r="E6224" s="94" t="s">
        <v>245</v>
      </c>
      <c r="F6224" s="84">
        <f t="shared" si="502"/>
        <v>1150.9602</v>
      </c>
      <c r="G6224" s="95" t="s">
        <v>246</v>
      </c>
      <c r="H6224" s="69"/>
      <c r="I6224" s="76"/>
      <c r="J6224" s="76"/>
      <c r="K6224" s="88"/>
      <c r="N6224" s="18"/>
      <c r="P6224" s="4">
        <v>141.0</v>
      </c>
      <c r="Q6224" s="4"/>
      <c r="R6224" s="4"/>
      <c r="S6224" s="21"/>
      <c r="T6224" s="21"/>
      <c r="V6224" s="89"/>
      <c r="Z6224" s="73"/>
      <c r="AA6224" s="73">
        <v>11.999675640609794</v>
      </c>
      <c r="AB6224" s="4"/>
      <c r="AC6224" s="74"/>
      <c r="AD6224" s="75"/>
      <c r="AE6224" s="75"/>
      <c r="AF6224" s="76"/>
      <c r="AJ6224" s="90">
        <v>1409010.0</v>
      </c>
      <c r="AK6224" s="18"/>
      <c r="AL6224" s="18">
        <f t="shared" si="503"/>
        <v>0</v>
      </c>
      <c r="AO6224" s="8">
        <v>1.2342098798285313</v>
      </c>
      <c r="AT6224" s="18"/>
      <c r="AU6224" s="91"/>
    </row>
    <row r="6225" ht="12.0" customHeight="1">
      <c r="A6225" s="97">
        <v>5809018.0</v>
      </c>
      <c r="B6225" s="92" t="s">
        <v>6653</v>
      </c>
      <c r="C6225" s="81" t="str">
        <f t="shared" si="501"/>
        <v/>
      </c>
      <c r="D6225" s="82">
        <v>943.41</v>
      </c>
      <c r="E6225" s="94" t="s">
        <v>245</v>
      </c>
      <c r="F6225" s="84">
        <f t="shared" si="502"/>
        <v>1150.9602</v>
      </c>
      <c r="G6225" s="95" t="s">
        <v>252</v>
      </c>
      <c r="H6225" s="69"/>
      <c r="I6225" s="76"/>
      <c r="J6225" s="76"/>
      <c r="K6225" s="88"/>
      <c r="N6225" s="18"/>
      <c r="P6225" s="4">
        <v>141.0</v>
      </c>
      <c r="Q6225" s="4"/>
      <c r="R6225" s="4"/>
      <c r="S6225" s="21"/>
      <c r="T6225" s="21"/>
      <c r="V6225" s="89"/>
      <c r="Z6225" s="73"/>
      <c r="AA6225" s="73">
        <v>11.999675640609794</v>
      </c>
      <c r="AB6225" s="4"/>
      <c r="AC6225" s="74"/>
      <c r="AD6225" s="75"/>
      <c r="AE6225" s="75"/>
      <c r="AF6225" s="76"/>
      <c r="AJ6225" s="90">
        <v>1409018.0</v>
      </c>
      <c r="AK6225" s="18"/>
      <c r="AL6225" s="18">
        <f t="shared" si="503"/>
        <v>0</v>
      </c>
      <c r="AO6225" s="8">
        <v>0.6762793862074145</v>
      </c>
      <c r="AT6225" s="18"/>
      <c r="AU6225" s="91"/>
    </row>
    <row r="6226" ht="12.0" customHeight="1">
      <c r="A6226" s="97">
        <v>5809011.0</v>
      </c>
      <c r="B6226" s="92" t="s">
        <v>6654</v>
      </c>
      <c r="C6226" s="81" t="str">
        <f t="shared" si="501"/>
        <v/>
      </c>
      <c r="D6226" s="82">
        <v>943.41</v>
      </c>
      <c r="E6226" s="94" t="s">
        <v>245</v>
      </c>
      <c r="F6226" s="84">
        <f t="shared" si="502"/>
        <v>1150.9602</v>
      </c>
      <c r="G6226" s="95" t="s">
        <v>246</v>
      </c>
      <c r="H6226" s="69"/>
      <c r="I6226" s="76"/>
      <c r="J6226" s="76"/>
      <c r="K6226" s="88"/>
      <c r="N6226" s="18"/>
      <c r="P6226" s="4">
        <v>141.0</v>
      </c>
      <c r="Q6226" s="4"/>
      <c r="R6226" s="4"/>
      <c r="S6226" s="21"/>
      <c r="T6226" s="21"/>
      <c r="V6226" s="89"/>
      <c r="Z6226" s="73"/>
      <c r="AA6226" s="73">
        <v>11.999675640609794</v>
      </c>
      <c r="AB6226" s="4"/>
      <c r="AC6226" s="74"/>
      <c r="AD6226" s="75"/>
      <c r="AE6226" s="75"/>
      <c r="AF6226" s="76"/>
      <c r="AJ6226" s="90">
        <v>1409011.0</v>
      </c>
      <c r="AK6226" s="18"/>
      <c r="AL6226" s="18">
        <f t="shared" si="503"/>
        <v>0</v>
      </c>
      <c r="AO6226" s="8">
        <v>2.4684197596570625</v>
      </c>
      <c r="AT6226" s="18"/>
      <c r="AU6226" s="91"/>
    </row>
    <row r="6227" ht="12.0" customHeight="1">
      <c r="A6227" s="97">
        <v>5809012.0</v>
      </c>
      <c r="B6227" s="92" t="s">
        <v>6655</v>
      </c>
      <c r="C6227" s="81" t="str">
        <f t="shared" si="501"/>
        <v/>
      </c>
      <c r="D6227" s="82">
        <v>1668.65</v>
      </c>
      <c r="E6227" s="94" t="s">
        <v>245</v>
      </c>
      <c r="F6227" s="84">
        <f t="shared" si="502"/>
        <v>2035.753</v>
      </c>
      <c r="G6227" s="95" t="s">
        <v>246</v>
      </c>
      <c r="H6227" s="69"/>
      <c r="I6227" s="76"/>
      <c r="J6227" s="76"/>
      <c r="K6227" s="88"/>
      <c r="N6227" s="18"/>
      <c r="P6227" s="4">
        <v>141.0</v>
      </c>
      <c r="Q6227" s="4"/>
      <c r="R6227" s="4"/>
      <c r="S6227" s="21"/>
      <c r="T6227" s="21"/>
      <c r="V6227" s="89"/>
      <c r="Z6227" s="73"/>
      <c r="AA6227" s="73">
        <v>11.999706586222388</v>
      </c>
      <c r="AB6227" s="4"/>
      <c r="AC6227" s="74"/>
      <c r="AD6227" s="75"/>
      <c r="AE6227" s="75"/>
      <c r="AF6227" s="76"/>
      <c r="AJ6227" s="90">
        <v>1409012.0</v>
      </c>
      <c r="AK6227" s="18"/>
      <c r="AL6227" s="18">
        <f t="shared" si="503"/>
        <v>0</v>
      </c>
      <c r="AO6227" s="8">
        <v>0.33227831727082674</v>
      </c>
      <c r="AT6227" s="18"/>
      <c r="AU6227" s="91"/>
    </row>
    <row r="6228" ht="12.0" customHeight="1">
      <c r="A6228" s="97">
        <v>5809013.0</v>
      </c>
      <c r="B6228" s="92" t="s">
        <v>6656</v>
      </c>
      <c r="C6228" s="81" t="str">
        <f t="shared" si="501"/>
        <v/>
      </c>
      <c r="D6228" s="82">
        <v>1668.65</v>
      </c>
      <c r="E6228" s="94" t="s">
        <v>245</v>
      </c>
      <c r="F6228" s="84">
        <f t="shared" si="502"/>
        <v>2035.753</v>
      </c>
      <c r="G6228" s="95" t="s">
        <v>246</v>
      </c>
      <c r="H6228" s="69"/>
      <c r="I6228" s="76"/>
      <c r="J6228" s="76"/>
      <c r="K6228" s="88"/>
      <c r="N6228" s="18"/>
      <c r="P6228" s="4">
        <v>141.0</v>
      </c>
      <c r="Q6228" s="4"/>
      <c r="R6228" s="4"/>
      <c r="S6228" s="21"/>
      <c r="T6228" s="21"/>
      <c r="V6228" s="89"/>
      <c r="Z6228" s="73"/>
      <c r="AA6228" s="73">
        <v>11.999706586222388</v>
      </c>
      <c r="AB6228" s="4"/>
      <c r="AC6228" s="74"/>
      <c r="AD6228" s="75"/>
      <c r="AE6228" s="75"/>
      <c r="AF6228" s="76"/>
      <c r="AJ6228" s="90">
        <v>1409013.0</v>
      </c>
      <c r="AK6228" s="18"/>
      <c r="AL6228" s="18">
        <f t="shared" si="503"/>
        <v>0</v>
      </c>
      <c r="AO6228" s="8">
        <v>1.1877182404574234</v>
      </c>
      <c r="AT6228" s="18"/>
      <c r="AU6228" s="91"/>
    </row>
    <row r="6229" ht="12.0" customHeight="1">
      <c r="A6229" s="97">
        <v>5809014.0</v>
      </c>
      <c r="B6229" s="92" t="s">
        <v>6657</v>
      </c>
      <c r="C6229" s="81" t="str">
        <f t="shared" si="501"/>
        <v/>
      </c>
      <c r="D6229" s="82">
        <v>2329.64</v>
      </c>
      <c r="E6229" s="94" t="s">
        <v>245</v>
      </c>
      <c r="F6229" s="84">
        <f t="shared" si="502"/>
        <v>2842.1608</v>
      </c>
      <c r="G6229" s="95" t="s">
        <v>246</v>
      </c>
      <c r="H6229" s="69"/>
      <c r="I6229" s="76"/>
      <c r="J6229" s="76"/>
      <c r="K6229" s="88"/>
      <c r="N6229" s="18"/>
      <c r="P6229" s="4">
        <v>141.0</v>
      </c>
      <c r="Q6229" s="4"/>
      <c r="R6229" s="4"/>
      <c r="S6229" s="21"/>
      <c r="T6229" s="21"/>
      <c r="V6229" s="89"/>
      <c r="Z6229" s="73"/>
      <c r="AA6229" s="73">
        <v>12.000288973683695</v>
      </c>
      <c r="AB6229" s="4"/>
      <c r="AC6229" s="74"/>
      <c r="AD6229" s="75"/>
      <c r="AE6229" s="75"/>
      <c r="AF6229" s="76"/>
      <c r="AJ6229" s="90">
        <v>1409014.0</v>
      </c>
      <c r="AK6229" s="18"/>
      <c r="AL6229" s="18">
        <f t="shared" si="503"/>
        <v>0</v>
      </c>
      <c r="AO6229" s="8">
        <v>0.2596374458047316</v>
      </c>
      <c r="AT6229" s="18"/>
      <c r="AU6229" s="91"/>
    </row>
    <row r="6230" ht="12.0" customHeight="1">
      <c r="A6230" s="97">
        <v>5809015.0</v>
      </c>
      <c r="B6230" s="92" t="s">
        <v>6658</v>
      </c>
      <c r="C6230" s="81" t="str">
        <f t="shared" si="501"/>
        <v/>
      </c>
      <c r="D6230" s="82">
        <v>2329.64</v>
      </c>
      <c r="E6230" s="94" t="s">
        <v>245</v>
      </c>
      <c r="F6230" s="84">
        <f t="shared" si="502"/>
        <v>2842.1608</v>
      </c>
      <c r="G6230" s="95" t="s">
        <v>246</v>
      </c>
      <c r="H6230" s="69"/>
      <c r="I6230" s="76"/>
      <c r="J6230" s="76"/>
      <c r="K6230" s="88"/>
      <c r="N6230" s="18"/>
      <c r="P6230" s="4">
        <v>141.0</v>
      </c>
      <c r="Q6230" s="4"/>
      <c r="R6230" s="4"/>
      <c r="S6230" s="21"/>
      <c r="T6230" s="21"/>
      <c r="V6230" s="89"/>
      <c r="Z6230" s="73"/>
      <c r="AA6230" s="73">
        <v>12.000288973683695</v>
      </c>
      <c r="AB6230" s="4"/>
      <c r="AC6230" s="74"/>
      <c r="AD6230" s="75"/>
      <c r="AE6230" s="75"/>
      <c r="AF6230" s="76"/>
      <c r="AJ6230" s="90">
        <v>1409015.0</v>
      </c>
      <c r="AK6230" s="18"/>
      <c r="AL6230" s="18">
        <f t="shared" si="503"/>
        <v>0</v>
      </c>
      <c r="AO6230" s="8">
        <v>0.9520039679506824</v>
      </c>
      <c r="AT6230" s="18"/>
      <c r="AU6230" s="91"/>
    </row>
    <row r="6231" ht="12.0" customHeight="1">
      <c r="A6231" s="97">
        <v>5809016.0</v>
      </c>
      <c r="B6231" s="92" t="s">
        <v>6659</v>
      </c>
      <c r="C6231" s="81" t="str">
        <f t="shared" si="501"/>
        <v/>
      </c>
      <c r="D6231" s="82">
        <v>3098.65</v>
      </c>
      <c r="E6231" s="94" t="s">
        <v>245</v>
      </c>
      <c r="F6231" s="84">
        <f t="shared" si="502"/>
        <v>3780.353</v>
      </c>
      <c r="G6231" s="95" t="s">
        <v>246</v>
      </c>
      <c r="H6231" s="69"/>
      <c r="I6231" s="76"/>
      <c r="J6231" s="76"/>
      <c r="K6231" s="88"/>
      <c r="N6231" s="18"/>
      <c r="P6231" s="4">
        <v>141.0</v>
      </c>
      <c r="Q6231" s="4"/>
      <c r="R6231" s="4"/>
      <c r="S6231" s="21"/>
      <c r="T6231" s="21"/>
      <c r="V6231" s="89"/>
      <c r="Z6231" s="73"/>
      <c r="AA6231" s="73">
        <v>12.000059252236767</v>
      </c>
      <c r="AB6231" s="4"/>
      <c r="AC6231" s="74"/>
      <c r="AD6231" s="75"/>
      <c r="AE6231" s="75"/>
      <c r="AF6231" s="76"/>
      <c r="AJ6231" s="90">
        <v>1409016.0</v>
      </c>
      <c r="AK6231" s="18"/>
      <c r="AL6231" s="18">
        <f t="shared" si="503"/>
        <v>0</v>
      </c>
      <c r="AO6231" s="8">
        <v>0.3805204680011231</v>
      </c>
      <c r="AT6231" s="18"/>
      <c r="AU6231" s="91"/>
    </row>
    <row r="6232" ht="12.0" customHeight="1">
      <c r="A6232" s="109">
        <v>5809017.0</v>
      </c>
      <c r="B6232" s="110" t="s">
        <v>6660</v>
      </c>
      <c r="C6232" s="81" t="str">
        <f t="shared" si="501"/>
        <v/>
      </c>
      <c r="D6232" s="82">
        <v>3098.65</v>
      </c>
      <c r="E6232" s="121" t="s">
        <v>245</v>
      </c>
      <c r="F6232" s="128">
        <f t="shared" si="502"/>
        <v>3780.353</v>
      </c>
      <c r="G6232" s="112" t="s">
        <v>246</v>
      </c>
      <c r="H6232" s="69"/>
      <c r="I6232" s="76"/>
      <c r="J6232" s="76"/>
      <c r="K6232" s="88"/>
      <c r="N6232" s="18"/>
      <c r="P6232" s="4">
        <v>141.0</v>
      </c>
      <c r="Q6232" s="4"/>
      <c r="R6232" s="4"/>
      <c r="S6232" s="21"/>
      <c r="T6232" s="21"/>
      <c r="V6232" s="89"/>
      <c r="Z6232" s="73"/>
      <c r="AA6232" s="73">
        <v>12.000059252236767</v>
      </c>
      <c r="AB6232" s="4"/>
      <c r="AC6232" s="74"/>
      <c r="AD6232" s="75"/>
      <c r="AE6232" s="75"/>
      <c r="AF6232" s="76"/>
      <c r="AJ6232" s="90">
        <v>1409017.0</v>
      </c>
      <c r="AK6232" s="18"/>
      <c r="AL6232" s="18">
        <f t="shared" si="503"/>
        <v>0</v>
      </c>
      <c r="AO6232" s="8">
        <v>0.9697134507125397</v>
      </c>
      <c r="AT6232" s="18"/>
      <c r="AU6232" s="91"/>
    </row>
    <row r="6233" ht="75.0" customHeight="1">
      <c r="A6233" s="62">
        <v>227.0</v>
      </c>
      <c r="B6233" s="113" t="s">
        <v>6661</v>
      </c>
      <c r="C6233" s="66"/>
      <c r="D6233" s="82"/>
      <c r="E6233" s="66"/>
      <c r="F6233" s="114"/>
      <c r="G6233" s="68"/>
      <c r="H6233" s="69"/>
      <c r="I6233" s="70">
        <v>0.0</v>
      </c>
      <c r="J6233" s="71"/>
      <c r="K6233" s="71"/>
      <c r="N6233" s="18"/>
      <c r="P6233" s="4">
        <v>142.0</v>
      </c>
      <c r="Q6233" s="4"/>
      <c r="R6233" s="5"/>
      <c r="S6233" s="21"/>
      <c r="T6233" s="21"/>
      <c r="V6233" s="72"/>
      <c r="Z6233" s="73"/>
      <c r="AA6233" s="73"/>
      <c r="AB6233" s="4"/>
      <c r="AC6233" s="74"/>
      <c r="AD6233" s="75"/>
      <c r="AE6233" s="75"/>
      <c r="AF6233" s="76"/>
      <c r="AJ6233" s="90"/>
      <c r="AK6233" s="18"/>
      <c r="AL6233" s="18"/>
      <c r="AT6233" s="18"/>
      <c r="AU6233" s="91"/>
    </row>
    <row r="6234" ht="12.0" customHeight="1">
      <c r="A6234" s="79">
        <v>5808001.0</v>
      </c>
      <c r="B6234" s="80" t="s">
        <v>6662</v>
      </c>
      <c r="C6234" s="81" t="str">
        <f t="shared" ref="C6234:C6264" si="504">IF(MROUND(AL6234/(AO6234*F6234),1)=0,"",MROUND(AL6234/(AO6234*F6234),1))</f>
        <v/>
      </c>
      <c r="D6234" s="82">
        <v>275.9</v>
      </c>
      <c r="E6234" s="83"/>
      <c r="F6234" s="84">
        <f t="shared" ref="F6234:F6264" si="505">D6234*1.22</f>
        <v>336.598</v>
      </c>
      <c r="G6234" s="85" t="s">
        <v>246</v>
      </c>
      <c r="H6234" s="69"/>
      <c r="I6234" s="87" t="s">
        <v>538</v>
      </c>
      <c r="J6234" s="76"/>
      <c r="K6234" s="88"/>
      <c r="N6234" s="18"/>
      <c r="P6234" s="4">
        <v>142.0</v>
      </c>
      <c r="Q6234" s="4"/>
      <c r="R6234" s="4"/>
      <c r="S6234" s="21"/>
      <c r="T6234" s="21"/>
      <c r="V6234" s="89"/>
      <c r="Z6234" s="73"/>
      <c r="AA6234" s="73">
        <v>0.0</v>
      </c>
      <c r="AB6234" s="4"/>
      <c r="AC6234" s="74"/>
      <c r="AD6234" s="75"/>
      <c r="AE6234" s="75"/>
      <c r="AF6234" s="76"/>
      <c r="AJ6234" s="90">
        <v>1408001.0</v>
      </c>
      <c r="AK6234" s="18"/>
      <c r="AL6234" s="18">
        <f t="shared" ref="AL6234:AL6264" si="506">$I$6233/31</f>
        <v>0</v>
      </c>
      <c r="AO6234" s="8">
        <v>1.9368401360941903</v>
      </c>
      <c r="AT6234" s="18"/>
      <c r="AU6234" s="91"/>
    </row>
    <row r="6235" ht="12.0" customHeight="1">
      <c r="A6235" s="97">
        <v>1408002.0</v>
      </c>
      <c r="B6235" s="92" t="s">
        <v>6663</v>
      </c>
      <c r="C6235" s="81" t="str">
        <f t="shared" si="504"/>
        <v/>
      </c>
      <c r="D6235" s="82">
        <v>224.0</v>
      </c>
      <c r="E6235" s="94" t="s">
        <v>245</v>
      </c>
      <c r="F6235" s="84">
        <f t="shared" si="505"/>
        <v>273.28</v>
      </c>
      <c r="G6235" s="95" t="s">
        <v>246</v>
      </c>
      <c r="H6235" s="69"/>
      <c r="I6235" s="187" t="s">
        <v>6664</v>
      </c>
      <c r="J6235" s="76"/>
      <c r="K6235" s="88"/>
      <c r="N6235" s="18"/>
      <c r="P6235" s="4">
        <v>142.0</v>
      </c>
      <c r="Q6235" s="4"/>
      <c r="R6235" s="4"/>
      <c r="S6235" s="21"/>
      <c r="T6235" s="21"/>
      <c r="V6235" s="89"/>
      <c r="Z6235" s="73"/>
      <c r="AA6235" s="73">
        <v>0.0</v>
      </c>
      <c r="AB6235" s="4"/>
      <c r="AC6235" s="74"/>
      <c r="AD6235" s="75"/>
      <c r="AE6235" s="75"/>
      <c r="AF6235" s="76"/>
      <c r="AJ6235" s="90"/>
      <c r="AK6235" s="18"/>
      <c r="AL6235" s="18">
        <f t="shared" si="506"/>
        <v>0</v>
      </c>
      <c r="AO6235" s="8">
        <v>0.42599983541803815</v>
      </c>
      <c r="AT6235" s="18"/>
      <c r="AU6235" s="91"/>
    </row>
    <row r="6236" ht="12.0" customHeight="1">
      <c r="A6236" s="97">
        <v>5808003.0</v>
      </c>
      <c r="B6236" s="92" t="s">
        <v>6665</v>
      </c>
      <c r="C6236" s="81" t="str">
        <f t="shared" si="504"/>
        <v/>
      </c>
      <c r="D6236" s="82">
        <v>275.9</v>
      </c>
      <c r="E6236" s="94" t="s">
        <v>507</v>
      </c>
      <c r="F6236" s="84">
        <f t="shared" si="505"/>
        <v>336.598</v>
      </c>
      <c r="G6236" s="95" t="s">
        <v>246</v>
      </c>
      <c r="H6236" s="69"/>
      <c r="I6236" s="188"/>
      <c r="J6236" s="76"/>
      <c r="K6236" s="88"/>
      <c r="N6236" s="18"/>
      <c r="P6236" s="4">
        <v>142.0</v>
      </c>
      <c r="Q6236" s="4"/>
      <c r="R6236" s="4"/>
      <c r="S6236" s="21"/>
      <c r="T6236" s="21"/>
      <c r="V6236" s="89"/>
      <c r="Z6236" s="73"/>
      <c r="AA6236" s="73">
        <v>0.0</v>
      </c>
      <c r="AB6236" s="4"/>
      <c r="AC6236" s="74"/>
      <c r="AD6236" s="75"/>
      <c r="AE6236" s="75"/>
      <c r="AF6236" s="76"/>
      <c r="AJ6236" s="90">
        <v>1408003.0</v>
      </c>
      <c r="AK6236" s="18"/>
      <c r="AL6236" s="18">
        <f t="shared" si="506"/>
        <v>0</v>
      </c>
      <c r="AO6236" s="8">
        <v>0.44696310832942854</v>
      </c>
      <c r="AT6236" s="18"/>
      <c r="AU6236" s="91"/>
    </row>
    <row r="6237" ht="12.0" customHeight="1">
      <c r="A6237" s="97">
        <v>1408004.0</v>
      </c>
      <c r="B6237" s="92" t="s">
        <v>6666</v>
      </c>
      <c r="C6237" s="81" t="str">
        <f t="shared" si="504"/>
        <v/>
      </c>
      <c r="D6237" s="82">
        <v>136.82</v>
      </c>
      <c r="E6237" s="83" t="s">
        <v>245</v>
      </c>
      <c r="F6237" s="127">
        <f t="shared" si="505"/>
        <v>166.9204</v>
      </c>
      <c r="G6237" s="95" t="s">
        <v>246</v>
      </c>
      <c r="H6237" s="69"/>
      <c r="I6237" s="76"/>
      <c r="J6237" s="76"/>
      <c r="K6237" s="88"/>
      <c r="N6237" s="18"/>
      <c r="P6237" s="4">
        <v>142.0</v>
      </c>
      <c r="Q6237" s="4"/>
      <c r="R6237" s="4"/>
      <c r="S6237" s="21"/>
      <c r="T6237" s="21"/>
      <c r="V6237" s="89"/>
      <c r="Z6237" s="73"/>
      <c r="AA6237" s="73">
        <v>0.0</v>
      </c>
      <c r="AB6237" s="4"/>
      <c r="AC6237" s="74"/>
      <c r="AD6237" s="75"/>
      <c r="AE6237" s="75"/>
      <c r="AF6237" s="76"/>
      <c r="AJ6237" s="90"/>
      <c r="AK6237" s="18"/>
      <c r="AL6237" s="18">
        <f t="shared" si="506"/>
        <v>0</v>
      </c>
      <c r="AO6237" s="8">
        <v>2.2532729423346245</v>
      </c>
      <c r="AT6237" s="18"/>
      <c r="AU6237" s="91"/>
    </row>
    <row r="6238" ht="12.0" customHeight="1">
      <c r="A6238" s="97">
        <v>1408005.0</v>
      </c>
      <c r="B6238" s="92" t="s">
        <v>6667</v>
      </c>
      <c r="C6238" s="81" t="str">
        <f t="shared" si="504"/>
        <v/>
      </c>
      <c r="D6238" s="82">
        <v>224.0</v>
      </c>
      <c r="E6238" s="94" t="s">
        <v>245</v>
      </c>
      <c r="F6238" s="84">
        <f t="shared" si="505"/>
        <v>273.28</v>
      </c>
      <c r="G6238" s="95" t="s">
        <v>246</v>
      </c>
      <c r="H6238" s="69"/>
      <c r="I6238" s="187" t="s">
        <v>6668</v>
      </c>
      <c r="J6238" s="76"/>
      <c r="K6238" s="88"/>
      <c r="N6238" s="18"/>
      <c r="P6238" s="4">
        <v>142.0</v>
      </c>
      <c r="Q6238" s="4"/>
      <c r="R6238" s="4"/>
      <c r="S6238" s="21"/>
      <c r="T6238" s="21"/>
      <c r="V6238" s="89"/>
      <c r="Z6238" s="73"/>
      <c r="AA6238" s="73">
        <v>0.0</v>
      </c>
      <c r="AB6238" s="4"/>
      <c r="AC6238" s="74"/>
      <c r="AD6238" s="75"/>
      <c r="AE6238" s="75"/>
      <c r="AF6238" s="76"/>
      <c r="AJ6238" s="90"/>
      <c r="AK6238" s="18"/>
      <c r="AL6238" s="18">
        <f t="shared" si="506"/>
        <v>0</v>
      </c>
      <c r="AO6238" s="8">
        <v>2.555999012508229</v>
      </c>
      <c r="AT6238" s="18"/>
      <c r="AU6238" s="91"/>
    </row>
    <row r="6239" ht="12.0" customHeight="1">
      <c r="A6239" s="97">
        <v>1408006.0</v>
      </c>
      <c r="B6239" s="92" t="s">
        <v>6669</v>
      </c>
      <c r="C6239" s="81" t="str">
        <f t="shared" si="504"/>
        <v/>
      </c>
      <c r="D6239" s="82">
        <v>280.75</v>
      </c>
      <c r="E6239" s="94" t="s">
        <v>245</v>
      </c>
      <c r="F6239" s="84">
        <f t="shared" si="505"/>
        <v>342.515</v>
      </c>
      <c r="G6239" s="95" t="s">
        <v>246</v>
      </c>
      <c r="H6239" s="69"/>
      <c r="I6239" s="188"/>
      <c r="J6239" s="76"/>
      <c r="K6239" s="88"/>
      <c r="N6239" s="18"/>
      <c r="P6239" s="4">
        <v>142.0</v>
      </c>
      <c r="Q6239" s="4"/>
      <c r="R6239" s="4"/>
      <c r="S6239" s="21"/>
      <c r="T6239" s="21"/>
      <c r="V6239" s="89"/>
      <c r="Z6239" s="73"/>
      <c r="AA6239" s="73">
        <v>0.0</v>
      </c>
      <c r="AB6239" s="4"/>
      <c r="AC6239" s="74"/>
      <c r="AD6239" s="75"/>
      <c r="AE6239" s="75"/>
      <c r="AF6239" s="76"/>
      <c r="AJ6239" s="90"/>
      <c r="AK6239" s="18"/>
      <c r="AL6239" s="18">
        <f t="shared" si="506"/>
        <v>0</v>
      </c>
      <c r="AO6239" s="8">
        <v>5.710142762761038</v>
      </c>
      <c r="AT6239" s="18"/>
      <c r="AU6239" s="91"/>
    </row>
    <row r="6240" ht="12.0" customHeight="1">
      <c r="A6240" s="97">
        <v>1408007.0</v>
      </c>
      <c r="B6240" s="92" t="s">
        <v>6670</v>
      </c>
      <c r="C6240" s="81" t="str">
        <f t="shared" si="504"/>
        <v/>
      </c>
      <c r="D6240" s="82">
        <v>280.75</v>
      </c>
      <c r="E6240" s="94" t="s">
        <v>245</v>
      </c>
      <c r="F6240" s="84">
        <f t="shared" si="505"/>
        <v>342.515</v>
      </c>
      <c r="G6240" s="95" t="s">
        <v>246</v>
      </c>
      <c r="H6240" s="69"/>
      <c r="I6240" s="76"/>
      <c r="J6240" s="76"/>
      <c r="K6240" s="88"/>
      <c r="N6240" s="18"/>
      <c r="P6240" s="4">
        <v>142.0</v>
      </c>
      <c r="Q6240" s="4"/>
      <c r="R6240" s="4"/>
      <c r="S6240" s="21"/>
      <c r="T6240" s="21"/>
      <c r="V6240" s="89"/>
      <c r="Z6240" s="73"/>
      <c r="AA6240" s="73">
        <v>0.0</v>
      </c>
      <c r="AB6240" s="4"/>
      <c r="AC6240" s="74"/>
      <c r="AD6240" s="75"/>
      <c r="AE6240" s="75"/>
      <c r="AF6240" s="76"/>
      <c r="AJ6240" s="90"/>
      <c r="AK6240" s="18"/>
      <c r="AL6240" s="18">
        <f t="shared" si="506"/>
        <v>0</v>
      </c>
      <c r="AO6240" s="8">
        <v>0.2974032688938041</v>
      </c>
      <c r="AT6240" s="18"/>
      <c r="AU6240" s="91"/>
    </row>
    <row r="6241" ht="12.0" customHeight="1">
      <c r="A6241" s="97">
        <v>5808008.0</v>
      </c>
      <c r="B6241" s="92" t="s">
        <v>6671</v>
      </c>
      <c r="C6241" s="81" t="str">
        <f t="shared" si="504"/>
        <v/>
      </c>
      <c r="D6241" s="82">
        <v>280.75</v>
      </c>
      <c r="E6241" s="94" t="s">
        <v>245</v>
      </c>
      <c r="F6241" s="84">
        <f t="shared" si="505"/>
        <v>342.515</v>
      </c>
      <c r="G6241" s="95" t="s">
        <v>246</v>
      </c>
      <c r="H6241" s="69"/>
      <c r="I6241" s="187" t="s">
        <v>6672</v>
      </c>
      <c r="J6241" s="76"/>
      <c r="K6241" s="88"/>
      <c r="N6241" s="18"/>
      <c r="P6241" s="4">
        <v>142.0</v>
      </c>
      <c r="Q6241" s="4"/>
      <c r="R6241" s="4"/>
      <c r="S6241" s="21"/>
      <c r="T6241" s="21"/>
      <c r="V6241" s="89"/>
      <c r="Z6241" s="73"/>
      <c r="AA6241" s="73">
        <v>0.0</v>
      </c>
      <c r="AB6241" s="4"/>
      <c r="AC6241" s="74"/>
      <c r="AD6241" s="75"/>
      <c r="AE6241" s="75"/>
      <c r="AF6241" s="76"/>
      <c r="AJ6241" s="90">
        <v>1408008.0</v>
      </c>
      <c r="AK6241" s="18"/>
      <c r="AL6241" s="18">
        <f t="shared" si="506"/>
        <v>0</v>
      </c>
      <c r="AO6241" s="8">
        <v>1.3595578006573898</v>
      </c>
      <c r="AT6241" s="18"/>
      <c r="AU6241" s="91"/>
    </row>
    <row r="6242" ht="12.0" customHeight="1">
      <c r="A6242" s="97">
        <v>1408009.0</v>
      </c>
      <c r="B6242" s="92" t="s">
        <v>6673</v>
      </c>
      <c r="C6242" s="81" t="str">
        <f t="shared" si="504"/>
        <v/>
      </c>
      <c r="D6242" s="82">
        <v>280.75</v>
      </c>
      <c r="E6242" s="94" t="s">
        <v>245</v>
      </c>
      <c r="F6242" s="84">
        <f t="shared" si="505"/>
        <v>342.515</v>
      </c>
      <c r="G6242" s="95" t="s">
        <v>246</v>
      </c>
      <c r="H6242" s="69"/>
      <c r="I6242" s="188"/>
      <c r="J6242" s="76"/>
      <c r="K6242" s="88"/>
      <c r="N6242" s="18"/>
      <c r="P6242" s="4">
        <v>142.0</v>
      </c>
      <c r="Q6242" s="4"/>
      <c r="R6242" s="4"/>
      <c r="S6242" s="21"/>
      <c r="T6242" s="21"/>
      <c r="V6242" s="89"/>
      <c r="Z6242" s="73"/>
      <c r="AA6242" s="73">
        <v>0.0</v>
      </c>
      <c r="AB6242" s="4"/>
      <c r="AC6242" s="74"/>
      <c r="AD6242" s="75"/>
      <c r="AE6242" s="75"/>
      <c r="AF6242" s="76"/>
      <c r="AJ6242" s="90"/>
      <c r="AK6242" s="18"/>
      <c r="AL6242" s="18">
        <f t="shared" si="506"/>
        <v>0</v>
      </c>
      <c r="AO6242" s="8">
        <v>0.5710142762761038</v>
      </c>
      <c r="AT6242" s="18"/>
      <c r="AU6242" s="91"/>
    </row>
    <row r="6243" ht="12.0" customHeight="1">
      <c r="A6243" s="97">
        <v>5808010.0</v>
      </c>
      <c r="B6243" s="92" t="s">
        <v>6674</v>
      </c>
      <c r="C6243" s="81" t="str">
        <f t="shared" si="504"/>
        <v/>
      </c>
      <c r="D6243" s="82">
        <v>280.75</v>
      </c>
      <c r="E6243" s="94" t="s">
        <v>245</v>
      </c>
      <c r="F6243" s="84">
        <f t="shared" si="505"/>
        <v>342.515</v>
      </c>
      <c r="G6243" s="95" t="s">
        <v>246</v>
      </c>
      <c r="H6243" s="69"/>
      <c r="I6243" s="76"/>
      <c r="J6243" s="76"/>
      <c r="K6243" s="88"/>
      <c r="N6243" s="18"/>
      <c r="P6243" s="4">
        <v>142.0</v>
      </c>
      <c r="Q6243" s="4"/>
      <c r="R6243" s="4"/>
      <c r="S6243" s="21"/>
      <c r="T6243" s="21"/>
      <c r="V6243" s="89"/>
      <c r="Z6243" s="73"/>
      <c r="AA6243" s="73">
        <v>0.0</v>
      </c>
      <c r="AB6243" s="4"/>
      <c r="AC6243" s="74"/>
      <c r="AD6243" s="75"/>
      <c r="AE6243" s="75"/>
      <c r="AF6243" s="76"/>
      <c r="AJ6243" s="90">
        <v>1408010.0</v>
      </c>
      <c r="AK6243" s="18"/>
      <c r="AL6243" s="18">
        <f t="shared" si="506"/>
        <v>0</v>
      </c>
      <c r="AO6243" s="8">
        <v>5.710142762761038</v>
      </c>
      <c r="AT6243" s="18"/>
      <c r="AU6243" s="91"/>
    </row>
    <row r="6244" ht="12.0" customHeight="1">
      <c r="A6244" s="97">
        <v>5808011.0</v>
      </c>
      <c r="B6244" s="92" t="s">
        <v>6675</v>
      </c>
      <c r="C6244" s="81" t="str">
        <f t="shared" si="504"/>
        <v/>
      </c>
      <c r="D6244" s="82">
        <v>224.0</v>
      </c>
      <c r="E6244" s="94" t="s">
        <v>245</v>
      </c>
      <c r="F6244" s="84">
        <f t="shared" si="505"/>
        <v>273.28</v>
      </c>
      <c r="G6244" s="95" t="s">
        <v>246</v>
      </c>
      <c r="H6244" s="69"/>
      <c r="I6244" s="76"/>
      <c r="J6244" s="76"/>
      <c r="K6244" s="88"/>
      <c r="N6244" s="18"/>
      <c r="P6244" s="4">
        <v>142.0</v>
      </c>
      <c r="Q6244" s="4"/>
      <c r="R6244" s="4"/>
      <c r="S6244" s="21"/>
      <c r="T6244" s="21"/>
      <c r="V6244" s="89"/>
      <c r="Z6244" s="73"/>
      <c r="AA6244" s="73">
        <v>0.0</v>
      </c>
      <c r="AB6244" s="4"/>
      <c r="AC6244" s="74"/>
      <c r="AD6244" s="75"/>
      <c r="AE6244" s="75"/>
      <c r="AF6244" s="76"/>
      <c r="AJ6244" s="90">
        <v>1408011.0</v>
      </c>
      <c r="AK6244" s="18"/>
      <c r="AL6244" s="18">
        <f t="shared" si="506"/>
        <v>0</v>
      </c>
      <c r="AO6244" s="8">
        <v>0.5963997695852534</v>
      </c>
      <c r="AT6244" s="18"/>
      <c r="AU6244" s="91"/>
    </row>
    <row r="6245" ht="12.0" customHeight="1">
      <c r="A6245" s="97">
        <v>1408012.0</v>
      </c>
      <c r="B6245" s="92" t="s">
        <v>6676</v>
      </c>
      <c r="C6245" s="81" t="str">
        <f t="shared" si="504"/>
        <v/>
      </c>
      <c r="D6245" s="82">
        <v>217.08</v>
      </c>
      <c r="E6245" s="83" t="s">
        <v>245</v>
      </c>
      <c r="F6245" s="127">
        <f t="shared" si="505"/>
        <v>264.8376</v>
      </c>
      <c r="G6245" s="95" t="s">
        <v>246</v>
      </c>
      <c r="H6245" s="69"/>
      <c r="I6245" s="76"/>
      <c r="J6245" s="76"/>
      <c r="K6245" s="88"/>
      <c r="N6245" s="18"/>
      <c r="P6245" s="4">
        <v>142.0</v>
      </c>
      <c r="Q6245" s="4"/>
      <c r="R6245" s="4"/>
      <c r="S6245" s="21"/>
      <c r="T6245" s="21"/>
      <c r="V6245" s="89"/>
      <c r="Z6245" s="73"/>
      <c r="AA6245" s="73">
        <v>0.0</v>
      </c>
      <c r="AB6245" s="4"/>
      <c r="AC6245" s="74"/>
      <c r="AD6245" s="75"/>
      <c r="AE6245" s="75"/>
      <c r="AF6245" s="76"/>
      <c r="AJ6245" s="90"/>
      <c r="AK6245" s="18"/>
      <c r="AL6245" s="18">
        <f t="shared" si="506"/>
        <v>0</v>
      </c>
      <c r="AO6245" s="8">
        <v>0.6593695628361012</v>
      </c>
      <c r="AT6245" s="18"/>
      <c r="AU6245" s="91"/>
    </row>
    <row r="6246" ht="12.0" customHeight="1">
      <c r="A6246" s="97">
        <v>5808013.0</v>
      </c>
      <c r="B6246" s="92" t="s">
        <v>6677</v>
      </c>
      <c r="C6246" s="81" t="str">
        <f t="shared" si="504"/>
        <v/>
      </c>
      <c r="D6246" s="82">
        <v>284.92</v>
      </c>
      <c r="E6246" s="94" t="s">
        <v>245</v>
      </c>
      <c r="F6246" s="84">
        <f t="shared" si="505"/>
        <v>347.6024</v>
      </c>
      <c r="G6246" s="95" t="s">
        <v>246</v>
      </c>
      <c r="H6246" s="69"/>
      <c r="I6246" s="76"/>
      <c r="J6246" s="76"/>
      <c r="K6246" s="88"/>
      <c r="N6246" s="18"/>
      <c r="P6246" s="4">
        <v>142.0</v>
      </c>
      <c r="Q6246" s="4"/>
      <c r="R6246" s="4"/>
      <c r="S6246" s="21"/>
      <c r="T6246" s="21"/>
      <c r="V6246" s="89"/>
      <c r="Z6246" s="73"/>
      <c r="AA6246" s="73">
        <v>0.0</v>
      </c>
      <c r="AB6246" s="4"/>
      <c r="AC6246" s="74"/>
      <c r="AD6246" s="75"/>
      <c r="AE6246" s="75"/>
      <c r="AF6246" s="76"/>
      <c r="AJ6246" s="90">
        <v>1408013.0</v>
      </c>
      <c r="AK6246" s="18"/>
      <c r="AL6246" s="18">
        <f t="shared" si="506"/>
        <v>0</v>
      </c>
      <c r="AO6246" s="8">
        <v>1.0419575739552371</v>
      </c>
      <c r="AT6246" s="18"/>
      <c r="AU6246" s="91"/>
    </row>
    <row r="6247" ht="12.0" customHeight="1">
      <c r="A6247" s="97">
        <v>1408014.0</v>
      </c>
      <c r="B6247" s="92" t="s">
        <v>6678</v>
      </c>
      <c r="C6247" s="81" t="str">
        <f t="shared" si="504"/>
        <v/>
      </c>
      <c r="D6247" s="82">
        <v>282.0</v>
      </c>
      <c r="E6247" s="94" t="s">
        <v>245</v>
      </c>
      <c r="F6247" s="84">
        <f t="shared" si="505"/>
        <v>344.04</v>
      </c>
      <c r="G6247" s="95" t="s">
        <v>246</v>
      </c>
      <c r="H6247" s="69"/>
      <c r="I6247" s="76"/>
      <c r="J6247" s="76"/>
      <c r="K6247" s="88"/>
      <c r="N6247" s="18"/>
      <c r="P6247" s="4">
        <v>142.0</v>
      </c>
      <c r="Q6247" s="4"/>
      <c r="R6247" s="4"/>
      <c r="S6247" s="21"/>
      <c r="T6247" s="21"/>
      <c r="V6247" s="89"/>
      <c r="Z6247" s="73"/>
      <c r="AA6247" s="73">
        <v>0.0</v>
      </c>
      <c r="AB6247" s="4"/>
      <c r="AC6247" s="74"/>
      <c r="AD6247" s="75"/>
      <c r="AE6247" s="75"/>
      <c r="AF6247" s="76"/>
      <c r="AJ6247" s="90"/>
      <c r="AK6247" s="18"/>
      <c r="AL6247" s="18">
        <f t="shared" si="506"/>
        <v>0</v>
      </c>
      <c r="AO6247" s="8">
        <v>0.43729475740457213</v>
      </c>
      <c r="AT6247" s="18"/>
      <c r="AU6247" s="91"/>
    </row>
    <row r="6248" ht="12.0" customHeight="1">
      <c r="A6248" s="97">
        <v>1408015.0</v>
      </c>
      <c r="B6248" s="92" t="s">
        <v>6679</v>
      </c>
      <c r="C6248" s="81" t="str">
        <f t="shared" si="504"/>
        <v/>
      </c>
      <c r="D6248" s="82">
        <v>237.15</v>
      </c>
      <c r="E6248" s="83" t="s">
        <v>245</v>
      </c>
      <c r="F6248" s="127">
        <f t="shared" si="505"/>
        <v>289.323</v>
      </c>
      <c r="G6248" s="95" t="s">
        <v>246</v>
      </c>
      <c r="H6248" s="69"/>
      <c r="I6248" s="76"/>
      <c r="J6248" s="76"/>
      <c r="K6248" s="88"/>
      <c r="N6248" s="18"/>
      <c r="P6248" s="4">
        <v>142.0</v>
      </c>
      <c r="Q6248" s="4"/>
      <c r="R6248" s="4"/>
      <c r="S6248" s="21"/>
      <c r="T6248" s="21"/>
      <c r="V6248" s="89"/>
      <c r="Z6248" s="73"/>
      <c r="AA6248" s="73">
        <v>0.0</v>
      </c>
      <c r="AB6248" s="4"/>
      <c r="AC6248" s="74"/>
      <c r="AD6248" s="75"/>
      <c r="AE6248" s="75"/>
      <c r="AF6248" s="76"/>
      <c r="AJ6248" s="90"/>
      <c r="AK6248" s="18"/>
      <c r="AL6248" s="18">
        <f t="shared" si="506"/>
        <v>0</v>
      </c>
      <c r="AO6248" s="8">
        <v>1.408323301571756</v>
      </c>
      <c r="AT6248" s="18"/>
      <c r="AU6248" s="91"/>
    </row>
    <row r="6249" ht="12.0" customHeight="1">
      <c r="A6249" s="97">
        <v>1408016.0</v>
      </c>
      <c r="B6249" s="92" t="s">
        <v>6680</v>
      </c>
      <c r="C6249" s="81" t="str">
        <f t="shared" si="504"/>
        <v/>
      </c>
      <c r="D6249" s="82">
        <v>282.0</v>
      </c>
      <c r="E6249" s="94" t="s">
        <v>245</v>
      </c>
      <c r="F6249" s="84">
        <f t="shared" si="505"/>
        <v>344.04</v>
      </c>
      <c r="G6249" s="95" t="s">
        <v>246</v>
      </c>
      <c r="H6249" s="69"/>
      <c r="I6249" s="76"/>
      <c r="J6249" s="76"/>
      <c r="K6249" s="88"/>
      <c r="N6249" s="18"/>
      <c r="P6249" s="4">
        <v>142.0</v>
      </c>
      <c r="Q6249" s="4"/>
      <c r="R6249" s="4"/>
      <c r="S6249" s="21"/>
      <c r="T6249" s="21"/>
      <c r="V6249" s="89"/>
      <c r="Z6249" s="73"/>
      <c r="AA6249" s="73">
        <v>0.0</v>
      </c>
      <c r="AB6249" s="4"/>
      <c r="AC6249" s="74"/>
      <c r="AD6249" s="75"/>
      <c r="AE6249" s="75"/>
      <c r="AF6249" s="76"/>
      <c r="AJ6249" s="90"/>
      <c r="AK6249" s="18"/>
      <c r="AL6249" s="18">
        <f t="shared" si="506"/>
        <v>0</v>
      </c>
      <c r="AO6249" s="8">
        <v>1.7765099519560743</v>
      </c>
      <c r="AT6249" s="18"/>
      <c r="AU6249" s="91"/>
    </row>
    <row r="6250" ht="12.0" customHeight="1">
      <c r="A6250" s="97">
        <v>1408017.0</v>
      </c>
      <c r="B6250" s="92" t="s">
        <v>6681</v>
      </c>
      <c r="C6250" s="81" t="str">
        <f t="shared" si="504"/>
        <v/>
      </c>
      <c r="D6250" s="82">
        <v>321.1</v>
      </c>
      <c r="E6250" s="94"/>
      <c r="F6250" s="84">
        <f t="shared" si="505"/>
        <v>391.742</v>
      </c>
      <c r="G6250" s="95" t="s">
        <v>246</v>
      </c>
      <c r="H6250" s="69"/>
      <c r="I6250" s="76"/>
      <c r="J6250" s="76"/>
      <c r="K6250" s="88"/>
      <c r="N6250" s="18"/>
      <c r="P6250" s="4">
        <v>142.0</v>
      </c>
      <c r="Q6250" s="4"/>
      <c r="R6250" s="4"/>
      <c r="S6250" s="21"/>
      <c r="T6250" s="21"/>
      <c r="V6250" s="89"/>
      <c r="Z6250" s="73"/>
      <c r="AA6250" s="73">
        <v>0.0</v>
      </c>
      <c r="AB6250" s="4"/>
      <c r="AC6250" s="74"/>
      <c r="AD6250" s="75"/>
      <c r="AE6250" s="75"/>
      <c r="AF6250" s="76"/>
      <c r="AJ6250" s="90"/>
      <c r="AK6250" s="18"/>
      <c r="AL6250" s="18">
        <f t="shared" si="506"/>
        <v>0</v>
      </c>
      <c r="AO6250" s="8">
        <v>0.6240745019640148</v>
      </c>
      <c r="AT6250" s="18"/>
      <c r="AU6250" s="91"/>
    </row>
    <row r="6251" ht="12.0" customHeight="1">
      <c r="A6251" s="97">
        <v>5808018.0</v>
      </c>
      <c r="B6251" s="92" t="s">
        <v>6682</v>
      </c>
      <c r="C6251" s="81" t="str">
        <f t="shared" si="504"/>
        <v/>
      </c>
      <c r="D6251" s="82">
        <v>321.1</v>
      </c>
      <c r="E6251" s="94" t="s">
        <v>245</v>
      </c>
      <c r="F6251" s="84">
        <f t="shared" si="505"/>
        <v>391.742</v>
      </c>
      <c r="G6251" s="95" t="s">
        <v>246</v>
      </c>
      <c r="H6251" s="69"/>
      <c r="I6251" s="76"/>
      <c r="J6251" s="76"/>
      <c r="K6251" s="88"/>
      <c r="N6251" s="18"/>
      <c r="P6251" s="4">
        <v>142.0</v>
      </c>
      <c r="Q6251" s="4"/>
      <c r="R6251" s="4"/>
      <c r="S6251" s="21"/>
      <c r="T6251" s="21"/>
      <c r="V6251" s="89"/>
      <c r="Z6251" s="73"/>
      <c r="AA6251" s="73">
        <v>0.0</v>
      </c>
      <c r="AB6251" s="4"/>
      <c r="AC6251" s="74"/>
      <c r="AD6251" s="75"/>
      <c r="AE6251" s="75"/>
      <c r="AF6251" s="76"/>
      <c r="AJ6251" s="90">
        <v>1408018.0</v>
      </c>
      <c r="AK6251" s="18"/>
      <c r="AL6251" s="18">
        <f t="shared" si="506"/>
        <v>0</v>
      </c>
      <c r="AO6251" s="8">
        <v>0.38404584736247066</v>
      </c>
      <c r="AT6251" s="18"/>
      <c r="AU6251" s="91"/>
    </row>
    <row r="6252" ht="12.0" customHeight="1">
      <c r="A6252" s="97">
        <v>1408019.0</v>
      </c>
      <c r="B6252" s="92" t="s">
        <v>6683</v>
      </c>
      <c r="C6252" s="81" t="str">
        <f t="shared" si="504"/>
        <v/>
      </c>
      <c r="D6252" s="82">
        <v>321.1</v>
      </c>
      <c r="E6252" s="94" t="s">
        <v>245</v>
      </c>
      <c r="F6252" s="84">
        <f t="shared" si="505"/>
        <v>391.742</v>
      </c>
      <c r="G6252" s="95" t="s">
        <v>246</v>
      </c>
      <c r="H6252" s="69"/>
      <c r="I6252" s="76"/>
      <c r="J6252" s="76"/>
      <c r="K6252" s="88"/>
      <c r="N6252" s="18"/>
      <c r="P6252" s="4">
        <v>142.0</v>
      </c>
      <c r="Q6252" s="4"/>
      <c r="R6252" s="4"/>
      <c r="S6252" s="21"/>
      <c r="T6252" s="21"/>
      <c r="V6252" s="89"/>
      <c r="Z6252" s="73"/>
      <c r="AA6252" s="73">
        <v>0.0</v>
      </c>
      <c r="AB6252" s="4"/>
      <c r="AC6252" s="74"/>
      <c r="AD6252" s="75"/>
      <c r="AE6252" s="75"/>
      <c r="AF6252" s="76"/>
      <c r="AJ6252" s="90"/>
      <c r="AK6252" s="18"/>
      <c r="AL6252" s="18">
        <f t="shared" si="506"/>
        <v>0</v>
      </c>
      <c r="AO6252" s="8">
        <v>0.7342052964282527</v>
      </c>
      <c r="AT6252" s="18"/>
      <c r="AU6252" s="91"/>
    </row>
    <row r="6253" ht="12.0" customHeight="1">
      <c r="A6253" s="97">
        <v>1408020.0</v>
      </c>
      <c r="B6253" s="92" t="s">
        <v>6684</v>
      </c>
      <c r="C6253" s="81" t="str">
        <f t="shared" si="504"/>
        <v/>
      </c>
      <c r="D6253" s="82">
        <v>322.02</v>
      </c>
      <c r="E6253" s="83" t="s">
        <v>245</v>
      </c>
      <c r="F6253" s="127">
        <f t="shared" si="505"/>
        <v>392.8644</v>
      </c>
      <c r="G6253" s="95" t="s">
        <v>246</v>
      </c>
      <c r="H6253" s="69"/>
      <c r="I6253" s="76"/>
      <c r="J6253" s="76"/>
      <c r="K6253" s="88"/>
      <c r="N6253" s="18"/>
      <c r="P6253" s="4">
        <v>142.0</v>
      </c>
      <c r="Q6253" s="4"/>
      <c r="R6253" s="4"/>
      <c r="S6253" s="21"/>
      <c r="T6253" s="21"/>
      <c r="V6253" s="89"/>
      <c r="Z6253" s="73"/>
      <c r="AA6253" s="73">
        <v>0.0</v>
      </c>
      <c r="AB6253" s="4"/>
      <c r="AC6253" s="74"/>
      <c r="AD6253" s="75"/>
      <c r="AE6253" s="75"/>
      <c r="AF6253" s="76"/>
      <c r="AJ6253" s="90"/>
      <c r="AK6253" s="18"/>
      <c r="AL6253" s="18">
        <f t="shared" si="506"/>
        <v>0</v>
      </c>
      <c r="AO6253" s="8">
        <v>2.0743051423373826</v>
      </c>
      <c r="AT6253" s="18"/>
      <c r="AU6253" s="91"/>
    </row>
    <row r="6254" ht="12.0" customHeight="1">
      <c r="A6254" s="97">
        <v>1408021.0</v>
      </c>
      <c r="B6254" s="92" t="s">
        <v>6685</v>
      </c>
      <c r="C6254" s="81" t="str">
        <f t="shared" si="504"/>
        <v/>
      </c>
      <c r="D6254" s="82">
        <v>322.02</v>
      </c>
      <c r="E6254" s="83" t="s">
        <v>245</v>
      </c>
      <c r="F6254" s="127">
        <f t="shared" si="505"/>
        <v>392.8644</v>
      </c>
      <c r="G6254" s="95" t="s">
        <v>246</v>
      </c>
      <c r="H6254" s="69"/>
      <c r="I6254" s="76"/>
      <c r="J6254" s="76"/>
      <c r="K6254" s="88"/>
      <c r="N6254" s="18"/>
      <c r="P6254" s="4">
        <v>142.0</v>
      </c>
      <c r="Q6254" s="4"/>
      <c r="R6254" s="4"/>
      <c r="S6254" s="21"/>
      <c r="T6254" s="21"/>
      <c r="V6254" s="89"/>
      <c r="Z6254" s="73"/>
      <c r="AA6254" s="73">
        <v>0.0</v>
      </c>
      <c r="AB6254" s="4"/>
      <c r="AC6254" s="74"/>
      <c r="AD6254" s="75"/>
      <c r="AE6254" s="75"/>
      <c r="AF6254" s="76"/>
      <c r="AJ6254" s="90"/>
      <c r="AK6254" s="18"/>
      <c r="AL6254" s="18">
        <f t="shared" si="506"/>
        <v>0</v>
      </c>
      <c r="AO6254" s="8">
        <v>2.765740189783177</v>
      </c>
      <c r="AT6254" s="18"/>
      <c r="AU6254" s="91"/>
    </row>
    <row r="6255" ht="12.0" customHeight="1">
      <c r="A6255" s="97">
        <v>1408022.0</v>
      </c>
      <c r="B6255" s="92" t="s">
        <v>6686</v>
      </c>
      <c r="C6255" s="81" t="str">
        <f t="shared" si="504"/>
        <v/>
      </c>
      <c r="D6255" s="82">
        <v>322.02</v>
      </c>
      <c r="E6255" s="94"/>
      <c r="F6255" s="127">
        <f t="shared" si="505"/>
        <v>392.8644</v>
      </c>
      <c r="G6255" s="95" t="s">
        <v>246</v>
      </c>
      <c r="H6255" s="69"/>
      <c r="I6255" s="76"/>
      <c r="J6255" s="76"/>
      <c r="K6255" s="88"/>
      <c r="N6255" s="18"/>
      <c r="P6255" s="4">
        <v>142.0</v>
      </c>
      <c r="Q6255" s="4"/>
      <c r="R6255" s="4"/>
      <c r="S6255" s="21"/>
      <c r="T6255" s="21"/>
      <c r="V6255" s="89"/>
      <c r="Z6255" s="73"/>
      <c r="AA6255" s="73">
        <v>0.0</v>
      </c>
      <c r="AB6255" s="4"/>
      <c r="AC6255" s="74"/>
      <c r="AD6255" s="75"/>
      <c r="AE6255" s="75"/>
      <c r="AF6255" s="76"/>
      <c r="AJ6255" s="90"/>
      <c r="AK6255" s="18"/>
      <c r="AL6255" s="18">
        <f t="shared" si="506"/>
        <v>0</v>
      </c>
      <c r="AO6255" s="8">
        <v>1.4642153945910934</v>
      </c>
      <c r="AT6255" s="18"/>
      <c r="AU6255" s="91"/>
    </row>
    <row r="6256" ht="12.0" customHeight="1">
      <c r="A6256" s="97">
        <v>1408023.0</v>
      </c>
      <c r="B6256" s="92" t="s">
        <v>6687</v>
      </c>
      <c r="C6256" s="81" t="str">
        <f t="shared" si="504"/>
        <v/>
      </c>
      <c r="D6256" s="82">
        <v>357.91</v>
      </c>
      <c r="E6256" s="83" t="s">
        <v>245</v>
      </c>
      <c r="F6256" s="127">
        <f t="shared" si="505"/>
        <v>436.6502</v>
      </c>
      <c r="G6256" s="95" t="s">
        <v>246</v>
      </c>
      <c r="H6256" s="69"/>
      <c r="I6256" s="76"/>
      <c r="J6256" s="76"/>
      <c r="K6256" s="88"/>
      <c r="N6256" s="18"/>
      <c r="P6256" s="4">
        <v>142.0</v>
      </c>
      <c r="Q6256" s="4"/>
      <c r="R6256" s="4"/>
      <c r="S6256" s="21"/>
      <c r="T6256" s="21"/>
      <c r="V6256" s="89"/>
      <c r="Z6256" s="73"/>
      <c r="AA6256" s="73">
        <v>0.0</v>
      </c>
      <c r="AB6256" s="4"/>
      <c r="AC6256" s="74"/>
      <c r="AD6256" s="75"/>
      <c r="AE6256" s="75"/>
      <c r="AF6256" s="76"/>
      <c r="AJ6256" s="90"/>
      <c r="AK6256" s="18"/>
      <c r="AL6256" s="18">
        <f t="shared" si="506"/>
        <v>0</v>
      </c>
      <c r="AO6256" s="8">
        <v>2.239561035798331</v>
      </c>
      <c r="AT6256" s="18"/>
      <c r="AU6256" s="91"/>
    </row>
    <row r="6257" ht="12.0" customHeight="1">
      <c r="A6257" s="97">
        <v>1408024.0</v>
      </c>
      <c r="B6257" s="92" t="s">
        <v>6688</v>
      </c>
      <c r="C6257" s="81" t="str">
        <f t="shared" si="504"/>
        <v/>
      </c>
      <c r="D6257" s="82">
        <v>357.91</v>
      </c>
      <c r="E6257" s="83" t="s">
        <v>245</v>
      </c>
      <c r="F6257" s="127">
        <f t="shared" si="505"/>
        <v>436.6502</v>
      </c>
      <c r="G6257" s="95" t="s">
        <v>246</v>
      </c>
      <c r="H6257" s="69"/>
      <c r="I6257" s="76"/>
      <c r="J6257" s="76"/>
      <c r="K6257" s="88"/>
      <c r="N6257" s="18"/>
      <c r="P6257" s="4">
        <v>142.0</v>
      </c>
      <c r="Q6257" s="4"/>
      <c r="R6257" s="4"/>
      <c r="S6257" s="21"/>
      <c r="T6257" s="21"/>
      <c r="V6257" s="89"/>
      <c r="Z6257" s="73"/>
      <c r="AA6257" s="73">
        <v>0.0</v>
      </c>
      <c r="AB6257" s="4"/>
      <c r="AC6257" s="74"/>
      <c r="AD6257" s="75"/>
      <c r="AE6257" s="75"/>
      <c r="AF6257" s="76"/>
      <c r="AJ6257" s="90"/>
      <c r="AK6257" s="18"/>
      <c r="AL6257" s="18">
        <f t="shared" si="506"/>
        <v>0</v>
      </c>
      <c r="AO6257" s="8">
        <v>1.8663008631652758</v>
      </c>
      <c r="AT6257" s="18"/>
      <c r="AU6257" s="91"/>
    </row>
    <row r="6258" ht="12.0" customHeight="1">
      <c r="A6258" s="97">
        <v>1408025.0</v>
      </c>
      <c r="B6258" s="92" t="s">
        <v>6689</v>
      </c>
      <c r="C6258" s="81" t="str">
        <f t="shared" si="504"/>
        <v/>
      </c>
      <c r="D6258" s="82">
        <v>401.68</v>
      </c>
      <c r="E6258" s="94"/>
      <c r="F6258" s="84">
        <f t="shared" si="505"/>
        <v>490.0496</v>
      </c>
      <c r="G6258" s="95" t="s">
        <v>246</v>
      </c>
      <c r="H6258" s="69"/>
      <c r="I6258" s="76"/>
      <c r="J6258" s="76"/>
      <c r="K6258" s="88"/>
      <c r="N6258" s="18"/>
      <c r="P6258" s="4">
        <v>142.0</v>
      </c>
      <c r="Q6258" s="4"/>
      <c r="R6258" s="4"/>
      <c r="S6258" s="21"/>
      <c r="T6258" s="21"/>
      <c r="V6258" s="89"/>
      <c r="Z6258" s="73"/>
      <c r="AA6258" s="73">
        <v>0.0</v>
      </c>
      <c r="AB6258" s="4"/>
      <c r="AC6258" s="74"/>
      <c r="AD6258" s="75"/>
      <c r="AE6258" s="75"/>
      <c r="AF6258" s="76"/>
      <c r="AJ6258" s="90"/>
      <c r="AK6258" s="18"/>
      <c r="AL6258" s="18">
        <f t="shared" si="506"/>
        <v>0</v>
      </c>
      <c r="AO6258" s="8">
        <v>1.0502747543509112</v>
      </c>
      <c r="AT6258" s="18"/>
      <c r="AU6258" s="91"/>
    </row>
    <row r="6259" ht="12.0" customHeight="1">
      <c r="A6259" s="97">
        <v>1408026.0</v>
      </c>
      <c r="B6259" s="92" t="s">
        <v>6690</v>
      </c>
      <c r="C6259" s="81" t="str">
        <f t="shared" si="504"/>
        <v/>
      </c>
      <c r="D6259" s="82">
        <v>394.87</v>
      </c>
      <c r="E6259" s="83" t="s">
        <v>245</v>
      </c>
      <c r="F6259" s="127">
        <f t="shared" si="505"/>
        <v>481.7414</v>
      </c>
      <c r="G6259" s="95" t="s">
        <v>246</v>
      </c>
      <c r="H6259" s="69"/>
      <c r="I6259" s="76"/>
      <c r="J6259" s="76"/>
      <c r="K6259" s="88"/>
      <c r="N6259" s="18"/>
      <c r="P6259" s="4">
        <v>142.0</v>
      </c>
      <c r="Q6259" s="4"/>
      <c r="R6259" s="4"/>
      <c r="S6259" s="21"/>
      <c r="T6259" s="21"/>
      <c r="V6259" s="89"/>
      <c r="Z6259" s="73"/>
      <c r="AA6259" s="73">
        <v>0.0</v>
      </c>
      <c r="AB6259" s="4"/>
      <c r="AC6259" s="74"/>
      <c r="AD6259" s="75"/>
      <c r="AE6259" s="75"/>
      <c r="AF6259" s="76"/>
      <c r="AJ6259" s="90"/>
      <c r="AK6259" s="18"/>
      <c r="AL6259" s="18">
        <f t="shared" si="506"/>
        <v>0</v>
      </c>
      <c r="AO6259" s="8">
        <v>4.059874340023708</v>
      </c>
      <c r="AT6259" s="18"/>
      <c r="AU6259" s="91"/>
    </row>
    <row r="6260" ht="12.0" customHeight="1">
      <c r="A6260" s="97">
        <v>1408027.0</v>
      </c>
      <c r="B6260" s="92" t="s">
        <v>6691</v>
      </c>
      <c r="C6260" s="81" t="str">
        <f t="shared" si="504"/>
        <v/>
      </c>
      <c r="D6260" s="82">
        <v>394.87</v>
      </c>
      <c r="E6260" s="83" t="s">
        <v>245</v>
      </c>
      <c r="F6260" s="127">
        <f t="shared" si="505"/>
        <v>481.7414</v>
      </c>
      <c r="G6260" s="95" t="s">
        <v>246</v>
      </c>
      <c r="H6260" s="69"/>
      <c r="I6260" s="76"/>
      <c r="J6260" s="76"/>
      <c r="K6260" s="88"/>
      <c r="N6260" s="18"/>
      <c r="P6260" s="4">
        <v>142.0</v>
      </c>
      <c r="Q6260" s="4"/>
      <c r="R6260" s="4"/>
      <c r="S6260" s="21"/>
      <c r="T6260" s="21"/>
      <c r="V6260" s="89"/>
      <c r="Z6260" s="73"/>
      <c r="AA6260" s="73">
        <v>0.0</v>
      </c>
      <c r="AB6260" s="4"/>
      <c r="AC6260" s="74"/>
      <c r="AD6260" s="75"/>
      <c r="AE6260" s="75"/>
      <c r="AF6260" s="76"/>
      <c r="AJ6260" s="90"/>
      <c r="AK6260" s="18"/>
      <c r="AL6260" s="18">
        <f t="shared" si="506"/>
        <v>0</v>
      </c>
      <c r="AO6260" s="8">
        <v>1.1940806882422668</v>
      </c>
      <c r="AT6260" s="18"/>
      <c r="AU6260" s="91"/>
    </row>
    <row r="6261" ht="12.0" customHeight="1">
      <c r="A6261" s="97">
        <v>1408028.0</v>
      </c>
      <c r="B6261" s="92" t="s">
        <v>6692</v>
      </c>
      <c r="C6261" s="81" t="str">
        <f t="shared" si="504"/>
        <v/>
      </c>
      <c r="D6261" s="82">
        <v>443.15</v>
      </c>
      <c r="E6261" s="94" t="s">
        <v>245</v>
      </c>
      <c r="F6261" s="84">
        <f t="shared" si="505"/>
        <v>540.643</v>
      </c>
      <c r="G6261" s="95" t="s">
        <v>246</v>
      </c>
      <c r="H6261" s="69"/>
      <c r="I6261" s="76"/>
      <c r="J6261" s="76"/>
      <c r="K6261" s="88"/>
      <c r="N6261" s="18"/>
      <c r="P6261" s="4">
        <v>142.0</v>
      </c>
      <c r="Q6261" s="4"/>
      <c r="R6261" s="4"/>
      <c r="S6261" s="21"/>
      <c r="T6261" s="21"/>
      <c r="V6261" s="89"/>
      <c r="Z6261" s="73"/>
      <c r="AA6261" s="73">
        <v>0.0</v>
      </c>
      <c r="AB6261" s="4"/>
      <c r="AC6261" s="74"/>
      <c r="AD6261" s="75"/>
      <c r="AE6261" s="75"/>
      <c r="AF6261" s="76"/>
      <c r="AJ6261" s="90"/>
      <c r="AK6261" s="18"/>
      <c r="AL6261" s="18">
        <f t="shared" si="506"/>
        <v>0</v>
      </c>
      <c r="AO6261" s="8">
        <v>3.617561955647436</v>
      </c>
      <c r="AT6261" s="18"/>
      <c r="AU6261" s="91"/>
    </row>
    <row r="6262" ht="12.0" customHeight="1">
      <c r="A6262" s="97">
        <v>1408029.0</v>
      </c>
      <c r="B6262" s="92" t="s">
        <v>6693</v>
      </c>
      <c r="C6262" s="81" t="str">
        <f t="shared" si="504"/>
        <v/>
      </c>
      <c r="D6262" s="82">
        <v>537.4</v>
      </c>
      <c r="E6262" s="83" t="s">
        <v>372</v>
      </c>
      <c r="F6262" s="127">
        <f t="shared" si="505"/>
        <v>655.628</v>
      </c>
      <c r="G6262" s="95" t="s">
        <v>246</v>
      </c>
      <c r="H6262" s="69"/>
      <c r="I6262" s="76"/>
      <c r="J6262" s="76"/>
      <c r="K6262" s="88"/>
      <c r="N6262" s="18"/>
      <c r="P6262" s="4">
        <v>142.0</v>
      </c>
      <c r="Q6262" s="4"/>
      <c r="R6262" s="4"/>
      <c r="S6262" s="21"/>
      <c r="T6262" s="21"/>
      <c r="V6262" s="89"/>
      <c r="Z6262" s="73"/>
      <c r="AA6262" s="73">
        <v>0.0</v>
      </c>
      <c r="AB6262" s="4"/>
      <c r="AC6262" s="74"/>
      <c r="AD6262" s="75"/>
      <c r="AE6262" s="75"/>
      <c r="AF6262" s="76"/>
      <c r="AJ6262" s="90"/>
      <c r="AK6262" s="18"/>
      <c r="AL6262" s="18">
        <f t="shared" si="506"/>
        <v>0</v>
      </c>
      <c r="AO6262" s="8">
        <v>7.457771588412548</v>
      </c>
      <c r="AT6262" s="18"/>
      <c r="AU6262" s="91"/>
    </row>
    <row r="6263" ht="12.0" customHeight="1">
      <c r="A6263" s="97">
        <v>1408030.0</v>
      </c>
      <c r="B6263" s="92" t="s">
        <v>6694</v>
      </c>
      <c r="C6263" s="81" t="str">
        <f t="shared" si="504"/>
        <v/>
      </c>
      <c r="D6263" s="82">
        <v>603.11</v>
      </c>
      <c r="E6263" s="94"/>
      <c r="F6263" s="84">
        <f t="shared" si="505"/>
        <v>735.7942</v>
      </c>
      <c r="G6263" s="95" t="s">
        <v>246</v>
      </c>
      <c r="H6263" s="69"/>
      <c r="I6263" s="76"/>
      <c r="J6263" s="76"/>
      <c r="K6263" s="88"/>
      <c r="N6263" s="18"/>
      <c r="P6263" s="4">
        <v>142.0</v>
      </c>
      <c r="Q6263" s="4"/>
      <c r="R6263" s="4"/>
      <c r="S6263" s="21"/>
      <c r="T6263" s="21"/>
      <c r="V6263" s="89"/>
      <c r="Z6263" s="73"/>
      <c r="AA6263" s="73">
        <v>0.0</v>
      </c>
      <c r="AB6263" s="4"/>
      <c r="AC6263" s="74"/>
      <c r="AD6263" s="75"/>
      <c r="AE6263" s="75"/>
      <c r="AF6263" s="76"/>
      <c r="AJ6263" s="90"/>
      <c r="AK6263" s="18"/>
      <c r="AL6263" s="18">
        <f t="shared" si="506"/>
        <v>0</v>
      </c>
      <c r="AO6263" s="8">
        <v>4.43015530789066</v>
      </c>
      <c r="AT6263" s="18"/>
      <c r="AU6263" s="91"/>
    </row>
    <row r="6264" ht="12.0" customHeight="1">
      <c r="A6264" s="109">
        <v>1408031.0</v>
      </c>
      <c r="B6264" s="110" t="s">
        <v>6695</v>
      </c>
      <c r="C6264" s="81" t="str">
        <f t="shared" si="504"/>
        <v/>
      </c>
      <c r="D6264" s="82">
        <v>537.4</v>
      </c>
      <c r="E6264" s="83" t="s">
        <v>372</v>
      </c>
      <c r="F6264" s="183">
        <f t="shared" si="505"/>
        <v>655.628</v>
      </c>
      <c r="G6264" s="112" t="s">
        <v>246</v>
      </c>
      <c r="H6264" s="69"/>
      <c r="I6264" s="76"/>
      <c r="J6264" s="76"/>
      <c r="K6264" s="88"/>
      <c r="N6264" s="18"/>
      <c r="P6264" s="4">
        <v>142.0</v>
      </c>
      <c r="Q6264" s="4"/>
      <c r="R6264" s="4"/>
      <c r="S6264" s="21"/>
      <c r="T6264" s="21"/>
      <c r="V6264" s="89"/>
      <c r="Z6264" s="73"/>
      <c r="AA6264" s="73">
        <v>0.0</v>
      </c>
      <c r="AB6264" s="4"/>
      <c r="AC6264" s="74"/>
      <c r="AD6264" s="75"/>
      <c r="AE6264" s="75"/>
      <c r="AF6264" s="76"/>
      <c r="AJ6264" s="90"/>
      <c r="AK6264" s="18"/>
      <c r="AL6264" s="18">
        <f t="shared" si="506"/>
        <v>0</v>
      </c>
      <c r="AO6264" s="8">
        <v>2.4859238628041824</v>
      </c>
      <c r="AT6264" s="18"/>
      <c r="AU6264" s="91"/>
    </row>
    <row r="6265" ht="60.0" customHeight="1">
      <c r="A6265" s="62">
        <v>228.0</v>
      </c>
      <c r="B6265" s="113" t="s">
        <v>6696</v>
      </c>
      <c r="C6265" s="66"/>
      <c r="D6265" s="82"/>
      <c r="E6265" s="66"/>
      <c r="F6265" s="114"/>
      <c r="G6265" s="68"/>
      <c r="H6265" s="69"/>
      <c r="I6265" s="70">
        <v>0.0</v>
      </c>
      <c r="J6265" s="71"/>
      <c r="K6265" s="71"/>
      <c r="N6265" s="18"/>
      <c r="P6265" s="4">
        <v>143.0</v>
      </c>
      <c r="Q6265" s="4"/>
      <c r="R6265" s="5"/>
      <c r="S6265" s="21"/>
      <c r="T6265" s="21"/>
      <c r="V6265" s="72"/>
      <c r="Z6265" s="73"/>
      <c r="AA6265" s="73"/>
      <c r="AB6265" s="4"/>
      <c r="AC6265" s="74"/>
      <c r="AD6265" s="75"/>
      <c r="AE6265" s="75"/>
      <c r="AF6265" s="76"/>
      <c r="AJ6265" s="90"/>
      <c r="AK6265" s="18"/>
      <c r="AL6265" s="18"/>
      <c r="AT6265" s="18"/>
      <c r="AU6265" s="91"/>
    </row>
    <row r="6266" ht="12.0" customHeight="1">
      <c r="A6266" s="79">
        <v>1404001.0</v>
      </c>
      <c r="B6266" s="80" t="s">
        <v>6697</v>
      </c>
      <c r="C6266" s="81" t="str">
        <f t="shared" ref="C6266:C6302" si="507">IF(MROUND(AL6266/(AO6266*F6266),1)=0,"",MROUND(AL6266/(AO6266*F6266),1))</f>
        <v/>
      </c>
      <c r="D6266" s="82">
        <v>367.61</v>
      </c>
      <c r="E6266" s="83" t="s">
        <v>245</v>
      </c>
      <c r="F6266" s="84">
        <f t="shared" ref="F6266:F6302" si="508">D6266*1.22</f>
        <v>448.4842</v>
      </c>
      <c r="G6266" s="85" t="s">
        <v>246</v>
      </c>
      <c r="H6266" s="69"/>
      <c r="I6266" s="87" t="s">
        <v>6589</v>
      </c>
      <c r="J6266" s="76"/>
      <c r="K6266" s="88"/>
      <c r="N6266" s="18"/>
      <c r="P6266" s="4">
        <v>143.0</v>
      </c>
      <c r="Q6266" s="4"/>
      <c r="R6266" s="4"/>
      <c r="S6266" s="21"/>
      <c r="T6266" s="21"/>
      <c r="V6266" s="89"/>
      <c r="Z6266" s="73"/>
      <c r="AA6266" s="73">
        <v>11.999500541080494</v>
      </c>
      <c r="AB6266" s="4"/>
      <c r="AC6266" s="74"/>
      <c r="AD6266" s="75"/>
      <c r="AE6266" s="75"/>
      <c r="AF6266" s="76"/>
      <c r="AJ6266" s="90"/>
      <c r="AK6266" s="18"/>
      <c r="AL6266" s="18">
        <f t="shared" ref="AL6266:AL6302" si="509">$I$6265/37</f>
        <v>0</v>
      </c>
      <c r="AO6266" s="8">
        <v>22.378361913684916</v>
      </c>
      <c r="AT6266" s="18"/>
      <c r="AU6266" s="91"/>
    </row>
    <row r="6267" ht="12.0" customHeight="1">
      <c r="A6267" s="97">
        <v>5804002.0</v>
      </c>
      <c r="B6267" s="92" t="s">
        <v>6698</v>
      </c>
      <c r="C6267" s="81" t="str">
        <f t="shared" si="507"/>
        <v/>
      </c>
      <c r="D6267" s="82">
        <v>404.36</v>
      </c>
      <c r="E6267" s="94" t="s">
        <v>245</v>
      </c>
      <c r="F6267" s="84">
        <f t="shared" si="508"/>
        <v>493.3192</v>
      </c>
      <c r="G6267" s="95" t="s">
        <v>246</v>
      </c>
      <c r="H6267" s="69"/>
      <c r="I6267" s="187" t="s">
        <v>6699</v>
      </c>
      <c r="J6267" s="76"/>
      <c r="K6267" s="88"/>
      <c r="N6267" s="18"/>
      <c r="P6267" s="4">
        <v>143.0</v>
      </c>
      <c r="Q6267" s="4"/>
      <c r="R6267" s="4"/>
      <c r="S6267" s="21"/>
      <c r="T6267" s="21"/>
      <c r="V6267" s="89"/>
      <c r="Z6267" s="73"/>
      <c r="AA6267" s="73">
        <v>11.998183813235471</v>
      </c>
      <c r="AB6267" s="4"/>
      <c r="AC6267" s="74"/>
      <c r="AD6267" s="75"/>
      <c r="AE6267" s="75"/>
      <c r="AF6267" s="76"/>
      <c r="AJ6267" s="90">
        <v>1404002.0</v>
      </c>
      <c r="AK6267" s="18"/>
      <c r="AL6267" s="18">
        <f t="shared" si="509"/>
        <v>0</v>
      </c>
      <c r="AO6267" s="8">
        <v>3.369957227981094</v>
      </c>
      <c r="AT6267" s="18"/>
      <c r="AU6267" s="91"/>
    </row>
    <row r="6268" ht="12.0" customHeight="1">
      <c r="A6268" s="97">
        <v>5804003.0</v>
      </c>
      <c r="B6268" s="92" t="s">
        <v>6700</v>
      </c>
      <c r="C6268" s="81" t="str">
        <f t="shared" si="507"/>
        <v/>
      </c>
      <c r="D6268" s="82">
        <v>406.94</v>
      </c>
      <c r="E6268" s="94" t="s">
        <v>245</v>
      </c>
      <c r="F6268" s="84">
        <f t="shared" si="508"/>
        <v>496.4668</v>
      </c>
      <c r="G6268" s="95" t="s">
        <v>246</v>
      </c>
      <c r="H6268" s="69"/>
      <c r="I6268" s="188"/>
      <c r="J6268" s="76"/>
      <c r="K6268" s="88"/>
      <c r="N6268" s="18"/>
      <c r="P6268" s="4">
        <v>143.0</v>
      </c>
      <c r="Q6268" s="4"/>
      <c r="R6268" s="4"/>
      <c r="S6268" s="21"/>
      <c r="T6268" s="21"/>
      <c r="V6268" s="89"/>
      <c r="Z6268" s="73"/>
      <c r="AA6268" s="73">
        <v>12.0013535361131</v>
      </c>
      <c r="AB6268" s="4"/>
      <c r="AC6268" s="74"/>
      <c r="AD6268" s="75"/>
      <c r="AE6268" s="75"/>
      <c r="AF6268" s="76"/>
      <c r="AJ6268" s="90">
        <v>1404003.0</v>
      </c>
      <c r="AK6268" s="18"/>
      <c r="AL6268" s="18">
        <f t="shared" si="509"/>
        <v>0</v>
      </c>
      <c r="AO6268" s="8">
        <v>5.745403954288858</v>
      </c>
      <c r="AT6268" s="18"/>
      <c r="AU6268" s="91"/>
    </row>
    <row r="6269" ht="12.0" customHeight="1">
      <c r="A6269" s="97">
        <v>5804004.0</v>
      </c>
      <c r="B6269" s="92" t="s">
        <v>6701</v>
      </c>
      <c r="C6269" s="81" t="str">
        <f t="shared" si="507"/>
        <v/>
      </c>
      <c r="D6269" s="82">
        <v>406.94</v>
      </c>
      <c r="E6269" s="94" t="s">
        <v>245</v>
      </c>
      <c r="F6269" s="84">
        <f t="shared" si="508"/>
        <v>496.4668</v>
      </c>
      <c r="G6269" s="95" t="s">
        <v>246</v>
      </c>
      <c r="H6269" s="69"/>
      <c r="I6269" s="76"/>
      <c r="J6269" s="76"/>
      <c r="K6269" s="88"/>
      <c r="N6269" s="18"/>
      <c r="P6269" s="4">
        <v>143.0</v>
      </c>
      <c r="Q6269" s="4"/>
      <c r="R6269" s="4"/>
      <c r="S6269" s="21"/>
      <c r="T6269" s="21"/>
      <c r="V6269" s="89"/>
      <c r="Z6269" s="73"/>
      <c r="AA6269" s="73">
        <v>12.0013535361131</v>
      </c>
      <c r="AB6269" s="4"/>
      <c r="AC6269" s="74"/>
      <c r="AD6269" s="75"/>
      <c r="AE6269" s="75"/>
      <c r="AF6269" s="76"/>
      <c r="AJ6269" s="90">
        <v>1404004.0</v>
      </c>
      <c r="AK6269" s="18"/>
      <c r="AL6269" s="18">
        <f t="shared" si="509"/>
        <v>0</v>
      </c>
      <c r="AO6269" s="8">
        <v>4.331852187757472</v>
      </c>
      <c r="AT6269" s="18"/>
      <c r="AU6269" s="91"/>
    </row>
    <row r="6270" ht="12.0" customHeight="1">
      <c r="A6270" s="97">
        <v>5804005.0</v>
      </c>
      <c r="B6270" s="92" t="s">
        <v>6702</v>
      </c>
      <c r="C6270" s="81" t="str">
        <f t="shared" si="507"/>
        <v/>
      </c>
      <c r="D6270" s="82">
        <v>462.56</v>
      </c>
      <c r="E6270" s="94"/>
      <c r="F6270" s="84">
        <f t="shared" si="508"/>
        <v>564.3232</v>
      </c>
      <c r="G6270" s="95" t="s">
        <v>246</v>
      </c>
      <c r="H6270" s="69"/>
      <c r="I6270" s="187" t="s">
        <v>6703</v>
      </c>
      <c r="J6270" s="76"/>
      <c r="K6270" s="88"/>
      <c r="N6270" s="18"/>
      <c r="P6270" s="4">
        <v>143.0</v>
      </c>
      <c r="Q6270" s="4"/>
      <c r="R6270" s="4"/>
      <c r="S6270" s="21"/>
      <c r="T6270" s="21"/>
      <c r="V6270" s="89"/>
      <c r="Z6270" s="73"/>
      <c r="AA6270" s="73">
        <v>12.000529240539805</v>
      </c>
      <c r="AB6270" s="4"/>
      <c r="AC6270" s="74"/>
      <c r="AD6270" s="75"/>
      <c r="AE6270" s="75"/>
      <c r="AF6270" s="76"/>
      <c r="AJ6270" s="90">
        <v>1404005.0</v>
      </c>
      <c r="AK6270" s="18"/>
      <c r="AL6270" s="18">
        <f t="shared" si="509"/>
        <v>0</v>
      </c>
      <c r="AO6270" s="8">
        <v>9.234601757639771</v>
      </c>
      <c r="AT6270" s="18"/>
      <c r="AU6270" s="91"/>
    </row>
    <row r="6271" ht="12.0" customHeight="1">
      <c r="A6271" s="97">
        <v>5804006.0</v>
      </c>
      <c r="B6271" s="92" t="s">
        <v>6704</v>
      </c>
      <c r="C6271" s="81" t="str">
        <f t="shared" si="507"/>
        <v/>
      </c>
      <c r="D6271" s="82">
        <v>462.56</v>
      </c>
      <c r="E6271" s="94" t="s">
        <v>245</v>
      </c>
      <c r="F6271" s="84">
        <f t="shared" si="508"/>
        <v>564.3232</v>
      </c>
      <c r="G6271" s="95" t="s">
        <v>246</v>
      </c>
      <c r="H6271" s="69"/>
      <c r="I6271" s="188"/>
      <c r="J6271" s="76"/>
      <c r="K6271" s="88"/>
      <c r="N6271" s="18"/>
      <c r="P6271" s="4">
        <v>143.0</v>
      </c>
      <c r="Q6271" s="4"/>
      <c r="R6271" s="4"/>
      <c r="S6271" s="21"/>
      <c r="T6271" s="21"/>
      <c r="V6271" s="89"/>
      <c r="Z6271" s="73"/>
      <c r="AA6271" s="73">
        <v>12.000529240539805</v>
      </c>
      <c r="AB6271" s="4"/>
      <c r="AC6271" s="74"/>
      <c r="AD6271" s="75"/>
      <c r="AE6271" s="75"/>
      <c r="AF6271" s="76"/>
      <c r="AJ6271" s="90">
        <v>1404006.0</v>
      </c>
      <c r="AK6271" s="18"/>
      <c r="AL6271" s="18">
        <f t="shared" si="509"/>
        <v>0</v>
      </c>
      <c r="AO6271" s="8">
        <v>2.182724051805764</v>
      </c>
      <c r="AT6271" s="18"/>
      <c r="AU6271" s="91"/>
    </row>
    <row r="6272" ht="12.0" customHeight="1">
      <c r="A6272" s="97">
        <v>5804007.0</v>
      </c>
      <c r="B6272" s="92" t="s">
        <v>6705</v>
      </c>
      <c r="C6272" s="81" t="str">
        <f t="shared" si="507"/>
        <v/>
      </c>
      <c r="D6272" s="82">
        <v>496.59</v>
      </c>
      <c r="E6272" s="94" t="s">
        <v>245</v>
      </c>
      <c r="F6272" s="84">
        <f t="shared" si="508"/>
        <v>605.8398</v>
      </c>
      <c r="G6272" s="95" t="s">
        <v>246</v>
      </c>
      <c r="H6272" s="69"/>
      <c r="I6272" s="76"/>
      <c r="J6272" s="76"/>
      <c r="K6272" s="88"/>
      <c r="N6272" s="18"/>
      <c r="P6272" s="4">
        <v>143.0</v>
      </c>
      <c r="Q6272" s="4"/>
      <c r="R6272" s="4"/>
      <c r="S6272" s="21"/>
      <c r="T6272" s="21"/>
      <c r="V6272" s="89"/>
      <c r="Z6272" s="73"/>
      <c r="AA6272" s="73">
        <v>12.000862706433324</v>
      </c>
      <c r="AB6272" s="4"/>
      <c r="AC6272" s="74"/>
      <c r="AD6272" s="75"/>
      <c r="AE6272" s="75"/>
      <c r="AF6272" s="76"/>
      <c r="AJ6272" s="90">
        <v>1404007.0</v>
      </c>
      <c r="AK6272" s="18"/>
      <c r="AL6272" s="18">
        <f t="shared" si="509"/>
        <v>0</v>
      </c>
      <c r="AO6272" s="8">
        <v>5.66185531619398</v>
      </c>
      <c r="AT6272" s="18"/>
      <c r="AU6272" s="91"/>
    </row>
    <row r="6273" ht="12.0" customHeight="1">
      <c r="A6273" s="97">
        <v>5804008.0</v>
      </c>
      <c r="B6273" s="92" t="s">
        <v>6706</v>
      </c>
      <c r="C6273" s="81" t="str">
        <f t="shared" si="507"/>
        <v/>
      </c>
      <c r="D6273" s="82">
        <v>496.59</v>
      </c>
      <c r="E6273" s="94" t="s">
        <v>245</v>
      </c>
      <c r="F6273" s="84">
        <f t="shared" si="508"/>
        <v>605.8398</v>
      </c>
      <c r="G6273" s="95" t="s">
        <v>246</v>
      </c>
      <c r="H6273" s="69"/>
      <c r="I6273" s="187" t="s">
        <v>6707</v>
      </c>
      <c r="J6273" s="76"/>
      <c r="K6273" s="88"/>
      <c r="N6273" s="18"/>
      <c r="P6273" s="4">
        <v>143.0</v>
      </c>
      <c r="Q6273" s="4"/>
      <c r="R6273" s="4"/>
      <c r="S6273" s="21"/>
      <c r="T6273" s="21"/>
      <c r="V6273" s="89"/>
      <c r="Z6273" s="73"/>
      <c r="AA6273" s="73">
        <v>12.000862706433324</v>
      </c>
      <c r="AB6273" s="4"/>
      <c r="AC6273" s="74"/>
      <c r="AD6273" s="75"/>
      <c r="AE6273" s="75"/>
      <c r="AF6273" s="76"/>
      <c r="AJ6273" s="90">
        <v>1404008.0</v>
      </c>
      <c r="AK6273" s="18"/>
      <c r="AL6273" s="18">
        <f t="shared" si="509"/>
        <v>0</v>
      </c>
      <c r="AO6273" s="8">
        <v>1.0499684741298696</v>
      </c>
      <c r="AT6273" s="18"/>
      <c r="AU6273" s="91"/>
    </row>
    <row r="6274" ht="12.0" customHeight="1">
      <c r="A6274" s="97">
        <v>5804009.0</v>
      </c>
      <c r="B6274" s="92" t="s">
        <v>6708</v>
      </c>
      <c r="C6274" s="81" t="str">
        <f t="shared" si="507"/>
        <v/>
      </c>
      <c r="D6274" s="82">
        <v>561.75</v>
      </c>
      <c r="E6274" s="94" t="s">
        <v>245</v>
      </c>
      <c r="F6274" s="84">
        <f t="shared" si="508"/>
        <v>685.335</v>
      </c>
      <c r="G6274" s="95" t="s">
        <v>246</v>
      </c>
      <c r="H6274" s="69"/>
      <c r="I6274" s="188"/>
      <c r="J6274" s="76"/>
      <c r="K6274" s="88"/>
      <c r="N6274" s="18"/>
      <c r="P6274" s="4">
        <v>143.0</v>
      </c>
      <c r="Q6274" s="4"/>
      <c r="R6274" s="4"/>
      <c r="S6274" s="21"/>
      <c r="T6274" s="21"/>
      <c r="V6274" s="89"/>
      <c r="Z6274" s="73"/>
      <c r="AA6274" s="73">
        <v>12.000544736483732</v>
      </c>
      <c r="AB6274" s="4"/>
      <c r="AC6274" s="74"/>
      <c r="AD6274" s="75"/>
      <c r="AE6274" s="75"/>
      <c r="AF6274" s="76"/>
      <c r="AJ6274" s="90">
        <v>1404009.0</v>
      </c>
      <c r="AK6274" s="18"/>
      <c r="AL6274" s="18">
        <f t="shared" si="509"/>
        <v>0</v>
      </c>
      <c r="AO6274" s="8">
        <v>3.041531925317867</v>
      </c>
      <c r="AT6274" s="18"/>
      <c r="AU6274" s="91"/>
    </row>
    <row r="6275" ht="12.0" customHeight="1">
      <c r="A6275" s="97">
        <v>5804010.0</v>
      </c>
      <c r="B6275" s="92" t="s">
        <v>6709</v>
      </c>
      <c r="C6275" s="81" t="str">
        <f t="shared" si="507"/>
        <v/>
      </c>
      <c r="D6275" s="82">
        <v>561.75</v>
      </c>
      <c r="E6275" s="94" t="s">
        <v>245</v>
      </c>
      <c r="F6275" s="84">
        <f t="shared" si="508"/>
        <v>685.335</v>
      </c>
      <c r="G6275" s="95" t="s">
        <v>246</v>
      </c>
      <c r="H6275" s="69"/>
      <c r="I6275" s="76"/>
      <c r="J6275" s="76"/>
      <c r="K6275" s="88"/>
      <c r="N6275" s="18"/>
      <c r="P6275" s="4">
        <v>143.0</v>
      </c>
      <c r="Q6275" s="4"/>
      <c r="R6275" s="4"/>
      <c r="S6275" s="21"/>
      <c r="T6275" s="21"/>
      <c r="V6275" s="89"/>
      <c r="Z6275" s="73"/>
      <c r="AA6275" s="73">
        <v>12.000544736483732</v>
      </c>
      <c r="AB6275" s="4"/>
      <c r="AC6275" s="74"/>
      <c r="AD6275" s="75"/>
      <c r="AE6275" s="75"/>
      <c r="AF6275" s="76"/>
      <c r="AJ6275" s="90">
        <v>1404010.0</v>
      </c>
      <c r="AK6275" s="18"/>
      <c r="AL6275" s="18">
        <f t="shared" si="509"/>
        <v>0</v>
      </c>
      <c r="AO6275" s="8">
        <v>0.9643881714422508</v>
      </c>
      <c r="AT6275" s="18"/>
      <c r="AU6275" s="91"/>
    </row>
    <row r="6276" ht="12.0" customHeight="1">
      <c r="A6276" s="97">
        <v>5804011.0</v>
      </c>
      <c r="B6276" s="92" t="s">
        <v>6710</v>
      </c>
      <c r="C6276" s="81" t="str">
        <f t="shared" si="507"/>
        <v/>
      </c>
      <c r="D6276" s="82">
        <v>721.95</v>
      </c>
      <c r="E6276" s="94" t="s">
        <v>245</v>
      </c>
      <c r="F6276" s="84">
        <f t="shared" si="508"/>
        <v>880.779</v>
      </c>
      <c r="G6276" s="95" t="s">
        <v>246</v>
      </c>
      <c r="H6276" s="69"/>
      <c r="I6276" s="76"/>
      <c r="J6276" s="76"/>
      <c r="K6276" s="88"/>
      <c r="N6276" s="18"/>
      <c r="P6276" s="4">
        <v>143.0</v>
      </c>
      <c r="Q6276" s="4"/>
      <c r="R6276" s="4"/>
      <c r="S6276" s="21"/>
      <c r="T6276" s="21"/>
      <c r="V6276" s="89"/>
      <c r="Z6276" s="73"/>
      <c r="AA6276" s="73">
        <v>11.999321832747</v>
      </c>
      <c r="AB6276" s="4"/>
      <c r="AC6276" s="74"/>
      <c r="AD6276" s="75"/>
      <c r="AE6276" s="75"/>
      <c r="AF6276" s="76"/>
      <c r="AJ6276" s="90">
        <v>1404011.0</v>
      </c>
      <c r="AK6276" s="18"/>
      <c r="AL6276" s="18">
        <f t="shared" si="509"/>
        <v>0</v>
      </c>
      <c r="AO6276" s="8">
        <v>2.245694091557226</v>
      </c>
      <c r="AT6276" s="18"/>
      <c r="AU6276" s="91"/>
    </row>
    <row r="6277" ht="12.0" customHeight="1">
      <c r="A6277" s="97">
        <v>5804012.0</v>
      </c>
      <c r="B6277" s="92" t="s">
        <v>6711</v>
      </c>
      <c r="C6277" s="81" t="str">
        <f t="shared" si="507"/>
        <v/>
      </c>
      <c r="D6277" s="82">
        <v>721.95</v>
      </c>
      <c r="E6277" s="94" t="s">
        <v>245</v>
      </c>
      <c r="F6277" s="84">
        <f t="shared" si="508"/>
        <v>880.779</v>
      </c>
      <c r="G6277" s="95" t="s">
        <v>246</v>
      </c>
      <c r="H6277" s="69"/>
      <c r="I6277" s="76"/>
      <c r="J6277" s="76"/>
      <c r="K6277" s="88"/>
      <c r="N6277" s="18"/>
      <c r="P6277" s="4">
        <v>143.0</v>
      </c>
      <c r="Q6277" s="4"/>
      <c r="R6277" s="4"/>
      <c r="S6277" s="21"/>
      <c r="T6277" s="21"/>
      <c r="V6277" s="89"/>
      <c r="Z6277" s="73"/>
      <c r="AA6277" s="73">
        <v>11.999321832747</v>
      </c>
      <c r="AB6277" s="4"/>
      <c r="AC6277" s="74"/>
      <c r="AD6277" s="75"/>
      <c r="AE6277" s="75"/>
      <c r="AF6277" s="76"/>
      <c r="AJ6277" s="90">
        <v>1404012.0</v>
      </c>
      <c r="AK6277" s="18"/>
      <c r="AL6277" s="18">
        <f t="shared" si="509"/>
        <v>0</v>
      </c>
      <c r="AO6277" s="8">
        <v>0.7239060953960942</v>
      </c>
      <c r="AT6277" s="18"/>
      <c r="AU6277" s="91"/>
    </row>
    <row r="6278" ht="12.0" customHeight="1">
      <c r="A6278" s="97">
        <v>5804013.0</v>
      </c>
      <c r="B6278" s="92" t="s">
        <v>6712</v>
      </c>
      <c r="C6278" s="81" t="str">
        <f t="shared" si="507"/>
        <v/>
      </c>
      <c r="D6278" s="82">
        <v>721.95</v>
      </c>
      <c r="E6278" s="94" t="s">
        <v>245</v>
      </c>
      <c r="F6278" s="84">
        <f t="shared" si="508"/>
        <v>880.779</v>
      </c>
      <c r="G6278" s="95" t="s">
        <v>246</v>
      </c>
      <c r="H6278" s="69"/>
      <c r="I6278" s="76"/>
      <c r="J6278" s="76"/>
      <c r="K6278" s="88"/>
      <c r="N6278" s="18"/>
      <c r="P6278" s="4">
        <v>143.0</v>
      </c>
      <c r="Q6278" s="4"/>
      <c r="R6278" s="4"/>
      <c r="S6278" s="21"/>
      <c r="T6278" s="21"/>
      <c r="V6278" s="89"/>
      <c r="Z6278" s="73"/>
      <c r="AA6278" s="73">
        <v>11.999321832747</v>
      </c>
      <c r="AB6278" s="4"/>
      <c r="AC6278" s="74"/>
      <c r="AD6278" s="75"/>
      <c r="AE6278" s="75"/>
      <c r="AF6278" s="76"/>
      <c r="AJ6278" s="90">
        <v>1404013.0</v>
      </c>
      <c r="AK6278" s="18"/>
      <c r="AL6278" s="18">
        <f t="shared" si="509"/>
        <v>0</v>
      </c>
      <c r="AO6278" s="8">
        <v>1.0255336351444668</v>
      </c>
      <c r="AT6278" s="18"/>
      <c r="AU6278" s="91"/>
    </row>
    <row r="6279" ht="12.0" customHeight="1">
      <c r="A6279" s="97">
        <v>5804014.0</v>
      </c>
      <c r="B6279" s="92" t="s">
        <v>6713</v>
      </c>
      <c r="C6279" s="81" t="str">
        <f t="shared" si="507"/>
        <v/>
      </c>
      <c r="D6279" s="82">
        <v>853.23</v>
      </c>
      <c r="E6279" s="94" t="s">
        <v>245</v>
      </c>
      <c r="F6279" s="84">
        <f t="shared" si="508"/>
        <v>1040.9406</v>
      </c>
      <c r="G6279" s="95" t="s">
        <v>246</v>
      </c>
      <c r="H6279" s="69"/>
      <c r="I6279" s="76"/>
      <c r="J6279" s="76"/>
      <c r="K6279" s="88"/>
      <c r="N6279" s="18"/>
      <c r="P6279" s="4">
        <v>143.0</v>
      </c>
      <c r="Q6279" s="4"/>
      <c r="R6279" s="4"/>
      <c r="S6279" s="21"/>
      <c r="T6279" s="21"/>
      <c r="V6279" s="89"/>
      <c r="Z6279" s="73"/>
      <c r="AA6279" s="73">
        <v>12.000143456586443</v>
      </c>
      <c r="AB6279" s="4"/>
      <c r="AC6279" s="74"/>
      <c r="AD6279" s="75"/>
      <c r="AE6279" s="75"/>
      <c r="AF6279" s="76"/>
      <c r="AJ6279" s="90">
        <v>1404014.0</v>
      </c>
      <c r="AK6279" s="18"/>
      <c r="AL6279" s="18">
        <f t="shared" si="509"/>
        <v>0</v>
      </c>
      <c r="AO6279" s="8">
        <v>4.067584349903693</v>
      </c>
      <c r="AT6279" s="18"/>
      <c r="AU6279" s="91"/>
    </row>
    <row r="6280" ht="12.0" customHeight="1">
      <c r="A6280" s="97">
        <v>5804015.0</v>
      </c>
      <c r="B6280" s="92" t="s">
        <v>6714</v>
      </c>
      <c r="C6280" s="81" t="str">
        <f t="shared" si="507"/>
        <v/>
      </c>
      <c r="D6280" s="82">
        <v>853.23</v>
      </c>
      <c r="E6280" s="94" t="s">
        <v>245</v>
      </c>
      <c r="F6280" s="84">
        <f t="shared" si="508"/>
        <v>1040.9406</v>
      </c>
      <c r="G6280" s="95" t="s">
        <v>246</v>
      </c>
      <c r="H6280" s="69"/>
      <c r="I6280" s="87" t="s">
        <v>6567</v>
      </c>
      <c r="J6280" s="76"/>
      <c r="K6280" s="88"/>
      <c r="N6280" s="18"/>
      <c r="P6280" s="4">
        <v>143.0</v>
      </c>
      <c r="Q6280" s="4"/>
      <c r="R6280" s="4"/>
      <c r="S6280" s="21"/>
      <c r="T6280" s="21"/>
      <c r="V6280" s="89"/>
      <c r="Z6280" s="73"/>
      <c r="AA6280" s="73">
        <v>12.000143456586443</v>
      </c>
      <c r="AB6280" s="4"/>
      <c r="AC6280" s="74"/>
      <c r="AD6280" s="75"/>
      <c r="AE6280" s="75"/>
      <c r="AF6280" s="76"/>
      <c r="AJ6280" s="90">
        <v>1404015.0</v>
      </c>
      <c r="AK6280" s="18"/>
      <c r="AL6280" s="18">
        <f t="shared" si="509"/>
        <v>0</v>
      </c>
      <c r="AO6280" s="8">
        <v>1.0454835276860894</v>
      </c>
      <c r="AT6280" s="18"/>
      <c r="AU6280" s="91"/>
    </row>
    <row r="6281" ht="12.0" customHeight="1">
      <c r="A6281" s="97">
        <v>5804016.0</v>
      </c>
      <c r="B6281" s="92" t="s">
        <v>6715</v>
      </c>
      <c r="C6281" s="81" t="str">
        <f t="shared" si="507"/>
        <v/>
      </c>
      <c r="D6281" s="82">
        <v>853.23</v>
      </c>
      <c r="E6281" s="94" t="s">
        <v>245</v>
      </c>
      <c r="F6281" s="84">
        <f t="shared" si="508"/>
        <v>1040.9406</v>
      </c>
      <c r="G6281" s="95" t="s">
        <v>246</v>
      </c>
      <c r="H6281" s="69"/>
      <c r="I6281" s="187" t="s">
        <v>6716</v>
      </c>
      <c r="J6281" s="76"/>
      <c r="K6281" s="88"/>
      <c r="N6281" s="18"/>
      <c r="P6281" s="4">
        <v>143.0</v>
      </c>
      <c r="Q6281" s="4"/>
      <c r="R6281" s="4"/>
      <c r="S6281" s="21"/>
      <c r="T6281" s="21"/>
      <c r="V6281" s="89"/>
      <c r="Z6281" s="73"/>
      <c r="AA6281" s="73">
        <v>12.000143456586443</v>
      </c>
      <c r="AB6281" s="4"/>
      <c r="AC6281" s="74"/>
      <c r="AD6281" s="75"/>
      <c r="AE6281" s="75"/>
      <c r="AF6281" s="76"/>
      <c r="AJ6281" s="90">
        <v>1404016.0</v>
      </c>
      <c r="AK6281" s="18"/>
      <c r="AL6281" s="18">
        <f t="shared" si="509"/>
        <v>0</v>
      </c>
      <c r="AO6281" s="8">
        <v>1.8204573314254286</v>
      </c>
      <c r="AT6281" s="18"/>
      <c r="AU6281" s="91"/>
    </row>
    <row r="6282" ht="12.0" customHeight="1">
      <c r="A6282" s="97">
        <v>5804017.0</v>
      </c>
      <c r="B6282" s="92" t="s">
        <v>6717</v>
      </c>
      <c r="C6282" s="81" t="str">
        <f t="shared" si="507"/>
        <v/>
      </c>
      <c r="D6282" s="82">
        <v>1051.41</v>
      </c>
      <c r="E6282" s="94" t="s">
        <v>245</v>
      </c>
      <c r="F6282" s="84">
        <f t="shared" si="508"/>
        <v>1282.7202</v>
      </c>
      <c r="G6282" s="95" t="s">
        <v>246</v>
      </c>
      <c r="H6282" s="69"/>
      <c r="I6282" s="188"/>
      <c r="J6282" s="76"/>
      <c r="K6282" s="88"/>
      <c r="N6282" s="18"/>
      <c r="P6282" s="4">
        <v>143.0</v>
      </c>
      <c r="Q6282" s="4"/>
      <c r="R6282" s="4"/>
      <c r="S6282" s="21"/>
      <c r="T6282" s="21"/>
      <c r="V6282" s="89"/>
      <c r="Z6282" s="73"/>
      <c r="AA6282" s="73">
        <v>11.99976716435286</v>
      </c>
      <c r="AB6282" s="4"/>
      <c r="AC6282" s="74"/>
      <c r="AD6282" s="75"/>
      <c r="AE6282" s="75"/>
      <c r="AF6282" s="76"/>
      <c r="AJ6282" s="90">
        <v>1404017.0</v>
      </c>
      <c r="AK6282" s="18"/>
      <c r="AL6282" s="18">
        <f t="shared" si="509"/>
        <v>0</v>
      </c>
      <c r="AO6282" s="8">
        <v>0.9473392687683267</v>
      </c>
      <c r="AT6282" s="18"/>
      <c r="AU6282" s="91"/>
    </row>
    <row r="6283" ht="12.0" customHeight="1">
      <c r="A6283" s="97">
        <v>5804018.0</v>
      </c>
      <c r="B6283" s="92" t="s">
        <v>6718</v>
      </c>
      <c r="C6283" s="81" t="str">
        <f t="shared" si="507"/>
        <v/>
      </c>
      <c r="D6283" s="82">
        <v>1051.41</v>
      </c>
      <c r="E6283" s="94" t="s">
        <v>245</v>
      </c>
      <c r="F6283" s="84">
        <f t="shared" si="508"/>
        <v>1282.7202</v>
      </c>
      <c r="G6283" s="95" t="s">
        <v>246</v>
      </c>
      <c r="H6283" s="69"/>
      <c r="I6283" s="76"/>
      <c r="J6283" s="76"/>
      <c r="K6283" s="88"/>
      <c r="N6283" s="18"/>
      <c r="P6283" s="4">
        <v>143.0</v>
      </c>
      <c r="Q6283" s="4"/>
      <c r="R6283" s="4"/>
      <c r="S6283" s="21"/>
      <c r="T6283" s="21"/>
      <c r="V6283" s="89"/>
      <c r="Z6283" s="73"/>
      <c r="AA6283" s="73">
        <v>11.99976716435286</v>
      </c>
      <c r="AB6283" s="4"/>
      <c r="AC6283" s="74"/>
      <c r="AD6283" s="75"/>
      <c r="AE6283" s="75"/>
      <c r="AF6283" s="76"/>
      <c r="AJ6283" s="90">
        <v>1404018.0</v>
      </c>
      <c r="AK6283" s="18"/>
      <c r="AL6283" s="18">
        <f t="shared" si="509"/>
        <v>0</v>
      </c>
      <c r="AO6283" s="8">
        <v>0.5868240470426023</v>
      </c>
      <c r="AT6283" s="18"/>
      <c r="AU6283" s="91"/>
    </row>
    <row r="6284" ht="12.0" customHeight="1">
      <c r="A6284" s="97">
        <v>5804019.0</v>
      </c>
      <c r="B6284" s="92" t="s">
        <v>6719</v>
      </c>
      <c r="C6284" s="81" t="str">
        <f t="shared" si="507"/>
        <v/>
      </c>
      <c r="D6284" s="82">
        <v>1051.41</v>
      </c>
      <c r="E6284" s="94" t="s">
        <v>245</v>
      </c>
      <c r="F6284" s="84">
        <f t="shared" si="508"/>
        <v>1282.7202</v>
      </c>
      <c r="G6284" s="95" t="s">
        <v>246</v>
      </c>
      <c r="H6284" s="69"/>
      <c r="I6284" s="187" t="s">
        <v>6720</v>
      </c>
      <c r="J6284" s="76"/>
      <c r="K6284" s="88"/>
      <c r="N6284" s="18"/>
      <c r="P6284" s="4">
        <v>143.0</v>
      </c>
      <c r="Q6284" s="4"/>
      <c r="R6284" s="4"/>
      <c r="S6284" s="21"/>
      <c r="T6284" s="21"/>
      <c r="V6284" s="89"/>
      <c r="Z6284" s="73"/>
      <c r="AA6284" s="73">
        <v>11.99976716435286</v>
      </c>
      <c r="AB6284" s="4"/>
      <c r="AC6284" s="74"/>
      <c r="AD6284" s="75"/>
      <c r="AE6284" s="75"/>
      <c r="AF6284" s="76"/>
      <c r="AJ6284" s="90">
        <v>1404019.0</v>
      </c>
      <c r="AK6284" s="18"/>
      <c r="AL6284" s="18">
        <f t="shared" si="509"/>
        <v>0</v>
      </c>
      <c r="AO6284" s="8">
        <v>1.2071808967733535</v>
      </c>
      <c r="AT6284" s="18"/>
      <c r="AU6284" s="91"/>
    </row>
    <row r="6285" ht="12.0" customHeight="1">
      <c r="A6285" s="97">
        <v>5804020.0</v>
      </c>
      <c r="B6285" s="92" t="s">
        <v>6721</v>
      </c>
      <c r="C6285" s="81" t="str">
        <f t="shared" si="507"/>
        <v/>
      </c>
      <c r="D6285" s="82">
        <v>1254.44</v>
      </c>
      <c r="E6285" s="94" t="s">
        <v>245</v>
      </c>
      <c r="F6285" s="84">
        <f t="shared" si="508"/>
        <v>1530.4168</v>
      </c>
      <c r="G6285" s="95" t="s">
        <v>246</v>
      </c>
      <c r="H6285" s="69"/>
      <c r="I6285" s="188"/>
      <c r="J6285" s="76"/>
      <c r="K6285" s="88"/>
      <c r="N6285" s="18"/>
      <c r="P6285" s="4">
        <v>143.0</v>
      </c>
      <c r="Q6285" s="4"/>
      <c r="R6285" s="4"/>
      <c r="S6285" s="21"/>
      <c r="T6285" s="21"/>
      <c r="V6285" s="89"/>
      <c r="Z6285" s="73"/>
      <c r="AA6285" s="73">
        <v>12.00053666390204</v>
      </c>
      <c r="AB6285" s="4"/>
      <c r="AC6285" s="74"/>
      <c r="AD6285" s="75"/>
      <c r="AE6285" s="75"/>
      <c r="AF6285" s="76"/>
      <c r="AJ6285" s="90">
        <v>1404020.0</v>
      </c>
      <c r="AK6285" s="18"/>
      <c r="AL6285" s="18">
        <f t="shared" si="509"/>
        <v>0</v>
      </c>
      <c r="AO6285" s="8">
        <v>3.849236975279277</v>
      </c>
      <c r="AT6285" s="18"/>
      <c r="AU6285" s="91"/>
    </row>
    <row r="6286" ht="12.0" customHeight="1">
      <c r="A6286" s="97">
        <v>5804021.0</v>
      </c>
      <c r="B6286" s="92" t="s">
        <v>6722</v>
      </c>
      <c r="C6286" s="81" t="str">
        <f t="shared" si="507"/>
        <v/>
      </c>
      <c r="D6286" s="82">
        <v>1254.44</v>
      </c>
      <c r="E6286" s="94" t="s">
        <v>245</v>
      </c>
      <c r="F6286" s="84">
        <f t="shared" si="508"/>
        <v>1530.4168</v>
      </c>
      <c r="G6286" s="95" t="s">
        <v>246</v>
      </c>
      <c r="H6286" s="69"/>
      <c r="I6286" s="76"/>
      <c r="J6286" s="76"/>
      <c r="K6286" s="88"/>
      <c r="N6286" s="18"/>
      <c r="P6286" s="4">
        <v>143.0</v>
      </c>
      <c r="Q6286" s="4"/>
      <c r="R6286" s="4"/>
      <c r="S6286" s="21"/>
      <c r="T6286" s="21"/>
      <c r="V6286" s="89"/>
      <c r="Z6286" s="73"/>
      <c r="AA6286" s="73">
        <v>12.00053666390204</v>
      </c>
      <c r="AB6286" s="4"/>
      <c r="AC6286" s="74"/>
      <c r="AD6286" s="75"/>
      <c r="AE6286" s="75"/>
      <c r="AF6286" s="76"/>
      <c r="AJ6286" s="90">
        <v>1404021.0</v>
      </c>
      <c r="AK6286" s="18"/>
      <c r="AL6286" s="18">
        <f t="shared" si="509"/>
        <v>0</v>
      </c>
      <c r="AO6286" s="8">
        <v>1.7531178303252155</v>
      </c>
      <c r="AT6286" s="18"/>
      <c r="AU6286" s="91"/>
    </row>
    <row r="6287" ht="12.0" customHeight="1">
      <c r="A6287" s="97">
        <v>5804022.0</v>
      </c>
      <c r="B6287" s="92" t="s">
        <v>6723</v>
      </c>
      <c r="C6287" s="81" t="str">
        <f t="shared" si="507"/>
        <v/>
      </c>
      <c r="D6287" s="82">
        <v>1254.44</v>
      </c>
      <c r="E6287" s="94" t="s">
        <v>245</v>
      </c>
      <c r="F6287" s="84">
        <f t="shared" si="508"/>
        <v>1530.4168</v>
      </c>
      <c r="G6287" s="95" t="s">
        <v>246</v>
      </c>
      <c r="H6287" s="69"/>
      <c r="I6287" s="187" t="s">
        <v>6724</v>
      </c>
      <c r="J6287" s="76"/>
      <c r="K6287" s="88"/>
      <c r="N6287" s="18"/>
      <c r="P6287" s="4">
        <v>143.0</v>
      </c>
      <c r="Q6287" s="4"/>
      <c r="R6287" s="4"/>
      <c r="S6287" s="21"/>
      <c r="T6287" s="21"/>
      <c r="V6287" s="89"/>
      <c r="Z6287" s="73"/>
      <c r="AA6287" s="73">
        <v>12.00053666390204</v>
      </c>
      <c r="AB6287" s="4"/>
      <c r="AC6287" s="74"/>
      <c r="AD6287" s="75"/>
      <c r="AE6287" s="75"/>
      <c r="AF6287" s="76"/>
      <c r="AJ6287" s="90">
        <v>1404022.0</v>
      </c>
      <c r="AK6287" s="18"/>
      <c r="AL6287" s="18">
        <f t="shared" si="509"/>
        <v>0</v>
      </c>
      <c r="AO6287" s="8">
        <v>1.188355039347965</v>
      </c>
      <c r="AT6287" s="18"/>
      <c r="AU6287" s="91"/>
    </row>
    <row r="6288" ht="12.0" customHeight="1">
      <c r="A6288" s="97">
        <v>1404023.0</v>
      </c>
      <c r="B6288" s="92" t="s">
        <v>6725</v>
      </c>
      <c r="C6288" s="81" t="str">
        <f t="shared" si="507"/>
        <v/>
      </c>
      <c r="D6288" s="82">
        <v>623.03</v>
      </c>
      <c r="E6288" s="94"/>
      <c r="F6288" s="84">
        <f t="shared" si="508"/>
        <v>760.0966</v>
      </c>
      <c r="G6288" s="95" t="s">
        <v>246</v>
      </c>
      <c r="H6288" s="69"/>
      <c r="I6288" s="188"/>
      <c r="J6288" s="76"/>
      <c r="K6288" s="88"/>
      <c r="N6288" s="18"/>
      <c r="P6288" s="4">
        <v>143.0</v>
      </c>
      <c r="Q6288" s="4"/>
      <c r="R6288" s="4"/>
      <c r="S6288" s="21"/>
      <c r="T6288" s="21"/>
      <c r="V6288" s="89"/>
      <c r="Z6288" s="73"/>
      <c r="AA6288" s="73">
        <v>0.0</v>
      </c>
      <c r="AB6288" s="4"/>
      <c r="AC6288" s="74"/>
      <c r="AD6288" s="75"/>
      <c r="AE6288" s="75"/>
      <c r="AF6288" s="76"/>
      <c r="AJ6288" s="90"/>
      <c r="AK6288" s="18"/>
      <c r="AL6288" s="18">
        <f t="shared" si="509"/>
        <v>0</v>
      </c>
      <c r="AO6288" s="8">
        <v>356.51621116478185</v>
      </c>
      <c r="AT6288" s="18"/>
      <c r="AU6288" s="91"/>
    </row>
    <row r="6289" ht="12.0" customHeight="1">
      <c r="A6289" s="97">
        <v>5804024.0</v>
      </c>
      <c r="B6289" s="92" t="s">
        <v>6726</v>
      </c>
      <c r="C6289" s="81" t="str">
        <f t="shared" si="507"/>
        <v/>
      </c>
      <c r="D6289" s="82">
        <v>1643.52</v>
      </c>
      <c r="E6289" s="94" t="s">
        <v>245</v>
      </c>
      <c r="F6289" s="84">
        <f t="shared" si="508"/>
        <v>2005.0944</v>
      </c>
      <c r="G6289" s="95" t="s">
        <v>246</v>
      </c>
      <c r="H6289" s="69"/>
      <c r="I6289" s="76"/>
      <c r="J6289" s="76"/>
      <c r="K6289" s="88"/>
      <c r="N6289" s="18"/>
      <c r="P6289" s="4">
        <v>143.0</v>
      </c>
      <c r="Q6289" s="4"/>
      <c r="R6289" s="4"/>
      <c r="S6289" s="21"/>
      <c r="T6289" s="21"/>
      <c r="V6289" s="89"/>
      <c r="Z6289" s="73"/>
      <c r="AA6289" s="73">
        <v>11.999851049172392</v>
      </c>
      <c r="AB6289" s="4"/>
      <c r="AC6289" s="74"/>
      <c r="AD6289" s="75"/>
      <c r="AE6289" s="75"/>
      <c r="AF6289" s="76"/>
      <c r="AJ6289" s="90">
        <v>1404036.0</v>
      </c>
      <c r="AK6289" s="18"/>
      <c r="AL6289" s="18">
        <f t="shared" si="509"/>
        <v>0</v>
      </c>
      <c r="AO6289" s="8">
        <v>0.24394898924428438</v>
      </c>
      <c r="AT6289" s="18"/>
      <c r="AU6289" s="91"/>
    </row>
    <row r="6290" ht="12.0" customHeight="1">
      <c r="A6290" s="97">
        <v>5804025.0</v>
      </c>
      <c r="B6290" s="92" t="s">
        <v>6727</v>
      </c>
      <c r="C6290" s="81" t="str">
        <f t="shared" si="507"/>
        <v/>
      </c>
      <c r="D6290" s="82">
        <v>1643.52</v>
      </c>
      <c r="E6290" s="94" t="s">
        <v>245</v>
      </c>
      <c r="F6290" s="84">
        <f t="shared" si="508"/>
        <v>2005.0944</v>
      </c>
      <c r="G6290" s="95" t="s">
        <v>246</v>
      </c>
      <c r="H6290" s="69"/>
      <c r="I6290" s="187" t="s">
        <v>6728</v>
      </c>
      <c r="J6290" s="76"/>
      <c r="K6290" s="88"/>
      <c r="N6290" s="18"/>
      <c r="P6290" s="4">
        <v>143.0</v>
      </c>
      <c r="Q6290" s="4"/>
      <c r="R6290" s="4"/>
      <c r="S6290" s="21"/>
      <c r="T6290" s="21"/>
      <c r="V6290" s="89"/>
      <c r="Z6290" s="73"/>
      <c r="AA6290" s="73">
        <v>11.999851049172392</v>
      </c>
      <c r="AB6290" s="4"/>
      <c r="AC6290" s="74"/>
      <c r="AD6290" s="75"/>
      <c r="AE6290" s="75"/>
      <c r="AF6290" s="76"/>
      <c r="AJ6290" s="90">
        <v>1404037.0</v>
      </c>
      <c r="AK6290" s="18"/>
      <c r="AL6290" s="18">
        <f t="shared" si="509"/>
        <v>0</v>
      </c>
      <c r="AO6290" s="8">
        <v>1.1356952944649878</v>
      </c>
      <c r="AT6290" s="18"/>
      <c r="AU6290" s="91"/>
    </row>
    <row r="6291" ht="12.0" customHeight="1">
      <c r="A6291" s="97">
        <v>5804026.0</v>
      </c>
      <c r="B6291" s="92" t="s">
        <v>6729</v>
      </c>
      <c r="C6291" s="81" t="str">
        <f t="shared" si="507"/>
        <v/>
      </c>
      <c r="D6291" s="82">
        <v>1784.56</v>
      </c>
      <c r="E6291" s="94" t="s">
        <v>245</v>
      </c>
      <c r="F6291" s="84">
        <f t="shared" si="508"/>
        <v>2177.1632</v>
      </c>
      <c r="G6291" s="95" t="s">
        <v>246</v>
      </c>
      <c r="H6291" s="69"/>
      <c r="I6291" s="188"/>
      <c r="J6291" s="76"/>
      <c r="K6291" s="88"/>
      <c r="N6291" s="18"/>
      <c r="P6291" s="4">
        <v>143.0</v>
      </c>
      <c r="Q6291" s="4"/>
      <c r="R6291" s="4"/>
      <c r="S6291" s="21"/>
      <c r="T6291" s="21"/>
      <c r="V6291" s="89"/>
      <c r="Z6291" s="73"/>
      <c r="AA6291" s="73">
        <v>11.999828524885302</v>
      </c>
      <c r="AB6291" s="4"/>
      <c r="AC6291" s="74"/>
      <c r="AD6291" s="75"/>
      <c r="AE6291" s="75"/>
      <c r="AF6291" s="76"/>
      <c r="AJ6291" s="90">
        <v>1404024.0</v>
      </c>
      <c r="AK6291" s="18"/>
      <c r="AL6291" s="18">
        <f t="shared" si="509"/>
        <v>0</v>
      </c>
      <c r="AO6291" s="8">
        <v>0.5274013866199577</v>
      </c>
      <c r="AT6291" s="18"/>
      <c r="AU6291" s="91"/>
    </row>
    <row r="6292" ht="12.0" customHeight="1">
      <c r="A6292" s="97">
        <v>5804027.0</v>
      </c>
      <c r="B6292" s="92" t="s">
        <v>6730</v>
      </c>
      <c r="C6292" s="81" t="str">
        <f t="shared" si="507"/>
        <v/>
      </c>
      <c r="D6292" s="82">
        <v>1784.56</v>
      </c>
      <c r="E6292" s="94" t="s">
        <v>245</v>
      </c>
      <c r="F6292" s="84">
        <f t="shared" si="508"/>
        <v>2177.1632</v>
      </c>
      <c r="G6292" s="95" t="s">
        <v>246</v>
      </c>
      <c r="H6292" s="69"/>
      <c r="I6292" s="76"/>
      <c r="J6292" s="76"/>
      <c r="K6292" s="88"/>
      <c r="N6292" s="18"/>
      <c r="P6292" s="4">
        <v>143.0</v>
      </c>
      <c r="Q6292" s="4"/>
      <c r="R6292" s="4"/>
      <c r="S6292" s="21"/>
      <c r="T6292" s="21"/>
      <c r="V6292" s="89"/>
      <c r="Z6292" s="73"/>
      <c r="AA6292" s="73">
        <v>11.999828524885302</v>
      </c>
      <c r="AB6292" s="4"/>
      <c r="AC6292" s="74"/>
      <c r="AD6292" s="75"/>
      <c r="AE6292" s="75"/>
      <c r="AF6292" s="76"/>
      <c r="AJ6292" s="90">
        <v>1404025.0</v>
      </c>
      <c r="AK6292" s="18"/>
      <c r="AL6292" s="18">
        <f t="shared" si="509"/>
        <v>0</v>
      </c>
      <c r="AO6292" s="8">
        <v>0.6953448449291062</v>
      </c>
      <c r="AT6292" s="18"/>
      <c r="AU6292" s="91"/>
    </row>
    <row r="6293" ht="12.0" customHeight="1">
      <c r="A6293" s="97">
        <v>5804028.0</v>
      </c>
      <c r="B6293" s="92" t="s">
        <v>6731</v>
      </c>
      <c r="C6293" s="81" t="str">
        <f t="shared" si="507"/>
        <v/>
      </c>
      <c r="D6293" s="82">
        <v>2080.83</v>
      </c>
      <c r="E6293" s="94" t="s">
        <v>245</v>
      </c>
      <c r="F6293" s="84">
        <f t="shared" si="508"/>
        <v>2538.6126</v>
      </c>
      <c r="G6293" s="95" t="s">
        <v>246</v>
      </c>
      <c r="H6293" s="69"/>
      <c r="I6293" s="187" t="s">
        <v>6732</v>
      </c>
      <c r="J6293" s="76"/>
      <c r="K6293" s="88"/>
      <c r="N6293" s="18"/>
      <c r="P6293" s="4">
        <v>143.0</v>
      </c>
      <c r="Q6293" s="4"/>
      <c r="R6293" s="4"/>
      <c r="S6293" s="21"/>
      <c r="T6293" s="21"/>
      <c r="V6293" s="89"/>
      <c r="Z6293" s="73"/>
      <c r="AA6293" s="73">
        <v>12.0</v>
      </c>
      <c r="AB6293" s="4"/>
      <c r="AC6293" s="74"/>
      <c r="AD6293" s="75"/>
      <c r="AE6293" s="75"/>
      <c r="AF6293" s="76"/>
      <c r="AJ6293" s="90">
        <v>1404026.0</v>
      </c>
      <c r="AK6293" s="18"/>
      <c r="AL6293" s="18">
        <f t="shared" si="509"/>
        <v>0</v>
      </c>
      <c r="AO6293" s="8">
        <v>0.7022692154657504</v>
      </c>
      <c r="AT6293" s="18"/>
      <c r="AU6293" s="91"/>
    </row>
    <row r="6294" ht="12.0" customHeight="1">
      <c r="A6294" s="97">
        <v>5804029.0</v>
      </c>
      <c r="B6294" s="92" t="s">
        <v>6733</v>
      </c>
      <c r="C6294" s="81" t="str">
        <f t="shared" si="507"/>
        <v/>
      </c>
      <c r="D6294" s="82">
        <v>2080.83</v>
      </c>
      <c r="E6294" s="94" t="s">
        <v>245</v>
      </c>
      <c r="F6294" s="84">
        <f t="shared" si="508"/>
        <v>2538.6126</v>
      </c>
      <c r="G6294" s="95" t="s">
        <v>246</v>
      </c>
      <c r="H6294" s="69"/>
      <c r="I6294" s="188"/>
      <c r="J6294" s="76"/>
      <c r="K6294" s="88"/>
      <c r="N6294" s="18"/>
      <c r="P6294" s="4">
        <v>143.0</v>
      </c>
      <c r="Q6294" s="4"/>
      <c r="R6294" s="4"/>
      <c r="S6294" s="21"/>
      <c r="T6294" s="21"/>
      <c r="V6294" s="89"/>
      <c r="Z6294" s="73"/>
      <c r="AA6294" s="73">
        <v>12.0</v>
      </c>
      <c r="AB6294" s="4"/>
      <c r="AC6294" s="74"/>
      <c r="AD6294" s="75"/>
      <c r="AE6294" s="75"/>
      <c r="AF6294" s="76"/>
      <c r="AJ6294" s="90">
        <v>1404027.0</v>
      </c>
      <c r="AK6294" s="18"/>
      <c r="AL6294" s="18">
        <f t="shared" si="509"/>
        <v>0</v>
      </c>
      <c r="AO6294" s="8">
        <v>1.173021107151583</v>
      </c>
      <c r="AT6294" s="18"/>
      <c r="AU6294" s="91"/>
    </row>
    <row r="6295" ht="12.0" customHeight="1">
      <c r="A6295" s="97">
        <v>5804030.0</v>
      </c>
      <c r="B6295" s="92" t="s">
        <v>6734</v>
      </c>
      <c r="C6295" s="81" t="str">
        <f t="shared" si="507"/>
        <v/>
      </c>
      <c r="D6295" s="82">
        <v>3008.34</v>
      </c>
      <c r="E6295" s="94" t="s">
        <v>245</v>
      </c>
      <c r="F6295" s="84">
        <f t="shared" si="508"/>
        <v>3670.1748</v>
      </c>
      <c r="G6295" s="95" t="s">
        <v>246</v>
      </c>
      <c r="H6295" s="69"/>
      <c r="I6295" s="76"/>
      <c r="J6295" s="76"/>
      <c r="K6295" s="88"/>
      <c r="N6295" s="18"/>
      <c r="P6295" s="4">
        <v>143.0</v>
      </c>
      <c r="Q6295" s="4"/>
      <c r="R6295" s="4"/>
      <c r="S6295" s="21"/>
      <c r="T6295" s="21"/>
      <c r="V6295" s="89"/>
      <c r="Z6295" s="73"/>
      <c r="AA6295" s="73">
        <v>12.000244124483146</v>
      </c>
      <c r="AB6295" s="4"/>
      <c r="AC6295" s="74"/>
      <c r="AD6295" s="75"/>
      <c r="AE6295" s="75"/>
      <c r="AF6295" s="76"/>
      <c r="AJ6295" s="90">
        <v>1404028.0</v>
      </c>
      <c r="AK6295" s="18"/>
      <c r="AL6295" s="18">
        <f t="shared" si="509"/>
        <v>0</v>
      </c>
      <c r="AO6295" s="8">
        <v>0.4673024643342193</v>
      </c>
      <c r="AT6295" s="18"/>
      <c r="AU6295" s="91"/>
    </row>
    <row r="6296" ht="12.0" customHeight="1">
      <c r="A6296" s="97">
        <v>5804031.0</v>
      </c>
      <c r="B6296" s="92" t="s">
        <v>6735</v>
      </c>
      <c r="C6296" s="81" t="str">
        <f t="shared" si="507"/>
        <v/>
      </c>
      <c r="D6296" s="82">
        <v>3008.34</v>
      </c>
      <c r="E6296" s="94" t="s">
        <v>245</v>
      </c>
      <c r="F6296" s="84">
        <f t="shared" si="508"/>
        <v>3670.1748</v>
      </c>
      <c r="G6296" s="95" t="s">
        <v>246</v>
      </c>
      <c r="H6296" s="69"/>
      <c r="I6296" s="76"/>
      <c r="J6296" s="76"/>
      <c r="K6296" s="88"/>
      <c r="N6296" s="18"/>
      <c r="P6296" s="4">
        <v>143.0</v>
      </c>
      <c r="Q6296" s="4"/>
      <c r="R6296" s="4"/>
      <c r="S6296" s="21"/>
      <c r="T6296" s="21"/>
      <c r="V6296" s="89"/>
      <c r="Z6296" s="73"/>
      <c r="AA6296" s="73">
        <v>12.000244124483146</v>
      </c>
      <c r="AB6296" s="4"/>
      <c r="AC6296" s="74"/>
      <c r="AD6296" s="75"/>
      <c r="AE6296" s="75"/>
      <c r="AF6296" s="76"/>
      <c r="AJ6296" s="90">
        <v>1404029.0</v>
      </c>
      <c r="AK6296" s="18"/>
      <c r="AL6296" s="18">
        <f t="shared" si="509"/>
        <v>0</v>
      </c>
      <c r="AO6296" s="8">
        <v>0.3786348172554187</v>
      </c>
      <c r="AT6296" s="18"/>
      <c r="AU6296" s="91"/>
    </row>
    <row r="6297" ht="12.0" customHeight="1">
      <c r="A6297" s="97">
        <v>5804032.0</v>
      </c>
      <c r="B6297" s="92" t="s">
        <v>6736</v>
      </c>
      <c r="C6297" s="81" t="str">
        <f t="shared" si="507"/>
        <v/>
      </c>
      <c r="D6297" s="82">
        <v>3694.43</v>
      </c>
      <c r="E6297" s="94" t="s">
        <v>245</v>
      </c>
      <c r="F6297" s="84">
        <f t="shared" si="508"/>
        <v>4507.2046</v>
      </c>
      <c r="G6297" s="95" t="s">
        <v>246</v>
      </c>
      <c r="H6297" s="69"/>
      <c r="I6297" s="76"/>
      <c r="J6297" s="76"/>
      <c r="K6297" s="88"/>
      <c r="N6297" s="18"/>
      <c r="P6297" s="4">
        <v>143.0</v>
      </c>
      <c r="Q6297" s="4"/>
      <c r="R6297" s="4"/>
      <c r="S6297" s="21"/>
      <c r="T6297" s="21"/>
      <c r="V6297" s="89"/>
      <c r="Z6297" s="73"/>
      <c r="AA6297" s="73">
        <v>12.00018222253513</v>
      </c>
      <c r="AB6297" s="4"/>
      <c r="AC6297" s="74"/>
      <c r="AD6297" s="75"/>
      <c r="AE6297" s="75"/>
      <c r="AF6297" s="76"/>
      <c r="AJ6297" s="90">
        <v>1404030.0</v>
      </c>
      <c r="AK6297" s="18"/>
      <c r="AL6297" s="18">
        <f t="shared" si="509"/>
        <v>0</v>
      </c>
      <c r="AO6297" s="8">
        <v>0.8973475353006664</v>
      </c>
      <c r="AT6297" s="18"/>
      <c r="AU6297" s="91"/>
    </row>
    <row r="6298" ht="12.0" customHeight="1">
      <c r="A6298" s="97">
        <v>5804033.0</v>
      </c>
      <c r="B6298" s="92" t="s">
        <v>6737</v>
      </c>
      <c r="C6298" s="81" t="str">
        <f t="shared" si="507"/>
        <v/>
      </c>
      <c r="D6298" s="82">
        <v>3694.43</v>
      </c>
      <c r="E6298" s="94" t="s">
        <v>245</v>
      </c>
      <c r="F6298" s="84">
        <f t="shared" si="508"/>
        <v>4507.2046</v>
      </c>
      <c r="G6298" s="95" t="s">
        <v>246</v>
      </c>
      <c r="H6298" s="69"/>
      <c r="I6298" s="76"/>
      <c r="J6298" s="76"/>
      <c r="K6298" s="88"/>
      <c r="N6298" s="18"/>
      <c r="P6298" s="4">
        <v>143.0</v>
      </c>
      <c r="Q6298" s="4"/>
      <c r="R6298" s="4"/>
      <c r="S6298" s="21"/>
      <c r="T6298" s="21"/>
      <c r="V6298" s="89"/>
      <c r="Z6298" s="73"/>
      <c r="AA6298" s="73">
        <v>12.00018222253513</v>
      </c>
      <c r="AB6298" s="4"/>
      <c r="AC6298" s="74"/>
      <c r="AD6298" s="75"/>
      <c r="AE6298" s="75"/>
      <c r="AF6298" s="76"/>
      <c r="AJ6298" s="90">
        <v>1404031.0</v>
      </c>
      <c r="AK6298" s="18"/>
      <c r="AL6298" s="18">
        <f t="shared" si="509"/>
        <v>0</v>
      </c>
      <c r="AO6298" s="8">
        <v>0.5465662260467694</v>
      </c>
      <c r="AT6298" s="18"/>
      <c r="AU6298" s="91"/>
    </row>
    <row r="6299" ht="12.0" customHeight="1">
      <c r="A6299" s="97">
        <v>1404032.0</v>
      </c>
      <c r="B6299" s="92" t="s">
        <v>6738</v>
      </c>
      <c r="C6299" s="81" t="str">
        <f t="shared" si="507"/>
        <v/>
      </c>
      <c r="D6299" s="82">
        <v>1491.54</v>
      </c>
      <c r="E6299" s="83" t="s">
        <v>372</v>
      </c>
      <c r="F6299" s="127">
        <f t="shared" si="508"/>
        <v>1819.6788</v>
      </c>
      <c r="G6299" s="95" t="s">
        <v>246</v>
      </c>
      <c r="H6299" s="69"/>
      <c r="I6299" s="76"/>
      <c r="J6299" s="76"/>
      <c r="K6299" s="88"/>
      <c r="N6299" s="18"/>
      <c r="P6299" s="4">
        <v>143.0</v>
      </c>
      <c r="Q6299" s="4"/>
      <c r="R6299" s="4"/>
      <c r="S6299" s="21"/>
      <c r="T6299" s="21"/>
      <c r="V6299" s="89"/>
      <c r="Z6299" s="73"/>
      <c r="AA6299" s="73">
        <v>0.0</v>
      </c>
      <c r="AB6299" s="4"/>
      <c r="AC6299" s="74"/>
      <c r="AD6299" s="75"/>
      <c r="AE6299" s="75"/>
      <c r="AF6299" s="76"/>
      <c r="AJ6299" s="90"/>
      <c r="AK6299" s="18"/>
      <c r="AL6299" s="18">
        <f t="shared" si="509"/>
        <v>0</v>
      </c>
      <c r="AO6299" s="8">
        <v>7.744295947260667</v>
      </c>
      <c r="AT6299" s="18"/>
      <c r="AU6299" s="91"/>
    </row>
    <row r="6300" ht="12.0" customHeight="1">
      <c r="A6300" s="97">
        <v>5804035.0</v>
      </c>
      <c r="B6300" s="92" t="s">
        <v>6739</v>
      </c>
      <c r="C6300" s="81" t="str">
        <f t="shared" si="507"/>
        <v/>
      </c>
      <c r="D6300" s="82">
        <v>4588.25</v>
      </c>
      <c r="E6300" s="94" t="s">
        <v>245</v>
      </c>
      <c r="F6300" s="84">
        <f t="shared" si="508"/>
        <v>5597.665</v>
      </c>
      <c r="G6300" s="95" t="s">
        <v>246</v>
      </c>
      <c r="H6300" s="69"/>
      <c r="I6300" s="76"/>
      <c r="J6300" s="76"/>
      <c r="K6300" s="88"/>
      <c r="N6300" s="18"/>
      <c r="P6300" s="4">
        <v>143.0</v>
      </c>
      <c r="Q6300" s="4"/>
      <c r="R6300" s="4"/>
      <c r="S6300" s="21"/>
      <c r="T6300" s="21"/>
      <c r="V6300" s="89"/>
      <c r="Z6300" s="73"/>
      <c r="AA6300" s="73">
        <v>12.000093370370251</v>
      </c>
      <c r="AB6300" s="4"/>
      <c r="AC6300" s="74"/>
      <c r="AD6300" s="75"/>
      <c r="AE6300" s="75"/>
      <c r="AF6300" s="76"/>
      <c r="AJ6300" s="90">
        <v>1404033.0</v>
      </c>
      <c r="AK6300" s="18"/>
      <c r="AL6300" s="18">
        <f t="shared" si="509"/>
        <v>0</v>
      </c>
      <c r="AO6300" s="8">
        <v>0.5378903898659888</v>
      </c>
      <c r="AT6300" s="18"/>
      <c r="AU6300" s="91"/>
    </row>
    <row r="6301" ht="12.0" customHeight="1">
      <c r="A6301" s="97">
        <v>5804036.0</v>
      </c>
      <c r="B6301" s="92" t="s">
        <v>6740</v>
      </c>
      <c r="C6301" s="81" t="str">
        <f t="shared" si="507"/>
        <v/>
      </c>
      <c r="D6301" s="82">
        <v>4588.25</v>
      </c>
      <c r="E6301" s="94" t="s">
        <v>245</v>
      </c>
      <c r="F6301" s="84">
        <f t="shared" si="508"/>
        <v>5597.665</v>
      </c>
      <c r="G6301" s="95" t="s">
        <v>246</v>
      </c>
      <c r="H6301" s="69"/>
      <c r="I6301" s="76"/>
      <c r="J6301" s="76"/>
      <c r="K6301" s="88"/>
      <c r="N6301" s="18"/>
      <c r="P6301" s="4">
        <v>143.0</v>
      </c>
      <c r="Q6301" s="4"/>
      <c r="R6301" s="4"/>
      <c r="S6301" s="21"/>
      <c r="T6301" s="21"/>
      <c r="V6301" s="89"/>
      <c r="Z6301" s="73"/>
      <c r="AA6301" s="73">
        <v>12.000093370370251</v>
      </c>
      <c r="AB6301" s="4"/>
      <c r="AC6301" s="74"/>
      <c r="AD6301" s="75"/>
      <c r="AE6301" s="75"/>
      <c r="AF6301" s="76"/>
      <c r="AJ6301" s="90">
        <v>1404034.0</v>
      </c>
      <c r="AK6301" s="18"/>
      <c r="AL6301" s="18">
        <f t="shared" si="509"/>
        <v>0</v>
      </c>
      <c r="AO6301" s="8">
        <v>0.33157626772560955</v>
      </c>
      <c r="AT6301" s="18"/>
      <c r="AU6301" s="91"/>
    </row>
    <row r="6302" ht="12.0" customHeight="1">
      <c r="A6302" s="109">
        <v>5804037.0</v>
      </c>
      <c r="B6302" s="110" t="s">
        <v>6741</v>
      </c>
      <c r="C6302" s="81" t="str">
        <f t="shared" si="507"/>
        <v/>
      </c>
      <c r="D6302" s="82">
        <v>2529.21</v>
      </c>
      <c r="E6302" s="121"/>
      <c r="F6302" s="128">
        <f t="shared" si="508"/>
        <v>3085.6362</v>
      </c>
      <c r="G6302" s="112" t="s">
        <v>246</v>
      </c>
      <c r="H6302" s="69"/>
      <c r="I6302" s="76"/>
      <c r="J6302" s="76"/>
      <c r="K6302" s="88"/>
      <c r="N6302" s="18"/>
      <c r="P6302" s="4">
        <v>143.0</v>
      </c>
      <c r="Q6302" s="4"/>
      <c r="R6302" s="4"/>
      <c r="S6302" s="21"/>
      <c r="T6302" s="21"/>
      <c r="V6302" s="89"/>
      <c r="Z6302" s="73"/>
      <c r="AA6302" s="73">
        <v>0.0</v>
      </c>
      <c r="AB6302" s="4"/>
      <c r="AC6302" s="74"/>
      <c r="AD6302" s="75"/>
      <c r="AE6302" s="75"/>
      <c r="AF6302" s="76"/>
      <c r="AJ6302" s="90">
        <v>1404035.0</v>
      </c>
      <c r="AK6302" s="18"/>
      <c r="AL6302" s="18">
        <f t="shared" si="509"/>
        <v>0</v>
      </c>
      <c r="AO6302" s="8">
        <v>17.56416565836589</v>
      </c>
      <c r="AT6302" s="18"/>
      <c r="AU6302" s="91"/>
    </row>
    <row r="6303" ht="60.0" customHeight="1">
      <c r="A6303" s="62">
        <v>229.0</v>
      </c>
      <c r="B6303" s="113" t="s">
        <v>6742</v>
      </c>
      <c r="C6303" s="66"/>
      <c r="D6303" s="82"/>
      <c r="E6303" s="66"/>
      <c r="F6303" s="114"/>
      <c r="G6303" s="68"/>
      <c r="H6303" s="69"/>
      <c r="I6303" s="70"/>
      <c r="J6303" s="71"/>
      <c r="K6303" s="71"/>
      <c r="N6303" s="18"/>
      <c r="P6303" s="4">
        <v>144.0</v>
      </c>
      <c r="Q6303" s="4"/>
      <c r="R6303" s="5"/>
      <c r="S6303" s="21"/>
      <c r="T6303" s="21"/>
      <c r="V6303" s="72"/>
      <c r="Z6303" s="73"/>
      <c r="AA6303" s="73"/>
      <c r="AB6303" s="4"/>
      <c r="AC6303" s="74"/>
      <c r="AD6303" s="75"/>
      <c r="AE6303" s="75"/>
      <c r="AF6303" s="76"/>
      <c r="AJ6303" s="90"/>
      <c r="AK6303" s="18"/>
      <c r="AL6303" s="18"/>
      <c r="AT6303" s="18"/>
      <c r="AU6303" s="91"/>
    </row>
    <row r="6304" ht="12.0" customHeight="1">
      <c r="A6304" s="79">
        <v>1405001.0</v>
      </c>
      <c r="B6304" s="80" t="s">
        <v>6743</v>
      </c>
      <c r="C6304" s="81"/>
      <c r="D6304" s="82">
        <v>278.07</v>
      </c>
      <c r="E6304" s="83" t="s">
        <v>245</v>
      </c>
      <c r="F6304" s="127">
        <f t="shared" ref="F6304:F6316" si="510">D6304*1.22</f>
        <v>339.2454</v>
      </c>
      <c r="G6304" s="85" t="s">
        <v>246</v>
      </c>
      <c r="H6304" s="69"/>
      <c r="I6304" s="87" t="s">
        <v>538</v>
      </c>
      <c r="J6304" s="76"/>
      <c r="K6304" s="88"/>
      <c r="N6304" s="18"/>
      <c r="P6304" s="4">
        <v>144.0</v>
      </c>
      <c r="Q6304" s="4"/>
      <c r="R6304" s="4"/>
      <c r="S6304" s="21"/>
      <c r="T6304" s="21"/>
      <c r="V6304" s="89"/>
      <c r="Z6304" s="73"/>
      <c r="AA6304" s="73">
        <v>0.0</v>
      </c>
      <c r="AB6304" s="4"/>
      <c r="AC6304" s="74"/>
      <c r="AD6304" s="75"/>
      <c r="AE6304" s="75"/>
      <c r="AF6304" s="76"/>
      <c r="AJ6304" s="90"/>
      <c r="AK6304" s="18"/>
      <c r="AL6304" s="18"/>
      <c r="AT6304" s="18"/>
      <c r="AU6304" s="91"/>
    </row>
    <row r="6305" ht="12.0" customHeight="1">
      <c r="A6305" s="97">
        <v>1405002.0</v>
      </c>
      <c r="B6305" s="92" t="s">
        <v>6744</v>
      </c>
      <c r="C6305" s="81"/>
      <c r="D6305" s="82">
        <v>483.37</v>
      </c>
      <c r="E6305" s="94" t="s">
        <v>372</v>
      </c>
      <c r="F6305" s="84">
        <f t="shared" si="510"/>
        <v>589.7114</v>
      </c>
      <c r="G6305" s="95" t="s">
        <v>246</v>
      </c>
      <c r="H6305" s="69"/>
      <c r="I6305" s="187" t="s">
        <v>6745</v>
      </c>
      <c r="J6305" s="76"/>
      <c r="K6305" s="88"/>
      <c r="N6305" s="18"/>
      <c r="P6305" s="4">
        <v>144.0</v>
      </c>
      <c r="Q6305" s="4"/>
      <c r="R6305" s="4"/>
      <c r="S6305" s="21"/>
      <c r="T6305" s="21"/>
      <c r="V6305" s="89"/>
      <c r="Z6305" s="73"/>
      <c r="AA6305" s="73">
        <v>4.998518518518523</v>
      </c>
      <c r="AB6305" s="4"/>
      <c r="AC6305" s="74"/>
      <c r="AD6305" s="75"/>
      <c r="AE6305" s="75"/>
      <c r="AF6305" s="76"/>
      <c r="AJ6305" s="90"/>
      <c r="AK6305" s="18"/>
      <c r="AL6305" s="18"/>
      <c r="AT6305" s="18"/>
      <c r="AU6305" s="91"/>
    </row>
    <row r="6306" ht="12.0" customHeight="1">
      <c r="A6306" s="97">
        <v>5805003.0</v>
      </c>
      <c r="B6306" s="92" t="s">
        <v>6746</v>
      </c>
      <c r="C6306" s="81"/>
      <c r="D6306" s="82">
        <v>581.23</v>
      </c>
      <c r="E6306" s="94"/>
      <c r="F6306" s="84">
        <f t="shared" si="510"/>
        <v>709.1006</v>
      </c>
      <c r="G6306" s="95" t="s">
        <v>246</v>
      </c>
      <c r="H6306" s="69"/>
      <c r="I6306" s="188"/>
      <c r="J6306" s="76"/>
      <c r="K6306" s="88"/>
      <c r="N6306" s="18"/>
      <c r="P6306" s="4">
        <v>144.0</v>
      </c>
      <c r="Q6306" s="4"/>
      <c r="R6306" s="4"/>
      <c r="S6306" s="21"/>
      <c r="T6306" s="21"/>
      <c r="V6306" s="89"/>
      <c r="Z6306" s="73"/>
      <c r="AA6306" s="73">
        <v>4.999630387107899</v>
      </c>
      <c r="AB6306" s="4"/>
      <c r="AC6306" s="74"/>
      <c r="AD6306" s="75"/>
      <c r="AE6306" s="75"/>
      <c r="AF6306" s="76"/>
      <c r="AJ6306" s="90">
        <v>1405003.0</v>
      </c>
      <c r="AK6306" s="18"/>
      <c r="AL6306" s="18"/>
      <c r="AT6306" s="18"/>
      <c r="AU6306" s="91"/>
    </row>
    <row r="6307" ht="12.0" customHeight="1">
      <c r="A6307" s="97">
        <v>1405004.0</v>
      </c>
      <c r="B6307" s="92" t="s">
        <v>6747</v>
      </c>
      <c r="C6307" s="81"/>
      <c r="D6307" s="82">
        <v>346.25</v>
      </c>
      <c r="E6307" s="83" t="s">
        <v>245</v>
      </c>
      <c r="F6307" s="127">
        <f t="shared" si="510"/>
        <v>422.425</v>
      </c>
      <c r="G6307" s="95" t="s">
        <v>246</v>
      </c>
      <c r="H6307" s="69"/>
      <c r="I6307" s="76"/>
      <c r="J6307" s="76"/>
      <c r="K6307" s="88"/>
      <c r="N6307" s="18"/>
      <c r="P6307" s="4">
        <v>144.0</v>
      </c>
      <c r="Q6307" s="4"/>
      <c r="R6307" s="4"/>
      <c r="S6307" s="21"/>
      <c r="T6307" s="21"/>
      <c r="V6307" s="89"/>
      <c r="Z6307" s="73"/>
      <c r="AA6307" s="73">
        <v>0.0</v>
      </c>
      <c r="AB6307" s="4"/>
      <c r="AC6307" s="74"/>
      <c r="AD6307" s="75"/>
      <c r="AE6307" s="75"/>
      <c r="AF6307" s="76"/>
      <c r="AJ6307" s="90"/>
      <c r="AK6307" s="18"/>
      <c r="AL6307" s="18"/>
      <c r="AT6307" s="18"/>
      <c r="AU6307" s="91"/>
    </row>
    <row r="6308" ht="12.0" customHeight="1">
      <c r="A6308" s="97">
        <v>5805005.0</v>
      </c>
      <c r="B6308" s="92" t="s">
        <v>6748</v>
      </c>
      <c r="C6308" s="81"/>
      <c r="D6308" s="82">
        <v>765.24</v>
      </c>
      <c r="E6308" s="94"/>
      <c r="F6308" s="84">
        <f t="shared" si="510"/>
        <v>933.5928</v>
      </c>
      <c r="G6308" s="95" t="s">
        <v>246</v>
      </c>
      <c r="H6308" s="69"/>
      <c r="I6308" s="187" t="s">
        <v>6749</v>
      </c>
      <c r="J6308" s="76"/>
      <c r="K6308" s="88"/>
      <c r="N6308" s="18"/>
      <c r="P6308" s="4">
        <v>144.0</v>
      </c>
      <c r="Q6308" s="4"/>
      <c r="R6308" s="4"/>
      <c r="S6308" s="21"/>
      <c r="T6308" s="21"/>
      <c r="V6308" s="89"/>
      <c r="Z6308" s="73"/>
      <c r="AA6308" s="73">
        <v>5.000842207707123</v>
      </c>
      <c r="AB6308" s="4"/>
      <c r="AC6308" s="74"/>
      <c r="AD6308" s="75"/>
      <c r="AE6308" s="75"/>
      <c r="AF6308" s="76"/>
      <c r="AJ6308" s="90">
        <v>1405005.0</v>
      </c>
      <c r="AK6308" s="18"/>
      <c r="AL6308" s="18"/>
      <c r="AT6308" s="18"/>
      <c r="AU6308" s="91"/>
    </row>
    <row r="6309" ht="12.0" customHeight="1">
      <c r="A6309" s="97">
        <v>5805006.0</v>
      </c>
      <c r="B6309" s="92" t="s">
        <v>6750</v>
      </c>
      <c r="C6309" s="81"/>
      <c r="D6309" s="82">
        <v>765.24</v>
      </c>
      <c r="E6309" s="94"/>
      <c r="F6309" s="84">
        <f t="shared" si="510"/>
        <v>933.5928</v>
      </c>
      <c r="G6309" s="95" t="s">
        <v>246</v>
      </c>
      <c r="H6309" s="69"/>
      <c r="I6309" s="188"/>
      <c r="J6309" s="76"/>
      <c r="K6309" s="88"/>
      <c r="N6309" s="18"/>
      <c r="P6309" s="4">
        <v>144.0</v>
      </c>
      <c r="Q6309" s="4"/>
      <c r="R6309" s="4"/>
      <c r="S6309" s="21"/>
      <c r="T6309" s="21"/>
      <c r="V6309" s="89"/>
      <c r="Z6309" s="73"/>
      <c r="AA6309" s="73">
        <v>5.000842207707123</v>
      </c>
      <c r="AB6309" s="4"/>
      <c r="AC6309" s="74"/>
      <c r="AD6309" s="75"/>
      <c r="AE6309" s="75"/>
      <c r="AF6309" s="76"/>
      <c r="AJ6309" s="90">
        <v>1405006.0</v>
      </c>
      <c r="AK6309" s="18"/>
      <c r="AL6309" s="18"/>
      <c r="AT6309" s="18"/>
      <c r="AU6309" s="91"/>
    </row>
    <row r="6310" ht="12.0" customHeight="1">
      <c r="A6310" s="97">
        <v>1405007.0</v>
      </c>
      <c r="B6310" s="92" t="s">
        <v>6751</v>
      </c>
      <c r="C6310" s="81"/>
      <c r="D6310" s="82">
        <v>753.0</v>
      </c>
      <c r="E6310" s="94"/>
      <c r="F6310" s="84">
        <f t="shared" si="510"/>
        <v>918.66</v>
      </c>
      <c r="G6310" s="95" t="s">
        <v>246</v>
      </c>
      <c r="H6310" s="69"/>
      <c r="I6310" s="76"/>
      <c r="J6310" s="76"/>
      <c r="K6310" s="88"/>
      <c r="N6310" s="18"/>
      <c r="P6310" s="4">
        <v>144.0</v>
      </c>
      <c r="Q6310" s="4"/>
      <c r="R6310" s="4"/>
      <c r="S6310" s="21"/>
      <c r="T6310" s="21"/>
      <c r="V6310" s="89"/>
      <c r="Z6310" s="73"/>
      <c r="AA6310" s="73">
        <v>5.0003804017041915</v>
      </c>
      <c r="AB6310" s="4"/>
      <c r="AC6310" s="74"/>
      <c r="AD6310" s="75"/>
      <c r="AE6310" s="75"/>
      <c r="AF6310" s="76"/>
      <c r="AJ6310" s="90"/>
      <c r="AK6310" s="18"/>
      <c r="AL6310" s="18"/>
      <c r="AT6310" s="18"/>
      <c r="AU6310" s="91"/>
    </row>
    <row r="6311" ht="12.0" customHeight="1">
      <c r="A6311" s="97">
        <v>5805008.0</v>
      </c>
      <c r="B6311" s="92" t="s">
        <v>6752</v>
      </c>
      <c r="C6311" s="81"/>
      <c r="D6311" s="82">
        <v>933.56</v>
      </c>
      <c r="E6311" s="94" t="s">
        <v>372</v>
      </c>
      <c r="F6311" s="84">
        <f t="shared" si="510"/>
        <v>1138.9432</v>
      </c>
      <c r="G6311" s="95" t="s">
        <v>246</v>
      </c>
      <c r="H6311" s="69"/>
      <c r="I6311" s="76"/>
      <c r="J6311" s="76"/>
      <c r="K6311" s="88"/>
      <c r="N6311" s="18"/>
      <c r="P6311" s="4">
        <v>144.0</v>
      </c>
      <c r="Q6311" s="4"/>
      <c r="R6311" s="4"/>
      <c r="S6311" s="21"/>
      <c r="T6311" s="21"/>
      <c r="V6311" s="89"/>
      <c r="Z6311" s="73"/>
      <c r="AA6311" s="73">
        <v>4.999693176239575</v>
      </c>
      <c r="AB6311" s="4"/>
      <c r="AC6311" s="74"/>
      <c r="AD6311" s="75"/>
      <c r="AE6311" s="75"/>
      <c r="AF6311" s="76"/>
      <c r="AJ6311" s="90">
        <v>1405008.0</v>
      </c>
      <c r="AK6311" s="18"/>
      <c r="AL6311" s="18"/>
      <c r="AT6311" s="18"/>
      <c r="AU6311" s="91"/>
    </row>
    <row r="6312" ht="12.0" customHeight="1">
      <c r="A6312" s="97">
        <v>5805009.0</v>
      </c>
      <c r="B6312" s="92" t="s">
        <v>6753</v>
      </c>
      <c r="C6312" s="81"/>
      <c r="D6312" s="82">
        <v>933.56</v>
      </c>
      <c r="E6312" s="94"/>
      <c r="F6312" s="84">
        <f t="shared" si="510"/>
        <v>1138.9432</v>
      </c>
      <c r="G6312" s="95" t="s">
        <v>246</v>
      </c>
      <c r="H6312" s="69"/>
      <c r="I6312" s="76"/>
      <c r="J6312" s="76"/>
      <c r="K6312" s="88"/>
      <c r="N6312" s="18"/>
      <c r="P6312" s="4">
        <v>144.0</v>
      </c>
      <c r="Q6312" s="4"/>
      <c r="R6312" s="4"/>
      <c r="S6312" s="21"/>
      <c r="T6312" s="21"/>
      <c r="V6312" s="89"/>
      <c r="Z6312" s="73"/>
      <c r="AA6312" s="73">
        <v>4.999693176239575</v>
      </c>
      <c r="AB6312" s="4"/>
      <c r="AC6312" s="74"/>
      <c r="AD6312" s="75"/>
      <c r="AE6312" s="75"/>
      <c r="AF6312" s="76"/>
      <c r="AJ6312" s="90">
        <v>1405009.0</v>
      </c>
      <c r="AK6312" s="18"/>
      <c r="AL6312" s="18"/>
      <c r="AT6312" s="18"/>
      <c r="AU6312" s="91"/>
    </row>
    <row r="6313" ht="12.0" customHeight="1">
      <c r="A6313" s="97">
        <v>5805010.0</v>
      </c>
      <c r="B6313" s="92" t="s">
        <v>6754</v>
      </c>
      <c r="C6313" s="81"/>
      <c r="D6313" s="82">
        <v>2209.33</v>
      </c>
      <c r="E6313" s="94"/>
      <c r="F6313" s="84">
        <f t="shared" si="510"/>
        <v>2695.3826</v>
      </c>
      <c r="G6313" s="95" t="s">
        <v>246</v>
      </c>
      <c r="H6313" s="69"/>
      <c r="I6313" s="76"/>
      <c r="J6313" s="76"/>
      <c r="K6313" s="88"/>
      <c r="N6313" s="18"/>
      <c r="P6313" s="4">
        <v>144.0</v>
      </c>
      <c r="Q6313" s="4"/>
      <c r="R6313" s="4"/>
      <c r="S6313" s="21"/>
      <c r="T6313" s="21"/>
      <c r="V6313" s="89"/>
      <c r="Z6313" s="73"/>
      <c r="AA6313" s="73">
        <v>4.999967587400562</v>
      </c>
      <c r="AB6313" s="4"/>
      <c r="AC6313" s="74"/>
      <c r="AD6313" s="75"/>
      <c r="AE6313" s="75"/>
      <c r="AF6313" s="76"/>
      <c r="AJ6313" s="90">
        <v>1405010.0</v>
      </c>
      <c r="AK6313" s="18"/>
      <c r="AL6313" s="18"/>
      <c r="AT6313" s="18"/>
      <c r="AU6313" s="91"/>
    </row>
    <row r="6314" ht="12.0" customHeight="1">
      <c r="A6314" s="97">
        <v>5805011.0</v>
      </c>
      <c r="B6314" s="92" t="s">
        <v>6755</v>
      </c>
      <c r="C6314" s="81"/>
      <c r="D6314" s="82">
        <v>2209.33</v>
      </c>
      <c r="E6314" s="94"/>
      <c r="F6314" s="84">
        <f t="shared" si="510"/>
        <v>2695.3826</v>
      </c>
      <c r="G6314" s="95" t="s">
        <v>246</v>
      </c>
      <c r="H6314" s="69"/>
      <c r="I6314" s="76"/>
      <c r="J6314" s="76"/>
      <c r="K6314" s="88"/>
      <c r="N6314" s="18"/>
      <c r="P6314" s="4">
        <v>144.0</v>
      </c>
      <c r="Q6314" s="4"/>
      <c r="R6314" s="4"/>
      <c r="S6314" s="21"/>
      <c r="T6314" s="21"/>
      <c r="V6314" s="89"/>
      <c r="Z6314" s="73"/>
      <c r="AA6314" s="73">
        <v>4.999967587400562</v>
      </c>
      <c r="AB6314" s="4"/>
      <c r="AC6314" s="74"/>
      <c r="AD6314" s="75"/>
      <c r="AE6314" s="75"/>
      <c r="AF6314" s="76"/>
      <c r="AJ6314" s="90">
        <v>1405011.0</v>
      </c>
      <c r="AK6314" s="18"/>
      <c r="AL6314" s="18"/>
      <c r="AT6314" s="18"/>
      <c r="AU6314" s="91"/>
    </row>
    <row r="6315" ht="12.0" customHeight="1">
      <c r="A6315" s="97">
        <v>5805012.0</v>
      </c>
      <c r="B6315" s="92" t="s">
        <v>6756</v>
      </c>
      <c r="C6315" s="81"/>
      <c r="D6315" s="82">
        <v>2537.7</v>
      </c>
      <c r="E6315" s="94"/>
      <c r="F6315" s="84">
        <f t="shared" si="510"/>
        <v>3095.994</v>
      </c>
      <c r="G6315" s="95" t="s">
        <v>246</v>
      </c>
      <c r="H6315" s="69"/>
      <c r="I6315" s="76"/>
      <c r="J6315" s="76"/>
      <c r="K6315" s="88"/>
      <c r="N6315" s="18"/>
      <c r="P6315" s="4">
        <v>144.0</v>
      </c>
      <c r="Q6315" s="4"/>
      <c r="R6315" s="4"/>
      <c r="S6315" s="21"/>
      <c r="T6315" s="21"/>
      <c r="V6315" s="89"/>
      <c r="Z6315" s="73"/>
      <c r="AA6315" s="73">
        <v>4.999746033896017</v>
      </c>
      <c r="AB6315" s="4"/>
      <c r="AC6315" s="74"/>
      <c r="AD6315" s="75"/>
      <c r="AE6315" s="75"/>
      <c r="AF6315" s="76"/>
      <c r="AJ6315" s="90">
        <v>1405012.0</v>
      </c>
      <c r="AK6315" s="18"/>
      <c r="AL6315" s="18"/>
      <c r="AT6315" s="18"/>
      <c r="AU6315" s="91"/>
    </row>
    <row r="6316" ht="12.0" customHeight="1">
      <c r="A6316" s="109">
        <v>1405013.0</v>
      </c>
      <c r="B6316" s="110" t="s">
        <v>6757</v>
      </c>
      <c r="C6316" s="81"/>
      <c r="D6316" s="82">
        <v>2537.7</v>
      </c>
      <c r="E6316" s="121"/>
      <c r="F6316" s="128">
        <f t="shared" si="510"/>
        <v>3095.994</v>
      </c>
      <c r="G6316" s="112" t="s">
        <v>246</v>
      </c>
      <c r="H6316" s="69"/>
      <c r="I6316" s="76"/>
      <c r="J6316" s="76"/>
      <c r="K6316" s="88"/>
      <c r="N6316" s="18"/>
      <c r="P6316" s="4">
        <v>144.0</v>
      </c>
      <c r="Q6316" s="4"/>
      <c r="R6316" s="4"/>
      <c r="S6316" s="21"/>
      <c r="T6316" s="21"/>
      <c r="V6316" s="89"/>
      <c r="Z6316" s="73"/>
      <c r="AA6316" s="73">
        <v>4.999746033896017</v>
      </c>
      <c r="AB6316" s="4"/>
      <c r="AC6316" s="74"/>
      <c r="AD6316" s="75"/>
      <c r="AE6316" s="75"/>
      <c r="AF6316" s="76"/>
      <c r="AJ6316" s="90"/>
      <c r="AK6316" s="18"/>
      <c r="AL6316" s="18"/>
      <c r="AT6316" s="18"/>
      <c r="AU6316" s="91"/>
    </row>
    <row r="6317" ht="75.0" customHeight="1">
      <c r="A6317" s="62">
        <v>230.0</v>
      </c>
      <c r="B6317" s="113" t="s">
        <v>6758</v>
      </c>
      <c r="C6317" s="66"/>
      <c r="D6317" s="82"/>
      <c r="E6317" s="66"/>
      <c r="F6317" s="114"/>
      <c r="G6317" s="68"/>
      <c r="H6317" s="69"/>
      <c r="I6317" s="70"/>
      <c r="J6317" s="71"/>
      <c r="K6317" s="71"/>
      <c r="N6317" s="18"/>
      <c r="P6317" s="4">
        <v>145.0</v>
      </c>
      <c r="Q6317" s="4"/>
      <c r="R6317" s="5"/>
      <c r="S6317" s="21"/>
      <c r="T6317" s="21"/>
      <c r="V6317" s="72"/>
      <c r="Z6317" s="73"/>
      <c r="AA6317" s="73"/>
      <c r="AB6317" s="4"/>
      <c r="AC6317" s="74"/>
      <c r="AD6317" s="75"/>
      <c r="AE6317" s="75"/>
      <c r="AF6317" s="76"/>
      <c r="AJ6317" s="90"/>
      <c r="AK6317" s="18"/>
      <c r="AL6317" s="18"/>
      <c r="AT6317" s="18"/>
      <c r="AU6317" s="91"/>
    </row>
    <row r="6318" ht="12.0" customHeight="1">
      <c r="A6318" s="79">
        <v>5803001.0</v>
      </c>
      <c r="B6318" s="80" t="s">
        <v>6759</v>
      </c>
      <c r="C6318" s="81"/>
      <c r="D6318" s="82">
        <v>323.12</v>
      </c>
      <c r="E6318" s="83" t="s">
        <v>245</v>
      </c>
      <c r="F6318" s="84">
        <f t="shared" ref="F6318:F6352" si="511">D6318*1.22</f>
        <v>394.2064</v>
      </c>
      <c r="G6318" s="85" t="s">
        <v>246</v>
      </c>
      <c r="H6318" s="69"/>
      <c r="I6318" s="87" t="s">
        <v>538</v>
      </c>
      <c r="J6318" s="76"/>
      <c r="K6318" s="88"/>
      <c r="N6318" s="18"/>
      <c r="P6318" s="4">
        <v>145.0</v>
      </c>
      <c r="Q6318" s="4"/>
      <c r="R6318" s="4"/>
      <c r="S6318" s="21"/>
      <c r="T6318" s="21"/>
      <c r="V6318" s="89"/>
      <c r="Z6318" s="73"/>
      <c r="AA6318" s="73">
        <v>1.0</v>
      </c>
      <c r="AB6318" s="4"/>
      <c r="AC6318" s="74"/>
      <c r="AD6318" s="75"/>
      <c r="AE6318" s="75"/>
      <c r="AF6318" s="76"/>
      <c r="AJ6318" s="90">
        <v>1403001.0</v>
      </c>
      <c r="AK6318" s="18"/>
      <c r="AL6318" s="18"/>
      <c r="AT6318" s="18"/>
      <c r="AU6318" s="91"/>
    </row>
    <row r="6319" ht="12.0" customHeight="1">
      <c r="A6319" s="115">
        <v>1403002.0</v>
      </c>
      <c r="B6319" s="92" t="s">
        <v>6760</v>
      </c>
      <c r="C6319" s="81"/>
      <c r="D6319" s="82">
        <v>190.98</v>
      </c>
      <c r="E6319" s="83" t="s">
        <v>245</v>
      </c>
      <c r="F6319" s="127">
        <f t="shared" si="511"/>
        <v>232.9956</v>
      </c>
      <c r="G6319" s="95" t="s">
        <v>246</v>
      </c>
      <c r="H6319" s="69"/>
      <c r="I6319" s="187" t="s">
        <v>6761</v>
      </c>
      <c r="J6319" s="76"/>
      <c r="K6319" s="88"/>
      <c r="N6319" s="18"/>
      <c r="P6319" s="4">
        <v>145.0</v>
      </c>
      <c r="Q6319" s="4"/>
      <c r="R6319" s="4"/>
      <c r="S6319" s="21"/>
      <c r="T6319" s="21"/>
      <c r="V6319" s="89"/>
      <c r="Z6319" s="73"/>
      <c r="AA6319" s="73">
        <v>0.0</v>
      </c>
      <c r="AB6319" s="4"/>
      <c r="AC6319" s="74"/>
      <c r="AD6319" s="75"/>
      <c r="AE6319" s="75"/>
      <c r="AF6319" s="76"/>
      <c r="AJ6319" s="90"/>
      <c r="AK6319" s="18"/>
      <c r="AL6319" s="18"/>
      <c r="AT6319" s="18"/>
      <c r="AU6319" s="91"/>
    </row>
    <row r="6320" ht="12.0" customHeight="1">
      <c r="A6320" s="97">
        <v>5803003.0</v>
      </c>
      <c r="B6320" s="92" t="s">
        <v>6762</v>
      </c>
      <c r="C6320" s="81"/>
      <c r="D6320" s="82">
        <v>323.12</v>
      </c>
      <c r="E6320" s="94" t="s">
        <v>372</v>
      </c>
      <c r="F6320" s="84">
        <f t="shared" si="511"/>
        <v>394.2064</v>
      </c>
      <c r="G6320" s="95" t="s">
        <v>246</v>
      </c>
      <c r="H6320" s="69"/>
      <c r="I6320" s="188"/>
      <c r="J6320" s="76"/>
      <c r="K6320" s="88"/>
      <c r="N6320" s="18"/>
      <c r="P6320" s="4">
        <v>145.0</v>
      </c>
      <c r="Q6320" s="4"/>
      <c r="R6320" s="4"/>
      <c r="S6320" s="21"/>
      <c r="T6320" s="21"/>
      <c r="V6320" s="89"/>
      <c r="Z6320" s="73"/>
      <c r="AA6320" s="73">
        <v>4.999778378617975</v>
      </c>
      <c r="AB6320" s="4"/>
      <c r="AC6320" s="74"/>
      <c r="AD6320" s="75"/>
      <c r="AE6320" s="75"/>
      <c r="AF6320" s="76"/>
      <c r="AJ6320" s="90">
        <v>1403003.0</v>
      </c>
      <c r="AK6320" s="18"/>
      <c r="AL6320" s="18"/>
      <c r="AT6320" s="18"/>
      <c r="AU6320" s="91"/>
    </row>
    <row r="6321" ht="12.0" customHeight="1">
      <c r="A6321" s="97">
        <v>1403004.0</v>
      </c>
      <c r="B6321" s="92" t="s">
        <v>6763</v>
      </c>
      <c r="C6321" s="81"/>
      <c r="D6321" s="82">
        <v>323.12</v>
      </c>
      <c r="E6321" s="94" t="s">
        <v>245</v>
      </c>
      <c r="F6321" s="84">
        <f t="shared" si="511"/>
        <v>394.2064</v>
      </c>
      <c r="G6321" s="95" t="s">
        <v>246</v>
      </c>
      <c r="H6321" s="69"/>
      <c r="I6321" s="76"/>
      <c r="J6321" s="76"/>
      <c r="K6321" s="88"/>
      <c r="N6321" s="18"/>
      <c r="P6321" s="4">
        <v>145.0</v>
      </c>
      <c r="Q6321" s="4"/>
      <c r="R6321" s="4"/>
      <c r="S6321" s="21"/>
      <c r="T6321" s="21"/>
      <c r="V6321" s="89"/>
      <c r="Z6321" s="73"/>
      <c r="AA6321" s="73">
        <v>4.999778378617975</v>
      </c>
      <c r="AB6321" s="4"/>
      <c r="AC6321" s="74"/>
      <c r="AD6321" s="75"/>
      <c r="AE6321" s="75"/>
      <c r="AF6321" s="76"/>
      <c r="AJ6321" s="90"/>
      <c r="AK6321" s="18"/>
      <c r="AL6321" s="18"/>
      <c r="AT6321" s="18"/>
      <c r="AU6321" s="91"/>
    </row>
    <row r="6322" ht="12.0" customHeight="1">
      <c r="A6322" s="115">
        <v>1403005.0</v>
      </c>
      <c r="B6322" s="92" t="s">
        <v>6764</v>
      </c>
      <c r="C6322" s="81"/>
      <c r="D6322" s="82">
        <v>203.17</v>
      </c>
      <c r="E6322" s="83" t="s">
        <v>245</v>
      </c>
      <c r="F6322" s="127">
        <f t="shared" si="511"/>
        <v>247.8674</v>
      </c>
      <c r="G6322" s="95" t="s">
        <v>246</v>
      </c>
      <c r="H6322" s="69"/>
      <c r="I6322" s="187" t="s">
        <v>6765</v>
      </c>
      <c r="J6322" s="76"/>
      <c r="K6322" s="88"/>
      <c r="N6322" s="18"/>
      <c r="P6322" s="4">
        <v>145.0</v>
      </c>
      <c r="Q6322" s="4"/>
      <c r="R6322" s="4"/>
      <c r="S6322" s="21"/>
      <c r="T6322" s="21"/>
      <c r="V6322" s="89"/>
      <c r="Z6322" s="73"/>
      <c r="AA6322" s="73">
        <v>0.0</v>
      </c>
      <c r="AB6322" s="4"/>
      <c r="AC6322" s="74"/>
      <c r="AD6322" s="75"/>
      <c r="AE6322" s="75"/>
      <c r="AF6322" s="76"/>
      <c r="AJ6322" s="90"/>
      <c r="AK6322" s="18"/>
      <c r="AL6322" s="18"/>
      <c r="AT6322" s="18"/>
      <c r="AU6322" s="91"/>
    </row>
    <row r="6323" ht="12.0" customHeight="1">
      <c r="A6323" s="97">
        <v>5803006.0</v>
      </c>
      <c r="B6323" s="92" t="s">
        <v>6766</v>
      </c>
      <c r="C6323" s="81"/>
      <c r="D6323" s="82">
        <v>323.12</v>
      </c>
      <c r="E6323" s="94" t="s">
        <v>245</v>
      </c>
      <c r="F6323" s="84">
        <f t="shared" si="511"/>
        <v>394.2064</v>
      </c>
      <c r="G6323" s="95" t="s">
        <v>246</v>
      </c>
      <c r="H6323" s="69"/>
      <c r="I6323" s="188"/>
      <c r="J6323" s="76"/>
      <c r="K6323" s="88"/>
      <c r="N6323" s="18"/>
      <c r="P6323" s="4">
        <v>145.0</v>
      </c>
      <c r="Q6323" s="4"/>
      <c r="R6323" s="4"/>
      <c r="S6323" s="21"/>
      <c r="T6323" s="21"/>
      <c r="V6323" s="89"/>
      <c r="Z6323" s="73"/>
      <c r="AA6323" s="73">
        <v>1.0</v>
      </c>
      <c r="AB6323" s="4"/>
      <c r="AC6323" s="74"/>
      <c r="AD6323" s="75"/>
      <c r="AE6323" s="75"/>
      <c r="AF6323" s="76"/>
      <c r="AJ6323" s="90">
        <v>1403006.0</v>
      </c>
      <c r="AK6323" s="18"/>
      <c r="AL6323" s="18"/>
      <c r="AT6323" s="18"/>
      <c r="AU6323" s="91"/>
    </row>
    <row r="6324" ht="12.0" customHeight="1">
      <c r="A6324" s="97">
        <v>1403007.0</v>
      </c>
      <c r="B6324" s="92" t="s">
        <v>6767</v>
      </c>
      <c r="C6324" s="81"/>
      <c r="D6324" s="82">
        <v>323.12</v>
      </c>
      <c r="E6324" s="94" t="s">
        <v>245</v>
      </c>
      <c r="F6324" s="84">
        <f t="shared" si="511"/>
        <v>394.2064</v>
      </c>
      <c r="G6324" s="95" t="s">
        <v>246</v>
      </c>
      <c r="H6324" s="69"/>
      <c r="I6324" s="76"/>
      <c r="J6324" s="76"/>
      <c r="K6324" s="88"/>
      <c r="N6324" s="18"/>
      <c r="P6324" s="4">
        <v>145.0</v>
      </c>
      <c r="Q6324" s="4"/>
      <c r="R6324" s="4"/>
      <c r="S6324" s="21"/>
      <c r="T6324" s="21"/>
      <c r="V6324" s="89"/>
      <c r="Z6324" s="73"/>
      <c r="AA6324" s="73">
        <v>4.999778378617975</v>
      </c>
      <c r="AB6324" s="4"/>
      <c r="AC6324" s="74"/>
      <c r="AD6324" s="75"/>
      <c r="AE6324" s="75"/>
      <c r="AF6324" s="76"/>
      <c r="AJ6324" s="90"/>
      <c r="AK6324" s="18"/>
      <c r="AL6324" s="18"/>
      <c r="AT6324" s="18"/>
      <c r="AU6324" s="91"/>
    </row>
    <row r="6325" ht="12.0" customHeight="1">
      <c r="A6325" s="115">
        <v>1403008.0</v>
      </c>
      <c r="B6325" s="92" t="s">
        <v>6768</v>
      </c>
      <c r="C6325" s="81"/>
      <c r="D6325" s="82">
        <v>203.17</v>
      </c>
      <c r="E6325" s="83" t="s">
        <v>245</v>
      </c>
      <c r="F6325" s="127">
        <f t="shared" si="511"/>
        <v>247.8674</v>
      </c>
      <c r="G6325" s="95" t="s">
        <v>246</v>
      </c>
      <c r="H6325" s="69"/>
      <c r="I6325" s="187" t="s">
        <v>6769</v>
      </c>
      <c r="J6325" s="76"/>
      <c r="K6325" s="88"/>
      <c r="N6325" s="18"/>
      <c r="P6325" s="4">
        <v>145.0</v>
      </c>
      <c r="Q6325" s="4"/>
      <c r="R6325" s="4"/>
      <c r="S6325" s="21"/>
      <c r="T6325" s="21"/>
      <c r="V6325" s="89"/>
      <c r="Z6325" s="73"/>
      <c r="AA6325" s="73">
        <v>0.0</v>
      </c>
      <c r="AB6325" s="4"/>
      <c r="AC6325" s="74"/>
      <c r="AD6325" s="75"/>
      <c r="AE6325" s="75"/>
      <c r="AF6325" s="76"/>
      <c r="AJ6325" s="90"/>
      <c r="AK6325" s="18"/>
      <c r="AL6325" s="18"/>
      <c r="AT6325" s="18"/>
      <c r="AU6325" s="91"/>
    </row>
    <row r="6326" ht="12.0" customHeight="1">
      <c r="A6326" s="97">
        <v>5803009.0</v>
      </c>
      <c r="B6326" s="92" t="s">
        <v>6770</v>
      </c>
      <c r="C6326" s="81"/>
      <c r="D6326" s="82">
        <v>323.12</v>
      </c>
      <c r="E6326" s="94" t="s">
        <v>245</v>
      </c>
      <c r="F6326" s="84">
        <f t="shared" si="511"/>
        <v>394.2064</v>
      </c>
      <c r="G6326" s="95" t="s">
        <v>246</v>
      </c>
      <c r="H6326" s="69"/>
      <c r="I6326" s="188"/>
      <c r="J6326" s="76"/>
      <c r="K6326" s="88"/>
      <c r="N6326" s="18"/>
      <c r="P6326" s="4">
        <v>145.0</v>
      </c>
      <c r="Q6326" s="4"/>
      <c r="R6326" s="4"/>
      <c r="S6326" s="21"/>
      <c r="T6326" s="21"/>
      <c r="V6326" s="89"/>
      <c r="Z6326" s="73"/>
      <c r="AA6326" s="73">
        <v>4.999778378617975</v>
      </c>
      <c r="AB6326" s="4"/>
      <c r="AC6326" s="74"/>
      <c r="AD6326" s="75"/>
      <c r="AE6326" s="75"/>
      <c r="AF6326" s="76"/>
      <c r="AJ6326" s="90">
        <v>1403009.0</v>
      </c>
      <c r="AK6326" s="18"/>
      <c r="AL6326" s="18"/>
      <c r="AT6326" s="18"/>
      <c r="AU6326" s="91"/>
    </row>
    <row r="6327" ht="12.0" customHeight="1">
      <c r="A6327" s="97">
        <v>5803010.0</v>
      </c>
      <c r="B6327" s="92" t="s">
        <v>6771</v>
      </c>
      <c r="C6327" s="81"/>
      <c r="D6327" s="82">
        <v>327.77</v>
      </c>
      <c r="E6327" s="94" t="s">
        <v>372</v>
      </c>
      <c r="F6327" s="84">
        <f t="shared" si="511"/>
        <v>399.8794</v>
      </c>
      <c r="G6327" s="95" t="s">
        <v>246</v>
      </c>
      <c r="H6327" s="69"/>
      <c r="I6327" s="76"/>
      <c r="J6327" s="76"/>
      <c r="K6327" s="88"/>
      <c r="N6327" s="18"/>
      <c r="P6327" s="4">
        <v>145.0</v>
      </c>
      <c r="Q6327" s="4"/>
      <c r="R6327" s="4"/>
      <c r="S6327" s="21"/>
      <c r="T6327" s="21"/>
      <c r="V6327" s="89"/>
      <c r="Z6327" s="73"/>
      <c r="AA6327" s="73">
        <v>4.998907581385183</v>
      </c>
      <c r="AB6327" s="4"/>
      <c r="AC6327" s="74"/>
      <c r="AD6327" s="75"/>
      <c r="AE6327" s="75"/>
      <c r="AF6327" s="76"/>
      <c r="AJ6327" s="90">
        <v>1403010.0</v>
      </c>
      <c r="AK6327" s="18"/>
      <c r="AL6327" s="18"/>
      <c r="AT6327" s="18"/>
      <c r="AU6327" s="91"/>
    </row>
    <row r="6328" ht="12.0" customHeight="1">
      <c r="A6328" s="97">
        <v>1403011.0</v>
      </c>
      <c r="B6328" s="92" t="s">
        <v>6772</v>
      </c>
      <c r="C6328" s="81"/>
      <c r="D6328" s="82">
        <v>270.19</v>
      </c>
      <c r="E6328" s="94" t="s">
        <v>245</v>
      </c>
      <c r="F6328" s="84">
        <f t="shared" si="511"/>
        <v>329.6318</v>
      </c>
      <c r="G6328" s="95" t="s">
        <v>246</v>
      </c>
      <c r="H6328" s="69"/>
      <c r="I6328" s="76"/>
      <c r="J6328" s="76"/>
      <c r="K6328" s="88"/>
      <c r="N6328" s="18"/>
      <c r="P6328" s="4">
        <v>145.0</v>
      </c>
      <c r="Q6328" s="4"/>
      <c r="R6328" s="4"/>
      <c r="S6328" s="21"/>
      <c r="T6328" s="21"/>
      <c r="V6328" s="89"/>
      <c r="Z6328" s="73"/>
      <c r="AA6328" s="73">
        <v>0.0</v>
      </c>
      <c r="AB6328" s="4"/>
      <c r="AC6328" s="74"/>
      <c r="AD6328" s="75"/>
      <c r="AE6328" s="75"/>
      <c r="AF6328" s="76"/>
      <c r="AJ6328" s="90"/>
      <c r="AK6328" s="18"/>
      <c r="AL6328" s="18"/>
      <c r="AT6328" s="18"/>
      <c r="AU6328" s="91"/>
    </row>
    <row r="6329" ht="12.0" customHeight="1">
      <c r="A6329" s="97">
        <v>5803012.0</v>
      </c>
      <c r="B6329" s="92" t="s">
        <v>6773</v>
      </c>
      <c r="C6329" s="81"/>
      <c r="D6329" s="82">
        <v>327.77</v>
      </c>
      <c r="E6329" s="94" t="s">
        <v>372</v>
      </c>
      <c r="F6329" s="84">
        <f t="shared" si="511"/>
        <v>399.8794</v>
      </c>
      <c r="G6329" s="95" t="s">
        <v>246</v>
      </c>
      <c r="H6329" s="69"/>
      <c r="I6329" s="76"/>
      <c r="J6329" s="76"/>
      <c r="K6329" s="88"/>
      <c r="N6329" s="18"/>
      <c r="P6329" s="4">
        <v>145.0</v>
      </c>
      <c r="Q6329" s="4"/>
      <c r="R6329" s="4"/>
      <c r="S6329" s="21"/>
      <c r="T6329" s="21"/>
      <c r="V6329" s="89"/>
      <c r="Z6329" s="73"/>
      <c r="AA6329" s="73">
        <v>4.998907581385183</v>
      </c>
      <c r="AB6329" s="4"/>
      <c r="AC6329" s="74"/>
      <c r="AD6329" s="75"/>
      <c r="AE6329" s="75"/>
      <c r="AF6329" s="76"/>
      <c r="AJ6329" s="90">
        <v>1403012.0</v>
      </c>
      <c r="AK6329" s="18"/>
      <c r="AL6329" s="18"/>
      <c r="AT6329" s="18"/>
      <c r="AU6329" s="91"/>
    </row>
    <row r="6330" ht="12.0" customHeight="1">
      <c r="A6330" s="97">
        <v>1403013.0</v>
      </c>
      <c r="B6330" s="92" t="s">
        <v>6774</v>
      </c>
      <c r="C6330" s="81"/>
      <c r="D6330" s="82">
        <v>394.24</v>
      </c>
      <c r="E6330" s="94" t="s">
        <v>372</v>
      </c>
      <c r="F6330" s="84">
        <f t="shared" si="511"/>
        <v>480.9728</v>
      </c>
      <c r="G6330" s="95" t="s">
        <v>246</v>
      </c>
      <c r="H6330" s="69"/>
      <c r="I6330" s="76"/>
      <c r="J6330" s="76"/>
      <c r="K6330" s="88"/>
      <c r="N6330" s="18"/>
      <c r="P6330" s="4">
        <v>145.0</v>
      </c>
      <c r="Q6330" s="4"/>
      <c r="R6330" s="4"/>
      <c r="S6330" s="21"/>
      <c r="T6330" s="21"/>
      <c r="V6330" s="89"/>
      <c r="Z6330" s="73"/>
      <c r="AA6330" s="73">
        <v>4.998728521088381</v>
      </c>
      <c r="AB6330" s="4"/>
      <c r="AC6330" s="74"/>
      <c r="AD6330" s="75"/>
      <c r="AE6330" s="75"/>
      <c r="AF6330" s="76"/>
      <c r="AJ6330" s="90"/>
      <c r="AK6330" s="18"/>
      <c r="AL6330" s="18"/>
      <c r="AT6330" s="18"/>
      <c r="AU6330" s="91"/>
    </row>
    <row r="6331" ht="12.0" customHeight="1">
      <c r="A6331" s="97">
        <v>5803014.0</v>
      </c>
      <c r="B6331" s="92" t="s">
        <v>6775</v>
      </c>
      <c r="C6331" s="81"/>
      <c r="D6331" s="82">
        <v>307.88</v>
      </c>
      <c r="E6331" s="94" t="s">
        <v>245</v>
      </c>
      <c r="F6331" s="84">
        <f t="shared" si="511"/>
        <v>375.6136</v>
      </c>
      <c r="G6331" s="95" t="s">
        <v>246</v>
      </c>
      <c r="H6331" s="69"/>
      <c r="I6331" s="76"/>
      <c r="J6331" s="76"/>
      <c r="K6331" s="88"/>
      <c r="N6331" s="18"/>
      <c r="P6331" s="4">
        <v>145.0</v>
      </c>
      <c r="Q6331" s="4"/>
      <c r="R6331" s="4"/>
      <c r="S6331" s="21"/>
      <c r="T6331" s="21"/>
      <c r="V6331" s="89"/>
      <c r="Z6331" s="73"/>
      <c r="AA6331" s="73">
        <v>0.0</v>
      </c>
      <c r="AB6331" s="4"/>
      <c r="AC6331" s="74"/>
      <c r="AD6331" s="75"/>
      <c r="AE6331" s="75"/>
      <c r="AF6331" s="76"/>
      <c r="AJ6331" s="90">
        <v>1403014.0</v>
      </c>
      <c r="AK6331" s="18"/>
      <c r="AL6331" s="18"/>
      <c r="AT6331" s="18"/>
      <c r="AU6331" s="91"/>
    </row>
    <row r="6332" ht="12.0" customHeight="1">
      <c r="A6332" s="97">
        <v>5803015.0</v>
      </c>
      <c r="B6332" s="92" t="s">
        <v>6776</v>
      </c>
      <c r="C6332" s="81"/>
      <c r="D6332" s="82">
        <v>394.24</v>
      </c>
      <c r="E6332" s="94" t="s">
        <v>245</v>
      </c>
      <c r="F6332" s="84">
        <f t="shared" si="511"/>
        <v>480.9728</v>
      </c>
      <c r="G6332" s="95" t="s">
        <v>246</v>
      </c>
      <c r="H6332" s="69"/>
      <c r="I6332" s="76"/>
      <c r="J6332" s="76"/>
      <c r="K6332" s="88"/>
      <c r="N6332" s="18"/>
      <c r="P6332" s="4">
        <v>145.0</v>
      </c>
      <c r="Q6332" s="4"/>
      <c r="R6332" s="4"/>
      <c r="S6332" s="21"/>
      <c r="T6332" s="21"/>
      <c r="V6332" s="89"/>
      <c r="Z6332" s="73"/>
      <c r="AA6332" s="73">
        <v>4.998728521088381</v>
      </c>
      <c r="AB6332" s="4"/>
      <c r="AC6332" s="74"/>
      <c r="AD6332" s="75"/>
      <c r="AE6332" s="75"/>
      <c r="AF6332" s="76"/>
      <c r="AJ6332" s="90">
        <v>1403015.0</v>
      </c>
      <c r="AK6332" s="18"/>
      <c r="AL6332" s="18"/>
      <c r="AT6332" s="18"/>
      <c r="AU6332" s="91"/>
    </row>
    <row r="6333" ht="12.0" customHeight="1">
      <c r="A6333" s="97">
        <v>5803016.0</v>
      </c>
      <c r="B6333" s="92" t="s">
        <v>6777</v>
      </c>
      <c r="C6333" s="81"/>
      <c r="D6333" s="82">
        <v>466.94</v>
      </c>
      <c r="E6333" s="94" t="s">
        <v>245</v>
      </c>
      <c r="F6333" s="84">
        <f t="shared" si="511"/>
        <v>569.6668</v>
      </c>
      <c r="G6333" s="95" t="s">
        <v>246</v>
      </c>
      <c r="H6333" s="69"/>
      <c r="I6333" s="76"/>
      <c r="J6333" s="76"/>
      <c r="K6333" s="88"/>
      <c r="N6333" s="18"/>
      <c r="P6333" s="4">
        <v>145.0</v>
      </c>
      <c r="Q6333" s="4"/>
      <c r="R6333" s="4"/>
      <c r="S6333" s="21"/>
      <c r="T6333" s="21"/>
      <c r="V6333" s="89"/>
      <c r="Z6333" s="73"/>
      <c r="AA6333" s="73">
        <v>1.0</v>
      </c>
      <c r="AB6333" s="4"/>
      <c r="AC6333" s="74"/>
      <c r="AD6333" s="75"/>
      <c r="AE6333" s="75"/>
      <c r="AF6333" s="76"/>
      <c r="AJ6333" s="90">
        <v>1403016.0</v>
      </c>
      <c r="AK6333" s="18"/>
      <c r="AL6333" s="18"/>
      <c r="AT6333" s="18"/>
      <c r="AU6333" s="91"/>
    </row>
    <row r="6334" ht="12.0" customHeight="1">
      <c r="A6334" s="115">
        <v>1403017.0</v>
      </c>
      <c r="B6334" s="92" t="s">
        <v>6778</v>
      </c>
      <c r="C6334" s="81"/>
      <c r="D6334" s="82">
        <v>264.47</v>
      </c>
      <c r="E6334" s="83" t="s">
        <v>245</v>
      </c>
      <c r="F6334" s="127">
        <f t="shared" si="511"/>
        <v>322.6534</v>
      </c>
      <c r="G6334" s="95" t="s">
        <v>246</v>
      </c>
      <c r="H6334" s="69"/>
      <c r="I6334" s="76"/>
      <c r="J6334" s="76"/>
      <c r="K6334" s="88"/>
      <c r="N6334" s="18"/>
      <c r="P6334" s="4">
        <v>145.0</v>
      </c>
      <c r="Q6334" s="4"/>
      <c r="R6334" s="4"/>
      <c r="S6334" s="21"/>
      <c r="T6334" s="21"/>
      <c r="V6334" s="89"/>
      <c r="Z6334" s="73"/>
      <c r="AA6334" s="73">
        <v>0.0</v>
      </c>
      <c r="AB6334" s="4"/>
      <c r="AC6334" s="74"/>
      <c r="AD6334" s="75"/>
      <c r="AE6334" s="75"/>
      <c r="AF6334" s="76"/>
      <c r="AJ6334" s="90"/>
      <c r="AK6334" s="18"/>
      <c r="AL6334" s="18"/>
      <c r="AT6334" s="18"/>
      <c r="AU6334" s="91"/>
    </row>
    <row r="6335" ht="12.0" customHeight="1">
      <c r="A6335" s="97">
        <v>1403018.0</v>
      </c>
      <c r="B6335" s="92" t="s">
        <v>6779</v>
      </c>
      <c r="C6335" s="81"/>
      <c r="D6335" s="82">
        <v>466.94</v>
      </c>
      <c r="E6335" s="94" t="s">
        <v>372</v>
      </c>
      <c r="F6335" s="84">
        <f t="shared" si="511"/>
        <v>569.6668</v>
      </c>
      <c r="G6335" s="95" t="s">
        <v>246</v>
      </c>
      <c r="H6335" s="69"/>
      <c r="I6335" s="76"/>
      <c r="J6335" s="76"/>
      <c r="K6335" s="88"/>
      <c r="N6335" s="18"/>
      <c r="P6335" s="4">
        <v>145.0</v>
      </c>
      <c r="Q6335" s="4"/>
      <c r="R6335" s="4"/>
      <c r="S6335" s="21"/>
      <c r="T6335" s="21"/>
      <c r="V6335" s="89"/>
      <c r="Z6335" s="73"/>
      <c r="AA6335" s="73">
        <v>4.99953991963929</v>
      </c>
      <c r="AB6335" s="4"/>
      <c r="AC6335" s="74"/>
      <c r="AD6335" s="75"/>
      <c r="AE6335" s="75"/>
      <c r="AF6335" s="76"/>
      <c r="AJ6335" s="90"/>
      <c r="AK6335" s="18"/>
      <c r="AL6335" s="18"/>
      <c r="AT6335" s="18"/>
      <c r="AU6335" s="91"/>
    </row>
    <row r="6336" ht="12.0" customHeight="1">
      <c r="A6336" s="97">
        <v>5803019.0</v>
      </c>
      <c r="B6336" s="92" t="s">
        <v>6780</v>
      </c>
      <c r="C6336" s="81"/>
      <c r="D6336" s="82">
        <v>499.46</v>
      </c>
      <c r="E6336" s="94" t="s">
        <v>372</v>
      </c>
      <c r="F6336" s="84">
        <f t="shared" si="511"/>
        <v>609.3412</v>
      </c>
      <c r="G6336" s="95" t="s">
        <v>246</v>
      </c>
      <c r="H6336" s="69"/>
      <c r="I6336" s="76"/>
      <c r="J6336" s="76"/>
      <c r="K6336" s="88"/>
      <c r="N6336" s="18"/>
      <c r="P6336" s="4">
        <v>145.0</v>
      </c>
      <c r="Q6336" s="4"/>
      <c r="R6336" s="4"/>
      <c r="S6336" s="21"/>
      <c r="T6336" s="21"/>
      <c r="V6336" s="89"/>
      <c r="Z6336" s="73"/>
      <c r="AA6336" s="73">
        <v>5.00086023972014</v>
      </c>
      <c r="AB6336" s="4"/>
      <c r="AC6336" s="74"/>
      <c r="AD6336" s="75"/>
      <c r="AE6336" s="75"/>
      <c r="AF6336" s="76"/>
      <c r="AJ6336" s="90">
        <v>1403019.0</v>
      </c>
      <c r="AK6336" s="18"/>
      <c r="AL6336" s="18"/>
      <c r="AT6336" s="18"/>
      <c r="AU6336" s="91"/>
    </row>
    <row r="6337" ht="12.0" customHeight="1">
      <c r="A6337" s="115">
        <v>1403020.0</v>
      </c>
      <c r="B6337" s="92" t="s">
        <v>6781</v>
      </c>
      <c r="C6337" s="81"/>
      <c r="D6337" s="82">
        <v>336.63</v>
      </c>
      <c r="E6337" s="83" t="s">
        <v>245</v>
      </c>
      <c r="F6337" s="127">
        <f t="shared" si="511"/>
        <v>410.6886</v>
      </c>
      <c r="G6337" s="95" t="s">
        <v>246</v>
      </c>
      <c r="H6337" s="69"/>
      <c r="I6337" s="76"/>
      <c r="J6337" s="76"/>
      <c r="K6337" s="88"/>
      <c r="N6337" s="18"/>
      <c r="P6337" s="4">
        <v>145.0</v>
      </c>
      <c r="Q6337" s="4"/>
      <c r="R6337" s="4"/>
      <c r="S6337" s="21"/>
      <c r="T6337" s="21"/>
      <c r="V6337" s="89"/>
      <c r="Z6337" s="73"/>
      <c r="AA6337" s="73">
        <v>0.0</v>
      </c>
      <c r="AB6337" s="4"/>
      <c r="AC6337" s="74"/>
      <c r="AD6337" s="75"/>
      <c r="AE6337" s="75"/>
      <c r="AF6337" s="76"/>
      <c r="AJ6337" s="90"/>
      <c r="AK6337" s="18"/>
      <c r="AL6337" s="18"/>
      <c r="AT6337" s="18"/>
      <c r="AU6337" s="91"/>
    </row>
    <row r="6338" ht="12.0" customHeight="1">
      <c r="A6338" s="97">
        <v>1403021.0</v>
      </c>
      <c r="B6338" s="92" t="s">
        <v>6782</v>
      </c>
      <c r="C6338" s="81"/>
      <c r="D6338" s="82">
        <v>499.46</v>
      </c>
      <c r="E6338" s="94" t="s">
        <v>372</v>
      </c>
      <c r="F6338" s="84">
        <f t="shared" si="511"/>
        <v>609.3412</v>
      </c>
      <c r="G6338" s="95" t="s">
        <v>246</v>
      </c>
      <c r="H6338" s="69"/>
      <c r="I6338" s="76"/>
      <c r="J6338" s="76"/>
      <c r="K6338" s="88"/>
      <c r="N6338" s="18"/>
      <c r="P6338" s="4">
        <v>145.0</v>
      </c>
      <c r="Q6338" s="4"/>
      <c r="R6338" s="4"/>
      <c r="S6338" s="21"/>
      <c r="T6338" s="21"/>
      <c r="V6338" s="89"/>
      <c r="Z6338" s="73"/>
      <c r="AA6338" s="73">
        <v>5.00086023972014</v>
      </c>
      <c r="AB6338" s="4"/>
      <c r="AC6338" s="74"/>
      <c r="AD6338" s="75"/>
      <c r="AE6338" s="75"/>
      <c r="AF6338" s="76"/>
      <c r="AJ6338" s="90"/>
      <c r="AK6338" s="18"/>
      <c r="AL6338" s="18"/>
      <c r="AT6338" s="18"/>
      <c r="AU6338" s="91"/>
    </row>
    <row r="6339" ht="12.0" customHeight="1">
      <c r="A6339" s="97">
        <v>5803022.0</v>
      </c>
      <c r="B6339" s="92" t="s">
        <v>6783</v>
      </c>
      <c r="C6339" s="81"/>
      <c r="D6339" s="82">
        <v>653.8</v>
      </c>
      <c r="E6339" s="94" t="s">
        <v>458</v>
      </c>
      <c r="F6339" s="84">
        <f t="shared" si="511"/>
        <v>797.636</v>
      </c>
      <c r="G6339" s="95" t="s">
        <v>246</v>
      </c>
      <c r="H6339" s="69"/>
      <c r="I6339" s="76"/>
      <c r="J6339" s="76"/>
      <c r="K6339" s="88"/>
      <c r="N6339" s="18"/>
      <c r="P6339" s="4">
        <v>145.0</v>
      </c>
      <c r="Q6339" s="4"/>
      <c r="R6339" s="4"/>
      <c r="S6339" s="21"/>
      <c r="T6339" s="21"/>
      <c r="V6339" s="89"/>
      <c r="Z6339" s="73"/>
      <c r="AA6339" s="73">
        <v>1.0</v>
      </c>
      <c r="AB6339" s="4"/>
      <c r="AC6339" s="74"/>
      <c r="AD6339" s="75"/>
      <c r="AE6339" s="75"/>
      <c r="AF6339" s="76"/>
      <c r="AJ6339" s="90">
        <v>1403022.0</v>
      </c>
      <c r="AK6339" s="18"/>
      <c r="AL6339" s="18"/>
      <c r="AT6339" s="18"/>
      <c r="AU6339" s="91"/>
    </row>
    <row r="6340" ht="12.0" customHeight="1">
      <c r="A6340" s="115">
        <v>1403023.0</v>
      </c>
      <c r="B6340" s="92" t="s">
        <v>6784</v>
      </c>
      <c r="C6340" s="81"/>
      <c r="D6340" s="82">
        <v>404.81</v>
      </c>
      <c r="E6340" s="83" t="s">
        <v>245</v>
      </c>
      <c r="F6340" s="127">
        <f t="shared" si="511"/>
        <v>493.8682</v>
      </c>
      <c r="G6340" s="95" t="s">
        <v>246</v>
      </c>
      <c r="H6340" s="69"/>
      <c r="I6340" s="76"/>
      <c r="J6340" s="76"/>
      <c r="K6340" s="88"/>
      <c r="N6340" s="18"/>
      <c r="P6340" s="4">
        <v>145.0</v>
      </c>
      <c r="Q6340" s="4"/>
      <c r="R6340" s="4"/>
      <c r="S6340" s="21"/>
      <c r="T6340" s="21"/>
      <c r="V6340" s="89"/>
      <c r="Z6340" s="73"/>
      <c r="AA6340" s="73">
        <v>0.0</v>
      </c>
      <c r="AB6340" s="4"/>
      <c r="AC6340" s="74"/>
      <c r="AD6340" s="75"/>
      <c r="AE6340" s="75"/>
      <c r="AF6340" s="76"/>
      <c r="AJ6340" s="90"/>
      <c r="AK6340" s="18"/>
      <c r="AL6340" s="18"/>
      <c r="AT6340" s="18"/>
      <c r="AU6340" s="91"/>
    </row>
    <row r="6341" ht="12.0" customHeight="1">
      <c r="A6341" s="97">
        <v>5803024.0</v>
      </c>
      <c r="B6341" s="92" t="s">
        <v>6785</v>
      </c>
      <c r="C6341" s="81"/>
      <c r="D6341" s="82">
        <v>653.8</v>
      </c>
      <c r="E6341" s="94" t="s">
        <v>245</v>
      </c>
      <c r="F6341" s="84">
        <f t="shared" si="511"/>
        <v>797.636</v>
      </c>
      <c r="G6341" s="95" t="s">
        <v>246</v>
      </c>
      <c r="H6341" s="69"/>
      <c r="I6341" s="76"/>
      <c r="J6341" s="76"/>
      <c r="K6341" s="88"/>
      <c r="N6341" s="18"/>
      <c r="P6341" s="4">
        <v>145.0</v>
      </c>
      <c r="Q6341" s="4"/>
      <c r="R6341" s="4"/>
      <c r="S6341" s="21"/>
      <c r="T6341" s="21"/>
      <c r="V6341" s="89"/>
      <c r="Z6341" s="73"/>
      <c r="AA6341" s="73">
        <v>4.998904709748089</v>
      </c>
      <c r="AB6341" s="4"/>
      <c r="AC6341" s="74"/>
      <c r="AD6341" s="75"/>
      <c r="AE6341" s="75"/>
      <c r="AF6341" s="76"/>
      <c r="AJ6341" s="90">
        <v>1403024.0</v>
      </c>
      <c r="AK6341" s="18"/>
      <c r="AL6341" s="18"/>
      <c r="AT6341" s="18"/>
      <c r="AU6341" s="91"/>
    </row>
    <row r="6342" ht="12.0" customHeight="1">
      <c r="A6342" s="115">
        <v>1403025.0</v>
      </c>
      <c r="B6342" s="92" t="s">
        <v>6786</v>
      </c>
      <c r="C6342" s="81"/>
      <c r="D6342" s="82">
        <v>448.8</v>
      </c>
      <c r="E6342" s="83" t="s">
        <v>245</v>
      </c>
      <c r="F6342" s="127">
        <f t="shared" si="511"/>
        <v>547.536</v>
      </c>
      <c r="G6342" s="95" t="s">
        <v>246</v>
      </c>
      <c r="H6342" s="69"/>
      <c r="I6342" s="76"/>
      <c r="J6342" s="76"/>
      <c r="K6342" s="88"/>
      <c r="N6342" s="18"/>
      <c r="P6342" s="4">
        <v>145.0</v>
      </c>
      <c r="Q6342" s="4"/>
      <c r="R6342" s="4"/>
      <c r="S6342" s="21"/>
      <c r="T6342" s="21"/>
      <c r="V6342" s="89"/>
      <c r="Z6342" s="73"/>
      <c r="AA6342" s="73">
        <v>0.0</v>
      </c>
      <c r="AB6342" s="4"/>
      <c r="AC6342" s="74"/>
      <c r="AD6342" s="75"/>
      <c r="AE6342" s="75"/>
      <c r="AF6342" s="76"/>
      <c r="AJ6342" s="90"/>
      <c r="AK6342" s="18"/>
      <c r="AL6342" s="18"/>
      <c r="AT6342" s="18"/>
      <c r="AU6342" s="91"/>
    </row>
    <row r="6343" ht="12.0" customHeight="1">
      <c r="A6343" s="97">
        <v>5803026.0</v>
      </c>
      <c r="B6343" s="92" t="s">
        <v>6787</v>
      </c>
      <c r="C6343" s="81"/>
      <c r="D6343" s="82">
        <v>676.41</v>
      </c>
      <c r="E6343" s="94" t="s">
        <v>458</v>
      </c>
      <c r="F6343" s="84">
        <f t="shared" si="511"/>
        <v>825.2202</v>
      </c>
      <c r="G6343" s="95" t="s">
        <v>246</v>
      </c>
      <c r="H6343" s="69"/>
      <c r="I6343" s="76"/>
      <c r="J6343" s="76"/>
      <c r="K6343" s="88"/>
      <c r="N6343" s="18"/>
      <c r="P6343" s="4">
        <v>145.0</v>
      </c>
      <c r="Q6343" s="4"/>
      <c r="R6343" s="4"/>
      <c r="S6343" s="21"/>
      <c r="T6343" s="21"/>
      <c r="V6343" s="89"/>
      <c r="Z6343" s="73"/>
      <c r="AA6343" s="73">
        <v>1.0</v>
      </c>
      <c r="AB6343" s="4"/>
      <c r="AC6343" s="74"/>
      <c r="AD6343" s="75"/>
      <c r="AE6343" s="75"/>
      <c r="AF6343" s="76"/>
      <c r="AJ6343" s="90">
        <v>1403026.0</v>
      </c>
      <c r="AK6343" s="18"/>
      <c r="AL6343" s="18"/>
      <c r="AT6343" s="18"/>
      <c r="AU6343" s="91"/>
    </row>
    <row r="6344" ht="12.0" customHeight="1">
      <c r="A6344" s="97">
        <v>1403027.0</v>
      </c>
      <c r="B6344" s="92" t="s">
        <v>6788</v>
      </c>
      <c r="C6344" s="81"/>
      <c r="D6344" s="82">
        <v>711.86</v>
      </c>
      <c r="E6344" s="94" t="s">
        <v>245</v>
      </c>
      <c r="F6344" s="84">
        <f t="shared" si="511"/>
        <v>868.4692</v>
      </c>
      <c r="G6344" s="95" t="s">
        <v>246</v>
      </c>
      <c r="H6344" s="69"/>
      <c r="I6344" s="76"/>
      <c r="J6344" s="76"/>
      <c r="K6344" s="88"/>
      <c r="N6344" s="18"/>
      <c r="P6344" s="4">
        <v>145.0</v>
      </c>
      <c r="Q6344" s="4"/>
      <c r="R6344" s="4"/>
      <c r="S6344" s="21"/>
      <c r="T6344" s="21"/>
      <c r="V6344" s="89"/>
      <c r="Z6344" s="73"/>
      <c r="AA6344" s="73">
        <v>4.999597617897962</v>
      </c>
      <c r="AB6344" s="4"/>
      <c r="AC6344" s="74"/>
      <c r="AD6344" s="75"/>
      <c r="AE6344" s="75"/>
      <c r="AF6344" s="76"/>
      <c r="AJ6344" s="90"/>
      <c r="AK6344" s="18"/>
      <c r="AL6344" s="18"/>
      <c r="AT6344" s="18"/>
      <c r="AU6344" s="91"/>
    </row>
    <row r="6345" ht="12.0" customHeight="1">
      <c r="A6345" s="97">
        <v>1403028.0</v>
      </c>
      <c r="B6345" s="92" t="s">
        <v>6789</v>
      </c>
      <c r="C6345" s="81"/>
      <c r="D6345" s="82">
        <v>578.48</v>
      </c>
      <c r="E6345" s="94" t="s">
        <v>245</v>
      </c>
      <c r="F6345" s="84">
        <f t="shared" si="511"/>
        <v>705.7456</v>
      </c>
      <c r="G6345" s="95" t="s">
        <v>246</v>
      </c>
      <c r="H6345" s="69"/>
      <c r="I6345" s="76"/>
      <c r="J6345" s="76"/>
      <c r="K6345" s="88"/>
      <c r="N6345" s="18"/>
      <c r="P6345" s="4">
        <v>145.0</v>
      </c>
      <c r="Q6345" s="4"/>
      <c r="R6345" s="4"/>
      <c r="S6345" s="21"/>
      <c r="T6345" s="21"/>
      <c r="V6345" s="89"/>
      <c r="Z6345" s="73"/>
      <c r="AA6345" s="73">
        <v>0.0</v>
      </c>
      <c r="AB6345" s="4"/>
      <c r="AC6345" s="74"/>
      <c r="AD6345" s="75"/>
      <c r="AE6345" s="75"/>
      <c r="AF6345" s="76"/>
      <c r="AJ6345" s="90"/>
      <c r="AK6345" s="18"/>
      <c r="AL6345" s="18"/>
      <c r="AT6345" s="18"/>
      <c r="AU6345" s="91"/>
    </row>
    <row r="6346" ht="12.0" customHeight="1">
      <c r="A6346" s="97">
        <v>1403029.0</v>
      </c>
      <c r="B6346" s="92" t="s">
        <v>6790</v>
      </c>
      <c r="C6346" s="81"/>
      <c r="D6346" s="82">
        <v>711.86</v>
      </c>
      <c r="E6346" s="94"/>
      <c r="F6346" s="84">
        <f t="shared" si="511"/>
        <v>868.4692</v>
      </c>
      <c r="G6346" s="95" t="s">
        <v>246</v>
      </c>
      <c r="H6346" s="69"/>
      <c r="I6346" s="76"/>
      <c r="J6346" s="76"/>
      <c r="K6346" s="88"/>
      <c r="N6346" s="18"/>
      <c r="P6346" s="4">
        <v>145.0</v>
      </c>
      <c r="Q6346" s="4"/>
      <c r="R6346" s="4"/>
      <c r="S6346" s="21"/>
      <c r="T6346" s="21"/>
      <c r="V6346" s="89"/>
      <c r="Z6346" s="73"/>
      <c r="AA6346" s="73">
        <v>4.999597617897962</v>
      </c>
      <c r="AB6346" s="4"/>
      <c r="AC6346" s="74"/>
      <c r="AD6346" s="75"/>
      <c r="AE6346" s="75"/>
      <c r="AF6346" s="76"/>
      <c r="AJ6346" s="90"/>
      <c r="AK6346" s="18"/>
      <c r="AL6346" s="18"/>
      <c r="AT6346" s="18"/>
      <c r="AU6346" s="91"/>
    </row>
    <row r="6347" ht="12.0" customHeight="1">
      <c r="A6347" s="97">
        <v>5803030.0</v>
      </c>
      <c r="B6347" s="92" t="s">
        <v>6791</v>
      </c>
      <c r="C6347" s="81"/>
      <c r="D6347" s="82">
        <v>809.19</v>
      </c>
      <c r="E6347" s="94" t="s">
        <v>245</v>
      </c>
      <c r="F6347" s="84">
        <f t="shared" si="511"/>
        <v>987.2118</v>
      </c>
      <c r="G6347" s="95" t="s">
        <v>246</v>
      </c>
      <c r="H6347" s="69"/>
      <c r="I6347" s="76"/>
      <c r="J6347" s="76"/>
      <c r="K6347" s="88"/>
      <c r="N6347" s="18"/>
      <c r="P6347" s="4">
        <v>145.0</v>
      </c>
      <c r="Q6347" s="4"/>
      <c r="R6347" s="4"/>
      <c r="S6347" s="21"/>
      <c r="T6347" s="21"/>
      <c r="V6347" s="89"/>
      <c r="Z6347" s="73"/>
      <c r="AA6347" s="73">
        <v>0.0</v>
      </c>
      <c r="AB6347" s="4"/>
      <c r="AC6347" s="74"/>
      <c r="AD6347" s="75"/>
      <c r="AE6347" s="75"/>
      <c r="AF6347" s="76"/>
      <c r="AJ6347" s="90">
        <v>1403030.0</v>
      </c>
      <c r="AK6347" s="18"/>
      <c r="AL6347" s="18"/>
      <c r="AT6347" s="18"/>
      <c r="AU6347" s="91"/>
    </row>
    <row r="6348" ht="12.0" customHeight="1">
      <c r="A6348" s="97">
        <v>1403031.0</v>
      </c>
      <c r="B6348" s="92" t="s">
        <v>6792</v>
      </c>
      <c r="C6348" s="81"/>
      <c r="D6348" s="82">
        <v>1079.45</v>
      </c>
      <c r="E6348" s="94"/>
      <c r="F6348" s="84">
        <f t="shared" si="511"/>
        <v>1316.929</v>
      </c>
      <c r="G6348" s="95" t="s">
        <v>246</v>
      </c>
      <c r="H6348" s="69"/>
      <c r="I6348" s="76"/>
      <c r="J6348" s="76"/>
      <c r="K6348" s="88"/>
      <c r="N6348" s="18"/>
      <c r="P6348" s="4">
        <v>145.0</v>
      </c>
      <c r="Q6348" s="4"/>
      <c r="R6348" s="4"/>
      <c r="S6348" s="21"/>
      <c r="T6348" s="21"/>
      <c r="V6348" s="89"/>
      <c r="Z6348" s="73"/>
      <c r="AA6348" s="73">
        <v>4.999336606076696</v>
      </c>
      <c r="AB6348" s="4"/>
      <c r="AC6348" s="74"/>
      <c r="AD6348" s="75"/>
      <c r="AE6348" s="75"/>
      <c r="AF6348" s="76"/>
      <c r="AJ6348" s="90"/>
      <c r="AK6348" s="18"/>
      <c r="AL6348" s="18"/>
      <c r="AT6348" s="18"/>
      <c r="AU6348" s="91"/>
    </row>
    <row r="6349" ht="12.0" customHeight="1">
      <c r="A6349" s="97">
        <v>5803032.0</v>
      </c>
      <c r="B6349" s="92" t="s">
        <v>6793</v>
      </c>
      <c r="C6349" s="81"/>
      <c r="D6349" s="82">
        <v>865.46</v>
      </c>
      <c r="E6349" s="94" t="s">
        <v>245</v>
      </c>
      <c r="F6349" s="84">
        <f t="shared" si="511"/>
        <v>1055.8612</v>
      </c>
      <c r="G6349" s="95" t="s">
        <v>246</v>
      </c>
      <c r="H6349" s="69"/>
      <c r="I6349" s="76"/>
      <c r="J6349" s="76"/>
      <c r="K6349" s="88"/>
      <c r="N6349" s="18"/>
      <c r="P6349" s="4">
        <v>145.0</v>
      </c>
      <c r="Q6349" s="4"/>
      <c r="R6349" s="4"/>
      <c r="S6349" s="21"/>
      <c r="T6349" s="21"/>
      <c r="V6349" s="89"/>
      <c r="Z6349" s="73"/>
      <c r="AA6349" s="73">
        <v>5.0</v>
      </c>
      <c r="AB6349" s="4"/>
      <c r="AC6349" s="74"/>
      <c r="AD6349" s="75"/>
      <c r="AE6349" s="75"/>
      <c r="AF6349" s="76"/>
      <c r="AJ6349" s="90">
        <v>1403032.0</v>
      </c>
      <c r="AK6349" s="18"/>
      <c r="AL6349" s="18"/>
      <c r="AT6349" s="18"/>
      <c r="AU6349" s="91"/>
    </row>
    <row r="6350" ht="12.0" customHeight="1">
      <c r="A6350" s="97">
        <v>1403033.0</v>
      </c>
      <c r="B6350" s="92" t="s">
        <v>6794</v>
      </c>
      <c r="C6350" s="81"/>
      <c r="D6350" s="82">
        <v>1215.67</v>
      </c>
      <c r="E6350" s="94" t="s">
        <v>372</v>
      </c>
      <c r="F6350" s="84">
        <f t="shared" si="511"/>
        <v>1483.1174</v>
      </c>
      <c r="G6350" s="95" t="s">
        <v>246</v>
      </c>
      <c r="H6350" s="69"/>
      <c r="I6350" s="76"/>
      <c r="J6350" s="76"/>
      <c r="K6350" s="88"/>
      <c r="N6350" s="18"/>
      <c r="P6350" s="4">
        <v>145.0</v>
      </c>
      <c r="Q6350" s="4"/>
      <c r="R6350" s="4"/>
      <c r="S6350" s="21"/>
      <c r="T6350" s="21"/>
      <c r="V6350" s="89"/>
      <c r="Z6350" s="73"/>
      <c r="AA6350" s="73">
        <v>4.999941094002182</v>
      </c>
      <c r="AB6350" s="4"/>
      <c r="AC6350" s="74"/>
      <c r="AD6350" s="75"/>
      <c r="AE6350" s="75"/>
      <c r="AF6350" s="76"/>
      <c r="AJ6350" s="90"/>
      <c r="AK6350" s="18"/>
      <c r="AL6350" s="18"/>
      <c r="AT6350" s="18"/>
      <c r="AU6350" s="91"/>
    </row>
    <row r="6351" ht="12.0" customHeight="1">
      <c r="A6351" s="115">
        <v>1403034.0</v>
      </c>
      <c r="B6351" s="92" t="s">
        <v>6795</v>
      </c>
      <c r="C6351" s="81"/>
      <c r="D6351" s="82">
        <v>1013.74</v>
      </c>
      <c r="E6351" s="83" t="s">
        <v>245</v>
      </c>
      <c r="F6351" s="127">
        <f t="shared" si="511"/>
        <v>1236.7628</v>
      </c>
      <c r="G6351" s="95" t="s">
        <v>246</v>
      </c>
      <c r="H6351" s="69"/>
      <c r="I6351" s="76"/>
      <c r="J6351" s="76"/>
      <c r="K6351" s="88"/>
      <c r="N6351" s="18"/>
      <c r="P6351" s="4">
        <v>145.0</v>
      </c>
      <c r="Q6351" s="4"/>
      <c r="R6351" s="4"/>
      <c r="S6351" s="21"/>
      <c r="T6351" s="21"/>
      <c r="V6351" s="89"/>
      <c r="Z6351" s="73"/>
      <c r="AA6351" s="73">
        <v>0.0</v>
      </c>
      <c r="AB6351" s="4"/>
      <c r="AC6351" s="74"/>
      <c r="AD6351" s="75"/>
      <c r="AE6351" s="75"/>
      <c r="AF6351" s="76"/>
      <c r="AJ6351" s="90"/>
      <c r="AK6351" s="18"/>
      <c r="AL6351" s="18"/>
      <c r="AT6351" s="18"/>
      <c r="AU6351" s="91"/>
    </row>
    <row r="6352" ht="12.0" customHeight="1">
      <c r="A6352" s="109">
        <v>5803035.0</v>
      </c>
      <c r="B6352" s="110" t="s">
        <v>6796</v>
      </c>
      <c r="C6352" s="81"/>
      <c r="D6352" s="82">
        <v>1682.58</v>
      </c>
      <c r="E6352" s="121" t="s">
        <v>245</v>
      </c>
      <c r="F6352" s="128">
        <f t="shared" si="511"/>
        <v>2052.7476</v>
      </c>
      <c r="G6352" s="112" t="s">
        <v>246</v>
      </c>
      <c r="H6352" s="69"/>
      <c r="I6352" s="76"/>
      <c r="J6352" s="76"/>
      <c r="K6352" s="88"/>
      <c r="N6352" s="18"/>
      <c r="P6352" s="4">
        <v>145.0</v>
      </c>
      <c r="Q6352" s="4"/>
      <c r="R6352" s="4"/>
      <c r="S6352" s="21"/>
      <c r="T6352" s="21"/>
      <c r="V6352" s="89"/>
      <c r="Z6352" s="73"/>
      <c r="AA6352" s="73">
        <v>1.0</v>
      </c>
      <c r="AB6352" s="4"/>
      <c r="AC6352" s="74"/>
      <c r="AD6352" s="75"/>
      <c r="AE6352" s="75"/>
      <c r="AF6352" s="76"/>
      <c r="AJ6352" s="90">
        <v>1403035.0</v>
      </c>
      <c r="AK6352" s="18"/>
      <c r="AL6352" s="18"/>
      <c r="AT6352" s="18"/>
      <c r="AU6352" s="91"/>
    </row>
    <row r="6353" ht="75.0" customHeight="1">
      <c r="A6353" s="62">
        <v>231.0</v>
      </c>
      <c r="B6353" s="113" t="s">
        <v>6797</v>
      </c>
      <c r="C6353" s="66"/>
      <c r="D6353" s="82"/>
      <c r="E6353" s="66"/>
      <c r="F6353" s="114"/>
      <c r="G6353" s="68"/>
      <c r="H6353" s="69"/>
      <c r="I6353" s="70"/>
      <c r="J6353" s="71"/>
      <c r="K6353" s="71"/>
      <c r="N6353" s="18"/>
      <c r="P6353" s="4">
        <v>146.0</v>
      </c>
      <c r="Q6353" s="4"/>
      <c r="R6353" s="5"/>
      <c r="S6353" s="21"/>
      <c r="T6353" s="21"/>
      <c r="V6353" s="72"/>
      <c r="Z6353" s="73"/>
      <c r="AA6353" s="73"/>
      <c r="AB6353" s="4"/>
      <c r="AC6353" s="74"/>
      <c r="AD6353" s="75"/>
      <c r="AE6353" s="75"/>
      <c r="AF6353" s="76"/>
      <c r="AJ6353" s="90"/>
      <c r="AK6353" s="18"/>
      <c r="AL6353" s="18"/>
      <c r="AT6353" s="18"/>
      <c r="AU6353" s="91"/>
    </row>
    <row r="6354" ht="12.0" customHeight="1">
      <c r="A6354" s="79">
        <v>1402001.0</v>
      </c>
      <c r="B6354" s="80" t="s">
        <v>6798</v>
      </c>
      <c r="C6354" s="81"/>
      <c r="D6354" s="82">
        <v>722.01</v>
      </c>
      <c r="E6354" s="83" t="s">
        <v>245</v>
      </c>
      <c r="F6354" s="84">
        <f t="shared" ref="F6354:F6382" si="512">D6354*1.22</f>
        <v>880.8522</v>
      </c>
      <c r="G6354" s="85" t="s">
        <v>246</v>
      </c>
      <c r="H6354" s="69"/>
      <c r="I6354" s="87" t="s">
        <v>538</v>
      </c>
      <c r="J6354" s="76"/>
      <c r="K6354" s="88"/>
      <c r="N6354" s="18"/>
      <c r="P6354" s="4">
        <v>146.0</v>
      </c>
      <c r="Q6354" s="4"/>
      <c r="R6354" s="4"/>
      <c r="S6354" s="21"/>
      <c r="T6354" s="21"/>
      <c r="V6354" s="89"/>
      <c r="Z6354" s="73"/>
      <c r="AA6354" s="73">
        <v>5.000694265368054</v>
      </c>
      <c r="AB6354" s="4"/>
      <c r="AC6354" s="74"/>
      <c r="AD6354" s="75"/>
      <c r="AE6354" s="75"/>
      <c r="AF6354" s="76"/>
      <c r="AJ6354" s="90"/>
      <c r="AK6354" s="18"/>
      <c r="AL6354" s="18"/>
      <c r="AT6354" s="18"/>
      <c r="AU6354" s="91"/>
    </row>
    <row r="6355" ht="12.0" customHeight="1">
      <c r="A6355" s="97">
        <v>1402002.0</v>
      </c>
      <c r="B6355" s="92" t="s">
        <v>6799</v>
      </c>
      <c r="C6355" s="81"/>
      <c r="D6355" s="82">
        <v>496.74</v>
      </c>
      <c r="E6355" s="83" t="s">
        <v>245</v>
      </c>
      <c r="F6355" s="127">
        <f t="shared" si="512"/>
        <v>606.0228</v>
      </c>
      <c r="G6355" s="95" t="s">
        <v>246</v>
      </c>
      <c r="H6355" s="69"/>
      <c r="I6355" s="187" t="s">
        <v>6800</v>
      </c>
      <c r="J6355" s="76"/>
      <c r="K6355" s="88"/>
      <c r="N6355" s="18"/>
      <c r="P6355" s="4">
        <v>146.0</v>
      </c>
      <c r="Q6355" s="4"/>
      <c r="R6355" s="4"/>
      <c r="S6355" s="21"/>
      <c r="T6355" s="21"/>
      <c r="V6355" s="89"/>
      <c r="Z6355" s="73"/>
      <c r="AA6355" s="73">
        <v>0.0</v>
      </c>
      <c r="AB6355" s="4"/>
      <c r="AC6355" s="74"/>
      <c r="AD6355" s="75"/>
      <c r="AE6355" s="75"/>
      <c r="AF6355" s="76"/>
      <c r="AJ6355" s="90"/>
      <c r="AK6355" s="18"/>
      <c r="AL6355" s="18"/>
      <c r="AT6355" s="18"/>
      <c r="AU6355" s="91"/>
    </row>
    <row r="6356" ht="12.0" customHeight="1">
      <c r="A6356" s="97">
        <v>5802003.0</v>
      </c>
      <c r="B6356" s="92" t="s">
        <v>6801</v>
      </c>
      <c r="C6356" s="81"/>
      <c r="D6356" s="82">
        <v>722.01</v>
      </c>
      <c r="E6356" s="94"/>
      <c r="F6356" s="84">
        <f t="shared" si="512"/>
        <v>880.8522</v>
      </c>
      <c r="G6356" s="95" t="s">
        <v>246</v>
      </c>
      <c r="H6356" s="69"/>
      <c r="I6356" s="188"/>
      <c r="J6356" s="76"/>
      <c r="K6356" s="88"/>
      <c r="N6356" s="18"/>
      <c r="P6356" s="4">
        <v>146.0</v>
      </c>
      <c r="Q6356" s="4"/>
      <c r="R6356" s="4"/>
      <c r="S6356" s="21"/>
      <c r="T6356" s="21"/>
      <c r="V6356" s="89"/>
      <c r="Z6356" s="73"/>
      <c r="AA6356" s="73">
        <v>5.000694265368054</v>
      </c>
      <c r="AB6356" s="4"/>
      <c r="AC6356" s="74"/>
      <c r="AD6356" s="75"/>
      <c r="AE6356" s="75"/>
      <c r="AF6356" s="76"/>
      <c r="AJ6356" s="90">
        <v>1402003.0</v>
      </c>
      <c r="AK6356" s="18"/>
      <c r="AL6356" s="18"/>
      <c r="AT6356" s="18"/>
      <c r="AU6356" s="91"/>
    </row>
    <row r="6357" ht="12.0" customHeight="1">
      <c r="A6357" s="97">
        <v>5802004.0</v>
      </c>
      <c r="B6357" s="92" t="s">
        <v>6802</v>
      </c>
      <c r="C6357" s="81"/>
      <c r="D6357" s="82">
        <v>724.73</v>
      </c>
      <c r="E6357" s="94" t="s">
        <v>372</v>
      </c>
      <c r="F6357" s="84">
        <f t="shared" si="512"/>
        <v>884.1706</v>
      </c>
      <c r="G6357" s="95" t="s">
        <v>246</v>
      </c>
      <c r="H6357" s="69"/>
      <c r="I6357" s="76"/>
      <c r="J6357" s="76"/>
      <c r="K6357" s="88"/>
      <c r="N6357" s="18"/>
      <c r="P6357" s="4">
        <v>146.0</v>
      </c>
      <c r="Q6357" s="4"/>
      <c r="R6357" s="4"/>
      <c r="S6357" s="21"/>
      <c r="T6357" s="21"/>
      <c r="V6357" s="89"/>
      <c r="Z6357" s="73"/>
      <c r="AA6357" s="73">
        <v>1.0</v>
      </c>
      <c r="AB6357" s="4"/>
      <c r="AC6357" s="74"/>
      <c r="AD6357" s="75"/>
      <c r="AE6357" s="75"/>
      <c r="AF6357" s="76"/>
      <c r="AJ6357" s="90">
        <v>1402004.0</v>
      </c>
      <c r="AK6357" s="18"/>
      <c r="AL6357" s="18"/>
      <c r="AT6357" s="18"/>
      <c r="AU6357" s="91"/>
    </row>
    <row r="6358" ht="12.0" customHeight="1">
      <c r="A6358" s="97">
        <v>1402005.0</v>
      </c>
      <c r="B6358" s="92" t="s">
        <v>6803</v>
      </c>
      <c r="C6358" s="81"/>
      <c r="D6358" s="82">
        <v>496.74</v>
      </c>
      <c r="E6358" s="83" t="s">
        <v>245</v>
      </c>
      <c r="F6358" s="127">
        <f t="shared" si="512"/>
        <v>606.0228</v>
      </c>
      <c r="G6358" s="95" t="s">
        <v>246</v>
      </c>
      <c r="H6358" s="69"/>
      <c r="I6358" s="187" t="s">
        <v>6804</v>
      </c>
      <c r="J6358" s="76"/>
      <c r="K6358" s="88"/>
      <c r="N6358" s="18"/>
      <c r="P6358" s="4">
        <v>146.0</v>
      </c>
      <c r="Q6358" s="4"/>
      <c r="R6358" s="4"/>
      <c r="S6358" s="21"/>
      <c r="T6358" s="21"/>
      <c r="V6358" s="89"/>
      <c r="Z6358" s="73"/>
      <c r="AA6358" s="73">
        <v>0.0</v>
      </c>
      <c r="AB6358" s="4"/>
      <c r="AC6358" s="74"/>
      <c r="AD6358" s="75"/>
      <c r="AE6358" s="75"/>
      <c r="AF6358" s="76"/>
      <c r="AJ6358" s="90"/>
      <c r="AK6358" s="18"/>
      <c r="AL6358" s="18"/>
      <c r="AT6358" s="18"/>
      <c r="AU6358" s="91"/>
    </row>
    <row r="6359" ht="12.0" customHeight="1">
      <c r="A6359" s="97">
        <v>5802006.0</v>
      </c>
      <c r="B6359" s="92" t="s">
        <v>6805</v>
      </c>
      <c r="C6359" s="81"/>
      <c r="D6359" s="82">
        <v>724.73</v>
      </c>
      <c r="E6359" s="94" t="s">
        <v>372</v>
      </c>
      <c r="F6359" s="84">
        <f t="shared" si="512"/>
        <v>884.1706</v>
      </c>
      <c r="G6359" s="95" t="s">
        <v>246</v>
      </c>
      <c r="H6359" s="69"/>
      <c r="I6359" s="188"/>
      <c r="J6359" s="76"/>
      <c r="K6359" s="88"/>
      <c r="N6359" s="18"/>
      <c r="P6359" s="4">
        <v>146.0</v>
      </c>
      <c r="Q6359" s="4"/>
      <c r="R6359" s="4"/>
      <c r="S6359" s="21"/>
      <c r="T6359" s="21"/>
      <c r="V6359" s="89"/>
      <c r="Z6359" s="73"/>
      <c r="AA6359" s="73">
        <v>4.9997035748868655</v>
      </c>
      <c r="AB6359" s="4"/>
      <c r="AC6359" s="74"/>
      <c r="AD6359" s="75"/>
      <c r="AE6359" s="75"/>
      <c r="AF6359" s="76"/>
      <c r="AJ6359" s="90">
        <v>1402006.0</v>
      </c>
      <c r="AK6359" s="18"/>
      <c r="AL6359" s="18"/>
      <c r="AT6359" s="18"/>
      <c r="AU6359" s="91"/>
    </row>
    <row r="6360" ht="12.0" customHeight="1">
      <c r="A6360" s="97">
        <v>5802007.0</v>
      </c>
      <c r="B6360" s="92" t="s">
        <v>6806</v>
      </c>
      <c r="C6360" s="81"/>
      <c r="D6360" s="82">
        <v>771.39</v>
      </c>
      <c r="E6360" s="94"/>
      <c r="F6360" s="84">
        <f t="shared" si="512"/>
        <v>941.0958</v>
      </c>
      <c r="G6360" s="95" t="s">
        <v>246</v>
      </c>
      <c r="H6360" s="69"/>
      <c r="I6360" s="76"/>
      <c r="J6360" s="76"/>
      <c r="K6360" s="88"/>
      <c r="N6360" s="18"/>
      <c r="P6360" s="4">
        <v>146.0</v>
      </c>
      <c r="Q6360" s="4"/>
      <c r="R6360" s="4"/>
      <c r="S6360" s="21"/>
      <c r="T6360" s="21"/>
      <c r="V6360" s="89"/>
      <c r="Z6360" s="73"/>
      <c r="AA6360" s="73">
        <v>1.0</v>
      </c>
      <c r="AB6360" s="4"/>
      <c r="AC6360" s="74"/>
      <c r="AD6360" s="75"/>
      <c r="AE6360" s="75"/>
      <c r="AF6360" s="76"/>
      <c r="AJ6360" s="90">
        <v>1402007.0</v>
      </c>
      <c r="AK6360" s="18"/>
      <c r="AL6360" s="18"/>
      <c r="AT6360" s="18"/>
      <c r="AU6360" s="91"/>
    </row>
    <row r="6361" ht="12.0" customHeight="1">
      <c r="A6361" s="97">
        <v>1402008.0</v>
      </c>
      <c r="B6361" s="92" t="s">
        <v>6807</v>
      </c>
      <c r="C6361" s="81"/>
      <c r="D6361" s="82">
        <v>771.39</v>
      </c>
      <c r="E6361" s="94" t="s">
        <v>372</v>
      </c>
      <c r="F6361" s="84">
        <f t="shared" si="512"/>
        <v>941.0958</v>
      </c>
      <c r="G6361" s="95" t="s">
        <v>246</v>
      </c>
      <c r="H6361" s="69"/>
      <c r="I6361" s="187" t="s">
        <v>6808</v>
      </c>
      <c r="J6361" s="76"/>
      <c r="K6361" s="88"/>
      <c r="N6361" s="18"/>
      <c r="P6361" s="4">
        <v>146.0</v>
      </c>
      <c r="Q6361" s="4"/>
      <c r="R6361" s="4"/>
      <c r="S6361" s="21"/>
      <c r="T6361" s="21"/>
      <c r="V6361" s="89"/>
      <c r="Z6361" s="73"/>
      <c r="AA6361" s="73">
        <v>4.9999071684521255</v>
      </c>
      <c r="AB6361" s="4"/>
      <c r="AC6361" s="74"/>
      <c r="AD6361" s="75"/>
      <c r="AE6361" s="75"/>
      <c r="AF6361" s="76"/>
      <c r="AJ6361" s="90"/>
      <c r="AK6361" s="18"/>
      <c r="AL6361" s="18"/>
      <c r="AT6361" s="18"/>
      <c r="AU6361" s="91"/>
    </row>
    <row r="6362" ht="12.0" customHeight="1">
      <c r="A6362" s="97">
        <v>5802009.0</v>
      </c>
      <c r="B6362" s="92" t="s">
        <v>6809</v>
      </c>
      <c r="C6362" s="81"/>
      <c r="D6362" s="82">
        <v>771.39</v>
      </c>
      <c r="E6362" s="94"/>
      <c r="F6362" s="84">
        <f t="shared" si="512"/>
        <v>941.0958</v>
      </c>
      <c r="G6362" s="95" t="s">
        <v>246</v>
      </c>
      <c r="H6362" s="69"/>
      <c r="I6362" s="188"/>
      <c r="J6362" s="76"/>
      <c r="K6362" s="88"/>
      <c r="N6362" s="18"/>
      <c r="P6362" s="4">
        <v>146.0</v>
      </c>
      <c r="Q6362" s="4"/>
      <c r="R6362" s="4"/>
      <c r="S6362" s="21"/>
      <c r="T6362" s="21"/>
      <c r="V6362" s="89"/>
      <c r="Z6362" s="73"/>
      <c r="AA6362" s="73">
        <v>4.9999071684521255</v>
      </c>
      <c r="AB6362" s="4"/>
      <c r="AC6362" s="74"/>
      <c r="AD6362" s="75"/>
      <c r="AE6362" s="75"/>
      <c r="AF6362" s="76"/>
      <c r="AJ6362" s="90">
        <v>1402009.0</v>
      </c>
      <c r="AK6362" s="18"/>
      <c r="AL6362" s="18"/>
      <c r="AT6362" s="18"/>
      <c r="AU6362" s="91"/>
    </row>
    <row r="6363" ht="12.0" customHeight="1">
      <c r="A6363" s="97">
        <v>1402010.0</v>
      </c>
      <c r="B6363" s="92" t="s">
        <v>6810</v>
      </c>
      <c r="C6363" s="81"/>
      <c r="D6363" s="82">
        <v>771.39</v>
      </c>
      <c r="E6363" s="94"/>
      <c r="F6363" s="84">
        <f t="shared" si="512"/>
        <v>941.0958</v>
      </c>
      <c r="G6363" s="95" t="s">
        <v>246</v>
      </c>
      <c r="H6363" s="69"/>
      <c r="I6363" s="76"/>
      <c r="J6363" s="76"/>
      <c r="K6363" s="88"/>
      <c r="N6363" s="18"/>
      <c r="P6363" s="4">
        <v>146.0</v>
      </c>
      <c r="Q6363" s="4"/>
      <c r="R6363" s="4"/>
      <c r="S6363" s="21"/>
      <c r="T6363" s="21"/>
      <c r="V6363" s="89"/>
      <c r="Z6363" s="73"/>
      <c r="AA6363" s="73">
        <v>4.9999071684521255</v>
      </c>
      <c r="AB6363" s="4"/>
      <c r="AC6363" s="74"/>
      <c r="AD6363" s="75"/>
      <c r="AE6363" s="75"/>
      <c r="AF6363" s="76"/>
      <c r="AJ6363" s="90"/>
      <c r="AK6363" s="18"/>
      <c r="AL6363" s="18"/>
      <c r="AT6363" s="18"/>
      <c r="AU6363" s="91"/>
    </row>
    <row r="6364" ht="12.0" customHeight="1">
      <c r="A6364" s="97">
        <v>5802011.0</v>
      </c>
      <c r="B6364" s="92" t="s">
        <v>6811</v>
      </c>
      <c r="C6364" s="81"/>
      <c r="D6364" s="82">
        <v>771.39</v>
      </c>
      <c r="E6364" s="94"/>
      <c r="F6364" s="84">
        <f t="shared" si="512"/>
        <v>941.0958</v>
      </c>
      <c r="G6364" s="95" t="s">
        <v>246</v>
      </c>
      <c r="H6364" s="69"/>
      <c r="I6364" s="76"/>
      <c r="J6364" s="76"/>
      <c r="K6364" s="88"/>
      <c r="N6364" s="18"/>
      <c r="P6364" s="4">
        <v>146.0</v>
      </c>
      <c r="Q6364" s="4"/>
      <c r="R6364" s="4"/>
      <c r="S6364" s="21"/>
      <c r="T6364" s="21"/>
      <c r="V6364" s="89"/>
      <c r="Z6364" s="73"/>
      <c r="AA6364" s="73">
        <v>1.0</v>
      </c>
      <c r="AB6364" s="4"/>
      <c r="AC6364" s="74"/>
      <c r="AD6364" s="75"/>
      <c r="AE6364" s="75"/>
      <c r="AF6364" s="76"/>
      <c r="AJ6364" s="90">
        <v>1402011.0</v>
      </c>
      <c r="AK6364" s="18"/>
      <c r="AL6364" s="18"/>
      <c r="AT6364" s="18"/>
      <c r="AU6364" s="91"/>
    </row>
    <row r="6365" ht="12.0" customHeight="1">
      <c r="A6365" s="97">
        <v>1402012.0</v>
      </c>
      <c r="B6365" s="92" t="s">
        <v>6812</v>
      </c>
      <c r="C6365" s="81"/>
      <c r="D6365" s="82">
        <v>771.39</v>
      </c>
      <c r="E6365" s="94"/>
      <c r="F6365" s="84">
        <f t="shared" si="512"/>
        <v>941.0958</v>
      </c>
      <c r="G6365" s="95" t="s">
        <v>246</v>
      </c>
      <c r="H6365" s="69"/>
      <c r="I6365" s="76"/>
      <c r="J6365" s="76"/>
      <c r="K6365" s="88"/>
      <c r="N6365" s="18"/>
      <c r="P6365" s="4">
        <v>146.0</v>
      </c>
      <c r="Q6365" s="4"/>
      <c r="R6365" s="4"/>
      <c r="S6365" s="21"/>
      <c r="T6365" s="21"/>
      <c r="V6365" s="89"/>
      <c r="Z6365" s="73"/>
      <c r="AA6365" s="73">
        <v>4.9999071684521255</v>
      </c>
      <c r="AB6365" s="4"/>
      <c r="AC6365" s="74"/>
      <c r="AD6365" s="75"/>
      <c r="AE6365" s="75"/>
      <c r="AF6365" s="76"/>
      <c r="AJ6365" s="90"/>
      <c r="AK6365" s="18"/>
      <c r="AL6365" s="18"/>
      <c r="AT6365" s="18"/>
      <c r="AU6365" s="91"/>
    </row>
    <row r="6366" ht="12.0" customHeight="1">
      <c r="A6366" s="97">
        <v>5802013.0</v>
      </c>
      <c r="B6366" s="92" t="s">
        <v>6813</v>
      </c>
      <c r="C6366" s="81"/>
      <c r="D6366" s="82">
        <v>966.85</v>
      </c>
      <c r="E6366" s="94"/>
      <c r="F6366" s="84">
        <f t="shared" si="512"/>
        <v>1179.557</v>
      </c>
      <c r="G6366" s="95" t="s">
        <v>246</v>
      </c>
      <c r="H6366" s="69"/>
      <c r="I6366" s="76"/>
      <c r="J6366" s="76"/>
      <c r="K6366" s="88"/>
      <c r="N6366" s="18"/>
      <c r="P6366" s="4">
        <v>146.0</v>
      </c>
      <c r="Q6366" s="4"/>
      <c r="R6366" s="4"/>
      <c r="S6366" s="21"/>
      <c r="T6366" s="21"/>
      <c r="V6366" s="89"/>
      <c r="Z6366" s="73"/>
      <c r="AA6366" s="73">
        <v>1.0</v>
      </c>
      <c r="AB6366" s="4"/>
      <c r="AC6366" s="74"/>
      <c r="AD6366" s="75"/>
      <c r="AE6366" s="75"/>
      <c r="AF6366" s="76"/>
      <c r="AJ6366" s="90">
        <v>1402013.0</v>
      </c>
      <c r="AK6366" s="18"/>
      <c r="AL6366" s="18"/>
      <c r="AT6366" s="18"/>
      <c r="AU6366" s="91"/>
    </row>
    <row r="6367" ht="12.0" customHeight="1">
      <c r="A6367" s="97">
        <v>1402014.0</v>
      </c>
      <c r="B6367" s="92" t="s">
        <v>6814</v>
      </c>
      <c r="C6367" s="81"/>
      <c r="D6367" s="82">
        <v>966.85</v>
      </c>
      <c r="E6367" s="94" t="s">
        <v>245</v>
      </c>
      <c r="F6367" s="84">
        <f t="shared" si="512"/>
        <v>1179.557</v>
      </c>
      <c r="G6367" s="95" t="s">
        <v>246</v>
      </c>
      <c r="H6367" s="69"/>
      <c r="I6367" s="76"/>
      <c r="J6367" s="76"/>
      <c r="K6367" s="88"/>
      <c r="N6367" s="18"/>
      <c r="P6367" s="4">
        <v>146.0</v>
      </c>
      <c r="Q6367" s="4"/>
      <c r="R6367" s="4"/>
      <c r="S6367" s="21"/>
      <c r="T6367" s="21"/>
      <c r="V6367" s="89"/>
      <c r="Z6367" s="73"/>
      <c r="AA6367" s="73">
        <v>4.999407477632275</v>
      </c>
      <c r="AB6367" s="4"/>
      <c r="AC6367" s="74"/>
      <c r="AD6367" s="75"/>
      <c r="AE6367" s="75"/>
      <c r="AF6367" s="76"/>
      <c r="AJ6367" s="90"/>
      <c r="AK6367" s="18"/>
      <c r="AL6367" s="18"/>
      <c r="AT6367" s="18"/>
      <c r="AU6367" s="91"/>
    </row>
    <row r="6368" ht="12.0" customHeight="1">
      <c r="A6368" s="97">
        <v>5802015.0</v>
      </c>
      <c r="B6368" s="92" t="s">
        <v>6815</v>
      </c>
      <c r="C6368" s="81"/>
      <c r="D6368" s="82">
        <v>966.85</v>
      </c>
      <c r="E6368" s="94"/>
      <c r="F6368" s="84">
        <f t="shared" si="512"/>
        <v>1179.557</v>
      </c>
      <c r="G6368" s="95" t="s">
        <v>246</v>
      </c>
      <c r="H6368" s="69"/>
      <c r="I6368" s="76"/>
      <c r="J6368" s="76"/>
      <c r="K6368" s="88"/>
      <c r="N6368" s="18"/>
      <c r="P6368" s="4">
        <v>146.0</v>
      </c>
      <c r="Q6368" s="4"/>
      <c r="R6368" s="4"/>
      <c r="S6368" s="21"/>
      <c r="T6368" s="21"/>
      <c r="V6368" s="89"/>
      <c r="Z6368" s="73"/>
      <c r="AA6368" s="73">
        <v>1.0</v>
      </c>
      <c r="AB6368" s="4"/>
      <c r="AC6368" s="74"/>
      <c r="AD6368" s="75"/>
      <c r="AE6368" s="75"/>
      <c r="AF6368" s="76"/>
      <c r="AJ6368" s="90">
        <v>1402015.0</v>
      </c>
      <c r="AK6368" s="18"/>
      <c r="AL6368" s="18"/>
      <c r="AT6368" s="18"/>
      <c r="AU6368" s="91"/>
    </row>
    <row r="6369" ht="12.0" customHeight="1">
      <c r="A6369" s="97">
        <v>1402016.0</v>
      </c>
      <c r="B6369" s="92" t="s">
        <v>6816</v>
      </c>
      <c r="C6369" s="81"/>
      <c r="D6369" s="82">
        <v>1114.01</v>
      </c>
      <c r="E6369" s="94" t="s">
        <v>372</v>
      </c>
      <c r="F6369" s="84">
        <f t="shared" si="512"/>
        <v>1359.0922</v>
      </c>
      <c r="G6369" s="95" t="s">
        <v>246</v>
      </c>
      <c r="H6369" s="69"/>
      <c r="I6369" s="76"/>
      <c r="J6369" s="76"/>
      <c r="K6369" s="88"/>
      <c r="N6369" s="18"/>
      <c r="P6369" s="4">
        <v>146.0</v>
      </c>
      <c r="Q6369" s="4"/>
      <c r="R6369" s="4"/>
      <c r="S6369" s="21"/>
      <c r="T6369" s="21"/>
      <c r="V6369" s="89"/>
      <c r="Z6369" s="73"/>
      <c r="AA6369" s="73">
        <v>4.999807155805257</v>
      </c>
      <c r="AB6369" s="4"/>
      <c r="AC6369" s="74"/>
      <c r="AD6369" s="75"/>
      <c r="AE6369" s="75"/>
      <c r="AF6369" s="76"/>
      <c r="AJ6369" s="90"/>
      <c r="AK6369" s="18"/>
      <c r="AL6369" s="18"/>
      <c r="AT6369" s="18"/>
      <c r="AU6369" s="91"/>
    </row>
    <row r="6370" ht="12.0" customHeight="1">
      <c r="A6370" s="97">
        <v>1402017.0</v>
      </c>
      <c r="B6370" s="92" t="s">
        <v>6817</v>
      </c>
      <c r="C6370" s="81"/>
      <c r="D6370" s="82">
        <v>887.38</v>
      </c>
      <c r="E6370" s="94"/>
      <c r="F6370" s="127">
        <f t="shared" si="512"/>
        <v>1082.6036</v>
      </c>
      <c r="G6370" s="95" t="s">
        <v>246</v>
      </c>
      <c r="H6370" s="69"/>
      <c r="I6370" s="76"/>
      <c r="J6370" s="76"/>
      <c r="K6370" s="88"/>
      <c r="N6370" s="18"/>
      <c r="P6370" s="4">
        <v>146.0</v>
      </c>
      <c r="Q6370" s="4"/>
      <c r="R6370" s="4"/>
      <c r="S6370" s="21"/>
      <c r="T6370" s="21"/>
      <c r="V6370" s="89"/>
      <c r="Z6370" s="73"/>
      <c r="AA6370" s="73">
        <v>0.0</v>
      </c>
      <c r="AB6370" s="4"/>
      <c r="AC6370" s="74"/>
      <c r="AD6370" s="75"/>
      <c r="AE6370" s="75"/>
      <c r="AF6370" s="76"/>
      <c r="AJ6370" s="90"/>
      <c r="AK6370" s="18"/>
      <c r="AL6370" s="18"/>
      <c r="AT6370" s="18"/>
      <c r="AU6370" s="91"/>
    </row>
    <row r="6371" ht="12.0" customHeight="1">
      <c r="A6371" s="97">
        <v>1402018.0</v>
      </c>
      <c r="B6371" s="92" t="s">
        <v>6818</v>
      </c>
      <c r="C6371" s="81"/>
      <c r="D6371" s="82">
        <v>887.38</v>
      </c>
      <c r="E6371" s="83" t="s">
        <v>245</v>
      </c>
      <c r="F6371" s="127">
        <f t="shared" si="512"/>
        <v>1082.6036</v>
      </c>
      <c r="G6371" s="95" t="s">
        <v>246</v>
      </c>
      <c r="H6371" s="69"/>
      <c r="I6371" s="76"/>
      <c r="J6371" s="76"/>
      <c r="K6371" s="88"/>
      <c r="N6371" s="18"/>
      <c r="P6371" s="4">
        <v>146.0</v>
      </c>
      <c r="Q6371" s="4"/>
      <c r="R6371" s="4"/>
      <c r="S6371" s="21"/>
      <c r="T6371" s="21"/>
      <c r="V6371" s="89"/>
      <c r="Z6371" s="73"/>
      <c r="AA6371" s="73">
        <v>0.0</v>
      </c>
      <c r="AB6371" s="4"/>
      <c r="AC6371" s="74"/>
      <c r="AD6371" s="75"/>
      <c r="AE6371" s="75"/>
      <c r="AF6371" s="76"/>
      <c r="AJ6371" s="90"/>
      <c r="AK6371" s="18"/>
      <c r="AL6371" s="18"/>
      <c r="AT6371" s="18"/>
      <c r="AU6371" s="91"/>
    </row>
    <row r="6372" ht="12.0" customHeight="1">
      <c r="A6372" s="97">
        <v>1402019.0</v>
      </c>
      <c r="B6372" s="92" t="s">
        <v>6819</v>
      </c>
      <c r="C6372" s="81"/>
      <c r="D6372" s="82">
        <v>1271.41</v>
      </c>
      <c r="E6372" s="94" t="s">
        <v>372</v>
      </c>
      <c r="F6372" s="84">
        <f t="shared" si="512"/>
        <v>1551.1202</v>
      </c>
      <c r="G6372" s="95" t="s">
        <v>246</v>
      </c>
      <c r="H6372" s="69"/>
      <c r="I6372" s="76"/>
      <c r="J6372" s="76"/>
      <c r="K6372" s="88"/>
      <c r="N6372" s="18"/>
      <c r="P6372" s="4">
        <v>146.0</v>
      </c>
      <c r="Q6372" s="4"/>
      <c r="R6372" s="4"/>
      <c r="S6372" s="21"/>
      <c r="T6372" s="21"/>
      <c r="V6372" s="89"/>
      <c r="Z6372" s="73"/>
      <c r="AA6372" s="73">
        <v>5.000337936783296</v>
      </c>
      <c r="AB6372" s="4"/>
      <c r="AC6372" s="74"/>
      <c r="AD6372" s="75"/>
      <c r="AE6372" s="75"/>
      <c r="AF6372" s="76"/>
      <c r="AJ6372" s="90"/>
      <c r="AK6372" s="18"/>
      <c r="AL6372" s="18"/>
      <c r="AT6372" s="18"/>
      <c r="AU6372" s="91"/>
    </row>
    <row r="6373" ht="12.0" customHeight="1">
      <c r="A6373" s="97">
        <v>1402020.0</v>
      </c>
      <c r="B6373" s="92" t="s">
        <v>6820</v>
      </c>
      <c r="C6373" s="81"/>
      <c r="D6373" s="82">
        <v>1080.29</v>
      </c>
      <c r="E6373" s="83" t="s">
        <v>245</v>
      </c>
      <c r="F6373" s="127">
        <f t="shared" si="512"/>
        <v>1317.9538</v>
      </c>
      <c r="G6373" s="95" t="s">
        <v>246</v>
      </c>
      <c r="H6373" s="69"/>
      <c r="I6373" s="76"/>
      <c r="J6373" s="76"/>
      <c r="K6373" s="88"/>
      <c r="N6373" s="18"/>
      <c r="P6373" s="4">
        <v>146.0</v>
      </c>
      <c r="Q6373" s="4"/>
      <c r="R6373" s="4"/>
      <c r="S6373" s="21"/>
      <c r="T6373" s="21"/>
      <c r="V6373" s="89"/>
      <c r="Z6373" s="73"/>
      <c r="AA6373" s="73">
        <v>0.0</v>
      </c>
      <c r="AB6373" s="4"/>
      <c r="AC6373" s="74"/>
      <c r="AD6373" s="75"/>
      <c r="AE6373" s="75"/>
      <c r="AF6373" s="76"/>
      <c r="AJ6373" s="90"/>
      <c r="AK6373" s="18"/>
      <c r="AL6373" s="18"/>
      <c r="AT6373" s="18"/>
      <c r="AU6373" s="91"/>
    </row>
    <row r="6374" ht="12.0" customHeight="1">
      <c r="A6374" s="97">
        <v>5802021.0</v>
      </c>
      <c r="B6374" s="92" t="s">
        <v>6821</v>
      </c>
      <c r="C6374" s="81"/>
      <c r="D6374" s="82">
        <v>1271.41</v>
      </c>
      <c r="E6374" s="94"/>
      <c r="F6374" s="84">
        <f t="shared" si="512"/>
        <v>1551.1202</v>
      </c>
      <c r="G6374" s="95" t="s">
        <v>246</v>
      </c>
      <c r="H6374" s="69"/>
      <c r="I6374" s="76"/>
      <c r="J6374" s="76"/>
      <c r="K6374" s="88"/>
      <c r="N6374" s="18"/>
      <c r="P6374" s="4">
        <v>146.0</v>
      </c>
      <c r="Q6374" s="4"/>
      <c r="R6374" s="4"/>
      <c r="S6374" s="21"/>
      <c r="T6374" s="21"/>
      <c r="V6374" s="89"/>
      <c r="Z6374" s="73"/>
      <c r="AA6374" s="73">
        <v>1.0</v>
      </c>
      <c r="AB6374" s="4"/>
      <c r="AC6374" s="74"/>
      <c r="AD6374" s="75"/>
      <c r="AE6374" s="75"/>
      <c r="AF6374" s="76"/>
      <c r="AJ6374" s="90">
        <v>1402021.0</v>
      </c>
      <c r="AK6374" s="18"/>
      <c r="AL6374" s="18"/>
      <c r="AT6374" s="18"/>
      <c r="AU6374" s="91"/>
    </row>
    <row r="6375" ht="12.0" customHeight="1">
      <c r="A6375" s="97">
        <v>5802022.0</v>
      </c>
      <c r="B6375" s="92" t="s">
        <v>6822</v>
      </c>
      <c r="C6375" s="81"/>
      <c r="D6375" s="82">
        <v>1345.58</v>
      </c>
      <c r="E6375" s="94"/>
      <c r="F6375" s="84">
        <f t="shared" si="512"/>
        <v>1641.6076</v>
      </c>
      <c r="G6375" s="95" t="s">
        <v>246</v>
      </c>
      <c r="H6375" s="69"/>
      <c r="I6375" s="76"/>
      <c r="J6375" s="76"/>
      <c r="K6375" s="88"/>
      <c r="N6375" s="18"/>
      <c r="P6375" s="4">
        <v>146.0</v>
      </c>
      <c r="Q6375" s="4"/>
      <c r="R6375" s="4"/>
      <c r="S6375" s="21"/>
      <c r="T6375" s="21"/>
      <c r="V6375" s="89"/>
      <c r="Z6375" s="73"/>
      <c r="AA6375" s="73">
        <v>5.000425749318794</v>
      </c>
      <c r="AB6375" s="4"/>
      <c r="AC6375" s="74"/>
      <c r="AD6375" s="75"/>
      <c r="AE6375" s="75"/>
      <c r="AF6375" s="76"/>
      <c r="AJ6375" s="90">
        <v>1402022.0</v>
      </c>
      <c r="AK6375" s="18"/>
      <c r="AL6375" s="18"/>
      <c r="AT6375" s="18"/>
      <c r="AU6375" s="91"/>
    </row>
    <row r="6376" ht="12.0" customHeight="1">
      <c r="A6376" s="97">
        <v>1402023.0</v>
      </c>
      <c r="B6376" s="92" t="s">
        <v>6823</v>
      </c>
      <c r="C6376" s="81"/>
      <c r="D6376" s="82">
        <v>1080.29</v>
      </c>
      <c r="E6376" s="83" t="s">
        <v>245</v>
      </c>
      <c r="F6376" s="127">
        <f t="shared" si="512"/>
        <v>1317.9538</v>
      </c>
      <c r="G6376" s="95" t="s">
        <v>246</v>
      </c>
      <c r="H6376" s="69"/>
      <c r="I6376" s="76"/>
      <c r="J6376" s="76"/>
      <c r="K6376" s="88"/>
      <c r="N6376" s="18"/>
      <c r="P6376" s="4">
        <v>146.0</v>
      </c>
      <c r="Q6376" s="4"/>
      <c r="R6376" s="4"/>
      <c r="S6376" s="21"/>
      <c r="T6376" s="21"/>
      <c r="V6376" s="89"/>
      <c r="Z6376" s="73"/>
      <c r="AA6376" s="73">
        <v>0.0</v>
      </c>
      <c r="AB6376" s="4"/>
      <c r="AC6376" s="74"/>
      <c r="AD6376" s="75"/>
      <c r="AE6376" s="75"/>
      <c r="AF6376" s="76"/>
      <c r="AJ6376" s="90"/>
      <c r="AK6376" s="18"/>
      <c r="AL6376" s="18"/>
      <c r="AT6376" s="18"/>
      <c r="AU6376" s="91"/>
    </row>
    <row r="6377" ht="12.0" customHeight="1">
      <c r="A6377" s="97">
        <v>5802024.0</v>
      </c>
      <c r="B6377" s="92" t="s">
        <v>6824</v>
      </c>
      <c r="C6377" s="81"/>
      <c r="D6377" s="82">
        <v>1345.58</v>
      </c>
      <c r="E6377" s="94" t="s">
        <v>372</v>
      </c>
      <c r="F6377" s="84">
        <f t="shared" si="512"/>
        <v>1641.6076</v>
      </c>
      <c r="G6377" s="95" t="s">
        <v>246</v>
      </c>
      <c r="H6377" s="69"/>
      <c r="I6377" s="76"/>
      <c r="J6377" s="76"/>
      <c r="K6377" s="88"/>
      <c r="N6377" s="18"/>
      <c r="P6377" s="4">
        <v>146.0</v>
      </c>
      <c r="Q6377" s="4"/>
      <c r="R6377" s="4"/>
      <c r="S6377" s="21"/>
      <c r="T6377" s="21"/>
      <c r="V6377" s="89"/>
      <c r="Z6377" s="73"/>
      <c r="AA6377" s="73">
        <v>1.0</v>
      </c>
      <c r="AB6377" s="4"/>
      <c r="AC6377" s="74"/>
      <c r="AD6377" s="75"/>
      <c r="AE6377" s="75"/>
      <c r="AF6377" s="76"/>
      <c r="AJ6377" s="90">
        <v>1402024.0</v>
      </c>
      <c r="AK6377" s="18"/>
      <c r="AL6377" s="18"/>
      <c r="AT6377" s="18"/>
      <c r="AU6377" s="91"/>
    </row>
    <row r="6378" ht="12.0" customHeight="1">
      <c r="A6378" s="97">
        <v>1402025.0</v>
      </c>
      <c r="B6378" s="92" t="s">
        <v>6825</v>
      </c>
      <c r="C6378" s="81"/>
      <c r="D6378" s="82">
        <v>1620.43</v>
      </c>
      <c r="E6378" s="83" t="s">
        <v>245</v>
      </c>
      <c r="F6378" s="127">
        <f t="shared" si="512"/>
        <v>1976.9246</v>
      </c>
      <c r="G6378" s="95" t="s">
        <v>246</v>
      </c>
      <c r="H6378" s="69"/>
      <c r="I6378" s="76"/>
      <c r="J6378" s="76"/>
      <c r="K6378" s="88"/>
      <c r="N6378" s="18"/>
      <c r="P6378" s="4">
        <v>146.0</v>
      </c>
      <c r="Q6378" s="4"/>
      <c r="R6378" s="4"/>
      <c r="S6378" s="21"/>
      <c r="T6378" s="21"/>
      <c r="V6378" s="89"/>
      <c r="Z6378" s="73"/>
      <c r="AA6378" s="73">
        <v>0.0</v>
      </c>
      <c r="AB6378" s="4"/>
      <c r="AC6378" s="74"/>
      <c r="AD6378" s="75"/>
      <c r="AE6378" s="75"/>
      <c r="AF6378" s="76"/>
      <c r="AJ6378" s="90"/>
      <c r="AK6378" s="18"/>
      <c r="AL6378" s="18"/>
      <c r="AT6378" s="18"/>
      <c r="AU6378" s="91"/>
    </row>
    <row r="6379" ht="12.0" customHeight="1">
      <c r="A6379" s="97">
        <v>5802026.0</v>
      </c>
      <c r="B6379" s="92" t="s">
        <v>6826</v>
      </c>
      <c r="C6379" s="81"/>
      <c r="D6379" s="82">
        <v>1982.46</v>
      </c>
      <c r="E6379" s="94"/>
      <c r="F6379" s="84">
        <f t="shared" si="512"/>
        <v>2418.6012</v>
      </c>
      <c r="G6379" s="95" t="s">
        <v>246</v>
      </c>
      <c r="H6379" s="69"/>
      <c r="I6379" s="76"/>
      <c r="J6379" s="76"/>
      <c r="K6379" s="88"/>
      <c r="N6379" s="18"/>
      <c r="P6379" s="4">
        <v>146.0</v>
      </c>
      <c r="Q6379" s="4"/>
      <c r="R6379" s="4"/>
      <c r="S6379" s="21"/>
      <c r="T6379" s="21"/>
      <c r="V6379" s="89"/>
      <c r="Z6379" s="73"/>
      <c r="AA6379" s="73">
        <v>4.999963878313267</v>
      </c>
      <c r="AB6379" s="4"/>
      <c r="AC6379" s="74"/>
      <c r="AD6379" s="75"/>
      <c r="AE6379" s="75"/>
      <c r="AF6379" s="76"/>
      <c r="AJ6379" s="90">
        <v>1402026.0</v>
      </c>
      <c r="AK6379" s="18"/>
      <c r="AL6379" s="18"/>
      <c r="AT6379" s="18"/>
      <c r="AU6379" s="91"/>
    </row>
    <row r="6380" ht="12.0" customHeight="1">
      <c r="A6380" s="97">
        <v>1402027.0</v>
      </c>
      <c r="B6380" s="92" t="s">
        <v>6827</v>
      </c>
      <c r="C6380" s="81"/>
      <c r="D6380" s="82">
        <v>2057.97</v>
      </c>
      <c r="E6380" s="94" t="s">
        <v>372</v>
      </c>
      <c r="F6380" s="84">
        <f t="shared" si="512"/>
        <v>2510.7234</v>
      </c>
      <c r="G6380" s="95" t="s">
        <v>246</v>
      </c>
      <c r="H6380" s="69"/>
      <c r="I6380" s="76"/>
      <c r="J6380" s="76"/>
      <c r="K6380" s="88"/>
      <c r="N6380" s="18"/>
      <c r="P6380" s="4">
        <v>146.0</v>
      </c>
      <c r="Q6380" s="4"/>
      <c r="R6380" s="4"/>
      <c r="S6380" s="21"/>
      <c r="T6380" s="21"/>
      <c r="V6380" s="89"/>
      <c r="Z6380" s="73"/>
      <c r="AA6380" s="73">
        <v>5.000243574843594</v>
      </c>
      <c r="AB6380" s="4"/>
      <c r="AC6380" s="74"/>
      <c r="AD6380" s="75"/>
      <c r="AE6380" s="75"/>
      <c r="AF6380" s="76"/>
      <c r="AJ6380" s="90"/>
      <c r="AK6380" s="18"/>
      <c r="AL6380" s="18"/>
      <c r="AT6380" s="18"/>
      <c r="AU6380" s="91"/>
    </row>
    <row r="6381" ht="12.0" customHeight="1">
      <c r="A6381" s="97">
        <v>1402028.0</v>
      </c>
      <c r="B6381" s="92" t="s">
        <v>6828</v>
      </c>
      <c r="C6381" s="81"/>
      <c r="D6381" s="82">
        <v>1620.43</v>
      </c>
      <c r="E6381" s="83" t="s">
        <v>245</v>
      </c>
      <c r="F6381" s="127">
        <f t="shared" si="512"/>
        <v>1976.9246</v>
      </c>
      <c r="G6381" s="95" t="s">
        <v>246</v>
      </c>
      <c r="H6381" s="69"/>
      <c r="I6381" s="76"/>
      <c r="J6381" s="76"/>
      <c r="K6381" s="88"/>
      <c r="N6381" s="18"/>
      <c r="P6381" s="4">
        <v>146.0</v>
      </c>
      <c r="Q6381" s="4"/>
      <c r="R6381" s="4"/>
      <c r="S6381" s="21"/>
      <c r="T6381" s="21"/>
      <c r="V6381" s="89"/>
      <c r="Z6381" s="73"/>
      <c r="AA6381" s="73">
        <v>0.0</v>
      </c>
      <c r="AB6381" s="4"/>
      <c r="AC6381" s="74"/>
      <c r="AD6381" s="75"/>
      <c r="AE6381" s="75"/>
      <c r="AF6381" s="76"/>
      <c r="AJ6381" s="90"/>
      <c r="AK6381" s="18"/>
      <c r="AL6381" s="18"/>
      <c r="AT6381" s="18"/>
      <c r="AU6381" s="91"/>
    </row>
    <row r="6382" ht="12.0" customHeight="1">
      <c r="A6382" s="109">
        <v>5802029.0</v>
      </c>
      <c r="B6382" s="110" t="s">
        <v>6829</v>
      </c>
      <c r="C6382" s="81"/>
      <c r="D6382" s="82">
        <v>2057.97</v>
      </c>
      <c r="E6382" s="121"/>
      <c r="F6382" s="128">
        <f t="shared" si="512"/>
        <v>2510.7234</v>
      </c>
      <c r="G6382" s="112" t="s">
        <v>246</v>
      </c>
      <c r="H6382" s="69"/>
      <c r="I6382" s="76"/>
      <c r="J6382" s="76"/>
      <c r="K6382" s="88"/>
      <c r="N6382" s="18"/>
      <c r="P6382" s="4">
        <v>146.0</v>
      </c>
      <c r="Q6382" s="4"/>
      <c r="R6382" s="4"/>
      <c r="S6382" s="21"/>
      <c r="T6382" s="21"/>
      <c r="V6382" s="89"/>
      <c r="Z6382" s="73"/>
      <c r="AA6382" s="73">
        <v>1.0</v>
      </c>
      <c r="AB6382" s="4"/>
      <c r="AC6382" s="74"/>
      <c r="AD6382" s="75"/>
      <c r="AE6382" s="75"/>
      <c r="AF6382" s="76"/>
      <c r="AJ6382" s="90">
        <v>1402029.0</v>
      </c>
      <c r="AK6382" s="18"/>
      <c r="AL6382" s="18"/>
      <c r="AT6382" s="18"/>
      <c r="AU6382" s="91"/>
    </row>
    <row r="6383" ht="60.0" customHeight="1">
      <c r="A6383" s="62">
        <v>232.0</v>
      </c>
      <c r="B6383" s="113" t="s">
        <v>6830</v>
      </c>
      <c r="C6383" s="66"/>
      <c r="D6383" s="82"/>
      <c r="E6383" s="66"/>
      <c r="F6383" s="114"/>
      <c r="G6383" s="68"/>
      <c r="H6383" s="69"/>
      <c r="I6383" s="70">
        <v>0.0</v>
      </c>
      <c r="J6383" s="71"/>
      <c r="K6383" s="71"/>
      <c r="N6383" s="18"/>
      <c r="P6383" s="4">
        <v>147.0</v>
      </c>
      <c r="Q6383" s="4"/>
      <c r="R6383" s="5"/>
      <c r="S6383" s="21"/>
      <c r="T6383" s="21"/>
      <c r="V6383" s="72"/>
      <c r="Z6383" s="73"/>
      <c r="AA6383" s="73"/>
      <c r="AB6383" s="4"/>
      <c r="AC6383" s="74"/>
      <c r="AD6383" s="75"/>
      <c r="AE6383" s="75"/>
      <c r="AF6383" s="76"/>
      <c r="AJ6383" s="90"/>
      <c r="AK6383" s="18"/>
      <c r="AL6383" s="18"/>
      <c r="AT6383" s="18"/>
      <c r="AU6383" s="91"/>
    </row>
    <row r="6384" ht="12.0" customHeight="1">
      <c r="A6384" s="79">
        <v>5813001.0</v>
      </c>
      <c r="B6384" s="80" t="s">
        <v>6831</v>
      </c>
      <c r="C6384" s="81" t="str">
        <f t="shared" ref="C6384:C6399" si="513">IF(MROUND(AL6384/(AO6384*F6384),1)=0,"",MROUND(AL6384/(AO6384*F6384),1))</f>
        <v/>
      </c>
      <c r="D6384" s="82">
        <v>61.64</v>
      </c>
      <c r="E6384" s="83"/>
      <c r="F6384" s="84">
        <f t="shared" ref="F6384:F6399" si="514">D6384*1.22</f>
        <v>75.2008</v>
      </c>
      <c r="G6384" s="85" t="s">
        <v>246</v>
      </c>
      <c r="H6384" s="69"/>
      <c r="I6384" s="87" t="s">
        <v>538</v>
      </c>
      <c r="J6384" s="76"/>
      <c r="K6384" s="88"/>
      <c r="N6384" s="18"/>
      <c r="P6384" s="4">
        <v>147.0</v>
      </c>
      <c r="Q6384" s="4"/>
      <c r="R6384" s="4"/>
      <c r="S6384" s="21"/>
      <c r="T6384" s="21"/>
      <c r="V6384" s="89"/>
      <c r="Z6384" s="73"/>
      <c r="AA6384" s="73">
        <v>11.999999999999986</v>
      </c>
      <c r="AB6384" s="4"/>
      <c r="AC6384" s="74"/>
      <c r="AD6384" s="75"/>
      <c r="AE6384" s="75"/>
      <c r="AF6384" s="76"/>
      <c r="AJ6384" s="90">
        <v>1413001.0</v>
      </c>
      <c r="AK6384" s="18"/>
      <c r="AL6384" s="18">
        <f t="shared" ref="AL6384:AL6399" si="515">$I$6383/16</f>
        <v>0</v>
      </c>
      <c r="AO6384" s="8">
        <v>11.511612455535507</v>
      </c>
      <c r="AT6384" s="18"/>
      <c r="AU6384" s="91"/>
    </row>
    <row r="6385" ht="12.0" customHeight="1">
      <c r="A6385" s="97">
        <v>5813002.0</v>
      </c>
      <c r="B6385" s="92" t="s">
        <v>6832</v>
      </c>
      <c r="C6385" s="81" t="str">
        <f t="shared" si="513"/>
        <v/>
      </c>
      <c r="D6385" s="82">
        <v>62.6</v>
      </c>
      <c r="E6385" s="94" t="s">
        <v>245</v>
      </c>
      <c r="F6385" s="84">
        <f t="shared" si="514"/>
        <v>76.372</v>
      </c>
      <c r="G6385" s="95" t="s">
        <v>246</v>
      </c>
      <c r="H6385" s="69"/>
      <c r="I6385" s="187" t="s">
        <v>6833</v>
      </c>
      <c r="J6385" s="76"/>
      <c r="K6385" s="88"/>
      <c r="N6385" s="18"/>
      <c r="P6385" s="4">
        <v>147.0</v>
      </c>
      <c r="Q6385" s="4"/>
      <c r="R6385" s="4"/>
      <c r="S6385" s="21"/>
      <c r="T6385" s="21"/>
      <c r="V6385" s="89"/>
      <c r="Z6385" s="73"/>
      <c r="AA6385" s="73">
        <v>12.001832340815383</v>
      </c>
      <c r="AB6385" s="4"/>
      <c r="AC6385" s="74"/>
      <c r="AD6385" s="75"/>
      <c r="AE6385" s="75"/>
      <c r="AF6385" s="76"/>
      <c r="AJ6385" s="90">
        <v>1413002.0</v>
      </c>
      <c r="AK6385" s="18"/>
      <c r="AL6385" s="18">
        <f t="shared" si="515"/>
        <v>0</v>
      </c>
      <c r="AO6385" s="8">
        <v>6.885997002322555</v>
      </c>
      <c r="AT6385" s="18"/>
      <c r="AU6385" s="91"/>
    </row>
    <row r="6386" ht="12.0" customHeight="1">
      <c r="A6386" s="97">
        <v>5813003.0</v>
      </c>
      <c r="B6386" s="92" t="s">
        <v>6834</v>
      </c>
      <c r="C6386" s="81" t="str">
        <f t="shared" si="513"/>
        <v/>
      </c>
      <c r="D6386" s="82">
        <v>63.32</v>
      </c>
      <c r="E6386" s="94" t="s">
        <v>245</v>
      </c>
      <c r="F6386" s="84">
        <f t="shared" si="514"/>
        <v>77.2504</v>
      </c>
      <c r="G6386" s="95" t="s">
        <v>246</v>
      </c>
      <c r="H6386" s="69"/>
      <c r="I6386" s="188"/>
      <c r="J6386" s="76"/>
      <c r="K6386" s="88"/>
      <c r="N6386" s="18"/>
      <c r="P6386" s="4">
        <v>147.0</v>
      </c>
      <c r="Q6386" s="4"/>
      <c r="R6386" s="4"/>
      <c r="S6386" s="21"/>
      <c r="T6386" s="21"/>
      <c r="V6386" s="89"/>
      <c r="Z6386" s="73"/>
      <c r="AA6386" s="73">
        <v>12.001811594202891</v>
      </c>
      <c r="AB6386" s="4"/>
      <c r="AC6386" s="74"/>
      <c r="AD6386" s="75"/>
      <c r="AE6386" s="75"/>
      <c r="AF6386" s="76"/>
      <c r="AJ6386" s="90">
        <v>1413003.0</v>
      </c>
      <c r="AK6386" s="18"/>
      <c r="AL6386" s="18">
        <f t="shared" si="515"/>
        <v>0</v>
      </c>
      <c r="AO6386" s="8">
        <v>4.117302664707628</v>
      </c>
      <c r="AT6386" s="18"/>
      <c r="AU6386" s="91"/>
    </row>
    <row r="6387" ht="12.0" customHeight="1">
      <c r="A6387" s="97">
        <v>5813004.0</v>
      </c>
      <c r="B6387" s="92" t="s">
        <v>6835</v>
      </c>
      <c r="C6387" s="81" t="str">
        <f t="shared" si="513"/>
        <v/>
      </c>
      <c r="D6387" s="82">
        <v>76.9</v>
      </c>
      <c r="E6387" s="94" t="s">
        <v>245</v>
      </c>
      <c r="F6387" s="84">
        <f t="shared" si="514"/>
        <v>93.818</v>
      </c>
      <c r="G6387" s="95" t="s">
        <v>246</v>
      </c>
      <c r="H6387" s="69"/>
      <c r="I6387" s="76"/>
      <c r="J6387" s="76"/>
      <c r="K6387" s="88"/>
      <c r="N6387" s="18"/>
      <c r="P6387" s="4">
        <v>147.0</v>
      </c>
      <c r="Q6387" s="4"/>
      <c r="R6387" s="4"/>
      <c r="S6387" s="21"/>
      <c r="T6387" s="21"/>
      <c r="V6387" s="89"/>
      <c r="Z6387" s="73"/>
      <c r="AA6387" s="73">
        <v>12.005965697240867</v>
      </c>
      <c r="AB6387" s="4"/>
      <c r="AC6387" s="74"/>
      <c r="AD6387" s="75"/>
      <c r="AE6387" s="75"/>
      <c r="AF6387" s="76"/>
      <c r="AJ6387" s="90">
        <v>1413004.0</v>
      </c>
      <c r="AK6387" s="18"/>
      <c r="AL6387" s="18">
        <f t="shared" si="515"/>
        <v>0</v>
      </c>
      <c r="AO6387" s="8">
        <v>1.5856873210101539</v>
      </c>
      <c r="AT6387" s="18"/>
      <c r="AU6387" s="91"/>
    </row>
    <row r="6388" ht="12.0" customHeight="1">
      <c r="A6388" s="97">
        <v>5813005.0</v>
      </c>
      <c r="B6388" s="92" t="s">
        <v>6836</v>
      </c>
      <c r="C6388" s="81" t="str">
        <f t="shared" si="513"/>
        <v/>
      </c>
      <c r="D6388" s="82">
        <v>105.74</v>
      </c>
      <c r="E6388" s="94" t="s">
        <v>245</v>
      </c>
      <c r="F6388" s="84">
        <f t="shared" si="514"/>
        <v>129.0028</v>
      </c>
      <c r="G6388" s="95" t="s">
        <v>246</v>
      </c>
      <c r="H6388" s="69"/>
      <c r="I6388" s="187" t="s">
        <v>6837</v>
      </c>
      <c r="J6388" s="76"/>
      <c r="K6388" s="88"/>
      <c r="N6388" s="18"/>
      <c r="P6388" s="4">
        <v>147.0</v>
      </c>
      <c r="Q6388" s="4"/>
      <c r="R6388" s="4"/>
      <c r="S6388" s="21"/>
      <c r="T6388" s="21"/>
      <c r="V6388" s="89"/>
      <c r="Z6388" s="73"/>
      <c r="AA6388" s="73">
        <v>11.998373101952282</v>
      </c>
      <c r="AB6388" s="4"/>
      <c r="AC6388" s="74"/>
      <c r="AD6388" s="75"/>
      <c r="AE6388" s="75"/>
      <c r="AF6388" s="76"/>
      <c r="AJ6388" s="90">
        <v>1413005.0</v>
      </c>
      <c r="AK6388" s="18"/>
      <c r="AL6388" s="18">
        <f t="shared" si="515"/>
        <v>0</v>
      </c>
      <c r="AO6388" s="8">
        <v>0.7073290383322048</v>
      </c>
      <c r="AT6388" s="18"/>
      <c r="AU6388" s="91"/>
    </row>
    <row r="6389" ht="12.0" customHeight="1">
      <c r="A6389" s="97">
        <v>5813006.0</v>
      </c>
      <c r="B6389" s="92" t="s">
        <v>6838</v>
      </c>
      <c r="C6389" s="81" t="str">
        <f t="shared" si="513"/>
        <v/>
      </c>
      <c r="D6389" s="82">
        <v>146.93</v>
      </c>
      <c r="E6389" s="94" t="s">
        <v>245</v>
      </c>
      <c r="F6389" s="84">
        <f t="shared" si="514"/>
        <v>179.2546</v>
      </c>
      <c r="G6389" s="95" t="s">
        <v>246</v>
      </c>
      <c r="H6389" s="69"/>
      <c r="I6389" s="188"/>
      <c r="J6389" s="76"/>
      <c r="K6389" s="88"/>
      <c r="N6389" s="18"/>
      <c r="P6389" s="4">
        <v>147.0</v>
      </c>
      <c r="Q6389" s="4"/>
      <c r="R6389" s="4"/>
      <c r="S6389" s="21"/>
      <c r="T6389" s="21"/>
      <c r="V6389" s="89"/>
      <c r="Z6389" s="73"/>
      <c r="AA6389" s="73">
        <v>12.002341920374704</v>
      </c>
      <c r="AB6389" s="4"/>
      <c r="AC6389" s="74"/>
      <c r="AD6389" s="75"/>
      <c r="AE6389" s="75"/>
      <c r="AF6389" s="76"/>
      <c r="AJ6389" s="90">
        <v>1413006.0</v>
      </c>
      <c r="AK6389" s="18"/>
      <c r="AL6389" s="18">
        <f t="shared" si="515"/>
        <v>0</v>
      </c>
      <c r="AO6389" s="8">
        <v>3.656926788586844</v>
      </c>
      <c r="AT6389" s="18"/>
      <c r="AU6389" s="91"/>
    </row>
    <row r="6390" ht="12.0" customHeight="1">
      <c r="A6390" s="97">
        <v>5813007.0</v>
      </c>
      <c r="B6390" s="92" t="s">
        <v>6839</v>
      </c>
      <c r="C6390" s="81" t="str">
        <f t="shared" si="513"/>
        <v/>
      </c>
      <c r="D6390" s="82">
        <v>151.65</v>
      </c>
      <c r="E6390" s="94" t="s">
        <v>245</v>
      </c>
      <c r="F6390" s="84">
        <f t="shared" si="514"/>
        <v>185.013</v>
      </c>
      <c r="G6390" s="95" t="s">
        <v>246</v>
      </c>
      <c r="H6390" s="69"/>
      <c r="I6390" s="76"/>
      <c r="J6390" s="76"/>
      <c r="K6390" s="88"/>
      <c r="N6390" s="18"/>
      <c r="P6390" s="4">
        <v>147.0</v>
      </c>
      <c r="Q6390" s="4"/>
      <c r="R6390" s="4"/>
      <c r="S6390" s="21"/>
      <c r="T6390" s="21"/>
      <c r="V6390" s="89"/>
      <c r="Z6390" s="73"/>
      <c r="AA6390" s="73">
        <v>11.996596710153142</v>
      </c>
      <c r="AB6390" s="4"/>
      <c r="AC6390" s="74"/>
      <c r="AD6390" s="75"/>
      <c r="AE6390" s="75"/>
      <c r="AF6390" s="76"/>
      <c r="AJ6390" s="90">
        <v>1413007.0</v>
      </c>
      <c r="AK6390" s="18"/>
      <c r="AL6390" s="18">
        <f t="shared" si="515"/>
        <v>0</v>
      </c>
      <c r="AO6390" s="8">
        <v>0.42272641963767194</v>
      </c>
      <c r="AT6390" s="18"/>
      <c r="AU6390" s="91"/>
    </row>
    <row r="6391" ht="12.0" customHeight="1">
      <c r="A6391" s="97">
        <v>5813008.0</v>
      </c>
      <c r="B6391" s="92" t="s">
        <v>6840</v>
      </c>
      <c r="C6391" s="81" t="str">
        <f t="shared" si="513"/>
        <v/>
      </c>
      <c r="D6391" s="82">
        <v>209.19</v>
      </c>
      <c r="E6391" s="94" t="s">
        <v>245</v>
      </c>
      <c r="F6391" s="84">
        <f t="shared" si="514"/>
        <v>255.2118</v>
      </c>
      <c r="G6391" s="95" t="s">
        <v>246</v>
      </c>
      <c r="H6391" s="69"/>
      <c r="I6391" s="187" t="s">
        <v>6841</v>
      </c>
      <c r="J6391" s="76"/>
      <c r="K6391" s="88"/>
      <c r="N6391" s="18"/>
      <c r="P6391" s="4">
        <v>147.0</v>
      </c>
      <c r="Q6391" s="4"/>
      <c r="R6391" s="4"/>
      <c r="S6391" s="21"/>
      <c r="T6391" s="21"/>
      <c r="V6391" s="89"/>
      <c r="Z6391" s="73"/>
      <c r="AA6391" s="73">
        <v>11.999725877192972</v>
      </c>
      <c r="AB6391" s="4"/>
      <c r="AC6391" s="74"/>
      <c r="AD6391" s="75"/>
      <c r="AE6391" s="75"/>
      <c r="AF6391" s="76"/>
      <c r="AJ6391" s="90">
        <v>1413008.0</v>
      </c>
      <c r="AK6391" s="18"/>
      <c r="AL6391" s="18">
        <f t="shared" si="515"/>
        <v>0</v>
      </c>
      <c r="AO6391" s="8">
        <v>5.622370995076952</v>
      </c>
      <c r="AT6391" s="18"/>
      <c r="AU6391" s="91"/>
    </row>
    <row r="6392" ht="12.0" customHeight="1">
      <c r="A6392" s="97">
        <v>5813009.0</v>
      </c>
      <c r="B6392" s="92" t="s">
        <v>6842</v>
      </c>
      <c r="C6392" s="81" t="str">
        <f t="shared" si="513"/>
        <v/>
      </c>
      <c r="D6392" s="82">
        <v>212.42</v>
      </c>
      <c r="E6392" s="94" t="s">
        <v>245</v>
      </c>
      <c r="F6392" s="84">
        <f t="shared" si="514"/>
        <v>259.1524</v>
      </c>
      <c r="G6392" s="95" t="s">
        <v>246</v>
      </c>
      <c r="H6392" s="69"/>
      <c r="I6392" s="188"/>
      <c r="J6392" s="76"/>
      <c r="K6392" s="88"/>
      <c r="N6392" s="18"/>
      <c r="P6392" s="4">
        <v>147.0</v>
      </c>
      <c r="Q6392" s="4"/>
      <c r="R6392" s="4"/>
      <c r="S6392" s="21"/>
      <c r="T6392" s="21"/>
      <c r="V6392" s="89"/>
      <c r="Z6392" s="73"/>
      <c r="AA6392" s="73">
        <v>12.00053995680345</v>
      </c>
      <c r="AB6392" s="4"/>
      <c r="AC6392" s="74"/>
      <c r="AD6392" s="75"/>
      <c r="AE6392" s="75"/>
      <c r="AF6392" s="76"/>
      <c r="AJ6392" s="90">
        <v>1413009.0</v>
      </c>
      <c r="AK6392" s="18"/>
      <c r="AL6392" s="18">
        <f t="shared" si="515"/>
        <v>0</v>
      </c>
      <c r="AO6392" s="8">
        <v>0.42436503284954447</v>
      </c>
      <c r="AT6392" s="18"/>
      <c r="AU6392" s="91"/>
    </row>
    <row r="6393" ht="12.0" customHeight="1">
      <c r="A6393" s="97">
        <v>5813010.0</v>
      </c>
      <c r="B6393" s="92" t="s">
        <v>6843</v>
      </c>
      <c r="C6393" s="81" t="str">
        <f t="shared" si="513"/>
        <v/>
      </c>
      <c r="D6393" s="82">
        <v>242.25</v>
      </c>
      <c r="E6393" s="94" t="s">
        <v>245</v>
      </c>
      <c r="F6393" s="84">
        <f t="shared" si="514"/>
        <v>295.545</v>
      </c>
      <c r="G6393" s="95" t="s">
        <v>246</v>
      </c>
      <c r="H6393" s="69"/>
      <c r="I6393" s="76"/>
      <c r="J6393" s="76"/>
      <c r="K6393" s="88"/>
      <c r="N6393" s="18"/>
      <c r="P6393" s="4">
        <v>147.0</v>
      </c>
      <c r="Q6393" s="4"/>
      <c r="R6393" s="4"/>
      <c r="S6393" s="21"/>
      <c r="T6393" s="21"/>
      <c r="V6393" s="89"/>
      <c r="Z6393" s="73"/>
      <c r="AA6393" s="73">
        <v>12.001420286424434</v>
      </c>
      <c r="AB6393" s="4"/>
      <c r="AC6393" s="74"/>
      <c r="AD6393" s="75"/>
      <c r="AE6393" s="75"/>
      <c r="AF6393" s="76"/>
      <c r="AJ6393" s="90">
        <v>1413010.0</v>
      </c>
      <c r="AK6393" s="18"/>
      <c r="AL6393" s="18">
        <f t="shared" si="515"/>
        <v>0</v>
      </c>
      <c r="AO6393" s="8">
        <v>0.4926786917720966</v>
      </c>
      <c r="AT6393" s="18"/>
      <c r="AU6393" s="91"/>
    </row>
    <row r="6394" ht="12.0" customHeight="1">
      <c r="A6394" s="97">
        <v>5813011.0</v>
      </c>
      <c r="B6394" s="92" t="s">
        <v>6844</v>
      </c>
      <c r="C6394" s="81" t="str">
        <f t="shared" si="513"/>
        <v/>
      </c>
      <c r="D6394" s="82">
        <v>291.11</v>
      </c>
      <c r="E6394" s="94" t="s">
        <v>245</v>
      </c>
      <c r="F6394" s="84">
        <f t="shared" si="514"/>
        <v>355.1542</v>
      </c>
      <c r="G6394" s="95" t="s">
        <v>246</v>
      </c>
      <c r="H6394" s="69"/>
      <c r="I6394" s="187" t="s">
        <v>6845</v>
      </c>
      <c r="J6394" s="76"/>
      <c r="K6394" s="88"/>
      <c r="N6394" s="18"/>
      <c r="P6394" s="4">
        <v>147.0</v>
      </c>
      <c r="Q6394" s="4"/>
      <c r="R6394" s="4"/>
      <c r="S6394" s="21"/>
      <c r="T6394" s="21"/>
      <c r="V6394" s="89"/>
      <c r="Z6394" s="73"/>
      <c r="AA6394" s="73">
        <v>12.001969958138389</v>
      </c>
      <c r="AB6394" s="4"/>
      <c r="AC6394" s="74"/>
      <c r="AD6394" s="75"/>
      <c r="AE6394" s="75"/>
      <c r="AF6394" s="76"/>
      <c r="AJ6394" s="90">
        <v>1413011.0</v>
      </c>
      <c r="AK6394" s="18"/>
      <c r="AL6394" s="18">
        <f t="shared" si="515"/>
        <v>0</v>
      </c>
      <c r="AO6394" s="8">
        <v>0.5962835115566752</v>
      </c>
      <c r="AT6394" s="18"/>
      <c r="AU6394" s="91"/>
    </row>
    <row r="6395" ht="12.0" customHeight="1">
      <c r="A6395" s="97">
        <v>5813012.0</v>
      </c>
      <c r="B6395" s="92" t="s">
        <v>6846</v>
      </c>
      <c r="C6395" s="81" t="str">
        <f t="shared" si="513"/>
        <v/>
      </c>
      <c r="D6395" s="82">
        <v>338.42</v>
      </c>
      <c r="E6395" s="94" t="s">
        <v>245</v>
      </c>
      <c r="F6395" s="84">
        <f t="shared" si="514"/>
        <v>412.8724</v>
      </c>
      <c r="G6395" s="95" t="s">
        <v>246</v>
      </c>
      <c r="H6395" s="69"/>
      <c r="I6395" s="188"/>
      <c r="J6395" s="76"/>
      <c r="K6395" s="88"/>
      <c r="N6395" s="18"/>
      <c r="P6395" s="4">
        <v>147.0</v>
      </c>
      <c r="Q6395" s="4"/>
      <c r="R6395" s="4"/>
      <c r="S6395" s="21"/>
      <c r="T6395" s="21"/>
      <c r="V6395" s="89"/>
      <c r="Z6395" s="73"/>
      <c r="AA6395" s="73">
        <v>12.001694556238093</v>
      </c>
      <c r="AB6395" s="4"/>
      <c r="AC6395" s="74"/>
      <c r="AD6395" s="75"/>
      <c r="AE6395" s="75"/>
      <c r="AF6395" s="76"/>
      <c r="AJ6395" s="90">
        <v>1413012.0</v>
      </c>
      <c r="AK6395" s="18"/>
      <c r="AL6395" s="18">
        <f t="shared" si="515"/>
        <v>0</v>
      </c>
      <c r="AO6395" s="8">
        <v>0.8335708156083994</v>
      </c>
      <c r="AT6395" s="18"/>
      <c r="AU6395" s="91"/>
    </row>
    <row r="6396" ht="12.0" customHeight="1">
      <c r="A6396" s="97">
        <v>5813013.0</v>
      </c>
      <c r="B6396" s="92" t="s">
        <v>6847</v>
      </c>
      <c r="C6396" s="81" t="str">
        <f t="shared" si="513"/>
        <v/>
      </c>
      <c r="D6396" s="82">
        <v>434.23</v>
      </c>
      <c r="E6396" s="94" t="s">
        <v>245</v>
      </c>
      <c r="F6396" s="84">
        <f t="shared" si="514"/>
        <v>529.7606</v>
      </c>
      <c r="G6396" s="95" t="s">
        <v>246</v>
      </c>
      <c r="H6396" s="69"/>
      <c r="I6396" s="76"/>
      <c r="J6396" s="76"/>
      <c r="K6396" s="88"/>
      <c r="N6396" s="18"/>
      <c r="P6396" s="4">
        <v>147.0</v>
      </c>
      <c r="Q6396" s="4"/>
      <c r="R6396" s="4"/>
      <c r="S6396" s="21"/>
      <c r="T6396" s="21"/>
      <c r="V6396" s="89"/>
      <c r="Z6396" s="73"/>
      <c r="AA6396" s="73">
        <v>12.001056489154465</v>
      </c>
      <c r="AB6396" s="4"/>
      <c r="AC6396" s="74"/>
      <c r="AD6396" s="75"/>
      <c r="AE6396" s="75"/>
      <c r="AF6396" s="76"/>
      <c r="AJ6396" s="90">
        <v>1413013.0</v>
      </c>
      <c r="AK6396" s="18"/>
      <c r="AL6396" s="18">
        <f t="shared" si="515"/>
        <v>0</v>
      </c>
      <c r="AO6396" s="8">
        <v>1.063320317983558</v>
      </c>
      <c r="AT6396" s="18"/>
      <c r="AU6396" s="91"/>
    </row>
    <row r="6397" ht="12.0" customHeight="1">
      <c r="A6397" s="97">
        <v>5813014.0</v>
      </c>
      <c r="B6397" s="92" t="s">
        <v>6848</v>
      </c>
      <c r="C6397" s="81" t="str">
        <f t="shared" si="513"/>
        <v/>
      </c>
      <c r="D6397" s="82">
        <v>551.28</v>
      </c>
      <c r="E6397" s="94" t="s">
        <v>245</v>
      </c>
      <c r="F6397" s="84">
        <f t="shared" si="514"/>
        <v>672.5616</v>
      </c>
      <c r="G6397" s="95" t="s">
        <v>246</v>
      </c>
      <c r="H6397" s="69"/>
      <c r="I6397" s="187" t="s">
        <v>6849</v>
      </c>
      <c r="J6397" s="76"/>
      <c r="K6397" s="88"/>
      <c r="N6397" s="18"/>
      <c r="P6397" s="4">
        <v>147.0</v>
      </c>
      <c r="Q6397" s="4"/>
      <c r="R6397" s="4"/>
      <c r="S6397" s="21"/>
      <c r="T6397" s="21"/>
      <c r="V6397" s="89"/>
      <c r="Z6397" s="73"/>
      <c r="AA6397" s="73">
        <v>11.999063792161849</v>
      </c>
      <c r="AB6397" s="4"/>
      <c r="AC6397" s="74"/>
      <c r="AD6397" s="75"/>
      <c r="AE6397" s="75"/>
      <c r="AF6397" s="76"/>
      <c r="AJ6397" s="90">
        <v>1413014.0</v>
      </c>
      <c r="AK6397" s="18"/>
      <c r="AL6397" s="18">
        <f t="shared" si="515"/>
        <v>0</v>
      </c>
      <c r="AO6397" s="8">
        <v>0.7830925852591449</v>
      </c>
      <c r="AT6397" s="18"/>
      <c r="AU6397" s="91"/>
    </row>
    <row r="6398" ht="12.0" customHeight="1">
      <c r="A6398" s="97">
        <v>5813015.0</v>
      </c>
      <c r="B6398" s="92" t="s">
        <v>6850</v>
      </c>
      <c r="C6398" s="81" t="str">
        <f t="shared" si="513"/>
        <v/>
      </c>
      <c r="D6398" s="82">
        <v>708.94</v>
      </c>
      <c r="E6398" s="94" t="s">
        <v>245</v>
      </c>
      <c r="F6398" s="84">
        <f t="shared" si="514"/>
        <v>864.9068</v>
      </c>
      <c r="G6398" s="95" t="s">
        <v>246</v>
      </c>
      <c r="H6398" s="69"/>
      <c r="I6398" s="188"/>
      <c r="J6398" s="76"/>
      <c r="K6398" s="88"/>
      <c r="N6398" s="18"/>
      <c r="P6398" s="4">
        <v>147.0</v>
      </c>
      <c r="Q6398" s="4"/>
      <c r="R6398" s="4"/>
      <c r="S6398" s="21"/>
      <c r="T6398" s="21"/>
      <c r="V6398" s="89"/>
      <c r="Z6398" s="73"/>
      <c r="AA6398" s="73">
        <v>12.0</v>
      </c>
      <c r="AB6398" s="4"/>
      <c r="AC6398" s="74"/>
      <c r="AD6398" s="75"/>
      <c r="AE6398" s="75"/>
      <c r="AF6398" s="76"/>
      <c r="AJ6398" s="90">
        <v>1413015.0</v>
      </c>
      <c r="AK6398" s="18"/>
      <c r="AL6398" s="18">
        <f t="shared" si="515"/>
        <v>0</v>
      </c>
      <c r="AO6398" s="8">
        <v>1.269245224264325</v>
      </c>
      <c r="AT6398" s="18"/>
      <c r="AU6398" s="91"/>
    </row>
    <row r="6399" ht="12.0" customHeight="1">
      <c r="A6399" s="109">
        <v>5813016.0</v>
      </c>
      <c r="B6399" s="110" t="s">
        <v>6851</v>
      </c>
      <c r="C6399" s="81" t="str">
        <f t="shared" si="513"/>
        <v/>
      </c>
      <c r="D6399" s="82">
        <v>937.75</v>
      </c>
      <c r="E6399" s="121" t="s">
        <v>245</v>
      </c>
      <c r="F6399" s="128">
        <f t="shared" si="514"/>
        <v>1144.055</v>
      </c>
      <c r="G6399" s="112" t="s">
        <v>246</v>
      </c>
      <c r="H6399" s="69"/>
      <c r="I6399" s="76"/>
      <c r="J6399" s="76"/>
      <c r="K6399" s="88"/>
      <c r="N6399" s="18"/>
      <c r="P6399" s="4">
        <v>147.0</v>
      </c>
      <c r="Q6399" s="4"/>
      <c r="R6399" s="4"/>
      <c r="S6399" s="21"/>
      <c r="T6399" s="21"/>
      <c r="V6399" s="89"/>
      <c r="Z6399" s="73"/>
      <c r="AA6399" s="73">
        <v>11.999510785647672</v>
      </c>
      <c r="AB6399" s="4"/>
      <c r="AC6399" s="74"/>
      <c r="AD6399" s="75"/>
      <c r="AE6399" s="75"/>
      <c r="AF6399" s="76"/>
      <c r="AJ6399" s="90">
        <v>1413016.0</v>
      </c>
      <c r="AK6399" s="18"/>
      <c r="AL6399" s="18">
        <f t="shared" si="515"/>
        <v>0</v>
      </c>
      <c r="AO6399" s="8">
        <v>2.5283423414447856</v>
      </c>
      <c r="AT6399" s="18"/>
      <c r="AU6399" s="91"/>
    </row>
    <row r="6400" ht="75.0" customHeight="1">
      <c r="A6400" s="62">
        <v>233.0</v>
      </c>
      <c r="B6400" s="113" t="s">
        <v>6852</v>
      </c>
      <c r="C6400" s="66"/>
      <c r="D6400" s="82"/>
      <c r="E6400" s="66"/>
      <c r="F6400" s="114"/>
      <c r="G6400" s="68"/>
      <c r="H6400" s="69"/>
      <c r="I6400" s="70">
        <v>0.0</v>
      </c>
      <c r="J6400" s="71"/>
      <c r="K6400" s="71"/>
      <c r="N6400" s="18"/>
      <c r="P6400" s="4">
        <v>148.0</v>
      </c>
      <c r="Q6400" s="4"/>
      <c r="R6400" s="5"/>
      <c r="S6400" s="21"/>
      <c r="T6400" s="21"/>
      <c r="V6400" s="72"/>
      <c r="Z6400" s="73"/>
      <c r="AA6400" s="73"/>
      <c r="AB6400" s="4"/>
      <c r="AC6400" s="74"/>
      <c r="AD6400" s="75"/>
      <c r="AE6400" s="75"/>
      <c r="AF6400" s="76"/>
      <c r="AJ6400" s="90"/>
      <c r="AK6400" s="18"/>
      <c r="AL6400" s="18"/>
      <c r="AT6400" s="18"/>
      <c r="AU6400" s="91"/>
    </row>
    <row r="6401" ht="12.0" customHeight="1">
      <c r="A6401" s="79">
        <v>5814001.0</v>
      </c>
      <c r="B6401" s="80" t="s">
        <v>6853</v>
      </c>
      <c r="C6401" s="81" t="str">
        <f t="shared" ref="C6401:C6407" si="516">IF(MROUND(AL6401/(AO6401*F6401),1)=0,"",MROUND(AL6401/(AO6401*F6401),1))</f>
        <v/>
      </c>
      <c r="D6401" s="82">
        <v>432.33</v>
      </c>
      <c r="E6401" s="83" t="s">
        <v>245</v>
      </c>
      <c r="F6401" s="84">
        <f t="shared" ref="F6401:F6407" si="517">D6401*1.22</f>
        <v>527.4426</v>
      </c>
      <c r="G6401" s="85" t="s">
        <v>246</v>
      </c>
      <c r="H6401" s="69"/>
      <c r="I6401" s="87" t="s">
        <v>538</v>
      </c>
      <c r="J6401" s="76"/>
      <c r="K6401" s="88"/>
      <c r="N6401" s="18"/>
      <c r="P6401" s="4">
        <v>148.0</v>
      </c>
      <c r="Q6401" s="4"/>
      <c r="R6401" s="4"/>
      <c r="S6401" s="21"/>
      <c r="T6401" s="21"/>
      <c r="V6401" s="89"/>
      <c r="Z6401" s="73"/>
      <c r="AA6401" s="73">
        <v>12.000990939977356</v>
      </c>
      <c r="AB6401" s="4"/>
      <c r="AC6401" s="74"/>
      <c r="AD6401" s="75"/>
      <c r="AE6401" s="75"/>
      <c r="AF6401" s="76"/>
      <c r="AJ6401" s="90">
        <v>1414001.0</v>
      </c>
      <c r="AK6401" s="18"/>
      <c r="AL6401" s="18">
        <f t="shared" ref="AL6401:AL6407" si="518">$I$6400/7</f>
        <v>0</v>
      </c>
      <c r="AO6401" s="8">
        <v>9.90152571120038</v>
      </c>
      <c r="AT6401" s="18"/>
      <c r="AU6401" s="91"/>
    </row>
    <row r="6402" ht="12.0" customHeight="1">
      <c r="A6402" s="97">
        <v>1414002.0</v>
      </c>
      <c r="B6402" s="92" t="s">
        <v>6854</v>
      </c>
      <c r="C6402" s="81" t="str">
        <f t="shared" si="516"/>
        <v/>
      </c>
      <c r="D6402" s="82">
        <v>528.13</v>
      </c>
      <c r="E6402" s="94" t="s">
        <v>245</v>
      </c>
      <c r="F6402" s="84">
        <f t="shared" si="517"/>
        <v>644.3186</v>
      </c>
      <c r="G6402" s="95" t="s">
        <v>246</v>
      </c>
      <c r="H6402" s="69"/>
      <c r="I6402" s="187" t="s">
        <v>6855</v>
      </c>
      <c r="J6402" s="76"/>
      <c r="K6402" s="88"/>
      <c r="N6402" s="18"/>
      <c r="P6402" s="4">
        <v>148.0</v>
      </c>
      <c r="Q6402" s="4"/>
      <c r="R6402" s="4"/>
      <c r="S6402" s="21"/>
      <c r="T6402" s="21"/>
      <c r="V6402" s="89"/>
      <c r="Z6402" s="73"/>
      <c r="AA6402" s="73">
        <v>11.99988411507374</v>
      </c>
      <c r="AB6402" s="4"/>
      <c r="AC6402" s="74"/>
      <c r="AD6402" s="75"/>
      <c r="AE6402" s="75"/>
      <c r="AF6402" s="76"/>
      <c r="AJ6402" s="90"/>
      <c r="AK6402" s="18"/>
      <c r="AL6402" s="18">
        <f t="shared" si="518"/>
        <v>0</v>
      </c>
      <c r="AO6402" s="8">
        <v>6.52945248862192</v>
      </c>
      <c r="AT6402" s="18"/>
      <c r="AU6402" s="91"/>
    </row>
    <row r="6403" ht="12.0" customHeight="1">
      <c r="A6403" s="97">
        <v>5814003.0</v>
      </c>
      <c r="B6403" s="92" t="s">
        <v>6856</v>
      </c>
      <c r="C6403" s="81" t="str">
        <f t="shared" si="516"/>
        <v/>
      </c>
      <c r="D6403" s="82">
        <v>693.21</v>
      </c>
      <c r="E6403" s="94" t="s">
        <v>245</v>
      </c>
      <c r="F6403" s="84">
        <f t="shared" si="517"/>
        <v>845.7162</v>
      </c>
      <c r="G6403" s="95" t="s">
        <v>246</v>
      </c>
      <c r="H6403" s="69"/>
      <c r="I6403" s="188"/>
      <c r="J6403" s="76"/>
      <c r="K6403" s="88"/>
      <c r="N6403" s="18"/>
      <c r="P6403" s="4">
        <v>148.0</v>
      </c>
      <c r="Q6403" s="4"/>
      <c r="R6403" s="4"/>
      <c r="S6403" s="21"/>
      <c r="T6403" s="21"/>
      <c r="V6403" s="89"/>
      <c r="Z6403" s="73"/>
      <c r="AA6403" s="73">
        <v>12.000353146312932</v>
      </c>
      <c r="AB6403" s="4"/>
      <c r="AC6403" s="74"/>
      <c r="AD6403" s="75"/>
      <c r="AE6403" s="75"/>
      <c r="AF6403" s="76"/>
      <c r="AJ6403" s="90">
        <v>1414003.0</v>
      </c>
      <c r="AK6403" s="18"/>
      <c r="AL6403" s="18">
        <f t="shared" si="518"/>
        <v>0</v>
      </c>
      <c r="AO6403" s="8">
        <v>2.356339789200845</v>
      </c>
      <c r="AT6403" s="18"/>
      <c r="AU6403" s="91"/>
    </row>
    <row r="6404" ht="12.0" customHeight="1">
      <c r="A6404" s="97">
        <v>5814004.0</v>
      </c>
      <c r="B6404" s="92" t="s">
        <v>6857</v>
      </c>
      <c r="C6404" s="81" t="str">
        <f t="shared" si="516"/>
        <v/>
      </c>
      <c r="D6404" s="82">
        <v>830.54</v>
      </c>
      <c r="E6404" s="94" t="s">
        <v>245</v>
      </c>
      <c r="F6404" s="84">
        <f t="shared" si="517"/>
        <v>1013.2588</v>
      </c>
      <c r="G6404" s="95" t="s">
        <v>246</v>
      </c>
      <c r="H6404" s="69"/>
      <c r="I6404" s="76"/>
      <c r="J6404" s="76"/>
      <c r="K6404" s="88"/>
      <c r="N6404" s="18"/>
      <c r="P6404" s="4">
        <v>148.0</v>
      </c>
      <c r="Q6404" s="4"/>
      <c r="R6404" s="4"/>
      <c r="S6404" s="21"/>
      <c r="T6404" s="21"/>
      <c r="V6404" s="89"/>
      <c r="Z6404" s="73"/>
      <c r="AA6404" s="73">
        <v>12.000073687894925</v>
      </c>
      <c r="AB6404" s="4"/>
      <c r="AC6404" s="74"/>
      <c r="AD6404" s="75"/>
      <c r="AE6404" s="75"/>
      <c r="AF6404" s="76"/>
      <c r="AJ6404" s="90">
        <v>1414004.0</v>
      </c>
      <c r="AK6404" s="18"/>
      <c r="AL6404" s="18">
        <f t="shared" si="518"/>
        <v>0</v>
      </c>
      <c r="AO6404" s="8">
        <v>0.7825684617866826</v>
      </c>
      <c r="AT6404" s="18"/>
      <c r="AU6404" s="91"/>
    </row>
    <row r="6405" ht="12.0" customHeight="1">
      <c r="A6405" s="97">
        <v>1414005.0</v>
      </c>
      <c r="B6405" s="92" t="s">
        <v>6858</v>
      </c>
      <c r="C6405" s="81" t="str">
        <f t="shared" si="516"/>
        <v/>
      </c>
      <c r="D6405" s="82">
        <v>956.94</v>
      </c>
      <c r="E6405" s="83" t="s">
        <v>245</v>
      </c>
      <c r="F6405" s="127">
        <f t="shared" si="517"/>
        <v>1167.4668</v>
      </c>
      <c r="G6405" s="95" t="s">
        <v>246</v>
      </c>
      <c r="H6405" s="69"/>
      <c r="I6405" s="187" t="s">
        <v>6859</v>
      </c>
      <c r="J6405" s="76"/>
      <c r="K6405" s="88"/>
      <c r="N6405" s="18"/>
      <c r="P6405" s="4">
        <v>148.0</v>
      </c>
      <c r="Q6405" s="4"/>
      <c r="R6405" s="4"/>
      <c r="S6405" s="21"/>
      <c r="T6405" s="21"/>
      <c r="V6405" s="89"/>
      <c r="Z6405" s="73"/>
      <c r="AA6405" s="73">
        <v>0.0</v>
      </c>
      <c r="AB6405" s="4"/>
      <c r="AC6405" s="74"/>
      <c r="AD6405" s="75"/>
      <c r="AE6405" s="75"/>
      <c r="AF6405" s="76"/>
      <c r="AJ6405" s="90"/>
      <c r="AK6405" s="18"/>
      <c r="AL6405" s="18">
        <f t="shared" si="518"/>
        <v>0</v>
      </c>
      <c r="AO6405" s="8">
        <v>0.8204954302672028</v>
      </c>
      <c r="AT6405" s="18"/>
      <c r="AU6405" s="91"/>
    </row>
    <row r="6406" ht="12.0" customHeight="1">
      <c r="A6406" s="97">
        <v>5814006.0</v>
      </c>
      <c r="B6406" s="92" t="s">
        <v>6860</v>
      </c>
      <c r="C6406" s="81" t="str">
        <f t="shared" si="516"/>
        <v/>
      </c>
      <c r="D6406" s="82">
        <v>2306.14</v>
      </c>
      <c r="E6406" s="94" t="s">
        <v>245</v>
      </c>
      <c r="F6406" s="84">
        <f t="shared" si="517"/>
        <v>2813.4908</v>
      </c>
      <c r="G6406" s="95" t="s">
        <v>246</v>
      </c>
      <c r="H6406" s="69"/>
      <c r="I6406" s="188"/>
      <c r="J6406" s="76"/>
      <c r="K6406" s="88"/>
      <c r="N6406" s="18"/>
      <c r="P6406" s="4">
        <v>148.0</v>
      </c>
      <c r="Q6406" s="4"/>
      <c r="R6406" s="4"/>
      <c r="S6406" s="21"/>
      <c r="T6406" s="21"/>
      <c r="V6406" s="89"/>
      <c r="Z6406" s="73"/>
      <c r="AA6406" s="73">
        <v>12.0</v>
      </c>
      <c r="AB6406" s="4"/>
      <c r="AC6406" s="74"/>
      <c r="AD6406" s="75"/>
      <c r="AE6406" s="75"/>
      <c r="AF6406" s="76"/>
      <c r="AJ6406" s="90">
        <v>1414006.0</v>
      </c>
      <c r="AK6406" s="18"/>
      <c r="AL6406" s="18">
        <f t="shared" si="518"/>
        <v>0</v>
      </c>
      <c r="AO6406" s="8">
        <v>0.538307336646615</v>
      </c>
      <c r="AT6406" s="18"/>
      <c r="AU6406" s="91"/>
    </row>
    <row r="6407" ht="12.0" customHeight="1">
      <c r="A6407" s="109">
        <v>5814007.0</v>
      </c>
      <c r="B6407" s="110" t="s">
        <v>6861</v>
      </c>
      <c r="C6407" s="81" t="str">
        <f t="shared" si="516"/>
        <v/>
      </c>
      <c r="D6407" s="82">
        <v>2743.89</v>
      </c>
      <c r="E6407" s="121" t="s">
        <v>245</v>
      </c>
      <c r="F6407" s="128">
        <f t="shared" si="517"/>
        <v>3347.5458</v>
      </c>
      <c r="G6407" s="112" t="s">
        <v>246</v>
      </c>
      <c r="H6407" s="69"/>
      <c r="I6407" s="76"/>
      <c r="J6407" s="76"/>
      <c r="K6407" s="88"/>
      <c r="N6407" s="18"/>
      <c r="P6407" s="4">
        <v>148.0</v>
      </c>
      <c r="Q6407" s="4"/>
      <c r="R6407" s="4"/>
      <c r="S6407" s="21"/>
      <c r="T6407" s="21"/>
      <c r="V6407" s="89"/>
      <c r="Z6407" s="73"/>
      <c r="AA6407" s="73">
        <v>11.999754651856549</v>
      </c>
      <c r="AB6407" s="4"/>
      <c r="AC6407" s="74"/>
      <c r="AD6407" s="75"/>
      <c r="AE6407" s="75"/>
      <c r="AF6407" s="76"/>
      <c r="AJ6407" s="90">
        <v>1414007.0</v>
      </c>
      <c r="AK6407" s="18"/>
      <c r="AL6407" s="18">
        <f t="shared" si="518"/>
        <v>0</v>
      </c>
      <c r="AO6407" s="8">
        <v>0.5083444499000903</v>
      </c>
      <c r="AT6407" s="18"/>
      <c r="AU6407" s="91"/>
    </row>
    <row r="6408" ht="75.0" customHeight="1">
      <c r="A6408" s="62">
        <v>234.0</v>
      </c>
      <c r="B6408" s="113" t="s">
        <v>6862</v>
      </c>
      <c r="C6408" s="66"/>
      <c r="D6408" s="82"/>
      <c r="E6408" s="66"/>
      <c r="F6408" s="114"/>
      <c r="G6408" s="68"/>
      <c r="H6408" s="69"/>
      <c r="I6408" s="70"/>
      <c r="J6408" s="71"/>
      <c r="K6408" s="71"/>
      <c r="N6408" s="18"/>
      <c r="P6408" s="4">
        <v>149.0</v>
      </c>
      <c r="Q6408" s="4"/>
      <c r="R6408" s="5"/>
      <c r="S6408" s="21"/>
      <c r="T6408" s="21"/>
      <c r="V6408" s="72"/>
      <c r="Z6408" s="73"/>
      <c r="AA6408" s="73"/>
      <c r="AB6408" s="4"/>
      <c r="AC6408" s="74"/>
      <c r="AD6408" s="75"/>
      <c r="AE6408" s="75"/>
      <c r="AF6408" s="76"/>
      <c r="AJ6408" s="90"/>
      <c r="AK6408" s="18"/>
      <c r="AL6408" s="18"/>
      <c r="AT6408" s="18"/>
      <c r="AU6408" s="91"/>
    </row>
    <row r="6409" ht="12.0" customHeight="1">
      <c r="A6409" s="79">
        <v>1415001.0</v>
      </c>
      <c r="B6409" s="80" t="s">
        <v>6863</v>
      </c>
      <c r="C6409" s="81"/>
      <c r="D6409" s="82">
        <v>276.23</v>
      </c>
      <c r="E6409" s="83"/>
      <c r="F6409" s="84">
        <f t="shared" ref="F6409:F6427" si="519">D6409*1.22</f>
        <v>337.0006</v>
      </c>
      <c r="G6409" s="85" t="s">
        <v>246</v>
      </c>
      <c r="H6409" s="69"/>
      <c r="I6409" s="87" t="s">
        <v>538</v>
      </c>
      <c r="J6409" s="76"/>
      <c r="K6409" s="88"/>
      <c r="N6409" s="18"/>
      <c r="P6409" s="4">
        <v>149.0</v>
      </c>
      <c r="Q6409" s="4"/>
      <c r="R6409" s="4"/>
      <c r="S6409" s="21"/>
      <c r="T6409" s="21"/>
      <c r="V6409" s="89"/>
      <c r="Z6409" s="73"/>
      <c r="AA6409" s="73">
        <v>0.0</v>
      </c>
      <c r="AB6409" s="4"/>
      <c r="AC6409" s="74"/>
      <c r="AD6409" s="75"/>
      <c r="AE6409" s="75"/>
      <c r="AF6409" s="76"/>
      <c r="AJ6409" s="90"/>
      <c r="AK6409" s="18"/>
      <c r="AL6409" s="18"/>
      <c r="AT6409" s="18"/>
      <c r="AU6409" s="91"/>
    </row>
    <row r="6410" ht="12.0" customHeight="1">
      <c r="A6410" s="97">
        <v>5815002.0</v>
      </c>
      <c r="B6410" s="92" t="s">
        <v>6864</v>
      </c>
      <c r="C6410" s="81"/>
      <c r="D6410" s="82">
        <v>276.23</v>
      </c>
      <c r="E6410" s="94"/>
      <c r="F6410" s="84">
        <f t="shared" si="519"/>
        <v>337.0006</v>
      </c>
      <c r="G6410" s="95" t="s">
        <v>246</v>
      </c>
      <c r="H6410" s="69"/>
      <c r="I6410" s="187" t="s">
        <v>6865</v>
      </c>
      <c r="J6410" s="76"/>
      <c r="K6410" s="88"/>
      <c r="N6410" s="18"/>
      <c r="P6410" s="4">
        <v>149.0</v>
      </c>
      <c r="Q6410" s="4"/>
      <c r="R6410" s="4"/>
      <c r="S6410" s="21"/>
      <c r="T6410" s="21"/>
      <c r="V6410" s="89"/>
      <c r="Z6410" s="73"/>
      <c r="AA6410" s="73">
        <v>0.0</v>
      </c>
      <c r="AB6410" s="4"/>
      <c r="AC6410" s="74"/>
      <c r="AD6410" s="75"/>
      <c r="AE6410" s="75"/>
      <c r="AF6410" s="76"/>
      <c r="AJ6410" s="90">
        <v>1415002.0</v>
      </c>
      <c r="AK6410" s="18"/>
      <c r="AL6410" s="18"/>
      <c r="AT6410" s="18"/>
      <c r="AU6410" s="91"/>
    </row>
    <row r="6411" ht="12.0" customHeight="1">
      <c r="A6411" s="97">
        <v>5815003.0</v>
      </c>
      <c r="B6411" s="92" t="s">
        <v>6866</v>
      </c>
      <c r="C6411" s="81"/>
      <c r="D6411" s="82">
        <v>276.23</v>
      </c>
      <c r="E6411" s="94" t="s">
        <v>372</v>
      </c>
      <c r="F6411" s="84">
        <f t="shared" si="519"/>
        <v>337.0006</v>
      </c>
      <c r="G6411" s="95" t="s">
        <v>246</v>
      </c>
      <c r="H6411" s="69"/>
      <c r="I6411" s="188"/>
      <c r="J6411" s="76"/>
      <c r="K6411" s="88"/>
      <c r="N6411" s="18"/>
      <c r="P6411" s="4">
        <v>149.0</v>
      </c>
      <c r="Q6411" s="4"/>
      <c r="R6411" s="4"/>
      <c r="S6411" s="21"/>
      <c r="T6411" s="21"/>
      <c r="V6411" s="89"/>
      <c r="Z6411" s="73"/>
      <c r="AA6411" s="73">
        <v>0.0</v>
      </c>
      <c r="AB6411" s="4"/>
      <c r="AC6411" s="74"/>
      <c r="AD6411" s="75"/>
      <c r="AE6411" s="75"/>
      <c r="AF6411" s="76"/>
      <c r="AJ6411" s="90">
        <v>1415003.0</v>
      </c>
      <c r="AK6411" s="18"/>
      <c r="AL6411" s="18"/>
      <c r="AT6411" s="18"/>
      <c r="AU6411" s="91"/>
    </row>
    <row r="6412" ht="12.0" customHeight="1">
      <c r="A6412" s="97">
        <v>5815004.0</v>
      </c>
      <c r="B6412" s="92" t="s">
        <v>6867</v>
      </c>
      <c r="C6412" s="81"/>
      <c r="D6412" s="82">
        <v>276.23</v>
      </c>
      <c r="E6412" s="94"/>
      <c r="F6412" s="84">
        <f t="shared" si="519"/>
        <v>337.0006</v>
      </c>
      <c r="G6412" s="95" t="s">
        <v>246</v>
      </c>
      <c r="H6412" s="69"/>
      <c r="I6412" s="76"/>
      <c r="J6412" s="76"/>
      <c r="K6412" s="88"/>
      <c r="N6412" s="18"/>
      <c r="P6412" s="4">
        <v>149.0</v>
      </c>
      <c r="Q6412" s="4"/>
      <c r="R6412" s="4"/>
      <c r="S6412" s="21"/>
      <c r="T6412" s="21"/>
      <c r="V6412" s="89"/>
      <c r="Z6412" s="73"/>
      <c r="AA6412" s="73">
        <v>0.0</v>
      </c>
      <c r="AB6412" s="4"/>
      <c r="AC6412" s="74"/>
      <c r="AD6412" s="75"/>
      <c r="AE6412" s="75"/>
      <c r="AF6412" s="76"/>
      <c r="AJ6412" s="90">
        <v>1415004.0</v>
      </c>
      <c r="AK6412" s="18"/>
      <c r="AL6412" s="18"/>
      <c r="AT6412" s="18"/>
      <c r="AU6412" s="91"/>
    </row>
    <row r="6413" ht="12.0" customHeight="1">
      <c r="A6413" s="97">
        <v>1415005.0</v>
      </c>
      <c r="B6413" s="92" t="s">
        <v>6868</v>
      </c>
      <c r="C6413" s="81"/>
      <c r="D6413" s="82">
        <v>276.23</v>
      </c>
      <c r="E6413" s="94" t="s">
        <v>372</v>
      </c>
      <c r="F6413" s="84">
        <f t="shared" si="519"/>
        <v>337.0006</v>
      </c>
      <c r="G6413" s="95" t="s">
        <v>246</v>
      </c>
      <c r="H6413" s="69"/>
      <c r="I6413" s="187" t="s">
        <v>6869</v>
      </c>
      <c r="J6413" s="76"/>
      <c r="K6413" s="88"/>
      <c r="N6413" s="18"/>
      <c r="P6413" s="4">
        <v>149.0</v>
      </c>
      <c r="Q6413" s="4"/>
      <c r="R6413" s="4"/>
      <c r="S6413" s="21"/>
      <c r="T6413" s="21"/>
      <c r="V6413" s="89"/>
      <c r="Z6413" s="73"/>
      <c r="AA6413" s="73">
        <v>0.0</v>
      </c>
      <c r="AB6413" s="4"/>
      <c r="AC6413" s="74"/>
      <c r="AD6413" s="75"/>
      <c r="AE6413" s="75"/>
      <c r="AF6413" s="76"/>
      <c r="AJ6413" s="90"/>
      <c r="AK6413" s="18"/>
      <c r="AL6413" s="18"/>
      <c r="AT6413" s="18"/>
      <c r="AU6413" s="91"/>
    </row>
    <row r="6414" ht="12.0" customHeight="1">
      <c r="A6414" s="97">
        <v>5815006.0</v>
      </c>
      <c r="B6414" s="92" t="s">
        <v>6870</v>
      </c>
      <c r="C6414" s="81"/>
      <c r="D6414" s="82">
        <v>276.23</v>
      </c>
      <c r="E6414" s="94" t="s">
        <v>372</v>
      </c>
      <c r="F6414" s="84">
        <f t="shared" si="519"/>
        <v>337.0006</v>
      </c>
      <c r="G6414" s="95" t="s">
        <v>246</v>
      </c>
      <c r="H6414" s="69"/>
      <c r="I6414" s="188"/>
      <c r="J6414" s="76"/>
      <c r="K6414" s="88"/>
      <c r="N6414" s="18"/>
      <c r="P6414" s="4">
        <v>149.0</v>
      </c>
      <c r="Q6414" s="4"/>
      <c r="R6414" s="4"/>
      <c r="S6414" s="21"/>
      <c r="T6414" s="21"/>
      <c r="V6414" s="89"/>
      <c r="Z6414" s="73"/>
      <c r="AA6414" s="73">
        <v>0.0</v>
      </c>
      <c r="AB6414" s="4"/>
      <c r="AC6414" s="74"/>
      <c r="AD6414" s="75"/>
      <c r="AE6414" s="75"/>
      <c r="AF6414" s="76"/>
      <c r="AJ6414" s="90">
        <v>1415006.0</v>
      </c>
      <c r="AK6414" s="18"/>
      <c r="AL6414" s="18"/>
      <c r="AT6414" s="18"/>
      <c r="AU6414" s="91"/>
    </row>
    <row r="6415" ht="12.0" customHeight="1">
      <c r="A6415" s="97">
        <v>5815007.0</v>
      </c>
      <c r="B6415" s="92" t="s">
        <v>6871</v>
      </c>
      <c r="C6415" s="81"/>
      <c r="D6415" s="82">
        <v>314.53</v>
      </c>
      <c r="E6415" s="94"/>
      <c r="F6415" s="84">
        <f t="shared" si="519"/>
        <v>383.7266</v>
      </c>
      <c r="G6415" s="95" t="s">
        <v>246</v>
      </c>
      <c r="H6415" s="69"/>
      <c r="I6415" s="76"/>
      <c r="J6415" s="76"/>
      <c r="K6415" s="88"/>
      <c r="N6415" s="18"/>
      <c r="P6415" s="4">
        <v>149.0</v>
      </c>
      <c r="Q6415" s="4"/>
      <c r="R6415" s="4"/>
      <c r="S6415" s="21"/>
      <c r="T6415" s="21"/>
      <c r="V6415" s="89"/>
      <c r="Z6415" s="73"/>
      <c r="AA6415" s="73">
        <v>0.0</v>
      </c>
      <c r="AB6415" s="4"/>
      <c r="AC6415" s="74"/>
      <c r="AD6415" s="75"/>
      <c r="AE6415" s="75"/>
      <c r="AF6415" s="76"/>
      <c r="AJ6415" s="90">
        <v>1415007.0</v>
      </c>
      <c r="AK6415" s="18"/>
      <c r="AL6415" s="18"/>
      <c r="AT6415" s="18"/>
      <c r="AU6415" s="91"/>
    </row>
    <row r="6416" ht="12.0" customHeight="1">
      <c r="A6416" s="97">
        <v>5815008.0</v>
      </c>
      <c r="B6416" s="92" t="s">
        <v>6872</v>
      </c>
      <c r="C6416" s="81"/>
      <c r="D6416" s="82">
        <v>314.53</v>
      </c>
      <c r="E6416" s="94"/>
      <c r="F6416" s="84">
        <f t="shared" si="519"/>
        <v>383.7266</v>
      </c>
      <c r="G6416" s="95" t="s">
        <v>246</v>
      </c>
      <c r="H6416" s="69"/>
      <c r="I6416" s="76"/>
      <c r="J6416" s="76"/>
      <c r="K6416" s="88"/>
      <c r="N6416" s="18"/>
      <c r="P6416" s="4">
        <v>149.0</v>
      </c>
      <c r="Q6416" s="4"/>
      <c r="R6416" s="4"/>
      <c r="S6416" s="21"/>
      <c r="T6416" s="21"/>
      <c r="V6416" s="89"/>
      <c r="Z6416" s="73"/>
      <c r="AA6416" s="73">
        <v>0.0</v>
      </c>
      <c r="AB6416" s="4"/>
      <c r="AC6416" s="74"/>
      <c r="AD6416" s="75"/>
      <c r="AE6416" s="75"/>
      <c r="AF6416" s="76"/>
      <c r="AJ6416" s="90">
        <v>1415008.0</v>
      </c>
      <c r="AK6416" s="18"/>
      <c r="AL6416" s="18"/>
      <c r="AT6416" s="18"/>
      <c r="AU6416" s="91"/>
    </row>
    <row r="6417" ht="12.0" customHeight="1">
      <c r="A6417" s="97">
        <v>5815009.0</v>
      </c>
      <c r="B6417" s="92" t="s">
        <v>6873</v>
      </c>
      <c r="C6417" s="81"/>
      <c r="D6417" s="82">
        <v>314.53</v>
      </c>
      <c r="E6417" s="94" t="s">
        <v>372</v>
      </c>
      <c r="F6417" s="84">
        <f t="shared" si="519"/>
        <v>383.7266</v>
      </c>
      <c r="G6417" s="95" t="s">
        <v>246</v>
      </c>
      <c r="H6417" s="69"/>
      <c r="I6417" s="76"/>
      <c r="J6417" s="76"/>
      <c r="K6417" s="88"/>
      <c r="N6417" s="18"/>
      <c r="P6417" s="4">
        <v>149.0</v>
      </c>
      <c r="Q6417" s="4"/>
      <c r="R6417" s="4"/>
      <c r="S6417" s="21"/>
      <c r="T6417" s="21"/>
      <c r="V6417" s="89"/>
      <c r="Z6417" s="73"/>
      <c r="AA6417" s="73">
        <v>0.0</v>
      </c>
      <c r="AB6417" s="4"/>
      <c r="AC6417" s="74"/>
      <c r="AD6417" s="75"/>
      <c r="AE6417" s="75"/>
      <c r="AF6417" s="76"/>
      <c r="AJ6417" s="90">
        <v>1415009.0</v>
      </c>
      <c r="AK6417" s="18"/>
      <c r="AL6417" s="18"/>
      <c r="AT6417" s="18"/>
      <c r="AU6417" s="91"/>
    </row>
    <row r="6418" ht="12.0" customHeight="1">
      <c r="A6418" s="97">
        <v>5815010.0</v>
      </c>
      <c r="B6418" s="92" t="s">
        <v>6874</v>
      </c>
      <c r="C6418" s="81"/>
      <c r="D6418" s="82">
        <v>314.53</v>
      </c>
      <c r="E6418" s="94"/>
      <c r="F6418" s="84">
        <f t="shared" si="519"/>
        <v>383.7266</v>
      </c>
      <c r="G6418" s="95" t="s">
        <v>246</v>
      </c>
      <c r="H6418" s="69"/>
      <c r="I6418" s="76"/>
      <c r="J6418" s="76"/>
      <c r="K6418" s="88"/>
      <c r="N6418" s="18"/>
      <c r="P6418" s="4">
        <v>149.0</v>
      </c>
      <c r="Q6418" s="4"/>
      <c r="R6418" s="4"/>
      <c r="S6418" s="21"/>
      <c r="T6418" s="21"/>
      <c r="V6418" s="89"/>
      <c r="Z6418" s="73"/>
      <c r="AA6418" s="73">
        <v>0.0</v>
      </c>
      <c r="AB6418" s="4"/>
      <c r="AC6418" s="74"/>
      <c r="AD6418" s="75"/>
      <c r="AE6418" s="75"/>
      <c r="AF6418" s="76"/>
      <c r="AJ6418" s="90">
        <v>1415010.0</v>
      </c>
      <c r="AK6418" s="18"/>
      <c r="AL6418" s="18"/>
      <c r="AT6418" s="18"/>
      <c r="AU6418" s="91"/>
    </row>
    <row r="6419" ht="12.0" customHeight="1">
      <c r="A6419" s="97">
        <v>1415011.0</v>
      </c>
      <c r="B6419" s="92" t="s">
        <v>6875</v>
      </c>
      <c r="C6419" s="81"/>
      <c r="D6419" s="82">
        <v>299.55</v>
      </c>
      <c r="E6419" s="83" t="s">
        <v>245</v>
      </c>
      <c r="F6419" s="127">
        <f t="shared" si="519"/>
        <v>365.451</v>
      </c>
      <c r="G6419" s="95" t="s">
        <v>246</v>
      </c>
      <c r="H6419" s="69"/>
      <c r="I6419" s="76"/>
      <c r="J6419" s="76"/>
      <c r="K6419" s="88"/>
      <c r="N6419" s="18"/>
      <c r="P6419" s="4">
        <v>149.0</v>
      </c>
      <c r="Q6419" s="4"/>
      <c r="R6419" s="4"/>
      <c r="S6419" s="21"/>
      <c r="T6419" s="21"/>
      <c r="V6419" s="89"/>
      <c r="Z6419" s="73"/>
      <c r="AA6419" s="73">
        <v>0.0</v>
      </c>
      <c r="AB6419" s="4"/>
      <c r="AC6419" s="74"/>
      <c r="AD6419" s="75"/>
      <c r="AE6419" s="75"/>
      <c r="AF6419" s="76"/>
      <c r="AJ6419" s="90"/>
      <c r="AK6419" s="18"/>
      <c r="AL6419" s="18"/>
      <c r="AT6419" s="18"/>
      <c r="AU6419" s="91"/>
    </row>
    <row r="6420" ht="12.0" customHeight="1">
      <c r="A6420" s="97">
        <v>1415012.0</v>
      </c>
      <c r="B6420" s="92" t="s">
        <v>6876</v>
      </c>
      <c r="C6420" s="81"/>
      <c r="D6420" s="82">
        <v>314.53</v>
      </c>
      <c r="E6420" s="94"/>
      <c r="F6420" s="84">
        <f t="shared" si="519"/>
        <v>383.7266</v>
      </c>
      <c r="G6420" s="95" t="s">
        <v>246</v>
      </c>
      <c r="H6420" s="69"/>
      <c r="I6420" s="76"/>
      <c r="J6420" s="76"/>
      <c r="K6420" s="88"/>
      <c r="N6420" s="18"/>
      <c r="P6420" s="4">
        <v>149.0</v>
      </c>
      <c r="Q6420" s="4"/>
      <c r="R6420" s="4"/>
      <c r="S6420" s="21"/>
      <c r="T6420" s="21"/>
      <c r="V6420" s="89"/>
      <c r="Z6420" s="73"/>
      <c r="AA6420" s="73">
        <v>0.0</v>
      </c>
      <c r="AB6420" s="4"/>
      <c r="AC6420" s="74"/>
      <c r="AD6420" s="75"/>
      <c r="AE6420" s="75"/>
      <c r="AF6420" s="76"/>
      <c r="AJ6420" s="90"/>
      <c r="AK6420" s="18"/>
      <c r="AL6420" s="18"/>
      <c r="AT6420" s="18"/>
      <c r="AU6420" s="91"/>
    </row>
    <row r="6421" ht="12.0" customHeight="1">
      <c r="A6421" s="97">
        <v>1415013.0</v>
      </c>
      <c r="B6421" s="92" t="s">
        <v>6877</v>
      </c>
      <c r="C6421" s="81"/>
      <c r="D6421" s="82">
        <v>371.41</v>
      </c>
      <c r="E6421" s="94"/>
      <c r="F6421" s="84">
        <f t="shared" si="519"/>
        <v>453.1202</v>
      </c>
      <c r="G6421" s="95" t="s">
        <v>246</v>
      </c>
      <c r="H6421" s="69"/>
      <c r="I6421" s="76"/>
      <c r="J6421" s="76"/>
      <c r="K6421" s="88"/>
      <c r="N6421" s="18"/>
      <c r="P6421" s="4">
        <v>149.0</v>
      </c>
      <c r="Q6421" s="4"/>
      <c r="R6421" s="4"/>
      <c r="S6421" s="21"/>
      <c r="T6421" s="21"/>
      <c r="V6421" s="89"/>
      <c r="Z6421" s="73"/>
      <c r="AA6421" s="73">
        <v>0.0</v>
      </c>
      <c r="AB6421" s="4"/>
      <c r="AC6421" s="74"/>
      <c r="AD6421" s="75"/>
      <c r="AE6421" s="75"/>
      <c r="AF6421" s="76"/>
      <c r="AJ6421" s="90"/>
      <c r="AK6421" s="18"/>
      <c r="AL6421" s="18"/>
      <c r="AT6421" s="18"/>
      <c r="AU6421" s="91"/>
    </row>
    <row r="6422" ht="12.0" customHeight="1">
      <c r="A6422" s="97">
        <v>5815014.0</v>
      </c>
      <c r="B6422" s="92" t="s">
        <v>6878</v>
      </c>
      <c r="C6422" s="81"/>
      <c r="D6422" s="82">
        <v>371.41</v>
      </c>
      <c r="E6422" s="94"/>
      <c r="F6422" s="84">
        <f t="shared" si="519"/>
        <v>453.1202</v>
      </c>
      <c r="G6422" s="95" t="s">
        <v>246</v>
      </c>
      <c r="H6422" s="69"/>
      <c r="I6422" s="76"/>
      <c r="J6422" s="76"/>
      <c r="K6422" s="88"/>
      <c r="N6422" s="18"/>
      <c r="P6422" s="4">
        <v>149.0</v>
      </c>
      <c r="Q6422" s="4"/>
      <c r="R6422" s="4"/>
      <c r="S6422" s="21"/>
      <c r="T6422" s="21"/>
      <c r="V6422" s="89"/>
      <c r="Z6422" s="73"/>
      <c r="AA6422" s="73">
        <v>0.0</v>
      </c>
      <c r="AB6422" s="4"/>
      <c r="AC6422" s="74"/>
      <c r="AD6422" s="75"/>
      <c r="AE6422" s="75"/>
      <c r="AF6422" s="76"/>
      <c r="AJ6422" s="90">
        <v>1415014.0</v>
      </c>
      <c r="AK6422" s="18"/>
      <c r="AL6422" s="18"/>
      <c r="AT6422" s="18"/>
      <c r="AU6422" s="91"/>
    </row>
    <row r="6423" ht="12.0" customHeight="1">
      <c r="A6423" s="97">
        <v>1415015.0</v>
      </c>
      <c r="B6423" s="92" t="s">
        <v>6879</v>
      </c>
      <c r="C6423" s="81"/>
      <c r="D6423" s="82">
        <v>371.41</v>
      </c>
      <c r="E6423" s="94"/>
      <c r="F6423" s="84">
        <f t="shared" si="519"/>
        <v>453.1202</v>
      </c>
      <c r="G6423" s="95" t="s">
        <v>246</v>
      </c>
      <c r="H6423" s="69"/>
      <c r="I6423" s="76"/>
      <c r="J6423" s="76"/>
      <c r="K6423" s="88"/>
      <c r="N6423" s="18"/>
      <c r="P6423" s="4">
        <v>149.0</v>
      </c>
      <c r="Q6423" s="4"/>
      <c r="R6423" s="4"/>
      <c r="S6423" s="21"/>
      <c r="T6423" s="21"/>
      <c r="V6423" s="89"/>
      <c r="Z6423" s="73"/>
      <c r="AA6423" s="73">
        <v>0.0</v>
      </c>
      <c r="AB6423" s="4"/>
      <c r="AC6423" s="74"/>
      <c r="AD6423" s="75"/>
      <c r="AE6423" s="75"/>
      <c r="AF6423" s="76"/>
      <c r="AJ6423" s="90"/>
      <c r="AK6423" s="18"/>
      <c r="AL6423" s="18"/>
      <c r="AT6423" s="18"/>
      <c r="AU6423" s="91"/>
    </row>
    <row r="6424" ht="12.0" customHeight="1">
      <c r="A6424" s="97">
        <v>1415016.0</v>
      </c>
      <c r="B6424" s="92" t="s">
        <v>6880</v>
      </c>
      <c r="C6424" s="81"/>
      <c r="D6424" s="82">
        <v>353.72</v>
      </c>
      <c r="E6424" s="83"/>
      <c r="F6424" s="127">
        <f t="shared" si="519"/>
        <v>431.5384</v>
      </c>
      <c r="G6424" s="95" t="s">
        <v>246</v>
      </c>
      <c r="H6424" s="69"/>
      <c r="I6424" s="76"/>
      <c r="J6424" s="76"/>
      <c r="K6424" s="88"/>
      <c r="N6424" s="18"/>
      <c r="P6424" s="4">
        <v>149.0</v>
      </c>
      <c r="Q6424" s="4"/>
      <c r="R6424" s="4"/>
      <c r="S6424" s="21"/>
      <c r="T6424" s="21"/>
      <c r="V6424" s="89"/>
      <c r="Z6424" s="73"/>
      <c r="AA6424" s="73">
        <v>0.0</v>
      </c>
      <c r="AB6424" s="4"/>
      <c r="AC6424" s="74"/>
      <c r="AD6424" s="75"/>
      <c r="AE6424" s="75"/>
      <c r="AF6424" s="76"/>
      <c r="AJ6424" s="90"/>
      <c r="AK6424" s="18"/>
      <c r="AL6424" s="18"/>
      <c r="AT6424" s="18"/>
      <c r="AU6424" s="91"/>
    </row>
    <row r="6425" ht="12.0" customHeight="1">
      <c r="A6425" s="97">
        <v>5815017.0</v>
      </c>
      <c r="B6425" s="92" t="s">
        <v>6881</v>
      </c>
      <c r="C6425" s="81"/>
      <c r="D6425" s="82">
        <v>371.41</v>
      </c>
      <c r="E6425" s="94" t="s">
        <v>372</v>
      </c>
      <c r="F6425" s="84">
        <f t="shared" si="519"/>
        <v>453.1202</v>
      </c>
      <c r="G6425" s="95" t="s">
        <v>246</v>
      </c>
      <c r="H6425" s="69"/>
      <c r="I6425" s="76"/>
      <c r="J6425" s="76"/>
      <c r="K6425" s="88"/>
      <c r="N6425" s="18"/>
      <c r="P6425" s="4">
        <v>149.0</v>
      </c>
      <c r="Q6425" s="4"/>
      <c r="R6425" s="4"/>
      <c r="S6425" s="21"/>
      <c r="T6425" s="21"/>
      <c r="V6425" s="89"/>
      <c r="Z6425" s="73"/>
      <c r="AA6425" s="73">
        <v>0.0</v>
      </c>
      <c r="AB6425" s="4"/>
      <c r="AC6425" s="74"/>
      <c r="AD6425" s="75"/>
      <c r="AE6425" s="75"/>
      <c r="AF6425" s="76"/>
      <c r="AJ6425" s="90">
        <v>1415017.0</v>
      </c>
      <c r="AK6425" s="18"/>
      <c r="AL6425" s="18"/>
      <c r="AT6425" s="18"/>
      <c r="AU6425" s="91"/>
    </row>
    <row r="6426" ht="12.0" customHeight="1">
      <c r="A6426" s="97">
        <v>5815018.0</v>
      </c>
      <c r="B6426" s="92" t="s">
        <v>6882</v>
      </c>
      <c r="C6426" s="81"/>
      <c r="D6426" s="82">
        <v>548.99</v>
      </c>
      <c r="E6426" s="94" t="s">
        <v>245</v>
      </c>
      <c r="F6426" s="84">
        <f t="shared" si="519"/>
        <v>669.7678</v>
      </c>
      <c r="G6426" s="95" t="s">
        <v>246</v>
      </c>
      <c r="H6426" s="69"/>
      <c r="I6426" s="76"/>
      <c r="J6426" s="76"/>
      <c r="K6426" s="88"/>
      <c r="N6426" s="18"/>
      <c r="P6426" s="4">
        <v>149.0</v>
      </c>
      <c r="Q6426" s="4"/>
      <c r="R6426" s="4"/>
      <c r="S6426" s="21"/>
      <c r="T6426" s="21"/>
      <c r="V6426" s="89"/>
      <c r="Z6426" s="73"/>
      <c r="AA6426" s="73">
        <v>0.0</v>
      </c>
      <c r="AB6426" s="4"/>
      <c r="AC6426" s="74"/>
      <c r="AD6426" s="75"/>
      <c r="AE6426" s="75"/>
      <c r="AF6426" s="76"/>
      <c r="AJ6426" s="90">
        <v>1415018.0</v>
      </c>
      <c r="AK6426" s="18"/>
      <c r="AL6426" s="18"/>
      <c r="AT6426" s="18"/>
      <c r="AU6426" s="91"/>
    </row>
    <row r="6427" ht="12.0" customHeight="1">
      <c r="A6427" s="109">
        <v>5815019.0</v>
      </c>
      <c r="B6427" s="110" t="s">
        <v>6883</v>
      </c>
      <c r="C6427" s="81"/>
      <c r="D6427" s="82">
        <v>548.85</v>
      </c>
      <c r="E6427" s="121"/>
      <c r="F6427" s="128">
        <f t="shared" si="519"/>
        <v>669.597</v>
      </c>
      <c r="G6427" s="112" t="s">
        <v>246</v>
      </c>
      <c r="H6427" s="69"/>
      <c r="I6427" s="76"/>
      <c r="J6427" s="76"/>
      <c r="K6427" s="88"/>
      <c r="N6427" s="18"/>
      <c r="P6427" s="4">
        <v>149.0</v>
      </c>
      <c r="Q6427" s="4"/>
      <c r="R6427" s="4"/>
      <c r="S6427" s="21"/>
      <c r="T6427" s="21"/>
      <c r="V6427" s="89"/>
      <c r="Z6427" s="73"/>
      <c r="AA6427" s="73">
        <v>0.0</v>
      </c>
      <c r="AB6427" s="4"/>
      <c r="AC6427" s="74"/>
      <c r="AD6427" s="75"/>
      <c r="AE6427" s="75"/>
      <c r="AF6427" s="76"/>
      <c r="AJ6427" s="90">
        <v>1415019.0</v>
      </c>
      <c r="AK6427" s="18"/>
      <c r="AL6427" s="18"/>
      <c r="AT6427" s="18"/>
      <c r="AU6427" s="91"/>
    </row>
    <row r="6428" ht="60.0" customHeight="1">
      <c r="A6428" s="62">
        <v>235.0</v>
      </c>
      <c r="B6428" s="113" t="s">
        <v>6884</v>
      </c>
      <c r="C6428" s="66"/>
      <c r="D6428" s="82"/>
      <c r="E6428" s="66"/>
      <c r="F6428" s="114"/>
      <c r="G6428" s="68"/>
      <c r="H6428" s="69"/>
      <c r="I6428" s="70">
        <v>0.0</v>
      </c>
      <c r="J6428" s="71"/>
      <c r="K6428" s="71"/>
      <c r="N6428" s="18"/>
      <c r="P6428" s="4">
        <v>150.0</v>
      </c>
      <c r="Q6428" s="4"/>
      <c r="R6428" s="5"/>
      <c r="S6428" s="21"/>
      <c r="T6428" s="21"/>
      <c r="V6428" s="72"/>
      <c r="Z6428" s="73"/>
      <c r="AA6428" s="73"/>
      <c r="AB6428" s="4"/>
      <c r="AC6428" s="74"/>
      <c r="AD6428" s="75"/>
      <c r="AE6428" s="75"/>
      <c r="AF6428" s="76"/>
      <c r="AJ6428" s="90"/>
      <c r="AK6428" s="18"/>
      <c r="AL6428" s="18"/>
      <c r="AT6428" s="18"/>
      <c r="AU6428" s="91"/>
    </row>
    <row r="6429" ht="12.0" customHeight="1">
      <c r="A6429" s="79">
        <v>5811001.0</v>
      </c>
      <c r="B6429" s="80" t="s">
        <v>6885</v>
      </c>
      <c r="C6429" s="81" t="str">
        <f t="shared" ref="C6429:C6440" si="520">IF(MROUND(AL6429/(AO6429*F6429),1)=0,"",MROUND(AL6429/(AO6429*F6429),1))</f>
        <v/>
      </c>
      <c r="D6429" s="82">
        <v>403.25</v>
      </c>
      <c r="E6429" s="83" t="s">
        <v>245</v>
      </c>
      <c r="F6429" s="84">
        <f t="shared" ref="F6429:F6440" si="521">D6429*1.22</f>
        <v>491.965</v>
      </c>
      <c r="G6429" s="85" t="s">
        <v>246</v>
      </c>
      <c r="H6429" s="69"/>
      <c r="I6429" s="87" t="s">
        <v>538</v>
      </c>
      <c r="J6429" s="76"/>
      <c r="K6429" s="88"/>
      <c r="N6429" s="18"/>
      <c r="P6429" s="4">
        <v>150.0</v>
      </c>
      <c r="Q6429" s="4"/>
      <c r="R6429" s="4"/>
      <c r="S6429" s="21"/>
      <c r="T6429" s="21"/>
      <c r="V6429" s="89"/>
      <c r="Z6429" s="73"/>
      <c r="AA6429" s="73">
        <v>12.001517738569532</v>
      </c>
      <c r="AB6429" s="4"/>
      <c r="AC6429" s="74"/>
      <c r="AD6429" s="75"/>
      <c r="AE6429" s="75"/>
      <c r="AF6429" s="76"/>
      <c r="AJ6429" s="90">
        <v>1411001.0</v>
      </c>
      <c r="AK6429" s="18"/>
      <c r="AL6429" s="18">
        <f t="shared" ref="AL6429:AL6440" si="522">$I$6428/12</f>
        <v>0</v>
      </c>
      <c r="AO6429" s="8">
        <v>16.907301609069773</v>
      </c>
      <c r="AT6429" s="18"/>
      <c r="AU6429" s="91"/>
    </row>
    <row r="6430" ht="12.0" customHeight="1">
      <c r="A6430" s="97">
        <v>5811002.0</v>
      </c>
      <c r="B6430" s="92" t="s">
        <v>6886</v>
      </c>
      <c r="C6430" s="81" t="str">
        <f t="shared" si="520"/>
        <v/>
      </c>
      <c r="D6430" s="82">
        <v>413.78</v>
      </c>
      <c r="E6430" s="94" t="s">
        <v>245</v>
      </c>
      <c r="F6430" s="84">
        <f t="shared" si="521"/>
        <v>504.8116</v>
      </c>
      <c r="G6430" s="95" t="s">
        <v>246</v>
      </c>
      <c r="H6430" s="69"/>
      <c r="I6430" s="187" t="s">
        <v>6887</v>
      </c>
      <c r="J6430" s="76"/>
      <c r="K6430" s="88"/>
      <c r="N6430" s="18"/>
      <c r="P6430" s="4">
        <v>150.0</v>
      </c>
      <c r="Q6430" s="4"/>
      <c r="R6430" s="4"/>
      <c r="S6430" s="21"/>
      <c r="T6430" s="21"/>
      <c r="V6430" s="89"/>
      <c r="Z6430" s="73"/>
      <c r="AA6430" s="73">
        <v>11.998964650199667</v>
      </c>
      <c r="AB6430" s="4"/>
      <c r="AC6430" s="74"/>
      <c r="AD6430" s="75"/>
      <c r="AE6430" s="75"/>
      <c r="AF6430" s="76"/>
      <c r="AJ6430" s="90">
        <v>1411002.0</v>
      </c>
      <c r="AK6430" s="18"/>
      <c r="AL6430" s="18">
        <f t="shared" si="522"/>
        <v>0</v>
      </c>
      <c r="AO6430" s="8">
        <v>4.001531074752184</v>
      </c>
      <c r="AT6430" s="18"/>
      <c r="AU6430" s="91"/>
    </row>
    <row r="6431" ht="12.0" customHeight="1">
      <c r="A6431" s="97">
        <v>5811003.0</v>
      </c>
      <c r="B6431" s="92" t="s">
        <v>6888</v>
      </c>
      <c r="C6431" s="81" t="str">
        <f t="shared" si="520"/>
        <v/>
      </c>
      <c r="D6431" s="82">
        <v>423.34</v>
      </c>
      <c r="E6431" s="94" t="s">
        <v>245</v>
      </c>
      <c r="F6431" s="84">
        <f t="shared" si="521"/>
        <v>516.4748</v>
      </c>
      <c r="G6431" s="95" t="s">
        <v>246</v>
      </c>
      <c r="H6431" s="69"/>
      <c r="I6431" s="188"/>
      <c r="J6431" s="76"/>
      <c r="K6431" s="88"/>
      <c r="N6431" s="18"/>
      <c r="P6431" s="4">
        <v>150.0</v>
      </c>
      <c r="Q6431" s="4"/>
      <c r="R6431" s="4"/>
      <c r="S6431" s="21"/>
      <c r="T6431" s="21"/>
      <c r="V6431" s="89"/>
      <c r="Z6431" s="73"/>
      <c r="AA6431" s="73">
        <v>11.998988037153495</v>
      </c>
      <c r="AB6431" s="4"/>
      <c r="AC6431" s="74"/>
      <c r="AD6431" s="75"/>
      <c r="AE6431" s="75"/>
      <c r="AF6431" s="76"/>
      <c r="AJ6431" s="90">
        <v>1411003.0</v>
      </c>
      <c r="AK6431" s="18"/>
      <c r="AL6431" s="18">
        <f t="shared" si="522"/>
        <v>0</v>
      </c>
      <c r="AO6431" s="8">
        <v>2.155699801681447</v>
      </c>
      <c r="AT6431" s="18"/>
      <c r="AU6431" s="91"/>
    </row>
    <row r="6432" ht="12.0" customHeight="1">
      <c r="A6432" s="97">
        <v>5811004.0</v>
      </c>
      <c r="B6432" s="92" t="s">
        <v>6889</v>
      </c>
      <c r="C6432" s="81" t="str">
        <f t="shared" si="520"/>
        <v/>
      </c>
      <c r="D6432" s="82">
        <v>453.21</v>
      </c>
      <c r="E6432" s="94" t="s">
        <v>245</v>
      </c>
      <c r="F6432" s="84">
        <f t="shared" si="521"/>
        <v>552.9162</v>
      </c>
      <c r="G6432" s="95" t="s">
        <v>246</v>
      </c>
      <c r="H6432" s="69"/>
      <c r="I6432" s="76"/>
      <c r="J6432" s="76"/>
      <c r="K6432" s="88"/>
      <c r="N6432" s="18"/>
      <c r="P6432" s="4">
        <v>150.0</v>
      </c>
      <c r="Q6432" s="4"/>
      <c r="R6432" s="4"/>
      <c r="S6432" s="21"/>
      <c r="T6432" s="21"/>
      <c r="V6432" s="89"/>
      <c r="Z6432" s="73"/>
      <c r="AA6432" s="73">
        <v>12.001215312943089</v>
      </c>
      <c r="AB6432" s="4"/>
      <c r="AC6432" s="74"/>
      <c r="AD6432" s="75"/>
      <c r="AE6432" s="75"/>
      <c r="AF6432" s="76"/>
      <c r="AJ6432" s="90">
        <v>1411004.0</v>
      </c>
      <c r="AK6432" s="18"/>
      <c r="AL6432" s="18">
        <f t="shared" si="522"/>
        <v>0</v>
      </c>
      <c r="AO6432" s="8">
        <v>1.88037138923707</v>
      </c>
      <c r="AT6432" s="18"/>
      <c r="AU6432" s="91"/>
    </row>
    <row r="6433" ht="12.0" customHeight="1">
      <c r="A6433" s="97">
        <v>5811005.0</v>
      </c>
      <c r="B6433" s="92" t="s">
        <v>6890</v>
      </c>
      <c r="C6433" s="81" t="str">
        <f t="shared" si="520"/>
        <v/>
      </c>
      <c r="D6433" s="82">
        <v>542.75</v>
      </c>
      <c r="E6433" s="94" t="s">
        <v>245</v>
      </c>
      <c r="F6433" s="84">
        <f t="shared" si="521"/>
        <v>662.155</v>
      </c>
      <c r="G6433" s="95" t="s">
        <v>246</v>
      </c>
      <c r="H6433" s="69"/>
      <c r="I6433" s="187" t="s">
        <v>6891</v>
      </c>
      <c r="J6433" s="76"/>
      <c r="K6433" s="88"/>
      <c r="N6433" s="18"/>
      <c r="P6433" s="4">
        <v>150.0</v>
      </c>
      <c r="Q6433" s="4"/>
      <c r="R6433" s="4"/>
      <c r="S6433" s="21"/>
      <c r="T6433" s="21"/>
      <c r="V6433" s="89"/>
      <c r="Z6433" s="73"/>
      <c r="AA6433" s="73">
        <v>12.000338275920399</v>
      </c>
      <c r="AB6433" s="4"/>
      <c r="AC6433" s="74"/>
      <c r="AD6433" s="75"/>
      <c r="AE6433" s="75"/>
      <c r="AF6433" s="76"/>
      <c r="AJ6433" s="90">
        <v>1411005.0</v>
      </c>
      <c r="AK6433" s="18"/>
      <c r="AL6433" s="18">
        <f t="shared" si="522"/>
        <v>0</v>
      </c>
      <c r="AO6433" s="8">
        <v>1.386650397574519</v>
      </c>
      <c r="AT6433" s="18"/>
      <c r="AU6433" s="91"/>
    </row>
    <row r="6434" ht="12.0" customHeight="1">
      <c r="A6434" s="97">
        <v>5811006.0</v>
      </c>
      <c r="B6434" s="92" t="s">
        <v>6892</v>
      </c>
      <c r="C6434" s="81" t="str">
        <f t="shared" si="520"/>
        <v/>
      </c>
      <c r="D6434" s="82">
        <v>595.64</v>
      </c>
      <c r="E6434" s="94" t="s">
        <v>372</v>
      </c>
      <c r="F6434" s="84">
        <f t="shared" si="521"/>
        <v>726.6808</v>
      </c>
      <c r="G6434" s="95" t="s">
        <v>246</v>
      </c>
      <c r="H6434" s="69"/>
      <c r="I6434" s="188"/>
      <c r="J6434" s="76"/>
      <c r="K6434" s="88"/>
      <c r="N6434" s="18"/>
      <c r="P6434" s="4">
        <v>150.0</v>
      </c>
      <c r="Q6434" s="4"/>
      <c r="R6434" s="4"/>
      <c r="S6434" s="21"/>
      <c r="T6434" s="21"/>
      <c r="V6434" s="89"/>
      <c r="Z6434" s="73"/>
      <c r="AA6434" s="73">
        <v>12.001027485229898</v>
      </c>
      <c r="AB6434" s="4"/>
      <c r="AC6434" s="74"/>
      <c r="AD6434" s="75"/>
      <c r="AE6434" s="75"/>
      <c r="AF6434" s="76"/>
      <c r="AJ6434" s="90">
        <v>1411006.0</v>
      </c>
      <c r="AK6434" s="18"/>
      <c r="AL6434" s="18">
        <f t="shared" si="522"/>
        <v>0</v>
      </c>
      <c r="AO6434" s="8">
        <v>1.1582258829191896</v>
      </c>
      <c r="AT6434" s="18"/>
      <c r="AU6434" s="91"/>
    </row>
    <row r="6435" ht="12.0" customHeight="1">
      <c r="A6435" s="97">
        <v>5811007.0</v>
      </c>
      <c r="B6435" s="92" t="s">
        <v>6893</v>
      </c>
      <c r="C6435" s="81" t="str">
        <f t="shared" si="520"/>
        <v/>
      </c>
      <c r="D6435" s="82">
        <v>666.44</v>
      </c>
      <c r="E6435" s="94" t="s">
        <v>245</v>
      </c>
      <c r="F6435" s="84">
        <f t="shared" si="521"/>
        <v>813.0568</v>
      </c>
      <c r="G6435" s="95" t="s">
        <v>246</v>
      </c>
      <c r="H6435" s="69"/>
      <c r="I6435" s="76"/>
      <c r="J6435" s="76"/>
      <c r="K6435" s="88"/>
      <c r="N6435" s="18"/>
      <c r="P6435" s="4">
        <v>150.0</v>
      </c>
      <c r="Q6435" s="4"/>
      <c r="R6435" s="4"/>
      <c r="S6435" s="21"/>
      <c r="T6435" s="21"/>
      <c r="V6435" s="89"/>
      <c r="Z6435" s="73"/>
      <c r="AA6435" s="73">
        <v>12.00036733475676</v>
      </c>
      <c r="AB6435" s="4"/>
      <c r="AC6435" s="74"/>
      <c r="AD6435" s="75"/>
      <c r="AE6435" s="75"/>
      <c r="AF6435" s="76"/>
      <c r="AJ6435" s="90">
        <v>1411007.0</v>
      </c>
      <c r="AK6435" s="18"/>
      <c r="AL6435" s="18">
        <f t="shared" si="522"/>
        <v>0</v>
      </c>
      <c r="AO6435" s="8">
        <v>0.9350072032574966</v>
      </c>
      <c r="AT6435" s="18"/>
      <c r="AU6435" s="91"/>
    </row>
    <row r="6436" ht="12.0" customHeight="1">
      <c r="A6436" s="97">
        <v>5811008.0</v>
      </c>
      <c r="B6436" s="92" t="s">
        <v>6894</v>
      </c>
      <c r="C6436" s="81" t="str">
        <f t="shared" si="520"/>
        <v/>
      </c>
      <c r="D6436" s="82">
        <v>950.58</v>
      </c>
      <c r="E6436" s="94" t="s">
        <v>245</v>
      </c>
      <c r="F6436" s="84">
        <f t="shared" si="521"/>
        <v>1159.7076</v>
      </c>
      <c r="G6436" s="95" t="s">
        <v>246</v>
      </c>
      <c r="H6436" s="69"/>
      <c r="I6436" s="187" t="s">
        <v>6895</v>
      </c>
      <c r="J6436" s="76"/>
      <c r="K6436" s="88"/>
      <c r="N6436" s="18"/>
      <c r="P6436" s="4">
        <v>150.0</v>
      </c>
      <c r="Q6436" s="4"/>
      <c r="R6436" s="4"/>
      <c r="S6436" s="21"/>
      <c r="T6436" s="21"/>
      <c r="V6436" s="89"/>
      <c r="Z6436" s="73"/>
      <c r="AA6436" s="73">
        <v>11.999227413929077</v>
      </c>
      <c r="AB6436" s="4"/>
      <c r="AC6436" s="74"/>
      <c r="AD6436" s="75"/>
      <c r="AE6436" s="75"/>
      <c r="AF6436" s="76"/>
      <c r="AJ6436" s="90">
        <v>1411006.0</v>
      </c>
      <c r="AK6436" s="18"/>
      <c r="AL6436" s="18">
        <f t="shared" si="522"/>
        <v>0</v>
      </c>
      <c r="AO6436" s="8">
        <v>0.4466159488018087</v>
      </c>
      <c r="AT6436" s="18"/>
      <c r="AU6436" s="91"/>
    </row>
    <row r="6437" ht="12.0" customHeight="1">
      <c r="A6437" s="97">
        <v>5811009.0</v>
      </c>
      <c r="B6437" s="92" t="s">
        <v>6896</v>
      </c>
      <c r="C6437" s="81" t="str">
        <f t="shared" si="520"/>
        <v/>
      </c>
      <c r="D6437" s="82">
        <v>1101.87</v>
      </c>
      <c r="E6437" s="94" t="s">
        <v>245</v>
      </c>
      <c r="F6437" s="84">
        <f t="shared" si="521"/>
        <v>1344.2814</v>
      </c>
      <c r="G6437" s="95" t="s">
        <v>246</v>
      </c>
      <c r="H6437" s="69"/>
      <c r="I6437" s="188"/>
      <c r="J6437" s="76"/>
      <c r="K6437" s="88"/>
      <c r="N6437" s="18"/>
      <c r="P6437" s="4">
        <v>150.0</v>
      </c>
      <c r="Q6437" s="4"/>
      <c r="R6437" s="4"/>
      <c r="S6437" s="21"/>
      <c r="T6437" s="21"/>
      <c r="V6437" s="89"/>
      <c r="Z6437" s="73"/>
      <c r="AA6437" s="73">
        <v>12.000111086425235</v>
      </c>
      <c r="AB6437" s="4"/>
      <c r="AC6437" s="74"/>
      <c r="AD6437" s="75"/>
      <c r="AE6437" s="75"/>
      <c r="AF6437" s="76"/>
      <c r="AJ6437" s="90">
        <v>1411009.0</v>
      </c>
      <c r="AK6437" s="18"/>
      <c r="AL6437" s="18">
        <f t="shared" si="522"/>
        <v>0</v>
      </c>
      <c r="AO6437" s="8">
        <v>0.6010637823090558</v>
      </c>
      <c r="AT6437" s="18"/>
      <c r="AU6437" s="91"/>
    </row>
    <row r="6438" ht="12.0" customHeight="1">
      <c r="A6438" s="97">
        <v>5811010.0</v>
      </c>
      <c r="B6438" s="92" t="s">
        <v>6897</v>
      </c>
      <c r="C6438" s="81" t="str">
        <f t="shared" si="520"/>
        <v/>
      </c>
      <c r="D6438" s="82">
        <v>1516.46</v>
      </c>
      <c r="E6438" s="94" t="s">
        <v>372</v>
      </c>
      <c r="F6438" s="84">
        <f t="shared" si="521"/>
        <v>1850.0812</v>
      </c>
      <c r="G6438" s="95" t="s">
        <v>246</v>
      </c>
      <c r="H6438" s="69"/>
      <c r="I6438" s="76"/>
      <c r="J6438" s="76"/>
      <c r="K6438" s="88"/>
      <c r="N6438" s="18"/>
      <c r="P6438" s="4">
        <v>150.0</v>
      </c>
      <c r="Q6438" s="4"/>
      <c r="R6438" s="4"/>
      <c r="S6438" s="21"/>
      <c r="T6438" s="21"/>
      <c r="V6438" s="89"/>
      <c r="Z6438" s="73"/>
      <c r="AA6438" s="73">
        <v>12.00032286054443</v>
      </c>
      <c r="AB6438" s="4"/>
      <c r="AC6438" s="74"/>
      <c r="AD6438" s="75"/>
      <c r="AE6438" s="75"/>
      <c r="AF6438" s="76"/>
      <c r="AJ6438" s="90">
        <v>1411010.0</v>
      </c>
      <c r="AK6438" s="18"/>
      <c r="AL6438" s="18">
        <f t="shared" si="522"/>
        <v>0</v>
      </c>
      <c r="AO6438" s="8">
        <v>0.6645962100890975</v>
      </c>
      <c r="AT6438" s="18"/>
      <c r="AU6438" s="91"/>
    </row>
    <row r="6439" ht="12.0" customHeight="1">
      <c r="A6439" s="97">
        <v>5811011.0</v>
      </c>
      <c r="B6439" s="92" t="s">
        <v>6898</v>
      </c>
      <c r="C6439" s="81" t="str">
        <f t="shared" si="520"/>
        <v/>
      </c>
      <c r="D6439" s="82">
        <v>2040.44</v>
      </c>
      <c r="E6439" s="94" t="s">
        <v>245</v>
      </c>
      <c r="F6439" s="84">
        <f t="shared" si="521"/>
        <v>2489.3368</v>
      </c>
      <c r="G6439" s="95" t="s">
        <v>246</v>
      </c>
      <c r="H6439" s="69"/>
      <c r="I6439" s="187" t="s">
        <v>6899</v>
      </c>
      <c r="J6439" s="76"/>
      <c r="K6439" s="88"/>
      <c r="N6439" s="18"/>
      <c r="P6439" s="4">
        <v>150.0</v>
      </c>
      <c r="Q6439" s="4"/>
      <c r="R6439" s="4"/>
      <c r="S6439" s="21"/>
      <c r="T6439" s="21"/>
      <c r="V6439" s="89"/>
      <c r="Z6439" s="73"/>
      <c r="AA6439" s="73">
        <v>11.999850029993993</v>
      </c>
      <c r="AB6439" s="4"/>
      <c r="AC6439" s="74"/>
      <c r="AD6439" s="75"/>
      <c r="AE6439" s="75"/>
      <c r="AF6439" s="76"/>
      <c r="AJ6439" s="90">
        <v>1411011.0</v>
      </c>
      <c r="AK6439" s="18"/>
      <c r="AL6439" s="18">
        <f t="shared" si="522"/>
        <v>0</v>
      </c>
      <c r="AO6439" s="8">
        <v>0.556884545506539</v>
      </c>
      <c r="AT6439" s="18"/>
      <c r="AU6439" s="91"/>
    </row>
    <row r="6440" ht="12.0" customHeight="1">
      <c r="A6440" s="109">
        <v>5811012.0</v>
      </c>
      <c r="B6440" s="110" t="s">
        <v>6900</v>
      </c>
      <c r="C6440" s="81" t="str">
        <f t="shared" si="520"/>
        <v/>
      </c>
      <c r="D6440" s="82">
        <v>2490.51</v>
      </c>
      <c r="E6440" s="121" t="s">
        <v>245</v>
      </c>
      <c r="F6440" s="128">
        <f t="shared" si="521"/>
        <v>3038.4222</v>
      </c>
      <c r="G6440" s="112" t="s">
        <v>246</v>
      </c>
      <c r="H6440" s="69"/>
      <c r="I6440" s="188"/>
      <c r="J6440" s="76"/>
      <c r="K6440" s="88"/>
      <c r="N6440" s="18"/>
      <c r="P6440" s="4">
        <v>150.0</v>
      </c>
      <c r="Q6440" s="4"/>
      <c r="R6440" s="4"/>
      <c r="S6440" s="21"/>
      <c r="T6440" s="21"/>
      <c r="V6440" s="89"/>
      <c r="Z6440" s="73"/>
      <c r="AA6440" s="73">
        <v>11.999926279058343</v>
      </c>
      <c r="AB6440" s="4"/>
      <c r="AC6440" s="74"/>
      <c r="AD6440" s="75"/>
      <c r="AE6440" s="75"/>
      <c r="AF6440" s="76"/>
      <c r="AJ6440" s="90">
        <v>1411012.0</v>
      </c>
      <c r="AK6440" s="18"/>
      <c r="AL6440" s="18">
        <f t="shared" si="522"/>
        <v>0</v>
      </c>
      <c r="AO6440" s="8">
        <v>1.1932600810813636</v>
      </c>
      <c r="AT6440" s="18"/>
      <c r="AU6440" s="91"/>
    </row>
    <row r="6441" ht="75.0" customHeight="1">
      <c r="A6441" s="62">
        <v>236.0</v>
      </c>
      <c r="B6441" s="113" t="s">
        <v>6901</v>
      </c>
      <c r="C6441" s="66"/>
      <c r="D6441" s="82"/>
      <c r="E6441" s="66"/>
      <c r="F6441" s="114"/>
      <c r="G6441" s="68"/>
      <c r="H6441" s="69"/>
      <c r="I6441" s="70"/>
      <c r="J6441" s="71"/>
      <c r="K6441" s="71"/>
      <c r="N6441" s="18"/>
      <c r="P6441" s="4">
        <v>151.0</v>
      </c>
      <c r="Q6441" s="4"/>
      <c r="R6441" s="5"/>
      <c r="S6441" s="21"/>
      <c r="T6441" s="21"/>
      <c r="V6441" s="72"/>
      <c r="Z6441" s="73"/>
      <c r="AA6441" s="73"/>
      <c r="AB6441" s="4"/>
      <c r="AC6441" s="74"/>
      <c r="AD6441" s="75"/>
      <c r="AE6441" s="75"/>
      <c r="AF6441" s="76"/>
      <c r="AJ6441" s="90"/>
      <c r="AK6441" s="18"/>
      <c r="AL6441" s="18"/>
      <c r="AT6441" s="18"/>
      <c r="AU6441" s="91"/>
    </row>
    <row r="6442" ht="12.0" customHeight="1">
      <c r="A6442" s="79">
        <v>5412001.0</v>
      </c>
      <c r="B6442" s="80" t="s">
        <v>6902</v>
      </c>
      <c r="C6442" s="81"/>
      <c r="D6442" s="82">
        <v>349.87</v>
      </c>
      <c r="E6442" s="83" t="s">
        <v>245</v>
      </c>
      <c r="F6442" s="84">
        <f t="shared" ref="F6442:F6469" si="523">D6442*1.22</f>
        <v>426.8414</v>
      </c>
      <c r="G6442" s="85" t="s">
        <v>246</v>
      </c>
      <c r="H6442" s="69"/>
      <c r="I6442" s="87" t="s">
        <v>538</v>
      </c>
      <c r="J6442" s="76"/>
      <c r="K6442" s="88"/>
      <c r="N6442" s="18"/>
      <c r="P6442" s="4">
        <v>151.0</v>
      </c>
      <c r="Q6442" s="4"/>
      <c r="R6442" s="4"/>
      <c r="S6442" s="21"/>
      <c r="T6442" s="21"/>
      <c r="V6442" s="89"/>
      <c r="Z6442" s="73"/>
      <c r="AA6442" s="73">
        <v>0.0</v>
      </c>
      <c r="AB6442" s="4"/>
      <c r="AC6442" s="74"/>
      <c r="AD6442" s="75"/>
      <c r="AE6442" s="75"/>
      <c r="AF6442" s="76"/>
      <c r="AJ6442" s="90">
        <v>1412001.0</v>
      </c>
      <c r="AK6442" s="18"/>
      <c r="AL6442" s="18"/>
      <c r="AT6442" s="18"/>
      <c r="AU6442" s="91"/>
    </row>
    <row r="6443" ht="12.0" customHeight="1">
      <c r="A6443" s="97">
        <v>1412002.0</v>
      </c>
      <c r="B6443" s="92" t="s">
        <v>6903</v>
      </c>
      <c r="C6443" s="81"/>
      <c r="D6443" s="82">
        <v>246.27</v>
      </c>
      <c r="E6443" s="83" t="s">
        <v>245</v>
      </c>
      <c r="F6443" s="127">
        <f t="shared" si="523"/>
        <v>300.4494</v>
      </c>
      <c r="G6443" s="95" t="s">
        <v>246</v>
      </c>
      <c r="H6443" s="69"/>
      <c r="I6443" s="187" t="s">
        <v>6904</v>
      </c>
      <c r="J6443" s="76"/>
      <c r="K6443" s="88"/>
      <c r="N6443" s="18"/>
      <c r="P6443" s="4">
        <v>151.0</v>
      </c>
      <c r="Q6443" s="4"/>
      <c r="R6443" s="4"/>
      <c r="S6443" s="21"/>
      <c r="T6443" s="21"/>
      <c r="V6443" s="89"/>
      <c r="Z6443" s="73"/>
      <c r="AA6443" s="73">
        <v>0.0</v>
      </c>
      <c r="AB6443" s="4"/>
      <c r="AC6443" s="74"/>
      <c r="AD6443" s="75"/>
      <c r="AE6443" s="75"/>
      <c r="AF6443" s="76"/>
      <c r="AJ6443" s="90"/>
      <c r="AK6443" s="18"/>
      <c r="AL6443" s="18"/>
      <c r="AT6443" s="18"/>
      <c r="AU6443" s="91"/>
    </row>
    <row r="6444" ht="12.0" customHeight="1">
      <c r="A6444" s="97">
        <v>1412003.0</v>
      </c>
      <c r="B6444" s="92" t="s">
        <v>6905</v>
      </c>
      <c r="C6444" s="81"/>
      <c r="D6444" s="82">
        <v>246.27</v>
      </c>
      <c r="E6444" s="83" t="s">
        <v>245</v>
      </c>
      <c r="F6444" s="127">
        <f t="shared" si="523"/>
        <v>300.4494</v>
      </c>
      <c r="G6444" s="95" t="s">
        <v>246</v>
      </c>
      <c r="H6444" s="69"/>
      <c r="I6444" s="188"/>
      <c r="J6444" s="76"/>
      <c r="K6444" s="88"/>
      <c r="N6444" s="18"/>
      <c r="P6444" s="4">
        <v>151.0</v>
      </c>
      <c r="Q6444" s="4"/>
      <c r="R6444" s="4"/>
      <c r="S6444" s="21"/>
      <c r="T6444" s="21"/>
      <c r="V6444" s="89"/>
      <c r="Z6444" s="73"/>
      <c r="AA6444" s="73">
        <v>0.0</v>
      </c>
      <c r="AB6444" s="4"/>
      <c r="AC6444" s="74"/>
      <c r="AD6444" s="75"/>
      <c r="AE6444" s="75"/>
      <c r="AF6444" s="76"/>
      <c r="AJ6444" s="90"/>
      <c r="AK6444" s="18"/>
      <c r="AL6444" s="18"/>
      <c r="AT6444" s="18"/>
      <c r="AU6444" s="91"/>
    </row>
    <row r="6445" ht="12.0" customHeight="1">
      <c r="A6445" s="97">
        <v>1412004.0</v>
      </c>
      <c r="B6445" s="92" t="s">
        <v>6906</v>
      </c>
      <c r="C6445" s="81"/>
      <c r="D6445" s="82">
        <v>349.87</v>
      </c>
      <c r="E6445" s="94" t="s">
        <v>372</v>
      </c>
      <c r="F6445" s="84">
        <f t="shared" si="523"/>
        <v>426.8414</v>
      </c>
      <c r="G6445" s="95" t="s">
        <v>246</v>
      </c>
      <c r="H6445" s="69"/>
      <c r="I6445" s="76"/>
      <c r="J6445" s="76"/>
      <c r="K6445" s="88"/>
      <c r="N6445" s="18"/>
      <c r="P6445" s="4">
        <v>151.0</v>
      </c>
      <c r="Q6445" s="4"/>
      <c r="R6445" s="4"/>
      <c r="S6445" s="21"/>
      <c r="T6445" s="21"/>
      <c r="V6445" s="89"/>
      <c r="Z6445" s="73"/>
      <c r="AA6445" s="73">
        <v>0.0</v>
      </c>
      <c r="AB6445" s="4"/>
      <c r="AC6445" s="74"/>
      <c r="AD6445" s="75"/>
      <c r="AE6445" s="75"/>
      <c r="AF6445" s="76"/>
      <c r="AJ6445" s="90"/>
      <c r="AK6445" s="18"/>
      <c r="AL6445" s="18"/>
      <c r="AT6445" s="18"/>
      <c r="AU6445" s="91"/>
    </row>
    <row r="6446" ht="12.0" customHeight="1">
      <c r="A6446" s="97">
        <v>1412005.0</v>
      </c>
      <c r="B6446" s="92" t="s">
        <v>6907</v>
      </c>
      <c r="C6446" s="81"/>
      <c r="D6446" s="82">
        <v>246.27</v>
      </c>
      <c r="E6446" s="83" t="s">
        <v>245</v>
      </c>
      <c r="F6446" s="127">
        <f t="shared" si="523"/>
        <v>300.4494</v>
      </c>
      <c r="G6446" s="95" t="s">
        <v>246</v>
      </c>
      <c r="H6446" s="69"/>
      <c r="I6446" s="187" t="s">
        <v>6908</v>
      </c>
      <c r="J6446" s="76"/>
      <c r="K6446" s="88"/>
      <c r="N6446" s="18"/>
      <c r="P6446" s="4">
        <v>151.0</v>
      </c>
      <c r="Q6446" s="4"/>
      <c r="R6446" s="4"/>
      <c r="S6446" s="21"/>
      <c r="T6446" s="21"/>
      <c r="V6446" s="89"/>
      <c r="Z6446" s="73"/>
      <c r="AA6446" s="73">
        <v>0.0</v>
      </c>
      <c r="AB6446" s="4"/>
      <c r="AC6446" s="74"/>
      <c r="AD6446" s="75"/>
      <c r="AE6446" s="75"/>
      <c r="AF6446" s="76"/>
      <c r="AJ6446" s="90"/>
      <c r="AK6446" s="18"/>
      <c r="AL6446" s="18"/>
      <c r="AT6446" s="18"/>
      <c r="AU6446" s="91"/>
    </row>
    <row r="6447" ht="12.0" customHeight="1">
      <c r="A6447" s="97">
        <v>1412006.0</v>
      </c>
      <c r="B6447" s="92" t="s">
        <v>6909</v>
      </c>
      <c r="C6447" s="81"/>
      <c r="D6447" s="82">
        <v>246.27</v>
      </c>
      <c r="E6447" s="83" t="s">
        <v>245</v>
      </c>
      <c r="F6447" s="127">
        <f t="shared" si="523"/>
        <v>300.4494</v>
      </c>
      <c r="G6447" s="95" t="s">
        <v>246</v>
      </c>
      <c r="H6447" s="69"/>
      <c r="I6447" s="188"/>
      <c r="J6447" s="76"/>
      <c r="K6447" s="88"/>
      <c r="N6447" s="18"/>
      <c r="P6447" s="4">
        <v>151.0</v>
      </c>
      <c r="Q6447" s="4"/>
      <c r="R6447" s="4"/>
      <c r="S6447" s="21"/>
      <c r="T6447" s="21"/>
      <c r="V6447" s="89"/>
      <c r="Z6447" s="73"/>
      <c r="AA6447" s="73">
        <v>0.0</v>
      </c>
      <c r="AB6447" s="4"/>
      <c r="AC6447" s="74"/>
      <c r="AD6447" s="75"/>
      <c r="AE6447" s="75"/>
      <c r="AF6447" s="76"/>
      <c r="AJ6447" s="90"/>
      <c r="AK6447" s="18"/>
      <c r="AL6447" s="18"/>
      <c r="AT6447" s="18"/>
      <c r="AU6447" s="91"/>
    </row>
    <row r="6448" ht="12.0" customHeight="1">
      <c r="A6448" s="97">
        <v>1412007.0</v>
      </c>
      <c r="B6448" s="92" t="s">
        <v>6910</v>
      </c>
      <c r="C6448" s="81"/>
      <c r="D6448" s="82">
        <v>337.48</v>
      </c>
      <c r="E6448" s="83" t="s">
        <v>245</v>
      </c>
      <c r="F6448" s="127">
        <f t="shared" si="523"/>
        <v>411.7256</v>
      </c>
      <c r="G6448" s="95" t="s">
        <v>246</v>
      </c>
      <c r="H6448" s="69"/>
      <c r="I6448" s="76"/>
      <c r="J6448" s="76"/>
      <c r="K6448" s="88"/>
      <c r="N6448" s="18"/>
      <c r="P6448" s="4">
        <v>151.0</v>
      </c>
      <c r="Q6448" s="4"/>
      <c r="R6448" s="4"/>
      <c r="S6448" s="21"/>
      <c r="T6448" s="21"/>
      <c r="V6448" s="89"/>
      <c r="Z6448" s="73"/>
      <c r="AA6448" s="73">
        <v>0.0</v>
      </c>
      <c r="AB6448" s="4"/>
      <c r="AC6448" s="74"/>
      <c r="AD6448" s="75"/>
      <c r="AE6448" s="75"/>
      <c r="AF6448" s="76"/>
      <c r="AJ6448" s="90"/>
      <c r="AK6448" s="18"/>
      <c r="AL6448" s="18"/>
      <c r="AT6448" s="18"/>
      <c r="AU6448" s="91"/>
    </row>
    <row r="6449" ht="12.0" customHeight="1">
      <c r="A6449" s="97">
        <v>1412008.0</v>
      </c>
      <c r="B6449" s="92" t="s">
        <v>6911</v>
      </c>
      <c r="C6449" s="81"/>
      <c r="D6449" s="82">
        <v>337.48</v>
      </c>
      <c r="E6449" s="83" t="s">
        <v>245</v>
      </c>
      <c r="F6449" s="127">
        <f t="shared" si="523"/>
        <v>411.7256</v>
      </c>
      <c r="G6449" s="95" t="s">
        <v>246</v>
      </c>
      <c r="H6449" s="69"/>
      <c r="I6449" s="76"/>
      <c r="J6449" s="76"/>
      <c r="K6449" s="88"/>
      <c r="N6449" s="18"/>
      <c r="P6449" s="4">
        <v>151.0</v>
      </c>
      <c r="Q6449" s="4"/>
      <c r="R6449" s="4"/>
      <c r="S6449" s="21"/>
      <c r="T6449" s="21"/>
      <c r="V6449" s="89"/>
      <c r="Z6449" s="73"/>
      <c r="AA6449" s="73">
        <v>0.0</v>
      </c>
      <c r="AB6449" s="4"/>
      <c r="AC6449" s="74"/>
      <c r="AD6449" s="75"/>
      <c r="AE6449" s="75"/>
      <c r="AF6449" s="76"/>
      <c r="AJ6449" s="90"/>
      <c r="AK6449" s="18"/>
      <c r="AL6449" s="18"/>
      <c r="AT6449" s="18"/>
      <c r="AU6449" s="91"/>
    </row>
    <row r="6450" ht="12.0" customHeight="1">
      <c r="A6450" s="97">
        <v>1412009.0</v>
      </c>
      <c r="B6450" s="92" t="s">
        <v>6912</v>
      </c>
      <c r="C6450" s="81"/>
      <c r="D6450" s="82">
        <v>388.47</v>
      </c>
      <c r="E6450" s="94"/>
      <c r="F6450" s="84">
        <f t="shared" si="523"/>
        <v>473.9334</v>
      </c>
      <c r="G6450" s="95" t="s">
        <v>246</v>
      </c>
      <c r="H6450" s="69"/>
      <c r="I6450" s="76"/>
      <c r="J6450" s="76"/>
      <c r="K6450" s="88"/>
      <c r="N6450" s="18"/>
      <c r="P6450" s="4">
        <v>151.0</v>
      </c>
      <c r="Q6450" s="4"/>
      <c r="R6450" s="4"/>
      <c r="S6450" s="21"/>
      <c r="T6450" s="21"/>
      <c r="V6450" s="89"/>
      <c r="Z6450" s="73"/>
      <c r="AA6450" s="73">
        <v>0.0</v>
      </c>
      <c r="AB6450" s="4"/>
      <c r="AC6450" s="74"/>
      <c r="AD6450" s="75"/>
      <c r="AE6450" s="75"/>
      <c r="AF6450" s="76"/>
      <c r="AJ6450" s="90"/>
      <c r="AK6450" s="18"/>
      <c r="AL6450" s="18"/>
      <c r="AT6450" s="18"/>
      <c r="AU6450" s="91"/>
    </row>
    <row r="6451" ht="12.0" customHeight="1">
      <c r="A6451" s="97">
        <v>5412010.0</v>
      </c>
      <c r="B6451" s="92" t="s">
        <v>6913</v>
      </c>
      <c r="C6451" s="81"/>
      <c r="D6451" s="82">
        <v>388.47</v>
      </c>
      <c r="E6451" s="94" t="s">
        <v>245</v>
      </c>
      <c r="F6451" s="84">
        <f t="shared" si="523"/>
        <v>473.9334</v>
      </c>
      <c r="G6451" s="95" t="s">
        <v>246</v>
      </c>
      <c r="H6451" s="69"/>
      <c r="I6451" s="76"/>
      <c r="J6451" s="76"/>
      <c r="K6451" s="88"/>
      <c r="N6451" s="18"/>
      <c r="P6451" s="4">
        <v>151.0</v>
      </c>
      <c r="Q6451" s="4"/>
      <c r="R6451" s="4"/>
      <c r="S6451" s="21"/>
      <c r="T6451" s="21"/>
      <c r="V6451" s="89"/>
      <c r="Z6451" s="73"/>
      <c r="AA6451" s="73">
        <v>0.0</v>
      </c>
      <c r="AB6451" s="4"/>
      <c r="AC6451" s="74"/>
      <c r="AD6451" s="75"/>
      <c r="AE6451" s="75"/>
      <c r="AF6451" s="76"/>
      <c r="AJ6451" s="90">
        <v>1412010.0</v>
      </c>
      <c r="AK6451" s="18"/>
      <c r="AL6451" s="18"/>
      <c r="AT6451" s="18"/>
      <c r="AU6451" s="91"/>
    </row>
    <row r="6452" ht="12.0" customHeight="1">
      <c r="A6452" s="97">
        <v>1412011.0</v>
      </c>
      <c r="B6452" s="92" t="s">
        <v>6914</v>
      </c>
      <c r="C6452" s="81"/>
      <c r="D6452" s="82">
        <v>337.48</v>
      </c>
      <c r="E6452" s="83" t="s">
        <v>245</v>
      </c>
      <c r="F6452" s="127">
        <f t="shared" si="523"/>
        <v>411.7256</v>
      </c>
      <c r="G6452" s="95" t="s">
        <v>246</v>
      </c>
      <c r="H6452" s="69"/>
      <c r="I6452" s="76"/>
      <c r="J6452" s="76"/>
      <c r="K6452" s="88"/>
      <c r="N6452" s="18"/>
      <c r="P6452" s="4">
        <v>151.0</v>
      </c>
      <c r="Q6452" s="4"/>
      <c r="R6452" s="4"/>
      <c r="S6452" s="21"/>
      <c r="T6452" s="21"/>
      <c r="V6452" s="89"/>
      <c r="Z6452" s="73"/>
      <c r="AA6452" s="73">
        <v>0.0</v>
      </c>
      <c r="AB6452" s="4"/>
      <c r="AC6452" s="74"/>
      <c r="AD6452" s="75"/>
      <c r="AE6452" s="75"/>
      <c r="AF6452" s="76"/>
      <c r="AJ6452" s="90"/>
      <c r="AK6452" s="18"/>
      <c r="AL6452" s="18"/>
      <c r="AT6452" s="18"/>
      <c r="AU6452" s="91"/>
    </row>
    <row r="6453" ht="12.0" customHeight="1">
      <c r="A6453" s="97">
        <v>1412012.0</v>
      </c>
      <c r="B6453" s="92" t="s">
        <v>6915</v>
      </c>
      <c r="C6453" s="81"/>
      <c r="D6453" s="82">
        <v>337.48</v>
      </c>
      <c r="E6453" s="83" t="s">
        <v>245</v>
      </c>
      <c r="F6453" s="127">
        <f t="shared" si="523"/>
        <v>411.7256</v>
      </c>
      <c r="G6453" s="95" t="s">
        <v>246</v>
      </c>
      <c r="H6453" s="69"/>
      <c r="I6453" s="76"/>
      <c r="J6453" s="76"/>
      <c r="K6453" s="88"/>
      <c r="N6453" s="18"/>
      <c r="P6453" s="4">
        <v>151.0</v>
      </c>
      <c r="Q6453" s="4"/>
      <c r="R6453" s="4"/>
      <c r="S6453" s="21"/>
      <c r="T6453" s="21"/>
      <c r="V6453" s="89"/>
      <c r="Z6453" s="73"/>
      <c r="AA6453" s="73">
        <v>0.0</v>
      </c>
      <c r="AB6453" s="4"/>
      <c r="AC6453" s="74"/>
      <c r="AD6453" s="75"/>
      <c r="AE6453" s="75"/>
      <c r="AF6453" s="76"/>
      <c r="AJ6453" s="90"/>
      <c r="AK6453" s="18"/>
      <c r="AL6453" s="18"/>
      <c r="AT6453" s="18"/>
      <c r="AU6453" s="91"/>
    </row>
    <row r="6454" ht="12.0" customHeight="1">
      <c r="A6454" s="97">
        <v>5412013.0</v>
      </c>
      <c r="B6454" s="92" t="s">
        <v>6916</v>
      </c>
      <c r="C6454" s="81"/>
      <c r="D6454" s="82">
        <v>486.19</v>
      </c>
      <c r="E6454" s="94" t="s">
        <v>372</v>
      </c>
      <c r="F6454" s="84">
        <f t="shared" si="523"/>
        <v>593.1518</v>
      </c>
      <c r="G6454" s="95" t="s">
        <v>246</v>
      </c>
      <c r="H6454" s="69"/>
      <c r="I6454" s="76"/>
      <c r="J6454" s="76"/>
      <c r="K6454" s="88"/>
      <c r="N6454" s="18"/>
      <c r="P6454" s="4">
        <v>151.0</v>
      </c>
      <c r="Q6454" s="4"/>
      <c r="R6454" s="4"/>
      <c r="S6454" s="21"/>
      <c r="T6454" s="21"/>
      <c r="V6454" s="89"/>
      <c r="Z6454" s="73"/>
      <c r="AA6454" s="73">
        <v>0.0</v>
      </c>
      <c r="AB6454" s="4"/>
      <c r="AC6454" s="74"/>
      <c r="AD6454" s="75"/>
      <c r="AE6454" s="75"/>
      <c r="AF6454" s="76"/>
      <c r="AJ6454" s="90">
        <v>1412013.0</v>
      </c>
      <c r="AK6454" s="18"/>
      <c r="AL6454" s="18"/>
      <c r="AT6454" s="18"/>
      <c r="AU6454" s="91"/>
    </row>
    <row r="6455" ht="12.0" customHeight="1">
      <c r="A6455" s="97">
        <v>1412014.0</v>
      </c>
      <c r="B6455" s="92" t="s">
        <v>6917</v>
      </c>
      <c r="C6455" s="81"/>
      <c r="D6455" s="82">
        <v>486.19</v>
      </c>
      <c r="E6455" s="94"/>
      <c r="F6455" s="84">
        <f t="shared" si="523"/>
        <v>593.1518</v>
      </c>
      <c r="G6455" s="95" t="s">
        <v>246</v>
      </c>
      <c r="H6455" s="69"/>
      <c r="I6455" s="76"/>
      <c r="J6455" s="76"/>
      <c r="K6455" s="88"/>
      <c r="N6455" s="18"/>
      <c r="P6455" s="4">
        <v>151.0</v>
      </c>
      <c r="Q6455" s="4"/>
      <c r="R6455" s="4"/>
      <c r="S6455" s="21"/>
      <c r="T6455" s="21"/>
      <c r="V6455" s="89"/>
      <c r="Z6455" s="73"/>
      <c r="AA6455" s="73">
        <v>0.0</v>
      </c>
      <c r="AB6455" s="4"/>
      <c r="AC6455" s="74"/>
      <c r="AD6455" s="75"/>
      <c r="AE6455" s="75"/>
      <c r="AF6455" s="76"/>
      <c r="AJ6455" s="90"/>
      <c r="AK6455" s="18"/>
      <c r="AL6455" s="18"/>
      <c r="AT6455" s="18"/>
      <c r="AU6455" s="91"/>
    </row>
    <row r="6456" ht="12.0" customHeight="1">
      <c r="A6456" s="97">
        <v>5412015.0</v>
      </c>
      <c r="B6456" s="92" t="s">
        <v>6918</v>
      </c>
      <c r="C6456" s="81"/>
      <c r="D6456" s="82">
        <v>486.19</v>
      </c>
      <c r="E6456" s="94"/>
      <c r="F6456" s="84">
        <f t="shared" si="523"/>
        <v>593.1518</v>
      </c>
      <c r="G6456" s="95" t="s">
        <v>246</v>
      </c>
      <c r="H6456" s="69"/>
      <c r="I6456" s="76"/>
      <c r="J6456" s="76"/>
      <c r="K6456" s="88"/>
      <c r="N6456" s="18"/>
      <c r="P6456" s="4">
        <v>151.0</v>
      </c>
      <c r="Q6456" s="4"/>
      <c r="R6456" s="4"/>
      <c r="S6456" s="21"/>
      <c r="T6456" s="21"/>
      <c r="V6456" s="89"/>
      <c r="Z6456" s="73"/>
      <c r="AA6456" s="73">
        <v>0.0</v>
      </c>
      <c r="AB6456" s="4"/>
      <c r="AC6456" s="74"/>
      <c r="AD6456" s="75"/>
      <c r="AE6456" s="75"/>
      <c r="AF6456" s="76"/>
      <c r="AJ6456" s="90">
        <v>1412015.0</v>
      </c>
      <c r="AK6456" s="18"/>
      <c r="AL6456" s="18"/>
      <c r="AT6456" s="18"/>
      <c r="AU6456" s="91"/>
    </row>
    <row r="6457" ht="12.0" customHeight="1">
      <c r="A6457" s="97">
        <v>5412016.0</v>
      </c>
      <c r="B6457" s="92" t="s">
        <v>6919</v>
      </c>
      <c r="C6457" s="81"/>
      <c r="D6457" s="82">
        <v>486.19</v>
      </c>
      <c r="E6457" s="94" t="s">
        <v>372</v>
      </c>
      <c r="F6457" s="84">
        <f t="shared" si="523"/>
        <v>593.1518</v>
      </c>
      <c r="G6457" s="95" t="s">
        <v>246</v>
      </c>
      <c r="H6457" s="69"/>
      <c r="I6457" s="76"/>
      <c r="J6457" s="76"/>
      <c r="K6457" s="88"/>
      <c r="N6457" s="18"/>
      <c r="P6457" s="4">
        <v>151.0</v>
      </c>
      <c r="Q6457" s="4"/>
      <c r="R6457" s="4"/>
      <c r="S6457" s="21"/>
      <c r="T6457" s="21"/>
      <c r="V6457" s="89"/>
      <c r="Z6457" s="73"/>
      <c r="AA6457" s="73">
        <v>0.0</v>
      </c>
      <c r="AB6457" s="4"/>
      <c r="AC6457" s="74"/>
      <c r="AD6457" s="75"/>
      <c r="AE6457" s="75"/>
      <c r="AF6457" s="76"/>
      <c r="AJ6457" s="90">
        <v>1412016.0</v>
      </c>
      <c r="AK6457" s="18"/>
      <c r="AL6457" s="18"/>
      <c r="AT6457" s="18"/>
      <c r="AU6457" s="91"/>
    </row>
    <row r="6458" ht="12.0" customHeight="1">
      <c r="A6458" s="97">
        <v>1412017.0</v>
      </c>
      <c r="B6458" s="92" t="s">
        <v>6920</v>
      </c>
      <c r="C6458" s="81"/>
      <c r="D6458" s="82">
        <v>486.19</v>
      </c>
      <c r="E6458" s="94" t="s">
        <v>372</v>
      </c>
      <c r="F6458" s="84">
        <f t="shared" si="523"/>
        <v>593.1518</v>
      </c>
      <c r="G6458" s="95" t="s">
        <v>246</v>
      </c>
      <c r="H6458" s="69"/>
      <c r="I6458" s="76"/>
      <c r="J6458" s="76"/>
      <c r="K6458" s="88"/>
      <c r="N6458" s="18"/>
      <c r="P6458" s="4">
        <v>151.0</v>
      </c>
      <c r="Q6458" s="4"/>
      <c r="R6458" s="4"/>
      <c r="S6458" s="21"/>
      <c r="T6458" s="21"/>
      <c r="V6458" s="89"/>
      <c r="Z6458" s="73"/>
      <c r="AA6458" s="73">
        <v>0.0</v>
      </c>
      <c r="AB6458" s="4"/>
      <c r="AC6458" s="74"/>
      <c r="AD6458" s="75"/>
      <c r="AE6458" s="75"/>
      <c r="AF6458" s="76"/>
      <c r="AJ6458" s="90"/>
      <c r="AK6458" s="18"/>
      <c r="AL6458" s="18"/>
      <c r="AT6458" s="18"/>
      <c r="AU6458" s="91"/>
    </row>
    <row r="6459" ht="12.0" customHeight="1">
      <c r="A6459" s="97">
        <v>5412018.0</v>
      </c>
      <c r="B6459" s="92" t="s">
        <v>6921</v>
      </c>
      <c r="C6459" s="81"/>
      <c r="D6459" s="82">
        <v>486.19</v>
      </c>
      <c r="E6459" s="94" t="s">
        <v>372</v>
      </c>
      <c r="F6459" s="84">
        <f t="shared" si="523"/>
        <v>593.1518</v>
      </c>
      <c r="G6459" s="95" t="s">
        <v>246</v>
      </c>
      <c r="H6459" s="69"/>
      <c r="I6459" s="76"/>
      <c r="J6459" s="76"/>
      <c r="K6459" s="88"/>
      <c r="N6459" s="18"/>
      <c r="P6459" s="4">
        <v>151.0</v>
      </c>
      <c r="Q6459" s="4"/>
      <c r="R6459" s="4"/>
      <c r="S6459" s="21"/>
      <c r="T6459" s="21"/>
      <c r="V6459" s="89"/>
      <c r="Z6459" s="73"/>
      <c r="AA6459" s="73">
        <v>0.0</v>
      </c>
      <c r="AB6459" s="4"/>
      <c r="AC6459" s="74"/>
      <c r="AD6459" s="75"/>
      <c r="AE6459" s="75"/>
      <c r="AF6459" s="76"/>
      <c r="AJ6459" s="90">
        <v>1412018.0</v>
      </c>
      <c r="AK6459" s="18"/>
      <c r="AL6459" s="18"/>
      <c r="AT6459" s="18"/>
      <c r="AU6459" s="91"/>
    </row>
    <row r="6460" ht="12.0" customHeight="1">
      <c r="A6460" s="97">
        <v>5412019.0</v>
      </c>
      <c r="B6460" s="92" t="s">
        <v>6922</v>
      </c>
      <c r="C6460" s="81"/>
      <c r="D6460" s="82">
        <v>624.33</v>
      </c>
      <c r="E6460" s="94"/>
      <c r="F6460" s="84">
        <f t="shared" si="523"/>
        <v>761.6826</v>
      </c>
      <c r="G6460" s="95" t="s">
        <v>246</v>
      </c>
      <c r="H6460" s="69"/>
      <c r="I6460" s="76"/>
      <c r="J6460" s="76"/>
      <c r="K6460" s="88"/>
      <c r="N6460" s="18"/>
      <c r="P6460" s="4">
        <v>151.0</v>
      </c>
      <c r="Q6460" s="4"/>
      <c r="R6460" s="4"/>
      <c r="S6460" s="21"/>
      <c r="T6460" s="21"/>
      <c r="V6460" s="89"/>
      <c r="Z6460" s="73"/>
      <c r="AA6460" s="73">
        <v>0.0</v>
      </c>
      <c r="AB6460" s="4"/>
      <c r="AC6460" s="74"/>
      <c r="AD6460" s="75"/>
      <c r="AE6460" s="75"/>
      <c r="AF6460" s="76"/>
      <c r="AJ6460" s="90">
        <v>1412019.0</v>
      </c>
      <c r="AK6460" s="18"/>
      <c r="AL6460" s="18"/>
      <c r="AT6460" s="18"/>
      <c r="AU6460" s="91"/>
    </row>
    <row r="6461" ht="12.0" customHeight="1">
      <c r="A6461" s="97">
        <v>1412020.0</v>
      </c>
      <c r="B6461" s="92" t="s">
        <v>6923</v>
      </c>
      <c r="C6461" s="81"/>
      <c r="D6461" s="82">
        <v>624.33</v>
      </c>
      <c r="E6461" s="94" t="s">
        <v>245</v>
      </c>
      <c r="F6461" s="84">
        <f t="shared" si="523"/>
        <v>761.6826</v>
      </c>
      <c r="G6461" s="95" t="s">
        <v>246</v>
      </c>
      <c r="H6461" s="69"/>
      <c r="I6461" s="76"/>
      <c r="J6461" s="76"/>
      <c r="K6461" s="88"/>
      <c r="N6461" s="18"/>
      <c r="P6461" s="4">
        <v>151.0</v>
      </c>
      <c r="Q6461" s="4"/>
      <c r="R6461" s="4"/>
      <c r="S6461" s="21"/>
      <c r="T6461" s="21"/>
      <c r="V6461" s="89"/>
      <c r="Z6461" s="73"/>
      <c r="AA6461" s="73">
        <v>0.0</v>
      </c>
      <c r="AB6461" s="4"/>
      <c r="AC6461" s="74"/>
      <c r="AD6461" s="75"/>
      <c r="AE6461" s="75"/>
      <c r="AF6461" s="76"/>
      <c r="AJ6461" s="90"/>
      <c r="AK6461" s="18"/>
      <c r="AL6461" s="18"/>
      <c r="AT6461" s="18"/>
      <c r="AU6461" s="91"/>
    </row>
    <row r="6462" ht="12.0" customHeight="1">
      <c r="A6462" s="97">
        <v>5412021.0</v>
      </c>
      <c r="B6462" s="92" t="s">
        <v>6924</v>
      </c>
      <c r="C6462" s="81"/>
      <c r="D6462" s="82">
        <v>624.33</v>
      </c>
      <c r="E6462" s="94" t="s">
        <v>372</v>
      </c>
      <c r="F6462" s="84">
        <f t="shared" si="523"/>
        <v>761.6826</v>
      </c>
      <c r="G6462" s="95" t="s">
        <v>246</v>
      </c>
      <c r="H6462" s="69"/>
      <c r="I6462" s="76"/>
      <c r="J6462" s="76"/>
      <c r="K6462" s="88"/>
      <c r="N6462" s="18"/>
      <c r="P6462" s="4">
        <v>151.0</v>
      </c>
      <c r="Q6462" s="4"/>
      <c r="R6462" s="4"/>
      <c r="S6462" s="21"/>
      <c r="T6462" s="21"/>
      <c r="V6462" s="89"/>
      <c r="Z6462" s="73"/>
      <c r="AA6462" s="73">
        <v>0.0</v>
      </c>
      <c r="AB6462" s="4"/>
      <c r="AC6462" s="74"/>
      <c r="AD6462" s="75"/>
      <c r="AE6462" s="75"/>
      <c r="AF6462" s="76"/>
      <c r="AJ6462" s="90">
        <v>1412021.0</v>
      </c>
      <c r="AK6462" s="18"/>
      <c r="AL6462" s="18"/>
      <c r="AT6462" s="18"/>
      <c r="AU6462" s="91"/>
    </row>
    <row r="6463" ht="12.0" customHeight="1">
      <c r="A6463" s="97">
        <v>1412022.0</v>
      </c>
      <c r="B6463" s="92" t="s">
        <v>6925</v>
      </c>
      <c r="C6463" s="81"/>
      <c r="D6463" s="82">
        <v>675.97</v>
      </c>
      <c r="E6463" s="94"/>
      <c r="F6463" s="84">
        <f t="shared" si="523"/>
        <v>824.6834</v>
      </c>
      <c r="G6463" s="95" t="s">
        <v>246</v>
      </c>
      <c r="H6463" s="69"/>
      <c r="I6463" s="76"/>
      <c r="J6463" s="76"/>
      <c r="K6463" s="88"/>
      <c r="N6463" s="18"/>
      <c r="P6463" s="4">
        <v>151.0</v>
      </c>
      <c r="Q6463" s="4"/>
      <c r="R6463" s="4"/>
      <c r="S6463" s="21"/>
      <c r="T6463" s="21"/>
      <c r="V6463" s="89"/>
      <c r="Z6463" s="73"/>
      <c r="AA6463" s="73">
        <v>0.0</v>
      </c>
      <c r="AB6463" s="4"/>
      <c r="AC6463" s="74"/>
      <c r="AD6463" s="75"/>
      <c r="AE6463" s="75"/>
      <c r="AF6463" s="76"/>
      <c r="AJ6463" s="90"/>
      <c r="AK6463" s="18"/>
      <c r="AL6463" s="18"/>
      <c r="AT6463" s="18"/>
      <c r="AU6463" s="91"/>
    </row>
    <row r="6464" ht="12.0" customHeight="1">
      <c r="A6464" s="97">
        <v>5412023.0</v>
      </c>
      <c r="B6464" s="92" t="s">
        <v>6926</v>
      </c>
      <c r="C6464" s="81"/>
      <c r="D6464" s="82">
        <v>675.97</v>
      </c>
      <c r="E6464" s="94" t="s">
        <v>372</v>
      </c>
      <c r="F6464" s="84">
        <f t="shared" si="523"/>
        <v>824.6834</v>
      </c>
      <c r="G6464" s="95" t="s">
        <v>246</v>
      </c>
      <c r="H6464" s="69"/>
      <c r="I6464" s="76"/>
      <c r="J6464" s="76"/>
      <c r="K6464" s="88"/>
      <c r="N6464" s="18"/>
      <c r="P6464" s="4">
        <v>151.0</v>
      </c>
      <c r="Q6464" s="4"/>
      <c r="R6464" s="4"/>
      <c r="S6464" s="21"/>
      <c r="T6464" s="21"/>
      <c r="V6464" s="89"/>
      <c r="Z6464" s="73"/>
      <c r="AA6464" s="73">
        <v>0.0</v>
      </c>
      <c r="AB6464" s="4"/>
      <c r="AC6464" s="74"/>
      <c r="AD6464" s="75"/>
      <c r="AE6464" s="75"/>
      <c r="AF6464" s="76"/>
      <c r="AJ6464" s="90">
        <v>1412023.0</v>
      </c>
      <c r="AK6464" s="18"/>
      <c r="AL6464" s="18"/>
      <c r="AT6464" s="18"/>
      <c r="AU6464" s="91"/>
    </row>
    <row r="6465" ht="12.0" customHeight="1">
      <c r="A6465" s="97">
        <v>5412024.0</v>
      </c>
      <c r="B6465" s="92" t="s">
        <v>6927</v>
      </c>
      <c r="C6465" s="81"/>
      <c r="D6465" s="82">
        <v>693.21</v>
      </c>
      <c r="E6465" s="94" t="s">
        <v>372</v>
      </c>
      <c r="F6465" s="84">
        <f t="shared" si="523"/>
        <v>845.7162</v>
      </c>
      <c r="G6465" s="95" t="s">
        <v>246</v>
      </c>
      <c r="H6465" s="69"/>
      <c r="I6465" s="76"/>
      <c r="J6465" s="76"/>
      <c r="K6465" s="88"/>
      <c r="N6465" s="18"/>
      <c r="P6465" s="4">
        <v>151.0</v>
      </c>
      <c r="Q6465" s="4"/>
      <c r="R6465" s="4"/>
      <c r="S6465" s="21"/>
      <c r="T6465" s="21"/>
      <c r="V6465" s="89"/>
      <c r="Z6465" s="73"/>
      <c r="AA6465" s="73">
        <v>0.0</v>
      </c>
      <c r="AB6465" s="4"/>
      <c r="AC6465" s="74"/>
      <c r="AD6465" s="75"/>
      <c r="AE6465" s="75"/>
      <c r="AF6465" s="76"/>
      <c r="AJ6465" s="90">
        <v>1412024.0</v>
      </c>
      <c r="AK6465" s="18"/>
      <c r="AL6465" s="18"/>
      <c r="AT6465" s="18"/>
      <c r="AU6465" s="91"/>
    </row>
    <row r="6466" ht="12.0" customHeight="1">
      <c r="A6466" s="97">
        <v>1412025.0</v>
      </c>
      <c r="B6466" s="92" t="s">
        <v>6928</v>
      </c>
      <c r="C6466" s="81"/>
      <c r="D6466" s="82">
        <v>693.21</v>
      </c>
      <c r="E6466" s="94"/>
      <c r="F6466" s="84">
        <f t="shared" si="523"/>
        <v>845.7162</v>
      </c>
      <c r="G6466" s="95" t="s">
        <v>246</v>
      </c>
      <c r="H6466" s="69"/>
      <c r="I6466" s="76"/>
      <c r="J6466" s="76"/>
      <c r="K6466" s="88"/>
      <c r="N6466" s="18"/>
      <c r="P6466" s="4">
        <v>151.0</v>
      </c>
      <c r="Q6466" s="4"/>
      <c r="R6466" s="4"/>
      <c r="S6466" s="21"/>
      <c r="T6466" s="21"/>
      <c r="V6466" s="89"/>
      <c r="Z6466" s="73"/>
      <c r="AA6466" s="73">
        <v>0.0</v>
      </c>
      <c r="AB6466" s="4"/>
      <c r="AC6466" s="74"/>
      <c r="AD6466" s="75"/>
      <c r="AE6466" s="75"/>
      <c r="AF6466" s="76"/>
      <c r="AJ6466" s="90"/>
      <c r="AK6466" s="18"/>
      <c r="AL6466" s="18"/>
      <c r="AT6466" s="18"/>
      <c r="AU6466" s="91"/>
    </row>
    <row r="6467" ht="12.0" customHeight="1">
      <c r="A6467" s="97">
        <v>5412026.0</v>
      </c>
      <c r="B6467" s="92" t="s">
        <v>6929</v>
      </c>
      <c r="C6467" s="81"/>
      <c r="D6467" s="82">
        <v>693.21</v>
      </c>
      <c r="E6467" s="94"/>
      <c r="F6467" s="84">
        <f t="shared" si="523"/>
        <v>845.7162</v>
      </c>
      <c r="G6467" s="95" t="s">
        <v>246</v>
      </c>
      <c r="H6467" s="69"/>
      <c r="I6467" s="76"/>
      <c r="J6467" s="76"/>
      <c r="K6467" s="88"/>
      <c r="N6467" s="18"/>
      <c r="P6467" s="4">
        <v>151.0</v>
      </c>
      <c r="Q6467" s="4"/>
      <c r="R6467" s="4"/>
      <c r="S6467" s="21"/>
      <c r="T6467" s="21"/>
      <c r="V6467" s="89"/>
      <c r="Z6467" s="73"/>
      <c r="AA6467" s="73">
        <v>0.0</v>
      </c>
      <c r="AB6467" s="4"/>
      <c r="AC6467" s="74"/>
      <c r="AD6467" s="75"/>
      <c r="AE6467" s="75"/>
      <c r="AF6467" s="76"/>
      <c r="AJ6467" s="90">
        <v>1412026.0</v>
      </c>
      <c r="AK6467" s="18"/>
      <c r="AL6467" s="18"/>
      <c r="AT6467" s="18"/>
      <c r="AU6467" s="91"/>
    </row>
    <row r="6468" ht="12.0" customHeight="1">
      <c r="A6468" s="97">
        <v>5412027.0</v>
      </c>
      <c r="B6468" s="92" t="s">
        <v>6930</v>
      </c>
      <c r="C6468" s="81"/>
      <c r="D6468" s="82">
        <v>866.59</v>
      </c>
      <c r="E6468" s="94"/>
      <c r="F6468" s="84">
        <f t="shared" si="523"/>
        <v>1057.2398</v>
      </c>
      <c r="G6468" s="95" t="s">
        <v>246</v>
      </c>
      <c r="H6468" s="69"/>
      <c r="I6468" s="76"/>
      <c r="J6468" s="76"/>
      <c r="K6468" s="88"/>
      <c r="N6468" s="18"/>
      <c r="P6468" s="4">
        <v>151.0</v>
      </c>
      <c r="Q6468" s="4"/>
      <c r="R6468" s="4"/>
      <c r="S6468" s="21"/>
      <c r="T6468" s="21"/>
      <c r="V6468" s="89"/>
      <c r="Z6468" s="73"/>
      <c r="AA6468" s="73">
        <v>0.0</v>
      </c>
      <c r="AB6468" s="4"/>
      <c r="AC6468" s="74"/>
      <c r="AD6468" s="75"/>
      <c r="AE6468" s="75"/>
      <c r="AF6468" s="76"/>
      <c r="AJ6468" s="90">
        <v>1412027.0</v>
      </c>
      <c r="AK6468" s="18"/>
      <c r="AL6468" s="18"/>
      <c r="AT6468" s="18"/>
      <c r="AU6468" s="91"/>
    </row>
    <row r="6469" ht="12.0" customHeight="1">
      <c r="A6469" s="109">
        <v>1412028.0</v>
      </c>
      <c r="B6469" s="110" t="s">
        <v>6931</v>
      </c>
      <c r="C6469" s="81"/>
      <c r="D6469" s="82">
        <v>1519.01</v>
      </c>
      <c r="E6469" s="121"/>
      <c r="F6469" s="128">
        <f t="shared" si="523"/>
        <v>1853.1922</v>
      </c>
      <c r="G6469" s="112" t="s">
        <v>246</v>
      </c>
      <c r="H6469" s="69"/>
      <c r="I6469" s="76"/>
      <c r="J6469" s="76"/>
      <c r="K6469" s="88"/>
      <c r="N6469" s="18"/>
      <c r="P6469" s="4">
        <v>151.0</v>
      </c>
      <c r="Q6469" s="4"/>
      <c r="R6469" s="4"/>
      <c r="S6469" s="21"/>
      <c r="T6469" s="21"/>
      <c r="V6469" s="89"/>
      <c r="Z6469" s="73"/>
      <c r="AA6469" s="73">
        <v>0.0</v>
      </c>
      <c r="AB6469" s="4"/>
      <c r="AC6469" s="74"/>
      <c r="AD6469" s="75"/>
      <c r="AE6469" s="75"/>
      <c r="AF6469" s="76"/>
      <c r="AJ6469" s="90"/>
      <c r="AK6469" s="18"/>
      <c r="AL6469" s="18"/>
      <c r="AT6469" s="18"/>
      <c r="AU6469" s="91"/>
    </row>
    <row r="6470" ht="60.0" customHeight="1">
      <c r="A6470" s="62">
        <v>237.0</v>
      </c>
      <c r="B6470" s="113" t="s">
        <v>6932</v>
      </c>
      <c r="C6470" s="66"/>
      <c r="D6470" s="82"/>
      <c r="E6470" s="66"/>
      <c r="F6470" s="114"/>
      <c r="G6470" s="68"/>
      <c r="H6470" s="69"/>
      <c r="I6470" s="78"/>
      <c r="J6470" s="71"/>
      <c r="K6470" s="71"/>
      <c r="N6470" s="18"/>
      <c r="P6470" s="4">
        <v>152.0</v>
      </c>
      <c r="Q6470" s="4"/>
      <c r="R6470" s="5"/>
      <c r="S6470" s="21"/>
      <c r="T6470" s="21"/>
      <c r="V6470" s="72"/>
      <c r="Z6470" s="73"/>
      <c r="AA6470" s="73"/>
      <c r="AB6470" s="4"/>
      <c r="AC6470" s="74"/>
      <c r="AD6470" s="75"/>
      <c r="AE6470" s="75"/>
      <c r="AF6470" s="76"/>
      <c r="AJ6470" s="90"/>
      <c r="AK6470" s="18"/>
      <c r="AL6470" s="18"/>
      <c r="AT6470" s="18"/>
      <c r="AU6470" s="91"/>
    </row>
    <row r="6471" ht="12.0" customHeight="1">
      <c r="A6471" s="79">
        <v>5810001.0</v>
      </c>
      <c r="B6471" s="80" t="s">
        <v>6933</v>
      </c>
      <c r="C6471" s="81"/>
      <c r="D6471" s="82">
        <v>168.33</v>
      </c>
      <c r="E6471" s="83" t="s">
        <v>245</v>
      </c>
      <c r="F6471" s="84">
        <f t="shared" ref="F6471:F6558" si="524">D6471*1.22</f>
        <v>205.3626</v>
      </c>
      <c r="G6471" s="85" t="s">
        <v>246</v>
      </c>
      <c r="H6471" s="69"/>
      <c r="I6471" s="87" t="s">
        <v>1735</v>
      </c>
      <c r="J6471" s="76"/>
      <c r="K6471" s="88"/>
      <c r="N6471" s="18"/>
      <c r="P6471" s="4">
        <v>152.0</v>
      </c>
      <c r="Q6471" s="4"/>
      <c r="R6471" s="4"/>
      <c r="S6471" s="21"/>
      <c r="T6471" s="21"/>
      <c r="V6471" s="89"/>
      <c r="Z6471" s="73"/>
      <c r="AA6471" s="73">
        <v>9.996263079222729</v>
      </c>
      <c r="AB6471" s="4"/>
      <c r="AC6471" s="74"/>
      <c r="AD6471" s="75"/>
      <c r="AE6471" s="75"/>
      <c r="AF6471" s="76"/>
      <c r="AJ6471" s="90">
        <v>1410001.0</v>
      </c>
      <c r="AK6471" s="18"/>
      <c r="AL6471" s="18"/>
      <c r="AT6471" s="18"/>
      <c r="AU6471" s="91"/>
    </row>
    <row r="6472" ht="12.0" customHeight="1">
      <c r="A6472" s="97">
        <v>5810002.0</v>
      </c>
      <c r="B6472" s="92" t="s">
        <v>6934</v>
      </c>
      <c r="C6472" s="93"/>
      <c r="D6472" s="82">
        <v>168.33</v>
      </c>
      <c r="E6472" s="94" t="s">
        <v>245</v>
      </c>
      <c r="F6472" s="84">
        <f t="shared" si="524"/>
        <v>205.3626</v>
      </c>
      <c r="G6472" s="95" t="s">
        <v>246</v>
      </c>
      <c r="H6472" s="69"/>
      <c r="I6472" s="187" t="s">
        <v>6935</v>
      </c>
      <c r="J6472" s="76"/>
      <c r="K6472" s="88"/>
      <c r="N6472" s="18"/>
      <c r="P6472" s="4">
        <v>152.0</v>
      </c>
      <c r="Q6472" s="4"/>
      <c r="R6472" s="4"/>
      <c r="S6472" s="21"/>
      <c r="T6472" s="21"/>
      <c r="V6472" s="89"/>
      <c r="Z6472" s="73"/>
      <c r="AA6472" s="73">
        <v>0.0</v>
      </c>
      <c r="AB6472" s="4"/>
      <c r="AC6472" s="74"/>
      <c r="AD6472" s="75"/>
      <c r="AE6472" s="75"/>
      <c r="AF6472" s="76"/>
      <c r="AJ6472" s="90"/>
      <c r="AK6472" s="18"/>
      <c r="AL6472" s="18"/>
      <c r="AT6472" s="18"/>
      <c r="AU6472" s="91"/>
    </row>
    <row r="6473" ht="12.0" customHeight="1">
      <c r="A6473" s="97">
        <v>5810003.0</v>
      </c>
      <c r="B6473" s="92" t="s">
        <v>6936</v>
      </c>
      <c r="C6473" s="93"/>
      <c r="D6473" s="82">
        <v>168.33</v>
      </c>
      <c r="E6473" s="94" t="s">
        <v>245</v>
      </c>
      <c r="F6473" s="84">
        <f t="shared" si="524"/>
        <v>205.3626</v>
      </c>
      <c r="G6473" s="95" t="s">
        <v>246</v>
      </c>
      <c r="H6473" s="69"/>
      <c r="I6473" s="188"/>
      <c r="J6473" s="76"/>
      <c r="K6473" s="88"/>
      <c r="N6473" s="18"/>
      <c r="P6473" s="4">
        <v>152.0</v>
      </c>
      <c r="Q6473" s="4"/>
      <c r="R6473" s="4"/>
      <c r="S6473" s="21"/>
      <c r="T6473" s="21"/>
      <c r="V6473" s="89"/>
      <c r="Z6473" s="73"/>
      <c r="AA6473" s="73">
        <v>9.996263079222729</v>
      </c>
      <c r="AB6473" s="4"/>
      <c r="AC6473" s="74"/>
      <c r="AD6473" s="75"/>
      <c r="AE6473" s="75"/>
      <c r="AF6473" s="76"/>
      <c r="AJ6473" s="90">
        <v>1410003.0</v>
      </c>
      <c r="AK6473" s="18"/>
      <c r="AL6473" s="18"/>
      <c r="AT6473" s="18"/>
      <c r="AU6473" s="91"/>
    </row>
    <row r="6474" ht="12.0" customHeight="1">
      <c r="A6474" s="97">
        <v>5810004.0</v>
      </c>
      <c r="B6474" s="92" t="s">
        <v>6937</v>
      </c>
      <c r="C6474" s="93"/>
      <c r="D6474" s="82">
        <v>168.33</v>
      </c>
      <c r="E6474" s="94" t="s">
        <v>245</v>
      </c>
      <c r="F6474" s="84">
        <f t="shared" si="524"/>
        <v>205.3626</v>
      </c>
      <c r="G6474" s="95" t="s">
        <v>246</v>
      </c>
      <c r="H6474" s="69"/>
      <c r="I6474" s="76"/>
      <c r="J6474" s="76"/>
      <c r="K6474" s="88"/>
      <c r="N6474" s="18"/>
      <c r="P6474" s="4">
        <v>152.0</v>
      </c>
      <c r="Q6474" s="4"/>
      <c r="R6474" s="4"/>
      <c r="S6474" s="21"/>
      <c r="T6474" s="21"/>
      <c r="V6474" s="89"/>
      <c r="Z6474" s="73"/>
      <c r="AA6474" s="73">
        <v>9.996263079222729</v>
      </c>
      <c r="AB6474" s="4"/>
      <c r="AC6474" s="74"/>
      <c r="AD6474" s="75"/>
      <c r="AE6474" s="75"/>
      <c r="AF6474" s="76"/>
      <c r="AJ6474" s="90">
        <v>1410004.0</v>
      </c>
      <c r="AK6474" s="18"/>
      <c r="AL6474" s="18"/>
      <c r="AT6474" s="18"/>
      <c r="AU6474" s="91"/>
    </row>
    <row r="6475" ht="12.0" customHeight="1">
      <c r="A6475" s="97">
        <v>1410005.0</v>
      </c>
      <c r="B6475" s="92" t="s">
        <v>6938</v>
      </c>
      <c r="C6475" s="93"/>
      <c r="D6475" s="82">
        <v>94.9</v>
      </c>
      <c r="E6475" s="83" t="s">
        <v>245</v>
      </c>
      <c r="F6475" s="127">
        <f t="shared" si="524"/>
        <v>115.778</v>
      </c>
      <c r="G6475" s="95" t="s">
        <v>246</v>
      </c>
      <c r="H6475" s="69"/>
      <c r="I6475" s="187" t="s">
        <v>6939</v>
      </c>
      <c r="J6475" s="76"/>
      <c r="K6475" s="88"/>
      <c r="N6475" s="18"/>
      <c r="P6475" s="4">
        <v>152.0</v>
      </c>
      <c r="Q6475" s="4"/>
      <c r="R6475" s="4"/>
      <c r="S6475" s="21"/>
      <c r="T6475" s="21"/>
      <c r="V6475" s="89"/>
      <c r="Z6475" s="73"/>
      <c r="AA6475" s="73">
        <v>0.0</v>
      </c>
      <c r="AB6475" s="4"/>
      <c r="AC6475" s="74"/>
      <c r="AD6475" s="75"/>
      <c r="AE6475" s="75"/>
      <c r="AF6475" s="76"/>
      <c r="AJ6475" s="90"/>
      <c r="AK6475" s="18"/>
      <c r="AL6475" s="18"/>
      <c r="AT6475" s="18"/>
      <c r="AU6475" s="91"/>
    </row>
    <row r="6476" ht="12.0" customHeight="1">
      <c r="A6476" s="97">
        <v>1410006.0</v>
      </c>
      <c r="B6476" s="92" t="s">
        <v>6940</v>
      </c>
      <c r="C6476" s="93"/>
      <c r="D6476" s="82">
        <v>180.11</v>
      </c>
      <c r="E6476" s="94" t="s">
        <v>245</v>
      </c>
      <c r="F6476" s="84">
        <f t="shared" si="524"/>
        <v>219.7342</v>
      </c>
      <c r="G6476" s="95" t="s">
        <v>246</v>
      </c>
      <c r="H6476" s="69"/>
      <c r="I6476" s="188"/>
      <c r="J6476" s="76"/>
      <c r="K6476" s="88"/>
      <c r="N6476" s="18"/>
      <c r="P6476" s="4">
        <v>152.0</v>
      </c>
      <c r="Q6476" s="4"/>
      <c r="R6476" s="4"/>
      <c r="S6476" s="21"/>
      <c r="T6476" s="21"/>
      <c r="V6476" s="89"/>
      <c r="Z6476" s="73"/>
      <c r="AA6476" s="73">
        <v>9.997380598969698</v>
      </c>
      <c r="AB6476" s="4"/>
      <c r="AC6476" s="74"/>
      <c r="AD6476" s="75"/>
      <c r="AE6476" s="75"/>
      <c r="AF6476" s="76"/>
      <c r="AJ6476" s="90"/>
      <c r="AK6476" s="18"/>
      <c r="AL6476" s="18"/>
      <c r="AT6476" s="18"/>
      <c r="AU6476" s="91"/>
    </row>
    <row r="6477" ht="12.0" customHeight="1">
      <c r="A6477" s="97">
        <v>5810007.0</v>
      </c>
      <c r="B6477" s="92" t="s">
        <v>6941</v>
      </c>
      <c r="C6477" s="93"/>
      <c r="D6477" s="82">
        <v>180.11</v>
      </c>
      <c r="E6477" s="94" t="s">
        <v>245</v>
      </c>
      <c r="F6477" s="84">
        <f t="shared" si="524"/>
        <v>219.7342</v>
      </c>
      <c r="G6477" s="95" t="s">
        <v>246</v>
      </c>
      <c r="H6477" s="69"/>
      <c r="I6477" s="76"/>
      <c r="J6477" s="76"/>
      <c r="K6477" s="88"/>
      <c r="N6477" s="18"/>
      <c r="P6477" s="4">
        <v>152.0</v>
      </c>
      <c r="Q6477" s="4"/>
      <c r="R6477" s="4"/>
      <c r="S6477" s="21"/>
      <c r="T6477" s="21"/>
      <c r="V6477" s="89"/>
      <c r="Z6477" s="73"/>
      <c r="AA6477" s="73">
        <v>9.997380598969698</v>
      </c>
      <c r="AB6477" s="4"/>
      <c r="AC6477" s="74"/>
      <c r="AD6477" s="75"/>
      <c r="AE6477" s="75"/>
      <c r="AF6477" s="76"/>
      <c r="AJ6477" s="90"/>
      <c r="AK6477" s="18"/>
      <c r="AL6477" s="18"/>
      <c r="AT6477" s="18"/>
      <c r="AU6477" s="91"/>
    </row>
    <row r="6478" ht="12.0" customHeight="1">
      <c r="A6478" s="97">
        <v>5810008.0</v>
      </c>
      <c r="B6478" s="92" t="s">
        <v>6942</v>
      </c>
      <c r="C6478" s="93"/>
      <c r="D6478" s="82">
        <v>180.11</v>
      </c>
      <c r="E6478" s="94" t="s">
        <v>245</v>
      </c>
      <c r="F6478" s="84">
        <f t="shared" si="524"/>
        <v>219.7342</v>
      </c>
      <c r="G6478" s="95" t="s">
        <v>246</v>
      </c>
      <c r="H6478" s="69"/>
      <c r="I6478" s="187" t="s">
        <v>6943</v>
      </c>
      <c r="J6478" s="76"/>
      <c r="K6478" s="88"/>
      <c r="N6478" s="18"/>
      <c r="P6478" s="4">
        <v>152.0</v>
      </c>
      <c r="Q6478" s="4"/>
      <c r="R6478" s="4"/>
      <c r="S6478" s="21"/>
      <c r="T6478" s="21"/>
      <c r="V6478" s="89"/>
      <c r="Z6478" s="73"/>
      <c r="AA6478" s="73">
        <v>9.997380598969698</v>
      </c>
      <c r="AB6478" s="4"/>
      <c r="AC6478" s="74"/>
      <c r="AD6478" s="75"/>
      <c r="AE6478" s="75"/>
      <c r="AF6478" s="76"/>
      <c r="AJ6478" s="90">
        <v>1410008.0</v>
      </c>
      <c r="AK6478" s="18"/>
      <c r="AL6478" s="18"/>
      <c r="AT6478" s="18"/>
      <c r="AU6478" s="91"/>
    </row>
    <row r="6479" ht="12.0" customHeight="1">
      <c r="A6479" s="97">
        <v>5810009.0</v>
      </c>
      <c r="B6479" s="92" t="s">
        <v>6944</v>
      </c>
      <c r="C6479" s="93"/>
      <c r="D6479" s="82">
        <v>180.11</v>
      </c>
      <c r="E6479" s="94" t="s">
        <v>245</v>
      </c>
      <c r="F6479" s="84">
        <f t="shared" si="524"/>
        <v>219.7342</v>
      </c>
      <c r="G6479" s="95" t="s">
        <v>246</v>
      </c>
      <c r="H6479" s="69"/>
      <c r="I6479" s="188"/>
      <c r="J6479" s="76"/>
      <c r="K6479" s="88"/>
      <c r="N6479" s="18"/>
      <c r="P6479" s="4">
        <v>152.0</v>
      </c>
      <c r="Q6479" s="4"/>
      <c r="R6479" s="4"/>
      <c r="S6479" s="21"/>
      <c r="T6479" s="21"/>
      <c r="V6479" s="89"/>
      <c r="Z6479" s="73"/>
      <c r="AA6479" s="73">
        <v>9.997380598969698</v>
      </c>
      <c r="AB6479" s="4"/>
      <c r="AC6479" s="74"/>
      <c r="AD6479" s="75"/>
      <c r="AE6479" s="75"/>
      <c r="AF6479" s="76"/>
      <c r="AJ6479" s="90"/>
      <c r="AK6479" s="18"/>
      <c r="AL6479" s="18"/>
      <c r="AT6479" s="18"/>
      <c r="AU6479" s="91"/>
    </row>
    <row r="6480" ht="12.0" customHeight="1">
      <c r="A6480" s="97">
        <v>5810010.0</v>
      </c>
      <c r="B6480" s="92" t="s">
        <v>6945</v>
      </c>
      <c r="C6480" s="93"/>
      <c r="D6480" s="82">
        <v>180.11</v>
      </c>
      <c r="E6480" s="94"/>
      <c r="F6480" s="84">
        <f t="shared" si="524"/>
        <v>219.7342</v>
      </c>
      <c r="G6480" s="95" t="s">
        <v>246</v>
      </c>
      <c r="H6480" s="69"/>
      <c r="I6480" s="76"/>
      <c r="J6480" s="76"/>
      <c r="K6480" s="88"/>
      <c r="N6480" s="18"/>
      <c r="P6480" s="4">
        <v>152.0</v>
      </c>
      <c r="Q6480" s="4"/>
      <c r="R6480" s="4"/>
      <c r="S6480" s="21"/>
      <c r="T6480" s="21"/>
      <c r="V6480" s="89"/>
      <c r="Z6480" s="73"/>
      <c r="AA6480" s="73">
        <v>9.997380598969698</v>
      </c>
      <c r="AB6480" s="4"/>
      <c r="AC6480" s="74"/>
      <c r="AD6480" s="75"/>
      <c r="AE6480" s="75"/>
      <c r="AF6480" s="76"/>
      <c r="AJ6480" s="90">
        <v>1410010.0</v>
      </c>
      <c r="AK6480" s="18"/>
      <c r="AL6480" s="18"/>
      <c r="AT6480" s="18"/>
      <c r="AU6480" s="91"/>
    </row>
    <row r="6481" ht="12.0" customHeight="1">
      <c r="A6481" s="97">
        <v>1410011.0</v>
      </c>
      <c r="B6481" s="92" t="s">
        <v>6946</v>
      </c>
      <c r="C6481" s="93"/>
      <c r="D6481" s="82">
        <v>108.92</v>
      </c>
      <c r="E6481" s="83" t="s">
        <v>245</v>
      </c>
      <c r="F6481" s="127">
        <f t="shared" si="524"/>
        <v>132.8824</v>
      </c>
      <c r="G6481" s="95" t="s">
        <v>246</v>
      </c>
      <c r="H6481" s="69"/>
      <c r="I6481" s="187" t="s">
        <v>6947</v>
      </c>
      <c r="J6481" s="76"/>
      <c r="K6481" s="88"/>
      <c r="N6481" s="18"/>
      <c r="P6481" s="4">
        <v>152.0</v>
      </c>
      <c r="Q6481" s="4"/>
      <c r="R6481" s="4"/>
      <c r="S6481" s="21"/>
      <c r="T6481" s="21"/>
      <c r="V6481" s="89"/>
      <c r="Z6481" s="73"/>
      <c r="AA6481" s="73">
        <v>0.0</v>
      </c>
      <c r="AB6481" s="4"/>
      <c r="AC6481" s="74"/>
      <c r="AD6481" s="75"/>
      <c r="AE6481" s="75"/>
      <c r="AF6481" s="76"/>
      <c r="AJ6481" s="90"/>
      <c r="AK6481" s="18"/>
      <c r="AL6481" s="18"/>
      <c r="AT6481" s="18"/>
      <c r="AU6481" s="91"/>
    </row>
    <row r="6482" ht="12.0" customHeight="1">
      <c r="A6482" s="97">
        <v>1410012.0</v>
      </c>
      <c r="B6482" s="92" t="s">
        <v>6948</v>
      </c>
      <c r="C6482" s="93"/>
      <c r="D6482" s="82">
        <v>139.53</v>
      </c>
      <c r="E6482" s="94" t="s">
        <v>245</v>
      </c>
      <c r="F6482" s="84">
        <f t="shared" si="524"/>
        <v>170.2266</v>
      </c>
      <c r="G6482" s="95" t="s">
        <v>246</v>
      </c>
      <c r="H6482" s="69"/>
      <c r="I6482" s="188"/>
      <c r="J6482" s="76"/>
      <c r="K6482" s="88"/>
      <c r="N6482" s="18"/>
      <c r="P6482" s="4">
        <v>152.0</v>
      </c>
      <c r="Q6482" s="4"/>
      <c r="R6482" s="4"/>
      <c r="S6482" s="21"/>
      <c r="T6482" s="21"/>
      <c r="V6482" s="89"/>
      <c r="Z6482" s="73"/>
      <c r="AA6482" s="73">
        <v>0.0</v>
      </c>
      <c r="AB6482" s="4"/>
      <c r="AC6482" s="74"/>
      <c r="AD6482" s="75"/>
      <c r="AE6482" s="75"/>
      <c r="AF6482" s="76"/>
      <c r="AJ6482" s="90"/>
      <c r="AK6482" s="18"/>
      <c r="AL6482" s="18"/>
      <c r="AT6482" s="18"/>
      <c r="AU6482" s="91"/>
    </row>
    <row r="6483" ht="12.0" customHeight="1">
      <c r="A6483" s="97">
        <v>5810013.0</v>
      </c>
      <c r="B6483" s="92" t="s">
        <v>6949</v>
      </c>
      <c r="C6483" s="93"/>
      <c r="D6483" s="82">
        <v>242.21</v>
      </c>
      <c r="E6483" s="94" t="s">
        <v>245</v>
      </c>
      <c r="F6483" s="84">
        <f t="shared" si="524"/>
        <v>295.4962</v>
      </c>
      <c r="G6483" s="95" t="s">
        <v>246</v>
      </c>
      <c r="H6483" s="69"/>
      <c r="I6483" s="76"/>
      <c r="J6483" s="76"/>
      <c r="K6483" s="88"/>
      <c r="N6483" s="18"/>
      <c r="P6483" s="4">
        <v>152.0</v>
      </c>
      <c r="Q6483" s="4"/>
      <c r="R6483" s="4"/>
      <c r="S6483" s="21"/>
      <c r="T6483" s="21"/>
      <c r="V6483" s="89"/>
      <c r="Z6483" s="73"/>
      <c r="AA6483" s="73">
        <v>9.99805232746867</v>
      </c>
      <c r="AB6483" s="4"/>
      <c r="AC6483" s="74"/>
      <c r="AD6483" s="75"/>
      <c r="AE6483" s="75"/>
      <c r="AF6483" s="76"/>
      <c r="AJ6483" s="90">
        <v>1410013.0</v>
      </c>
      <c r="AK6483" s="18"/>
      <c r="AL6483" s="18"/>
      <c r="AT6483" s="18"/>
      <c r="AU6483" s="91"/>
    </row>
    <row r="6484" ht="12.0" customHeight="1">
      <c r="A6484" s="97">
        <v>5810014.0</v>
      </c>
      <c r="B6484" s="92" t="s">
        <v>6950</v>
      </c>
      <c r="C6484" s="93"/>
      <c r="D6484" s="82">
        <v>242.21</v>
      </c>
      <c r="E6484" s="94" t="s">
        <v>245</v>
      </c>
      <c r="F6484" s="84">
        <f t="shared" si="524"/>
        <v>295.4962</v>
      </c>
      <c r="G6484" s="95" t="s">
        <v>246</v>
      </c>
      <c r="H6484" s="69"/>
      <c r="I6484" s="187" t="s">
        <v>6951</v>
      </c>
      <c r="J6484" s="76"/>
      <c r="K6484" s="88"/>
      <c r="N6484" s="18"/>
      <c r="P6484" s="4">
        <v>152.0</v>
      </c>
      <c r="Q6484" s="4"/>
      <c r="R6484" s="4"/>
      <c r="S6484" s="21"/>
      <c r="T6484" s="21"/>
      <c r="V6484" s="89"/>
      <c r="Z6484" s="73"/>
      <c r="AA6484" s="73">
        <v>9.99805232746867</v>
      </c>
      <c r="AB6484" s="4"/>
      <c r="AC6484" s="74"/>
      <c r="AD6484" s="75"/>
      <c r="AE6484" s="75"/>
      <c r="AF6484" s="76"/>
      <c r="AJ6484" s="90">
        <v>1410014.0</v>
      </c>
      <c r="AK6484" s="18"/>
      <c r="AL6484" s="18"/>
      <c r="AT6484" s="18"/>
      <c r="AU6484" s="91"/>
    </row>
    <row r="6485" ht="12.0" customHeight="1">
      <c r="A6485" s="97">
        <v>1410015.0</v>
      </c>
      <c r="B6485" s="92" t="s">
        <v>6952</v>
      </c>
      <c r="C6485" s="93"/>
      <c r="D6485" s="82">
        <v>242.21</v>
      </c>
      <c r="E6485" s="94" t="s">
        <v>245</v>
      </c>
      <c r="F6485" s="84">
        <f t="shared" si="524"/>
        <v>295.4962</v>
      </c>
      <c r="G6485" s="95" t="s">
        <v>246</v>
      </c>
      <c r="H6485" s="69"/>
      <c r="I6485" s="188"/>
      <c r="J6485" s="76"/>
      <c r="K6485" s="88"/>
      <c r="N6485" s="18"/>
      <c r="P6485" s="4">
        <v>152.0</v>
      </c>
      <c r="Q6485" s="4"/>
      <c r="R6485" s="4"/>
      <c r="S6485" s="21"/>
      <c r="T6485" s="21"/>
      <c r="V6485" s="89"/>
      <c r="Z6485" s="73"/>
      <c r="AA6485" s="73">
        <v>9.99805232746867</v>
      </c>
      <c r="AB6485" s="4"/>
      <c r="AC6485" s="74"/>
      <c r="AD6485" s="75"/>
      <c r="AE6485" s="75"/>
      <c r="AF6485" s="76"/>
      <c r="AJ6485" s="90"/>
      <c r="AK6485" s="18"/>
      <c r="AL6485" s="18"/>
      <c r="AT6485" s="18"/>
      <c r="AU6485" s="91"/>
    </row>
    <row r="6486" ht="12.0" customHeight="1">
      <c r="A6486" s="97">
        <v>1410016.0</v>
      </c>
      <c r="B6486" s="92" t="s">
        <v>6953</v>
      </c>
      <c r="C6486" s="93"/>
      <c r="D6486" s="82">
        <v>242.21</v>
      </c>
      <c r="E6486" s="94" t="s">
        <v>245</v>
      </c>
      <c r="F6486" s="84">
        <f t="shared" si="524"/>
        <v>295.4962</v>
      </c>
      <c r="G6486" s="95" t="s">
        <v>246</v>
      </c>
      <c r="H6486" s="69"/>
      <c r="I6486" s="76"/>
      <c r="J6486" s="76"/>
      <c r="K6486" s="88"/>
      <c r="N6486" s="18"/>
      <c r="P6486" s="4">
        <v>152.0</v>
      </c>
      <c r="Q6486" s="4"/>
      <c r="R6486" s="4"/>
      <c r="S6486" s="21"/>
      <c r="T6486" s="21"/>
      <c r="V6486" s="89"/>
      <c r="Z6486" s="73"/>
      <c r="AA6486" s="73">
        <v>9.99805232746867</v>
      </c>
      <c r="AB6486" s="4"/>
      <c r="AC6486" s="74"/>
      <c r="AD6486" s="75"/>
      <c r="AE6486" s="75"/>
      <c r="AF6486" s="76"/>
      <c r="AJ6486" s="90"/>
      <c r="AK6486" s="18"/>
      <c r="AL6486" s="18"/>
      <c r="AT6486" s="18"/>
      <c r="AU6486" s="91"/>
    </row>
    <row r="6487" ht="12.0" customHeight="1">
      <c r="A6487" s="97">
        <v>5810017.0</v>
      </c>
      <c r="B6487" s="92" t="s">
        <v>6954</v>
      </c>
      <c r="C6487" s="93"/>
      <c r="D6487" s="82">
        <v>242.21</v>
      </c>
      <c r="E6487" s="94" t="s">
        <v>245</v>
      </c>
      <c r="F6487" s="84">
        <f t="shared" si="524"/>
        <v>295.4962</v>
      </c>
      <c r="G6487" s="95" t="s">
        <v>246</v>
      </c>
      <c r="H6487" s="69"/>
      <c r="I6487" s="76"/>
      <c r="J6487" s="76"/>
      <c r="K6487" s="88"/>
      <c r="N6487" s="18"/>
      <c r="P6487" s="4">
        <v>152.0</v>
      </c>
      <c r="Q6487" s="4"/>
      <c r="R6487" s="4"/>
      <c r="S6487" s="21"/>
      <c r="T6487" s="21"/>
      <c r="V6487" s="89"/>
      <c r="Z6487" s="73"/>
      <c r="AA6487" s="73">
        <v>9.99805232746867</v>
      </c>
      <c r="AB6487" s="4"/>
      <c r="AC6487" s="74"/>
      <c r="AD6487" s="75"/>
      <c r="AE6487" s="75"/>
      <c r="AF6487" s="76"/>
      <c r="AJ6487" s="90">
        <v>1410017.0</v>
      </c>
      <c r="AK6487" s="18"/>
      <c r="AL6487" s="18"/>
      <c r="AT6487" s="18"/>
      <c r="AU6487" s="91"/>
    </row>
    <row r="6488" ht="12.0" customHeight="1">
      <c r="A6488" s="97">
        <v>5810018.0</v>
      </c>
      <c r="B6488" s="92" t="s">
        <v>6955</v>
      </c>
      <c r="C6488" s="93"/>
      <c r="D6488" s="82">
        <v>242.21</v>
      </c>
      <c r="E6488" s="94" t="s">
        <v>245</v>
      </c>
      <c r="F6488" s="84">
        <f t="shared" si="524"/>
        <v>295.4962</v>
      </c>
      <c r="G6488" s="95" t="s">
        <v>246</v>
      </c>
      <c r="H6488" s="69"/>
      <c r="I6488" s="76"/>
      <c r="J6488" s="76"/>
      <c r="K6488" s="88"/>
      <c r="N6488" s="18"/>
      <c r="P6488" s="4">
        <v>152.0</v>
      </c>
      <c r="Q6488" s="4"/>
      <c r="R6488" s="4"/>
      <c r="S6488" s="21"/>
      <c r="T6488" s="21"/>
      <c r="V6488" s="89"/>
      <c r="Z6488" s="73"/>
      <c r="AA6488" s="73">
        <v>9.99805232746867</v>
      </c>
      <c r="AB6488" s="4"/>
      <c r="AC6488" s="74"/>
      <c r="AD6488" s="75"/>
      <c r="AE6488" s="75"/>
      <c r="AF6488" s="76"/>
      <c r="AJ6488" s="90"/>
      <c r="AK6488" s="18"/>
      <c r="AL6488" s="18"/>
      <c r="AT6488" s="18"/>
      <c r="AU6488" s="91"/>
    </row>
    <row r="6489" ht="12.0" customHeight="1">
      <c r="A6489" s="97">
        <v>5810019.0</v>
      </c>
      <c r="B6489" s="92" t="s">
        <v>6956</v>
      </c>
      <c r="C6489" s="93"/>
      <c r="D6489" s="82">
        <v>242.21</v>
      </c>
      <c r="E6489" s="94" t="s">
        <v>245</v>
      </c>
      <c r="F6489" s="84">
        <f t="shared" si="524"/>
        <v>295.4962</v>
      </c>
      <c r="G6489" s="95" t="s">
        <v>246</v>
      </c>
      <c r="H6489" s="69"/>
      <c r="I6489" s="76"/>
      <c r="J6489" s="76"/>
      <c r="K6489" s="88"/>
      <c r="N6489" s="18"/>
      <c r="P6489" s="4">
        <v>152.0</v>
      </c>
      <c r="Q6489" s="4"/>
      <c r="R6489" s="4"/>
      <c r="S6489" s="21"/>
      <c r="T6489" s="21"/>
      <c r="V6489" s="89"/>
      <c r="Z6489" s="73"/>
      <c r="AA6489" s="73">
        <v>0.0</v>
      </c>
      <c r="AB6489" s="4"/>
      <c r="AC6489" s="74"/>
      <c r="AD6489" s="75"/>
      <c r="AE6489" s="75"/>
      <c r="AF6489" s="76"/>
      <c r="AJ6489" s="90"/>
      <c r="AK6489" s="18"/>
      <c r="AL6489" s="18"/>
      <c r="AT6489" s="18"/>
      <c r="AU6489" s="91"/>
    </row>
    <row r="6490" ht="12.0" customHeight="1">
      <c r="A6490" s="97">
        <v>5810020.0</v>
      </c>
      <c r="B6490" s="92" t="s">
        <v>6957</v>
      </c>
      <c r="C6490" s="93"/>
      <c r="D6490" s="82">
        <v>242.21</v>
      </c>
      <c r="E6490" s="94" t="s">
        <v>245</v>
      </c>
      <c r="F6490" s="84">
        <f t="shared" si="524"/>
        <v>295.4962</v>
      </c>
      <c r="G6490" s="95" t="s">
        <v>246</v>
      </c>
      <c r="H6490" s="69"/>
      <c r="I6490" s="76"/>
      <c r="J6490" s="76"/>
      <c r="K6490" s="88"/>
      <c r="N6490" s="18"/>
      <c r="P6490" s="4">
        <v>152.0</v>
      </c>
      <c r="Q6490" s="4"/>
      <c r="R6490" s="4"/>
      <c r="S6490" s="21"/>
      <c r="T6490" s="21"/>
      <c r="V6490" s="89"/>
      <c r="Z6490" s="73"/>
      <c r="AA6490" s="73">
        <v>9.99805232746867</v>
      </c>
      <c r="AB6490" s="4"/>
      <c r="AC6490" s="74"/>
      <c r="AD6490" s="75"/>
      <c r="AE6490" s="75"/>
      <c r="AF6490" s="76"/>
      <c r="AJ6490" s="90">
        <v>1410020.0</v>
      </c>
      <c r="AK6490" s="18"/>
      <c r="AL6490" s="18"/>
      <c r="AT6490" s="18"/>
      <c r="AU6490" s="91"/>
    </row>
    <row r="6491" ht="12.0" customHeight="1">
      <c r="A6491" s="97">
        <v>1410021.0</v>
      </c>
      <c r="B6491" s="92" t="s">
        <v>6958</v>
      </c>
      <c r="C6491" s="93"/>
      <c r="D6491" s="82">
        <v>216.27</v>
      </c>
      <c r="E6491" s="94"/>
      <c r="F6491" s="84">
        <f t="shared" si="524"/>
        <v>263.8494</v>
      </c>
      <c r="G6491" s="95" t="s">
        <v>246</v>
      </c>
      <c r="H6491" s="69"/>
      <c r="I6491" s="19" t="s">
        <v>6959</v>
      </c>
      <c r="J6491" s="76"/>
      <c r="K6491" s="88"/>
      <c r="N6491" s="18"/>
      <c r="P6491" s="4">
        <v>152.0</v>
      </c>
      <c r="Q6491" s="4"/>
      <c r="R6491" s="4"/>
      <c r="S6491" s="21"/>
      <c r="T6491" s="21"/>
      <c r="V6491" s="89"/>
      <c r="Z6491" s="73"/>
      <c r="AA6491" s="73">
        <v>9.997818657747402</v>
      </c>
      <c r="AB6491" s="4"/>
      <c r="AC6491" s="74"/>
      <c r="AD6491" s="75"/>
      <c r="AE6491" s="75"/>
      <c r="AF6491" s="76"/>
      <c r="AJ6491" s="90"/>
      <c r="AK6491" s="18"/>
      <c r="AL6491" s="18"/>
      <c r="AT6491" s="18"/>
      <c r="AU6491" s="91"/>
    </row>
    <row r="6492" ht="12.0" customHeight="1">
      <c r="A6492" s="97">
        <v>5810022.0</v>
      </c>
      <c r="B6492" s="92" t="s">
        <v>6960</v>
      </c>
      <c r="C6492" s="93"/>
      <c r="D6492" s="82">
        <v>248.73</v>
      </c>
      <c r="E6492" s="94" t="s">
        <v>245</v>
      </c>
      <c r="F6492" s="84">
        <f t="shared" si="524"/>
        <v>303.4506</v>
      </c>
      <c r="G6492" s="95" t="s">
        <v>246</v>
      </c>
      <c r="H6492" s="69"/>
      <c r="J6492" s="76"/>
      <c r="K6492" s="88"/>
      <c r="N6492" s="18"/>
      <c r="P6492" s="4">
        <v>152.0</v>
      </c>
      <c r="Q6492" s="4"/>
      <c r="R6492" s="4"/>
      <c r="S6492" s="21"/>
      <c r="T6492" s="21"/>
      <c r="V6492" s="89"/>
      <c r="Z6492" s="73"/>
      <c r="AA6492" s="73">
        <v>0.0</v>
      </c>
      <c r="AB6492" s="4"/>
      <c r="AC6492" s="74"/>
      <c r="AD6492" s="75"/>
      <c r="AE6492" s="75"/>
      <c r="AF6492" s="76"/>
      <c r="AJ6492" s="90"/>
      <c r="AK6492" s="18"/>
      <c r="AL6492" s="18"/>
      <c r="AT6492" s="18"/>
      <c r="AU6492" s="91"/>
    </row>
    <row r="6493" ht="12.0" customHeight="1">
      <c r="A6493" s="97">
        <v>5810023.0</v>
      </c>
      <c r="B6493" s="92" t="s">
        <v>6961</v>
      </c>
      <c r="C6493" s="93"/>
      <c r="D6493" s="82">
        <v>248.73</v>
      </c>
      <c r="E6493" s="94" t="s">
        <v>245</v>
      </c>
      <c r="F6493" s="84">
        <f t="shared" si="524"/>
        <v>303.4506</v>
      </c>
      <c r="G6493" s="95" t="s">
        <v>246</v>
      </c>
      <c r="H6493" s="69"/>
      <c r="I6493" s="76"/>
      <c r="J6493" s="76"/>
      <c r="K6493" s="88"/>
      <c r="N6493" s="18"/>
      <c r="P6493" s="4">
        <v>152.0</v>
      </c>
      <c r="Q6493" s="4"/>
      <c r="R6493" s="4"/>
      <c r="S6493" s="21"/>
      <c r="T6493" s="21"/>
      <c r="V6493" s="89"/>
      <c r="Z6493" s="73"/>
      <c r="AA6493" s="73">
        <v>10.00252908447142</v>
      </c>
      <c r="AB6493" s="4"/>
      <c r="AC6493" s="74"/>
      <c r="AD6493" s="75"/>
      <c r="AE6493" s="75"/>
      <c r="AF6493" s="76"/>
      <c r="AJ6493" s="90">
        <v>1410023.0</v>
      </c>
      <c r="AK6493" s="18"/>
      <c r="AL6493" s="18"/>
      <c r="AT6493" s="18"/>
      <c r="AU6493" s="91"/>
    </row>
    <row r="6494" ht="12.0" customHeight="1">
      <c r="A6494" s="97">
        <v>5810024.0</v>
      </c>
      <c r="B6494" s="92" t="s">
        <v>6962</v>
      </c>
      <c r="C6494" s="93"/>
      <c r="D6494" s="82">
        <v>248.73</v>
      </c>
      <c r="E6494" s="94" t="s">
        <v>245</v>
      </c>
      <c r="F6494" s="84">
        <f t="shared" si="524"/>
        <v>303.4506</v>
      </c>
      <c r="G6494" s="95" t="s">
        <v>246</v>
      </c>
      <c r="H6494" s="69"/>
      <c r="I6494" s="76"/>
      <c r="J6494" s="76"/>
      <c r="K6494" s="88"/>
      <c r="N6494" s="18"/>
      <c r="P6494" s="4">
        <v>152.0</v>
      </c>
      <c r="Q6494" s="4"/>
      <c r="R6494" s="4"/>
      <c r="S6494" s="21"/>
      <c r="T6494" s="21"/>
      <c r="V6494" s="89"/>
      <c r="Z6494" s="73"/>
      <c r="AA6494" s="73">
        <v>10.00252908447142</v>
      </c>
      <c r="AB6494" s="4"/>
      <c r="AC6494" s="74"/>
      <c r="AD6494" s="75"/>
      <c r="AE6494" s="75"/>
      <c r="AF6494" s="76"/>
      <c r="AJ6494" s="90">
        <v>1410024.0</v>
      </c>
      <c r="AK6494" s="18"/>
      <c r="AL6494" s="18"/>
      <c r="AT6494" s="18"/>
      <c r="AU6494" s="91"/>
    </row>
    <row r="6495" ht="12.0" customHeight="1">
      <c r="A6495" s="97">
        <v>5810025.0</v>
      </c>
      <c r="B6495" s="92" t="s">
        <v>6963</v>
      </c>
      <c r="C6495" s="93"/>
      <c r="D6495" s="82">
        <v>248.73</v>
      </c>
      <c r="E6495" s="94" t="s">
        <v>245</v>
      </c>
      <c r="F6495" s="84">
        <f t="shared" si="524"/>
        <v>303.4506</v>
      </c>
      <c r="G6495" s="95" t="s">
        <v>246</v>
      </c>
      <c r="H6495" s="69"/>
      <c r="I6495" s="76"/>
      <c r="J6495" s="76"/>
      <c r="K6495" s="88"/>
      <c r="N6495" s="18"/>
      <c r="P6495" s="4">
        <v>152.0</v>
      </c>
      <c r="Q6495" s="4"/>
      <c r="R6495" s="4"/>
      <c r="S6495" s="21"/>
      <c r="T6495" s="21"/>
      <c r="V6495" s="89"/>
      <c r="Z6495" s="73"/>
      <c r="AA6495" s="73">
        <v>10.00252908447142</v>
      </c>
      <c r="AB6495" s="4"/>
      <c r="AC6495" s="74"/>
      <c r="AD6495" s="75"/>
      <c r="AE6495" s="75"/>
      <c r="AF6495" s="76"/>
      <c r="AJ6495" s="90">
        <v>1410025.0</v>
      </c>
      <c r="AK6495" s="18"/>
      <c r="AL6495" s="18"/>
      <c r="AT6495" s="18"/>
      <c r="AU6495" s="91"/>
    </row>
    <row r="6496" ht="12.0" customHeight="1">
      <c r="A6496" s="97">
        <v>1410026.0</v>
      </c>
      <c r="B6496" s="92" t="s">
        <v>6964</v>
      </c>
      <c r="C6496" s="93"/>
      <c r="D6496" s="82">
        <v>237.96</v>
      </c>
      <c r="E6496" s="94"/>
      <c r="F6496" s="84">
        <f t="shared" si="524"/>
        <v>290.3112</v>
      </c>
      <c r="G6496" s="95" t="s">
        <v>246</v>
      </c>
      <c r="H6496" s="69"/>
      <c r="I6496" s="76"/>
      <c r="J6496" s="76"/>
      <c r="K6496" s="88"/>
      <c r="N6496" s="18"/>
      <c r="P6496" s="4">
        <v>152.0</v>
      </c>
      <c r="Q6496" s="4"/>
      <c r="R6496" s="4"/>
      <c r="S6496" s="21"/>
      <c r="T6496" s="21"/>
      <c r="V6496" s="89"/>
      <c r="Z6496" s="73"/>
      <c r="AA6496" s="73">
        <v>9.99867829764736</v>
      </c>
      <c r="AB6496" s="4"/>
      <c r="AC6496" s="74"/>
      <c r="AD6496" s="75"/>
      <c r="AE6496" s="75"/>
      <c r="AF6496" s="76"/>
      <c r="AJ6496" s="90"/>
      <c r="AK6496" s="18"/>
      <c r="AL6496" s="18"/>
      <c r="AT6496" s="18"/>
      <c r="AU6496" s="91"/>
    </row>
    <row r="6497" ht="12.0" customHeight="1">
      <c r="A6497" s="97">
        <v>1410027.0</v>
      </c>
      <c r="B6497" s="92" t="s">
        <v>6965</v>
      </c>
      <c r="C6497" s="93"/>
      <c r="D6497" s="82">
        <v>237.96</v>
      </c>
      <c r="E6497" s="94"/>
      <c r="F6497" s="84">
        <f t="shared" si="524"/>
        <v>290.3112</v>
      </c>
      <c r="G6497" s="95" t="s">
        <v>246</v>
      </c>
      <c r="H6497" s="69"/>
      <c r="I6497" s="76"/>
      <c r="J6497" s="76"/>
      <c r="K6497" s="88"/>
      <c r="N6497" s="18"/>
      <c r="P6497" s="4">
        <v>152.0</v>
      </c>
      <c r="Q6497" s="4"/>
      <c r="R6497" s="4"/>
      <c r="S6497" s="21"/>
      <c r="T6497" s="21"/>
      <c r="V6497" s="89"/>
      <c r="Z6497" s="73"/>
      <c r="AA6497" s="73">
        <v>9.99867829764736</v>
      </c>
      <c r="AB6497" s="4"/>
      <c r="AC6497" s="74"/>
      <c r="AD6497" s="75"/>
      <c r="AE6497" s="75"/>
      <c r="AF6497" s="76"/>
      <c r="AJ6497" s="90"/>
      <c r="AK6497" s="18"/>
      <c r="AL6497" s="18"/>
      <c r="AT6497" s="18"/>
      <c r="AU6497" s="91"/>
    </row>
    <row r="6498" ht="12.0" customHeight="1">
      <c r="A6498" s="97">
        <v>1410028.0</v>
      </c>
      <c r="B6498" s="92" t="s">
        <v>6966</v>
      </c>
      <c r="C6498" s="93"/>
      <c r="D6498" s="82">
        <v>237.96</v>
      </c>
      <c r="E6498" s="94"/>
      <c r="F6498" s="84">
        <f t="shared" si="524"/>
        <v>290.3112</v>
      </c>
      <c r="G6498" s="95" t="s">
        <v>246</v>
      </c>
      <c r="H6498" s="69"/>
      <c r="I6498" s="76"/>
      <c r="J6498" s="76"/>
      <c r="K6498" s="88"/>
      <c r="N6498" s="18"/>
      <c r="P6498" s="4">
        <v>152.0</v>
      </c>
      <c r="Q6498" s="4"/>
      <c r="R6498" s="4"/>
      <c r="S6498" s="21"/>
      <c r="T6498" s="21"/>
      <c r="V6498" s="89"/>
      <c r="Z6498" s="73"/>
      <c r="AA6498" s="73">
        <v>9.99867829764736</v>
      </c>
      <c r="AB6498" s="4"/>
      <c r="AC6498" s="74"/>
      <c r="AD6498" s="75"/>
      <c r="AE6498" s="75"/>
      <c r="AF6498" s="76"/>
      <c r="AJ6498" s="90"/>
      <c r="AK6498" s="18"/>
      <c r="AL6498" s="18"/>
      <c r="AT6498" s="18"/>
      <c r="AU6498" s="91"/>
    </row>
    <row r="6499" ht="12.0" customHeight="1">
      <c r="A6499" s="97">
        <v>1410029.0</v>
      </c>
      <c r="B6499" s="92" t="s">
        <v>6967</v>
      </c>
      <c r="C6499" s="93"/>
      <c r="D6499" s="82">
        <v>285.54</v>
      </c>
      <c r="E6499" s="94" t="s">
        <v>245</v>
      </c>
      <c r="F6499" s="84">
        <f t="shared" si="524"/>
        <v>348.3588</v>
      </c>
      <c r="G6499" s="95" t="s">
        <v>246</v>
      </c>
      <c r="H6499" s="69"/>
      <c r="I6499" s="76"/>
      <c r="J6499" s="76"/>
      <c r="K6499" s="88"/>
      <c r="N6499" s="18"/>
      <c r="P6499" s="4">
        <v>152.0</v>
      </c>
      <c r="Q6499" s="4"/>
      <c r="R6499" s="4"/>
      <c r="S6499" s="21"/>
      <c r="T6499" s="21"/>
      <c r="V6499" s="89"/>
      <c r="Z6499" s="73"/>
      <c r="AA6499" s="73">
        <v>10.001101442890203</v>
      </c>
      <c r="AB6499" s="4"/>
      <c r="AC6499" s="74"/>
      <c r="AD6499" s="75"/>
      <c r="AE6499" s="75"/>
      <c r="AF6499" s="76"/>
      <c r="AJ6499" s="90"/>
      <c r="AK6499" s="18"/>
      <c r="AL6499" s="18"/>
      <c r="AT6499" s="18"/>
      <c r="AU6499" s="91"/>
    </row>
    <row r="6500" ht="12.0" customHeight="1">
      <c r="A6500" s="97">
        <v>1410030.0</v>
      </c>
      <c r="B6500" s="92" t="s">
        <v>6968</v>
      </c>
      <c r="C6500" s="93"/>
      <c r="D6500" s="82">
        <v>237.96</v>
      </c>
      <c r="E6500" s="94"/>
      <c r="F6500" s="84">
        <f t="shared" si="524"/>
        <v>290.3112</v>
      </c>
      <c r="G6500" s="95" t="s">
        <v>246</v>
      </c>
      <c r="H6500" s="69"/>
      <c r="I6500" s="76"/>
      <c r="J6500" s="76"/>
      <c r="K6500" s="88"/>
      <c r="N6500" s="18"/>
      <c r="P6500" s="4">
        <v>152.0</v>
      </c>
      <c r="Q6500" s="4"/>
      <c r="R6500" s="4"/>
      <c r="S6500" s="21"/>
      <c r="T6500" s="21"/>
      <c r="V6500" s="89"/>
      <c r="Z6500" s="73"/>
      <c r="AA6500" s="73">
        <v>9.99867829764736</v>
      </c>
      <c r="AB6500" s="4"/>
      <c r="AC6500" s="74"/>
      <c r="AD6500" s="75"/>
      <c r="AE6500" s="75"/>
      <c r="AF6500" s="76"/>
      <c r="AJ6500" s="90"/>
      <c r="AK6500" s="18"/>
      <c r="AL6500" s="18"/>
      <c r="AT6500" s="18"/>
      <c r="AU6500" s="91"/>
    </row>
    <row r="6501" ht="12.0" customHeight="1">
      <c r="A6501" s="97">
        <v>5810031.0</v>
      </c>
      <c r="B6501" s="92" t="s">
        <v>6969</v>
      </c>
      <c r="C6501" s="93"/>
      <c r="D6501" s="82">
        <v>285.54</v>
      </c>
      <c r="E6501" s="94" t="s">
        <v>507</v>
      </c>
      <c r="F6501" s="84">
        <f t="shared" si="524"/>
        <v>348.3588</v>
      </c>
      <c r="G6501" s="95" t="s">
        <v>246</v>
      </c>
      <c r="H6501" s="69"/>
      <c r="I6501" s="76"/>
      <c r="J6501" s="76"/>
      <c r="K6501" s="88"/>
      <c r="N6501" s="18"/>
      <c r="P6501" s="4">
        <v>152.0</v>
      </c>
      <c r="Q6501" s="4"/>
      <c r="R6501" s="4"/>
      <c r="S6501" s="21"/>
      <c r="T6501" s="21"/>
      <c r="V6501" s="89"/>
      <c r="Z6501" s="73"/>
      <c r="AA6501" s="73">
        <v>10.001101442890203</v>
      </c>
      <c r="AB6501" s="4"/>
      <c r="AC6501" s="74"/>
      <c r="AD6501" s="75"/>
      <c r="AE6501" s="75"/>
      <c r="AF6501" s="76"/>
      <c r="AJ6501" s="90">
        <v>1410031.0</v>
      </c>
      <c r="AK6501" s="18"/>
      <c r="AL6501" s="18"/>
      <c r="AT6501" s="18"/>
      <c r="AU6501" s="91"/>
    </row>
    <row r="6502" ht="12.0" customHeight="1">
      <c r="A6502" s="97">
        <v>5810032.0</v>
      </c>
      <c r="B6502" s="92" t="s">
        <v>6970</v>
      </c>
      <c r="C6502" s="93"/>
      <c r="D6502" s="82">
        <v>331.11</v>
      </c>
      <c r="E6502" s="94" t="s">
        <v>245</v>
      </c>
      <c r="F6502" s="84">
        <f t="shared" si="524"/>
        <v>403.9542</v>
      </c>
      <c r="G6502" s="95" t="s">
        <v>246</v>
      </c>
      <c r="H6502" s="69"/>
      <c r="I6502" s="76"/>
      <c r="J6502" s="76"/>
      <c r="K6502" s="88"/>
      <c r="N6502" s="18"/>
      <c r="P6502" s="4">
        <v>152.0</v>
      </c>
      <c r="Q6502" s="4"/>
      <c r="R6502" s="4"/>
      <c r="S6502" s="21"/>
      <c r="T6502" s="21"/>
      <c r="V6502" s="89"/>
      <c r="Z6502" s="73"/>
      <c r="AA6502" s="73">
        <v>9.997625267157446</v>
      </c>
      <c r="AB6502" s="4"/>
      <c r="AC6502" s="74"/>
      <c r="AD6502" s="75"/>
      <c r="AE6502" s="75"/>
      <c r="AF6502" s="76"/>
      <c r="AJ6502" s="90">
        <v>1410032.0</v>
      </c>
      <c r="AK6502" s="18"/>
      <c r="AL6502" s="18"/>
      <c r="AT6502" s="18"/>
      <c r="AU6502" s="91"/>
    </row>
    <row r="6503" ht="12.0" customHeight="1">
      <c r="A6503" s="97">
        <v>1410033.0</v>
      </c>
      <c r="B6503" s="92" t="s">
        <v>6971</v>
      </c>
      <c r="C6503" s="93"/>
      <c r="D6503" s="82">
        <v>229.76</v>
      </c>
      <c r="E6503" s="94" t="s">
        <v>372</v>
      </c>
      <c r="F6503" s="127">
        <f t="shared" si="524"/>
        <v>280.3072</v>
      </c>
      <c r="G6503" s="95" t="s">
        <v>246</v>
      </c>
      <c r="H6503" s="69"/>
      <c r="I6503" s="76"/>
      <c r="J6503" s="76"/>
      <c r="K6503" s="88"/>
      <c r="N6503" s="18"/>
      <c r="P6503" s="4">
        <v>152.0</v>
      </c>
      <c r="Q6503" s="4"/>
      <c r="R6503" s="4"/>
      <c r="S6503" s="21"/>
      <c r="T6503" s="21"/>
      <c r="V6503" s="89"/>
      <c r="Z6503" s="73"/>
      <c r="AA6503" s="73">
        <v>0.0</v>
      </c>
      <c r="AB6503" s="4"/>
      <c r="AC6503" s="74"/>
      <c r="AD6503" s="75"/>
      <c r="AE6503" s="75"/>
      <c r="AF6503" s="76"/>
      <c r="AJ6503" s="90"/>
      <c r="AK6503" s="18"/>
      <c r="AL6503" s="18"/>
      <c r="AT6503" s="18"/>
      <c r="AU6503" s="91"/>
    </row>
    <row r="6504" ht="12.0" customHeight="1">
      <c r="A6504" s="97">
        <v>1410035.0</v>
      </c>
      <c r="B6504" s="92" t="s">
        <v>6972</v>
      </c>
      <c r="C6504" s="93"/>
      <c r="D6504" s="82">
        <v>314.26</v>
      </c>
      <c r="E6504" s="94" t="s">
        <v>245</v>
      </c>
      <c r="F6504" s="84">
        <f t="shared" si="524"/>
        <v>383.3972</v>
      </c>
      <c r="G6504" s="95" t="s">
        <v>246</v>
      </c>
      <c r="H6504" s="69"/>
      <c r="I6504" s="76"/>
      <c r="J6504" s="76"/>
      <c r="K6504" s="88"/>
      <c r="N6504" s="18"/>
      <c r="P6504" s="4">
        <v>152.0</v>
      </c>
      <c r="Q6504" s="4"/>
      <c r="R6504" s="4"/>
      <c r="S6504" s="21"/>
      <c r="T6504" s="21"/>
      <c r="V6504" s="89"/>
      <c r="Z6504" s="73"/>
      <c r="AA6504" s="73">
        <v>9.997998398718977</v>
      </c>
      <c r="AB6504" s="4"/>
      <c r="AC6504" s="74"/>
      <c r="AD6504" s="75"/>
      <c r="AE6504" s="75"/>
      <c r="AF6504" s="76"/>
      <c r="AJ6504" s="90"/>
      <c r="AK6504" s="18"/>
      <c r="AL6504" s="18"/>
      <c r="AT6504" s="18"/>
      <c r="AU6504" s="91"/>
    </row>
    <row r="6505" ht="12.0" customHeight="1">
      <c r="A6505" s="97">
        <v>1410036.0</v>
      </c>
      <c r="B6505" s="92" t="s">
        <v>6973</v>
      </c>
      <c r="C6505" s="93"/>
      <c r="D6505" s="82">
        <v>322.67</v>
      </c>
      <c r="E6505" s="94"/>
      <c r="F6505" s="84">
        <f t="shared" si="524"/>
        <v>393.6574</v>
      </c>
      <c r="G6505" s="95" t="s">
        <v>246</v>
      </c>
      <c r="H6505" s="69"/>
      <c r="I6505" s="76"/>
      <c r="J6505" s="76"/>
      <c r="K6505" s="88"/>
      <c r="N6505" s="18"/>
      <c r="P6505" s="4">
        <v>152.0</v>
      </c>
      <c r="Q6505" s="4"/>
      <c r="R6505" s="4"/>
      <c r="S6505" s="21"/>
      <c r="T6505" s="21"/>
      <c r="V6505" s="89"/>
      <c r="Z6505" s="73"/>
      <c r="AA6505" s="73">
        <v>10.000487353184852</v>
      </c>
      <c r="AB6505" s="4"/>
      <c r="AC6505" s="74"/>
      <c r="AD6505" s="75"/>
      <c r="AE6505" s="75"/>
      <c r="AF6505" s="76"/>
      <c r="AJ6505" s="90"/>
      <c r="AK6505" s="18"/>
      <c r="AL6505" s="18"/>
      <c r="AT6505" s="18"/>
      <c r="AU6505" s="91"/>
    </row>
    <row r="6506" ht="12.0" customHeight="1">
      <c r="A6506" s="97">
        <v>1410037.0</v>
      </c>
      <c r="B6506" s="92" t="s">
        <v>6974</v>
      </c>
      <c r="C6506" s="93"/>
      <c r="D6506" s="82">
        <v>361.39</v>
      </c>
      <c r="E6506" s="94" t="s">
        <v>245</v>
      </c>
      <c r="F6506" s="84">
        <f t="shared" si="524"/>
        <v>440.8958</v>
      </c>
      <c r="G6506" s="95" t="s">
        <v>246</v>
      </c>
      <c r="H6506" s="69"/>
      <c r="I6506" s="76"/>
      <c r="J6506" s="76"/>
      <c r="K6506" s="88"/>
      <c r="N6506" s="18"/>
      <c r="P6506" s="4">
        <v>152.0</v>
      </c>
      <c r="Q6506" s="4"/>
      <c r="R6506" s="4"/>
      <c r="S6506" s="21"/>
      <c r="T6506" s="21"/>
      <c r="V6506" s="89"/>
      <c r="Z6506" s="73"/>
      <c r="AA6506" s="73">
        <v>9.999564857926117</v>
      </c>
      <c r="AB6506" s="4"/>
      <c r="AC6506" s="74"/>
      <c r="AD6506" s="75"/>
      <c r="AE6506" s="75"/>
      <c r="AF6506" s="76"/>
      <c r="AJ6506" s="90"/>
      <c r="AK6506" s="18"/>
      <c r="AL6506" s="18"/>
      <c r="AT6506" s="18"/>
      <c r="AU6506" s="91"/>
    </row>
    <row r="6507" ht="12.0" customHeight="1">
      <c r="A6507" s="97">
        <v>1410038.0</v>
      </c>
      <c r="B6507" s="92" t="s">
        <v>6975</v>
      </c>
      <c r="C6507" s="93"/>
      <c r="D6507" s="82">
        <v>207.27</v>
      </c>
      <c r="E6507" s="83" t="s">
        <v>245</v>
      </c>
      <c r="F6507" s="127">
        <f t="shared" si="524"/>
        <v>252.8694</v>
      </c>
      <c r="G6507" s="95" t="s">
        <v>246</v>
      </c>
      <c r="H6507" s="69"/>
      <c r="I6507" s="76"/>
      <c r="J6507" s="76"/>
      <c r="K6507" s="88"/>
      <c r="N6507" s="18"/>
      <c r="P6507" s="4">
        <v>152.0</v>
      </c>
      <c r="Q6507" s="4"/>
      <c r="R6507" s="4"/>
      <c r="S6507" s="21"/>
      <c r="T6507" s="21"/>
      <c r="V6507" s="89"/>
      <c r="Z6507" s="73"/>
      <c r="AA6507" s="73">
        <v>0.0</v>
      </c>
      <c r="AB6507" s="4"/>
      <c r="AC6507" s="74"/>
      <c r="AD6507" s="75"/>
      <c r="AE6507" s="75"/>
      <c r="AF6507" s="76"/>
      <c r="AJ6507" s="90"/>
      <c r="AK6507" s="18"/>
      <c r="AL6507" s="18"/>
      <c r="AT6507" s="18"/>
      <c r="AU6507" s="91"/>
    </row>
    <row r="6508" ht="12.0" customHeight="1">
      <c r="A6508" s="97">
        <v>1410039.0</v>
      </c>
      <c r="B6508" s="92" t="s">
        <v>6976</v>
      </c>
      <c r="C6508" s="93"/>
      <c r="D6508" s="82">
        <v>361.39</v>
      </c>
      <c r="E6508" s="94" t="s">
        <v>245</v>
      </c>
      <c r="F6508" s="84">
        <f t="shared" si="524"/>
        <v>440.8958</v>
      </c>
      <c r="G6508" s="95" t="s">
        <v>246</v>
      </c>
      <c r="H6508" s="69"/>
      <c r="I6508" s="76"/>
      <c r="J6508" s="76"/>
      <c r="K6508" s="88"/>
      <c r="N6508" s="18"/>
      <c r="P6508" s="4">
        <v>152.0</v>
      </c>
      <c r="Q6508" s="4"/>
      <c r="R6508" s="4"/>
      <c r="S6508" s="21"/>
      <c r="T6508" s="21"/>
      <c r="V6508" s="89"/>
      <c r="Z6508" s="73"/>
      <c r="AA6508" s="73">
        <v>9.999564857926117</v>
      </c>
      <c r="AB6508" s="4"/>
      <c r="AC6508" s="74"/>
      <c r="AD6508" s="75"/>
      <c r="AE6508" s="75"/>
      <c r="AF6508" s="76"/>
      <c r="AJ6508" s="90"/>
      <c r="AK6508" s="18"/>
      <c r="AL6508" s="18"/>
      <c r="AT6508" s="18"/>
      <c r="AU6508" s="91"/>
    </row>
    <row r="6509" ht="12.0" customHeight="1">
      <c r="A6509" s="97">
        <v>1410040.0</v>
      </c>
      <c r="B6509" s="92" t="s">
        <v>6977</v>
      </c>
      <c r="C6509" s="93"/>
      <c r="D6509" s="82">
        <v>322.67</v>
      </c>
      <c r="E6509" s="94"/>
      <c r="F6509" s="84">
        <f t="shared" si="524"/>
        <v>393.6574</v>
      </c>
      <c r="G6509" s="95" t="s">
        <v>246</v>
      </c>
      <c r="H6509" s="69"/>
      <c r="I6509" s="76"/>
      <c r="J6509" s="76"/>
      <c r="K6509" s="88"/>
      <c r="N6509" s="18"/>
      <c r="P6509" s="4">
        <v>152.0</v>
      </c>
      <c r="Q6509" s="4"/>
      <c r="R6509" s="4"/>
      <c r="S6509" s="21"/>
      <c r="T6509" s="21"/>
      <c r="V6509" s="89"/>
      <c r="Z6509" s="73"/>
      <c r="AA6509" s="73">
        <v>10.000487353184852</v>
      </c>
      <c r="AB6509" s="4"/>
      <c r="AC6509" s="74"/>
      <c r="AD6509" s="75"/>
      <c r="AE6509" s="75"/>
      <c r="AF6509" s="76"/>
      <c r="AJ6509" s="90"/>
      <c r="AK6509" s="18"/>
      <c r="AL6509" s="18"/>
      <c r="AT6509" s="18"/>
      <c r="AU6509" s="91"/>
    </row>
    <row r="6510" ht="12.0" customHeight="1">
      <c r="A6510" s="97">
        <v>5810041.0</v>
      </c>
      <c r="B6510" s="92" t="s">
        <v>6978</v>
      </c>
      <c r="C6510" s="93"/>
      <c r="D6510" s="82">
        <v>405.51</v>
      </c>
      <c r="E6510" s="94" t="s">
        <v>245</v>
      </c>
      <c r="F6510" s="84">
        <f t="shared" si="524"/>
        <v>494.7222</v>
      </c>
      <c r="G6510" s="95" t="s">
        <v>246</v>
      </c>
      <c r="H6510" s="69"/>
      <c r="I6510" s="76"/>
      <c r="J6510" s="76"/>
      <c r="K6510" s="88"/>
      <c r="N6510" s="18"/>
      <c r="P6510" s="4">
        <v>152.0</v>
      </c>
      <c r="Q6510" s="4"/>
      <c r="R6510" s="4"/>
      <c r="S6510" s="21"/>
      <c r="T6510" s="21"/>
      <c r="V6510" s="89"/>
      <c r="Z6510" s="73"/>
      <c r="AA6510" s="73">
        <v>10.00155122934926</v>
      </c>
      <c r="AB6510" s="4"/>
      <c r="AC6510" s="74"/>
      <c r="AD6510" s="75"/>
      <c r="AE6510" s="75"/>
      <c r="AF6510" s="76"/>
      <c r="AJ6510" s="90">
        <v>1410041.0</v>
      </c>
      <c r="AK6510" s="18"/>
      <c r="AL6510" s="18"/>
      <c r="AT6510" s="18"/>
      <c r="AU6510" s="91"/>
    </row>
    <row r="6511" ht="12.0" customHeight="1">
      <c r="A6511" s="97">
        <v>1410042.0</v>
      </c>
      <c r="B6511" s="92" t="s">
        <v>6979</v>
      </c>
      <c r="C6511" s="93"/>
      <c r="D6511" s="82">
        <v>405.51</v>
      </c>
      <c r="E6511" s="94" t="s">
        <v>245</v>
      </c>
      <c r="F6511" s="84">
        <f t="shared" si="524"/>
        <v>494.7222</v>
      </c>
      <c r="G6511" s="95" t="s">
        <v>246</v>
      </c>
      <c r="H6511" s="69"/>
      <c r="I6511" s="76"/>
      <c r="J6511" s="76"/>
      <c r="K6511" s="88"/>
      <c r="N6511" s="18"/>
      <c r="P6511" s="4">
        <v>152.0</v>
      </c>
      <c r="Q6511" s="4"/>
      <c r="R6511" s="4"/>
      <c r="S6511" s="21"/>
      <c r="T6511" s="21"/>
      <c r="V6511" s="89"/>
      <c r="Z6511" s="73"/>
      <c r="AA6511" s="73">
        <v>10.00155122934926</v>
      </c>
      <c r="AB6511" s="4"/>
      <c r="AC6511" s="74"/>
      <c r="AD6511" s="75"/>
      <c r="AE6511" s="75"/>
      <c r="AF6511" s="76"/>
      <c r="AJ6511" s="90"/>
      <c r="AK6511" s="18"/>
      <c r="AL6511" s="18"/>
      <c r="AT6511" s="18"/>
      <c r="AU6511" s="91"/>
    </row>
    <row r="6512" ht="12.0" customHeight="1">
      <c r="A6512" s="97">
        <v>1410043.0</v>
      </c>
      <c r="B6512" s="92" t="s">
        <v>6980</v>
      </c>
      <c r="C6512" s="93"/>
      <c r="D6512" s="82">
        <v>263.18</v>
      </c>
      <c r="E6512" s="83" t="s">
        <v>245</v>
      </c>
      <c r="F6512" s="127">
        <f t="shared" si="524"/>
        <v>321.0796</v>
      </c>
      <c r="G6512" s="95" t="s">
        <v>246</v>
      </c>
      <c r="H6512" s="69"/>
      <c r="I6512" s="76"/>
      <c r="J6512" s="76"/>
      <c r="K6512" s="88"/>
      <c r="N6512" s="18"/>
      <c r="P6512" s="4">
        <v>152.0</v>
      </c>
      <c r="Q6512" s="4"/>
      <c r="R6512" s="4"/>
      <c r="S6512" s="21"/>
      <c r="T6512" s="21"/>
      <c r="V6512" s="89"/>
      <c r="Z6512" s="73"/>
      <c r="AA6512" s="73">
        <v>0.0</v>
      </c>
      <c r="AB6512" s="4"/>
      <c r="AC6512" s="74"/>
      <c r="AD6512" s="75"/>
      <c r="AE6512" s="75"/>
      <c r="AF6512" s="76"/>
      <c r="AJ6512" s="90"/>
      <c r="AK6512" s="18"/>
      <c r="AL6512" s="18"/>
      <c r="AT6512" s="18"/>
      <c r="AU6512" s="91"/>
    </row>
    <row r="6513" ht="12.0" customHeight="1">
      <c r="A6513" s="97">
        <v>5810044.0</v>
      </c>
      <c r="B6513" s="92" t="s">
        <v>6981</v>
      </c>
      <c r="C6513" s="93"/>
      <c r="D6513" s="82">
        <v>551.46</v>
      </c>
      <c r="E6513" s="94" t="s">
        <v>245</v>
      </c>
      <c r="F6513" s="84">
        <f t="shared" si="524"/>
        <v>672.7812</v>
      </c>
      <c r="G6513" s="95" t="s">
        <v>246</v>
      </c>
      <c r="H6513" s="69"/>
      <c r="I6513" s="76"/>
      <c r="J6513" s="76"/>
      <c r="K6513" s="88"/>
      <c r="N6513" s="18"/>
      <c r="P6513" s="4">
        <v>152.0</v>
      </c>
      <c r="Q6513" s="4"/>
      <c r="R6513" s="4"/>
      <c r="S6513" s="21"/>
      <c r="T6513" s="21"/>
      <c r="V6513" s="89"/>
      <c r="Z6513" s="73"/>
      <c r="AA6513" s="73">
        <v>0.0</v>
      </c>
      <c r="AB6513" s="4"/>
      <c r="AC6513" s="74"/>
      <c r="AD6513" s="75"/>
      <c r="AE6513" s="75"/>
      <c r="AF6513" s="76"/>
      <c r="AJ6513" s="90"/>
      <c r="AK6513" s="18"/>
      <c r="AL6513" s="18"/>
      <c r="AT6513" s="18"/>
      <c r="AU6513" s="91"/>
    </row>
    <row r="6514" ht="12.0" customHeight="1">
      <c r="A6514" s="97">
        <v>5810045.0</v>
      </c>
      <c r="B6514" s="92" t="s">
        <v>6982</v>
      </c>
      <c r="C6514" s="93"/>
      <c r="D6514" s="82">
        <v>551.46</v>
      </c>
      <c r="E6514" s="94" t="s">
        <v>245</v>
      </c>
      <c r="F6514" s="84">
        <f t="shared" si="524"/>
        <v>672.7812</v>
      </c>
      <c r="G6514" s="95" t="s">
        <v>246</v>
      </c>
      <c r="H6514" s="69"/>
      <c r="I6514" s="76"/>
      <c r="J6514" s="76"/>
      <c r="K6514" s="88"/>
      <c r="N6514" s="18"/>
      <c r="P6514" s="4">
        <v>152.0</v>
      </c>
      <c r="Q6514" s="4"/>
      <c r="R6514" s="4"/>
      <c r="S6514" s="21"/>
      <c r="T6514" s="21"/>
      <c r="V6514" s="89"/>
      <c r="Z6514" s="73"/>
      <c r="AA6514" s="73">
        <v>10.000855505175807</v>
      </c>
      <c r="AB6514" s="4"/>
      <c r="AC6514" s="74"/>
      <c r="AD6514" s="75"/>
      <c r="AE6514" s="75"/>
      <c r="AF6514" s="76"/>
      <c r="AJ6514" s="90">
        <v>1410045.0</v>
      </c>
      <c r="AK6514" s="18"/>
      <c r="AL6514" s="18"/>
      <c r="AT6514" s="18"/>
      <c r="AU6514" s="91"/>
    </row>
    <row r="6515" ht="12.0" customHeight="1">
      <c r="A6515" s="97">
        <v>5810046.0</v>
      </c>
      <c r="B6515" s="92" t="s">
        <v>6983</v>
      </c>
      <c r="C6515" s="93"/>
      <c r="D6515" s="82">
        <v>551.46</v>
      </c>
      <c r="E6515" s="94" t="s">
        <v>245</v>
      </c>
      <c r="F6515" s="84">
        <f t="shared" si="524"/>
        <v>672.7812</v>
      </c>
      <c r="G6515" s="95" t="s">
        <v>246</v>
      </c>
      <c r="H6515" s="69"/>
      <c r="I6515" s="76"/>
      <c r="J6515" s="76"/>
      <c r="K6515" s="88"/>
      <c r="N6515" s="18"/>
      <c r="P6515" s="4">
        <v>152.0</v>
      </c>
      <c r="Q6515" s="4"/>
      <c r="R6515" s="4"/>
      <c r="S6515" s="21"/>
      <c r="T6515" s="21"/>
      <c r="V6515" s="89"/>
      <c r="Z6515" s="73"/>
      <c r="AA6515" s="73">
        <v>10.000855505175807</v>
      </c>
      <c r="AB6515" s="4"/>
      <c r="AC6515" s="74"/>
      <c r="AD6515" s="75"/>
      <c r="AE6515" s="75"/>
      <c r="AF6515" s="76"/>
      <c r="AJ6515" s="90">
        <v>1410046.0</v>
      </c>
      <c r="AK6515" s="18"/>
      <c r="AL6515" s="18"/>
      <c r="AT6515" s="18"/>
      <c r="AU6515" s="91"/>
    </row>
    <row r="6516" ht="12.0" customHeight="1">
      <c r="A6516" s="97">
        <v>1410048.0</v>
      </c>
      <c r="B6516" s="92" t="s">
        <v>6984</v>
      </c>
      <c r="C6516" s="93"/>
      <c r="D6516" s="82">
        <v>446.03</v>
      </c>
      <c r="E6516" s="94" t="s">
        <v>245</v>
      </c>
      <c r="F6516" s="84">
        <f t="shared" si="524"/>
        <v>544.1566</v>
      </c>
      <c r="G6516" s="95" t="s">
        <v>246</v>
      </c>
      <c r="H6516" s="69"/>
      <c r="I6516" s="76"/>
      <c r="J6516" s="76"/>
      <c r="K6516" s="88"/>
      <c r="N6516" s="18"/>
      <c r="P6516" s="4">
        <v>152.0</v>
      </c>
      <c r="Q6516" s="4"/>
      <c r="R6516" s="4"/>
      <c r="S6516" s="21"/>
      <c r="T6516" s="21"/>
      <c r="V6516" s="89"/>
      <c r="Z6516" s="73"/>
      <c r="AA6516" s="73">
        <v>0.0</v>
      </c>
      <c r="AB6516" s="4"/>
      <c r="AC6516" s="74"/>
      <c r="AD6516" s="75"/>
      <c r="AE6516" s="75"/>
      <c r="AF6516" s="76"/>
      <c r="AJ6516" s="90"/>
      <c r="AK6516" s="18"/>
      <c r="AL6516" s="18"/>
      <c r="AT6516" s="18"/>
      <c r="AU6516" s="91"/>
    </row>
    <row r="6517" ht="12.0" customHeight="1">
      <c r="A6517" s="97">
        <v>5810049.0</v>
      </c>
      <c r="B6517" s="92" t="s">
        <v>6985</v>
      </c>
      <c r="C6517" s="93"/>
      <c r="D6517" s="82">
        <v>668.76</v>
      </c>
      <c r="E6517" s="94" t="s">
        <v>245</v>
      </c>
      <c r="F6517" s="84">
        <f t="shared" si="524"/>
        <v>815.8872</v>
      </c>
      <c r="G6517" s="95" t="s">
        <v>246</v>
      </c>
      <c r="H6517" s="69"/>
      <c r="I6517" s="76"/>
      <c r="J6517" s="76"/>
      <c r="K6517" s="88"/>
      <c r="N6517" s="18"/>
      <c r="P6517" s="4">
        <v>152.0</v>
      </c>
      <c r="Q6517" s="4"/>
      <c r="R6517" s="4"/>
      <c r="S6517" s="21"/>
      <c r="T6517" s="21"/>
      <c r="V6517" s="89"/>
      <c r="Z6517" s="73"/>
      <c r="AA6517" s="73">
        <v>10.000705434194742</v>
      </c>
      <c r="AB6517" s="4"/>
      <c r="AC6517" s="74"/>
      <c r="AD6517" s="75"/>
      <c r="AE6517" s="75"/>
      <c r="AF6517" s="76"/>
      <c r="AJ6517" s="90">
        <v>1410049.0</v>
      </c>
      <c r="AK6517" s="18"/>
      <c r="AL6517" s="18"/>
      <c r="AT6517" s="18"/>
      <c r="AU6517" s="91"/>
    </row>
    <row r="6518" ht="12.0" customHeight="1">
      <c r="A6518" s="97">
        <v>5810050.0</v>
      </c>
      <c r="B6518" s="92" t="s">
        <v>6986</v>
      </c>
      <c r="C6518" s="93"/>
      <c r="D6518" s="82">
        <v>668.76</v>
      </c>
      <c r="E6518" s="94" t="s">
        <v>245</v>
      </c>
      <c r="F6518" s="84">
        <f t="shared" si="524"/>
        <v>815.8872</v>
      </c>
      <c r="G6518" s="95" t="s">
        <v>246</v>
      </c>
      <c r="H6518" s="69"/>
      <c r="I6518" s="76"/>
      <c r="J6518" s="76"/>
      <c r="K6518" s="88"/>
      <c r="N6518" s="18"/>
      <c r="P6518" s="4">
        <v>152.0</v>
      </c>
      <c r="Q6518" s="4"/>
      <c r="R6518" s="4"/>
      <c r="S6518" s="21"/>
      <c r="T6518" s="21"/>
      <c r="V6518" s="89"/>
      <c r="Z6518" s="73"/>
      <c r="AA6518" s="73">
        <v>10.000705434194742</v>
      </c>
      <c r="AB6518" s="4"/>
      <c r="AC6518" s="74"/>
      <c r="AD6518" s="75"/>
      <c r="AE6518" s="75"/>
      <c r="AF6518" s="76"/>
      <c r="AJ6518" s="90">
        <v>1410050.0</v>
      </c>
      <c r="AK6518" s="18"/>
      <c r="AL6518" s="18"/>
      <c r="AT6518" s="18"/>
      <c r="AU6518" s="91"/>
    </row>
    <row r="6519" ht="12.0" customHeight="1">
      <c r="A6519" s="97">
        <v>5810051.0</v>
      </c>
      <c r="B6519" s="92" t="s">
        <v>6987</v>
      </c>
      <c r="C6519" s="93"/>
      <c r="D6519" s="82">
        <v>608.71</v>
      </c>
      <c r="E6519" s="94" t="s">
        <v>245</v>
      </c>
      <c r="F6519" s="84">
        <f t="shared" si="524"/>
        <v>742.6262</v>
      </c>
      <c r="G6519" s="95" t="s">
        <v>246</v>
      </c>
      <c r="H6519" s="69"/>
      <c r="I6519" s="76"/>
      <c r="J6519" s="76"/>
      <c r="K6519" s="88"/>
      <c r="N6519" s="18"/>
      <c r="P6519" s="4">
        <v>152.0</v>
      </c>
      <c r="Q6519" s="4"/>
      <c r="R6519" s="4"/>
      <c r="S6519" s="21"/>
      <c r="T6519" s="21"/>
      <c r="V6519" s="89"/>
      <c r="Z6519" s="73"/>
      <c r="AA6519" s="73">
        <v>10.000516689056525</v>
      </c>
      <c r="AB6519" s="4"/>
      <c r="AC6519" s="74"/>
      <c r="AD6519" s="75"/>
      <c r="AE6519" s="75"/>
      <c r="AF6519" s="76"/>
      <c r="AJ6519" s="90">
        <v>1410051.0</v>
      </c>
      <c r="AK6519" s="18"/>
      <c r="AL6519" s="18"/>
      <c r="AT6519" s="18"/>
      <c r="AU6519" s="91"/>
    </row>
    <row r="6520" ht="12.0" customHeight="1">
      <c r="A6520" s="97">
        <v>1410052.0</v>
      </c>
      <c r="B6520" s="92" t="s">
        <v>6988</v>
      </c>
      <c r="C6520" s="93"/>
      <c r="D6520" s="82">
        <v>253.73</v>
      </c>
      <c r="E6520" s="83" t="s">
        <v>245</v>
      </c>
      <c r="F6520" s="127">
        <f t="shared" si="524"/>
        <v>309.5506</v>
      </c>
      <c r="G6520" s="95" t="s">
        <v>246</v>
      </c>
      <c r="H6520" s="69"/>
      <c r="I6520" s="76"/>
      <c r="J6520" s="76"/>
      <c r="K6520" s="88"/>
      <c r="N6520" s="18"/>
      <c r="P6520" s="4">
        <v>152.0</v>
      </c>
      <c r="Q6520" s="4"/>
      <c r="R6520" s="4"/>
      <c r="S6520" s="21"/>
      <c r="T6520" s="21"/>
      <c r="V6520" s="89"/>
      <c r="Z6520" s="73"/>
      <c r="AA6520" s="73">
        <v>0.0</v>
      </c>
      <c r="AB6520" s="4"/>
      <c r="AC6520" s="74"/>
      <c r="AD6520" s="75"/>
      <c r="AE6520" s="75"/>
      <c r="AF6520" s="76"/>
      <c r="AJ6520" s="90"/>
      <c r="AK6520" s="18"/>
      <c r="AL6520" s="18"/>
      <c r="AT6520" s="18"/>
      <c r="AU6520" s="91"/>
    </row>
    <row r="6521" ht="12.0" customHeight="1">
      <c r="A6521" s="97">
        <v>1410053.0</v>
      </c>
      <c r="B6521" s="92" t="s">
        <v>6989</v>
      </c>
      <c r="C6521" s="93"/>
      <c r="D6521" s="82">
        <v>320.53</v>
      </c>
      <c r="E6521" s="83" t="s">
        <v>245</v>
      </c>
      <c r="F6521" s="127">
        <f t="shared" si="524"/>
        <v>391.0466</v>
      </c>
      <c r="G6521" s="95" t="s">
        <v>246</v>
      </c>
      <c r="H6521" s="69"/>
      <c r="I6521" s="76"/>
      <c r="J6521" s="76"/>
      <c r="K6521" s="88"/>
      <c r="N6521" s="18"/>
      <c r="P6521" s="4">
        <v>152.0</v>
      </c>
      <c r="Q6521" s="4"/>
      <c r="R6521" s="4"/>
      <c r="S6521" s="21"/>
      <c r="T6521" s="21"/>
      <c r="V6521" s="89"/>
      <c r="Z6521" s="73"/>
      <c r="AA6521" s="73">
        <v>0.0</v>
      </c>
      <c r="AB6521" s="4"/>
      <c r="AC6521" s="74"/>
      <c r="AD6521" s="75"/>
      <c r="AE6521" s="75"/>
      <c r="AF6521" s="76"/>
      <c r="AJ6521" s="90"/>
      <c r="AK6521" s="18"/>
      <c r="AL6521" s="18"/>
      <c r="AT6521" s="18"/>
      <c r="AU6521" s="91"/>
    </row>
    <row r="6522" ht="12.0" customHeight="1">
      <c r="A6522" s="97">
        <v>5810054.0</v>
      </c>
      <c r="B6522" s="92" t="s">
        <v>6990</v>
      </c>
      <c r="C6522" s="93"/>
      <c r="D6522" s="82">
        <v>679.36</v>
      </c>
      <c r="E6522" s="94" t="s">
        <v>245</v>
      </c>
      <c r="F6522" s="84">
        <f t="shared" si="524"/>
        <v>828.8192</v>
      </c>
      <c r="G6522" s="95" t="s">
        <v>246</v>
      </c>
      <c r="H6522" s="69"/>
      <c r="I6522" s="76"/>
      <c r="J6522" s="76"/>
      <c r="K6522" s="88"/>
      <c r="N6522" s="18"/>
      <c r="P6522" s="4">
        <v>152.0</v>
      </c>
      <c r="Q6522" s="4"/>
      <c r="R6522" s="4"/>
      <c r="S6522" s="21"/>
      <c r="T6522" s="21"/>
      <c r="V6522" s="89"/>
      <c r="Z6522" s="73"/>
      <c r="AA6522" s="73">
        <v>9.999768523876767</v>
      </c>
      <c r="AB6522" s="4"/>
      <c r="AC6522" s="74"/>
      <c r="AD6522" s="75"/>
      <c r="AE6522" s="75"/>
      <c r="AF6522" s="76"/>
      <c r="AJ6522" s="90">
        <v>1410054.0</v>
      </c>
      <c r="AK6522" s="18"/>
      <c r="AL6522" s="18"/>
      <c r="AT6522" s="18"/>
      <c r="AU6522" s="91"/>
    </row>
    <row r="6523" ht="12.0" customHeight="1">
      <c r="A6523" s="97">
        <v>1410055.0</v>
      </c>
      <c r="B6523" s="92" t="s">
        <v>6991</v>
      </c>
      <c r="C6523" s="93"/>
      <c r="D6523" s="82">
        <v>623.25</v>
      </c>
      <c r="E6523" s="94"/>
      <c r="F6523" s="84">
        <f t="shared" si="524"/>
        <v>760.365</v>
      </c>
      <c r="G6523" s="95" t="s">
        <v>246</v>
      </c>
      <c r="H6523" s="69"/>
      <c r="I6523" s="76"/>
      <c r="J6523" s="76"/>
      <c r="K6523" s="88"/>
      <c r="N6523" s="18"/>
      <c r="P6523" s="4">
        <v>152.0</v>
      </c>
      <c r="Q6523" s="4"/>
      <c r="R6523" s="4"/>
      <c r="S6523" s="21"/>
      <c r="T6523" s="21"/>
      <c r="V6523" s="89"/>
      <c r="Z6523" s="73"/>
      <c r="AA6523" s="73">
        <v>9.999243055029893</v>
      </c>
      <c r="AB6523" s="4"/>
      <c r="AC6523" s="74"/>
      <c r="AD6523" s="75"/>
      <c r="AE6523" s="75"/>
      <c r="AF6523" s="76"/>
      <c r="AJ6523" s="90"/>
      <c r="AK6523" s="18"/>
      <c r="AL6523" s="18"/>
      <c r="AT6523" s="18"/>
      <c r="AU6523" s="91"/>
    </row>
    <row r="6524" ht="12.0" customHeight="1">
      <c r="A6524" s="97">
        <v>1410056.0</v>
      </c>
      <c r="B6524" s="92" t="s">
        <v>6992</v>
      </c>
      <c r="C6524" s="93"/>
      <c r="D6524" s="82">
        <v>623.25</v>
      </c>
      <c r="E6524" s="94"/>
      <c r="F6524" s="84">
        <f t="shared" si="524"/>
        <v>760.365</v>
      </c>
      <c r="G6524" s="95" t="s">
        <v>246</v>
      </c>
      <c r="H6524" s="69"/>
      <c r="I6524" s="76"/>
      <c r="J6524" s="76"/>
      <c r="K6524" s="88"/>
      <c r="N6524" s="18"/>
      <c r="P6524" s="4">
        <v>152.0</v>
      </c>
      <c r="Q6524" s="4"/>
      <c r="R6524" s="4"/>
      <c r="S6524" s="21"/>
      <c r="T6524" s="21"/>
      <c r="V6524" s="89"/>
      <c r="Z6524" s="73"/>
      <c r="AA6524" s="73">
        <v>9.999243055029893</v>
      </c>
      <c r="AB6524" s="4"/>
      <c r="AC6524" s="74"/>
      <c r="AD6524" s="75"/>
      <c r="AE6524" s="75"/>
      <c r="AF6524" s="76"/>
      <c r="AJ6524" s="90"/>
      <c r="AK6524" s="18"/>
      <c r="AL6524" s="18"/>
      <c r="AT6524" s="18"/>
      <c r="AU6524" s="91"/>
    </row>
    <row r="6525" ht="12.0" customHeight="1">
      <c r="A6525" s="97">
        <v>5810057.0</v>
      </c>
      <c r="B6525" s="92" t="s">
        <v>6993</v>
      </c>
      <c r="C6525" s="93"/>
      <c r="D6525" s="82">
        <v>747.92</v>
      </c>
      <c r="E6525" s="94" t="s">
        <v>245</v>
      </c>
      <c r="F6525" s="84">
        <f t="shared" si="524"/>
        <v>912.4624</v>
      </c>
      <c r="G6525" s="95" t="s">
        <v>246</v>
      </c>
      <c r="H6525" s="69"/>
      <c r="I6525" s="76"/>
      <c r="J6525" s="76"/>
      <c r="K6525" s="88"/>
      <c r="N6525" s="18"/>
      <c r="P6525" s="4">
        <v>152.0</v>
      </c>
      <c r="Q6525" s="4"/>
      <c r="R6525" s="4"/>
      <c r="S6525" s="21"/>
      <c r="T6525" s="21"/>
      <c r="V6525" s="89"/>
      <c r="Z6525" s="73"/>
      <c r="AA6525" s="73">
        <v>10.0</v>
      </c>
      <c r="AB6525" s="4"/>
      <c r="AC6525" s="74"/>
      <c r="AD6525" s="75"/>
      <c r="AE6525" s="75"/>
      <c r="AF6525" s="76"/>
      <c r="AJ6525" s="90">
        <v>1410057.0</v>
      </c>
      <c r="AK6525" s="18"/>
      <c r="AL6525" s="18"/>
      <c r="AT6525" s="18"/>
      <c r="AU6525" s="91"/>
    </row>
    <row r="6526" ht="12.0" customHeight="1">
      <c r="A6526" s="97">
        <v>5810058.0</v>
      </c>
      <c r="B6526" s="92" t="s">
        <v>6994</v>
      </c>
      <c r="C6526" s="93"/>
      <c r="D6526" s="82">
        <v>836.67</v>
      </c>
      <c r="E6526" s="94" t="s">
        <v>245</v>
      </c>
      <c r="F6526" s="84">
        <f t="shared" si="524"/>
        <v>1020.7374</v>
      </c>
      <c r="G6526" s="95" t="s">
        <v>246</v>
      </c>
      <c r="H6526" s="69"/>
      <c r="I6526" s="76"/>
      <c r="J6526" s="76"/>
      <c r="K6526" s="88"/>
      <c r="N6526" s="18"/>
      <c r="P6526" s="4">
        <v>152.0</v>
      </c>
      <c r="Q6526" s="4"/>
      <c r="R6526" s="4"/>
      <c r="S6526" s="21"/>
      <c r="T6526" s="21"/>
      <c r="V6526" s="89"/>
      <c r="Z6526" s="73"/>
      <c r="AA6526" s="73">
        <v>9.9992481768288</v>
      </c>
      <c r="AB6526" s="4"/>
      <c r="AC6526" s="74"/>
      <c r="AD6526" s="75"/>
      <c r="AE6526" s="75"/>
      <c r="AF6526" s="76"/>
      <c r="AJ6526" s="90">
        <v>1410058.0</v>
      </c>
      <c r="AK6526" s="18"/>
      <c r="AL6526" s="18"/>
      <c r="AT6526" s="18"/>
      <c r="AU6526" s="91"/>
    </row>
    <row r="6527" ht="12.0" customHeight="1">
      <c r="A6527" s="97">
        <v>1410059.0</v>
      </c>
      <c r="B6527" s="92" t="s">
        <v>6995</v>
      </c>
      <c r="C6527" s="93"/>
      <c r="D6527" s="82">
        <v>836.67</v>
      </c>
      <c r="E6527" s="94" t="s">
        <v>245</v>
      </c>
      <c r="F6527" s="84">
        <f t="shared" si="524"/>
        <v>1020.7374</v>
      </c>
      <c r="G6527" s="95" t="s">
        <v>246</v>
      </c>
      <c r="H6527" s="69"/>
      <c r="I6527" s="76"/>
      <c r="J6527" s="76"/>
      <c r="K6527" s="88"/>
      <c r="N6527" s="18"/>
      <c r="P6527" s="4">
        <v>152.0</v>
      </c>
      <c r="Q6527" s="4"/>
      <c r="R6527" s="4"/>
      <c r="S6527" s="21"/>
      <c r="T6527" s="21"/>
      <c r="V6527" s="89"/>
      <c r="Z6527" s="73"/>
      <c r="AA6527" s="73">
        <v>9.9992481768288</v>
      </c>
      <c r="AB6527" s="4"/>
      <c r="AC6527" s="74"/>
      <c r="AD6527" s="75"/>
      <c r="AE6527" s="75"/>
      <c r="AF6527" s="76"/>
      <c r="AJ6527" s="90"/>
      <c r="AK6527" s="18"/>
      <c r="AL6527" s="18"/>
      <c r="AT6527" s="18"/>
      <c r="AU6527" s="91"/>
    </row>
    <row r="6528" ht="12.0" customHeight="1">
      <c r="A6528" s="97">
        <v>5810060.0</v>
      </c>
      <c r="B6528" s="92" t="s">
        <v>6996</v>
      </c>
      <c r="C6528" s="93"/>
      <c r="D6528" s="82">
        <v>967.68</v>
      </c>
      <c r="E6528" s="94" t="s">
        <v>245</v>
      </c>
      <c r="F6528" s="84">
        <f t="shared" si="524"/>
        <v>1180.5696</v>
      </c>
      <c r="G6528" s="95" t="s">
        <v>246</v>
      </c>
      <c r="H6528" s="69"/>
      <c r="I6528" s="76"/>
      <c r="J6528" s="76"/>
      <c r="K6528" s="88"/>
      <c r="N6528" s="18"/>
      <c r="P6528" s="4">
        <v>152.0</v>
      </c>
      <c r="Q6528" s="4"/>
      <c r="R6528" s="4"/>
      <c r="S6528" s="21"/>
      <c r="T6528" s="21"/>
      <c r="V6528" s="89"/>
      <c r="Z6528" s="73"/>
      <c r="AA6528" s="73">
        <v>9.999187454294301</v>
      </c>
      <c r="AB6528" s="4"/>
      <c r="AC6528" s="74"/>
      <c r="AD6528" s="75"/>
      <c r="AE6528" s="75"/>
      <c r="AF6528" s="76"/>
      <c r="AJ6528" s="90">
        <v>1410060.0</v>
      </c>
      <c r="AK6528" s="18"/>
      <c r="AL6528" s="18"/>
      <c r="AT6528" s="18"/>
      <c r="AU6528" s="91"/>
    </row>
    <row r="6529" ht="12.0" customHeight="1">
      <c r="A6529" s="97">
        <v>5810061.0</v>
      </c>
      <c r="B6529" s="92" t="s">
        <v>6997</v>
      </c>
      <c r="C6529" s="93"/>
      <c r="D6529" s="82">
        <v>967.68</v>
      </c>
      <c r="E6529" s="94" t="s">
        <v>245</v>
      </c>
      <c r="F6529" s="84">
        <f t="shared" si="524"/>
        <v>1180.5696</v>
      </c>
      <c r="G6529" s="95" t="s">
        <v>246</v>
      </c>
      <c r="H6529" s="69"/>
      <c r="I6529" s="76"/>
      <c r="J6529" s="76"/>
      <c r="K6529" s="88"/>
      <c r="N6529" s="18"/>
      <c r="P6529" s="4">
        <v>152.0</v>
      </c>
      <c r="Q6529" s="4"/>
      <c r="R6529" s="4"/>
      <c r="S6529" s="21"/>
      <c r="T6529" s="21"/>
      <c r="V6529" s="89"/>
      <c r="Z6529" s="73"/>
      <c r="AA6529" s="73">
        <v>9.999187454294301</v>
      </c>
      <c r="AB6529" s="4"/>
      <c r="AC6529" s="74"/>
      <c r="AD6529" s="75"/>
      <c r="AE6529" s="75"/>
      <c r="AF6529" s="76"/>
      <c r="AJ6529" s="90">
        <v>1410061.0</v>
      </c>
      <c r="AK6529" s="18"/>
      <c r="AL6529" s="18"/>
      <c r="AT6529" s="18"/>
      <c r="AU6529" s="91"/>
    </row>
    <row r="6530" ht="12.0" customHeight="1">
      <c r="A6530" s="97">
        <v>5810062.0</v>
      </c>
      <c r="B6530" s="92" t="s">
        <v>6998</v>
      </c>
      <c r="C6530" s="93"/>
      <c r="D6530" s="82">
        <v>1015.25</v>
      </c>
      <c r="E6530" s="94" t="s">
        <v>245</v>
      </c>
      <c r="F6530" s="84">
        <f t="shared" si="524"/>
        <v>1238.605</v>
      </c>
      <c r="G6530" s="95" t="s">
        <v>246</v>
      </c>
      <c r="H6530" s="69"/>
      <c r="I6530" s="76"/>
      <c r="J6530" s="76"/>
      <c r="K6530" s="88"/>
      <c r="N6530" s="18"/>
      <c r="P6530" s="4">
        <v>152.0</v>
      </c>
      <c r="Q6530" s="4"/>
      <c r="R6530" s="4"/>
      <c r="S6530" s="21"/>
      <c r="T6530" s="21"/>
      <c r="V6530" s="89"/>
      <c r="Z6530" s="73"/>
      <c r="AA6530" s="73">
        <v>9.999845107727594</v>
      </c>
      <c r="AB6530" s="4"/>
      <c r="AC6530" s="74"/>
      <c r="AD6530" s="75"/>
      <c r="AE6530" s="75"/>
      <c r="AF6530" s="76"/>
      <c r="AJ6530" s="90">
        <v>1410062.0</v>
      </c>
      <c r="AK6530" s="18"/>
      <c r="AL6530" s="18"/>
      <c r="AT6530" s="18"/>
      <c r="AU6530" s="91"/>
    </row>
    <row r="6531" ht="12.0" customHeight="1">
      <c r="A6531" s="97">
        <v>1410063.0</v>
      </c>
      <c r="B6531" s="92" t="s">
        <v>6999</v>
      </c>
      <c r="C6531" s="93"/>
      <c r="D6531" s="82">
        <v>536.08</v>
      </c>
      <c r="E6531" s="83" t="s">
        <v>245</v>
      </c>
      <c r="F6531" s="127">
        <f t="shared" si="524"/>
        <v>654.0176</v>
      </c>
      <c r="G6531" s="95" t="s">
        <v>246</v>
      </c>
      <c r="H6531" s="69"/>
      <c r="I6531" s="76"/>
      <c r="J6531" s="76"/>
      <c r="K6531" s="88"/>
      <c r="N6531" s="18"/>
      <c r="P6531" s="4">
        <v>152.0</v>
      </c>
      <c r="Q6531" s="4"/>
      <c r="R6531" s="4"/>
      <c r="S6531" s="21"/>
      <c r="T6531" s="21"/>
      <c r="V6531" s="89"/>
      <c r="Z6531" s="73"/>
      <c r="AA6531" s="73">
        <v>0.0</v>
      </c>
      <c r="AB6531" s="4"/>
      <c r="AC6531" s="74"/>
      <c r="AD6531" s="75"/>
      <c r="AE6531" s="75"/>
      <c r="AF6531" s="76"/>
      <c r="AJ6531" s="90"/>
      <c r="AK6531" s="18"/>
      <c r="AL6531" s="18"/>
      <c r="AT6531" s="18"/>
      <c r="AU6531" s="91"/>
    </row>
    <row r="6532" ht="12.0" customHeight="1">
      <c r="A6532" s="97">
        <v>1410064.0</v>
      </c>
      <c r="B6532" s="92" t="s">
        <v>7000</v>
      </c>
      <c r="C6532" s="93"/>
      <c r="D6532" s="82">
        <v>1167.56</v>
      </c>
      <c r="E6532" s="94" t="s">
        <v>245</v>
      </c>
      <c r="F6532" s="84">
        <f t="shared" si="524"/>
        <v>1424.4232</v>
      </c>
      <c r="G6532" s="95" t="s">
        <v>246</v>
      </c>
      <c r="H6532" s="69"/>
      <c r="I6532" s="76"/>
      <c r="J6532" s="76"/>
      <c r="K6532" s="88"/>
      <c r="N6532" s="18"/>
      <c r="P6532" s="4">
        <v>152.0</v>
      </c>
      <c r="Q6532" s="4"/>
      <c r="R6532" s="4"/>
      <c r="S6532" s="21"/>
      <c r="T6532" s="21"/>
      <c r="V6532" s="89"/>
      <c r="Z6532" s="73"/>
      <c r="AA6532" s="73">
        <v>9.999326553976701</v>
      </c>
      <c r="AB6532" s="4"/>
      <c r="AC6532" s="74"/>
      <c r="AD6532" s="75"/>
      <c r="AE6532" s="75"/>
      <c r="AF6532" s="76"/>
      <c r="AJ6532" s="90"/>
      <c r="AK6532" s="18"/>
      <c r="AL6532" s="18"/>
      <c r="AT6532" s="18"/>
      <c r="AU6532" s="91"/>
    </row>
    <row r="6533" ht="12.0" customHeight="1">
      <c r="A6533" s="97">
        <v>5810065.0</v>
      </c>
      <c r="B6533" s="92" t="s">
        <v>7001</v>
      </c>
      <c r="C6533" s="93"/>
      <c r="D6533" s="82">
        <v>1461.02</v>
      </c>
      <c r="E6533" s="94" t="s">
        <v>245</v>
      </c>
      <c r="F6533" s="84">
        <f t="shared" si="524"/>
        <v>1782.4444</v>
      </c>
      <c r="G6533" s="95" t="s">
        <v>246</v>
      </c>
      <c r="H6533" s="69"/>
      <c r="I6533" s="76"/>
      <c r="J6533" s="76"/>
      <c r="K6533" s="88"/>
      <c r="N6533" s="18"/>
      <c r="P6533" s="4">
        <v>152.0</v>
      </c>
      <c r="Q6533" s="4"/>
      <c r="R6533" s="4"/>
      <c r="S6533" s="21"/>
      <c r="T6533" s="21"/>
      <c r="V6533" s="89"/>
      <c r="Z6533" s="73"/>
      <c r="AA6533" s="73">
        <v>10.00032290354872</v>
      </c>
      <c r="AB6533" s="4"/>
      <c r="AC6533" s="74"/>
      <c r="AD6533" s="75"/>
      <c r="AE6533" s="75"/>
      <c r="AF6533" s="76"/>
      <c r="AJ6533" s="90">
        <v>1410065.0</v>
      </c>
      <c r="AK6533" s="18"/>
      <c r="AL6533" s="18"/>
      <c r="AT6533" s="18"/>
      <c r="AU6533" s="91"/>
    </row>
    <row r="6534" ht="12.0" customHeight="1">
      <c r="A6534" s="97">
        <v>5810066.0</v>
      </c>
      <c r="B6534" s="92" t="s">
        <v>7002</v>
      </c>
      <c r="C6534" s="93"/>
      <c r="D6534" s="82">
        <v>1461.02</v>
      </c>
      <c r="E6534" s="94" t="s">
        <v>245</v>
      </c>
      <c r="F6534" s="84">
        <f t="shared" si="524"/>
        <v>1782.4444</v>
      </c>
      <c r="G6534" s="95" t="s">
        <v>246</v>
      </c>
      <c r="H6534" s="69"/>
      <c r="I6534" s="76"/>
      <c r="J6534" s="76"/>
      <c r="K6534" s="88"/>
      <c r="N6534" s="18"/>
      <c r="P6534" s="4">
        <v>152.0</v>
      </c>
      <c r="Q6534" s="4"/>
      <c r="R6534" s="4"/>
      <c r="S6534" s="21"/>
      <c r="T6534" s="21"/>
      <c r="V6534" s="89"/>
      <c r="Z6534" s="73"/>
      <c r="AA6534" s="73">
        <v>10.00032290354872</v>
      </c>
      <c r="AB6534" s="4"/>
      <c r="AC6534" s="74"/>
      <c r="AD6534" s="75"/>
      <c r="AE6534" s="75"/>
      <c r="AF6534" s="76"/>
      <c r="AJ6534" s="90">
        <v>1410066.0</v>
      </c>
      <c r="AK6534" s="18"/>
      <c r="AL6534" s="18"/>
      <c r="AT6534" s="18"/>
      <c r="AU6534" s="91"/>
    </row>
    <row r="6535" ht="12.0" customHeight="1">
      <c r="A6535" s="97">
        <v>1410068.0</v>
      </c>
      <c r="B6535" s="92" t="s">
        <v>7003</v>
      </c>
      <c r="C6535" s="93"/>
      <c r="D6535" s="82">
        <v>1679.26</v>
      </c>
      <c r="E6535" s="94" t="s">
        <v>245</v>
      </c>
      <c r="F6535" s="84">
        <f t="shared" si="524"/>
        <v>2048.6972</v>
      </c>
      <c r="G6535" s="95" t="s">
        <v>246</v>
      </c>
      <c r="H6535" s="69"/>
      <c r="I6535" s="76"/>
      <c r="J6535" s="76"/>
      <c r="K6535" s="88"/>
      <c r="N6535" s="18"/>
      <c r="P6535" s="4">
        <v>152.0</v>
      </c>
      <c r="Q6535" s="4"/>
      <c r="R6535" s="4"/>
      <c r="S6535" s="21"/>
      <c r="T6535" s="21"/>
      <c r="V6535" s="89"/>
      <c r="Z6535" s="73"/>
      <c r="AA6535" s="73">
        <v>9.999531769443266</v>
      </c>
      <c r="AB6535" s="4"/>
      <c r="AC6535" s="74"/>
      <c r="AD6535" s="75"/>
      <c r="AE6535" s="75"/>
      <c r="AF6535" s="76"/>
      <c r="AJ6535" s="90"/>
      <c r="AK6535" s="18"/>
      <c r="AL6535" s="18"/>
      <c r="AT6535" s="18"/>
      <c r="AU6535" s="91"/>
    </row>
    <row r="6536" ht="12.0" customHeight="1">
      <c r="A6536" s="97">
        <v>5810069.0</v>
      </c>
      <c r="B6536" s="92" t="s">
        <v>7004</v>
      </c>
      <c r="C6536" s="93"/>
      <c r="D6536" s="82">
        <v>1904.81</v>
      </c>
      <c r="E6536" s="94" t="s">
        <v>245</v>
      </c>
      <c r="F6536" s="84">
        <f t="shared" si="524"/>
        <v>2323.8682</v>
      </c>
      <c r="G6536" s="95" t="s">
        <v>246</v>
      </c>
      <c r="H6536" s="69"/>
      <c r="I6536" s="76"/>
      <c r="J6536" s="76"/>
      <c r="K6536" s="88"/>
      <c r="N6536" s="18"/>
      <c r="P6536" s="4">
        <v>152.0</v>
      </c>
      <c r="Q6536" s="4"/>
      <c r="R6536" s="4"/>
      <c r="S6536" s="21"/>
      <c r="T6536" s="21"/>
      <c r="V6536" s="89"/>
      <c r="Z6536" s="73"/>
      <c r="AA6536" s="73">
        <v>10.000165114589507</v>
      </c>
      <c r="AB6536" s="4"/>
      <c r="AC6536" s="74"/>
      <c r="AD6536" s="75"/>
      <c r="AE6536" s="75"/>
      <c r="AF6536" s="76"/>
      <c r="AJ6536" s="90">
        <v>1410069.0</v>
      </c>
      <c r="AK6536" s="18"/>
      <c r="AL6536" s="18"/>
      <c r="AT6536" s="18"/>
      <c r="AU6536" s="91"/>
    </row>
    <row r="6537" ht="12.0" customHeight="1">
      <c r="A6537" s="97">
        <v>5810070.0</v>
      </c>
      <c r="B6537" s="92" t="s">
        <v>7005</v>
      </c>
      <c r="C6537" s="93"/>
      <c r="D6537" s="82">
        <v>2097.19</v>
      </c>
      <c r="E6537" s="94" t="s">
        <v>245</v>
      </c>
      <c r="F6537" s="84">
        <f t="shared" si="524"/>
        <v>2558.5718</v>
      </c>
      <c r="G6537" s="95" t="s">
        <v>246</v>
      </c>
      <c r="H6537" s="69"/>
      <c r="I6537" s="76"/>
      <c r="J6537" s="76"/>
      <c r="K6537" s="88"/>
      <c r="N6537" s="18"/>
      <c r="P6537" s="4">
        <v>152.0</v>
      </c>
      <c r="Q6537" s="4"/>
      <c r="R6537" s="4"/>
      <c r="S6537" s="21"/>
      <c r="T6537" s="21"/>
      <c r="V6537" s="89"/>
      <c r="Z6537" s="73"/>
      <c r="AA6537" s="73">
        <v>9.99985003224306</v>
      </c>
      <c r="AB6537" s="4"/>
      <c r="AC6537" s="74"/>
      <c r="AD6537" s="75"/>
      <c r="AE6537" s="75"/>
      <c r="AF6537" s="76"/>
      <c r="AJ6537" s="90">
        <v>1410070.0</v>
      </c>
      <c r="AK6537" s="18"/>
      <c r="AL6537" s="18"/>
      <c r="AT6537" s="18"/>
      <c r="AU6537" s="91"/>
    </row>
    <row r="6538" ht="12.0" customHeight="1">
      <c r="A6538" s="97">
        <v>5810071.0</v>
      </c>
      <c r="B6538" s="92" t="s">
        <v>7006</v>
      </c>
      <c r="C6538" s="93"/>
      <c r="D6538" s="82">
        <v>2149.64</v>
      </c>
      <c r="E6538" s="94" t="s">
        <v>245</v>
      </c>
      <c r="F6538" s="84">
        <f t="shared" si="524"/>
        <v>2622.5608</v>
      </c>
      <c r="G6538" s="95" t="s">
        <v>246</v>
      </c>
      <c r="H6538" s="69"/>
      <c r="I6538" s="76"/>
      <c r="J6538" s="76"/>
      <c r="K6538" s="88"/>
      <c r="N6538" s="18"/>
      <c r="P6538" s="4">
        <v>152.0</v>
      </c>
      <c r="Q6538" s="4"/>
      <c r="R6538" s="4"/>
      <c r="S6538" s="21"/>
      <c r="T6538" s="21"/>
      <c r="V6538" s="89"/>
      <c r="Z6538" s="73"/>
      <c r="AA6538" s="73">
        <v>10.000219463484939</v>
      </c>
      <c r="AB6538" s="4"/>
      <c r="AC6538" s="74"/>
      <c r="AD6538" s="75"/>
      <c r="AE6538" s="75"/>
      <c r="AF6538" s="76"/>
      <c r="AJ6538" s="90">
        <v>1410071.0</v>
      </c>
      <c r="AK6538" s="18"/>
      <c r="AL6538" s="18"/>
      <c r="AT6538" s="18"/>
      <c r="AU6538" s="91"/>
    </row>
    <row r="6539" ht="12.0" customHeight="1">
      <c r="A6539" s="97">
        <v>5810072.0</v>
      </c>
      <c r="B6539" s="92" t="s">
        <v>7007</v>
      </c>
      <c r="C6539" s="93"/>
      <c r="D6539" s="82">
        <v>2149.64</v>
      </c>
      <c r="E6539" s="94" t="s">
        <v>245</v>
      </c>
      <c r="F6539" s="84">
        <f t="shared" si="524"/>
        <v>2622.5608</v>
      </c>
      <c r="G6539" s="95" t="s">
        <v>246</v>
      </c>
      <c r="H6539" s="69"/>
      <c r="I6539" s="76"/>
      <c r="J6539" s="76"/>
      <c r="K6539" s="88"/>
      <c r="N6539" s="18"/>
      <c r="P6539" s="4">
        <v>152.0</v>
      </c>
      <c r="Q6539" s="4"/>
      <c r="R6539" s="4"/>
      <c r="S6539" s="21"/>
      <c r="T6539" s="21"/>
      <c r="V6539" s="89"/>
      <c r="Z6539" s="73"/>
      <c r="AA6539" s="73">
        <v>10.000219463484939</v>
      </c>
      <c r="AB6539" s="4"/>
      <c r="AC6539" s="74"/>
      <c r="AD6539" s="75"/>
      <c r="AE6539" s="75"/>
      <c r="AF6539" s="76"/>
      <c r="AJ6539" s="90">
        <v>1410072.0</v>
      </c>
      <c r="AK6539" s="18"/>
      <c r="AL6539" s="18"/>
      <c r="AT6539" s="18"/>
      <c r="AU6539" s="91"/>
    </row>
    <row r="6540" ht="12.0" customHeight="1">
      <c r="A6540" s="97">
        <v>1410073.0</v>
      </c>
      <c r="B6540" s="92" t="s">
        <v>7008</v>
      </c>
      <c r="C6540" s="93"/>
      <c r="D6540" s="82">
        <v>2021.09</v>
      </c>
      <c r="E6540" s="94"/>
      <c r="F6540" s="84">
        <f t="shared" si="524"/>
        <v>2465.7298</v>
      </c>
      <c r="G6540" s="95" t="s">
        <v>246</v>
      </c>
      <c r="H6540" s="69"/>
      <c r="I6540" s="76"/>
      <c r="J6540" s="76"/>
      <c r="K6540" s="88"/>
      <c r="N6540" s="18"/>
      <c r="P6540" s="4">
        <v>152.0</v>
      </c>
      <c r="Q6540" s="4"/>
      <c r="R6540" s="4"/>
      <c r="S6540" s="21"/>
      <c r="T6540" s="21"/>
      <c r="V6540" s="89"/>
      <c r="Z6540" s="73"/>
      <c r="AA6540" s="73">
        <v>9.999766578744655</v>
      </c>
      <c r="AB6540" s="4"/>
      <c r="AC6540" s="74"/>
      <c r="AD6540" s="75"/>
      <c r="AE6540" s="75"/>
      <c r="AF6540" s="76"/>
      <c r="AJ6540" s="90"/>
      <c r="AK6540" s="18"/>
      <c r="AL6540" s="18"/>
      <c r="AT6540" s="18"/>
      <c r="AU6540" s="91"/>
    </row>
    <row r="6541" ht="12.0" customHeight="1">
      <c r="A6541" s="97">
        <v>1410074.0</v>
      </c>
      <c r="B6541" s="92" t="s">
        <v>7009</v>
      </c>
      <c r="C6541" s="93"/>
      <c r="D6541" s="82">
        <v>2021.09</v>
      </c>
      <c r="E6541" s="94"/>
      <c r="F6541" s="84">
        <f t="shared" si="524"/>
        <v>2465.7298</v>
      </c>
      <c r="G6541" s="95" t="s">
        <v>246</v>
      </c>
      <c r="H6541" s="69"/>
      <c r="I6541" s="76"/>
      <c r="J6541" s="76"/>
      <c r="K6541" s="88"/>
      <c r="N6541" s="18"/>
      <c r="P6541" s="4">
        <v>152.0</v>
      </c>
      <c r="Q6541" s="4"/>
      <c r="R6541" s="4"/>
      <c r="S6541" s="21"/>
      <c r="T6541" s="21"/>
      <c r="V6541" s="89"/>
      <c r="Z6541" s="73"/>
      <c r="AA6541" s="73">
        <v>9.999766578744655</v>
      </c>
      <c r="AB6541" s="4"/>
      <c r="AC6541" s="74"/>
      <c r="AD6541" s="75"/>
      <c r="AE6541" s="75"/>
      <c r="AF6541" s="76"/>
      <c r="AJ6541" s="90"/>
      <c r="AK6541" s="18"/>
      <c r="AL6541" s="18"/>
      <c r="AT6541" s="18"/>
      <c r="AU6541" s="91"/>
    </row>
    <row r="6542" ht="12.0" customHeight="1">
      <c r="A6542" s="97">
        <v>5810075.0</v>
      </c>
      <c r="B6542" s="92" t="s">
        <v>7010</v>
      </c>
      <c r="C6542" s="93"/>
      <c r="D6542" s="82">
        <v>2263.64</v>
      </c>
      <c r="E6542" s="94" t="s">
        <v>245</v>
      </c>
      <c r="F6542" s="84">
        <f t="shared" si="524"/>
        <v>2761.6408</v>
      </c>
      <c r="G6542" s="95" t="s">
        <v>246</v>
      </c>
      <c r="H6542" s="69"/>
      <c r="I6542" s="76"/>
      <c r="J6542" s="76"/>
      <c r="K6542" s="88"/>
      <c r="N6542" s="18"/>
      <c r="P6542" s="4">
        <v>152.0</v>
      </c>
      <c r="Q6542" s="4"/>
      <c r="R6542" s="4"/>
      <c r="S6542" s="21"/>
      <c r="T6542" s="21"/>
      <c r="V6542" s="89"/>
      <c r="Z6542" s="73"/>
      <c r="AA6542" s="73">
        <v>10.000277881983521</v>
      </c>
      <c r="AB6542" s="4"/>
      <c r="AC6542" s="74"/>
      <c r="AD6542" s="75"/>
      <c r="AE6542" s="75"/>
      <c r="AF6542" s="76"/>
      <c r="AJ6542" s="90">
        <v>1410075.0</v>
      </c>
      <c r="AK6542" s="18"/>
      <c r="AL6542" s="18"/>
      <c r="AT6542" s="18"/>
      <c r="AU6542" s="91"/>
    </row>
    <row r="6543" ht="12.0" customHeight="1">
      <c r="A6543" s="97">
        <v>1410076.0</v>
      </c>
      <c r="B6543" s="92" t="s">
        <v>7011</v>
      </c>
      <c r="C6543" s="93"/>
      <c r="D6543" s="82">
        <v>2777.48</v>
      </c>
      <c r="E6543" s="94" t="s">
        <v>245</v>
      </c>
      <c r="F6543" s="84">
        <f t="shared" si="524"/>
        <v>3388.5256</v>
      </c>
      <c r="G6543" s="95" t="s">
        <v>246</v>
      </c>
      <c r="H6543" s="69"/>
      <c r="I6543" s="76"/>
      <c r="J6543" s="76"/>
      <c r="K6543" s="88"/>
      <c r="N6543" s="18"/>
      <c r="P6543" s="4">
        <v>152.0</v>
      </c>
      <c r="Q6543" s="4"/>
      <c r="R6543" s="4"/>
      <c r="S6543" s="21"/>
      <c r="T6543" s="21"/>
      <c r="V6543" s="89"/>
      <c r="Z6543" s="73"/>
      <c r="AA6543" s="73">
        <v>9.999886763823312</v>
      </c>
      <c r="AB6543" s="4"/>
      <c r="AC6543" s="74"/>
      <c r="AD6543" s="75"/>
      <c r="AE6543" s="75"/>
      <c r="AF6543" s="76"/>
      <c r="AJ6543" s="90"/>
      <c r="AK6543" s="18"/>
      <c r="AL6543" s="18"/>
      <c r="AT6543" s="18"/>
      <c r="AU6543" s="91"/>
    </row>
    <row r="6544" ht="12.0" customHeight="1">
      <c r="A6544" s="97">
        <v>1410077.0</v>
      </c>
      <c r="B6544" s="92" t="s">
        <v>7012</v>
      </c>
      <c r="C6544" s="93"/>
      <c r="D6544" s="82">
        <v>2777.48</v>
      </c>
      <c r="E6544" s="94" t="s">
        <v>245</v>
      </c>
      <c r="F6544" s="84">
        <f t="shared" si="524"/>
        <v>3388.5256</v>
      </c>
      <c r="G6544" s="95" t="s">
        <v>246</v>
      </c>
      <c r="H6544" s="69"/>
      <c r="I6544" s="76"/>
      <c r="J6544" s="76"/>
      <c r="K6544" s="88"/>
      <c r="N6544" s="18"/>
      <c r="P6544" s="4">
        <v>152.0</v>
      </c>
      <c r="Q6544" s="4"/>
      <c r="R6544" s="4"/>
      <c r="S6544" s="21"/>
      <c r="T6544" s="21"/>
      <c r="V6544" s="89"/>
      <c r="Z6544" s="73"/>
      <c r="AA6544" s="73">
        <v>9.999886763823312</v>
      </c>
      <c r="AB6544" s="4"/>
      <c r="AC6544" s="74"/>
      <c r="AD6544" s="75"/>
      <c r="AE6544" s="75"/>
      <c r="AF6544" s="76"/>
      <c r="AJ6544" s="90"/>
      <c r="AK6544" s="18"/>
      <c r="AL6544" s="18"/>
      <c r="AT6544" s="18"/>
      <c r="AU6544" s="91"/>
    </row>
    <row r="6545" ht="12.0" customHeight="1">
      <c r="A6545" s="97">
        <v>1410078.0</v>
      </c>
      <c r="B6545" s="92" t="s">
        <v>7013</v>
      </c>
      <c r="C6545" s="93"/>
      <c r="D6545" s="82">
        <v>1341.27</v>
      </c>
      <c r="E6545" s="83" t="s">
        <v>245</v>
      </c>
      <c r="F6545" s="127">
        <f t="shared" si="524"/>
        <v>1636.3494</v>
      </c>
      <c r="G6545" s="95" t="s">
        <v>246</v>
      </c>
      <c r="H6545" s="69"/>
      <c r="I6545" s="76"/>
      <c r="J6545" s="76"/>
      <c r="K6545" s="88"/>
      <c r="N6545" s="18"/>
      <c r="P6545" s="4">
        <v>152.0</v>
      </c>
      <c r="Q6545" s="4"/>
      <c r="R6545" s="4"/>
      <c r="S6545" s="21"/>
      <c r="T6545" s="21"/>
      <c r="V6545" s="89"/>
      <c r="Z6545" s="73"/>
      <c r="AA6545" s="73">
        <v>0.0</v>
      </c>
      <c r="AB6545" s="4"/>
      <c r="AC6545" s="74"/>
      <c r="AD6545" s="75"/>
      <c r="AE6545" s="75"/>
      <c r="AF6545" s="76"/>
      <c r="AJ6545" s="90"/>
      <c r="AK6545" s="18"/>
      <c r="AL6545" s="18"/>
      <c r="AT6545" s="18"/>
      <c r="AU6545" s="91"/>
    </row>
    <row r="6546" ht="12.0" customHeight="1">
      <c r="A6546" s="97">
        <v>5810079.0</v>
      </c>
      <c r="B6546" s="92" t="s">
        <v>7014</v>
      </c>
      <c r="C6546" s="93"/>
      <c r="D6546" s="82">
        <v>3183.12</v>
      </c>
      <c r="E6546" s="94" t="s">
        <v>245</v>
      </c>
      <c r="F6546" s="84">
        <f t="shared" si="524"/>
        <v>3883.4064</v>
      </c>
      <c r="G6546" s="95" t="s">
        <v>246</v>
      </c>
      <c r="H6546" s="69"/>
      <c r="I6546" s="76"/>
      <c r="J6546" s="76"/>
      <c r="K6546" s="88"/>
      <c r="N6546" s="18"/>
      <c r="P6546" s="4">
        <v>152.0</v>
      </c>
      <c r="Q6546" s="4"/>
      <c r="R6546" s="4"/>
      <c r="S6546" s="21"/>
      <c r="T6546" s="21"/>
      <c r="V6546" s="89"/>
      <c r="Z6546" s="73"/>
      <c r="AA6546" s="73">
        <v>10.000148208895496</v>
      </c>
      <c r="AB6546" s="4"/>
      <c r="AC6546" s="74"/>
      <c r="AD6546" s="75"/>
      <c r="AE6546" s="75"/>
      <c r="AF6546" s="76"/>
      <c r="AJ6546" s="90">
        <v>1410079.0</v>
      </c>
      <c r="AK6546" s="18"/>
      <c r="AL6546" s="18"/>
      <c r="AT6546" s="18"/>
      <c r="AU6546" s="91"/>
    </row>
    <row r="6547" ht="12.0" customHeight="1">
      <c r="A6547" s="97">
        <v>5810080.0</v>
      </c>
      <c r="B6547" s="92" t="s">
        <v>7015</v>
      </c>
      <c r="C6547" s="93"/>
      <c r="D6547" s="82">
        <v>2693.12</v>
      </c>
      <c r="E6547" s="94" t="s">
        <v>245</v>
      </c>
      <c r="F6547" s="84">
        <f t="shared" si="524"/>
        <v>3285.6064</v>
      </c>
      <c r="G6547" s="95" t="s">
        <v>246</v>
      </c>
      <c r="H6547" s="69"/>
      <c r="I6547" s="76"/>
      <c r="J6547" s="76"/>
      <c r="K6547" s="88"/>
      <c r="N6547" s="18"/>
      <c r="P6547" s="4">
        <v>152.0</v>
      </c>
      <c r="Q6547" s="4"/>
      <c r="R6547" s="4"/>
      <c r="S6547" s="21"/>
      <c r="T6547" s="21"/>
      <c r="V6547" s="89"/>
      <c r="Z6547" s="73"/>
      <c r="AA6547" s="73">
        <v>0.0</v>
      </c>
      <c r="AB6547" s="4"/>
      <c r="AC6547" s="74"/>
      <c r="AD6547" s="75"/>
      <c r="AE6547" s="75"/>
      <c r="AF6547" s="76"/>
      <c r="AJ6547" s="90">
        <v>1410080.0</v>
      </c>
      <c r="AK6547" s="18"/>
      <c r="AL6547" s="18"/>
      <c r="AT6547" s="18"/>
      <c r="AU6547" s="91"/>
    </row>
    <row r="6548" ht="12.0" customHeight="1">
      <c r="A6548" s="97">
        <v>5810081.0</v>
      </c>
      <c r="B6548" s="92" t="s">
        <v>7016</v>
      </c>
      <c r="C6548" s="93"/>
      <c r="D6548" s="82">
        <v>3227.72</v>
      </c>
      <c r="E6548" s="94" t="s">
        <v>245</v>
      </c>
      <c r="F6548" s="84">
        <f t="shared" si="524"/>
        <v>3937.8184</v>
      </c>
      <c r="G6548" s="95" t="s">
        <v>246</v>
      </c>
      <c r="H6548" s="69"/>
      <c r="I6548" s="76"/>
      <c r="J6548" s="76"/>
      <c r="K6548" s="88"/>
      <c r="N6548" s="18"/>
      <c r="P6548" s="4">
        <v>152.0</v>
      </c>
      <c r="Q6548" s="4"/>
      <c r="R6548" s="4"/>
      <c r="S6548" s="21"/>
      <c r="T6548" s="21"/>
      <c r="V6548" s="89"/>
      <c r="Z6548" s="73"/>
      <c r="AA6548" s="73">
        <v>9.999853838920757</v>
      </c>
      <c r="AB6548" s="4"/>
      <c r="AC6548" s="74"/>
      <c r="AD6548" s="75"/>
      <c r="AE6548" s="75"/>
      <c r="AF6548" s="76"/>
      <c r="AJ6548" s="90">
        <v>1410081.0</v>
      </c>
      <c r="AK6548" s="18"/>
      <c r="AL6548" s="18"/>
      <c r="AT6548" s="18"/>
      <c r="AU6548" s="91"/>
    </row>
    <row r="6549" ht="12.0" customHeight="1">
      <c r="A6549" s="97">
        <v>5810082.0</v>
      </c>
      <c r="B6549" s="92" t="s">
        <v>7017</v>
      </c>
      <c r="C6549" s="93"/>
      <c r="D6549" s="82">
        <v>3590.81</v>
      </c>
      <c r="E6549" s="94" t="s">
        <v>245</v>
      </c>
      <c r="F6549" s="84">
        <f t="shared" si="524"/>
        <v>4380.7882</v>
      </c>
      <c r="G6549" s="95" t="s">
        <v>246</v>
      </c>
      <c r="H6549" s="69"/>
      <c r="I6549" s="76"/>
      <c r="J6549" s="76"/>
      <c r="K6549" s="88"/>
      <c r="N6549" s="18"/>
      <c r="P6549" s="4">
        <v>152.0</v>
      </c>
      <c r="Q6549" s="4"/>
      <c r="R6549" s="4"/>
      <c r="S6549" s="21"/>
      <c r="T6549" s="21"/>
      <c r="V6549" s="89"/>
      <c r="Z6549" s="73"/>
      <c r="AA6549" s="73">
        <v>9.999868618700802</v>
      </c>
      <c r="AB6549" s="4"/>
      <c r="AC6549" s="74"/>
      <c r="AD6549" s="75"/>
      <c r="AE6549" s="75"/>
      <c r="AF6549" s="76"/>
      <c r="AJ6549" s="90">
        <v>1410082.0</v>
      </c>
      <c r="AK6549" s="18"/>
      <c r="AL6549" s="18"/>
      <c r="AT6549" s="18"/>
      <c r="AU6549" s="91"/>
    </row>
    <row r="6550" ht="12.0" customHeight="1">
      <c r="A6550" s="97">
        <v>1410083.0</v>
      </c>
      <c r="B6550" s="92" t="s">
        <v>7018</v>
      </c>
      <c r="C6550" s="93"/>
      <c r="D6550" s="82">
        <v>1877.3</v>
      </c>
      <c r="E6550" s="83" t="s">
        <v>245</v>
      </c>
      <c r="F6550" s="127">
        <f t="shared" si="524"/>
        <v>2290.306</v>
      </c>
      <c r="G6550" s="95" t="s">
        <v>246</v>
      </c>
      <c r="H6550" s="69"/>
      <c r="I6550" s="76"/>
      <c r="J6550" s="76"/>
      <c r="K6550" s="88"/>
      <c r="N6550" s="18"/>
      <c r="P6550" s="4">
        <v>152.0</v>
      </c>
      <c r="Q6550" s="4"/>
      <c r="R6550" s="4"/>
      <c r="S6550" s="21"/>
      <c r="T6550" s="21"/>
      <c r="V6550" s="89"/>
      <c r="Z6550" s="73"/>
      <c r="AA6550" s="73">
        <v>0.0</v>
      </c>
      <c r="AB6550" s="4"/>
      <c r="AC6550" s="74"/>
      <c r="AD6550" s="75"/>
      <c r="AE6550" s="75"/>
      <c r="AF6550" s="76"/>
      <c r="AJ6550" s="90"/>
      <c r="AK6550" s="18"/>
      <c r="AL6550" s="18"/>
      <c r="AT6550" s="18"/>
      <c r="AU6550" s="91"/>
    </row>
    <row r="6551" ht="12.0" customHeight="1">
      <c r="A6551" s="97">
        <v>1410084.0</v>
      </c>
      <c r="B6551" s="92" t="s">
        <v>7019</v>
      </c>
      <c r="C6551" s="93"/>
      <c r="D6551" s="82">
        <v>4432.98</v>
      </c>
      <c r="E6551" s="94" t="s">
        <v>245</v>
      </c>
      <c r="F6551" s="84">
        <f t="shared" si="524"/>
        <v>5408.2356</v>
      </c>
      <c r="G6551" s="95" t="s">
        <v>246</v>
      </c>
      <c r="H6551" s="69"/>
      <c r="I6551" s="76"/>
      <c r="J6551" s="76"/>
      <c r="K6551" s="88"/>
      <c r="N6551" s="18"/>
      <c r="P6551" s="4">
        <v>152.0</v>
      </c>
      <c r="Q6551" s="4"/>
      <c r="R6551" s="4"/>
      <c r="S6551" s="21"/>
      <c r="T6551" s="21"/>
      <c r="V6551" s="89"/>
      <c r="Z6551" s="73"/>
      <c r="AA6551" s="73">
        <v>10.000141896302182</v>
      </c>
      <c r="AB6551" s="4"/>
      <c r="AC6551" s="74"/>
      <c r="AD6551" s="75"/>
      <c r="AE6551" s="75"/>
      <c r="AF6551" s="76"/>
      <c r="AJ6551" s="90"/>
      <c r="AK6551" s="18"/>
      <c r="AL6551" s="18"/>
      <c r="AT6551" s="18"/>
      <c r="AU6551" s="91"/>
    </row>
    <row r="6552" ht="12.0" customHeight="1">
      <c r="A6552" s="97">
        <v>1410085.0</v>
      </c>
      <c r="B6552" s="92" t="s">
        <v>7020</v>
      </c>
      <c r="C6552" s="93"/>
      <c r="D6552" s="82">
        <v>2368.32</v>
      </c>
      <c r="E6552" s="83" t="s">
        <v>245</v>
      </c>
      <c r="F6552" s="127">
        <f t="shared" si="524"/>
        <v>2889.3504</v>
      </c>
      <c r="G6552" s="95" t="s">
        <v>246</v>
      </c>
      <c r="H6552" s="69"/>
      <c r="I6552" s="76"/>
      <c r="J6552" s="76"/>
      <c r="K6552" s="88"/>
      <c r="N6552" s="18"/>
      <c r="P6552" s="4">
        <v>152.0</v>
      </c>
      <c r="Q6552" s="4"/>
      <c r="R6552" s="4"/>
      <c r="S6552" s="21"/>
      <c r="T6552" s="21"/>
      <c r="V6552" s="89"/>
      <c r="Z6552" s="73"/>
      <c r="AA6552" s="73">
        <v>0.0</v>
      </c>
      <c r="AB6552" s="4"/>
      <c r="AC6552" s="74"/>
      <c r="AD6552" s="75"/>
      <c r="AE6552" s="75"/>
      <c r="AF6552" s="76"/>
      <c r="AJ6552" s="90"/>
      <c r="AK6552" s="18"/>
      <c r="AL6552" s="18"/>
      <c r="AT6552" s="18"/>
      <c r="AU6552" s="91"/>
    </row>
    <row r="6553" ht="12.0" customHeight="1">
      <c r="A6553" s="97">
        <v>1410087.0</v>
      </c>
      <c r="B6553" s="92" t="s">
        <v>7021</v>
      </c>
      <c r="C6553" s="93"/>
      <c r="D6553" s="82">
        <v>3212.28</v>
      </c>
      <c r="E6553" s="94" t="s">
        <v>245</v>
      </c>
      <c r="F6553" s="84">
        <f t="shared" si="524"/>
        <v>3918.9816</v>
      </c>
      <c r="G6553" s="95" t="s">
        <v>246</v>
      </c>
      <c r="H6553" s="69"/>
      <c r="I6553" s="76"/>
      <c r="J6553" s="76"/>
      <c r="K6553" s="88"/>
      <c r="N6553" s="18"/>
      <c r="P6553" s="4">
        <v>152.0</v>
      </c>
      <c r="Q6553" s="4"/>
      <c r="R6553" s="4"/>
      <c r="S6553" s="21"/>
      <c r="T6553" s="21"/>
      <c r="V6553" s="89"/>
      <c r="Z6553" s="73"/>
      <c r="AA6553" s="73">
        <v>0.0</v>
      </c>
      <c r="AB6553" s="4"/>
      <c r="AC6553" s="74"/>
      <c r="AD6553" s="75"/>
      <c r="AE6553" s="75"/>
      <c r="AF6553" s="76"/>
      <c r="AJ6553" s="90"/>
      <c r="AK6553" s="18"/>
      <c r="AL6553" s="18"/>
      <c r="AT6553" s="18"/>
      <c r="AU6553" s="91"/>
    </row>
    <row r="6554" ht="12.0" customHeight="1">
      <c r="A6554" s="97">
        <v>1410088.0</v>
      </c>
      <c r="B6554" s="92" t="s">
        <v>7022</v>
      </c>
      <c r="C6554" s="93"/>
      <c r="D6554" s="82">
        <v>2482.87</v>
      </c>
      <c r="E6554" s="83" t="s">
        <v>245</v>
      </c>
      <c r="F6554" s="127">
        <f t="shared" si="524"/>
        <v>3029.1014</v>
      </c>
      <c r="G6554" s="95" t="s">
        <v>246</v>
      </c>
      <c r="H6554" s="69"/>
      <c r="I6554" s="76"/>
      <c r="J6554" s="76"/>
      <c r="K6554" s="88"/>
      <c r="N6554" s="18"/>
      <c r="P6554" s="4">
        <v>152.0</v>
      </c>
      <c r="Q6554" s="4"/>
      <c r="R6554" s="4"/>
      <c r="S6554" s="21"/>
      <c r="T6554" s="21"/>
      <c r="V6554" s="89"/>
      <c r="Z6554" s="73"/>
      <c r="AA6554" s="73">
        <v>0.0</v>
      </c>
      <c r="AB6554" s="4"/>
      <c r="AC6554" s="74"/>
      <c r="AD6554" s="75"/>
      <c r="AE6554" s="75"/>
      <c r="AF6554" s="76"/>
      <c r="AJ6554" s="90"/>
      <c r="AK6554" s="18"/>
      <c r="AL6554" s="18"/>
      <c r="AT6554" s="18"/>
      <c r="AU6554" s="91"/>
    </row>
    <row r="6555" ht="12.0" customHeight="1">
      <c r="A6555" s="97">
        <v>5810089.0</v>
      </c>
      <c r="B6555" s="92" t="s">
        <v>7023</v>
      </c>
      <c r="C6555" s="93"/>
      <c r="D6555" s="82">
        <v>6212.43</v>
      </c>
      <c r="E6555" s="94" t="s">
        <v>245</v>
      </c>
      <c r="F6555" s="84">
        <f t="shared" si="524"/>
        <v>7579.1646</v>
      </c>
      <c r="G6555" s="95" t="s">
        <v>246</v>
      </c>
      <c r="H6555" s="69"/>
      <c r="I6555" s="76"/>
      <c r="J6555" s="76"/>
      <c r="K6555" s="88"/>
      <c r="N6555" s="18"/>
      <c r="P6555" s="4">
        <v>152.0</v>
      </c>
      <c r="Q6555" s="4"/>
      <c r="R6555" s="4"/>
      <c r="S6555" s="21"/>
      <c r="T6555" s="21"/>
      <c r="V6555" s="89"/>
      <c r="Z6555" s="73"/>
      <c r="AA6555" s="73">
        <v>9.999924060822224</v>
      </c>
      <c r="AB6555" s="4"/>
      <c r="AC6555" s="74"/>
      <c r="AD6555" s="75"/>
      <c r="AE6555" s="75"/>
      <c r="AF6555" s="76"/>
      <c r="AJ6555" s="90">
        <v>1410089.0</v>
      </c>
      <c r="AK6555" s="18"/>
      <c r="AL6555" s="18"/>
      <c r="AT6555" s="18"/>
      <c r="AU6555" s="91"/>
    </row>
    <row r="6556" ht="12.0" customHeight="1">
      <c r="A6556" s="97">
        <v>1410090.0</v>
      </c>
      <c r="B6556" s="92" t="s">
        <v>7024</v>
      </c>
      <c r="C6556" s="93"/>
      <c r="D6556" s="82">
        <v>4551.35</v>
      </c>
      <c r="E6556" s="94"/>
      <c r="F6556" s="84">
        <f t="shared" si="524"/>
        <v>5552.647</v>
      </c>
      <c r="G6556" s="95" t="s">
        <v>246</v>
      </c>
      <c r="H6556" s="69"/>
      <c r="I6556" s="76"/>
      <c r="J6556" s="76"/>
      <c r="K6556" s="88"/>
      <c r="N6556" s="18"/>
      <c r="P6556" s="4">
        <v>152.0</v>
      </c>
      <c r="Q6556" s="4"/>
      <c r="R6556" s="4"/>
      <c r="S6556" s="21"/>
      <c r="T6556" s="21"/>
      <c r="V6556" s="89"/>
      <c r="Z6556" s="73"/>
      <c r="AA6556" s="73">
        <v>0.0</v>
      </c>
      <c r="AB6556" s="4"/>
      <c r="AC6556" s="74"/>
      <c r="AD6556" s="75"/>
      <c r="AE6556" s="75"/>
      <c r="AF6556" s="76"/>
      <c r="AJ6556" s="90"/>
      <c r="AK6556" s="18"/>
      <c r="AL6556" s="18"/>
      <c r="AT6556" s="18"/>
      <c r="AU6556" s="91"/>
    </row>
    <row r="6557" ht="12.0" customHeight="1">
      <c r="A6557" s="97">
        <v>1410091.0</v>
      </c>
      <c r="B6557" s="92" t="s">
        <v>7025</v>
      </c>
      <c r="C6557" s="93"/>
      <c r="D6557" s="82">
        <v>4992.87</v>
      </c>
      <c r="E6557" s="94" t="s">
        <v>245</v>
      </c>
      <c r="F6557" s="84">
        <f t="shared" si="524"/>
        <v>6091.3014</v>
      </c>
      <c r="G6557" s="95" t="s">
        <v>246</v>
      </c>
      <c r="H6557" s="69"/>
      <c r="I6557" s="76"/>
      <c r="J6557" s="76"/>
      <c r="K6557" s="88"/>
      <c r="N6557" s="18"/>
      <c r="P6557" s="4">
        <v>152.0</v>
      </c>
      <c r="Q6557" s="4"/>
      <c r="R6557" s="4"/>
      <c r="S6557" s="21"/>
      <c r="T6557" s="21"/>
      <c r="V6557" s="89"/>
      <c r="Z6557" s="73"/>
      <c r="AA6557" s="73">
        <v>0.0</v>
      </c>
      <c r="AB6557" s="4"/>
      <c r="AC6557" s="74"/>
      <c r="AD6557" s="75"/>
      <c r="AE6557" s="75"/>
      <c r="AF6557" s="76"/>
      <c r="AJ6557" s="90"/>
      <c r="AK6557" s="18"/>
      <c r="AL6557" s="18"/>
      <c r="AT6557" s="18"/>
      <c r="AU6557" s="91"/>
    </row>
    <row r="6558" ht="12.0" customHeight="1">
      <c r="A6558" s="109">
        <v>1410092.0</v>
      </c>
      <c r="B6558" s="110" t="s">
        <v>7026</v>
      </c>
      <c r="C6558" s="111"/>
      <c r="D6558" s="82">
        <v>5455.62</v>
      </c>
      <c r="E6558" s="121"/>
      <c r="F6558" s="128">
        <f t="shared" si="524"/>
        <v>6655.8564</v>
      </c>
      <c r="G6558" s="112" t="s">
        <v>246</v>
      </c>
      <c r="H6558" s="69"/>
      <c r="I6558" s="76"/>
      <c r="J6558" s="76"/>
      <c r="K6558" s="88"/>
      <c r="N6558" s="18"/>
      <c r="P6558" s="4">
        <v>152.0</v>
      </c>
      <c r="Q6558" s="4"/>
      <c r="R6558" s="4"/>
      <c r="S6558" s="21"/>
      <c r="T6558" s="21"/>
      <c r="V6558" s="89"/>
      <c r="Z6558" s="73"/>
      <c r="AA6558" s="73">
        <v>0.0</v>
      </c>
      <c r="AB6558" s="4"/>
      <c r="AC6558" s="74"/>
      <c r="AD6558" s="75"/>
      <c r="AE6558" s="75"/>
      <c r="AF6558" s="76"/>
      <c r="AJ6558" s="90"/>
      <c r="AK6558" s="18"/>
      <c r="AL6558" s="18"/>
      <c r="AT6558" s="18"/>
      <c r="AU6558" s="91"/>
    </row>
    <row r="6559" ht="60.0" customHeight="1">
      <c r="A6559" s="62">
        <v>238.0</v>
      </c>
      <c r="B6559" s="113" t="s">
        <v>7027</v>
      </c>
      <c r="C6559" s="66"/>
      <c r="D6559" s="82"/>
      <c r="E6559" s="66"/>
      <c r="F6559" s="114"/>
      <c r="G6559" s="68"/>
      <c r="H6559" s="69"/>
      <c r="I6559" s="70">
        <v>0.0</v>
      </c>
      <c r="J6559" s="71"/>
      <c r="K6559" s="71"/>
      <c r="N6559" s="18"/>
      <c r="P6559" s="4">
        <v>74.0</v>
      </c>
      <c r="Q6559" s="4"/>
      <c r="R6559" s="5"/>
      <c r="S6559" s="21"/>
      <c r="T6559" s="21"/>
      <c r="V6559" s="72"/>
      <c r="Z6559" s="73"/>
      <c r="AA6559" s="73"/>
      <c r="AB6559" s="4"/>
      <c r="AC6559" s="74"/>
      <c r="AD6559" s="75"/>
      <c r="AE6559" s="75"/>
      <c r="AF6559" s="76"/>
      <c r="AJ6559" s="90"/>
      <c r="AK6559" s="18"/>
      <c r="AL6559" s="18"/>
      <c r="AT6559" s="18"/>
      <c r="AU6559" s="91"/>
    </row>
    <row r="6560" ht="12.0" customHeight="1">
      <c r="A6560" s="79">
        <v>5601042.0</v>
      </c>
      <c r="B6560" s="80" t="s">
        <v>7028</v>
      </c>
      <c r="C6560" s="81" t="str">
        <f t="shared" ref="C6560:C6575" si="525">IF(MROUND(AL6560/(AO6560*F6560),1)=0,"",MROUND(AL6560/(AO6560*F6560),1))</f>
        <v/>
      </c>
      <c r="D6560" s="82">
        <v>269.62</v>
      </c>
      <c r="E6560" s="83" t="s">
        <v>245</v>
      </c>
      <c r="F6560" s="84">
        <f t="shared" ref="F6560:F6575" si="526">D6560*1.22</f>
        <v>328.9364</v>
      </c>
      <c r="G6560" s="85" t="s">
        <v>246</v>
      </c>
      <c r="H6560" s="69"/>
      <c r="I6560" s="192" t="s">
        <v>7029</v>
      </c>
      <c r="J6560" s="76"/>
      <c r="K6560" s="88"/>
      <c r="N6560" s="18"/>
      <c r="P6560" s="4">
        <v>74.0</v>
      </c>
      <c r="Q6560" s="4"/>
      <c r="R6560" s="4"/>
      <c r="S6560" s="21"/>
      <c r="T6560" s="21"/>
      <c r="V6560" s="89"/>
      <c r="Z6560" s="73"/>
      <c r="AA6560" s="73">
        <v>14.998297582567247</v>
      </c>
      <c r="AB6560" s="4"/>
      <c r="AC6560" s="74"/>
      <c r="AD6560" s="75"/>
      <c r="AE6560" s="75"/>
      <c r="AF6560" s="76"/>
      <c r="AJ6560" s="90">
        <v>3101042.0</v>
      </c>
      <c r="AK6560" s="18"/>
      <c r="AL6560" s="18">
        <f t="shared" ref="AL6560:AL6575" si="527">$I$6559/16</f>
        <v>0</v>
      </c>
      <c r="AO6560" s="8">
        <v>1.793425055440883</v>
      </c>
      <c r="AT6560" s="18"/>
      <c r="AU6560" s="91"/>
    </row>
    <row r="6561" ht="12.0" customHeight="1">
      <c r="A6561" s="97">
        <v>5601043.0</v>
      </c>
      <c r="B6561" s="92" t="s">
        <v>7030</v>
      </c>
      <c r="C6561" s="81" t="str">
        <f t="shared" si="525"/>
        <v/>
      </c>
      <c r="D6561" s="82">
        <v>448.55</v>
      </c>
      <c r="E6561" s="94" t="s">
        <v>245</v>
      </c>
      <c r="F6561" s="84">
        <f t="shared" si="526"/>
        <v>547.231</v>
      </c>
      <c r="G6561" s="95" t="s">
        <v>252</v>
      </c>
      <c r="H6561" s="69"/>
      <c r="J6561" s="76"/>
      <c r="K6561" s="88"/>
      <c r="N6561" s="18"/>
      <c r="P6561" s="4">
        <v>74.0</v>
      </c>
      <c r="Q6561" s="4"/>
      <c r="R6561" s="4"/>
      <c r="S6561" s="21"/>
      <c r="T6561" s="21"/>
      <c r="V6561" s="89"/>
      <c r="Z6561" s="73"/>
      <c r="AA6561" s="73">
        <v>14.998635557374826</v>
      </c>
      <c r="AB6561" s="4"/>
      <c r="AC6561" s="74"/>
      <c r="AD6561" s="75"/>
      <c r="AE6561" s="75"/>
      <c r="AF6561" s="76"/>
      <c r="AJ6561" s="90">
        <v>3101043.0</v>
      </c>
      <c r="AK6561" s="18"/>
      <c r="AL6561" s="18">
        <f t="shared" si="527"/>
        <v>0</v>
      </c>
      <c r="AO6561" s="8">
        <v>0.8300965766915221</v>
      </c>
      <c r="AT6561" s="18"/>
      <c r="AU6561" s="91"/>
    </row>
    <row r="6562" ht="12.0" customHeight="1">
      <c r="A6562" s="97">
        <v>5601044.0</v>
      </c>
      <c r="B6562" s="92" t="s">
        <v>7031</v>
      </c>
      <c r="C6562" s="81" t="str">
        <f t="shared" si="525"/>
        <v/>
      </c>
      <c r="D6562" s="82">
        <v>589.95</v>
      </c>
      <c r="E6562" s="94" t="s">
        <v>245</v>
      </c>
      <c r="F6562" s="84">
        <f t="shared" si="526"/>
        <v>719.739</v>
      </c>
      <c r="G6562" s="95" t="s">
        <v>274</v>
      </c>
      <c r="H6562" s="69"/>
      <c r="J6562" s="100"/>
      <c r="K6562" s="88"/>
      <c r="N6562" s="18"/>
      <c r="P6562" s="4">
        <v>74.0</v>
      </c>
      <c r="Q6562" s="4"/>
      <c r="R6562" s="4"/>
      <c r="S6562" s="21"/>
      <c r="T6562" s="21"/>
      <c r="V6562" s="89"/>
      <c r="Z6562" s="73"/>
      <c r="AA6562" s="73">
        <v>15.00077804865397</v>
      </c>
      <c r="AB6562" s="4"/>
      <c r="AC6562" s="74"/>
      <c r="AD6562" s="75"/>
      <c r="AE6562" s="75"/>
      <c r="AF6562" s="76"/>
      <c r="AJ6562" s="90">
        <v>3101044.0</v>
      </c>
      <c r="AK6562" s="18"/>
      <c r="AL6562" s="18">
        <f t="shared" si="527"/>
        <v>0</v>
      </c>
      <c r="AO6562" s="8">
        <v>0.3712004920878873</v>
      </c>
      <c r="AT6562" s="18"/>
      <c r="AU6562" s="91"/>
    </row>
    <row r="6563" ht="12.0" customHeight="1">
      <c r="A6563" s="97">
        <v>5601045.0</v>
      </c>
      <c r="B6563" s="92" t="s">
        <v>7032</v>
      </c>
      <c r="C6563" s="81" t="str">
        <f t="shared" si="525"/>
        <v/>
      </c>
      <c r="D6563" s="82">
        <v>733.01</v>
      </c>
      <c r="E6563" s="94" t="s">
        <v>245</v>
      </c>
      <c r="F6563" s="84">
        <f t="shared" si="526"/>
        <v>894.2722</v>
      </c>
      <c r="G6563" s="95" t="s">
        <v>274</v>
      </c>
      <c r="H6563" s="69"/>
      <c r="J6563" s="100"/>
      <c r="K6563" s="88"/>
      <c r="N6563" s="18"/>
      <c r="P6563" s="4">
        <v>74.0</v>
      </c>
      <c r="Q6563" s="4"/>
      <c r="R6563" s="4"/>
      <c r="S6563" s="21"/>
      <c r="T6563" s="21"/>
      <c r="V6563" s="89"/>
      <c r="Z6563" s="73"/>
      <c r="AA6563" s="73">
        <v>14.999582533188615</v>
      </c>
      <c r="AB6563" s="4"/>
      <c r="AC6563" s="74"/>
      <c r="AD6563" s="75"/>
      <c r="AE6563" s="75"/>
      <c r="AF6563" s="76"/>
      <c r="AJ6563" s="90">
        <v>3101045.0</v>
      </c>
      <c r="AK6563" s="18"/>
      <c r="AL6563" s="18">
        <f t="shared" si="527"/>
        <v>0</v>
      </c>
      <c r="AO6563" s="8">
        <v>0.3773149137587425</v>
      </c>
      <c r="AT6563" s="18"/>
      <c r="AU6563" s="91"/>
    </row>
    <row r="6564" ht="12.0" customHeight="1">
      <c r="A6564" s="97">
        <v>5601046.0</v>
      </c>
      <c r="B6564" s="92" t="s">
        <v>7033</v>
      </c>
      <c r="C6564" s="81" t="str">
        <f t="shared" si="525"/>
        <v/>
      </c>
      <c r="D6564" s="82">
        <v>1011.39</v>
      </c>
      <c r="E6564" s="94" t="s">
        <v>245</v>
      </c>
      <c r="F6564" s="84">
        <f t="shared" si="526"/>
        <v>1233.8958</v>
      </c>
      <c r="G6564" s="95" t="s">
        <v>252</v>
      </c>
      <c r="H6564" s="69"/>
      <c r="J6564" s="76"/>
      <c r="K6564" s="88"/>
      <c r="N6564" s="18"/>
      <c r="P6564" s="4">
        <v>74.0</v>
      </c>
      <c r="Q6564" s="4"/>
      <c r="R6564" s="4"/>
      <c r="S6564" s="21"/>
      <c r="T6564" s="21"/>
      <c r="V6564" s="89"/>
      <c r="Z6564" s="73"/>
      <c r="AA6564" s="73">
        <v>15.00060510710395</v>
      </c>
      <c r="AB6564" s="4"/>
      <c r="AC6564" s="74"/>
      <c r="AD6564" s="75"/>
      <c r="AE6564" s="75"/>
      <c r="AF6564" s="76"/>
      <c r="AJ6564" s="90">
        <v>3101046.0</v>
      </c>
      <c r="AK6564" s="18"/>
      <c r="AL6564" s="18">
        <f t="shared" si="527"/>
        <v>0</v>
      </c>
      <c r="AO6564" s="8">
        <v>0.23016413151976833</v>
      </c>
      <c r="AT6564" s="18"/>
      <c r="AU6564" s="91"/>
    </row>
    <row r="6565" ht="12.0" customHeight="1">
      <c r="A6565" s="97">
        <v>5601047.0</v>
      </c>
      <c r="B6565" s="92" t="s">
        <v>7034</v>
      </c>
      <c r="C6565" s="81" t="str">
        <f t="shared" si="525"/>
        <v/>
      </c>
      <c r="D6565" s="82">
        <v>1652.88</v>
      </c>
      <c r="E6565" s="94" t="s">
        <v>245</v>
      </c>
      <c r="F6565" s="84">
        <f t="shared" si="526"/>
        <v>2016.5136</v>
      </c>
      <c r="G6565" s="95" t="s">
        <v>246</v>
      </c>
      <c r="H6565" s="69"/>
      <c r="J6565" s="76"/>
      <c r="K6565" s="88"/>
      <c r="N6565" s="18"/>
      <c r="P6565" s="4">
        <v>74.0</v>
      </c>
      <c r="Q6565" s="4"/>
      <c r="R6565" s="4"/>
      <c r="S6565" s="21"/>
      <c r="T6565" s="21"/>
      <c r="V6565" s="89"/>
      <c r="Z6565" s="73"/>
      <c r="AA6565" s="73">
        <v>14.99967601292245</v>
      </c>
      <c r="AB6565" s="4"/>
      <c r="AC6565" s="74"/>
      <c r="AD6565" s="75"/>
      <c r="AE6565" s="75"/>
      <c r="AF6565" s="76"/>
      <c r="AJ6565" s="90">
        <v>3101047.0</v>
      </c>
      <c r="AK6565" s="18"/>
      <c r="AL6565" s="18">
        <f t="shared" si="527"/>
        <v>0</v>
      </c>
      <c r="AO6565" s="8">
        <v>0.3445779278867312</v>
      </c>
      <c r="AT6565" s="18"/>
      <c r="AU6565" s="91"/>
    </row>
    <row r="6566" ht="12.0" customHeight="1">
      <c r="A6566" s="97">
        <v>5604001.0</v>
      </c>
      <c r="B6566" s="92" t="s">
        <v>7035</v>
      </c>
      <c r="C6566" s="81" t="str">
        <f t="shared" si="525"/>
        <v/>
      </c>
      <c r="D6566" s="82">
        <v>313.28</v>
      </c>
      <c r="E6566" s="94" t="s">
        <v>245</v>
      </c>
      <c r="F6566" s="84">
        <f t="shared" si="526"/>
        <v>382.2016</v>
      </c>
      <c r="G6566" s="95" t="s">
        <v>246</v>
      </c>
      <c r="H6566" s="69"/>
      <c r="J6566" s="76"/>
      <c r="K6566" s="88"/>
      <c r="N6566" s="18"/>
      <c r="P6566" s="4">
        <v>74.0</v>
      </c>
      <c r="Q6566" s="4"/>
      <c r="R6566" s="4"/>
      <c r="S6566" s="21"/>
      <c r="T6566" s="21"/>
      <c r="V6566" s="89"/>
      <c r="Z6566" s="73"/>
      <c r="AA6566" s="73">
        <v>14.998778998779002</v>
      </c>
      <c r="AB6566" s="4"/>
      <c r="AC6566" s="74"/>
      <c r="AD6566" s="75"/>
      <c r="AE6566" s="75"/>
      <c r="AF6566" s="76"/>
      <c r="AJ6566" s="90">
        <v>3102001.0</v>
      </c>
      <c r="AK6566" s="18"/>
      <c r="AL6566" s="18">
        <f t="shared" si="527"/>
        <v>0</v>
      </c>
      <c r="AO6566" s="8">
        <v>19.998092652309822</v>
      </c>
      <c r="AT6566" s="18"/>
      <c r="AU6566" s="91"/>
    </row>
    <row r="6567" ht="12.0" customHeight="1">
      <c r="A6567" s="97">
        <v>5604002.0</v>
      </c>
      <c r="B6567" s="92" t="s">
        <v>7036</v>
      </c>
      <c r="C6567" s="81" t="str">
        <f t="shared" si="525"/>
        <v/>
      </c>
      <c r="D6567" s="82">
        <v>694.87</v>
      </c>
      <c r="E6567" s="94" t="s">
        <v>245</v>
      </c>
      <c r="F6567" s="84">
        <f t="shared" si="526"/>
        <v>847.7414</v>
      </c>
      <c r="G6567" s="95" t="s">
        <v>252</v>
      </c>
      <c r="H6567" s="69"/>
      <c r="J6567" s="76"/>
      <c r="K6567" s="88"/>
      <c r="N6567" s="18"/>
      <c r="P6567" s="4">
        <v>74.0</v>
      </c>
      <c r="Q6567" s="4"/>
      <c r="R6567" s="4"/>
      <c r="S6567" s="21"/>
      <c r="T6567" s="21"/>
      <c r="V6567" s="89"/>
      <c r="Z6567" s="73"/>
      <c r="AA6567" s="73">
        <v>14.99911925312665</v>
      </c>
      <c r="AB6567" s="4"/>
      <c r="AC6567" s="74"/>
      <c r="AD6567" s="75"/>
      <c r="AE6567" s="75"/>
      <c r="AF6567" s="76"/>
      <c r="AJ6567" s="90">
        <v>3102002.0</v>
      </c>
      <c r="AK6567" s="18"/>
      <c r="AL6567" s="18">
        <f t="shared" si="527"/>
        <v>0</v>
      </c>
      <c r="AO6567" s="8">
        <v>207.36741550721294</v>
      </c>
      <c r="AT6567" s="18"/>
      <c r="AU6567" s="91"/>
    </row>
    <row r="6568" ht="12.0" customHeight="1">
      <c r="A6568" s="97">
        <v>5604003.0</v>
      </c>
      <c r="B6568" s="92" t="s">
        <v>7037</v>
      </c>
      <c r="C6568" s="81" t="str">
        <f t="shared" si="525"/>
        <v/>
      </c>
      <c r="D6568" s="82">
        <v>877.36</v>
      </c>
      <c r="E6568" s="94" t="s">
        <v>245</v>
      </c>
      <c r="F6568" s="84">
        <f t="shared" si="526"/>
        <v>1070.3792</v>
      </c>
      <c r="G6568" s="95" t="s">
        <v>252</v>
      </c>
      <c r="H6568" s="69"/>
      <c r="I6568" s="76"/>
      <c r="J6568" s="76"/>
      <c r="K6568" s="88"/>
      <c r="N6568" s="18"/>
      <c r="P6568" s="4">
        <v>74.0</v>
      </c>
      <c r="Q6568" s="4"/>
      <c r="R6568" s="4"/>
      <c r="S6568" s="21"/>
      <c r="T6568" s="21"/>
      <c r="V6568" s="89"/>
      <c r="Z6568" s="73"/>
      <c r="AA6568" s="73">
        <v>14.999215248591796</v>
      </c>
      <c r="AB6568" s="4"/>
      <c r="AC6568" s="74"/>
      <c r="AD6568" s="75"/>
      <c r="AE6568" s="75"/>
      <c r="AF6568" s="76"/>
      <c r="AJ6568" s="90">
        <v>3102003.0</v>
      </c>
      <c r="AK6568" s="18"/>
      <c r="AL6568" s="18">
        <f t="shared" si="527"/>
        <v>0</v>
      </c>
      <c r="AO6568" s="8">
        <v>7.8208592033766156</v>
      </c>
      <c r="AT6568" s="18"/>
      <c r="AU6568" s="91"/>
    </row>
    <row r="6569" ht="12.0" customHeight="1">
      <c r="A6569" s="97">
        <v>5604004.0</v>
      </c>
      <c r="B6569" s="92" t="s">
        <v>7038</v>
      </c>
      <c r="C6569" s="81" t="str">
        <f t="shared" si="525"/>
        <v/>
      </c>
      <c r="D6569" s="82">
        <v>1090.13</v>
      </c>
      <c r="E6569" s="94" t="s">
        <v>245</v>
      </c>
      <c r="F6569" s="84">
        <f t="shared" si="526"/>
        <v>1329.9586</v>
      </c>
      <c r="G6569" s="95" t="s">
        <v>252</v>
      </c>
      <c r="H6569" s="69"/>
      <c r="I6569" s="19" t="s">
        <v>7039</v>
      </c>
      <c r="J6569" s="76"/>
      <c r="K6569" s="88"/>
      <c r="N6569" s="18"/>
      <c r="P6569" s="4">
        <v>74.0</v>
      </c>
      <c r="Q6569" s="4"/>
      <c r="R6569" s="4"/>
      <c r="S6569" s="21"/>
      <c r="T6569" s="21"/>
      <c r="V6569" s="89"/>
      <c r="Z6569" s="73"/>
      <c r="AA6569" s="73">
        <v>14.999508765035301</v>
      </c>
      <c r="AB6569" s="4"/>
      <c r="AC6569" s="74"/>
      <c r="AD6569" s="75"/>
      <c r="AE6569" s="75"/>
      <c r="AF6569" s="76"/>
      <c r="AJ6569" s="90">
        <v>3102004.0</v>
      </c>
      <c r="AK6569" s="18"/>
      <c r="AL6569" s="18">
        <f t="shared" si="527"/>
        <v>0</v>
      </c>
      <c r="AO6569" s="8">
        <v>6.956929685301226</v>
      </c>
      <c r="AT6569" s="18"/>
      <c r="AU6569" s="91"/>
    </row>
    <row r="6570" ht="12.0" customHeight="1">
      <c r="A6570" s="97">
        <v>5604005.0</v>
      </c>
      <c r="B6570" s="92" t="s">
        <v>7040</v>
      </c>
      <c r="C6570" s="81" t="str">
        <f t="shared" si="525"/>
        <v/>
      </c>
      <c r="D6570" s="82">
        <v>1504.17</v>
      </c>
      <c r="E6570" s="94" t="s">
        <v>245</v>
      </c>
      <c r="F6570" s="84">
        <f t="shared" si="526"/>
        <v>1835.0874</v>
      </c>
      <c r="G6570" s="95" t="s">
        <v>252</v>
      </c>
      <c r="H6570" s="69"/>
      <c r="J6570" s="76"/>
      <c r="K6570" s="88"/>
      <c r="N6570" s="18"/>
      <c r="P6570" s="4">
        <v>74.0</v>
      </c>
      <c r="Q6570" s="4"/>
      <c r="R6570" s="4"/>
      <c r="S6570" s="21"/>
      <c r="T6570" s="21"/>
      <c r="V6570" s="89"/>
      <c r="Z6570" s="73"/>
      <c r="AA6570" s="73">
        <v>14.999491404740112</v>
      </c>
      <c r="AB6570" s="4"/>
      <c r="AC6570" s="74"/>
      <c r="AD6570" s="75"/>
      <c r="AE6570" s="75"/>
      <c r="AF6570" s="76"/>
      <c r="AJ6570" s="90">
        <v>3102005.0</v>
      </c>
      <c r="AK6570" s="18"/>
      <c r="AL6570" s="18">
        <f t="shared" si="527"/>
        <v>0</v>
      </c>
      <c r="AO6570" s="8">
        <v>4.165085703330862</v>
      </c>
      <c r="AT6570" s="18"/>
      <c r="AU6570" s="91"/>
    </row>
    <row r="6571" ht="12.0" customHeight="1">
      <c r="A6571" s="97">
        <v>5604006.0</v>
      </c>
      <c r="B6571" s="92" t="s">
        <v>7041</v>
      </c>
      <c r="C6571" s="81" t="str">
        <f t="shared" si="525"/>
        <v/>
      </c>
      <c r="D6571" s="82">
        <v>2234.68</v>
      </c>
      <c r="E6571" s="94" t="s">
        <v>245</v>
      </c>
      <c r="F6571" s="84">
        <f t="shared" si="526"/>
        <v>2726.3096</v>
      </c>
      <c r="G6571" s="95" t="s">
        <v>246</v>
      </c>
      <c r="H6571" s="69"/>
      <c r="J6571" s="76"/>
      <c r="K6571" s="88"/>
      <c r="N6571" s="18"/>
      <c r="P6571" s="4">
        <v>74.0</v>
      </c>
      <c r="Q6571" s="4"/>
      <c r="R6571" s="4"/>
      <c r="S6571" s="21"/>
      <c r="T6571" s="21"/>
      <c r="V6571" s="89"/>
      <c r="Z6571" s="73"/>
      <c r="AA6571" s="73">
        <v>14.999828831604532</v>
      </c>
      <c r="AB6571" s="4"/>
      <c r="AC6571" s="74"/>
      <c r="AD6571" s="75"/>
      <c r="AE6571" s="75"/>
      <c r="AF6571" s="76"/>
      <c r="AJ6571" s="90">
        <v>3102006.0</v>
      </c>
      <c r="AK6571" s="18"/>
      <c r="AL6571" s="18">
        <f t="shared" si="527"/>
        <v>0</v>
      </c>
      <c r="AO6571" s="8">
        <v>3.5822813580547908</v>
      </c>
      <c r="AT6571" s="18"/>
      <c r="AU6571" s="91"/>
    </row>
    <row r="6572" ht="12.0" customHeight="1">
      <c r="A6572" s="97">
        <v>5603017.0</v>
      </c>
      <c r="B6572" s="92" t="s">
        <v>7042</v>
      </c>
      <c r="C6572" s="81" t="str">
        <f t="shared" si="525"/>
        <v/>
      </c>
      <c r="D6572" s="82">
        <v>682.7</v>
      </c>
      <c r="E6572" s="94" t="s">
        <v>245</v>
      </c>
      <c r="F6572" s="84">
        <f t="shared" si="526"/>
        <v>832.894</v>
      </c>
      <c r="G6572" s="95" t="s">
        <v>246</v>
      </c>
      <c r="H6572" s="69"/>
      <c r="I6572" s="76"/>
      <c r="J6572" s="76"/>
      <c r="K6572" s="88"/>
      <c r="N6572" s="18"/>
      <c r="P6572" s="4">
        <v>74.0</v>
      </c>
      <c r="Q6572" s="4"/>
      <c r="R6572" s="4"/>
      <c r="S6572" s="21"/>
      <c r="T6572" s="21"/>
      <c r="V6572" s="89"/>
      <c r="Z6572" s="73"/>
      <c r="AA6572" s="73">
        <v>14.999663835413813</v>
      </c>
      <c r="AB6572" s="4"/>
      <c r="AC6572" s="74"/>
      <c r="AD6572" s="75"/>
      <c r="AE6572" s="75"/>
      <c r="AF6572" s="76"/>
      <c r="AJ6572" s="90">
        <v>3103017.0</v>
      </c>
      <c r="AK6572" s="18"/>
      <c r="AL6572" s="18">
        <f t="shared" si="527"/>
        <v>0</v>
      </c>
      <c r="AO6572" s="8">
        <v>7.537976280824663</v>
      </c>
      <c r="AT6572" s="18"/>
      <c r="AU6572" s="91"/>
    </row>
    <row r="6573" ht="12.0" customHeight="1">
      <c r="A6573" s="97">
        <v>5603018.0</v>
      </c>
      <c r="B6573" s="92" t="s">
        <v>7043</v>
      </c>
      <c r="C6573" s="81" t="str">
        <f t="shared" si="525"/>
        <v/>
      </c>
      <c r="D6573" s="82">
        <v>1098.61</v>
      </c>
      <c r="E6573" s="94" t="s">
        <v>245</v>
      </c>
      <c r="F6573" s="84">
        <f t="shared" si="526"/>
        <v>1340.3042</v>
      </c>
      <c r="G6573" s="95" t="s">
        <v>252</v>
      </c>
      <c r="H6573" s="69"/>
      <c r="I6573" s="87" t="s">
        <v>2166</v>
      </c>
      <c r="J6573" s="76"/>
      <c r="K6573" s="88"/>
      <c r="N6573" s="18"/>
      <c r="P6573" s="4">
        <v>74.0</v>
      </c>
      <c r="Q6573" s="4"/>
      <c r="R6573" s="4"/>
      <c r="S6573" s="21"/>
      <c r="T6573" s="21"/>
      <c r="V6573" s="89"/>
      <c r="Z6573" s="73"/>
      <c r="AA6573" s="73">
        <v>15.000557072029395</v>
      </c>
      <c r="AB6573" s="4"/>
      <c r="AC6573" s="74"/>
      <c r="AD6573" s="75"/>
      <c r="AE6573" s="75"/>
      <c r="AF6573" s="76"/>
      <c r="AJ6573" s="90">
        <v>3103018.0</v>
      </c>
      <c r="AK6573" s="18"/>
      <c r="AL6573" s="18">
        <f t="shared" si="527"/>
        <v>0</v>
      </c>
      <c r="AO6573" s="8">
        <v>2.342162413345299</v>
      </c>
      <c r="AT6573" s="18"/>
      <c r="AU6573" s="91"/>
    </row>
    <row r="6574" ht="12.0" customHeight="1">
      <c r="A6574" s="97">
        <v>5603019.0</v>
      </c>
      <c r="B6574" s="92" t="s">
        <v>7044</v>
      </c>
      <c r="C6574" s="81" t="str">
        <f t="shared" si="525"/>
        <v/>
      </c>
      <c r="D6574" s="82">
        <v>1538.07</v>
      </c>
      <c r="E6574" s="94" t="s">
        <v>245</v>
      </c>
      <c r="F6574" s="84">
        <f t="shared" si="526"/>
        <v>1876.4454</v>
      </c>
      <c r="G6574" s="95" t="s">
        <v>252</v>
      </c>
      <c r="H6574" s="69"/>
      <c r="I6574" s="187" t="s">
        <v>7045</v>
      </c>
      <c r="J6574" s="76"/>
      <c r="K6574" s="88"/>
      <c r="N6574" s="18"/>
      <c r="P6574" s="4">
        <v>74.0</v>
      </c>
      <c r="Q6574" s="4"/>
      <c r="R6574" s="4"/>
      <c r="S6574" s="21"/>
      <c r="T6574" s="21"/>
      <c r="V6574" s="89"/>
      <c r="Z6574" s="73"/>
      <c r="AA6574" s="73">
        <v>15.000099476752283</v>
      </c>
      <c r="AB6574" s="4"/>
      <c r="AC6574" s="74"/>
      <c r="AD6574" s="75"/>
      <c r="AE6574" s="75"/>
      <c r="AF6574" s="76"/>
      <c r="AJ6574" s="90">
        <v>3103019.0</v>
      </c>
      <c r="AK6574" s="18"/>
      <c r="AL6574" s="18">
        <f t="shared" si="527"/>
        <v>0</v>
      </c>
      <c r="AO6574" s="8">
        <v>4.461193569231305</v>
      </c>
      <c r="AT6574" s="18"/>
      <c r="AU6574" s="91"/>
    </row>
    <row r="6575" ht="12.0" customHeight="1">
      <c r="A6575" s="109">
        <v>5603020.0</v>
      </c>
      <c r="B6575" s="110" t="s">
        <v>7046</v>
      </c>
      <c r="C6575" s="81" t="str">
        <f t="shared" si="525"/>
        <v/>
      </c>
      <c r="D6575" s="82">
        <v>2476.61</v>
      </c>
      <c r="E6575" s="121" t="s">
        <v>245</v>
      </c>
      <c r="F6575" s="128">
        <f t="shared" si="526"/>
        <v>3021.4642</v>
      </c>
      <c r="G6575" s="112" t="s">
        <v>246</v>
      </c>
      <c r="H6575" s="69"/>
      <c r="I6575" s="188"/>
      <c r="J6575" s="76"/>
      <c r="K6575" s="88"/>
      <c r="N6575" s="18"/>
      <c r="P6575" s="4">
        <v>74.0</v>
      </c>
      <c r="Q6575" s="4"/>
      <c r="R6575" s="4"/>
      <c r="S6575" s="21"/>
      <c r="T6575" s="21"/>
      <c r="V6575" s="89"/>
      <c r="Z6575" s="73"/>
      <c r="AA6575" s="73">
        <v>14.99987644253342</v>
      </c>
      <c r="AB6575" s="4"/>
      <c r="AC6575" s="74"/>
      <c r="AD6575" s="75"/>
      <c r="AE6575" s="75"/>
      <c r="AF6575" s="76"/>
      <c r="AJ6575" s="90">
        <v>3103020.0</v>
      </c>
      <c r="AK6575" s="18"/>
      <c r="AL6575" s="18">
        <f t="shared" si="527"/>
        <v>0</v>
      </c>
      <c r="AO6575" s="8">
        <v>58.18223736521917</v>
      </c>
      <c r="AT6575" s="18"/>
      <c r="AU6575" s="91"/>
    </row>
    <row r="6576" ht="60.0" customHeight="1">
      <c r="A6576" s="62">
        <v>239.0</v>
      </c>
      <c r="B6576" s="113" t="s">
        <v>7047</v>
      </c>
      <c r="C6576" s="66"/>
      <c r="D6576" s="82"/>
      <c r="E6576" s="66"/>
      <c r="F6576" s="114"/>
      <c r="G6576" s="68"/>
      <c r="H6576" s="69"/>
      <c r="I6576" s="70">
        <v>0.0</v>
      </c>
      <c r="J6576" s="71"/>
      <c r="K6576" s="71"/>
      <c r="N6576" s="18"/>
      <c r="P6576" s="4">
        <v>75.0</v>
      </c>
      <c r="Q6576" s="4"/>
      <c r="R6576" s="5"/>
      <c r="S6576" s="21"/>
      <c r="T6576" s="21"/>
      <c r="V6576" s="72"/>
      <c r="Z6576" s="73"/>
      <c r="AA6576" s="73"/>
      <c r="AB6576" s="4"/>
      <c r="AC6576" s="74"/>
      <c r="AD6576" s="75"/>
      <c r="AE6576" s="75"/>
      <c r="AF6576" s="76"/>
      <c r="AJ6576" s="90"/>
      <c r="AK6576" s="18"/>
      <c r="AL6576" s="18"/>
      <c r="AT6576" s="18"/>
      <c r="AU6576" s="91"/>
    </row>
    <row r="6577" ht="12.0" customHeight="1">
      <c r="A6577" s="79">
        <v>5601048.0</v>
      </c>
      <c r="B6577" s="80" t="s">
        <v>7048</v>
      </c>
      <c r="C6577" s="81" t="str">
        <f t="shared" ref="C6577:C6592" si="528">IF(MROUND(AL6577/(AO6577*F6577),1)=0,"",MROUND(AL6577/(AO6577*F6577),1))</f>
        <v/>
      </c>
      <c r="D6577" s="82">
        <v>257.55</v>
      </c>
      <c r="E6577" s="83" t="s">
        <v>245</v>
      </c>
      <c r="F6577" s="84">
        <f t="shared" ref="F6577:F6592" si="529">D6577*1.22</f>
        <v>314.211</v>
      </c>
      <c r="G6577" s="85" t="s">
        <v>246</v>
      </c>
      <c r="H6577" s="69"/>
      <c r="I6577" s="192" t="s">
        <v>7049</v>
      </c>
      <c r="J6577" s="76"/>
      <c r="K6577" s="88"/>
      <c r="N6577" s="18"/>
      <c r="P6577" s="4">
        <v>75.0</v>
      </c>
      <c r="Q6577" s="4"/>
      <c r="R6577" s="4"/>
      <c r="S6577" s="21"/>
      <c r="T6577" s="21"/>
      <c r="V6577" s="89"/>
      <c r="Z6577" s="73"/>
      <c r="AA6577" s="73">
        <v>14.999405964120228</v>
      </c>
      <c r="AB6577" s="4"/>
      <c r="AC6577" s="74"/>
      <c r="AD6577" s="75"/>
      <c r="AE6577" s="75"/>
      <c r="AF6577" s="76"/>
      <c r="AJ6577" s="90">
        <v>3101048.0</v>
      </c>
      <c r="AK6577" s="18"/>
      <c r="AL6577" s="18">
        <f t="shared" ref="AL6577:AL6592" si="530">$I$6576/16</f>
        <v>0</v>
      </c>
      <c r="AO6577" s="8">
        <v>1.3894913971016223</v>
      </c>
      <c r="AT6577" s="18"/>
      <c r="AU6577" s="91"/>
    </row>
    <row r="6578" ht="12.0" customHeight="1">
      <c r="A6578" s="97">
        <v>5601049.0</v>
      </c>
      <c r="B6578" s="92" t="s">
        <v>7050</v>
      </c>
      <c r="C6578" s="81" t="str">
        <f t="shared" si="528"/>
        <v/>
      </c>
      <c r="D6578" s="82">
        <v>430.43</v>
      </c>
      <c r="E6578" s="94" t="s">
        <v>245</v>
      </c>
      <c r="F6578" s="84">
        <f t="shared" si="529"/>
        <v>525.1246</v>
      </c>
      <c r="G6578" s="95" t="s">
        <v>252</v>
      </c>
      <c r="H6578" s="69"/>
      <c r="J6578" s="76"/>
      <c r="K6578" s="88"/>
      <c r="N6578" s="18"/>
      <c r="P6578" s="4">
        <v>75.0</v>
      </c>
      <c r="Q6578" s="4"/>
      <c r="R6578" s="4"/>
      <c r="S6578" s="21"/>
      <c r="T6578" s="21"/>
      <c r="V6578" s="89"/>
      <c r="Z6578" s="73"/>
      <c r="AA6578" s="73">
        <v>15.0007109341675</v>
      </c>
      <c r="AB6578" s="4"/>
      <c r="AC6578" s="74"/>
      <c r="AD6578" s="75"/>
      <c r="AE6578" s="75"/>
      <c r="AF6578" s="76"/>
      <c r="AJ6578" s="90">
        <v>3101049.0</v>
      </c>
      <c r="AK6578" s="18"/>
      <c r="AL6578" s="18">
        <f t="shared" si="530"/>
        <v>0</v>
      </c>
      <c r="AO6578" s="8">
        <v>0.4699041566303319</v>
      </c>
      <c r="AT6578" s="18"/>
      <c r="AU6578" s="91"/>
    </row>
    <row r="6579" ht="12.0" customHeight="1">
      <c r="A6579" s="97">
        <v>5601050.0</v>
      </c>
      <c r="B6579" s="92" t="s">
        <v>7051</v>
      </c>
      <c r="C6579" s="81" t="str">
        <f t="shared" si="528"/>
        <v/>
      </c>
      <c r="D6579" s="82">
        <v>602.19</v>
      </c>
      <c r="E6579" s="94" t="s">
        <v>245</v>
      </c>
      <c r="F6579" s="84">
        <f t="shared" si="529"/>
        <v>734.6718</v>
      </c>
      <c r="G6579" s="95" t="s">
        <v>274</v>
      </c>
      <c r="H6579" s="69"/>
      <c r="J6579" s="100"/>
      <c r="K6579" s="88"/>
      <c r="N6579" s="18"/>
      <c r="P6579" s="4">
        <v>75.0</v>
      </c>
      <c r="Q6579" s="4"/>
      <c r="R6579" s="4"/>
      <c r="S6579" s="21"/>
      <c r="T6579" s="21"/>
      <c r="V6579" s="89"/>
      <c r="Z6579" s="73"/>
      <c r="AA6579" s="73">
        <v>15.000762233853337</v>
      </c>
      <c r="AB6579" s="4"/>
      <c r="AC6579" s="74"/>
      <c r="AD6579" s="75"/>
      <c r="AE6579" s="75"/>
      <c r="AF6579" s="76"/>
      <c r="AJ6579" s="90">
        <v>3101050.0</v>
      </c>
      <c r="AK6579" s="18"/>
      <c r="AL6579" s="18">
        <f t="shared" si="530"/>
        <v>0</v>
      </c>
      <c r="AO6579" s="8">
        <v>0.38141677857889533</v>
      </c>
      <c r="AT6579" s="18"/>
      <c r="AU6579" s="91"/>
    </row>
    <row r="6580" ht="12.0" customHeight="1">
      <c r="A6580" s="97">
        <v>5601051.0</v>
      </c>
      <c r="B6580" s="92" t="s">
        <v>7052</v>
      </c>
      <c r="C6580" s="81" t="str">
        <f t="shared" si="528"/>
        <v/>
      </c>
      <c r="D6580" s="82">
        <v>764.53</v>
      </c>
      <c r="E6580" s="94" t="s">
        <v>245</v>
      </c>
      <c r="F6580" s="84">
        <f t="shared" si="529"/>
        <v>932.7266</v>
      </c>
      <c r="G6580" s="95" t="s">
        <v>274</v>
      </c>
      <c r="H6580" s="69"/>
      <c r="J6580" s="100"/>
      <c r="K6580" s="88"/>
      <c r="N6580" s="18"/>
      <c r="P6580" s="4">
        <v>75.0</v>
      </c>
      <c r="Q6580" s="4"/>
      <c r="R6580" s="4"/>
      <c r="S6580" s="21"/>
      <c r="T6580" s="21"/>
      <c r="V6580" s="89"/>
      <c r="Z6580" s="73"/>
      <c r="AA6580" s="73">
        <v>14.999599743836058</v>
      </c>
      <c r="AB6580" s="4"/>
      <c r="AC6580" s="74"/>
      <c r="AD6580" s="75"/>
      <c r="AE6580" s="75"/>
      <c r="AF6580" s="76"/>
      <c r="AJ6580" s="90">
        <v>3101051.0</v>
      </c>
      <c r="AK6580" s="18"/>
      <c r="AL6580" s="18">
        <f t="shared" si="530"/>
        <v>0</v>
      </c>
      <c r="AO6580" s="8">
        <v>0.2880587145003026</v>
      </c>
      <c r="AT6580" s="18"/>
      <c r="AU6580" s="91"/>
    </row>
    <row r="6581" ht="12.0" customHeight="1">
      <c r="A6581" s="97">
        <v>5601052.0</v>
      </c>
      <c r="B6581" s="92" t="s">
        <v>7053</v>
      </c>
      <c r="C6581" s="81" t="str">
        <f t="shared" si="528"/>
        <v/>
      </c>
      <c r="D6581" s="82">
        <v>1080.74</v>
      </c>
      <c r="E6581" s="94" t="s">
        <v>245</v>
      </c>
      <c r="F6581" s="84">
        <f t="shared" si="529"/>
        <v>1318.5028</v>
      </c>
      <c r="G6581" s="95" t="s">
        <v>252</v>
      </c>
      <c r="H6581" s="69"/>
      <c r="J6581" s="76"/>
      <c r="K6581" s="88"/>
      <c r="N6581" s="18"/>
      <c r="P6581" s="4">
        <v>75.0</v>
      </c>
      <c r="Q6581" s="4"/>
      <c r="R6581" s="4"/>
      <c r="S6581" s="21"/>
      <c r="T6581" s="21"/>
      <c r="V6581" s="89"/>
      <c r="Z6581" s="73"/>
      <c r="AA6581" s="73">
        <v>14.999646067813416</v>
      </c>
      <c r="AB6581" s="4"/>
      <c r="AC6581" s="74"/>
      <c r="AD6581" s="75"/>
      <c r="AE6581" s="75"/>
      <c r="AF6581" s="76"/>
      <c r="AJ6581" s="90">
        <v>3101052.0</v>
      </c>
      <c r="AK6581" s="18"/>
      <c r="AL6581" s="18">
        <f t="shared" si="530"/>
        <v>0</v>
      </c>
      <c r="AO6581" s="8">
        <v>0.31088661724088096</v>
      </c>
      <c r="AT6581" s="18"/>
      <c r="AU6581" s="91"/>
    </row>
    <row r="6582" ht="12.0" customHeight="1">
      <c r="A6582" s="97">
        <v>5601053.0</v>
      </c>
      <c r="B6582" s="92" t="s">
        <v>7054</v>
      </c>
      <c r="C6582" s="81" t="str">
        <f t="shared" si="528"/>
        <v/>
      </c>
      <c r="D6582" s="82">
        <v>1662.4</v>
      </c>
      <c r="E6582" s="94" t="s">
        <v>245</v>
      </c>
      <c r="F6582" s="84">
        <f t="shared" si="529"/>
        <v>2028.128</v>
      </c>
      <c r="G6582" s="95" t="s">
        <v>246</v>
      </c>
      <c r="H6582" s="69"/>
      <c r="J6582" s="76"/>
      <c r="K6582" s="88"/>
      <c r="N6582" s="18"/>
      <c r="P6582" s="4">
        <v>75.0</v>
      </c>
      <c r="Q6582" s="4"/>
      <c r="R6582" s="4"/>
      <c r="S6582" s="21"/>
      <c r="T6582" s="21"/>
      <c r="V6582" s="89"/>
      <c r="Z6582" s="73"/>
      <c r="AA6582" s="73">
        <v>15.000046018057489</v>
      </c>
      <c r="AB6582" s="4"/>
      <c r="AC6582" s="74"/>
      <c r="AD6582" s="75"/>
      <c r="AE6582" s="75"/>
      <c r="AF6582" s="76"/>
      <c r="AJ6582" s="90">
        <v>3101053.0</v>
      </c>
      <c r="AK6582" s="18"/>
      <c r="AL6582" s="18">
        <f t="shared" si="530"/>
        <v>0</v>
      </c>
      <c r="AO6582" s="8">
        <v>0.4230994566795996</v>
      </c>
      <c r="AT6582" s="18"/>
      <c r="AU6582" s="91"/>
    </row>
    <row r="6583" ht="12.0" customHeight="1">
      <c r="A6583" s="97">
        <v>5604007.0</v>
      </c>
      <c r="B6583" s="92" t="s">
        <v>7055</v>
      </c>
      <c r="C6583" s="81" t="str">
        <f t="shared" si="528"/>
        <v/>
      </c>
      <c r="D6583" s="82">
        <v>318.53</v>
      </c>
      <c r="E6583" s="94" t="s">
        <v>245</v>
      </c>
      <c r="F6583" s="84">
        <f t="shared" si="529"/>
        <v>388.6066</v>
      </c>
      <c r="G6583" s="95" t="s">
        <v>246</v>
      </c>
      <c r="H6583" s="69"/>
      <c r="J6583" s="76"/>
      <c r="K6583" s="88"/>
      <c r="N6583" s="18"/>
      <c r="P6583" s="4">
        <v>75.0</v>
      </c>
      <c r="Q6583" s="4"/>
      <c r="R6583" s="4"/>
      <c r="S6583" s="21"/>
      <c r="T6583" s="21"/>
      <c r="V6583" s="89"/>
      <c r="Z6583" s="73"/>
      <c r="AA6583" s="73">
        <v>15.001441060620621</v>
      </c>
      <c r="AB6583" s="4"/>
      <c r="AC6583" s="74"/>
      <c r="AD6583" s="75"/>
      <c r="AE6583" s="75"/>
      <c r="AF6583" s="76"/>
      <c r="AJ6583" s="90">
        <v>3102007.0</v>
      </c>
      <c r="AK6583" s="18"/>
      <c r="AL6583" s="18">
        <f t="shared" si="530"/>
        <v>0</v>
      </c>
      <c r="AO6583" s="8">
        <v>16.363244065023313</v>
      </c>
      <c r="AT6583" s="18"/>
      <c r="AU6583" s="91"/>
    </row>
    <row r="6584" ht="12.0" customHeight="1">
      <c r="A6584" s="97">
        <v>5604008.0</v>
      </c>
      <c r="B6584" s="92" t="s">
        <v>7056</v>
      </c>
      <c r="C6584" s="81" t="str">
        <f t="shared" si="528"/>
        <v/>
      </c>
      <c r="D6584" s="82">
        <v>695.82</v>
      </c>
      <c r="E6584" s="94" t="s">
        <v>245</v>
      </c>
      <c r="F6584" s="84">
        <f t="shared" si="529"/>
        <v>848.9004</v>
      </c>
      <c r="G6584" s="95" t="s">
        <v>252</v>
      </c>
      <c r="H6584" s="69"/>
      <c r="J6584" s="76"/>
      <c r="K6584" s="88"/>
      <c r="N6584" s="18"/>
      <c r="P6584" s="4">
        <v>75.0</v>
      </c>
      <c r="Q6584" s="4"/>
      <c r="R6584" s="4"/>
      <c r="S6584" s="21"/>
      <c r="T6584" s="21"/>
      <c r="V6584" s="89"/>
      <c r="Z6584" s="73"/>
      <c r="AA6584" s="73">
        <v>15.000989511181473</v>
      </c>
      <c r="AB6584" s="4"/>
      <c r="AC6584" s="74"/>
      <c r="AD6584" s="75"/>
      <c r="AE6584" s="75"/>
      <c r="AF6584" s="76"/>
      <c r="AJ6584" s="90">
        <v>3102008.0</v>
      </c>
      <c r="AK6584" s="18"/>
      <c r="AL6584" s="18">
        <f t="shared" si="530"/>
        <v>0</v>
      </c>
      <c r="AO6584" s="8">
        <v>13.278824528738168</v>
      </c>
      <c r="AT6584" s="18"/>
      <c r="AU6584" s="91"/>
    </row>
    <row r="6585" ht="12.0" customHeight="1">
      <c r="A6585" s="97">
        <v>5604009.0</v>
      </c>
      <c r="B6585" s="92" t="s">
        <v>7057</v>
      </c>
      <c r="C6585" s="81" t="str">
        <f t="shared" si="528"/>
        <v/>
      </c>
      <c r="D6585" s="82">
        <v>973.42</v>
      </c>
      <c r="E6585" s="94" t="s">
        <v>245</v>
      </c>
      <c r="F6585" s="84">
        <f t="shared" si="529"/>
        <v>1187.5724</v>
      </c>
      <c r="G6585" s="95" t="s">
        <v>252</v>
      </c>
      <c r="H6585" s="69"/>
      <c r="I6585" s="76"/>
      <c r="J6585" s="76"/>
      <c r="K6585" s="88"/>
      <c r="N6585" s="18"/>
      <c r="P6585" s="4">
        <v>75.0</v>
      </c>
      <c r="Q6585" s="4"/>
      <c r="R6585" s="4"/>
      <c r="S6585" s="21"/>
      <c r="T6585" s="21"/>
      <c r="V6585" s="89"/>
      <c r="Z6585" s="73"/>
      <c r="AA6585" s="73">
        <v>14.999528464996388</v>
      </c>
      <c r="AB6585" s="4"/>
      <c r="AC6585" s="74"/>
      <c r="AD6585" s="75"/>
      <c r="AE6585" s="75"/>
      <c r="AF6585" s="76"/>
      <c r="AJ6585" s="90">
        <v>3102009.0</v>
      </c>
      <c r="AK6585" s="18"/>
      <c r="AL6585" s="18">
        <f t="shared" si="530"/>
        <v>0</v>
      </c>
      <c r="AO6585" s="8">
        <v>2.9411427335877702</v>
      </c>
      <c r="AT6585" s="18"/>
      <c r="AU6585" s="91"/>
    </row>
    <row r="6586" ht="12.0" customHeight="1">
      <c r="A6586" s="97">
        <v>5604010.0</v>
      </c>
      <c r="B6586" s="92" t="s">
        <v>7058</v>
      </c>
      <c r="C6586" s="81" t="str">
        <f t="shared" si="528"/>
        <v/>
      </c>
      <c r="D6586" s="82">
        <v>1184.37</v>
      </c>
      <c r="E6586" s="94" t="s">
        <v>245</v>
      </c>
      <c r="F6586" s="84">
        <f t="shared" si="529"/>
        <v>1444.9314</v>
      </c>
      <c r="G6586" s="95" t="s">
        <v>252</v>
      </c>
      <c r="H6586" s="69"/>
      <c r="I6586" s="19" t="s">
        <v>7039</v>
      </c>
      <c r="J6586" s="76"/>
      <c r="K6586" s="88"/>
      <c r="N6586" s="18"/>
      <c r="P6586" s="4">
        <v>75.0</v>
      </c>
      <c r="Q6586" s="4"/>
      <c r="R6586" s="4"/>
      <c r="S6586" s="21"/>
      <c r="T6586" s="21"/>
      <c r="V6586" s="89"/>
      <c r="Z6586" s="73"/>
      <c r="AA6586" s="73">
        <v>14.999547856192436</v>
      </c>
      <c r="AB6586" s="4"/>
      <c r="AC6586" s="74"/>
      <c r="AD6586" s="75"/>
      <c r="AE6586" s="75"/>
      <c r="AF6586" s="76"/>
      <c r="AJ6586" s="90">
        <v>3102010.0</v>
      </c>
      <c r="AK6586" s="18"/>
      <c r="AL6586" s="18">
        <f t="shared" si="530"/>
        <v>0</v>
      </c>
      <c r="AO6586" s="8">
        <v>5.918217688386673</v>
      </c>
      <c r="AT6586" s="18"/>
      <c r="AU6586" s="91"/>
    </row>
    <row r="6587" ht="12.0" customHeight="1">
      <c r="A6587" s="97">
        <v>5604011.0</v>
      </c>
      <c r="B6587" s="92" t="s">
        <v>7059</v>
      </c>
      <c r="C6587" s="81" t="str">
        <f t="shared" si="528"/>
        <v/>
      </c>
      <c r="D6587" s="82">
        <v>1525.55</v>
      </c>
      <c r="E6587" s="94" t="s">
        <v>245</v>
      </c>
      <c r="F6587" s="84">
        <f t="shared" si="529"/>
        <v>1861.171</v>
      </c>
      <c r="G6587" s="95" t="s">
        <v>252</v>
      </c>
      <c r="H6587" s="69"/>
      <c r="J6587" s="76"/>
      <c r="K6587" s="88"/>
      <c r="N6587" s="18"/>
      <c r="P6587" s="4">
        <v>75.0</v>
      </c>
      <c r="Q6587" s="4"/>
      <c r="R6587" s="4"/>
      <c r="S6587" s="21"/>
      <c r="T6587" s="21"/>
      <c r="V6587" s="89"/>
      <c r="Z6587" s="73"/>
      <c r="AA6587" s="73">
        <v>14.999949853069495</v>
      </c>
      <c r="AB6587" s="4"/>
      <c r="AC6587" s="74"/>
      <c r="AD6587" s="75"/>
      <c r="AE6587" s="75"/>
      <c r="AF6587" s="76"/>
      <c r="AJ6587" s="90">
        <v>3102011.0</v>
      </c>
      <c r="AK6587" s="18"/>
      <c r="AL6587" s="18">
        <f t="shared" si="530"/>
        <v>0</v>
      </c>
      <c r="AO6587" s="8">
        <v>2.8350079967952233</v>
      </c>
      <c r="AT6587" s="18"/>
      <c r="AU6587" s="91"/>
    </row>
    <row r="6588" ht="12.0" customHeight="1">
      <c r="A6588" s="97">
        <v>5604012.0</v>
      </c>
      <c r="B6588" s="92" t="s">
        <v>7060</v>
      </c>
      <c r="C6588" s="81" t="str">
        <f t="shared" si="528"/>
        <v/>
      </c>
      <c r="D6588" s="82">
        <v>2472.35</v>
      </c>
      <c r="E6588" s="94" t="s">
        <v>245</v>
      </c>
      <c r="F6588" s="84">
        <f t="shared" si="529"/>
        <v>3016.267</v>
      </c>
      <c r="G6588" s="95" t="s">
        <v>246</v>
      </c>
      <c r="H6588" s="69"/>
      <c r="J6588" s="76"/>
      <c r="K6588" s="88"/>
      <c r="N6588" s="18"/>
      <c r="P6588" s="4">
        <v>75.0</v>
      </c>
      <c r="Q6588" s="4"/>
      <c r="R6588" s="4"/>
      <c r="S6588" s="21"/>
      <c r="T6588" s="21"/>
      <c r="V6588" s="89"/>
      <c r="Z6588" s="73"/>
      <c r="AA6588" s="73">
        <v>14.999783401097858</v>
      </c>
      <c r="AB6588" s="4"/>
      <c r="AC6588" s="74"/>
      <c r="AD6588" s="75"/>
      <c r="AE6588" s="75"/>
      <c r="AF6588" s="76"/>
      <c r="AJ6588" s="90">
        <v>3102012.0</v>
      </c>
      <c r="AK6588" s="18"/>
      <c r="AL6588" s="18">
        <f t="shared" si="530"/>
        <v>0</v>
      </c>
      <c r="AO6588" s="8">
        <v>6.851509222690812</v>
      </c>
      <c r="AT6588" s="18"/>
      <c r="AU6588" s="91"/>
    </row>
    <row r="6589" ht="12.0" customHeight="1">
      <c r="A6589" s="97">
        <v>5603021.0</v>
      </c>
      <c r="B6589" s="92" t="s">
        <v>7061</v>
      </c>
      <c r="C6589" s="81" t="str">
        <f t="shared" si="528"/>
        <v/>
      </c>
      <c r="D6589" s="82">
        <v>663.55</v>
      </c>
      <c r="E6589" s="94" t="s">
        <v>245</v>
      </c>
      <c r="F6589" s="84">
        <f t="shared" si="529"/>
        <v>809.531</v>
      </c>
      <c r="G6589" s="95" t="s">
        <v>252</v>
      </c>
      <c r="H6589" s="69"/>
      <c r="I6589" s="76"/>
      <c r="J6589" s="76"/>
      <c r="K6589" s="88"/>
      <c r="N6589" s="18"/>
      <c r="P6589" s="4">
        <v>75.0</v>
      </c>
      <c r="Q6589" s="4"/>
      <c r="R6589" s="4"/>
      <c r="S6589" s="21"/>
      <c r="T6589" s="21"/>
      <c r="V6589" s="89"/>
      <c r="Z6589" s="73"/>
      <c r="AA6589" s="73">
        <v>14.999192971938484</v>
      </c>
      <c r="AB6589" s="4"/>
      <c r="AC6589" s="74"/>
      <c r="AD6589" s="75"/>
      <c r="AE6589" s="75"/>
      <c r="AF6589" s="76"/>
      <c r="AJ6589" s="90">
        <v>3103021.0</v>
      </c>
      <c r="AK6589" s="18"/>
      <c r="AL6589" s="18">
        <f t="shared" si="530"/>
        <v>0</v>
      </c>
      <c r="AO6589" s="8">
        <v>9.57306286358465</v>
      </c>
      <c r="AT6589" s="18"/>
      <c r="AU6589" s="91"/>
    </row>
    <row r="6590" ht="12.0" customHeight="1">
      <c r="A6590" s="97">
        <v>5603022.0</v>
      </c>
      <c r="B6590" s="92" t="s">
        <v>7062</v>
      </c>
      <c r="C6590" s="81" t="str">
        <f t="shared" si="528"/>
        <v/>
      </c>
      <c r="D6590" s="82">
        <v>1119.75</v>
      </c>
      <c r="E6590" s="94" t="s">
        <v>245</v>
      </c>
      <c r="F6590" s="84">
        <f t="shared" si="529"/>
        <v>1366.095</v>
      </c>
      <c r="G6590" s="95" t="s">
        <v>252</v>
      </c>
      <c r="H6590" s="69"/>
      <c r="I6590" s="87" t="s">
        <v>2166</v>
      </c>
      <c r="J6590" s="76"/>
      <c r="K6590" s="88"/>
      <c r="N6590" s="18"/>
      <c r="P6590" s="4">
        <v>75.0</v>
      </c>
      <c r="Q6590" s="4"/>
      <c r="R6590" s="4"/>
      <c r="S6590" s="21"/>
      <c r="T6590" s="21"/>
      <c r="V6590" s="89"/>
      <c r="Z6590" s="73"/>
      <c r="AA6590" s="73">
        <v>15.000341600054654</v>
      </c>
      <c r="AB6590" s="4"/>
      <c r="AC6590" s="74"/>
      <c r="AD6590" s="75"/>
      <c r="AE6590" s="75"/>
      <c r="AF6590" s="76"/>
      <c r="AJ6590" s="90">
        <v>3103022.0</v>
      </c>
      <c r="AK6590" s="18"/>
      <c r="AL6590" s="18">
        <f t="shared" si="530"/>
        <v>0</v>
      </c>
      <c r="AO6590" s="8">
        <v>7.563878970714819</v>
      </c>
      <c r="AT6590" s="18"/>
      <c r="AU6590" s="91"/>
    </row>
    <row r="6591" ht="12.0" customHeight="1">
      <c r="A6591" s="97">
        <v>5603023.0</v>
      </c>
      <c r="B6591" s="92" t="s">
        <v>7063</v>
      </c>
      <c r="C6591" s="81" t="str">
        <f t="shared" si="528"/>
        <v/>
      </c>
      <c r="D6591" s="82">
        <v>1499.94</v>
      </c>
      <c r="E6591" s="94" t="s">
        <v>245</v>
      </c>
      <c r="F6591" s="84">
        <f t="shared" si="529"/>
        <v>1829.9268</v>
      </c>
      <c r="G6591" s="95" t="s">
        <v>252</v>
      </c>
      <c r="H6591" s="69"/>
      <c r="I6591" s="187" t="s">
        <v>7064</v>
      </c>
      <c r="J6591" s="76"/>
      <c r="K6591" s="88"/>
      <c r="N6591" s="18"/>
      <c r="P6591" s="4">
        <v>75.0</v>
      </c>
      <c r="Q6591" s="4"/>
      <c r="R6591" s="4"/>
      <c r="S6591" s="21"/>
      <c r="T6591" s="21"/>
      <c r="V6591" s="89"/>
      <c r="Z6591" s="73"/>
      <c r="AA6591" s="73">
        <v>14.999897994573317</v>
      </c>
      <c r="AB6591" s="4"/>
      <c r="AC6591" s="74"/>
      <c r="AD6591" s="75"/>
      <c r="AE6591" s="75"/>
      <c r="AF6591" s="76"/>
      <c r="AJ6591" s="90">
        <v>3103023.0</v>
      </c>
      <c r="AK6591" s="18"/>
      <c r="AL6591" s="18">
        <f t="shared" si="530"/>
        <v>0</v>
      </c>
      <c r="AO6591" s="8">
        <v>13.55201626496871</v>
      </c>
      <c r="AT6591" s="18"/>
      <c r="AU6591" s="91"/>
    </row>
    <row r="6592" ht="12.0" customHeight="1">
      <c r="A6592" s="109">
        <v>5603024.0</v>
      </c>
      <c r="B6592" s="110" t="s">
        <v>7065</v>
      </c>
      <c r="C6592" s="81" t="str">
        <f t="shared" si="528"/>
        <v/>
      </c>
      <c r="D6592" s="82">
        <v>2464.13</v>
      </c>
      <c r="E6592" s="121" t="s">
        <v>245</v>
      </c>
      <c r="F6592" s="128">
        <f t="shared" si="529"/>
        <v>3006.2386</v>
      </c>
      <c r="G6592" s="112" t="s">
        <v>246</v>
      </c>
      <c r="H6592" s="69"/>
      <c r="I6592" s="188"/>
      <c r="J6592" s="76"/>
      <c r="K6592" s="88"/>
      <c r="N6592" s="18"/>
      <c r="P6592" s="4">
        <v>75.0</v>
      </c>
      <c r="Q6592" s="4"/>
      <c r="R6592" s="4"/>
      <c r="S6592" s="21"/>
      <c r="T6592" s="21"/>
      <c r="V6592" s="89"/>
      <c r="Z6592" s="73"/>
      <c r="AA6592" s="73">
        <v>15.000124183493526</v>
      </c>
      <c r="AB6592" s="4"/>
      <c r="AC6592" s="74"/>
      <c r="AD6592" s="75"/>
      <c r="AE6592" s="75"/>
      <c r="AF6592" s="76"/>
      <c r="AJ6592" s="90">
        <v>3103024.0</v>
      </c>
      <c r="AK6592" s="18"/>
      <c r="AL6592" s="18">
        <f t="shared" si="530"/>
        <v>0</v>
      </c>
      <c r="AO6592" s="8">
        <v>41.24610987792947</v>
      </c>
      <c r="AT6592" s="18"/>
      <c r="AU6592" s="91"/>
    </row>
    <row r="6593" ht="60.0" customHeight="1">
      <c r="A6593" s="62">
        <v>240.0</v>
      </c>
      <c r="B6593" s="113" t="s">
        <v>7066</v>
      </c>
      <c r="C6593" s="66"/>
      <c r="D6593" s="82"/>
      <c r="E6593" s="66"/>
      <c r="F6593" s="114"/>
      <c r="G6593" s="68"/>
      <c r="H6593" s="69"/>
      <c r="I6593" s="70">
        <v>0.0</v>
      </c>
      <c r="J6593" s="71"/>
      <c r="K6593" s="71"/>
      <c r="N6593" s="18"/>
      <c r="P6593" s="4">
        <v>76.0</v>
      </c>
      <c r="Q6593" s="4"/>
      <c r="R6593" s="5"/>
      <c r="S6593" s="21"/>
      <c r="T6593" s="21"/>
      <c r="V6593" s="72"/>
      <c r="Z6593" s="73"/>
      <c r="AA6593" s="73"/>
      <c r="AB6593" s="4"/>
      <c r="AC6593" s="74"/>
      <c r="AD6593" s="75"/>
      <c r="AE6593" s="75"/>
      <c r="AF6593" s="76"/>
      <c r="AJ6593" s="90"/>
      <c r="AK6593" s="18"/>
      <c r="AL6593" s="18"/>
      <c r="AT6593" s="18"/>
      <c r="AU6593" s="91"/>
    </row>
    <row r="6594" ht="12.0" customHeight="1">
      <c r="A6594" s="79">
        <v>5601065.0</v>
      </c>
      <c r="B6594" s="80" t="s">
        <v>7067</v>
      </c>
      <c r="C6594" s="81" t="str">
        <f t="shared" ref="C6594:C6609" si="531">IF(MROUND(AL6594/(AO6594*F6594),1)=0,"",MROUND(AL6594/(AO6594*F6594),1))</f>
        <v/>
      </c>
      <c r="D6594" s="82">
        <v>275.13</v>
      </c>
      <c r="E6594" s="83" t="s">
        <v>245</v>
      </c>
      <c r="F6594" s="84">
        <f t="shared" ref="F6594:F6609" si="532">D6594*1.22</f>
        <v>335.6586</v>
      </c>
      <c r="G6594" s="85" t="s">
        <v>246</v>
      </c>
      <c r="H6594" s="69"/>
      <c r="I6594" s="19"/>
      <c r="J6594" s="76"/>
      <c r="K6594" s="88"/>
      <c r="N6594" s="18"/>
      <c r="P6594" s="4">
        <v>76.0</v>
      </c>
      <c r="Q6594" s="4"/>
      <c r="R6594" s="4"/>
      <c r="S6594" s="21"/>
      <c r="T6594" s="21"/>
      <c r="V6594" s="89"/>
      <c r="Z6594" s="73"/>
      <c r="AA6594" s="73">
        <v>14.997497636656831</v>
      </c>
      <c r="AB6594" s="4"/>
      <c r="AC6594" s="74"/>
      <c r="AD6594" s="75"/>
      <c r="AE6594" s="75"/>
      <c r="AF6594" s="76"/>
      <c r="AJ6594" s="90">
        <v>3101065.0</v>
      </c>
      <c r="AK6594" s="18"/>
      <c r="AL6594" s="18">
        <f t="shared" ref="AL6594:AL6609" si="533">$I$6593/16</f>
        <v>0</v>
      </c>
      <c r="AO6594" s="8">
        <v>4.896674786780534</v>
      </c>
      <c r="AT6594" s="18"/>
      <c r="AU6594" s="91"/>
    </row>
    <row r="6595" ht="12.0" customHeight="1">
      <c r="A6595" s="97">
        <v>5601066.0</v>
      </c>
      <c r="B6595" s="92" t="s">
        <v>7068</v>
      </c>
      <c r="C6595" s="81" t="str">
        <f t="shared" si="531"/>
        <v/>
      </c>
      <c r="D6595" s="82">
        <v>464.16</v>
      </c>
      <c r="E6595" s="94" t="s">
        <v>245</v>
      </c>
      <c r="F6595" s="84">
        <f t="shared" si="532"/>
        <v>566.2752</v>
      </c>
      <c r="G6595" s="95" t="s">
        <v>252</v>
      </c>
      <c r="H6595" s="69"/>
      <c r="I6595" s="19" t="s">
        <v>7069</v>
      </c>
      <c r="J6595" s="76"/>
      <c r="K6595" s="88"/>
      <c r="N6595" s="18"/>
      <c r="P6595" s="4">
        <v>76.0</v>
      </c>
      <c r="Q6595" s="4"/>
      <c r="R6595" s="4"/>
      <c r="S6595" s="21"/>
      <c r="T6595" s="21"/>
      <c r="V6595" s="89"/>
      <c r="Z6595" s="73"/>
      <c r="AA6595" s="73">
        <v>14.998681434599163</v>
      </c>
      <c r="AB6595" s="4"/>
      <c r="AC6595" s="74"/>
      <c r="AD6595" s="75"/>
      <c r="AE6595" s="75"/>
      <c r="AF6595" s="76"/>
      <c r="AJ6595" s="90">
        <v>3101066.0</v>
      </c>
      <c r="AK6595" s="18"/>
      <c r="AL6595" s="18">
        <f t="shared" si="533"/>
        <v>0</v>
      </c>
      <c r="AO6595" s="8">
        <v>1.156430594793253</v>
      </c>
      <c r="AT6595" s="18"/>
      <c r="AU6595" s="91"/>
    </row>
    <row r="6596" ht="12.0" customHeight="1">
      <c r="A6596" s="97">
        <v>5601067.0</v>
      </c>
      <c r="B6596" s="92" t="s">
        <v>7070</v>
      </c>
      <c r="C6596" s="81" t="str">
        <f t="shared" si="531"/>
        <v/>
      </c>
      <c r="D6596" s="82">
        <v>597.92</v>
      </c>
      <c r="E6596" s="94" t="s">
        <v>245</v>
      </c>
      <c r="F6596" s="84">
        <f t="shared" si="532"/>
        <v>729.4624</v>
      </c>
      <c r="G6596" s="95" t="s">
        <v>274</v>
      </c>
      <c r="H6596" s="69"/>
      <c r="J6596" s="100"/>
      <c r="K6596" s="88"/>
      <c r="N6596" s="18"/>
      <c r="P6596" s="4">
        <v>76.0</v>
      </c>
      <c r="Q6596" s="4"/>
      <c r="R6596" s="4"/>
      <c r="S6596" s="21"/>
      <c r="T6596" s="21"/>
      <c r="V6596" s="89"/>
      <c r="Z6596" s="73"/>
      <c r="AA6596" s="73">
        <v>15.000383837866892</v>
      </c>
      <c r="AB6596" s="4"/>
      <c r="AC6596" s="74"/>
      <c r="AD6596" s="75"/>
      <c r="AE6596" s="75"/>
      <c r="AF6596" s="76"/>
      <c r="AJ6596" s="90">
        <v>3101067.0</v>
      </c>
      <c r="AK6596" s="18"/>
      <c r="AL6596" s="18">
        <f t="shared" si="533"/>
        <v>0</v>
      </c>
      <c r="AO6596" s="8">
        <v>0.2630895944634366</v>
      </c>
      <c r="AT6596" s="18"/>
      <c r="AU6596" s="91"/>
    </row>
    <row r="6597" ht="12.0" customHeight="1">
      <c r="A6597" s="97">
        <v>5601068.0</v>
      </c>
      <c r="B6597" s="92" t="s">
        <v>7071</v>
      </c>
      <c r="C6597" s="81" t="str">
        <f t="shared" si="531"/>
        <v/>
      </c>
      <c r="D6597" s="82">
        <v>731.21</v>
      </c>
      <c r="E6597" s="94" t="s">
        <v>245</v>
      </c>
      <c r="F6597" s="84">
        <f t="shared" si="532"/>
        <v>892.0762</v>
      </c>
      <c r="G6597" s="95" t="s">
        <v>274</v>
      </c>
      <c r="H6597" s="69"/>
      <c r="J6597" s="100"/>
      <c r="K6597" s="88"/>
      <c r="N6597" s="18"/>
      <c r="P6597" s="4">
        <v>76.0</v>
      </c>
      <c r="Q6597" s="4"/>
      <c r="R6597" s="4"/>
      <c r="S6597" s="21"/>
      <c r="T6597" s="21"/>
      <c r="V6597" s="89"/>
      <c r="Z6597" s="73"/>
      <c r="AA6597" s="73">
        <v>15.000732355464422</v>
      </c>
      <c r="AB6597" s="4"/>
      <c r="AC6597" s="74"/>
      <c r="AD6597" s="75"/>
      <c r="AE6597" s="75"/>
      <c r="AF6597" s="76"/>
      <c r="AJ6597" s="90">
        <v>3101068.0</v>
      </c>
      <c r="AK6597" s="18"/>
      <c r="AL6597" s="18">
        <f t="shared" si="533"/>
        <v>0</v>
      </c>
      <c r="AO6597" s="8">
        <v>0.27589085141877595</v>
      </c>
      <c r="AT6597" s="18"/>
      <c r="AU6597" s="91"/>
    </row>
    <row r="6598" ht="12.0" customHeight="1">
      <c r="A6598" s="97">
        <v>5601069.0</v>
      </c>
      <c r="B6598" s="92" t="s">
        <v>7072</v>
      </c>
      <c r="C6598" s="81" t="str">
        <f t="shared" si="531"/>
        <v/>
      </c>
      <c r="D6598" s="82">
        <v>1020.93</v>
      </c>
      <c r="E6598" s="94" t="s">
        <v>245</v>
      </c>
      <c r="F6598" s="84">
        <f t="shared" si="532"/>
        <v>1245.5346</v>
      </c>
      <c r="G6598" s="95" t="s">
        <v>252</v>
      </c>
      <c r="H6598" s="69"/>
      <c r="J6598" s="76"/>
      <c r="K6598" s="88"/>
      <c r="N6598" s="18"/>
      <c r="P6598" s="4">
        <v>76.0</v>
      </c>
      <c r="Q6598" s="4"/>
      <c r="R6598" s="4"/>
      <c r="S6598" s="21"/>
      <c r="T6598" s="21"/>
      <c r="V6598" s="89"/>
      <c r="Z6598" s="73"/>
      <c r="AA6598" s="73">
        <v>15.000149866618713</v>
      </c>
      <c r="AB6598" s="4"/>
      <c r="AC6598" s="74"/>
      <c r="AD6598" s="75"/>
      <c r="AE6598" s="75"/>
      <c r="AF6598" s="76"/>
      <c r="AJ6598" s="90">
        <v>3101069.0</v>
      </c>
      <c r="AK6598" s="18"/>
      <c r="AL6598" s="18">
        <f t="shared" si="533"/>
        <v>0</v>
      </c>
      <c r="AO6598" s="8">
        <v>0.29421561318794404</v>
      </c>
      <c r="AT6598" s="18"/>
      <c r="AU6598" s="91"/>
    </row>
    <row r="6599" ht="12.0" customHeight="1">
      <c r="A6599" s="97">
        <v>5601070.0</v>
      </c>
      <c r="B6599" s="92" t="s">
        <v>7073</v>
      </c>
      <c r="C6599" s="81" t="str">
        <f t="shared" si="531"/>
        <v/>
      </c>
      <c r="D6599" s="82">
        <v>1650.45</v>
      </c>
      <c r="E6599" s="94" t="s">
        <v>245</v>
      </c>
      <c r="F6599" s="84">
        <f t="shared" si="532"/>
        <v>2013.549</v>
      </c>
      <c r="G6599" s="95" t="s">
        <v>246</v>
      </c>
      <c r="H6599" s="69"/>
      <c r="J6599" s="76"/>
      <c r="K6599" s="88"/>
      <c r="N6599" s="18"/>
      <c r="P6599" s="4">
        <v>76.0</v>
      </c>
      <c r="Q6599" s="4"/>
      <c r="R6599" s="4"/>
      <c r="S6599" s="21"/>
      <c r="T6599" s="21"/>
      <c r="V6599" s="89"/>
      <c r="Z6599" s="73"/>
      <c r="AA6599" s="73">
        <v>15.000324461625468</v>
      </c>
      <c r="AB6599" s="4"/>
      <c r="AC6599" s="74"/>
      <c r="AD6599" s="75"/>
      <c r="AE6599" s="75"/>
      <c r="AF6599" s="76"/>
      <c r="AJ6599" s="90">
        <v>3101070.0</v>
      </c>
      <c r="AK6599" s="18"/>
      <c r="AL6599" s="18">
        <f t="shared" si="533"/>
        <v>0</v>
      </c>
      <c r="AO6599" s="8">
        <v>0.3189319090251254</v>
      </c>
      <c r="AT6599" s="18"/>
      <c r="AU6599" s="91"/>
    </row>
    <row r="6600" ht="12.0" customHeight="1">
      <c r="A6600" s="97">
        <v>5604013.0</v>
      </c>
      <c r="B6600" s="92" t="s">
        <v>7074</v>
      </c>
      <c r="C6600" s="81" t="str">
        <f t="shared" si="531"/>
        <v/>
      </c>
      <c r="D6600" s="82">
        <v>338.27</v>
      </c>
      <c r="E6600" s="94" t="s">
        <v>245</v>
      </c>
      <c r="F6600" s="84">
        <f t="shared" si="532"/>
        <v>412.6894</v>
      </c>
      <c r="G6600" s="95" t="s">
        <v>246</v>
      </c>
      <c r="H6600" s="69"/>
      <c r="J6600" s="76"/>
      <c r="K6600" s="88"/>
      <c r="N6600" s="18"/>
      <c r="P6600" s="4">
        <v>76.0</v>
      </c>
      <c r="Q6600" s="4"/>
      <c r="R6600" s="4"/>
      <c r="S6600" s="21"/>
      <c r="T6600" s="21"/>
      <c r="V6600" s="89"/>
      <c r="Z6600" s="73"/>
      <c r="AA6600" s="73">
        <v>14.999095350099523</v>
      </c>
      <c r="AB6600" s="4"/>
      <c r="AC6600" s="74"/>
      <c r="AD6600" s="75"/>
      <c r="AE6600" s="75"/>
      <c r="AF6600" s="76"/>
      <c r="AJ6600" s="90">
        <v>3102013.0</v>
      </c>
      <c r="AK6600" s="18"/>
      <c r="AL6600" s="18">
        <f t="shared" si="533"/>
        <v>0</v>
      </c>
      <c r="AO6600" s="8">
        <v>16.760628800758663</v>
      </c>
      <c r="AT6600" s="18"/>
      <c r="AU6600" s="91"/>
    </row>
    <row r="6601" ht="12.0" customHeight="1">
      <c r="A6601" s="97">
        <v>5604014.0</v>
      </c>
      <c r="B6601" s="92" t="s">
        <v>7075</v>
      </c>
      <c r="C6601" s="81" t="str">
        <f t="shared" si="531"/>
        <v/>
      </c>
      <c r="D6601" s="82">
        <v>833.67</v>
      </c>
      <c r="E6601" s="94" t="s">
        <v>245</v>
      </c>
      <c r="F6601" s="84">
        <f t="shared" si="532"/>
        <v>1017.0774</v>
      </c>
      <c r="G6601" s="95" t="s">
        <v>252</v>
      </c>
      <c r="H6601" s="69"/>
      <c r="J6601" s="76"/>
      <c r="K6601" s="88"/>
      <c r="N6601" s="18"/>
      <c r="P6601" s="4">
        <v>76.0</v>
      </c>
      <c r="Q6601" s="4"/>
      <c r="R6601" s="4"/>
      <c r="S6601" s="21"/>
      <c r="T6601" s="21"/>
      <c r="V6601" s="89"/>
      <c r="Z6601" s="73"/>
      <c r="AA6601" s="73">
        <v>14.999908234991835</v>
      </c>
      <c r="AB6601" s="4"/>
      <c r="AC6601" s="74"/>
      <c r="AD6601" s="75"/>
      <c r="AE6601" s="75"/>
      <c r="AF6601" s="76"/>
      <c r="AJ6601" s="90">
        <v>3102014.0</v>
      </c>
      <c r="AK6601" s="18"/>
      <c r="AL6601" s="18">
        <f t="shared" si="533"/>
        <v>0</v>
      </c>
      <c r="AO6601" s="8">
        <v>23.31678783934605</v>
      </c>
      <c r="AT6601" s="18"/>
      <c r="AU6601" s="91"/>
    </row>
    <row r="6602" ht="12.0" customHeight="1">
      <c r="A6602" s="97">
        <v>5604015.0</v>
      </c>
      <c r="B6602" s="92" t="s">
        <v>7076</v>
      </c>
      <c r="C6602" s="81" t="str">
        <f t="shared" si="531"/>
        <v/>
      </c>
      <c r="D6602" s="82">
        <v>975.02</v>
      </c>
      <c r="E6602" s="94" t="s">
        <v>245</v>
      </c>
      <c r="F6602" s="84">
        <f t="shared" si="532"/>
        <v>1189.5244</v>
      </c>
      <c r="G6602" s="95" t="s">
        <v>252</v>
      </c>
      <c r="H6602" s="69"/>
      <c r="J6602" s="76"/>
      <c r="K6602" s="88"/>
      <c r="N6602" s="18"/>
      <c r="P6602" s="4">
        <v>76.0</v>
      </c>
      <c r="Q6602" s="4"/>
      <c r="R6602" s="4"/>
      <c r="S6602" s="21"/>
      <c r="T6602" s="21"/>
      <c r="V6602" s="89"/>
      <c r="Z6602" s="73"/>
      <c r="AA6602" s="73">
        <v>15.000156921821556</v>
      </c>
      <c r="AB6602" s="4"/>
      <c r="AC6602" s="74"/>
      <c r="AD6602" s="75"/>
      <c r="AE6602" s="75"/>
      <c r="AF6602" s="76"/>
      <c r="AJ6602" s="90">
        <v>3102015.0</v>
      </c>
      <c r="AK6602" s="18"/>
      <c r="AL6602" s="18">
        <f t="shared" si="533"/>
        <v>0</v>
      </c>
      <c r="AO6602" s="8">
        <v>21.469932428541043</v>
      </c>
      <c r="AT6602" s="18"/>
      <c r="AU6602" s="91"/>
    </row>
    <row r="6603" ht="12.0" customHeight="1">
      <c r="A6603" s="97">
        <v>5604016.0</v>
      </c>
      <c r="B6603" s="92" t="s">
        <v>7077</v>
      </c>
      <c r="C6603" s="81" t="str">
        <f t="shared" si="531"/>
        <v/>
      </c>
      <c r="D6603" s="82">
        <v>1144.72</v>
      </c>
      <c r="E6603" s="94" t="s">
        <v>245</v>
      </c>
      <c r="F6603" s="84">
        <f t="shared" si="532"/>
        <v>1396.5584</v>
      </c>
      <c r="G6603" s="95" t="s">
        <v>252</v>
      </c>
      <c r="H6603" s="69"/>
      <c r="I6603" s="19"/>
      <c r="J6603" s="76"/>
      <c r="K6603" s="88"/>
      <c r="N6603" s="18"/>
      <c r="P6603" s="4">
        <v>76.0</v>
      </c>
      <c r="Q6603" s="4"/>
      <c r="R6603" s="4"/>
      <c r="S6603" s="21"/>
      <c r="T6603" s="21"/>
      <c r="V6603" s="89"/>
      <c r="Z6603" s="73"/>
      <c r="AA6603" s="73">
        <v>14.999465355004261</v>
      </c>
      <c r="AB6603" s="4"/>
      <c r="AC6603" s="74"/>
      <c r="AD6603" s="75"/>
      <c r="AE6603" s="75"/>
      <c r="AF6603" s="76"/>
      <c r="AJ6603" s="90">
        <v>3102016.0</v>
      </c>
      <c r="AK6603" s="18"/>
      <c r="AL6603" s="18">
        <f t="shared" si="533"/>
        <v>0</v>
      </c>
      <c r="AO6603" s="8">
        <v>5.660355356729934</v>
      </c>
      <c r="AT6603" s="18"/>
      <c r="AU6603" s="91"/>
    </row>
    <row r="6604" ht="12.0" customHeight="1">
      <c r="A6604" s="97">
        <v>5604017.0</v>
      </c>
      <c r="B6604" s="92" t="s">
        <v>7078</v>
      </c>
      <c r="C6604" s="81" t="str">
        <f t="shared" si="531"/>
        <v/>
      </c>
      <c r="D6604" s="82">
        <v>1446.03</v>
      </c>
      <c r="E6604" s="94" t="s">
        <v>245</v>
      </c>
      <c r="F6604" s="84">
        <f t="shared" si="532"/>
        <v>1764.1566</v>
      </c>
      <c r="G6604" s="95" t="s">
        <v>252</v>
      </c>
      <c r="H6604" s="69"/>
      <c r="I6604" s="187" t="s">
        <v>7079</v>
      </c>
      <c r="J6604" s="76"/>
      <c r="K6604" s="88"/>
      <c r="N6604" s="18"/>
      <c r="P6604" s="4">
        <v>76.0</v>
      </c>
      <c r="Q6604" s="4"/>
      <c r="R6604" s="4"/>
      <c r="S6604" s="21"/>
      <c r="T6604" s="21"/>
      <c r="V6604" s="89"/>
      <c r="Z6604" s="73"/>
      <c r="AA6604" s="73">
        <v>14.999470955454456</v>
      </c>
      <c r="AB6604" s="4"/>
      <c r="AC6604" s="74"/>
      <c r="AD6604" s="75"/>
      <c r="AE6604" s="75"/>
      <c r="AF6604" s="76"/>
      <c r="AJ6604" s="90">
        <v>3102017.0</v>
      </c>
      <c r="AK6604" s="18"/>
      <c r="AL6604" s="18">
        <f t="shared" si="533"/>
        <v>0</v>
      </c>
      <c r="AO6604" s="8">
        <v>5.702948548264304</v>
      </c>
      <c r="AT6604" s="18"/>
      <c r="AU6604" s="91"/>
    </row>
    <row r="6605" ht="12.0" customHeight="1">
      <c r="A6605" s="97">
        <v>5604018.0</v>
      </c>
      <c r="B6605" s="92" t="s">
        <v>7080</v>
      </c>
      <c r="C6605" s="81" t="str">
        <f t="shared" si="531"/>
        <v/>
      </c>
      <c r="D6605" s="82">
        <v>2231.4</v>
      </c>
      <c r="E6605" s="94" t="s">
        <v>245</v>
      </c>
      <c r="F6605" s="84">
        <f t="shared" si="532"/>
        <v>2722.308</v>
      </c>
      <c r="G6605" s="95" t="s">
        <v>246</v>
      </c>
      <c r="H6605" s="69"/>
      <c r="I6605" s="188"/>
      <c r="J6605" s="76"/>
      <c r="K6605" s="88"/>
      <c r="N6605" s="18"/>
      <c r="P6605" s="4">
        <v>76.0</v>
      </c>
      <c r="Q6605" s="4"/>
      <c r="R6605" s="4"/>
      <c r="S6605" s="21"/>
      <c r="T6605" s="21"/>
      <c r="V6605" s="89"/>
      <c r="Z6605" s="73"/>
      <c r="AA6605" s="73">
        <v>14.999794297938863</v>
      </c>
      <c r="AB6605" s="4"/>
      <c r="AC6605" s="74"/>
      <c r="AD6605" s="75"/>
      <c r="AE6605" s="75"/>
      <c r="AF6605" s="76"/>
      <c r="AJ6605" s="90">
        <v>3102018.0</v>
      </c>
      <c r="AK6605" s="18"/>
      <c r="AL6605" s="18">
        <f t="shared" si="533"/>
        <v>0</v>
      </c>
      <c r="AO6605" s="8">
        <v>11.087158424638197</v>
      </c>
      <c r="AT6605" s="18"/>
      <c r="AU6605" s="91"/>
    </row>
    <row r="6606" ht="12.0" customHeight="1">
      <c r="A6606" s="97">
        <v>5603028.0</v>
      </c>
      <c r="B6606" s="92" t="s">
        <v>7081</v>
      </c>
      <c r="C6606" s="81" t="str">
        <f t="shared" si="531"/>
        <v/>
      </c>
      <c r="D6606" s="82">
        <v>744.2</v>
      </c>
      <c r="E6606" s="94" t="s">
        <v>245</v>
      </c>
      <c r="F6606" s="84">
        <f t="shared" si="532"/>
        <v>907.924</v>
      </c>
      <c r="G6606" s="95" t="s">
        <v>252</v>
      </c>
      <c r="H6606" s="69"/>
      <c r="I6606" s="76"/>
      <c r="J6606" s="76"/>
      <c r="K6606" s="88"/>
      <c r="N6606" s="18"/>
      <c r="P6606" s="4">
        <v>76.0</v>
      </c>
      <c r="Q6606" s="4"/>
      <c r="R6606" s="4"/>
      <c r="S6606" s="21"/>
      <c r="T6606" s="21"/>
      <c r="V6606" s="89"/>
      <c r="Z6606" s="73"/>
      <c r="AA6606" s="73">
        <v>15.0</v>
      </c>
      <c r="AB6606" s="4"/>
      <c r="AC6606" s="74"/>
      <c r="AD6606" s="75"/>
      <c r="AE6606" s="75"/>
      <c r="AF6606" s="76"/>
      <c r="AJ6606" s="90">
        <v>3103028.0</v>
      </c>
      <c r="AK6606" s="18"/>
      <c r="AL6606" s="18">
        <f t="shared" si="533"/>
        <v>0</v>
      </c>
      <c r="AO6606" s="8">
        <v>22.855009202171438</v>
      </c>
      <c r="AT6606" s="18"/>
      <c r="AU6606" s="91"/>
    </row>
    <row r="6607" ht="12.0" customHeight="1">
      <c r="A6607" s="97">
        <v>5603029.0</v>
      </c>
      <c r="B6607" s="92" t="s">
        <v>7082</v>
      </c>
      <c r="C6607" s="81" t="str">
        <f t="shared" si="531"/>
        <v/>
      </c>
      <c r="D6607" s="82">
        <v>1084.88</v>
      </c>
      <c r="E6607" s="94"/>
      <c r="F6607" s="84">
        <f t="shared" si="532"/>
        <v>1323.5536</v>
      </c>
      <c r="G6607" s="95" t="s">
        <v>252</v>
      </c>
      <c r="H6607" s="69"/>
      <c r="I6607" s="87" t="s">
        <v>2166</v>
      </c>
      <c r="J6607" s="76"/>
      <c r="K6607" s="88"/>
      <c r="N6607" s="18"/>
      <c r="P6607" s="4">
        <v>76.0</v>
      </c>
      <c r="Q6607" s="4"/>
      <c r="R6607" s="4"/>
      <c r="S6607" s="21"/>
      <c r="T6607" s="21"/>
      <c r="V6607" s="89"/>
      <c r="Z6607" s="73"/>
      <c r="AA6607" s="73">
        <v>15.000141031788544</v>
      </c>
      <c r="AB6607" s="4"/>
      <c r="AC6607" s="74"/>
      <c r="AD6607" s="75"/>
      <c r="AE6607" s="75"/>
      <c r="AF6607" s="76"/>
      <c r="AJ6607" s="90">
        <v>3103029.0</v>
      </c>
      <c r="AK6607" s="18"/>
      <c r="AL6607" s="18">
        <f t="shared" si="533"/>
        <v>0</v>
      </c>
      <c r="AO6607" s="8">
        <v>11.9450933027352</v>
      </c>
      <c r="AT6607" s="18"/>
      <c r="AU6607" s="91"/>
    </row>
    <row r="6608" ht="12.0" customHeight="1">
      <c r="A6608" s="97">
        <v>5603030.0</v>
      </c>
      <c r="B6608" s="92" t="s">
        <v>7083</v>
      </c>
      <c r="C6608" s="81" t="str">
        <f t="shared" si="531"/>
        <v/>
      </c>
      <c r="D6608" s="82">
        <v>1535.47</v>
      </c>
      <c r="E6608" s="94" t="s">
        <v>245</v>
      </c>
      <c r="F6608" s="84">
        <f t="shared" si="532"/>
        <v>1873.2734</v>
      </c>
      <c r="G6608" s="95" t="s">
        <v>252</v>
      </c>
      <c r="H6608" s="69"/>
      <c r="I6608" s="187" t="s">
        <v>7084</v>
      </c>
      <c r="J6608" s="76"/>
      <c r="K6608" s="88"/>
      <c r="N6608" s="18"/>
      <c r="P6608" s="4">
        <v>76.0</v>
      </c>
      <c r="Q6608" s="4"/>
      <c r="R6608" s="4"/>
      <c r="S6608" s="21"/>
      <c r="T6608" s="21"/>
      <c r="V6608" s="89"/>
      <c r="Z6608" s="73"/>
      <c r="AA6608" s="73">
        <v>14.999601418948544</v>
      </c>
      <c r="AB6608" s="4"/>
      <c r="AC6608" s="74"/>
      <c r="AD6608" s="75"/>
      <c r="AE6608" s="75"/>
      <c r="AF6608" s="76"/>
      <c r="AJ6608" s="90">
        <v>3103030.0</v>
      </c>
      <c r="AK6608" s="18"/>
      <c r="AL6608" s="18">
        <f t="shared" si="533"/>
        <v>0</v>
      </c>
      <c r="AO6608" s="8">
        <v>6.564265409336607</v>
      </c>
      <c r="AT6608" s="18"/>
      <c r="AU6608" s="91"/>
    </row>
    <row r="6609" ht="12.0" customHeight="1">
      <c r="A6609" s="109">
        <v>5603031.0</v>
      </c>
      <c r="B6609" s="110" t="s">
        <v>7085</v>
      </c>
      <c r="C6609" s="81" t="str">
        <f t="shared" si="531"/>
        <v/>
      </c>
      <c r="D6609" s="82">
        <v>2472.99</v>
      </c>
      <c r="E6609" s="121" t="s">
        <v>245</v>
      </c>
      <c r="F6609" s="128">
        <f t="shared" si="532"/>
        <v>3017.0478</v>
      </c>
      <c r="G6609" s="112" t="s">
        <v>246</v>
      </c>
      <c r="H6609" s="69"/>
      <c r="I6609" s="193"/>
      <c r="J6609" s="76"/>
      <c r="K6609" s="88"/>
      <c r="N6609" s="18"/>
      <c r="P6609" s="4">
        <v>76.0</v>
      </c>
      <c r="Q6609" s="4"/>
      <c r="R6609" s="4"/>
      <c r="S6609" s="21"/>
      <c r="T6609" s="21"/>
      <c r="V6609" s="89"/>
      <c r="Z6609" s="73"/>
      <c r="AA6609" s="73">
        <v>15.000123737873679</v>
      </c>
      <c r="AB6609" s="4"/>
      <c r="AC6609" s="74"/>
      <c r="AD6609" s="75"/>
      <c r="AE6609" s="75"/>
      <c r="AF6609" s="76"/>
      <c r="AJ6609" s="90">
        <v>3103031.0</v>
      </c>
      <c r="AK6609" s="18"/>
      <c r="AL6609" s="18">
        <f t="shared" si="533"/>
        <v>0</v>
      </c>
      <c r="AO6609" s="8">
        <v>10.004013705998466</v>
      </c>
      <c r="AT6609" s="18"/>
      <c r="AU6609" s="91"/>
    </row>
    <row r="6610" ht="60.0" customHeight="1">
      <c r="A6610" s="62">
        <v>241.0</v>
      </c>
      <c r="B6610" s="113" t="s">
        <v>7086</v>
      </c>
      <c r="C6610" s="66"/>
      <c r="D6610" s="82"/>
      <c r="E6610" s="66"/>
      <c r="F6610" s="114"/>
      <c r="G6610" s="68"/>
      <c r="H6610" s="69"/>
      <c r="I6610" s="70">
        <v>0.0</v>
      </c>
      <c r="J6610" s="71"/>
      <c r="K6610" s="71"/>
      <c r="N6610" s="18"/>
      <c r="P6610" s="4">
        <v>77.0</v>
      </c>
      <c r="Q6610" s="4"/>
      <c r="R6610" s="5"/>
      <c r="S6610" s="21"/>
      <c r="T6610" s="21"/>
      <c r="V6610" s="72"/>
      <c r="Z6610" s="73"/>
      <c r="AA6610" s="73"/>
      <c r="AB6610" s="4"/>
      <c r="AC6610" s="74"/>
      <c r="AD6610" s="75"/>
      <c r="AE6610" s="75"/>
      <c r="AF6610" s="76"/>
      <c r="AJ6610" s="90"/>
      <c r="AK6610" s="18"/>
      <c r="AL6610" s="18"/>
      <c r="AT6610" s="18"/>
      <c r="AU6610" s="91"/>
    </row>
    <row r="6611" ht="12.0" customHeight="1">
      <c r="A6611" s="79">
        <v>5601001.0</v>
      </c>
      <c r="B6611" s="80" t="s">
        <v>7087</v>
      </c>
      <c r="C6611" s="81" t="str">
        <f t="shared" ref="C6611:C6626" si="534">IF(MROUND(AL6611/(AO6611*F6611),1)=0,"",MROUND(AL6611/(AO6611*F6611),1))</f>
        <v/>
      </c>
      <c r="D6611" s="82">
        <v>280.92</v>
      </c>
      <c r="E6611" s="83" t="s">
        <v>245</v>
      </c>
      <c r="F6611" s="84">
        <f t="shared" ref="F6611:F6626" si="535">D6611*1.22</f>
        <v>342.7224</v>
      </c>
      <c r="G6611" s="85" t="s">
        <v>246</v>
      </c>
      <c r="H6611" s="69"/>
      <c r="I6611" s="190"/>
      <c r="J6611" s="76"/>
      <c r="K6611" s="88"/>
      <c r="N6611" s="18"/>
      <c r="P6611" s="4">
        <v>77.0</v>
      </c>
      <c r="Q6611" s="4"/>
      <c r="R6611" s="4"/>
      <c r="S6611" s="21"/>
      <c r="T6611" s="21"/>
      <c r="V6611" s="89"/>
      <c r="Z6611" s="73"/>
      <c r="AA6611" s="73">
        <v>14.999183051032091</v>
      </c>
      <c r="AB6611" s="4"/>
      <c r="AC6611" s="74"/>
      <c r="AD6611" s="75"/>
      <c r="AE6611" s="75"/>
      <c r="AF6611" s="76"/>
      <c r="AJ6611" s="90">
        <v>3101001.0</v>
      </c>
      <c r="AK6611" s="18"/>
      <c r="AL6611" s="18">
        <f t="shared" ref="AL6611:AL6626" si="536">$I$6610/16</f>
        <v>0</v>
      </c>
      <c r="AO6611" s="8">
        <v>1.4044881092902126</v>
      </c>
      <c r="AT6611" s="18"/>
      <c r="AU6611" s="91"/>
    </row>
    <row r="6612" ht="12.0" customHeight="1">
      <c r="A6612" s="97">
        <v>5601002.0</v>
      </c>
      <c r="B6612" s="92" t="s">
        <v>7088</v>
      </c>
      <c r="C6612" s="81" t="str">
        <f t="shared" si="534"/>
        <v/>
      </c>
      <c r="D6612" s="82">
        <v>473.81</v>
      </c>
      <c r="E6612" s="94" t="s">
        <v>245</v>
      </c>
      <c r="F6612" s="84">
        <f t="shared" si="535"/>
        <v>578.0482</v>
      </c>
      <c r="G6612" s="95" t="s">
        <v>252</v>
      </c>
      <c r="H6612" s="69"/>
      <c r="I6612" s="19" t="s">
        <v>7089</v>
      </c>
      <c r="J6612" s="76"/>
      <c r="K6612" s="88"/>
      <c r="N6612" s="18"/>
      <c r="P6612" s="4">
        <v>77.0</v>
      </c>
      <c r="Q6612" s="4"/>
      <c r="R6612" s="4"/>
      <c r="S6612" s="21"/>
      <c r="T6612" s="21"/>
      <c r="V6612" s="89"/>
      <c r="Z6612" s="73"/>
      <c r="AA6612" s="73">
        <v>14.999838537798297</v>
      </c>
      <c r="AB6612" s="4"/>
      <c r="AC6612" s="74"/>
      <c r="AD6612" s="75"/>
      <c r="AE6612" s="75"/>
      <c r="AF6612" s="76"/>
      <c r="AJ6612" s="90">
        <v>3101002.0</v>
      </c>
      <c r="AK6612" s="18"/>
      <c r="AL6612" s="18">
        <f t="shared" si="536"/>
        <v>0</v>
      </c>
      <c r="AO6612" s="8">
        <v>1.0172273713716622</v>
      </c>
      <c r="AT6612" s="18"/>
      <c r="AU6612" s="91"/>
    </row>
    <row r="6613" ht="12.0" customHeight="1">
      <c r="A6613" s="97">
        <v>5601003.0</v>
      </c>
      <c r="B6613" s="92" t="s">
        <v>7090</v>
      </c>
      <c r="C6613" s="81" t="str">
        <f t="shared" si="534"/>
        <v/>
      </c>
      <c r="D6613" s="82">
        <v>510.82</v>
      </c>
      <c r="E6613" s="94" t="s">
        <v>245</v>
      </c>
      <c r="F6613" s="84">
        <f t="shared" si="535"/>
        <v>623.2004</v>
      </c>
      <c r="G6613" s="95" t="s">
        <v>274</v>
      </c>
      <c r="H6613" s="69"/>
      <c r="J6613" s="100"/>
      <c r="K6613" s="88"/>
      <c r="N6613" s="18"/>
      <c r="P6613" s="4">
        <v>77.0</v>
      </c>
      <c r="Q6613" s="4"/>
      <c r="R6613" s="4"/>
      <c r="S6613" s="21"/>
      <c r="T6613" s="21"/>
      <c r="V6613" s="89"/>
      <c r="Z6613" s="73"/>
      <c r="AA6613" s="73">
        <v>15.000299526747753</v>
      </c>
      <c r="AB6613" s="4"/>
      <c r="AC6613" s="74"/>
      <c r="AD6613" s="75"/>
      <c r="AE6613" s="75"/>
      <c r="AF6613" s="76"/>
      <c r="AJ6613" s="90">
        <v>3101003.0</v>
      </c>
      <c r="AK6613" s="18"/>
      <c r="AL6613" s="18">
        <f t="shared" si="536"/>
        <v>0</v>
      </c>
      <c r="AO6613" s="8">
        <v>0.5433337522043311</v>
      </c>
      <c r="AT6613" s="18"/>
      <c r="AU6613" s="91"/>
    </row>
    <row r="6614" ht="12.0" customHeight="1">
      <c r="A6614" s="97">
        <v>5601004.0</v>
      </c>
      <c r="B6614" s="92" t="s">
        <v>7091</v>
      </c>
      <c r="C6614" s="81" t="str">
        <f t="shared" si="534"/>
        <v/>
      </c>
      <c r="D6614" s="82">
        <v>575.39</v>
      </c>
      <c r="E6614" s="94" t="s">
        <v>245</v>
      </c>
      <c r="F6614" s="84">
        <f t="shared" si="535"/>
        <v>701.9758</v>
      </c>
      <c r="G6614" s="95" t="s">
        <v>274</v>
      </c>
      <c r="H6614" s="69"/>
      <c r="J6614" s="100"/>
      <c r="K6614" s="88"/>
      <c r="N6614" s="18"/>
      <c r="P6614" s="4">
        <v>77.0</v>
      </c>
      <c r="Q6614" s="4"/>
      <c r="R6614" s="4"/>
      <c r="S6614" s="21"/>
      <c r="T6614" s="21"/>
      <c r="V6614" s="89"/>
      <c r="Z6614" s="73"/>
      <c r="AA6614" s="73">
        <v>15.000265915013571</v>
      </c>
      <c r="AB6614" s="4"/>
      <c r="AC6614" s="74"/>
      <c r="AD6614" s="75"/>
      <c r="AE6614" s="75"/>
      <c r="AF6614" s="76"/>
      <c r="AJ6614" s="90">
        <v>3101004.0</v>
      </c>
      <c r="AK6614" s="18"/>
      <c r="AL6614" s="18">
        <f t="shared" si="536"/>
        <v>0</v>
      </c>
      <c r="AO6614" s="8">
        <v>0.3710481118484147</v>
      </c>
      <c r="AT6614" s="18"/>
      <c r="AU6614" s="91"/>
    </row>
    <row r="6615" ht="12.0" customHeight="1">
      <c r="A6615" s="97">
        <v>5601005.0</v>
      </c>
      <c r="B6615" s="92" t="s">
        <v>7092</v>
      </c>
      <c r="C6615" s="81" t="str">
        <f t="shared" si="534"/>
        <v/>
      </c>
      <c r="D6615" s="82">
        <v>727.8</v>
      </c>
      <c r="E6615" s="94" t="s">
        <v>245</v>
      </c>
      <c r="F6615" s="84">
        <f t="shared" si="535"/>
        <v>887.916</v>
      </c>
      <c r="G6615" s="95" t="s">
        <v>252</v>
      </c>
      <c r="H6615" s="69"/>
      <c r="J6615" s="76"/>
      <c r="K6615" s="88"/>
      <c r="N6615" s="18"/>
      <c r="P6615" s="4">
        <v>77.0</v>
      </c>
      <c r="Q6615" s="4"/>
      <c r="R6615" s="4"/>
      <c r="S6615" s="21"/>
      <c r="T6615" s="21"/>
      <c r="V6615" s="89"/>
      <c r="Z6615" s="73"/>
      <c r="AA6615" s="73">
        <v>14.999579549276831</v>
      </c>
      <c r="AB6615" s="4"/>
      <c r="AC6615" s="74"/>
      <c r="AD6615" s="75"/>
      <c r="AE6615" s="75"/>
      <c r="AF6615" s="76"/>
      <c r="AJ6615" s="90">
        <v>3101005.0</v>
      </c>
      <c r="AK6615" s="18"/>
      <c r="AL6615" s="18">
        <f t="shared" si="536"/>
        <v>0</v>
      </c>
      <c r="AO6615" s="8">
        <v>0.34132936279259607</v>
      </c>
      <c r="AT6615" s="18"/>
      <c r="AU6615" s="91"/>
    </row>
    <row r="6616" ht="12.0" customHeight="1">
      <c r="A6616" s="97">
        <v>5601006.0</v>
      </c>
      <c r="B6616" s="92" t="s">
        <v>7093</v>
      </c>
      <c r="C6616" s="81" t="str">
        <f t="shared" si="534"/>
        <v/>
      </c>
      <c r="D6616" s="82">
        <v>1225.84</v>
      </c>
      <c r="E6616" s="94" t="s">
        <v>245</v>
      </c>
      <c r="F6616" s="84">
        <f t="shared" si="535"/>
        <v>1495.5248</v>
      </c>
      <c r="G6616" s="95" t="s">
        <v>246</v>
      </c>
      <c r="H6616" s="69"/>
      <c r="J6616" s="76"/>
      <c r="K6616" s="88"/>
      <c r="N6616" s="18"/>
      <c r="P6616" s="4">
        <v>77.0</v>
      </c>
      <c r="Q6616" s="4"/>
      <c r="R6616" s="4"/>
      <c r="S6616" s="21"/>
      <c r="T6616" s="21"/>
      <c r="V6616" s="89"/>
      <c r="Z6616" s="73"/>
      <c r="AA6616" s="73">
        <v>15.000187221508014</v>
      </c>
      <c r="AB6616" s="4"/>
      <c r="AC6616" s="74"/>
      <c r="AD6616" s="75"/>
      <c r="AE6616" s="75"/>
      <c r="AF6616" s="76"/>
      <c r="AJ6616" s="90">
        <v>3101006.0</v>
      </c>
      <c r="AK6616" s="18"/>
      <c r="AL6616" s="18">
        <f t="shared" si="536"/>
        <v>0</v>
      </c>
      <c r="AO6616" s="8">
        <v>0.2585036344452769</v>
      </c>
      <c r="AT6616" s="18"/>
      <c r="AU6616" s="91"/>
    </row>
    <row r="6617" ht="12.0" customHeight="1">
      <c r="A6617" s="97">
        <v>5604019.0</v>
      </c>
      <c r="B6617" s="92" t="s">
        <v>7094</v>
      </c>
      <c r="C6617" s="81" t="str">
        <f t="shared" si="534"/>
        <v/>
      </c>
      <c r="D6617" s="82">
        <v>316.51</v>
      </c>
      <c r="E6617" s="94" t="s">
        <v>245</v>
      </c>
      <c r="F6617" s="84">
        <f t="shared" si="535"/>
        <v>386.1422</v>
      </c>
      <c r="G6617" s="95" t="s">
        <v>246</v>
      </c>
      <c r="H6617" s="69"/>
      <c r="J6617" s="76"/>
      <c r="K6617" s="88"/>
      <c r="N6617" s="18"/>
      <c r="P6617" s="4">
        <v>77.0</v>
      </c>
      <c r="Q6617" s="4"/>
      <c r="R6617" s="4"/>
      <c r="S6617" s="21"/>
      <c r="T6617" s="21"/>
      <c r="V6617" s="89"/>
      <c r="Z6617" s="73"/>
      <c r="AA6617" s="73">
        <v>14.99975830231547</v>
      </c>
      <c r="AB6617" s="4"/>
      <c r="AC6617" s="74"/>
      <c r="AD6617" s="75"/>
      <c r="AE6617" s="75"/>
      <c r="AF6617" s="76"/>
      <c r="AJ6617" s="90">
        <v>3102019.0</v>
      </c>
      <c r="AK6617" s="18"/>
      <c r="AL6617" s="18">
        <f t="shared" si="536"/>
        <v>0</v>
      </c>
      <c r="AO6617" s="8">
        <v>7.946677912011725</v>
      </c>
      <c r="AT6617" s="18"/>
      <c r="AU6617" s="91"/>
    </row>
    <row r="6618" ht="12.0" customHeight="1">
      <c r="A6618" s="97">
        <v>5604020.0</v>
      </c>
      <c r="B6618" s="92" t="s">
        <v>7095</v>
      </c>
      <c r="C6618" s="81" t="str">
        <f t="shared" si="534"/>
        <v/>
      </c>
      <c r="D6618" s="82">
        <v>667.27</v>
      </c>
      <c r="E6618" s="94" t="s">
        <v>245</v>
      </c>
      <c r="F6618" s="84">
        <f t="shared" si="535"/>
        <v>814.0694</v>
      </c>
      <c r="G6618" s="95" t="s">
        <v>252</v>
      </c>
      <c r="H6618" s="69"/>
      <c r="J6618" s="76"/>
      <c r="K6618" s="88"/>
      <c r="N6618" s="18"/>
      <c r="P6618" s="4">
        <v>77.0</v>
      </c>
      <c r="Q6618" s="4"/>
      <c r="R6618" s="4"/>
      <c r="S6618" s="21"/>
      <c r="T6618" s="21"/>
      <c r="V6618" s="89"/>
      <c r="Z6618" s="73"/>
      <c r="AA6618" s="73">
        <v>15.000458589379065</v>
      </c>
      <c r="AB6618" s="4"/>
      <c r="AC6618" s="74"/>
      <c r="AD6618" s="75"/>
      <c r="AE6618" s="75"/>
      <c r="AF6618" s="76"/>
      <c r="AJ6618" s="90">
        <v>3102020.0</v>
      </c>
      <c r="AK6618" s="18"/>
      <c r="AL6618" s="18">
        <f t="shared" si="536"/>
        <v>0</v>
      </c>
      <c r="AO6618" s="8">
        <v>2.0444522919024637</v>
      </c>
      <c r="AT6618" s="18"/>
      <c r="AU6618" s="91"/>
    </row>
    <row r="6619" ht="12.0" customHeight="1">
      <c r="A6619" s="97">
        <v>5604021.0</v>
      </c>
      <c r="B6619" s="92" t="s">
        <v>7096</v>
      </c>
      <c r="C6619" s="81" t="str">
        <f t="shared" si="534"/>
        <v/>
      </c>
      <c r="D6619" s="82">
        <v>833.0</v>
      </c>
      <c r="E6619" s="94" t="s">
        <v>245</v>
      </c>
      <c r="F6619" s="84">
        <f t="shared" si="535"/>
        <v>1016.26</v>
      </c>
      <c r="G6619" s="95" t="s">
        <v>252</v>
      </c>
      <c r="H6619" s="69"/>
      <c r="J6619" s="76"/>
      <c r="K6619" s="88"/>
      <c r="N6619" s="18"/>
      <c r="P6619" s="4">
        <v>77.0</v>
      </c>
      <c r="Q6619" s="4"/>
      <c r="R6619" s="4"/>
      <c r="S6619" s="21"/>
      <c r="T6619" s="21"/>
      <c r="V6619" s="89"/>
      <c r="Z6619" s="73"/>
      <c r="AA6619" s="73">
        <v>15.00073469987511</v>
      </c>
      <c r="AB6619" s="4"/>
      <c r="AC6619" s="74"/>
      <c r="AD6619" s="75"/>
      <c r="AE6619" s="75"/>
      <c r="AF6619" s="76"/>
      <c r="AJ6619" s="90">
        <v>3102021.0</v>
      </c>
      <c r="AK6619" s="18"/>
      <c r="AL6619" s="18">
        <f t="shared" si="536"/>
        <v>0</v>
      </c>
      <c r="AO6619" s="8">
        <v>16.104114922210538</v>
      </c>
      <c r="AT6619" s="18"/>
      <c r="AU6619" s="91"/>
    </row>
    <row r="6620" ht="12.0" customHeight="1">
      <c r="A6620" s="97">
        <v>5604022.0</v>
      </c>
      <c r="B6620" s="92" t="s">
        <v>7097</v>
      </c>
      <c r="C6620" s="81" t="str">
        <f t="shared" si="534"/>
        <v/>
      </c>
      <c r="D6620" s="82">
        <v>990.4</v>
      </c>
      <c r="E6620" s="94" t="s">
        <v>245</v>
      </c>
      <c r="F6620" s="84">
        <f t="shared" si="535"/>
        <v>1208.288</v>
      </c>
      <c r="G6620" s="95" t="s">
        <v>252</v>
      </c>
      <c r="H6620" s="69"/>
      <c r="I6620" s="76"/>
      <c r="J6620" s="76"/>
      <c r="K6620" s="88"/>
      <c r="N6620" s="18"/>
      <c r="P6620" s="4">
        <v>77.0</v>
      </c>
      <c r="Q6620" s="4"/>
      <c r="R6620" s="4"/>
      <c r="S6620" s="21"/>
      <c r="T6620" s="21"/>
      <c r="V6620" s="89"/>
      <c r="Z6620" s="73"/>
      <c r="AA6620" s="73">
        <v>15.00054069920131</v>
      </c>
      <c r="AB6620" s="4"/>
      <c r="AC6620" s="74"/>
      <c r="AD6620" s="75"/>
      <c r="AE6620" s="75"/>
      <c r="AF6620" s="76"/>
      <c r="AJ6620" s="90">
        <v>3102022.0</v>
      </c>
      <c r="AK6620" s="18"/>
      <c r="AL6620" s="18">
        <f t="shared" si="536"/>
        <v>0</v>
      </c>
      <c r="AO6620" s="8">
        <v>4.780483149919586</v>
      </c>
      <c r="AT6620" s="18"/>
      <c r="AU6620" s="91"/>
    </row>
    <row r="6621" ht="12.0" customHeight="1">
      <c r="A6621" s="97">
        <v>5604023.0</v>
      </c>
      <c r="B6621" s="92" t="s">
        <v>7098</v>
      </c>
      <c r="C6621" s="81" t="str">
        <f t="shared" si="534"/>
        <v/>
      </c>
      <c r="D6621" s="82">
        <v>1206.41</v>
      </c>
      <c r="E6621" s="94" t="s">
        <v>245</v>
      </c>
      <c r="F6621" s="84">
        <f t="shared" si="535"/>
        <v>1471.8202</v>
      </c>
      <c r="G6621" s="95" t="s">
        <v>252</v>
      </c>
      <c r="H6621" s="69"/>
      <c r="I6621" s="187" t="s">
        <v>7099</v>
      </c>
      <c r="J6621" s="76"/>
      <c r="K6621" s="88"/>
      <c r="N6621" s="18"/>
      <c r="P6621" s="4">
        <v>77.0</v>
      </c>
      <c r="Q6621" s="4"/>
      <c r="R6621" s="4"/>
      <c r="S6621" s="21"/>
      <c r="T6621" s="21"/>
      <c r="V6621" s="89"/>
      <c r="Z6621" s="73"/>
      <c r="AA6621" s="73">
        <v>14.999556113584191</v>
      </c>
      <c r="AB6621" s="4"/>
      <c r="AC6621" s="74"/>
      <c r="AD6621" s="75"/>
      <c r="AE6621" s="75"/>
      <c r="AF6621" s="76"/>
      <c r="AJ6621" s="90">
        <v>3102023.0</v>
      </c>
      <c r="AK6621" s="18"/>
      <c r="AL6621" s="18">
        <f t="shared" si="536"/>
        <v>0</v>
      </c>
      <c r="AO6621" s="8">
        <v>5.132074311247103</v>
      </c>
      <c r="AT6621" s="18"/>
      <c r="AU6621" s="91"/>
    </row>
    <row r="6622" ht="12.0" customHeight="1">
      <c r="A6622" s="97">
        <v>5604024.0</v>
      </c>
      <c r="B6622" s="92" t="s">
        <v>7100</v>
      </c>
      <c r="C6622" s="81" t="str">
        <f t="shared" si="534"/>
        <v/>
      </c>
      <c r="D6622" s="82">
        <v>1874.17</v>
      </c>
      <c r="E6622" s="94" t="s">
        <v>245</v>
      </c>
      <c r="F6622" s="84">
        <f t="shared" si="535"/>
        <v>2286.4874</v>
      </c>
      <c r="G6622" s="95" t="s">
        <v>246</v>
      </c>
      <c r="H6622" s="69"/>
      <c r="I6622" s="188"/>
      <c r="J6622" s="76"/>
      <c r="K6622" s="88"/>
      <c r="N6622" s="18"/>
      <c r="P6622" s="4">
        <v>77.0</v>
      </c>
      <c r="Q6622" s="4"/>
      <c r="R6622" s="4"/>
      <c r="S6622" s="21"/>
      <c r="T6622" s="21"/>
      <c r="V6622" s="89"/>
      <c r="Z6622" s="73"/>
      <c r="AA6622" s="73">
        <v>14.999918363348414</v>
      </c>
      <c r="AB6622" s="4"/>
      <c r="AC6622" s="74"/>
      <c r="AD6622" s="75"/>
      <c r="AE6622" s="75"/>
      <c r="AF6622" s="76"/>
      <c r="AJ6622" s="90">
        <v>3102024.0</v>
      </c>
      <c r="AK6622" s="18"/>
      <c r="AL6622" s="18">
        <f t="shared" si="536"/>
        <v>0</v>
      </c>
      <c r="AO6622" s="8">
        <v>5.368237197300045</v>
      </c>
      <c r="AT6622" s="18"/>
      <c r="AU6622" s="91"/>
    </row>
    <row r="6623" ht="12.0" customHeight="1">
      <c r="A6623" s="97">
        <v>5603001.0</v>
      </c>
      <c r="B6623" s="92" t="s">
        <v>7101</v>
      </c>
      <c r="C6623" s="81" t="str">
        <f t="shared" si="534"/>
        <v/>
      </c>
      <c r="D6623" s="82">
        <v>633.4</v>
      </c>
      <c r="E6623" s="94" t="s">
        <v>245</v>
      </c>
      <c r="F6623" s="84">
        <f t="shared" si="535"/>
        <v>772.748</v>
      </c>
      <c r="G6623" s="95" t="s">
        <v>252</v>
      </c>
      <c r="H6623" s="69"/>
      <c r="I6623" s="76"/>
      <c r="J6623" s="76"/>
      <c r="K6623" s="88"/>
      <c r="N6623" s="18"/>
      <c r="P6623" s="4">
        <v>77.0</v>
      </c>
      <c r="Q6623" s="4"/>
      <c r="R6623" s="4"/>
      <c r="S6623" s="21"/>
      <c r="T6623" s="21"/>
      <c r="V6623" s="89"/>
      <c r="Z6623" s="73"/>
      <c r="AA6623" s="73">
        <v>15.000362327592455</v>
      </c>
      <c r="AB6623" s="4"/>
      <c r="AC6623" s="74"/>
      <c r="AD6623" s="75"/>
      <c r="AE6623" s="75"/>
      <c r="AF6623" s="76"/>
      <c r="AJ6623" s="90">
        <v>3103001.0</v>
      </c>
      <c r="AK6623" s="18"/>
      <c r="AL6623" s="18">
        <f t="shared" si="536"/>
        <v>0</v>
      </c>
      <c r="AO6623" s="8">
        <v>3.025518825898521</v>
      </c>
      <c r="AT6623" s="18"/>
      <c r="AU6623" s="91"/>
    </row>
    <row r="6624" ht="12.0" customHeight="1">
      <c r="A6624" s="97">
        <v>5603002.0</v>
      </c>
      <c r="B6624" s="92" t="s">
        <v>7102</v>
      </c>
      <c r="C6624" s="81" t="str">
        <f t="shared" si="534"/>
        <v/>
      </c>
      <c r="D6624" s="82">
        <v>996.36</v>
      </c>
      <c r="E6624" s="94" t="s">
        <v>245</v>
      </c>
      <c r="F6624" s="84">
        <f t="shared" si="535"/>
        <v>1215.5592</v>
      </c>
      <c r="G6624" s="95" t="s">
        <v>252</v>
      </c>
      <c r="H6624" s="69"/>
      <c r="I6624" s="87" t="s">
        <v>2166</v>
      </c>
      <c r="J6624" s="76"/>
      <c r="K6624" s="88"/>
      <c r="N6624" s="18"/>
      <c r="P6624" s="4">
        <v>77.0</v>
      </c>
      <c r="Q6624" s="4"/>
      <c r="R6624" s="4"/>
      <c r="S6624" s="21"/>
      <c r="T6624" s="21"/>
      <c r="V6624" s="89"/>
      <c r="Z6624" s="73"/>
      <c r="AA6624" s="73">
        <v>14.999769659556833</v>
      </c>
      <c r="AB6624" s="4"/>
      <c r="AC6624" s="74"/>
      <c r="AD6624" s="75"/>
      <c r="AE6624" s="75"/>
      <c r="AF6624" s="76"/>
      <c r="AJ6624" s="90">
        <v>3103002.0</v>
      </c>
      <c r="AK6624" s="18"/>
      <c r="AL6624" s="18">
        <f t="shared" si="536"/>
        <v>0</v>
      </c>
      <c r="AO6624" s="8">
        <v>1.9233808323113377</v>
      </c>
      <c r="AT6624" s="18"/>
      <c r="AU6624" s="91"/>
    </row>
    <row r="6625" ht="12.0" customHeight="1">
      <c r="A6625" s="97">
        <v>5603003.0</v>
      </c>
      <c r="B6625" s="92" t="s">
        <v>7103</v>
      </c>
      <c r="C6625" s="81" t="str">
        <f t="shared" si="534"/>
        <v/>
      </c>
      <c r="D6625" s="82">
        <v>1345.43</v>
      </c>
      <c r="E6625" s="94" t="s">
        <v>245</v>
      </c>
      <c r="F6625" s="84">
        <f t="shared" si="535"/>
        <v>1641.4246</v>
      </c>
      <c r="G6625" s="95" t="s">
        <v>252</v>
      </c>
      <c r="H6625" s="69"/>
      <c r="I6625" s="187" t="s">
        <v>7104</v>
      </c>
      <c r="J6625" s="76"/>
      <c r="K6625" s="88"/>
      <c r="N6625" s="18"/>
      <c r="P6625" s="4">
        <v>77.0</v>
      </c>
      <c r="Q6625" s="4"/>
      <c r="R6625" s="4"/>
      <c r="S6625" s="21"/>
      <c r="T6625" s="21"/>
      <c r="V6625" s="89"/>
      <c r="Z6625" s="73"/>
      <c r="AA6625" s="73">
        <v>14.99971569909593</v>
      </c>
      <c r="AB6625" s="4"/>
      <c r="AC6625" s="74"/>
      <c r="AD6625" s="75"/>
      <c r="AE6625" s="75"/>
      <c r="AF6625" s="76"/>
      <c r="AJ6625" s="90">
        <v>3103003.0</v>
      </c>
      <c r="AK6625" s="18"/>
      <c r="AL6625" s="18">
        <f t="shared" si="536"/>
        <v>0</v>
      </c>
      <c r="AO6625" s="8">
        <v>1.9297857449549896</v>
      </c>
      <c r="AT6625" s="18"/>
      <c r="AU6625" s="91"/>
    </row>
    <row r="6626" ht="12.0" customHeight="1">
      <c r="A6626" s="109">
        <v>5603004.0</v>
      </c>
      <c r="B6626" s="110" t="s">
        <v>7105</v>
      </c>
      <c r="C6626" s="81" t="str">
        <f t="shared" si="534"/>
        <v/>
      </c>
      <c r="D6626" s="82">
        <v>2075.47</v>
      </c>
      <c r="E6626" s="121" t="s">
        <v>245</v>
      </c>
      <c r="F6626" s="128">
        <f t="shared" si="535"/>
        <v>2532.0734</v>
      </c>
      <c r="G6626" s="112" t="s">
        <v>246</v>
      </c>
      <c r="H6626" s="69"/>
      <c r="I6626" s="193"/>
      <c r="J6626" s="76"/>
      <c r="K6626" s="88"/>
      <c r="N6626" s="18"/>
      <c r="P6626" s="4">
        <v>77.0</v>
      </c>
      <c r="Q6626" s="4"/>
      <c r="R6626" s="4"/>
      <c r="S6626" s="21"/>
      <c r="T6626" s="21"/>
      <c r="V6626" s="89"/>
      <c r="Z6626" s="73"/>
      <c r="AA6626" s="73">
        <v>14.99963140434943</v>
      </c>
      <c r="AB6626" s="4"/>
      <c r="AC6626" s="74"/>
      <c r="AD6626" s="75"/>
      <c r="AE6626" s="75"/>
      <c r="AF6626" s="76"/>
      <c r="AJ6626" s="90">
        <v>3103004.0</v>
      </c>
      <c r="AK6626" s="18"/>
      <c r="AL6626" s="18">
        <f t="shared" si="536"/>
        <v>0</v>
      </c>
      <c r="AO6626" s="8">
        <v>2.983121546549341</v>
      </c>
      <c r="AT6626" s="18"/>
      <c r="AU6626" s="91"/>
    </row>
    <row r="6627" ht="60.0" customHeight="1">
      <c r="A6627" s="62">
        <v>242.0</v>
      </c>
      <c r="B6627" s="113" t="s">
        <v>7106</v>
      </c>
      <c r="C6627" s="66"/>
      <c r="D6627" s="82"/>
      <c r="E6627" s="66"/>
      <c r="F6627" s="114"/>
      <c r="G6627" s="68"/>
      <c r="H6627" s="69"/>
      <c r="I6627" s="70">
        <v>0.0</v>
      </c>
      <c r="J6627" s="71"/>
      <c r="K6627" s="71"/>
      <c r="N6627" s="18"/>
      <c r="P6627" s="4">
        <v>78.0</v>
      </c>
      <c r="Q6627" s="4"/>
      <c r="R6627" s="5"/>
      <c r="S6627" s="21"/>
      <c r="T6627" s="21"/>
      <c r="V6627" s="72"/>
      <c r="Z6627" s="73"/>
      <c r="AA6627" s="73"/>
      <c r="AB6627" s="4"/>
      <c r="AC6627" s="74"/>
      <c r="AD6627" s="75"/>
      <c r="AE6627" s="75"/>
      <c r="AF6627" s="76"/>
      <c r="AJ6627" s="90"/>
      <c r="AK6627" s="18"/>
      <c r="AL6627" s="18"/>
      <c r="AT6627" s="18"/>
      <c r="AU6627" s="91"/>
    </row>
    <row r="6628" ht="12.0" customHeight="1">
      <c r="A6628" s="79">
        <v>5601054.0</v>
      </c>
      <c r="B6628" s="80" t="s">
        <v>7107</v>
      </c>
      <c r="C6628" s="81" t="str">
        <f t="shared" ref="C6628:C6635" si="537">IF(MROUND(AL6628/(AO6628*F6628),1)=0,"",MROUND(AL6628/(AO6628*F6628),1))</f>
        <v/>
      </c>
      <c r="D6628" s="82">
        <v>505.38</v>
      </c>
      <c r="E6628" s="83" t="s">
        <v>245</v>
      </c>
      <c r="F6628" s="84">
        <f t="shared" ref="F6628:F6635" si="538">D6628*1.22</f>
        <v>616.5636</v>
      </c>
      <c r="G6628" s="85" t="s">
        <v>246</v>
      </c>
      <c r="H6628" s="69"/>
      <c r="I6628" s="192" t="s">
        <v>7108</v>
      </c>
      <c r="J6628" s="76"/>
      <c r="K6628" s="88"/>
      <c r="N6628" s="18"/>
      <c r="P6628" s="4">
        <v>78.0</v>
      </c>
      <c r="Q6628" s="4"/>
      <c r="R6628" s="4"/>
      <c r="S6628" s="21"/>
      <c r="T6628" s="21"/>
      <c r="V6628" s="89"/>
      <c r="Z6628" s="73"/>
      <c r="AA6628" s="73">
        <v>15.001059610668761</v>
      </c>
      <c r="AB6628" s="4"/>
      <c r="AC6628" s="74"/>
      <c r="AD6628" s="75"/>
      <c r="AE6628" s="75"/>
      <c r="AF6628" s="76"/>
      <c r="AJ6628" s="90">
        <v>3101054.0</v>
      </c>
      <c r="AK6628" s="18"/>
      <c r="AL6628" s="18">
        <f t="shared" ref="AL6628:AL6635" si="539">$I$6627/8</f>
        <v>0</v>
      </c>
      <c r="AO6628" s="8">
        <v>1.8605329152166707</v>
      </c>
      <c r="AT6628" s="18"/>
      <c r="AU6628" s="91"/>
    </row>
    <row r="6629" ht="12.0" customHeight="1">
      <c r="A6629" s="97">
        <v>5601055.0</v>
      </c>
      <c r="B6629" s="92" t="s">
        <v>7109</v>
      </c>
      <c r="C6629" s="81" t="str">
        <f t="shared" si="537"/>
        <v/>
      </c>
      <c r="D6629" s="82">
        <v>534.4</v>
      </c>
      <c r="E6629" s="94" t="s">
        <v>245</v>
      </c>
      <c r="F6629" s="84">
        <f t="shared" si="538"/>
        <v>651.968</v>
      </c>
      <c r="G6629" s="95" t="s">
        <v>252</v>
      </c>
      <c r="H6629" s="69"/>
      <c r="J6629" s="76"/>
      <c r="K6629" s="88"/>
      <c r="N6629" s="18"/>
      <c r="P6629" s="4">
        <v>78.0</v>
      </c>
      <c r="Q6629" s="4"/>
      <c r="R6629" s="4"/>
      <c r="S6629" s="21"/>
      <c r="T6629" s="21"/>
      <c r="V6629" s="89"/>
      <c r="Z6629" s="73"/>
      <c r="AA6629" s="73">
        <v>14.999427393495182</v>
      </c>
      <c r="AB6629" s="4"/>
      <c r="AC6629" s="74"/>
      <c r="AD6629" s="75"/>
      <c r="AE6629" s="75"/>
      <c r="AF6629" s="76"/>
      <c r="AJ6629" s="90">
        <v>3101055.0</v>
      </c>
      <c r="AK6629" s="18"/>
      <c r="AL6629" s="18">
        <f t="shared" si="539"/>
        <v>0</v>
      </c>
      <c r="AO6629" s="8">
        <v>0.5646092736183149</v>
      </c>
      <c r="AT6629" s="18"/>
      <c r="AU6629" s="91"/>
    </row>
    <row r="6630" ht="12.0" customHeight="1">
      <c r="A6630" s="97">
        <v>5601056.0</v>
      </c>
      <c r="B6630" s="92" t="s">
        <v>7110</v>
      </c>
      <c r="C6630" s="81" t="str">
        <f t="shared" si="537"/>
        <v/>
      </c>
      <c r="D6630" s="82">
        <v>687.01</v>
      </c>
      <c r="E6630" s="94" t="s">
        <v>372</v>
      </c>
      <c r="F6630" s="84">
        <f t="shared" si="538"/>
        <v>838.1522</v>
      </c>
      <c r="G6630" s="95" t="s">
        <v>252</v>
      </c>
      <c r="H6630" s="69"/>
      <c r="J6630" s="76"/>
      <c r="K6630" s="88"/>
      <c r="N6630" s="18"/>
      <c r="P6630" s="4">
        <v>78.0</v>
      </c>
      <c r="Q6630" s="4"/>
      <c r="R6630" s="4"/>
      <c r="S6630" s="21"/>
      <c r="T6630" s="21"/>
      <c r="V6630" s="89"/>
      <c r="Z6630" s="73"/>
      <c r="AA6630" s="73">
        <v>14.999331878312773</v>
      </c>
      <c r="AB6630" s="4"/>
      <c r="AC6630" s="74"/>
      <c r="AD6630" s="75"/>
      <c r="AE6630" s="75"/>
      <c r="AF6630" s="76"/>
      <c r="AJ6630" s="90">
        <v>3101056.0</v>
      </c>
      <c r="AK6630" s="18"/>
      <c r="AL6630" s="18">
        <f t="shared" si="539"/>
        <v>0</v>
      </c>
      <c r="AO6630" s="8">
        <v>0.704822472365712</v>
      </c>
      <c r="AT6630" s="18"/>
      <c r="AU6630" s="91"/>
    </row>
    <row r="6631" ht="12.0" customHeight="1">
      <c r="A6631" s="97">
        <v>5601057.0</v>
      </c>
      <c r="B6631" s="92" t="s">
        <v>7111</v>
      </c>
      <c r="C6631" s="81" t="str">
        <f t="shared" si="537"/>
        <v/>
      </c>
      <c r="D6631" s="82">
        <v>947.59</v>
      </c>
      <c r="E6631" s="94" t="s">
        <v>245</v>
      </c>
      <c r="F6631" s="84">
        <f t="shared" si="538"/>
        <v>1156.0598</v>
      </c>
      <c r="G6631" s="95" t="s">
        <v>252</v>
      </c>
      <c r="H6631" s="69"/>
      <c r="J6631" s="76"/>
      <c r="K6631" s="88"/>
      <c r="N6631" s="18"/>
      <c r="P6631" s="4">
        <v>78.0</v>
      </c>
      <c r="Q6631" s="4"/>
      <c r="R6631" s="4"/>
      <c r="S6631" s="21"/>
      <c r="T6631" s="21"/>
      <c r="V6631" s="89"/>
      <c r="Z6631" s="73"/>
      <c r="AA6631" s="73">
        <v>14.999838537798297</v>
      </c>
      <c r="AB6631" s="4"/>
      <c r="AC6631" s="74"/>
      <c r="AD6631" s="75"/>
      <c r="AE6631" s="75"/>
      <c r="AF6631" s="76"/>
      <c r="AJ6631" s="90">
        <v>3101057.0</v>
      </c>
      <c r="AK6631" s="18"/>
      <c r="AL6631" s="18">
        <f t="shared" si="539"/>
        <v>0</v>
      </c>
      <c r="AO6631" s="8">
        <v>0.40443640885732646</v>
      </c>
      <c r="AT6631" s="18"/>
      <c r="AU6631" s="91"/>
    </row>
    <row r="6632" ht="12.0" customHeight="1">
      <c r="A6632" s="97">
        <v>5601058.0</v>
      </c>
      <c r="B6632" s="92" t="s">
        <v>7112</v>
      </c>
      <c r="C6632" s="81" t="str">
        <f t="shared" si="537"/>
        <v/>
      </c>
      <c r="D6632" s="82">
        <v>1503.71</v>
      </c>
      <c r="E6632" s="94" t="s">
        <v>245</v>
      </c>
      <c r="F6632" s="84">
        <f t="shared" si="538"/>
        <v>1834.5262</v>
      </c>
      <c r="G6632" s="95" t="s">
        <v>246</v>
      </c>
      <c r="H6632" s="69"/>
      <c r="J6632" s="76"/>
      <c r="K6632" s="88"/>
      <c r="N6632" s="18"/>
      <c r="P6632" s="4">
        <v>78.0</v>
      </c>
      <c r="Q6632" s="4"/>
      <c r="R6632" s="4"/>
      <c r="S6632" s="21"/>
      <c r="T6632" s="21"/>
      <c r="V6632" s="89"/>
      <c r="Z6632" s="73"/>
      <c r="AA6632" s="73">
        <v>15.0</v>
      </c>
      <c r="AB6632" s="4"/>
      <c r="AC6632" s="74"/>
      <c r="AD6632" s="75"/>
      <c r="AE6632" s="75"/>
      <c r="AF6632" s="76"/>
      <c r="AJ6632" s="90">
        <v>3101058.0</v>
      </c>
      <c r="AK6632" s="18"/>
      <c r="AL6632" s="18">
        <f t="shared" si="539"/>
        <v>0</v>
      </c>
      <c r="AO6632" s="8">
        <v>0.6983939838966587</v>
      </c>
      <c r="AT6632" s="18"/>
      <c r="AU6632" s="91"/>
    </row>
    <row r="6633" ht="12.0" customHeight="1">
      <c r="A6633" s="97">
        <v>5603025.0</v>
      </c>
      <c r="B6633" s="92" t="s">
        <v>7113</v>
      </c>
      <c r="C6633" s="81" t="str">
        <f t="shared" si="537"/>
        <v/>
      </c>
      <c r="D6633" s="82">
        <v>997.24</v>
      </c>
      <c r="E6633" s="94" t="s">
        <v>245</v>
      </c>
      <c r="F6633" s="84">
        <f t="shared" si="538"/>
        <v>1216.6328</v>
      </c>
      <c r="G6633" s="95" t="s">
        <v>252</v>
      </c>
      <c r="H6633" s="69"/>
      <c r="J6633" s="76"/>
      <c r="K6633" s="88"/>
      <c r="N6633" s="18"/>
      <c r="P6633" s="4">
        <v>78.0</v>
      </c>
      <c r="Q6633" s="4"/>
      <c r="R6633" s="4"/>
      <c r="S6633" s="21"/>
      <c r="T6633" s="21"/>
      <c r="V6633" s="89"/>
      <c r="Z6633" s="73"/>
      <c r="AA6633" s="73">
        <v>15.000460278007907</v>
      </c>
      <c r="AB6633" s="4"/>
      <c r="AC6633" s="74"/>
      <c r="AD6633" s="75"/>
      <c r="AE6633" s="75"/>
      <c r="AF6633" s="76"/>
      <c r="AJ6633" s="90">
        <v>3103025.0</v>
      </c>
      <c r="AK6633" s="18"/>
      <c r="AL6633" s="18">
        <f t="shared" si="539"/>
        <v>0</v>
      </c>
      <c r="AO6633" s="8">
        <v>7.371629750389874</v>
      </c>
      <c r="AT6633" s="18"/>
      <c r="AU6633" s="91"/>
    </row>
    <row r="6634" ht="12.0" customHeight="1">
      <c r="A6634" s="97">
        <v>5603026.0</v>
      </c>
      <c r="B6634" s="92" t="s">
        <v>7114</v>
      </c>
      <c r="C6634" s="81" t="str">
        <f t="shared" si="537"/>
        <v/>
      </c>
      <c r="D6634" s="82">
        <v>1495.9</v>
      </c>
      <c r="E6634" s="94" t="s">
        <v>372</v>
      </c>
      <c r="F6634" s="84">
        <f t="shared" si="538"/>
        <v>1824.998</v>
      </c>
      <c r="G6634" s="95" t="s">
        <v>252</v>
      </c>
      <c r="H6634" s="69"/>
      <c r="J6634" s="76"/>
      <c r="K6634" s="88"/>
      <c r="N6634" s="18"/>
      <c r="P6634" s="4">
        <v>78.0</v>
      </c>
      <c r="Q6634" s="4"/>
      <c r="R6634" s="4"/>
      <c r="S6634" s="21"/>
      <c r="T6634" s="21"/>
      <c r="V6634" s="89"/>
      <c r="Z6634" s="73"/>
      <c r="AA6634" s="73">
        <v>14.999488595683758</v>
      </c>
      <c r="AB6634" s="4"/>
      <c r="AC6634" s="74"/>
      <c r="AD6634" s="75"/>
      <c r="AE6634" s="75"/>
      <c r="AF6634" s="76"/>
      <c r="AJ6634" s="90">
        <v>3103026.0</v>
      </c>
      <c r="AK6634" s="18"/>
      <c r="AL6634" s="18">
        <f t="shared" si="539"/>
        <v>0</v>
      </c>
      <c r="AO6634" s="8">
        <v>18.019024641455477</v>
      </c>
      <c r="AT6634" s="18"/>
      <c r="AU6634" s="91"/>
    </row>
    <row r="6635" ht="12.0" customHeight="1">
      <c r="A6635" s="109">
        <v>5603027.0</v>
      </c>
      <c r="B6635" s="110" t="s">
        <v>7115</v>
      </c>
      <c r="C6635" s="81" t="str">
        <f t="shared" si="537"/>
        <v/>
      </c>
      <c r="D6635" s="82">
        <v>2385.45</v>
      </c>
      <c r="E6635" s="121" t="s">
        <v>245</v>
      </c>
      <c r="F6635" s="128">
        <f t="shared" si="538"/>
        <v>2910.249</v>
      </c>
      <c r="G6635" s="112" t="s">
        <v>246</v>
      </c>
      <c r="H6635" s="69"/>
      <c r="J6635" s="76"/>
      <c r="K6635" s="88"/>
      <c r="N6635" s="18"/>
      <c r="P6635" s="4">
        <v>78.0</v>
      </c>
      <c r="Q6635" s="4"/>
      <c r="R6635" s="4"/>
      <c r="S6635" s="21"/>
      <c r="T6635" s="21"/>
      <c r="V6635" s="89"/>
      <c r="Z6635" s="73"/>
      <c r="AA6635" s="73">
        <v>14.999679302161496</v>
      </c>
      <c r="AB6635" s="4"/>
      <c r="AC6635" s="74"/>
      <c r="AD6635" s="75"/>
      <c r="AE6635" s="75"/>
      <c r="AF6635" s="76"/>
      <c r="AJ6635" s="90">
        <v>3103027.0</v>
      </c>
      <c r="AK6635" s="18"/>
      <c r="AL6635" s="18">
        <f t="shared" si="539"/>
        <v>0</v>
      </c>
      <c r="AO6635" s="8">
        <v>5.649797899729605</v>
      </c>
      <c r="AT6635" s="18"/>
      <c r="AU6635" s="91"/>
    </row>
    <row r="6636" ht="60.0" customHeight="1">
      <c r="A6636" s="62">
        <v>243.0</v>
      </c>
      <c r="B6636" s="113" t="s">
        <v>7116</v>
      </c>
      <c r="C6636" s="66"/>
      <c r="D6636" s="82"/>
      <c r="E6636" s="66"/>
      <c r="F6636" s="114"/>
      <c r="G6636" s="68"/>
      <c r="H6636" s="69"/>
      <c r="I6636" s="70">
        <v>0.0</v>
      </c>
      <c r="J6636" s="71"/>
      <c r="K6636" s="71"/>
      <c r="N6636" s="18"/>
      <c r="P6636" s="4">
        <v>79.0</v>
      </c>
      <c r="Q6636" s="4"/>
      <c r="R6636" s="5"/>
      <c r="S6636" s="21"/>
      <c r="T6636" s="21"/>
      <c r="V6636" s="72"/>
      <c r="Z6636" s="73"/>
      <c r="AA6636" s="73"/>
      <c r="AB6636" s="4"/>
      <c r="AC6636" s="74"/>
      <c r="AD6636" s="75"/>
      <c r="AE6636" s="75"/>
      <c r="AF6636" s="76"/>
      <c r="AJ6636" s="90"/>
      <c r="AK6636" s="18"/>
      <c r="AL6636" s="18"/>
      <c r="AT6636" s="18"/>
      <c r="AU6636" s="91"/>
    </row>
    <row r="6637" ht="12.0" customHeight="1">
      <c r="A6637" s="79">
        <v>5601007.0</v>
      </c>
      <c r="B6637" s="80" t="s">
        <v>7117</v>
      </c>
      <c r="C6637" s="81" t="str">
        <f t="shared" ref="C6637:C6652" si="540">IF(MROUND(AL6637/(AO6637*F6637),1)=0,"",MROUND(AL6637/(AO6637*F6637),1))</f>
        <v/>
      </c>
      <c r="D6637" s="82">
        <v>282.11</v>
      </c>
      <c r="E6637" s="83" t="s">
        <v>245</v>
      </c>
      <c r="F6637" s="84">
        <f t="shared" ref="F6637:F6652" si="541">D6637*1.22</f>
        <v>344.1742</v>
      </c>
      <c r="G6637" s="85" t="s">
        <v>246</v>
      </c>
      <c r="H6637" s="69"/>
      <c r="I6637" s="192" t="s">
        <v>7118</v>
      </c>
      <c r="J6637" s="76"/>
      <c r="K6637" s="88"/>
      <c r="N6637" s="18"/>
      <c r="P6637" s="4">
        <v>79.0</v>
      </c>
      <c r="Q6637" s="4"/>
      <c r="R6637" s="4"/>
      <c r="S6637" s="21"/>
      <c r="T6637" s="21"/>
      <c r="V6637" s="89"/>
      <c r="Z6637" s="73"/>
      <c r="AA6637" s="73">
        <v>15.001627074520016</v>
      </c>
      <c r="AB6637" s="4"/>
      <c r="AC6637" s="74"/>
      <c r="AD6637" s="75"/>
      <c r="AE6637" s="75"/>
      <c r="AF6637" s="76"/>
      <c r="AJ6637" s="90">
        <v>3101007.0</v>
      </c>
      <c r="AK6637" s="18"/>
      <c r="AL6637" s="18">
        <f t="shared" ref="AL6637:AL6652" si="542">$I$6636/16</f>
        <v>0</v>
      </c>
      <c r="AO6637" s="8">
        <v>4.227257565616208</v>
      </c>
      <c r="AT6637" s="18"/>
      <c r="AU6637" s="91"/>
    </row>
    <row r="6638" ht="12.0" customHeight="1">
      <c r="A6638" s="97">
        <v>5601008.0</v>
      </c>
      <c r="B6638" s="92" t="s">
        <v>7119</v>
      </c>
      <c r="C6638" s="81" t="str">
        <f t="shared" si="540"/>
        <v/>
      </c>
      <c r="D6638" s="82">
        <v>527.05</v>
      </c>
      <c r="E6638" s="94" t="s">
        <v>245</v>
      </c>
      <c r="F6638" s="84">
        <f t="shared" si="541"/>
        <v>643.001</v>
      </c>
      <c r="G6638" s="95" t="s">
        <v>252</v>
      </c>
      <c r="H6638" s="69"/>
      <c r="J6638" s="76"/>
      <c r="K6638" s="88"/>
      <c r="N6638" s="18"/>
      <c r="P6638" s="4">
        <v>79.0</v>
      </c>
      <c r="Q6638" s="4"/>
      <c r="R6638" s="4"/>
      <c r="S6638" s="21"/>
      <c r="T6638" s="21"/>
      <c r="V6638" s="89"/>
      <c r="Z6638" s="73"/>
      <c r="AA6638" s="73">
        <v>14.999854849478922</v>
      </c>
      <c r="AB6638" s="4"/>
      <c r="AC6638" s="74"/>
      <c r="AD6638" s="75"/>
      <c r="AE6638" s="75"/>
      <c r="AF6638" s="76"/>
      <c r="AJ6638" s="90">
        <v>3101008.0</v>
      </c>
      <c r="AK6638" s="18"/>
      <c r="AL6638" s="18">
        <f t="shared" si="542"/>
        <v>0</v>
      </c>
      <c r="AO6638" s="8">
        <v>0.8684879138040784</v>
      </c>
      <c r="AT6638" s="18"/>
      <c r="AU6638" s="91"/>
    </row>
    <row r="6639" ht="12.0" customHeight="1">
      <c r="A6639" s="97">
        <v>5601009.0</v>
      </c>
      <c r="B6639" s="92" t="s">
        <v>7120</v>
      </c>
      <c r="C6639" s="81" t="str">
        <f t="shared" si="540"/>
        <v/>
      </c>
      <c r="D6639" s="82">
        <v>587.33</v>
      </c>
      <c r="E6639" s="94" t="s">
        <v>245</v>
      </c>
      <c r="F6639" s="84">
        <f t="shared" si="541"/>
        <v>716.5426</v>
      </c>
      <c r="G6639" s="95" t="s">
        <v>274</v>
      </c>
      <c r="H6639" s="69"/>
      <c r="J6639" s="100"/>
      <c r="K6639" s="88"/>
      <c r="N6639" s="18"/>
      <c r="P6639" s="4">
        <v>79.0</v>
      </c>
      <c r="Q6639" s="4"/>
      <c r="R6639" s="4"/>
      <c r="S6639" s="21"/>
      <c r="T6639" s="21"/>
      <c r="V6639" s="89"/>
      <c r="Z6639" s="73"/>
      <c r="AA6639" s="73">
        <v>14.999869747570784</v>
      </c>
      <c r="AB6639" s="4"/>
      <c r="AC6639" s="74"/>
      <c r="AD6639" s="75"/>
      <c r="AE6639" s="75"/>
      <c r="AF6639" s="76"/>
      <c r="AJ6639" s="90">
        <v>3101009.0</v>
      </c>
      <c r="AK6639" s="18"/>
      <c r="AL6639" s="18">
        <f t="shared" si="542"/>
        <v>0</v>
      </c>
      <c r="AO6639" s="8">
        <v>0.35205668348393576</v>
      </c>
      <c r="AT6639" s="18"/>
      <c r="AU6639" s="91"/>
    </row>
    <row r="6640" ht="12.0" customHeight="1">
      <c r="A6640" s="97">
        <v>5601010.0</v>
      </c>
      <c r="B6640" s="92" t="s">
        <v>7121</v>
      </c>
      <c r="C6640" s="81" t="str">
        <f t="shared" si="540"/>
        <v/>
      </c>
      <c r="D6640" s="82">
        <v>685.76</v>
      </c>
      <c r="E6640" s="94" t="s">
        <v>245</v>
      </c>
      <c r="F6640" s="84">
        <f t="shared" si="541"/>
        <v>836.6272</v>
      </c>
      <c r="G6640" s="95" t="s">
        <v>274</v>
      </c>
      <c r="H6640" s="69"/>
      <c r="J6640" s="100"/>
      <c r="K6640" s="88"/>
      <c r="N6640" s="18"/>
      <c r="P6640" s="4">
        <v>79.0</v>
      </c>
      <c r="Q6640" s="4"/>
      <c r="R6640" s="4"/>
      <c r="S6640" s="21"/>
      <c r="T6640" s="21"/>
      <c r="V6640" s="89"/>
      <c r="Z6640" s="73"/>
      <c r="AA6640" s="73">
        <v>15.0</v>
      </c>
      <c r="AB6640" s="4"/>
      <c r="AC6640" s="74"/>
      <c r="AD6640" s="75"/>
      <c r="AE6640" s="75"/>
      <c r="AF6640" s="76"/>
      <c r="AJ6640" s="90">
        <v>3101010.0</v>
      </c>
      <c r="AK6640" s="18"/>
      <c r="AL6640" s="18">
        <f t="shared" si="542"/>
        <v>0</v>
      </c>
      <c r="AO6640" s="8">
        <v>0.47593222601637253</v>
      </c>
      <c r="AT6640" s="18"/>
      <c r="AU6640" s="91"/>
    </row>
    <row r="6641" ht="12.0" customHeight="1">
      <c r="A6641" s="97">
        <v>5601011.0</v>
      </c>
      <c r="B6641" s="92" t="s">
        <v>7122</v>
      </c>
      <c r="C6641" s="81" t="str">
        <f t="shared" si="540"/>
        <v/>
      </c>
      <c r="D6641" s="82">
        <v>975.68</v>
      </c>
      <c r="E6641" s="94" t="s">
        <v>458</v>
      </c>
      <c r="F6641" s="84">
        <f t="shared" si="541"/>
        <v>1190.3296</v>
      </c>
      <c r="G6641" s="95" t="s">
        <v>252</v>
      </c>
      <c r="H6641" s="69"/>
      <c r="J6641" s="76"/>
      <c r="K6641" s="88"/>
      <c r="N6641" s="18"/>
      <c r="P6641" s="4">
        <v>79.0</v>
      </c>
      <c r="Q6641" s="4"/>
      <c r="R6641" s="4"/>
      <c r="S6641" s="21"/>
      <c r="T6641" s="21"/>
      <c r="V6641" s="89"/>
      <c r="Z6641" s="73"/>
      <c r="AA6641" s="73">
        <v>14.999451143972777</v>
      </c>
      <c r="AB6641" s="4"/>
      <c r="AC6641" s="74"/>
      <c r="AD6641" s="75"/>
      <c r="AE6641" s="75"/>
      <c r="AF6641" s="76"/>
      <c r="AJ6641" s="90">
        <v>3101011.0</v>
      </c>
      <c r="AK6641" s="18"/>
      <c r="AL6641" s="18">
        <f t="shared" si="542"/>
        <v>0</v>
      </c>
      <c r="AO6641" s="8">
        <v>0.14141778425697238</v>
      </c>
      <c r="AT6641" s="18"/>
      <c r="AU6641" s="91"/>
    </row>
    <row r="6642" ht="12.0" customHeight="1">
      <c r="A6642" s="97">
        <v>5601012.0</v>
      </c>
      <c r="B6642" s="92" t="s">
        <v>7123</v>
      </c>
      <c r="C6642" s="81" t="str">
        <f t="shared" si="540"/>
        <v/>
      </c>
      <c r="D6642" s="82">
        <v>1446.68</v>
      </c>
      <c r="E6642" s="94" t="s">
        <v>245</v>
      </c>
      <c r="F6642" s="84">
        <f t="shared" si="541"/>
        <v>1764.9496</v>
      </c>
      <c r="G6642" s="95" t="s">
        <v>246</v>
      </c>
      <c r="H6642" s="69"/>
      <c r="J6642" s="76"/>
      <c r="K6642" s="88"/>
      <c r="N6642" s="18"/>
      <c r="P6642" s="4">
        <v>79.0</v>
      </c>
      <c r="Q6642" s="4"/>
      <c r="R6642" s="4"/>
      <c r="S6642" s="21"/>
      <c r="T6642" s="21"/>
      <c r="V6642" s="89"/>
      <c r="Z6642" s="73"/>
      <c r="AA6642" s="73">
        <v>15.000052880395117</v>
      </c>
      <c r="AB6642" s="4"/>
      <c r="AC6642" s="74"/>
      <c r="AD6642" s="75"/>
      <c r="AE6642" s="75"/>
      <c r="AF6642" s="76"/>
      <c r="AJ6642" s="90">
        <v>3101012.0</v>
      </c>
      <c r="AK6642" s="18"/>
      <c r="AL6642" s="18">
        <f t="shared" si="542"/>
        <v>0</v>
      </c>
      <c r="AO6642" s="8">
        <v>0.5776734669877204</v>
      </c>
      <c r="AT6642" s="18"/>
      <c r="AU6642" s="91"/>
    </row>
    <row r="6643" ht="12.0" customHeight="1">
      <c r="A6643" s="97">
        <v>5604025.0</v>
      </c>
      <c r="B6643" s="92" t="s">
        <v>7124</v>
      </c>
      <c r="C6643" s="81" t="str">
        <f t="shared" si="540"/>
        <v/>
      </c>
      <c r="D6643" s="82">
        <v>318.39</v>
      </c>
      <c r="E6643" s="94" t="s">
        <v>245</v>
      </c>
      <c r="F6643" s="84">
        <f t="shared" si="541"/>
        <v>388.4358</v>
      </c>
      <c r="G6643" s="95" t="s">
        <v>246</v>
      </c>
      <c r="H6643" s="69"/>
      <c r="J6643" s="76"/>
      <c r="K6643" s="88"/>
      <c r="N6643" s="18"/>
      <c r="P6643" s="4">
        <v>79.0</v>
      </c>
      <c r="Q6643" s="4"/>
      <c r="R6643" s="4"/>
      <c r="S6643" s="21"/>
      <c r="T6643" s="21"/>
      <c r="V6643" s="89"/>
      <c r="Z6643" s="73"/>
      <c r="AA6643" s="73">
        <v>14.997597308986059</v>
      </c>
      <c r="AB6643" s="4"/>
      <c r="AC6643" s="74"/>
      <c r="AD6643" s="75"/>
      <c r="AE6643" s="75"/>
      <c r="AF6643" s="76"/>
      <c r="AJ6643" s="90">
        <v>3102025.0</v>
      </c>
      <c r="AK6643" s="18"/>
      <c r="AL6643" s="18">
        <f t="shared" si="542"/>
        <v>0</v>
      </c>
      <c r="AO6643" s="8">
        <v>14.141494698469913</v>
      </c>
      <c r="AT6643" s="18"/>
      <c r="AU6643" s="91"/>
    </row>
    <row r="6644" ht="12.0" customHeight="1">
      <c r="A6644" s="97">
        <v>5604026.0</v>
      </c>
      <c r="B6644" s="92" t="s">
        <v>7125</v>
      </c>
      <c r="C6644" s="81" t="str">
        <f t="shared" si="540"/>
        <v/>
      </c>
      <c r="D6644" s="82">
        <v>729.01</v>
      </c>
      <c r="E6644" s="94" t="s">
        <v>245</v>
      </c>
      <c r="F6644" s="84">
        <f t="shared" si="541"/>
        <v>889.3922</v>
      </c>
      <c r="G6644" s="95" t="s">
        <v>252</v>
      </c>
      <c r="H6644" s="69"/>
      <c r="J6644" s="76"/>
      <c r="K6644" s="88"/>
      <c r="N6644" s="18"/>
      <c r="P6644" s="4">
        <v>79.0</v>
      </c>
      <c r="Q6644" s="4"/>
      <c r="R6644" s="4"/>
      <c r="S6644" s="21"/>
      <c r="T6644" s="21"/>
      <c r="V6644" s="89"/>
      <c r="Z6644" s="73"/>
      <c r="AA6644" s="73">
        <v>15.000209881207226</v>
      </c>
      <c r="AB6644" s="4"/>
      <c r="AC6644" s="74"/>
      <c r="AD6644" s="75"/>
      <c r="AE6644" s="75"/>
      <c r="AF6644" s="76"/>
      <c r="AJ6644" s="90">
        <v>3102026.0</v>
      </c>
      <c r="AK6644" s="18"/>
      <c r="AL6644" s="18">
        <f t="shared" si="542"/>
        <v>0</v>
      </c>
      <c r="AO6644" s="8">
        <v>100.88014015077506</v>
      </c>
      <c r="AT6644" s="18"/>
      <c r="AU6644" s="91"/>
    </row>
    <row r="6645" ht="12.0" customHeight="1">
      <c r="A6645" s="97">
        <v>5604027.0</v>
      </c>
      <c r="B6645" s="92" t="s">
        <v>7126</v>
      </c>
      <c r="C6645" s="81" t="str">
        <f t="shared" si="540"/>
        <v/>
      </c>
      <c r="D6645" s="82">
        <v>893.61</v>
      </c>
      <c r="E6645" s="94" t="s">
        <v>245</v>
      </c>
      <c r="F6645" s="84">
        <f t="shared" si="541"/>
        <v>1090.2042</v>
      </c>
      <c r="G6645" s="95" t="s">
        <v>252</v>
      </c>
      <c r="H6645" s="69"/>
      <c r="I6645" s="76"/>
      <c r="J6645" s="76"/>
      <c r="K6645" s="88"/>
      <c r="N6645" s="18"/>
      <c r="P6645" s="4">
        <v>79.0</v>
      </c>
      <c r="Q6645" s="4"/>
      <c r="R6645" s="4"/>
      <c r="S6645" s="21"/>
      <c r="T6645" s="21"/>
      <c r="V6645" s="89"/>
      <c r="Z6645" s="73"/>
      <c r="AA6645" s="73">
        <v>15.00042804554404</v>
      </c>
      <c r="AB6645" s="4"/>
      <c r="AC6645" s="74"/>
      <c r="AD6645" s="75"/>
      <c r="AE6645" s="75"/>
      <c r="AF6645" s="76"/>
      <c r="AJ6645" s="90">
        <v>3102027.0</v>
      </c>
      <c r="AK6645" s="18"/>
      <c r="AL6645" s="18">
        <f t="shared" si="542"/>
        <v>0</v>
      </c>
      <c r="AO6645" s="8">
        <v>11.222450730586761</v>
      </c>
      <c r="AT6645" s="18"/>
      <c r="AU6645" s="91"/>
    </row>
    <row r="6646" ht="12.0" customHeight="1">
      <c r="A6646" s="97">
        <v>5604028.0</v>
      </c>
      <c r="B6646" s="92" t="s">
        <v>7127</v>
      </c>
      <c r="C6646" s="81" t="str">
        <f t="shared" si="540"/>
        <v/>
      </c>
      <c r="D6646" s="82">
        <v>1168.61</v>
      </c>
      <c r="E6646" s="94" t="s">
        <v>245</v>
      </c>
      <c r="F6646" s="84">
        <f t="shared" si="541"/>
        <v>1425.7042</v>
      </c>
      <c r="G6646" s="95" t="s">
        <v>252</v>
      </c>
      <c r="H6646" s="69"/>
      <c r="I6646" s="19" t="s">
        <v>7039</v>
      </c>
      <c r="J6646" s="76"/>
      <c r="K6646" s="88"/>
      <c r="N6646" s="18"/>
      <c r="P6646" s="4">
        <v>79.0</v>
      </c>
      <c r="Q6646" s="4"/>
      <c r="R6646" s="4"/>
      <c r="S6646" s="21"/>
      <c r="T6646" s="21"/>
      <c r="V6646" s="89"/>
      <c r="Z6646" s="73"/>
      <c r="AA6646" s="73">
        <v>15.0003927832622</v>
      </c>
      <c r="AB6646" s="4"/>
      <c r="AC6646" s="74"/>
      <c r="AD6646" s="75"/>
      <c r="AE6646" s="75"/>
      <c r="AF6646" s="76"/>
      <c r="AJ6646" s="90">
        <v>3102028.0</v>
      </c>
      <c r="AK6646" s="18"/>
      <c r="AL6646" s="18">
        <f t="shared" si="542"/>
        <v>0</v>
      </c>
      <c r="AO6646" s="8">
        <v>11.10563450119281</v>
      </c>
      <c r="AT6646" s="18"/>
      <c r="AU6646" s="91"/>
    </row>
    <row r="6647" ht="12.0" customHeight="1">
      <c r="A6647" s="97">
        <v>5604029.0</v>
      </c>
      <c r="B6647" s="92" t="s">
        <v>7128</v>
      </c>
      <c r="C6647" s="81" t="str">
        <f t="shared" si="540"/>
        <v/>
      </c>
      <c r="D6647" s="82">
        <v>1511.48</v>
      </c>
      <c r="E6647" s="94" t="s">
        <v>245</v>
      </c>
      <c r="F6647" s="84">
        <f t="shared" si="541"/>
        <v>1844.0056</v>
      </c>
      <c r="G6647" s="95" t="s">
        <v>252</v>
      </c>
      <c r="H6647" s="69"/>
      <c r="J6647" s="76"/>
      <c r="K6647" s="88"/>
      <c r="N6647" s="18"/>
      <c r="P6647" s="4">
        <v>79.0</v>
      </c>
      <c r="Q6647" s="4"/>
      <c r="R6647" s="4"/>
      <c r="S6647" s="21"/>
      <c r="T6647" s="21"/>
      <c r="V6647" s="89"/>
      <c r="Z6647" s="73"/>
      <c r="AA6647" s="73">
        <v>14.99979754626068</v>
      </c>
      <c r="AB6647" s="4"/>
      <c r="AC6647" s="74"/>
      <c r="AD6647" s="75"/>
      <c r="AE6647" s="75"/>
      <c r="AF6647" s="76"/>
      <c r="AJ6647" s="90">
        <v>3102029.0</v>
      </c>
      <c r="AK6647" s="18"/>
      <c r="AL6647" s="18">
        <f t="shared" si="542"/>
        <v>0</v>
      </c>
      <c r="AO6647" s="8">
        <v>4.865610785593347</v>
      </c>
      <c r="AT6647" s="18"/>
      <c r="AU6647" s="91"/>
    </row>
    <row r="6648" ht="12.0" customHeight="1">
      <c r="A6648" s="97">
        <v>5604030.0</v>
      </c>
      <c r="B6648" s="92" t="s">
        <v>7129</v>
      </c>
      <c r="C6648" s="81" t="str">
        <f t="shared" si="540"/>
        <v/>
      </c>
      <c r="D6648" s="82">
        <v>2253.95</v>
      </c>
      <c r="E6648" s="94" t="s">
        <v>245</v>
      </c>
      <c r="F6648" s="84">
        <f t="shared" si="541"/>
        <v>2749.819</v>
      </c>
      <c r="G6648" s="95" t="s">
        <v>246</v>
      </c>
      <c r="H6648" s="69"/>
      <c r="J6648" s="76"/>
      <c r="K6648" s="88"/>
      <c r="N6648" s="18"/>
      <c r="P6648" s="4">
        <v>79.0</v>
      </c>
      <c r="Q6648" s="4"/>
      <c r="R6648" s="4"/>
      <c r="S6648" s="21"/>
      <c r="T6648" s="21"/>
      <c r="V6648" s="89"/>
      <c r="Z6648" s="73"/>
      <c r="AA6648" s="73">
        <v>14.999830295625031</v>
      </c>
      <c r="AB6648" s="4"/>
      <c r="AC6648" s="74"/>
      <c r="AD6648" s="75"/>
      <c r="AE6648" s="75"/>
      <c r="AF6648" s="76"/>
      <c r="AJ6648" s="90">
        <v>3102030.0</v>
      </c>
      <c r="AK6648" s="18"/>
      <c r="AL6648" s="18">
        <f t="shared" si="542"/>
        <v>0</v>
      </c>
      <c r="AO6648" s="8">
        <v>9.788459981357285</v>
      </c>
      <c r="AT6648" s="18"/>
      <c r="AU6648" s="91"/>
    </row>
    <row r="6649" ht="12.0" customHeight="1">
      <c r="A6649" s="97">
        <v>5603005.0</v>
      </c>
      <c r="B6649" s="92" t="s">
        <v>7130</v>
      </c>
      <c r="C6649" s="81" t="str">
        <f t="shared" si="540"/>
        <v/>
      </c>
      <c r="D6649" s="82">
        <v>693.42</v>
      </c>
      <c r="E6649" s="94" t="s">
        <v>245</v>
      </c>
      <c r="F6649" s="84">
        <f t="shared" si="541"/>
        <v>845.9724</v>
      </c>
      <c r="G6649" s="95" t="s">
        <v>252</v>
      </c>
      <c r="H6649" s="69"/>
      <c r="I6649" s="76"/>
      <c r="J6649" s="76"/>
      <c r="K6649" s="88"/>
      <c r="N6649" s="18"/>
      <c r="P6649" s="4">
        <v>79.0</v>
      </c>
      <c r="Q6649" s="4"/>
      <c r="R6649" s="4"/>
      <c r="S6649" s="21"/>
      <c r="T6649" s="21"/>
      <c r="V6649" s="89"/>
      <c r="Z6649" s="73"/>
      <c r="AA6649" s="73">
        <v>14.99966902760309</v>
      </c>
      <c r="AB6649" s="4"/>
      <c r="AC6649" s="74"/>
      <c r="AD6649" s="75"/>
      <c r="AE6649" s="75"/>
      <c r="AF6649" s="76"/>
      <c r="AJ6649" s="90">
        <v>3103005.0</v>
      </c>
      <c r="AK6649" s="18"/>
      <c r="AL6649" s="18">
        <f t="shared" si="542"/>
        <v>0</v>
      </c>
      <c r="AO6649" s="8">
        <v>63.63426425200408</v>
      </c>
      <c r="AT6649" s="18"/>
      <c r="AU6649" s="91"/>
    </row>
    <row r="6650" ht="12.0" customHeight="1">
      <c r="A6650" s="97">
        <v>5603006.0</v>
      </c>
      <c r="B6650" s="92" t="s">
        <v>7131</v>
      </c>
      <c r="C6650" s="81" t="str">
        <f t="shared" si="540"/>
        <v/>
      </c>
      <c r="D6650" s="82">
        <v>1011.42</v>
      </c>
      <c r="E6650" s="94"/>
      <c r="F6650" s="84">
        <f t="shared" si="541"/>
        <v>1233.9324</v>
      </c>
      <c r="G6650" s="95" t="s">
        <v>252</v>
      </c>
      <c r="H6650" s="69"/>
      <c r="I6650" s="87" t="s">
        <v>2166</v>
      </c>
      <c r="J6650" s="76"/>
      <c r="K6650" s="88"/>
      <c r="N6650" s="18"/>
      <c r="P6650" s="4">
        <v>79.0</v>
      </c>
      <c r="Q6650" s="4"/>
      <c r="R6650" s="4"/>
      <c r="S6650" s="21"/>
      <c r="T6650" s="21"/>
      <c r="V6650" s="89"/>
      <c r="Z6650" s="73"/>
      <c r="AA6650" s="73">
        <v>15.000378186218882</v>
      </c>
      <c r="AB6650" s="4"/>
      <c r="AC6650" s="74"/>
      <c r="AD6650" s="75"/>
      <c r="AE6650" s="75"/>
      <c r="AF6650" s="76"/>
      <c r="AJ6650" s="90">
        <v>3103006.0</v>
      </c>
      <c r="AK6650" s="18"/>
      <c r="AL6650" s="18">
        <f t="shared" si="542"/>
        <v>0</v>
      </c>
      <c r="AO6650" s="8">
        <v>9.484145603985157</v>
      </c>
      <c r="AT6650" s="18"/>
      <c r="AU6650" s="91"/>
    </row>
    <row r="6651" ht="12.0" customHeight="1">
      <c r="A6651" s="97">
        <v>5603007.0</v>
      </c>
      <c r="B6651" s="92" t="s">
        <v>7132</v>
      </c>
      <c r="C6651" s="81" t="str">
        <f t="shared" si="540"/>
        <v/>
      </c>
      <c r="D6651" s="82">
        <v>1502.97</v>
      </c>
      <c r="E6651" s="94" t="s">
        <v>245</v>
      </c>
      <c r="F6651" s="84">
        <f t="shared" si="541"/>
        <v>1833.6234</v>
      </c>
      <c r="G6651" s="95" t="s">
        <v>252</v>
      </c>
      <c r="H6651" s="69"/>
      <c r="I6651" s="187" t="s">
        <v>7133</v>
      </c>
      <c r="J6651" s="76"/>
      <c r="K6651" s="88"/>
      <c r="N6651" s="18"/>
      <c r="P6651" s="4">
        <v>79.0</v>
      </c>
      <c r="Q6651" s="4"/>
      <c r="R6651" s="4"/>
      <c r="S6651" s="21"/>
      <c r="T6651" s="21"/>
      <c r="V6651" s="89"/>
      <c r="Z6651" s="73"/>
      <c r="AA6651" s="73">
        <v>15.000050899392264</v>
      </c>
      <c r="AB6651" s="4"/>
      <c r="AC6651" s="74"/>
      <c r="AD6651" s="75"/>
      <c r="AE6651" s="75"/>
      <c r="AF6651" s="76"/>
      <c r="AJ6651" s="90">
        <v>3103007.0</v>
      </c>
      <c r="AK6651" s="18"/>
      <c r="AL6651" s="18">
        <f t="shared" si="542"/>
        <v>0</v>
      </c>
      <c r="AO6651" s="8">
        <v>7.339709958086925</v>
      </c>
      <c r="AT6651" s="18"/>
      <c r="AU6651" s="91"/>
    </row>
    <row r="6652" ht="12.0" customHeight="1">
      <c r="A6652" s="109">
        <v>5603008.0</v>
      </c>
      <c r="B6652" s="110" t="s">
        <v>7134</v>
      </c>
      <c r="C6652" s="81" t="str">
        <f t="shared" si="540"/>
        <v/>
      </c>
      <c r="D6652" s="82">
        <v>2384.44</v>
      </c>
      <c r="E6652" s="121" t="s">
        <v>245</v>
      </c>
      <c r="F6652" s="128">
        <f t="shared" si="541"/>
        <v>2909.0168</v>
      </c>
      <c r="G6652" s="112" t="s">
        <v>246</v>
      </c>
      <c r="H6652" s="69"/>
      <c r="I6652" s="193"/>
      <c r="J6652" s="76"/>
      <c r="K6652" s="88"/>
      <c r="N6652" s="18"/>
      <c r="P6652" s="4">
        <v>79.0</v>
      </c>
      <c r="Q6652" s="4"/>
      <c r="R6652" s="4"/>
      <c r="S6652" s="21"/>
      <c r="T6652" s="21"/>
      <c r="V6652" s="89"/>
      <c r="Z6652" s="73"/>
      <c r="AA6652" s="73">
        <v>15.000256666923335</v>
      </c>
      <c r="AB6652" s="4"/>
      <c r="AC6652" s="74"/>
      <c r="AD6652" s="75"/>
      <c r="AE6652" s="75"/>
      <c r="AF6652" s="76"/>
      <c r="AJ6652" s="90">
        <v>3103008.0</v>
      </c>
      <c r="AK6652" s="18"/>
      <c r="AL6652" s="18">
        <f t="shared" si="542"/>
        <v>0</v>
      </c>
      <c r="AO6652" s="8">
        <v>23.131924609841697</v>
      </c>
      <c r="AT6652" s="18"/>
      <c r="AU6652" s="91"/>
    </row>
    <row r="6653" ht="60.0" customHeight="1">
      <c r="A6653" s="62">
        <v>244.0</v>
      </c>
      <c r="B6653" s="113" t="s">
        <v>7135</v>
      </c>
      <c r="C6653" s="66"/>
      <c r="D6653" s="82"/>
      <c r="E6653" s="66"/>
      <c r="F6653" s="114"/>
      <c r="G6653" s="68"/>
      <c r="H6653" s="69"/>
      <c r="I6653" s="70">
        <v>0.0</v>
      </c>
      <c r="J6653" s="71"/>
      <c r="K6653" s="71"/>
      <c r="N6653" s="18"/>
      <c r="P6653" s="4">
        <v>80.0</v>
      </c>
      <c r="Q6653" s="4"/>
      <c r="R6653" s="5"/>
      <c r="S6653" s="21"/>
      <c r="T6653" s="21"/>
      <c r="V6653" s="72"/>
      <c r="Z6653" s="73"/>
      <c r="AA6653" s="73"/>
      <c r="AB6653" s="4"/>
      <c r="AC6653" s="74"/>
      <c r="AD6653" s="75"/>
      <c r="AE6653" s="75"/>
      <c r="AF6653" s="76"/>
      <c r="AJ6653" s="90"/>
      <c r="AK6653" s="18"/>
      <c r="AL6653" s="18"/>
      <c r="AT6653" s="18"/>
      <c r="AU6653" s="91"/>
    </row>
    <row r="6654" ht="12.0" customHeight="1">
      <c r="A6654" s="79">
        <v>5601013.0</v>
      </c>
      <c r="B6654" s="80" t="s">
        <v>7136</v>
      </c>
      <c r="C6654" s="81" t="str">
        <f t="shared" ref="C6654:C6669" si="543">IF(MROUND(AL6654/(AO6654*F6654),1)=0,"",MROUND(AL6654/(AO6654*F6654),1))</f>
        <v/>
      </c>
      <c r="D6654" s="82">
        <v>270.18</v>
      </c>
      <c r="E6654" s="83" t="s">
        <v>245</v>
      </c>
      <c r="F6654" s="84">
        <f t="shared" ref="F6654:F6669" si="544">D6654*1.22</f>
        <v>329.6196</v>
      </c>
      <c r="G6654" s="85" t="s">
        <v>246</v>
      </c>
      <c r="H6654" s="69"/>
      <c r="I6654" s="192" t="s">
        <v>7137</v>
      </c>
      <c r="J6654" s="76"/>
      <c r="K6654" s="88"/>
      <c r="N6654" s="18"/>
      <c r="P6654" s="4">
        <v>80.0</v>
      </c>
      <c r="Q6654" s="4"/>
      <c r="R6654" s="4"/>
      <c r="S6654" s="21"/>
      <c r="T6654" s="21"/>
      <c r="V6654" s="89"/>
      <c r="Z6654" s="73"/>
      <c r="AA6654" s="73">
        <v>15.00084942522227</v>
      </c>
      <c r="AB6654" s="4"/>
      <c r="AC6654" s="74"/>
      <c r="AD6654" s="75"/>
      <c r="AE6654" s="75"/>
      <c r="AF6654" s="76"/>
      <c r="AJ6654" s="90">
        <v>3101013.0</v>
      </c>
      <c r="AK6654" s="18"/>
      <c r="AL6654" s="18">
        <f t="shared" ref="AL6654:AL6669" si="545">$I$6653/16</f>
        <v>0</v>
      </c>
      <c r="AO6654" s="8">
        <v>2.4899085930096265</v>
      </c>
      <c r="AT6654" s="18"/>
      <c r="AU6654" s="91"/>
    </row>
    <row r="6655" ht="12.0" customHeight="1">
      <c r="A6655" s="97">
        <v>5601014.0</v>
      </c>
      <c r="B6655" s="92" t="s">
        <v>7138</v>
      </c>
      <c r="C6655" s="81" t="str">
        <f t="shared" si="543"/>
        <v/>
      </c>
      <c r="D6655" s="82">
        <v>437.56</v>
      </c>
      <c r="E6655" s="94" t="s">
        <v>245</v>
      </c>
      <c r="F6655" s="84">
        <f t="shared" si="544"/>
        <v>533.8232</v>
      </c>
      <c r="G6655" s="95" t="s">
        <v>252</v>
      </c>
      <c r="H6655" s="69"/>
      <c r="J6655" s="76"/>
      <c r="K6655" s="88"/>
      <c r="N6655" s="18"/>
      <c r="P6655" s="4">
        <v>80.0</v>
      </c>
      <c r="Q6655" s="4"/>
      <c r="R6655" s="4"/>
      <c r="S6655" s="21"/>
      <c r="T6655" s="21"/>
      <c r="V6655" s="89"/>
      <c r="Z6655" s="73"/>
      <c r="AA6655" s="73">
        <v>15.000524493863423</v>
      </c>
      <c r="AB6655" s="4"/>
      <c r="AC6655" s="74"/>
      <c r="AD6655" s="75"/>
      <c r="AE6655" s="75"/>
      <c r="AF6655" s="76"/>
      <c r="AJ6655" s="90">
        <v>3101014.0</v>
      </c>
      <c r="AK6655" s="18"/>
      <c r="AL6655" s="18">
        <f t="shared" si="545"/>
        <v>0</v>
      </c>
      <c r="AO6655" s="8">
        <v>1.6156219261841425</v>
      </c>
      <c r="AT6655" s="18"/>
      <c r="AU6655" s="91"/>
    </row>
    <row r="6656" ht="12.0" customHeight="1">
      <c r="A6656" s="97">
        <v>5601015.0</v>
      </c>
      <c r="B6656" s="92" t="s">
        <v>7139</v>
      </c>
      <c r="C6656" s="81" t="str">
        <f t="shared" si="543"/>
        <v/>
      </c>
      <c r="D6656" s="82">
        <v>572.84</v>
      </c>
      <c r="E6656" s="94" t="s">
        <v>245</v>
      </c>
      <c r="F6656" s="84">
        <f t="shared" si="544"/>
        <v>698.8648</v>
      </c>
      <c r="G6656" s="95" t="s">
        <v>252</v>
      </c>
      <c r="H6656" s="69"/>
      <c r="J6656" s="76"/>
      <c r="K6656" s="88"/>
      <c r="N6656" s="18"/>
      <c r="P6656" s="4">
        <v>80.0</v>
      </c>
      <c r="Q6656" s="4"/>
      <c r="R6656" s="4"/>
      <c r="S6656" s="21"/>
      <c r="T6656" s="21"/>
      <c r="V6656" s="89"/>
      <c r="Z6656" s="73"/>
      <c r="AA6656" s="73">
        <v>14.999599369674968</v>
      </c>
      <c r="AB6656" s="4"/>
      <c r="AC6656" s="74"/>
      <c r="AD6656" s="75"/>
      <c r="AE6656" s="75"/>
      <c r="AF6656" s="76"/>
      <c r="AJ6656" s="90">
        <v>3101015.0</v>
      </c>
      <c r="AK6656" s="18"/>
      <c r="AL6656" s="18">
        <f t="shared" si="545"/>
        <v>0</v>
      </c>
      <c r="AO6656" s="8">
        <v>0.5558105565648827</v>
      </c>
      <c r="AT6656" s="18"/>
      <c r="AU6656" s="91"/>
    </row>
    <row r="6657" ht="12.0" customHeight="1">
      <c r="A6657" s="97">
        <v>5601016.0</v>
      </c>
      <c r="B6657" s="92" t="s">
        <v>7140</v>
      </c>
      <c r="C6657" s="81" t="str">
        <f t="shared" si="543"/>
        <v/>
      </c>
      <c r="D6657" s="82">
        <v>693.8</v>
      </c>
      <c r="E6657" s="94" t="s">
        <v>245</v>
      </c>
      <c r="F6657" s="84">
        <f t="shared" si="544"/>
        <v>846.436</v>
      </c>
      <c r="G6657" s="95" t="s">
        <v>252</v>
      </c>
      <c r="H6657" s="69"/>
      <c r="J6657" s="76"/>
      <c r="K6657" s="88"/>
      <c r="N6657" s="18"/>
      <c r="P6657" s="4">
        <v>80.0</v>
      </c>
      <c r="Q6657" s="4"/>
      <c r="R6657" s="4"/>
      <c r="S6657" s="21"/>
      <c r="T6657" s="21"/>
      <c r="V6657" s="89"/>
      <c r="Z6657" s="73"/>
      <c r="AA6657" s="73">
        <v>15.000551328702173</v>
      </c>
      <c r="AB6657" s="4"/>
      <c r="AC6657" s="74"/>
      <c r="AD6657" s="75"/>
      <c r="AE6657" s="75"/>
      <c r="AF6657" s="76"/>
      <c r="AJ6657" s="90">
        <v>3101016.0</v>
      </c>
      <c r="AK6657" s="18"/>
      <c r="AL6657" s="18">
        <f t="shared" si="545"/>
        <v>0</v>
      </c>
      <c r="AO6657" s="8">
        <v>0.3445138055020821</v>
      </c>
      <c r="AT6657" s="18"/>
      <c r="AU6657" s="91"/>
    </row>
    <row r="6658" ht="12.0" customHeight="1">
      <c r="A6658" s="97">
        <v>5601017.0</v>
      </c>
      <c r="B6658" s="92" t="s">
        <v>7141</v>
      </c>
      <c r="C6658" s="81" t="str">
        <f t="shared" si="543"/>
        <v/>
      </c>
      <c r="D6658" s="82">
        <v>981.32</v>
      </c>
      <c r="E6658" s="94" t="s">
        <v>245</v>
      </c>
      <c r="F6658" s="84">
        <f t="shared" si="544"/>
        <v>1197.2104</v>
      </c>
      <c r="G6658" s="95" t="s">
        <v>252</v>
      </c>
      <c r="H6658" s="69"/>
      <c r="J6658" s="76"/>
      <c r="K6658" s="88"/>
      <c r="N6658" s="18"/>
      <c r="P6658" s="4">
        <v>80.0</v>
      </c>
      <c r="Q6658" s="4"/>
      <c r="R6658" s="4"/>
      <c r="S6658" s="21"/>
      <c r="T6658" s="21"/>
      <c r="V6658" s="89"/>
      <c r="Z6658" s="73"/>
      <c r="AA6658" s="73">
        <v>15.000467741432544</v>
      </c>
      <c r="AB6658" s="4"/>
      <c r="AC6658" s="74"/>
      <c r="AD6658" s="75"/>
      <c r="AE6658" s="75"/>
      <c r="AF6658" s="76"/>
      <c r="AJ6658" s="90">
        <v>3101017.0</v>
      </c>
      <c r="AK6658" s="18"/>
      <c r="AL6658" s="18">
        <f t="shared" si="545"/>
        <v>0</v>
      </c>
      <c r="AO6658" s="8">
        <v>0.19017200364164846</v>
      </c>
      <c r="AT6658" s="18"/>
      <c r="AU6658" s="91"/>
    </row>
    <row r="6659" ht="12.0" customHeight="1">
      <c r="A6659" s="97">
        <v>5601018.0</v>
      </c>
      <c r="B6659" s="92" t="s">
        <v>7142</v>
      </c>
      <c r="C6659" s="81" t="str">
        <f t="shared" si="543"/>
        <v/>
      </c>
      <c r="D6659" s="82">
        <v>1445.51</v>
      </c>
      <c r="E6659" s="94" t="s">
        <v>245</v>
      </c>
      <c r="F6659" s="84">
        <f t="shared" si="544"/>
        <v>1763.5222</v>
      </c>
      <c r="G6659" s="95" t="s">
        <v>246</v>
      </c>
      <c r="H6659" s="69"/>
      <c r="J6659" s="76"/>
      <c r="K6659" s="88"/>
      <c r="N6659" s="18"/>
      <c r="P6659" s="4">
        <v>80.0</v>
      </c>
      <c r="Q6659" s="4"/>
      <c r="R6659" s="4"/>
      <c r="S6659" s="21"/>
      <c r="T6659" s="21"/>
      <c r="V6659" s="89"/>
      <c r="Z6659" s="73"/>
      <c r="AA6659" s="73">
        <v>14.999576612049623</v>
      </c>
      <c r="AB6659" s="4"/>
      <c r="AC6659" s="74"/>
      <c r="AD6659" s="75"/>
      <c r="AE6659" s="75"/>
      <c r="AF6659" s="76"/>
      <c r="AJ6659" s="90">
        <v>3101018.0</v>
      </c>
      <c r="AK6659" s="18"/>
      <c r="AL6659" s="18">
        <f t="shared" si="545"/>
        <v>0</v>
      </c>
      <c r="AO6659" s="8">
        <v>0.2959441741230093</v>
      </c>
      <c r="AT6659" s="18"/>
      <c r="AU6659" s="91"/>
    </row>
    <row r="6660" ht="12.0" customHeight="1">
      <c r="A6660" s="97">
        <v>5604031.0</v>
      </c>
      <c r="B6660" s="92" t="s">
        <v>7143</v>
      </c>
      <c r="C6660" s="81" t="str">
        <f t="shared" si="543"/>
        <v/>
      </c>
      <c r="D6660" s="82">
        <v>337.53</v>
      </c>
      <c r="E6660" s="94" t="s">
        <v>245</v>
      </c>
      <c r="F6660" s="84">
        <f t="shared" si="544"/>
        <v>411.7866</v>
      </c>
      <c r="G6660" s="95" t="s">
        <v>246</v>
      </c>
      <c r="H6660" s="69"/>
      <c r="J6660" s="76"/>
      <c r="K6660" s="88"/>
      <c r="N6660" s="18"/>
      <c r="P6660" s="4">
        <v>80.0</v>
      </c>
      <c r="Q6660" s="4"/>
      <c r="R6660" s="4"/>
      <c r="S6660" s="21"/>
      <c r="T6660" s="21"/>
      <c r="V6660" s="89"/>
      <c r="Z6660" s="73"/>
      <c r="AA6660" s="73">
        <v>15.0</v>
      </c>
      <c r="AB6660" s="4"/>
      <c r="AC6660" s="74"/>
      <c r="AD6660" s="75"/>
      <c r="AE6660" s="75"/>
      <c r="AF6660" s="76"/>
      <c r="AJ6660" s="90">
        <v>3102031.0</v>
      </c>
      <c r="AK6660" s="18"/>
      <c r="AL6660" s="18">
        <f t="shared" si="545"/>
        <v>0</v>
      </c>
      <c r="AO6660" s="8">
        <v>14.53797138415423</v>
      </c>
      <c r="AT6660" s="18"/>
      <c r="AU6660" s="91"/>
    </row>
    <row r="6661" ht="12.0" customHeight="1">
      <c r="A6661" s="97">
        <v>5604032.0</v>
      </c>
      <c r="B6661" s="92" t="s">
        <v>7144</v>
      </c>
      <c r="C6661" s="81" t="str">
        <f t="shared" si="543"/>
        <v/>
      </c>
      <c r="D6661" s="82">
        <v>661.09</v>
      </c>
      <c r="E6661" s="94" t="s">
        <v>245</v>
      </c>
      <c r="F6661" s="84">
        <f t="shared" si="544"/>
        <v>806.5298</v>
      </c>
      <c r="G6661" s="95" t="s">
        <v>252</v>
      </c>
      <c r="H6661" s="69"/>
      <c r="J6661" s="76"/>
      <c r="K6661" s="88"/>
      <c r="N6661" s="18"/>
      <c r="P6661" s="4">
        <v>80.0</v>
      </c>
      <c r="Q6661" s="4"/>
      <c r="R6661" s="4"/>
      <c r="S6661" s="21"/>
      <c r="T6661" s="21"/>
      <c r="V6661" s="89"/>
      <c r="Z6661" s="73"/>
      <c r="AA6661" s="73">
        <v>14.999884278010512</v>
      </c>
      <c r="AB6661" s="4"/>
      <c r="AC6661" s="74"/>
      <c r="AD6661" s="75"/>
      <c r="AE6661" s="75"/>
      <c r="AF6661" s="76"/>
      <c r="AJ6661" s="90">
        <v>3102032.0</v>
      </c>
      <c r="AK6661" s="18"/>
      <c r="AL6661" s="18">
        <f t="shared" si="545"/>
        <v>0</v>
      </c>
      <c r="AO6661" s="8">
        <v>9.70651649665741</v>
      </c>
      <c r="AT6661" s="18"/>
      <c r="AU6661" s="91"/>
    </row>
    <row r="6662" ht="12.0" customHeight="1">
      <c r="A6662" s="97">
        <v>5604033.0</v>
      </c>
      <c r="B6662" s="92" t="s">
        <v>7145</v>
      </c>
      <c r="C6662" s="81" t="str">
        <f t="shared" si="543"/>
        <v/>
      </c>
      <c r="D6662" s="82">
        <v>871.61</v>
      </c>
      <c r="E6662" s="94" t="s">
        <v>245</v>
      </c>
      <c r="F6662" s="84">
        <f t="shared" si="544"/>
        <v>1063.3642</v>
      </c>
      <c r="G6662" s="95" t="s">
        <v>252</v>
      </c>
      <c r="H6662" s="69"/>
      <c r="I6662" s="76"/>
      <c r="J6662" s="76"/>
      <c r="K6662" s="88"/>
      <c r="N6662" s="18"/>
      <c r="P6662" s="4">
        <v>80.0</v>
      </c>
      <c r="Q6662" s="4"/>
      <c r="R6662" s="4"/>
      <c r="S6662" s="21"/>
      <c r="T6662" s="21"/>
      <c r="V6662" s="89"/>
      <c r="Z6662" s="73"/>
      <c r="AA6662" s="73">
        <v>14.999912229887471</v>
      </c>
      <c r="AB6662" s="4"/>
      <c r="AC6662" s="74"/>
      <c r="AD6662" s="75"/>
      <c r="AE6662" s="75"/>
      <c r="AF6662" s="76"/>
      <c r="AJ6662" s="90">
        <v>3102033.0</v>
      </c>
      <c r="AK6662" s="18"/>
      <c r="AL6662" s="18">
        <f t="shared" si="545"/>
        <v>0</v>
      </c>
      <c r="AO6662" s="8">
        <v>7.3620955758954</v>
      </c>
      <c r="AT6662" s="18"/>
      <c r="AU6662" s="91"/>
    </row>
    <row r="6663" ht="12.0" customHeight="1">
      <c r="A6663" s="97">
        <v>5604034.0</v>
      </c>
      <c r="B6663" s="92" t="s">
        <v>7146</v>
      </c>
      <c r="C6663" s="81" t="str">
        <f t="shared" si="543"/>
        <v/>
      </c>
      <c r="D6663" s="82">
        <v>1121.51</v>
      </c>
      <c r="E6663" s="94" t="s">
        <v>245</v>
      </c>
      <c r="F6663" s="84">
        <f t="shared" si="544"/>
        <v>1368.2422</v>
      </c>
      <c r="G6663" s="95" t="s">
        <v>252</v>
      </c>
      <c r="H6663" s="69"/>
      <c r="I6663" s="19" t="s">
        <v>7039</v>
      </c>
      <c r="J6663" s="76"/>
      <c r="K6663" s="88"/>
      <c r="N6663" s="18"/>
      <c r="P6663" s="4">
        <v>80.0</v>
      </c>
      <c r="Q6663" s="4"/>
      <c r="R6663" s="4"/>
      <c r="S6663" s="21"/>
      <c r="T6663" s="21"/>
      <c r="V6663" s="89"/>
      <c r="Z6663" s="73"/>
      <c r="AA6663" s="73">
        <v>14.999795364319738</v>
      </c>
      <c r="AB6663" s="4"/>
      <c r="AC6663" s="74"/>
      <c r="AD6663" s="75"/>
      <c r="AE6663" s="75"/>
      <c r="AF6663" s="76"/>
      <c r="AJ6663" s="90">
        <v>3102034.0</v>
      </c>
      <c r="AK6663" s="18"/>
      <c r="AL6663" s="18">
        <f t="shared" si="545"/>
        <v>0</v>
      </c>
      <c r="AO6663" s="8">
        <v>6.761883752124844</v>
      </c>
      <c r="AT6663" s="18"/>
      <c r="AU6663" s="91"/>
    </row>
    <row r="6664" ht="12.0" customHeight="1">
      <c r="A6664" s="97">
        <v>5604035.0</v>
      </c>
      <c r="B6664" s="92" t="s">
        <v>7147</v>
      </c>
      <c r="C6664" s="81" t="str">
        <f t="shared" si="543"/>
        <v/>
      </c>
      <c r="D6664" s="82">
        <v>1520.23</v>
      </c>
      <c r="E6664" s="94" t="s">
        <v>245</v>
      </c>
      <c r="F6664" s="84">
        <f t="shared" si="544"/>
        <v>1854.6806</v>
      </c>
      <c r="G6664" s="95" t="s">
        <v>252</v>
      </c>
      <c r="H6664" s="69"/>
      <c r="J6664" s="76"/>
      <c r="K6664" s="88"/>
      <c r="N6664" s="18"/>
      <c r="P6664" s="4">
        <v>80.0</v>
      </c>
      <c r="Q6664" s="4"/>
      <c r="R6664" s="4"/>
      <c r="S6664" s="21"/>
      <c r="T6664" s="21"/>
      <c r="V6664" s="89"/>
      <c r="Z6664" s="73"/>
      <c r="AA6664" s="73">
        <v>15.0</v>
      </c>
      <c r="AB6664" s="4"/>
      <c r="AC6664" s="74"/>
      <c r="AD6664" s="75"/>
      <c r="AE6664" s="75"/>
      <c r="AF6664" s="76"/>
      <c r="AJ6664" s="90">
        <v>3102035.0</v>
      </c>
      <c r="AK6664" s="18"/>
      <c r="AL6664" s="18">
        <f t="shared" si="545"/>
        <v>0</v>
      </c>
      <c r="AO6664" s="8">
        <v>2.494217684032727</v>
      </c>
      <c r="AT6664" s="18"/>
      <c r="AU6664" s="91"/>
    </row>
    <row r="6665" ht="12.0" customHeight="1">
      <c r="A6665" s="97">
        <v>5604036.0</v>
      </c>
      <c r="B6665" s="92" t="s">
        <v>7148</v>
      </c>
      <c r="C6665" s="81" t="str">
        <f t="shared" si="543"/>
        <v/>
      </c>
      <c r="D6665" s="82">
        <v>2149.75</v>
      </c>
      <c r="E6665" s="94" t="s">
        <v>245</v>
      </c>
      <c r="F6665" s="84">
        <f t="shared" si="544"/>
        <v>2622.695</v>
      </c>
      <c r="G6665" s="95" t="s">
        <v>246</v>
      </c>
      <c r="H6665" s="69"/>
      <c r="J6665" s="76"/>
      <c r="K6665" s="88"/>
      <c r="N6665" s="18"/>
      <c r="P6665" s="4">
        <v>80.0</v>
      </c>
      <c r="Q6665" s="4"/>
      <c r="R6665" s="4"/>
      <c r="S6665" s="21"/>
      <c r="T6665" s="21"/>
      <c r="V6665" s="89"/>
      <c r="Z6665" s="73"/>
      <c r="AA6665" s="73">
        <v>15.000177929611041</v>
      </c>
      <c r="AB6665" s="4"/>
      <c r="AC6665" s="74"/>
      <c r="AD6665" s="75"/>
      <c r="AE6665" s="75"/>
      <c r="AF6665" s="76"/>
      <c r="AJ6665" s="90">
        <v>3102036.0</v>
      </c>
      <c r="AK6665" s="18"/>
      <c r="AL6665" s="18">
        <f t="shared" si="545"/>
        <v>0</v>
      </c>
      <c r="AO6665" s="8">
        <v>7.760794807957025</v>
      </c>
      <c r="AT6665" s="18"/>
      <c r="AU6665" s="91"/>
    </row>
    <row r="6666" ht="12.0" customHeight="1">
      <c r="A6666" s="97">
        <v>5603009.0</v>
      </c>
      <c r="B6666" s="92" t="s">
        <v>7149</v>
      </c>
      <c r="C6666" s="81" t="str">
        <f t="shared" si="543"/>
        <v/>
      </c>
      <c r="D6666" s="82">
        <v>661.46</v>
      </c>
      <c r="E6666" s="94" t="s">
        <v>245</v>
      </c>
      <c r="F6666" s="84">
        <f t="shared" si="544"/>
        <v>806.9812</v>
      </c>
      <c r="G6666" s="95" t="s">
        <v>252</v>
      </c>
      <c r="H6666" s="69"/>
      <c r="I6666" s="76"/>
      <c r="J6666" s="76"/>
      <c r="K6666" s="88"/>
      <c r="N6666" s="18"/>
      <c r="P6666" s="4">
        <v>80.0</v>
      </c>
      <c r="Q6666" s="4"/>
      <c r="R6666" s="4"/>
      <c r="S6666" s="21"/>
      <c r="T6666" s="21"/>
      <c r="V6666" s="89"/>
      <c r="Z6666" s="73"/>
      <c r="AA6666" s="73">
        <v>15.000115652395152</v>
      </c>
      <c r="AB6666" s="4"/>
      <c r="AC6666" s="74"/>
      <c r="AD6666" s="75"/>
      <c r="AE6666" s="75"/>
      <c r="AF6666" s="76"/>
      <c r="AJ6666" s="90">
        <v>3103009.0</v>
      </c>
      <c r="AK6666" s="18"/>
      <c r="AL6666" s="18">
        <f t="shared" si="545"/>
        <v>0</v>
      </c>
      <c r="AO6666" s="8">
        <v>7.0062992034138905</v>
      </c>
      <c r="AT6666" s="18"/>
      <c r="AU6666" s="91"/>
    </row>
    <row r="6667" ht="12.0" customHeight="1">
      <c r="A6667" s="97">
        <v>5603010.0</v>
      </c>
      <c r="B6667" s="92" t="s">
        <v>7150</v>
      </c>
      <c r="C6667" s="81" t="str">
        <f t="shared" si="543"/>
        <v/>
      </c>
      <c r="D6667" s="82">
        <v>1005.52</v>
      </c>
      <c r="E6667" s="94" t="s">
        <v>245</v>
      </c>
      <c r="F6667" s="84">
        <f t="shared" si="544"/>
        <v>1226.7344</v>
      </c>
      <c r="G6667" s="95" t="s">
        <v>252</v>
      </c>
      <c r="H6667" s="69"/>
      <c r="I6667" s="87" t="s">
        <v>2166</v>
      </c>
      <c r="J6667" s="76"/>
      <c r="K6667" s="88"/>
      <c r="N6667" s="18"/>
      <c r="P6667" s="4">
        <v>80.0</v>
      </c>
      <c r="Q6667" s="4"/>
      <c r="R6667" s="4"/>
      <c r="S6667" s="21"/>
      <c r="T6667" s="21"/>
      <c r="V6667" s="89"/>
      <c r="Z6667" s="73"/>
      <c r="AA6667" s="73">
        <v>15.000228244495517</v>
      </c>
      <c r="AB6667" s="4"/>
      <c r="AC6667" s="74"/>
      <c r="AD6667" s="75"/>
      <c r="AE6667" s="75"/>
      <c r="AF6667" s="76"/>
      <c r="AJ6667" s="90">
        <v>3103010.0</v>
      </c>
      <c r="AK6667" s="18"/>
      <c r="AL6667" s="18">
        <f t="shared" si="545"/>
        <v>0</v>
      </c>
      <c r="AO6667" s="8">
        <v>4.608958785607959</v>
      </c>
      <c r="AT6667" s="18"/>
      <c r="AU6667" s="91"/>
    </row>
    <row r="6668" ht="12.0" customHeight="1">
      <c r="A6668" s="97">
        <v>5603011.0</v>
      </c>
      <c r="B6668" s="92" t="s">
        <v>7151</v>
      </c>
      <c r="C6668" s="81" t="str">
        <f t="shared" si="543"/>
        <v/>
      </c>
      <c r="D6668" s="82">
        <v>1433.02</v>
      </c>
      <c r="E6668" s="94" t="s">
        <v>245</v>
      </c>
      <c r="F6668" s="84">
        <f t="shared" si="544"/>
        <v>1748.2844</v>
      </c>
      <c r="G6668" s="95" t="s">
        <v>252</v>
      </c>
      <c r="H6668" s="69"/>
      <c r="I6668" s="187" t="s">
        <v>7152</v>
      </c>
      <c r="J6668" s="76"/>
      <c r="K6668" s="88"/>
      <c r="N6668" s="18"/>
      <c r="P6668" s="4">
        <v>80.0</v>
      </c>
      <c r="Q6668" s="4"/>
      <c r="R6668" s="4"/>
      <c r="S6668" s="21"/>
      <c r="T6668" s="21"/>
      <c r="V6668" s="89"/>
      <c r="Z6668" s="73"/>
      <c r="AA6668" s="73">
        <v>15.0</v>
      </c>
      <c r="AB6668" s="4"/>
      <c r="AC6668" s="74"/>
      <c r="AD6668" s="75"/>
      <c r="AE6668" s="75"/>
      <c r="AF6668" s="76"/>
      <c r="AJ6668" s="90">
        <v>3103011.0</v>
      </c>
      <c r="AK6668" s="18"/>
      <c r="AL6668" s="18">
        <f t="shared" si="545"/>
        <v>0</v>
      </c>
      <c r="AO6668" s="8">
        <v>6.46800399251197</v>
      </c>
      <c r="AT6668" s="18"/>
      <c r="AU6668" s="91"/>
    </row>
    <row r="6669" ht="12.0" customHeight="1">
      <c r="A6669" s="109">
        <v>5603012.0</v>
      </c>
      <c r="B6669" s="110" t="s">
        <v>7153</v>
      </c>
      <c r="C6669" s="81" t="str">
        <f t="shared" si="543"/>
        <v/>
      </c>
      <c r="D6669" s="82">
        <v>2345.47</v>
      </c>
      <c r="E6669" s="121" t="s">
        <v>245</v>
      </c>
      <c r="F6669" s="128">
        <f t="shared" si="544"/>
        <v>2861.4734</v>
      </c>
      <c r="G6669" s="112" t="s">
        <v>246</v>
      </c>
      <c r="H6669" s="69"/>
      <c r="I6669" s="193"/>
      <c r="J6669" s="76"/>
      <c r="K6669" s="88"/>
      <c r="N6669" s="18"/>
      <c r="P6669" s="4">
        <v>80.0</v>
      </c>
      <c r="Q6669" s="4"/>
      <c r="R6669" s="4"/>
      <c r="S6669" s="21"/>
      <c r="T6669" s="21"/>
      <c r="V6669" s="89"/>
      <c r="Z6669" s="73"/>
      <c r="AA6669" s="73">
        <v>15.000293547818941</v>
      </c>
      <c r="AB6669" s="4"/>
      <c r="AC6669" s="74"/>
      <c r="AD6669" s="75"/>
      <c r="AE6669" s="75"/>
      <c r="AF6669" s="76"/>
      <c r="AJ6669" s="90">
        <v>3103012.0</v>
      </c>
      <c r="AK6669" s="18"/>
      <c r="AL6669" s="18">
        <f t="shared" si="545"/>
        <v>0</v>
      </c>
      <c r="AO6669" s="8">
        <v>7.1131781992420935</v>
      </c>
      <c r="AT6669" s="18"/>
      <c r="AU6669" s="91"/>
    </row>
    <row r="6670" ht="60.0" customHeight="1">
      <c r="A6670" s="62">
        <v>245.0</v>
      </c>
      <c r="B6670" s="113" t="s">
        <v>7154</v>
      </c>
      <c r="C6670" s="66"/>
      <c r="D6670" s="82"/>
      <c r="E6670" s="66"/>
      <c r="F6670" s="114"/>
      <c r="G6670" s="68"/>
      <c r="H6670" s="69"/>
      <c r="I6670" s="70">
        <v>0.0</v>
      </c>
      <c r="J6670" s="71"/>
      <c r="K6670" s="71"/>
      <c r="N6670" s="18"/>
      <c r="P6670" s="4">
        <v>81.0</v>
      </c>
      <c r="Q6670" s="4"/>
      <c r="R6670" s="5"/>
      <c r="S6670" s="21"/>
      <c r="T6670" s="21"/>
      <c r="V6670" s="72"/>
      <c r="Z6670" s="73"/>
      <c r="AA6670" s="73"/>
      <c r="AB6670" s="4"/>
      <c r="AC6670" s="74"/>
      <c r="AD6670" s="75"/>
      <c r="AE6670" s="75"/>
      <c r="AF6670" s="76"/>
      <c r="AJ6670" s="90"/>
      <c r="AK6670" s="18"/>
      <c r="AL6670" s="18"/>
      <c r="AT6670" s="18"/>
      <c r="AU6670" s="91"/>
    </row>
    <row r="6671" ht="12.0" customHeight="1">
      <c r="A6671" s="79">
        <v>5601019.0</v>
      </c>
      <c r="B6671" s="80" t="s">
        <v>7155</v>
      </c>
      <c r="C6671" s="81" t="str">
        <f t="shared" ref="C6671:C6682" si="546">IF(MROUND(AL6671/(AO6671*F6671),1)=0,"",MROUND(AL6671/(AO6671*F6671),1))</f>
        <v/>
      </c>
      <c r="D6671" s="82">
        <v>281.57</v>
      </c>
      <c r="E6671" s="83" t="s">
        <v>372</v>
      </c>
      <c r="F6671" s="84">
        <f t="shared" ref="F6671:F6682" si="547">D6671*1.22</f>
        <v>343.5154</v>
      </c>
      <c r="G6671" s="85" t="s">
        <v>246</v>
      </c>
      <c r="H6671" s="69"/>
      <c r="I6671" s="192" t="s">
        <v>7156</v>
      </c>
      <c r="J6671" s="76"/>
      <c r="K6671" s="88"/>
      <c r="N6671" s="18"/>
      <c r="P6671" s="4">
        <v>81.0</v>
      </c>
      <c r="Q6671" s="4"/>
      <c r="R6671" s="4"/>
      <c r="S6671" s="21"/>
      <c r="T6671" s="21"/>
      <c r="V6671" s="89"/>
      <c r="Z6671" s="73"/>
      <c r="AA6671" s="73">
        <v>14.997554746508726</v>
      </c>
      <c r="AB6671" s="4"/>
      <c r="AC6671" s="74"/>
      <c r="AD6671" s="75"/>
      <c r="AE6671" s="75"/>
      <c r="AF6671" s="76"/>
      <c r="AJ6671" s="90">
        <v>3101019.0</v>
      </c>
      <c r="AK6671" s="18"/>
      <c r="AL6671" s="18">
        <f t="shared" ref="AL6671:AL6682" si="548">$I$6670/12</f>
        <v>0</v>
      </c>
      <c r="AO6671" s="8">
        <v>5.749866451055003</v>
      </c>
      <c r="AT6671" s="18"/>
      <c r="AU6671" s="91"/>
    </row>
    <row r="6672" ht="12.0" customHeight="1">
      <c r="A6672" s="97">
        <v>5601020.0</v>
      </c>
      <c r="B6672" s="92" t="s">
        <v>7157</v>
      </c>
      <c r="C6672" s="81" t="str">
        <f t="shared" si="546"/>
        <v/>
      </c>
      <c r="D6672" s="82">
        <v>551.92</v>
      </c>
      <c r="E6672" s="94" t="s">
        <v>245</v>
      </c>
      <c r="F6672" s="84">
        <f t="shared" si="547"/>
        <v>673.3424</v>
      </c>
      <c r="G6672" s="95" t="s">
        <v>252</v>
      </c>
      <c r="H6672" s="69"/>
      <c r="J6672" s="76"/>
      <c r="K6672" s="88"/>
      <c r="N6672" s="18"/>
      <c r="P6672" s="4">
        <v>81.0</v>
      </c>
      <c r="Q6672" s="4"/>
      <c r="R6672" s="4"/>
      <c r="S6672" s="21"/>
      <c r="T6672" s="21"/>
      <c r="V6672" s="89"/>
      <c r="Z6672" s="73"/>
      <c r="AA6672" s="73">
        <v>15.000138607823033</v>
      </c>
      <c r="AB6672" s="4"/>
      <c r="AC6672" s="74"/>
      <c r="AD6672" s="75"/>
      <c r="AE6672" s="75"/>
      <c r="AF6672" s="76"/>
      <c r="AJ6672" s="90">
        <v>3101020.0</v>
      </c>
      <c r="AK6672" s="18"/>
      <c r="AL6672" s="18">
        <f t="shared" si="548"/>
        <v>0</v>
      </c>
      <c r="AO6672" s="8">
        <v>1.4808016800998711</v>
      </c>
      <c r="AT6672" s="18"/>
      <c r="AU6672" s="91"/>
    </row>
    <row r="6673" ht="12.0" customHeight="1">
      <c r="A6673" s="97">
        <v>5601021.0</v>
      </c>
      <c r="B6673" s="92" t="s">
        <v>7158</v>
      </c>
      <c r="C6673" s="81" t="str">
        <f t="shared" si="546"/>
        <v/>
      </c>
      <c r="D6673" s="82">
        <v>594.87</v>
      </c>
      <c r="E6673" s="94" t="s">
        <v>245</v>
      </c>
      <c r="F6673" s="84">
        <f t="shared" si="547"/>
        <v>725.7414</v>
      </c>
      <c r="G6673" s="95" t="s">
        <v>252</v>
      </c>
      <c r="H6673" s="69"/>
      <c r="J6673" s="76"/>
      <c r="K6673" s="88"/>
      <c r="N6673" s="18"/>
      <c r="P6673" s="4">
        <v>81.0</v>
      </c>
      <c r="Q6673" s="4"/>
      <c r="R6673" s="4"/>
      <c r="S6673" s="21"/>
      <c r="T6673" s="21"/>
      <c r="V6673" s="89"/>
      <c r="Z6673" s="73"/>
      <c r="AA6673" s="73">
        <v>15.0</v>
      </c>
      <c r="AB6673" s="4"/>
      <c r="AC6673" s="74"/>
      <c r="AD6673" s="75"/>
      <c r="AE6673" s="75"/>
      <c r="AF6673" s="76"/>
      <c r="AJ6673" s="90">
        <v>3101021.0</v>
      </c>
      <c r="AK6673" s="18"/>
      <c r="AL6673" s="18">
        <f t="shared" si="548"/>
        <v>0</v>
      </c>
      <c r="AO6673" s="8">
        <v>1.0708621991769565</v>
      </c>
      <c r="AT6673" s="18"/>
      <c r="AU6673" s="91"/>
    </row>
    <row r="6674" ht="12.0" customHeight="1">
      <c r="A6674" s="97">
        <v>5601022.0</v>
      </c>
      <c r="B6674" s="92" t="s">
        <v>7159</v>
      </c>
      <c r="C6674" s="81" t="str">
        <f t="shared" si="546"/>
        <v/>
      </c>
      <c r="D6674" s="82">
        <v>771.82</v>
      </c>
      <c r="E6674" s="94" t="s">
        <v>245</v>
      </c>
      <c r="F6674" s="84">
        <f t="shared" si="547"/>
        <v>941.6204</v>
      </c>
      <c r="G6674" s="95" t="s">
        <v>252</v>
      </c>
      <c r="H6674" s="69"/>
      <c r="J6674" s="76"/>
      <c r="K6674" s="88"/>
      <c r="N6674" s="18"/>
      <c r="P6674" s="4">
        <v>81.0</v>
      </c>
      <c r="Q6674" s="4"/>
      <c r="R6674" s="4"/>
      <c r="S6674" s="21"/>
      <c r="T6674" s="21"/>
      <c r="V6674" s="89"/>
      <c r="Z6674" s="73"/>
      <c r="AA6674" s="73">
        <v>15.000495589255621</v>
      </c>
      <c r="AB6674" s="4"/>
      <c r="AC6674" s="74"/>
      <c r="AD6674" s="75"/>
      <c r="AE6674" s="75"/>
      <c r="AF6674" s="76"/>
      <c r="AJ6674" s="90">
        <v>3101022.0</v>
      </c>
      <c r="AK6674" s="18"/>
      <c r="AL6674" s="18">
        <f t="shared" si="548"/>
        <v>0</v>
      </c>
      <c r="AO6674" s="8">
        <v>0.4282375442556855</v>
      </c>
      <c r="AT6674" s="18"/>
      <c r="AU6674" s="91"/>
    </row>
    <row r="6675" ht="12.0" customHeight="1">
      <c r="A6675" s="97">
        <v>5601023.0</v>
      </c>
      <c r="B6675" s="92" t="s">
        <v>7160</v>
      </c>
      <c r="C6675" s="81" t="str">
        <f t="shared" si="546"/>
        <v/>
      </c>
      <c r="D6675" s="82">
        <v>1063.1</v>
      </c>
      <c r="E6675" s="94" t="s">
        <v>245</v>
      </c>
      <c r="F6675" s="84">
        <f t="shared" si="547"/>
        <v>1296.982</v>
      </c>
      <c r="G6675" s="95" t="s">
        <v>252</v>
      </c>
      <c r="H6675" s="69"/>
      <c r="J6675" s="76"/>
      <c r="K6675" s="88"/>
      <c r="N6675" s="18"/>
      <c r="P6675" s="4">
        <v>81.0</v>
      </c>
      <c r="Q6675" s="4"/>
      <c r="R6675" s="4"/>
      <c r="S6675" s="21"/>
      <c r="T6675" s="21"/>
      <c r="V6675" s="89"/>
      <c r="Z6675" s="73"/>
      <c r="AA6675" s="73">
        <v>14.999352359569968</v>
      </c>
      <c r="AB6675" s="4"/>
      <c r="AC6675" s="74"/>
      <c r="AD6675" s="75"/>
      <c r="AE6675" s="75"/>
      <c r="AF6675" s="76"/>
      <c r="AJ6675" s="90">
        <v>3101023.0</v>
      </c>
      <c r="AK6675" s="18"/>
      <c r="AL6675" s="18">
        <f t="shared" si="548"/>
        <v>0</v>
      </c>
      <c r="AO6675" s="8">
        <v>0.17262644086730458</v>
      </c>
      <c r="AT6675" s="18"/>
      <c r="AU6675" s="91"/>
    </row>
    <row r="6676" ht="12.0" customHeight="1">
      <c r="A6676" s="97">
        <v>5601024.0</v>
      </c>
      <c r="B6676" s="92" t="s">
        <v>7161</v>
      </c>
      <c r="C6676" s="81" t="str">
        <f t="shared" si="546"/>
        <v/>
      </c>
      <c r="D6676" s="82">
        <v>1597.09</v>
      </c>
      <c r="E6676" s="94" t="s">
        <v>245</v>
      </c>
      <c r="F6676" s="84">
        <f t="shared" si="547"/>
        <v>1948.4498</v>
      </c>
      <c r="G6676" s="95" t="s">
        <v>246</v>
      </c>
      <c r="H6676" s="69"/>
      <c r="J6676" s="76"/>
      <c r="K6676" s="88"/>
      <c r="N6676" s="18"/>
      <c r="P6676" s="4">
        <v>81.0</v>
      </c>
      <c r="Q6676" s="4"/>
      <c r="R6676" s="4"/>
      <c r="S6676" s="21"/>
      <c r="T6676" s="21"/>
      <c r="V6676" s="89"/>
      <c r="Z6676" s="73"/>
      <c r="AA6676" s="73">
        <v>15.00038320049049</v>
      </c>
      <c r="AB6676" s="4"/>
      <c r="AC6676" s="74"/>
      <c r="AD6676" s="75"/>
      <c r="AE6676" s="75"/>
      <c r="AF6676" s="76"/>
      <c r="AJ6676" s="90">
        <v>3101024.0</v>
      </c>
      <c r="AK6676" s="18"/>
      <c r="AL6676" s="18">
        <f t="shared" si="548"/>
        <v>0</v>
      </c>
      <c r="AO6676" s="8">
        <v>0.6443243926486089</v>
      </c>
      <c r="AT6676" s="18"/>
      <c r="AU6676" s="91"/>
    </row>
    <row r="6677" ht="12.0" customHeight="1">
      <c r="A6677" s="97">
        <v>5604037.0</v>
      </c>
      <c r="B6677" s="92" t="s">
        <v>7162</v>
      </c>
      <c r="C6677" s="81" t="str">
        <f t="shared" si="546"/>
        <v/>
      </c>
      <c r="D6677" s="82">
        <v>396.55</v>
      </c>
      <c r="E6677" s="94" t="s">
        <v>245</v>
      </c>
      <c r="F6677" s="84">
        <f t="shared" si="547"/>
        <v>483.791</v>
      </c>
      <c r="G6677" s="95" t="s">
        <v>246</v>
      </c>
      <c r="H6677" s="69"/>
      <c r="J6677" s="76"/>
      <c r="K6677" s="88"/>
      <c r="N6677" s="18"/>
      <c r="P6677" s="4">
        <v>81.0</v>
      </c>
      <c r="Q6677" s="4"/>
      <c r="R6677" s="4"/>
      <c r="S6677" s="21"/>
      <c r="T6677" s="21"/>
      <c r="V6677" s="89"/>
      <c r="Z6677" s="73"/>
      <c r="AA6677" s="73">
        <v>15.001157496720424</v>
      </c>
      <c r="AB6677" s="4"/>
      <c r="AC6677" s="74"/>
      <c r="AD6677" s="75"/>
      <c r="AE6677" s="75"/>
      <c r="AF6677" s="76"/>
      <c r="AJ6677" s="90">
        <v>3102037.0</v>
      </c>
      <c r="AK6677" s="18"/>
      <c r="AL6677" s="18">
        <f t="shared" si="548"/>
        <v>0</v>
      </c>
      <c r="AO6677" s="8">
        <v>29.13441221209944</v>
      </c>
      <c r="AT6677" s="18"/>
      <c r="AU6677" s="91"/>
    </row>
    <row r="6678" ht="12.0" customHeight="1">
      <c r="A6678" s="97">
        <v>5604038.0</v>
      </c>
      <c r="B6678" s="92" t="s">
        <v>7163</v>
      </c>
      <c r="C6678" s="81" t="str">
        <f t="shared" si="546"/>
        <v/>
      </c>
      <c r="D6678" s="82">
        <v>687.08</v>
      </c>
      <c r="E6678" s="94" t="s">
        <v>245</v>
      </c>
      <c r="F6678" s="84">
        <f t="shared" si="547"/>
        <v>838.2376</v>
      </c>
      <c r="G6678" s="95" t="s">
        <v>252</v>
      </c>
      <c r="H6678" s="69"/>
      <c r="J6678" s="76"/>
      <c r="K6678" s="88"/>
      <c r="N6678" s="18"/>
      <c r="P6678" s="4">
        <v>81.0</v>
      </c>
      <c r="Q6678" s="4"/>
      <c r="R6678" s="4"/>
      <c r="S6678" s="21"/>
      <c r="T6678" s="21"/>
      <c r="V6678" s="89"/>
      <c r="Z6678" s="73"/>
      <c r="AA6678" s="73">
        <v>15.000222687391442</v>
      </c>
      <c r="AB6678" s="4"/>
      <c r="AC6678" s="74"/>
      <c r="AD6678" s="75"/>
      <c r="AE6678" s="75"/>
      <c r="AF6678" s="76"/>
      <c r="AJ6678" s="90">
        <v>3102038.0</v>
      </c>
      <c r="AK6678" s="18"/>
      <c r="AL6678" s="18">
        <f t="shared" si="548"/>
        <v>0</v>
      </c>
      <c r="AO6678" s="8">
        <v>17.615920442827075</v>
      </c>
      <c r="AT6678" s="18"/>
      <c r="AU6678" s="91"/>
    </row>
    <row r="6679" ht="12.0" customHeight="1">
      <c r="A6679" s="97">
        <v>5604039.0</v>
      </c>
      <c r="B6679" s="92" t="s">
        <v>7164</v>
      </c>
      <c r="C6679" s="81" t="str">
        <f t="shared" si="546"/>
        <v/>
      </c>
      <c r="D6679" s="82">
        <v>944.5</v>
      </c>
      <c r="E6679" s="94" t="s">
        <v>245</v>
      </c>
      <c r="F6679" s="84">
        <f t="shared" si="547"/>
        <v>1152.29</v>
      </c>
      <c r="G6679" s="95" t="s">
        <v>252</v>
      </c>
      <c r="H6679" s="69"/>
      <c r="I6679" s="76"/>
      <c r="J6679" s="76"/>
      <c r="K6679" s="88"/>
      <c r="N6679" s="18"/>
      <c r="P6679" s="4">
        <v>81.0</v>
      </c>
      <c r="Q6679" s="4"/>
      <c r="R6679" s="4"/>
      <c r="S6679" s="21"/>
      <c r="T6679" s="21"/>
      <c r="V6679" s="89"/>
      <c r="Z6679" s="73"/>
      <c r="AA6679" s="73">
        <v>15.0005669760736</v>
      </c>
      <c r="AB6679" s="4"/>
      <c r="AC6679" s="74"/>
      <c r="AD6679" s="75"/>
      <c r="AE6679" s="75"/>
      <c r="AF6679" s="76"/>
      <c r="AJ6679" s="90">
        <v>3102039.0</v>
      </c>
      <c r="AK6679" s="18"/>
      <c r="AL6679" s="18">
        <f t="shared" si="548"/>
        <v>0</v>
      </c>
      <c r="AO6679" s="8">
        <v>9.279671623358182</v>
      </c>
      <c r="AT6679" s="18"/>
      <c r="AU6679" s="91"/>
    </row>
    <row r="6680" ht="12.0" customHeight="1">
      <c r="A6680" s="97">
        <v>5604040.0</v>
      </c>
      <c r="B6680" s="92" t="s">
        <v>7165</v>
      </c>
      <c r="C6680" s="81" t="str">
        <f t="shared" si="546"/>
        <v/>
      </c>
      <c r="D6680" s="82">
        <v>1262.66</v>
      </c>
      <c r="E6680" s="94" t="s">
        <v>245</v>
      </c>
      <c r="F6680" s="84">
        <f t="shared" si="547"/>
        <v>1540.4452</v>
      </c>
      <c r="G6680" s="95" t="s">
        <v>252</v>
      </c>
      <c r="H6680" s="69"/>
      <c r="I6680" s="87" t="s">
        <v>2166</v>
      </c>
      <c r="J6680" s="76"/>
      <c r="K6680" s="88"/>
      <c r="N6680" s="18"/>
      <c r="P6680" s="4">
        <v>81.0</v>
      </c>
      <c r="Q6680" s="4"/>
      <c r="R6680" s="4"/>
      <c r="S6680" s="21"/>
      <c r="T6680" s="21"/>
      <c r="V6680" s="89"/>
      <c r="Z6680" s="73"/>
      <c r="AA6680" s="73">
        <v>15.00030293850348</v>
      </c>
      <c r="AB6680" s="4"/>
      <c r="AC6680" s="74"/>
      <c r="AD6680" s="75"/>
      <c r="AE6680" s="75"/>
      <c r="AF6680" s="76"/>
      <c r="AJ6680" s="90">
        <v>3102040.0</v>
      </c>
      <c r="AK6680" s="18"/>
      <c r="AL6680" s="18">
        <f t="shared" si="548"/>
        <v>0</v>
      </c>
      <c r="AO6680" s="8">
        <v>8.052025547668267</v>
      </c>
      <c r="AT6680" s="18"/>
      <c r="AU6680" s="91"/>
    </row>
    <row r="6681" ht="12.0" customHeight="1">
      <c r="A6681" s="97">
        <v>5604041.0</v>
      </c>
      <c r="B6681" s="92" t="s">
        <v>7166</v>
      </c>
      <c r="C6681" s="81" t="str">
        <f t="shared" si="546"/>
        <v/>
      </c>
      <c r="D6681" s="82">
        <v>1552.8</v>
      </c>
      <c r="E6681" s="94" t="s">
        <v>245</v>
      </c>
      <c r="F6681" s="84">
        <f t="shared" si="547"/>
        <v>1894.416</v>
      </c>
      <c r="G6681" s="95" t="s">
        <v>252</v>
      </c>
      <c r="H6681" s="69"/>
      <c r="I6681" s="187" t="s">
        <v>7167</v>
      </c>
      <c r="J6681" s="76"/>
      <c r="K6681" s="88"/>
      <c r="N6681" s="18"/>
      <c r="P6681" s="4">
        <v>81.0</v>
      </c>
      <c r="Q6681" s="4"/>
      <c r="R6681" s="4"/>
      <c r="S6681" s="21"/>
      <c r="T6681" s="21"/>
      <c r="V6681" s="89"/>
      <c r="Z6681" s="73"/>
      <c r="AA6681" s="73">
        <v>14.999802932366393</v>
      </c>
      <c r="AB6681" s="4"/>
      <c r="AC6681" s="74"/>
      <c r="AD6681" s="75"/>
      <c r="AE6681" s="75"/>
      <c r="AF6681" s="76"/>
      <c r="AJ6681" s="90">
        <v>3102041.0</v>
      </c>
      <c r="AK6681" s="18"/>
      <c r="AL6681" s="18">
        <f t="shared" si="548"/>
        <v>0</v>
      </c>
      <c r="AO6681" s="8">
        <v>5.644401507325116</v>
      </c>
      <c r="AT6681" s="18"/>
      <c r="AU6681" s="91"/>
    </row>
    <row r="6682" ht="12.0" customHeight="1">
      <c r="A6682" s="109">
        <v>5604042.0</v>
      </c>
      <c r="B6682" s="110" t="s">
        <v>7168</v>
      </c>
      <c r="C6682" s="81" t="str">
        <f t="shared" si="546"/>
        <v/>
      </c>
      <c r="D6682" s="82">
        <v>2332.79</v>
      </c>
      <c r="E6682" s="121" t="s">
        <v>245</v>
      </c>
      <c r="F6682" s="128">
        <f t="shared" si="547"/>
        <v>2846.0038</v>
      </c>
      <c r="G6682" s="112" t="s">
        <v>246</v>
      </c>
      <c r="H6682" s="69"/>
      <c r="I6682" s="193"/>
      <c r="J6682" s="76"/>
      <c r="K6682" s="88"/>
      <c r="N6682" s="18"/>
      <c r="P6682" s="4">
        <v>81.0</v>
      </c>
      <c r="Q6682" s="4"/>
      <c r="R6682" s="4"/>
      <c r="S6682" s="21"/>
      <c r="T6682" s="21"/>
      <c r="V6682" s="89"/>
      <c r="Z6682" s="73"/>
      <c r="AA6682" s="73">
        <v>14.999868824933756</v>
      </c>
      <c r="AB6682" s="4"/>
      <c r="AC6682" s="74"/>
      <c r="AD6682" s="75"/>
      <c r="AE6682" s="75"/>
      <c r="AF6682" s="76"/>
      <c r="AJ6682" s="90">
        <v>3102042.0</v>
      </c>
      <c r="AK6682" s="18"/>
      <c r="AL6682" s="18">
        <f t="shared" si="548"/>
        <v>0</v>
      </c>
      <c r="AO6682" s="8">
        <v>27.23917109986592</v>
      </c>
      <c r="AT6682" s="18"/>
      <c r="AU6682" s="91"/>
    </row>
    <row r="6683" ht="60.0" customHeight="1">
      <c r="A6683" s="62">
        <v>246.0</v>
      </c>
      <c r="B6683" s="113" t="s">
        <v>7169</v>
      </c>
      <c r="C6683" s="66"/>
      <c r="D6683" s="82"/>
      <c r="E6683" s="66"/>
      <c r="F6683" s="114"/>
      <c r="G6683" s="68"/>
      <c r="H6683" s="69"/>
      <c r="I6683" s="70">
        <v>0.0</v>
      </c>
      <c r="J6683" s="71"/>
      <c r="K6683" s="71"/>
      <c r="N6683" s="18"/>
      <c r="P6683" s="4">
        <v>82.0</v>
      </c>
      <c r="Q6683" s="4"/>
      <c r="R6683" s="5"/>
      <c r="S6683" s="21"/>
      <c r="T6683" s="21"/>
      <c r="V6683" s="72"/>
      <c r="Z6683" s="73"/>
      <c r="AA6683" s="73"/>
      <c r="AB6683" s="4"/>
      <c r="AC6683" s="74"/>
      <c r="AD6683" s="75"/>
      <c r="AE6683" s="75"/>
      <c r="AF6683" s="76"/>
      <c r="AJ6683" s="90"/>
      <c r="AK6683" s="18"/>
      <c r="AL6683" s="18"/>
      <c r="AT6683" s="18"/>
      <c r="AU6683" s="91"/>
    </row>
    <row r="6684" ht="12.0" customHeight="1">
      <c r="A6684" s="79">
        <v>5601025.0</v>
      </c>
      <c r="B6684" s="80" t="s">
        <v>7170</v>
      </c>
      <c r="C6684" s="81" t="str">
        <f t="shared" ref="C6684:C6686" si="549">IF(MROUND(AL6684/(AO6684*F6684),1)=0,"",MROUND(AL6684/(AO6684*F6684),1))</f>
        <v/>
      </c>
      <c r="D6684" s="82">
        <v>736.26</v>
      </c>
      <c r="E6684" s="83" t="s">
        <v>245</v>
      </c>
      <c r="F6684" s="84">
        <f t="shared" ref="F6684:F6686" si="550">D6684*1.22</f>
        <v>898.2372</v>
      </c>
      <c r="G6684" s="85" t="s">
        <v>246</v>
      </c>
      <c r="H6684" s="69"/>
      <c r="I6684" s="76"/>
      <c r="J6684" s="76"/>
      <c r="K6684" s="88"/>
      <c r="N6684" s="18"/>
      <c r="P6684" s="4">
        <v>82.0</v>
      </c>
      <c r="Q6684" s="4"/>
      <c r="R6684" s="4"/>
      <c r="S6684" s="21"/>
      <c r="T6684" s="21"/>
      <c r="V6684" s="89"/>
      <c r="Z6684" s="73"/>
      <c r="AA6684" s="73">
        <v>14.999688285779598</v>
      </c>
      <c r="AB6684" s="4"/>
      <c r="AC6684" s="74"/>
      <c r="AD6684" s="75"/>
      <c r="AE6684" s="75"/>
      <c r="AF6684" s="76"/>
      <c r="AJ6684" s="90">
        <v>3101025.0</v>
      </c>
      <c r="AK6684" s="18"/>
      <c r="AL6684" s="18">
        <f t="shared" ref="AL6684:AL6686" si="551">$I$6683/3</f>
        <v>0</v>
      </c>
      <c r="AO6684" s="8">
        <v>0.6016288770641854</v>
      </c>
      <c r="AT6684" s="18"/>
      <c r="AU6684" s="91"/>
    </row>
    <row r="6685" ht="12.0" customHeight="1">
      <c r="A6685" s="97">
        <v>5601026.0</v>
      </c>
      <c r="B6685" s="92" t="s">
        <v>7171</v>
      </c>
      <c r="C6685" s="81" t="str">
        <f t="shared" si="549"/>
        <v/>
      </c>
      <c r="D6685" s="82">
        <v>1027.58</v>
      </c>
      <c r="E6685" s="94" t="s">
        <v>245</v>
      </c>
      <c r="F6685" s="84">
        <f t="shared" si="550"/>
        <v>1253.6476</v>
      </c>
      <c r="G6685" s="95" t="s">
        <v>246</v>
      </c>
      <c r="H6685" s="69"/>
      <c r="I6685" s="187" t="s">
        <v>7172</v>
      </c>
      <c r="J6685" s="76"/>
      <c r="K6685" s="88"/>
      <c r="N6685" s="18"/>
      <c r="P6685" s="4">
        <v>82.0</v>
      </c>
      <c r="Q6685" s="4"/>
      <c r="R6685" s="4"/>
      <c r="S6685" s="21"/>
      <c r="T6685" s="21"/>
      <c r="V6685" s="89"/>
      <c r="Z6685" s="73"/>
      <c r="AA6685" s="73">
        <v>14.99955331884101</v>
      </c>
      <c r="AB6685" s="4"/>
      <c r="AC6685" s="74"/>
      <c r="AD6685" s="75"/>
      <c r="AE6685" s="75"/>
      <c r="AF6685" s="76"/>
      <c r="AJ6685" s="90">
        <v>3101026.0</v>
      </c>
      <c r="AK6685" s="18"/>
      <c r="AL6685" s="18">
        <f t="shared" si="551"/>
        <v>0</v>
      </c>
      <c r="AO6685" s="8">
        <v>1.4636142566329429</v>
      </c>
      <c r="AT6685" s="18"/>
      <c r="AU6685" s="91"/>
    </row>
    <row r="6686" ht="12.0" customHeight="1">
      <c r="A6686" s="109">
        <v>5601027.0</v>
      </c>
      <c r="B6686" s="110" t="s">
        <v>7173</v>
      </c>
      <c r="C6686" s="81" t="str">
        <f t="shared" si="549"/>
        <v/>
      </c>
      <c r="D6686" s="82">
        <v>1693.39</v>
      </c>
      <c r="E6686" s="121" t="s">
        <v>245</v>
      </c>
      <c r="F6686" s="128">
        <f t="shared" si="550"/>
        <v>2065.9358</v>
      </c>
      <c r="G6686" s="112" t="s">
        <v>246</v>
      </c>
      <c r="H6686" s="69"/>
      <c r="I6686" s="193"/>
      <c r="J6686" s="76"/>
      <c r="K6686" s="88"/>
      <c r="N6686" s="18"/>
      <c r="P6686" s="4">
        <v>82.0</v>
      </c>
      <c r="Q6686" s="4"/>
      <c r="R6686" s="4"/>
      <c r="S6686" s="21"/>
      <c r="T6686" s="21"/>
      <c r="V6686" s="89"/>
      <c r="Z6686" s="73"/>
      <c r="AA6686" s="73">
        <v>15.000406588541424</v>
      </c>
      <c r="AB6686" s="4"/>
      <c r="AC6686" s="74"/>
      <c r="AD6686" s="75"/>
      <c r="AE6686" s="75"/>
      <c r="AF6686" s="76"/>
      <c r="AJ6686" s="90">
        <v>3101027.0</v>
      </c>
      <c r="AK6686" s="18"/>
      <c r="AL6686" s="18">
        <f t="shared" si="551"/>
        <v>0</v>
      </c>
      <c r="AO6686" s="8">
        <v>1.5276305754629163</v>
      </c>
      <c r="AT6686" s="18"/>
      <c r="AU6686" s="91"/>
    </row>
    <row r="6687" ht="60.0" customHeight="1">
      <c r="A6687" s="62">
        <v>247.0</v>
      </c>
      <c r="B6687" s="113" t="s">
        <v>7174</v>
      </c>
      <c r="C6687" s="66"/>
      <c r="D6687" s="82"/>
      <c r="E6687" s="66"/>
      <c r="F6687" s="114"/>
      <c r="G6687" s="68"/>
      <c r="H6687" s="69"/>
      <c r="I6687" s="70">
        <v>0.0</v>
      </c>
      <c r="J6687" s="71"/>
      <c r="K6687" s="71"/>
      <c r="N6687" s="18"/>
      <c r="P6687" s="4">
        <v>83.0</v>
      </c>
      <c r="Q6687" s="4"/>
      <c r="R6687" s="5"/>
      <c r="S6687" s="21"/>
      <c r="T6687" s="21"/>
      <c r="V6687" s="72"/>
      <c r="Z6687" s="73"/>
      <c r="AA6687" s="73"/>
      <c r="AB6687" s="4"/>
      <c r="AC6687" s="74"/>
      <c r="AD6687" s="75"/>
      <c r="AE6687" s="75"/>
      <c r="AF6687" s="76"/>
      <c r="AJ6687" s="90"/>
      <c r="AK6687" s="18"/>
      <c r="AL6687" s="18"/>
      <c r="AT6687" s="18"/>
      <c r="AU6687" s="91"/>
    </row>
    <row r="6688" ht="12.0" customHeight="1">
      <c r="A6688" s="79">
        <v>5601028.0</v>
      </c>
      <c r="B6688" s="80" t="s">
        <v>7175</v>
      </c>
      <c r="C6688" s="81" t="str">
        <f t="shared" ref="C6688:C6690" si="552">IF(MROUND(AL6688/(AO6688*F6688),1)=0,"",MROUND(AL6688/(AO6688*F6688),1))</f>
        <v/>
      </c>
      <c r="D6688" s="82">
        <v>741.83</v>
      </c>
      <c r="E6688" s="83" t="s">
        <v>245</v>
      </c>
      <c r="F6688" s="84">
        <f t="shared" ref="F6688:F6690" si="553">D6688*1.22</f>
        <v>905.0326</v>
      </c>
      <c r="G6688" s="85" t="s">
        <v>246</v>
      </c>
      <c r="H6688" s="69"/>
      <c r="I6688" s="76"/>
      <c r="J6688" s="76"/>
      <c r="K6688" s="88"/>
      <c r="N6688" s="18"/>
      <c r="P6688" s="4">
        <v>83.0</v>
      </c>
      <c r="Q6688" s="4"/>
      <c r="R6688" s="4"/>
      <c r="S6688" s="21"/>
      <c r="T6688" s="21"/>
      <c r="V6688" s="89"/>
      <c r="Z6688" s="73"/>
      <c r="AA6688" s="73">
        <v>15.00051562338868</v>
      </c>
      <c r="AB6688" s="4"/>
      <c r="AC6688" s="74"/>
      <c r="AD6688" s="75"/>
      <c r="AE6688" s="75"/>
      <c r="AF6688" s="76"/>
      <c r="AJ6688" s="90">
        <v>3101028.0</v>
      </c>
      <c r="AK6688" s="18"/>
      <c r="AL6688" s="18">
        <f t="shared" ref="AL6688:AL6690" si="554">$I$6687/3</f>
        <v>0</v>
      </c>
      <c r="AO6688" s="8">
        <v>1.2675532816016717</v>
      </c>
      <c r="AT6688" s="18"/>
      <c r="AU6688" s="91"/>
    </row>
    <row r="6689" ht="12.0" customHeight="1">
      <c r="A6689" s="97">
        <v>5601029.0</v>
      </c>
      <c r="B6689" s="92" t="s">
        <v>7176</v>
      </c>
      <c r="C6689" s="81" t="str">
        <f t="shared" si="552"/>
        <v/>
      </c>
      <c r="D6689" s="82">
        <v>1050.42</v>
      </c>
      <c r="E6689" s="94" t="s">
        <v>245</v>
      </c>
      <c r="F6689" s="84">
        <f t="shared" si="553"/>
        <v>1281.5124</v>
      </c>
      <c r="G6689" s="95" t="s">
        <v>246</v>
      </c>
      <c r="H6689" s="69"/>
      <c r="I6689" s="187" t="s">
        <v>7177</v>
      </c>
      <c r="J6689" s="76"/>
      <c r="K6689" s="88"/>
      <c r="N6689" s="18"/>
      <c r="P6689" s="4">
        <v>83.0</v>
      </c>
      <c r="Q6689" s="4"/>
      <c r="R6689" s="4"/>
      <c r="S6689" s="21"/>
      <c r="T6689" s="21"/>
      <c r="V6689" s="89"/>
      <c r="Z6689" s="73"/>
      <c r="AA6689" s="73">
        <v>14.999854342063102</v>
      </c>
      <c r="AB6689" s="4"/>
      <c r="AC6689" s="74"/>
      <c r="AD6689" s="75"/>
      <c r="AE6689" s="75"/>
      <c r="AF6689" s="76"/>
      <c r="AJ6689" s="90">
        <v>3101029.0</v>
      </c>
      <c r="AK6689" s="18"/>
      <c r="AL6689" s="18">
        <f t="shared" si="554"/>
        <v>0</v>
      </c>
      <c r="AO6689" s="8">
        <v>1.021072793281759</v>
      </c>
      <c r="AT6689" s="18"/>
      <c r="AU6689" s="91"/>
    </row>
    <row r="6690" ht="12.0" customHeight="1">
      <c r="A6690" s="109">
        <v>5601030.0</v>
      </c>
      <c r="B6690" s="110" t="s">
        <v>7178</v>
      </c>
      <c r="C6690" s="81" t="str">
        <f t="shared" si="552"/>
        <v/>
      </c>
      <c r="D6690" s="82">
        <v>1725.49</v>
      </c>
      <c r="E6690" s="121" t="s">
        <v>245</v>
      </c>
      <c r="F6690" s="128">
        <f t="shared" si="553"/>
        <v>2105.0978</v>
      </c>
      <c r="G6690" s="112" t="s">
        <v>246</v>
      </c>
      <c r="H6690" s="69"/>
      <c r="I6690" s="193"/>
      <c r="J6690" s="76"/>
      <c r="K6690" s="88"/>
      <c r="N6690" s="18"/>
      <c r="P6690" s="4">
        <v>83.0</v>
      </c>
      <c r="Q6690" s="4"/>
      <c r="R6690" s="4"/>
      <c r="S6690" s="21"/>
      <c r="T6690" s="21"/>
      <c r="V6690" s="89"/>
      <c r="Z6690" s="73"/>
      <c r="AA6690" s="73">
        <v>14.99977831966305</v>
      </c>
      <c r="AB6690" s="4"/>
      <c r="AC6690" s="74"/>
      <c r="AD6690" s="75"/>
      <c r="AE6690" s="75"/>
      <c r="AF6690" s="76"/>
      <c r="AJ6690" s="90">
        <v>3101030.0</v>
      </c>
      <c r="AK6690" s="18"/>
      <c r="AL6690" s="18">
        <f t="shared" si="554"/>
        <v>0</v>
      </c>
      <c r="AO6690" s="8">
        <v>0.8118779210101752</v>
      </c>
      <c r="AT6690" s="18"/>
      <c r="AU6690" s="91"/>
    </row>
    <row r="6691" ht="60.0" customHeight="1">
      <c r="A6691" s="62">
        <v>248.0</v>
      </c>
      <c r="B6691" s="113" t="s">
        <v>7179</v>
      </c>
      <c r="C6691" s="66"/>
      <c r="D6691" s="82"/>
      <c r="E6691" s="66"/>
      <c r="F6691" s="114"/>
      <c r="G6691" s="68"/>
      <c r="H6691" s="69"/>
      <c r="I6691" s="70">
        <v>0.0</v>
      </c>
      <c r="J6691" s="71"/>
      <c r="K6691" s="71"/>
      <c r="N6691" s="18"/>
      <c r="P6691" s="4">
        <v>84.0</v>
      </c>
      <c r="Q6691" s="4"/>
      <c r="R6691" s="5"/>
      <c r="S6691" s="21"/>
      <c r="T6691" s="21"/>
      <c r="V6691" s="72"/>
      <c r="Z6691" s="73"/>
      <c r="AA6691" s="73"/>
      <c r="AB6691" s="4"/>
      <c r="AC6691" s="74"/>
      <c r="AD6691" s="75"/>
      <c r="AE6691" s="75"/>
      <c r="AF6691" s="76"/>
      <c r="AJ6691" s="90"/>
      <c r="AK6691" s="18"/>
      <c r="AL6691" s="18"/>
      <c r="AT6691" s="18"/>
      <c r="AU6691" s="91"/>
    </row>
    <row r="6692" ht="12.0" customHeight="1">
      <c r="A6692" s="79">
        <v>5601031.0</v>
      </c>
      <c r="B6692" s="80" t="s">
        <v>7180</v>
      </c>
      <c r="C6692" s="81" t="str">
        <f t="shared" ref="C6692:C6707" si="555">IF(MROUND(AL6692/(AO6692*F6692),1)=0,"",MROUND(AL6692/(AO6692*F6692),1))</f>
        <v/>
      </c>
      <c r="D6692" s="82">
        <v>269.42</v>
      </c>
      <c r="E6692" s="83" t="s">
        <v>245</v>
      </c>
      <c r="F6692" s="84">
        <f t="shared" ref="F6692:F6707" si="556">D6692*1.22</f>
        <v>328.6924</v>
      </c>
      <c r="G6692" s="85" t="s">
        <v>246</v>
      </c>
      <c r="H6692" s="69"/>
      <c r="I6692" s="192" t="s">
        <v>7181</v>
      </c>
      <c r="J6692" s="76"/>
      <c r="K6692" s="88"/>
      <c r="N6692" s="18"/>
      <c r="P6692" s="4">
        <v>84.0</v>
      </c>
      <c r="Q6692" s="4"/>
      <c r="R6692" s="4"/>
      <c r="S6692" s="21"/>
      <c r="T6692" s="21"/>
      <c r="V6692" s="89"/>
      <c r="Z6692" s="73"/>
      <c r="AA6692" s="73">
        <v>14.998012380032932</v>
      </c>
      <c r="AB6692" s="4"/>
      <c r="AC6692" s="74"/>
      <c r="AD6692" s="75"/>
      <c r="AE6692" s="75"/>
      <c r="AF6692" s="76"/>
      <c r="AJ6692" s="90">
        <v>3101031.0</v>
      </c>
      <c r="AK6692" s="18"/>
      <c r="AL6692" s="18">
        <f t="shared" ref="AL6692:AL6707" si="557">$I$6691/16</f>
        <v>0</v>
      </c>
      <c r="AO6692" s="8">
        <v>3.0071980050730875</v>
      </c>
      <c r="AT6692" s="18"/>
      <c r="AU6692" s="91"/>
    </row>
    <row r="6693" ht="12.0" customHeight="1">
      <c r="A6693" s="97">
        <v>5601032.0</v>
      </c>
      <c r="B6693" s="92" t="s">
        <v>7182</v>
      </c>
      <c r="C6693" s="81" t="str">
        <f t="shared" si="555"/>
        <v/>
      </c>
      <c r="D6693" s="82">
        <v>452.58</v>
      </c>
      <c r="E6693" s="94" t="s">
        <v>245</v>
      </c>
      <c r="F6693" s="84">
        <f t="shared" si="556"/>
        <v>552.1476</v>
      </c>
      <c r="G6693" s="95" t="s">
        <v>252</v>
      </c>
      <c r="H6693" s="69"/>
      <c r="J6693" s="76"/>
      <c r="K6693" s="88"/>
      <c r="N6693" s="18"/>
      <c r="P6693" s="4">
        <v>84.0</v>
      </c>
      <c r="Q6693" s="4"/>
      <c r="R6693" s="4"/>
      <c r="S6693" s="21"/>
      <c r="T6693" s="21"/>
      <c r="V6693" s="89"/>
      <c r="Z6693" s="73"/>
      <c r="AA6693" s="73">
        <v>14.999492917751255</v>
      </c>
      <c r="AB6693" s="4"/>
      <c r="AC6693" s="74"/>
      <c r="AD6693" s="75"/>
      <c r="AE6693" s="75"/>
      <c r="AF6693" s="76"/>
      <c r="AJ6693" s="90">
        <v>3101032.0</v>
      </c>
      <c r="AK6693" s="18"/>
      <c r="AL6693" s="18">
        <f t="shared" si="557"/>
        <v>0</v>
      </c>
      <c r="AO6693" s="8">
        <v>1.9454122320316127</v>
      </c>
      <c r="AT6693" s="18"/>
      <c r="AU6693" s="91"/>
    </row>
    <row r="6694" ht="12.0" customHeight="1">
      <c r="A6694" s="97">
        <v>5601033.0</v>
      </c>
      <c r="B6694" s="92" t="s">
        <v>7183</v>
      </c>
      <c r="C6694" s="81" t="str">
        <f t="shared" si="555"/>
        <v/>
      </c>
      <c r="D6694" s="82">
        <v>603.68</v>
      </c>
      <c r="E6694" s="94" t="s">
        <v>245</v>
      </c>
      <c r="F6694" s="84">
        <f t="shared" si="556"/>
        <v>736.4896</v>
      </c>
      <c r="G6694" s="95" t="s">
        <v>252</v>
      </c>
      <c r="H6694" s="69"/>
      <c r="J6694" s="76"/>
      <c r="K6694" s="88"/>
      <c r="N6694" s="18"/>
      <c r="P6694" s="4">
        <v>84.0</v>
      </c>
      <c r="Q6694" s="4"/>
      <c r="R6694" s="4"/>
      <c r="S6694" s="21"/>
      <c r="T6694" s="21"/>
      <c r="V6694" s="89"/>
      <c r="Z6694" s="73"/>
      <c r="AA6694" s="73">
        <v>14.999366366746926</v>
      </c>
      <c r="AB6694" s="4"/>
      <c r="AC6694" s="74"/>
      <c r="AD6694" s="75"/>
      <c r="AE6694" s="75"/>
      <c r="AF6694" s="76"/>
      <c r="AJ6694" s="90">
        <v>3101033.0</v>
      </c>
      <c r="AK6694" s="18"/>
      <c r="AL6694" s="18">
        <f t="shared" si="557"/>
        <v>0</v>
      </c>
      <c r="AO6694" s="8">
        <v>0.6486425260046139</v>
      </c>
      <c r="AT6694" s="18"/>
      <c r="AU6694" s="91"/>
    </row>
    <row r="6695" ht="12.0" customHeight="1">
      <c r="A6695" s="97">
        <v>5601034.0</v>
      </c>
      <c r="B6695" s="92" t="s">
        <v>7184</v>
      </c>
      <c r="C6695" s="81" t="str">
        <f t="shared" si="555"/>
        <v/>
      </c>
      <c r="D6695" s="82">
        <v>687.83</v>
      </c>
      <c r="E6695" s="94" t="s">
        <v>245</v>
      </c>
      <c r="F6695" s="84">
        <f t="shared" si="556"/>
        <v>839.1526</v>
      </c>
      <c r="G6695" s="95" t="s">
        <v>252</v>
      </c>
      <c r="H6695" s="69"/>
      <c r="J6695" s="76"/>
      <c r="K6695" s="88"/>
      <c r="N6695" s="18"/>
      <c r="P6695" s="4">
        <v>84.0</v>
      </c>
      <c r="Q6695" s="4"/>
      <c r="R6695" s="4"/>
      <c r="S6695" s="21"/>
      <c r="T6695" s="21"/>
      <c r="V6695" s="89"/>
      <c r="Z6695" s="73"/>
      <c r="AA6695" s="73">
        <v>14.999110241124654</v>
      </c>
      <c r="AB6695" s="4"/>
      <c r="AC6695" s="74"/>
      <c r="AD6695" s="75"/>
      <c r="AE6695" s="75"/>
      <c r="AF6695" s="76"/>
      <c r="AJ6695" s="90">
        <v>3101034.0</v>
      </c>
      <c r="AK6695" s="18"/>
      <c r="AL6695" s="18">
        <f t="shared" si="557"/>
        <v>0</v>
      </c>
      <c r="AO6695" s="8">
        <v>0.30170148716755524</v>
      </c>
      <c r="AT6695" s="18"/>
      <c r="AU6695" s="91"/>
    </row>
    <row r="6696" ht="12.0" customHeight="1">
      <c r="A6696" s="97">
        <v>5601035.0</v>
      </c>
      <c r="B6696" s="92" t="s">
        <v>7185</v>
      </c>
      <c r="C6696" s="81" t="str">
        <f t="shared" si="555"/>
        <v/>
      </c>
      <c r="D6696" s="82">
        <v>965.77</v>
      </c>
      <c r="E6696" s="94" t="s">
        <v>245</v>
      </c>
      <c r="F6696" s="84">
        <f t="shared" si="556"/>
        <v>1178.2394</v>
      </c>
      <c r="G6696" s="95" t="s">
        <v>252</v>
      </c>
      <c r="H6696" s="69"/>
      <c r="J6696" s="76"/>
      <c r="K6696" s="88"/>
      <c r="N6696" s="18"/>
      <c r="P6696" s="4">
        <v>84.0</v>
      </c>
      <c r="Q6696" s="4"/>
      <c r="R6696" s="4"/>
      <c r="S6696" s="21"/>
      <c r="T6696" s="21"/>
      <c r="V6696" s="89"/>
      <c r="Z6696" s="73"/>
      <c r="AA6696" s="73">
        <v>14.99952472988815</v>
      </c>
      <c r="AB6696" s="4"/>
      <c r="AC6696" s="74"/>
      <c r="AD6696" s="75"/>
      <c r="AE6696" s="75"/>
      <c r="AF6696" s="76"/>
      <c r="AJ6696" s="90">
        <v>3101035.0</v>
      </c>
      <c r="AK6696" s="18"/>
      <c r="AL6696" s="18">
        <f t="shared" si="557"/>
        <v>0</v>
      </c>
      <c r="AO6696" s="8">
        <v>0.2361052537359713</v>
      </c>
      <c r="AT6696" s="18"/>
      <c r="AU6696" s="91"/>
    </row>
    <row r="6697" ht="12.0" customHeight="1">
      <c r="A6697" s="97">
        <v>5601036.0</v>
      </c>
      <c r="B6697" s="92" t="s">
        <v>7186</v>
      </c>
      <c r="C6697" s="81" t="str">
        <f t="shared" si="555"/>
        <v/>
      </c>
      <c r="D6697" s="82">
        <v>1489.15</v>
      </c>
      <c r="E6697" s="94" t="s">
        <v>245</v>
      </c>
      <c r="F6697" s="84">
        <f t="shared" si="556"/>
        <v>1816.763</v>
      </c>
      <c r="G6697" s="95" t="s">
        <v>246</v>
      </c>
      <c r="H6697" s="69"/>
      <c r="J6697" s="76"/>
      <c r="K6697" s="88"/>
      <c r="N6697" s="18"/>
      <c r="P6697" s="4">
        <v>84.0</v>
      </c>
      <c r="Q6697" s="4"/>
      <c r="R6697" s="4"/>
      <c r="S6697" s="21"/>
      <c r="T6697" s="21"/>
      <c r="V6697" s="89"/>
      <c r="Z6697" s="73"/>
      <c r="AA6697" s="73">
        <v>14.99979450928818</v>
      </c>
      <c r="AB6697" s="4"/>
      <c r="AC6697" s="74"/>
      <c r="AD6697" s="75"/>
      <c r="AE6697" s="75"/>
      <c r="AF6697" s="76"/>
      <c r="AJ6697" s="90">
        <v>3101036.0</v>
      </c>
      <c r="AK6697" s="18"/>
      <c r="AL6697" s="18">
        <f t="shared" si="557"/>
        <v>0</v>
      </c>
      <c r="AO6697" s="8">
        <v>0.2362288735946357</v>
      </c>
      <c r="AT6697" s="18"/>
      <c r="AU6697" s="91"/>
    </row>
    <row r="6698" ht="12.0" customHeight="1">
      <c r="A6698" s="97">
        <v>5604043.0</v>
      </c>
      <c r="B6698" s="92" t="s">
        <v>7187</v>
      </c>
      <c r="C6698" s="81" t="str">
        <f t="shared" si="555"/>
        <v/>
      </c>
      <c r="D6698" s="82">
        <v>333.87</v>
      </c>
      <c r="E6698" s="94" t="s">
        <v>245</v>
      </c>
      <c r="F6698" s="84">
        <f t="shared" si="556"/>
        <v>407.3214</v>
      </c>
      <c r="G6698" s="95" t="s">
        <v>246</v>
      </c>
      <c r="H6698" s="69"/>
      <c r="J6698" s="76"/>
      <c r="K6698" s="88"/>
      <c r="N6698" s="18"/>
      <c r="P6698" s="4">
        <v>84.0</v>
      </c>
      <c r="Q6698" s="4"/>
      <c r="R6698" s="4"/>
      <c r="S6698" s="21"/>
      <c r="T6698" s="21"/>
      <c r="V6698" s="89"/>
      <c r="Z6698" s="73"/>
      <c r="AA6698" s="73">
        <v>14.998625240582896</v>
      </c>
      <c r="AB6698" s="4"/>
      <c r="AC6698" s="74"/>
      <c r="AD6698" s="75"/>
      <c r="AE6698" s="75"/>
      <c r="AF6698" s="76"/>
      <c r="AJ6698" s="90">
        <v>3102043.0</v>
      </c>
      <c r="AK6698" s="18"/>
      <c r="AL6698" s="18">
        <f t="shared" si="557"/>
        <v>0</v>
      </c>
      <c r="AO6698" s="8">
        <v>24.011519455535776</v>
      </c>
      <c r="AT6698" s="18"/>
      <c r="AU6698" s="91"/>
    </row>
    <row r="6699" ht="12.0" customHeight="1">
      <c r="A6699" s="97">
        <v>5604044.0</v>
      </c>
      <c r="B6699" s="92" t="s">
        <v>7188</v>
      </c>
      <c r="C6699" s="81" t="str">
        <f t="shared" si="555"/>
        <v/>
      </c>
      <c r="D6699" s="82">
        <v>669.84</v>
      </c>
      <c r="E6699" s="94" t="s">
        <v>245</v>
      </c>
      <c r="F6699" s="84">
        <f t="shared" si="556"/>
        <v>817.2048</v>
      </c>
      <c r="G6699" s="95" t="s">
        <v>252</v>
      </c>
      <c r="H6699" s="69"/>
      <c r="J6699" s="76"/>
      <c r="K6699" s="88"/>
      <c r="N6699" s="18"/>
      <c r="P6699" s="4">
        <v>84.0</v>
      </c>
      <c r="Q6699" s="4"/>
      <c r="R6699" s="4"/>
      <c r="S6699" s="21"/>
      <c r="T6699" s="21"/>
      <c r="V6699" s="89"/>
      <c r="Z6699" s="73"/>
      <c r="AA6699" s="73">
        <v>15.0</v>
      </c>
      <c r="AB6699" s="4"/>
      <c r="AC6699" s="74"/>
      <c r="AD6699" s="75"/>
      <c r="AE6699" s="75"/>
      <c r="AF6699" s="76"/>
      <c r="AJ6699" s="90">
        <v>3102044.0</v>
      </c>
      <c r="AK6699" s="18"/>
      <c r="AL6699" s="18">
        <f t="shared" si="557"/>
        <v>0</v>
      </c>
      <c r="AO6699" s="8">
        <v>22.739638820664943</v>
      </c>
      <c r="AT6699" s="18"/>
      <c r="AU6699" s="91"/>
    </row>
    <row r="6700" ht="12.0" customHeight="1">
      <c r="A6700" s="97">
        <v>5604045.0</v>
      </c>
      <c r="B6700" s="92" t="s">
        <v>7189</v>
      </c>
      <c r="C6700" s="81" t="str">
        <f t="shared" si="555"/>
        <v/>
      </c>
      <c r="D6700" s="82">
        <v>893.47</v>
      </c>
      <c r="E6700" s="94" t="s">
        <v>245</v>
      </c>
      <c r="F6700" s="84">
        <f t="shared" si="556"/>
        <v>1090.0334</v>
      </c>
      <c r="G6700" s="95" t="s">
        <v>252</v>
      </c>
      <c r="H6700" s="69"/>
      <c r="I6700" s="76"/>
      <c r="J6700" s="76"/>
      <c r="K6700" s="88"/>
      <c r="N6700" s="18"/>
      <c r="P6700" s="4">
        <v>84.0</v>
      </c>
      <c r="Q6700" s="4"/>
      <c r="R6700" s="4"/>
      <c r="S6700" s="21"/>
      <c r="T6700" s="21"/>
      <c r="V6700" s="89"/>
      <c r="Z6700" s="73"/>
      <c r="AA6700" s="73">
        <v>14.99957188115421</v>
      </c>
      <c r="AB6700" s="4"/>
      <c r="AC6700" s="74"/>
      <c r="AD6700" s="75"/>
      <c r="AE6700" s="75"/>
      <c r="AF6700" s="76"/>
      <c r="AJ6700" s="90">
        <v>3102045.0</v>
      </c>
      <c r="AK6700" s="18"/>
      <c r="AL6700" s="18">
        <f t="shared" si="557"/>
        <v>0</v>
      </c>
      <c r="AO6700" s="8">
        <v>56.82779863585517</v>
      </c>
      <c r="AT6700" s="18"/>
      <c r="AU6700" s="91"/>
    </row>
    <row r="6701" ht="12.0" customHeight="1">
      <c r="A6701" s="97">
        <v>5604046.0</v>
      </c>
      <c r="B6701" s="92" t="s">
        <v>7190</v>
      </c>
      <c r="C6701" s="81" t="str">
        <f t="shared" si="555"/>
        <v/>
      </c>
      <c r="D6701" s="82">
        <v>1140.16</v>
      </c>
      <c r="E6701" s="94" t="s">
        <v>245</v>
      </c>
      <c r="F6701" s="84">
        <f t="shared" si="556"/>
        <v>1390.9952</v>
      </c>
      <c r="G6701" s="95" t="s">
        <v>252</v>
      </c>
      <c r="H6701" s="69"/>
      <c r="I6701" s="19" t="s">
        <v>7039</v>
      </c>
      <c r="J6701" s="76"/>
      <c r="K6701" s="88"/>
      <c r="N6701" s="18"/>
      <c r="P6701" s="4">
        <v>84.0</v>
      </c>
      <c r="Q6701" s="4"/>
      <c r="R6701" s="4"/>
      <c r="S6701" s="21"/>
      <c r="T6701" s="21"/>
      <c r="V6701" s="89"/>
      <c r="Z6701" s="73"/>
      <c r="AA6701" s="73">
        <v>15.000201290945938</v>
      </c>
      <c r="AB6701" s="4"/>
      <c r="AC6701" s="74"/>
      <c r="AD6701" s="75"/>
      <c r="AE6701" s="75"/>
      <c r="AF6701" s="76"/>
      <c r="AJ6701" s="90">
        <v>3102046.0</v>
      </c>
      <c r="AK6701" s="18"/>
      <c r="AL6701" s="18">
        <f t="shared" si="557"/>
        <v>0</v>
      </c>
      <c r="AO6701" s="8">
        <v>5.343855605319541</v>
      </c>
      <c r="AT6701" s="18"/>
      <c r="AU6701" s="91"/>
    </row>
    <row r="6702" ht="12.0" customHeight="1">
      <c r="A6702" s="97">
        <v>5604047.0</v>
      </c>
      <c r="B6702" s="92" t="s">
        <v>7191</v>
      </c>
      <c r="C6702" s="81" t="str">
        <f t="shared" si="555"/>
        <v/>
      </c>
      <c r="D6702" s="82">
        <v>1455.36</v>
      </c>
      <c r="E6702" s="94" t="s">
        <v>245</v>
      </c>
      <c r="F6702" s="84">
        <f t="shared" si="556"/>
        <v>1775.5392</v>
      </c>
      <c r="G6702" s="95" t="s">
        <v>252</v>
      </c>
      <c r="H6702" s="69"/>
      <c r="J6702" s="76"/>
      <c r="K6702" s="88"/>
      <c r="N6702" s="18"/>
      <c r="P6702" s="4">
        <v>84.0</v>
      </c>
      <c r="Q6702" s="4"/>
      <c r="R6702" s="4"/>
      <c r="S6702" s="21"/>
      <c r="T6702" s="21"/>
      <c r="V6702" s="89"/>
      <c r="Z6702" s="73"/>
      <c r="AA6702" s="73">
        <v>14.999842306115369</v>
      </c>
      <c r="AB6702" s="4"/>
      <c r="AC6702" s="74"/>
      <c r="AD6702" s="75"/>
      <c r="AE6702" s="75"/>
      <c r="AF6702" s="76"/>
      <c r="AJ6702" s="90">
        <v>3102047.0</v>
      </c>
      <c r="AK6702" s="18"/>
      <c r="AL6702" s="18">
        <f t="shared" si="557"/>
        <v>0</v>
      </c>
      <c r="AO6702" s="8">
        <v>8.72176895133139</v>
      </c>
      <c r="AT6702" s="18"/>
      <c r="AU6702" s="91"/>
    </row>
    <row r="6703" ht="12.0" customHeight="1">
      <c r="A6703" s="97">
        <v>5604048.0</v>
      </c>
      <c r="B6703" s="92" t="s">
        <v>7192</v>
      </c>
      <c r="C6703" s="81" t="str">
        <f t="shared" si="555"/>
        <v/>
      </c>
      <c r="D6703" s="82">
        <v>2154.24</v>
      </c>
      <c r="E6703" s="94" t="s">
        <v>245</v>
      </c>
      <c r="F6703" s="84">
        <f t="shared" si="556"/>
        <v>2628.1728</v>
      </c>
      <c r="G6703" s="95" t="s">
        <v>246</v>
      </c>
      <c r="H6703" s="69"/>
      <c r="J6703" s="76"/>
      <c r="K6703" s="88"/>
      <c r="N6703" s="18"/>
      <c r="P6703" s="4">
        <v>84.0</v>
      </c>
      <c r="Q6703" s="4"/>
      <c r="R6703" s="4"/>
      <c r="S6703" s="21"/>
      <c r="T6703" s="21"/>
      <c r="V6703" s="89"/>
      <c r="Z6703" s="73"/>
      <c r="AA6703" s="73">
        <v>15.000213071208393</v>
      </c>
      <c r="AB6703" s="4"/>
      <c r="AC6703" s="74"/>
      <c r="AD6703" s="75"/>
      <c r="AE6703" s="75"/>
      <c r="AF6703" s="76"/>
      <c r="AJ6703" s="90">
        <v>3102048.0</v>
      </c>
      <c r="AK6703" s="18"/>
      <c r="AL6703" s="18">
        <f t="shared" si="557"/>
        <v>0</v>
      </c>
      <c r="AO6703" s="8">
        <v>11.784558745335037</v>
      </c>
      <c r="AT6703" s="18"/>
      <c r="AU6703" s="91"/>
    </row>
    <row r="6704" ht="12.0" customHeight="1">
      <c r="A6704" s="97">
        <v>5603013.0</v>
      </c>
      <c r="B6704" s="92" t="s">
        <v>7193</v>
      </c>
      <c r="C6704" s="81" t="str">
        <f t="shared" si="555"/>
        <v/>
      </c>
      <c r="D6704" s="82">
        <v>660.29</v>
      </c>
      <c r="E6704" s="94" t="s">
        <v>379</v>
      </c>
      <c r="F6704" s="84">
        <f t="shared" si="556"/>
        <v>805.5538</v>
      </c>
      <c r="G6704" s="95" t="s">
        <v>252</v>
      </c>
      <c r="H6704" s="69"/>
      <c r="I6704" s="76"/>
      <c r="J6704" s="76"/>
      <c r="K6704" s="88"/>
      <c r="N6704" s="18"/>
      <c r="P6704" s="4">
        <v>84.0</v>
      </c>
      <c r="Q6704" s="4"/>
      <c r="R6704" s="4"/>
      <c r="S6704" s="21"/>
      <c r="T6704" s="21"/>
      <c r="V6704" s="89"/>
      <c r="Z6704" s="73"/>
      <c r="AA6704" s="73">
        <v>14.999420692851345</v>
      </c>
      <c r="AB6704" s="4"/>
      <c r="AC6704" s="74"/>
      <c r="AD6704" s="75"/>
      <c r="AE6704" s="75"/>
      <c r="AF6704" s="76"/>
      <c r="AJ6704" s="90">
        <v>3103013.0</v>
      </c>
      <c r="AK6704" s="18"/>
      <c r="AL6704" s="18">
        <f t="shared" si="557"/>
        <v>0</v>
      </c>
      <c r="AO6704" s="8">
        <v>10.0299658849204</v>
      </c>
      <c r="AT6704" s="18"/>
      <c r="AU6704" s="91"/>
    </row>
    <row r="6705" ht="12.0" customHeight="1">
      <c r="A6705" s="97">
        <v>5603014.0</v>
      </c>
      <c r="B6705" s="92" t="s">
        <v>7194</v>
      </c>
      <c r="C6705" s="81" t="str">
        <f t="shared" si="555"/>
        <v/>
      </c>
      <c r="D6705" s="82">
        <v>1013.65</v>
      </c>
      <c r="E6705" s="94" t="s">
        <v>245</v>
      </c>
      <c r="F6705" s="84">
        <f t="shared" si="556"/>
        <v>1236.653</v>
      </c>
      <c r="G6705" s="95" t="s">
        <v>252</v>
      </c>
      <c r="H6705" s="69"/>
      <c r="I6705" s="87" t="s">
        <v>2166</v>
      </c>
      <c r="J6705" s="76"/>
      <c r="K6705" s="88"/>
      <c r="N6705" s="18"/>
      <c r="P6705" s="4">
        <v>84.0</v>
      </c>
      <c r="Q6705" s="4"/>
      <c r="R6705" s="4"/>
      <c r="S6705" s="21"/>
      <c r="T6705" s="21"/>
      <c r="V6705" s="89"/>
      <c r="Z6705" s="73"/>
      <c r="AA6705" s="73">
        <v>15.000301877679163</v>
      </c>
      <c r="AB6705" s="4"/>
      <c r="AC6705" s="74"/>
      <c r="AD6705" s="75"/>
      <c r="AE6705" s="75"/>
      <c r="AF6705" s="76"/>
      <c r="AJ6705" s="90">
        <v>3103014.0</v>
      </c>
      <c r="AK6705" s="18"/>
      <c r="AL6705" s="18">
        <f t="shared" si="557"/>
        <v>0</v>
      </c>
      <c r="AO6705" s="8">
        <v>1.008512129188766</v>
      </c>
      <c r="AT6705" s="18"/>
      <c r="AU6705" s="91"/>
    </row>
    <row r="6706" ht="12.0" customHeight="1">
      <c r="A6706" s="97">
        <v>5603015.0</v>
      </c>
      <c r="B6706" s="92" t="s">
        <v>7195</v>
      </c>
      <c r="C6706" s="81" t="str">
        <f t="shared" si="555"/>
        <v/>
      </c>
      <c r="D6706" s="82">
        <v>1432.95</v>
      </c>
      <c r="E6706" s="94" t="s">
        <v>245</v>
      </c>
      <c r="F6706" s="84">
        <f t="shared" si="556"/>
        <v>1748.199</v>
      </c>
      <c r="G6706" s="95" t="s">
        <v>252</v>
      </c>
      <c r="H6706" s="69"/>
      <c r="I6706" s="187" t="s">
        <v>7196</v>
      </c>
      <c r="J6706" s="76"/>
      <c r="K6706" s="88"/>
      <c r="N6706" s="18"/>
      <c r="P6706" s="4">
        <v>84.0</v>
      </c>
      <c r="Q6706" s="4"/>
      <c r="R6706" s="4"/>
      <c r="S6706" s="21"/>
      <c r="T6706" s="21"/>
      <c r="V6706" s="89"/>
      <c r="Z6706" s="73"/>
      <c r="AA6706" s="73">
        <v>14.999572905099512</v>
      </c>
      <c r="AB6706" s="4"/>
      <c r="AC6706" s="74"/>
      <c r="AD6706" s="75"/>
      <c r="AE6706" s="75"/>
      <c r="AF6706" s="76"/>
      <c r="AJ6706" s="90">
        <v>3103015.0</v>
      </c>
      <c r="AK6706" s="18"/>
      <c r="AL6706" s="18">
        <f t="shared" si="557"/>
        <v>0</v>
      </c>
      <c r="AO6706" s="8">
        <v>11.810915728826178</v>
      </c>
      <c r="AT6706" s="18"/>
      <c r="AU6706" s="91"/>
    </row>
    <row r="6707" ht="12.0" customHeight="1">
      <c r="A6707" s="109">
        <v>5603016.0</v>
      </c>
      <c r="B6707" s="110" t="s">
        <v>7197</v>
      </c>
      <c r="C6707" s="81" t="str">
        <f t="shared" si="555"/>
        <v/>
      </c>
      <c r="D6707" s="82">
        <v>2255.0</v>
      </c>
      <c r="E6707" s="121" t="s">
        <v>245</v>
      </c>
      <c r="F6707" s="128">
        <f t="shared" si="556"/>
        <v>2751.1</v>
      </c>
      <c r="G6707" s="112" t="s">
        <v>246</v>
      </c>
      <c r="H6707" s="69"/>
      <c r="I6707" s="193"/>
      <c r="J6707" s="76"/>
      <c r="K6707" s="88"/>
      <c r="N6707" s="18"/>
      <c r="P6707" s="4">
        <v>84.0</v>
      </c>
      <c r="Q6707" s="4"/>
      <c r="R6707" s="4"/>
      <c r="S6707" s="21"/>
      <c r="T6707" s="21"/>
      <c r="V6707" s="89"/>
      <c r="Z6707" s="73"/>
      <c r="AA6707" s="73">
        <v>15.000271399880575</v>
      </c>
      <c r="AB6707" s="4"/>
      <c r="AC6707" s="74"/>
      <c r="AD6707" s="75"/>
      <c r="AE6707" s="75"/>
      <c r="AF6707" s="76"/>
      <c r="AJ6707" s="90">
        <v>3103016.0</v>
      </c>
      <c r="AK6707" s="18"/>
      <c r="AL6707" s="18">
        <f t="shared" si="557"/>
        <v>0</v>
      </c>
      <c r="AO6707" s="8">
        <v>6.140716010174944</v>
      </c>
      <c r="AT6707" s="18"/>
      <c r="AU6707" s="91"/>
    </row>
    <row r="6708" ht="60.0" customHeight="1">
      <c r="A6708" s="62">
        <v>249.0</v>
      </c>
      <c r="B6708" s="113" t="s">
        <v>7198</v>
      </c>
      <c r="C6708" s="66"/>
      <c r="D6708" s="82"/>
      <c r="E6708" s="66"/>
      <c r="F6708" s="114"/>
      <c r="G6708" s="68"/>
      <c r="H6708" s="69"/>
      <c r="I6708" s="70">
        <v>0.0</v>
      </c>
      <c r="J6708" s="71"/>
      <c r="K6708" s="71"/>
      <c r="N6708" s="18"/>
      <c r="P6708" s="4">
        <v>85.0</v>
      </c>
      <c r="Q6708" s="4"/>
      <c r="R6708" s="5"/>
      <c r="S6708" s="21"/>
      <c r="T6708" s="21"/>
      <c r="V6708" s="72"/>
      <c r="Z6708" s="73"/>
      <c r="AA6708" s="73"/>
      <c r="AB6708" s="4"/>
      <c r="AC6708" s="74"/>
      <c r="AD6708" s="75"/>
      <c r="AE6708" s="75"/>
      <c r="AF6708" s="76"/>
      <c r="AJ6708" s="90"/>
      <c r="AK6708" s="18"/>
      <c r="AL6708" s="18"/>
      <c r="AT6708" s="18"/>
      <c r="AU6708" s="91"/>
    </row>
    <row r="6709" ht="12.0" customHeight="1">
      <c r="A6709" s="79">
        <v>5601059.0</v>
      </c>
      <c r="B6709" s="80" t="s">
        <v>7199</v>
      </c>
      <c r="C6709" s="81" t="str">
        <f t="shared" ref="C6709:C6720" si="558">IF(MROUND(AL6709/(AO6709*F6709),1)=0,"",MROUND(AL6709/(AO6709*F6709),1))</f>
        <v/>
      </c>
      <c r="D6709" s="82">
        <v>269.07</v>
      </c>
      <c r="E6709" s="83" t="s">
        <v>245</v>
      </c>
      <c r="F6709" s="84">
        <f t="shared" ref="F6709:F6720" si="559">D6709*1.22</f>
        <v>328.2654</v>
      </c>
      <c r="G6709" s="85" t="s">
        <v>246</v>
      </c>
      <c r="H6709" s="69"/>
      <c r="I6709" s="192" t="s">
        <v>7200</v>
      </c>
      <c r="J6709" s="76"/>
      <c r="K6709" s="88"/>
      <c r="N6709" s="18"/>
      <c r="P6709" s="4">
        <v>85.0</v>
      </c>
      <c r="Q6709" s="4"/>
      <c r="R6709" s="4"/>
      <c r="S6709" s="21"/>
      <c r="T6709" s="21"/>
      <c r="V6709" s="89"/>
      <c r="Z6709" s="73"/>
      <c r="AA6709" s="73">
        <v>15.000568634140805</v>
      </c>
      <c r="AB6709" s="4"/>
      <c r="AC6709" s="74"/>
      <c r="AD6709" s="75"/>
      <c r="AE6709" s="75"/>
      <c r="AF6709" s="76"/>
      <c r="AJ6709" s="90">
        <v>3101059.0</v>
      </c>
      <c r="AK6709" s="18"/>
      <c r="AL6709" s="18">
        <f t="shared" ref="AL6709:AL6720" si="560">$I$6708/12</f>
        <v>0</v>
      </c>
      <c r="AO6709" s="8">
        <v>2.430761074468214</v>
      </c>
      <c r="AT6709" s="18"/>
      <c r="AU6709" s="91"/>
    </row>
    <row r="6710" ht="12.0" customHeight="1">
      <c r="A6710" s="97">
        <v>5601060.0</v>
      </c>
      <c r="B6710" s="92" t="s">
        <v>7201</v>
      </c>
      <c r="C6710" s="81" t="str">
        <f t="shared" si="558"/>
        <v/>
      </c>
      <c r="D6710" s="82">
        <v>430.39</v>
      </c>
      <c r="E6710" s="94" t="s">
        <v>245</v>
      </c>
      <c r="F6710" s="84">
        <f t="shared" si="559"/>
        <v>525.0758</v>
      </c>
      <c r="G6710" s="95" t="s">
        <v>252</v>
      </c>
      <c r="H6710" s="69"/>
      <c r="J6710" s="76"/>
      <c r="K6710" s="88"/>
      <c r="N6710" s="18"/>
      <c r="P6710" s="4">
        <v>85.0</v>
      </c>
      <c r="Q6710" s="4"/>
      <c r="R6710" s="4"/>
      <c r="S6710" s="21"/>
      <c r="T6710" s="21"/>
      <c r="V6710" s="89"/>
      <c r="Z6710" s="73"/>
      <c r="AA6710" s="73">
        <v>14.99822253821543</v>
      </c>
      <c r="AB6710" s="4"/>
      <c r="AC6710" s="74"/>
      <c r="AD6710" s="75"/>
      <c r="AE6710" s="75"/>
      <c r="AF6710" s="76"/>
      <c r="AJ6710" s="90">
        <v>3101060.0</v>
      </c>
      <c r="AK6710" s="18"/>
      <c r="AL6710" s="18">
        <f t="shared" si="560"/>
        <v>0</v>
      </c>
      <c r="AO6710" s="8">
        <v>1.632255048082137</v>
      </c>
      <c r="AT6710" s="18"/>
      <c r="AU6710" s="91"/>
    </row>
    <row r="6711" ht="12.0" customHeight="1">
      <c r="A6711" s="97">
        <v>5601061.0</v>
      </c>
      <c r="B6711" s="92" t="s">
        <v>7202</v>
      </c>
      <c r="C6711" s="81" t="str">
        <f t="shared" si="558"/>
        <v/>
      </c>
      <c r="D6711" s="82">
        <v>525.69</v>
      </c>
      <c r="E6711" s="94" t="s">
        <v>245</v>
      </c>
      <c r="F6711" s="84">
        <f t="shared" si="559"/>
        <v>641.3418</v>
      </c>
      <c r="G6711" s="95" t="s">
        <v>252</v>
      </c>
      <c r="H6711" s="69"/>
      <c r="J6711" s="76"/>
      <c r="K6711" s="88"/>
      <c r="N6711" s="18"/>
      <c r="P6711" s="4">
        <v>85.0</v>
      </c>
      <c r="Q6711" s="4"/>
      <c r="R6711" s="4"/>
      <c r="S6711" s="21"/>
      <c r="T6711" s="21"/>
      <c r="V6711" s="89"/>
      <c r="Z6711" s="73"/>
      <c r="AA6711" s="73">
        <v>15.000873159089565</v>
      </c>
      <c r="AB6711" s="4"/>
      <c r="AC6711" s="74"/>
      <c r="AD6711" s="75"/>
      <c r="AE6711" s="75"/>
      <c r="AF6711" s="76"/>
      <c r="AJ6711" s="90">
        <v>3101061.0</v>
      </c>
      <c r="AK6711" s="18"/>
      <c r="AL6711" s="18">
        <f t="shared" si="560"/>
        <v>0</v>
      </c>
      <c r="AO6711" s="8">
        <v>0.6150204915046252</v>
      </c>
      <c r="AT6711" s="18"/>
      <c r="AU6711" s="91"/>
    </row>
    <row r="6712" ht="12.0" customHeight="1">
      <c r="A6712" s="97">
        <v>5601062.0</v>
      </c>
      <c r="B6712" s="92" t="s">
        <v>7203</v>
      </c>
      <c r="C6712" s="81" t="str">
        <f t="shared" si="558"/>
        <v/>
      </c>
      <c r="D6712" s="82">
        <v>685.16</v>
      </c>
      <c r="E6712" s="94" t="s">
        <v>245</v>
      </c>
      <c r="F6712" s="84">
        <f t="shared" si="559"/>
        <v>835.8952</v>
      </c>
      <c r="G6712" s="95" t="s">
        <v>252</v>
      </c>
      <c r="H6712" s="69"/>
      <c r="J6712" s="76"/>
      <c r="K6712" s="88"/>
      <c r="N6712" s="18"/>
      <c r="P6712" s="4">
        <v>85.0</v>
      </c>
      <c r="Q6712" s="4"/>
      <c r="R6712" s="4"/>
      <c r="S6712" s="21"/>
      <c r="T6712" s="21"/>
      <c r="V6712" s="89"/>
      <c r="Z6712" s="73"/>
      <c r="AA6712" s="73">
        <v>14.999330087981775</v>
      </c>
      <c r="AB6712" s="4"/>
      <c r="AC6712" s="74"/>
      <c r="AD6712" s="75"/>
      <c r="AE6712" s="75"/>
      <c r="AF6712" s="76"/>
      <c r="AJ6712" s="90">
        <v>3101062.0</v>
      </c>
      <c r="AK6712" s="18"/>
      <c r="AL6712" s="18">
        <f t="shared" si="560"/>
        <v>0</v>
      </c>
      <c r="AO6712" s="8">
        <v>0.3871763316536923</v>
      </c>
      <c r="AT6712" s="18"/>
      <c r="AU6712" s="91"/>
    </row>
    <row r="6713" ht="12.0" customHeight="1">
      <c r="A6713" s="97">
        <v>5601063.0</v>
      </c>
      <c r="B6713" s="92" t="s">
        <v>7204</v>
      </c>
      <c r="C6713" s="81" t="str">
        <f t="shared" si="558"/>
        <v/>
      </c>
      <c r="D6713" s="82">
        <v>929.15</v>
      </c>
      <c r="E6713" s="94" t="s">
        <v>245</v>
      </c>
      <c r="F6713" s="84">
        <f t="shared" si="559"/>
        <v>1133.563</v>
      </c>
      <c r="G6713" s="95" t="s">
        <v>252</v>
      </c>
      <c r="H6713" s="69"/>
      <c r="J6713" s="76"/>
      <c r="K6713" s="88"/>
      <c r="N6713" s="18"/>
      <c r="P6713" s="4">
        <v>85.0</v>
      </c>
      <c r="Q6713" s="4"/>
      <c r="R6713" s="4"/>
      <c r="S6713" s="21"/>
      <c r="T6713" s="21"/>
      <c r="V6713" s="89"/>
      <c r="Z6713" s="73"/>
      <c r="AA6713" s="73">
        <v>14.999670662626784</v>
      </c>
      <c r="AB6713" s="4"/>
      <c r="AC6713" s="74"/>
      <c r="AD6713" s="75"/>
      <c r="AE6713" s="75"/>
      <c r="AF6713" s="76"/>
      <c r="AJ6713" s="90">
        <v>3101063.0</v>
      </c>
      <c r="AK6713" s="18"/>
      <c r="AL6713" s="18">
        <f t="shared" si="560"/>
        <v>0</v>
      </c>
      <c r="AO6713" s="8">
        <v>0.22979803835670742</v>
      </c>
      <c r="AT6713" s="18"/>
      <c r="AU6713" s="91"/>
    </row>
    <row r="6714" ht="12.0" customHeight="1">
      <c r="A6714" s="97">
        <v>5601064.0</v>
      </c>
      <c r="B6714" s="92" t="s">
        <v>7205</v>
      </c>
      <c r="C6714" s="81" t="str">
        <f t="shared" si="558"/>
        <v/>
      </c>
      <c r="D6714" s="82">
        <v>1404.26</v>
      </c>
      <c r="E6714" s="94" t="s">
        <v>245</v>
      </c>
      <c r="F6714" s="84">
        <f t="shared" si="559"/>
        <v>1713.1972</v>
      </c>
      <c r="G6714" s="95" t="s">
        <v>246</v>
      </c>
      <c r="H6714" s="69"/>
      <c r="J6714" s="76"/>
      <c r="K6714" s="88"/>
      <c r="N6714" s="18"/>
      <c r="P6714" s="4">
        <v>85.0</v>
      </c>
      <c r="Q6714" s="4"/>
      <c r="R6714" s="4"/>
      <c r="S6714" s="21"/>
      <c r="T6714" s="21"/>
      <c r="V6714" s="89"/>
      <c r="Z6714" s="73"/>
      <c r="AA6714" s="73">
        <v>14.999836567481282</v>
      </c>
      <c r="AB6714" s="4"/>
      <c r="AC6714" s="74"/>
      <c r="AD6714" s="75"/>
      <c r="AE6714" s="75"/>
      <c r="AF6714" s="76"/>
      <c r="AJ6714" s="90">
        <v>3101064.0</v>
      </c>
      <c r="AK6714" s="18"/>
      <c r="AL6714" s="18">
        <f t="shared" si="560"/>
        <v>0</v>
      </c>
      <c r="AO6714" s="8">
        <v>0.5439108377241669</v>
      </c>
      <c r="AT6714" s="18"/>
      <c r="AU6714" s="91"/>
    </row>
    <row r="6715" ht="12.0" customHeight="1">
      <c r="A6715" s="97">
        <v>5604049.0</v>
      </c>
      <c r="B6715" s="92" t="s">
        <v>7206</v>
      </c>
      <c r="C6715" s="81" t="str">
        <f t="shared" si="558"/>
        <v/>
      </c>
      <c r="D6715" s="82">
        <v>317.59</v>
      </c>
      <c r="E6715" s="94" t="s">
        <v>245</v>
      </c>
      <c r="F6715" s="84">
        <f t="shared" si="559"/>
        <v>387.4598</v>
      </c>
      <c r="G6715" s="95" t="s">
        <v>246</v>
      </c>
      <c r="H6715" s="69"/>
      <c r="J6715" s="76"/>
      <c r="K6715" s="88"/>
      <c r="N6715" s="18"/>
      <c r="P6715" s="4">
        <v>85.0</v>
      </c>
      <c r="Q6715" s="4"/>
      <c r="R6715" s="4"/>
      <c r="S6715" s="21"/>
      <c r="T6715" s="21"/>
      <c r="V6715" s="89"/>
      <c r="Z6715" s="73"/>
      <c r="AA6715" s="73">
        <v>15.002167943344418</v>
      </c>
      <c r="AB6715" s="4"/>
      <c r="AC6715" s="74"/>
      <c r="AD6715" s="75"/>
      <c r="AE6715" s="75"/>
      <c r="AF6715" s="76"/>
      <c r="AJ6715" s="90">
        <v>3102049.0</v>
      </c>
      <c r="AK6715" s="18"/>
      <c r="AL6715" s="18">
        <f t="shared" si="560"/>
        <v>0</v>
      </c>
      <c r="AO6715" s="8">
        <v>8.739846514143437</v>
      </c>
      <c r="AT6715" s="18"/>
      <c r="AU6715" s="91"/>
    </row>
    <row r="6716" ht="12.0" customHeight="1">
      <c r="A6716" s="97">
        <v>5604050.0</v>
      </c>
      <c r="B6716" s="92" t="s">
        <v>7207</v>
      </c>
      <c r="C6716" s="81" t="str">
        <f t="shared" si="558"/>
        <v/>
      </c>
      <c r="D6716" s="82">
        <v>654.85</v>
      </c>
      <c r="E6716" s="94" t="s">
        <v>245</v>
      </c>
      <c r="F6716" s="84">
        <f t="shared" si="559"/>
        <v>798.917</v>
      </c>
      <c r="G6716" s="95" t="s">
        <v>252</v>
      </c>
      <c r="H6716" s="69"/>
      <c r="J6716" s="76"/>
      <c r="K6716" s="88"/>
      <c r="N6716" s="18"/>
      <c r="P6716" s="4">
        <v>85.0</v>
      </c>
      <c r="Q6716" s="4"/>
      <c r="R6716" s="4"/>
      <c r="S6716" s="21"/>
      <c r="T6716" s="21"/>
      <c r="V6716" s="89"/>
      <c r="Z6716" s="73"/>
      <c r="AA6716" s="73">
        <v>15.0</v>
      </c>
      <c r="AB6716" s="4"/>
      <c r="AC6716" s="74"/>
      <c r="AD6716" s="75"/>
      <c r="AE6716" s="75"/>
      <c r="AF6716" s="76"/>
      <c r="AJ6716" s="90">
        <v>3102050.0</v>
      </c>
      <c r="AK6716" s="18"/>
      <c r="AL6716" s="18">
        <f t="shared" si="560"/>
        <v>0</v>
      </c>
      <c r="AO6716" s="8">
        <v>34.75774993565133</v>
      </c>
      <c r="AT6716" s="18"/>
      <c r="AU6716" s="91"/>
    </row>
    <row r="6717" ht="12.0" customHeight="1">
      <c r="A6717" s="97">
        <v>5604051.0</v>
      </c>
      <c r="B6717" s="92" t="s">
        <v>7208</v>
      </c>
      <c r="C6717" s="81" t="str">
        <f t="shared" si="558"/>
        <v/>
      </c>
      <c r="D6717" s="82">
        <v>799.84</v>
      </c>
      <c r="E6717" s="94" t="s">
        <v>245</v>
      </c>
      <c r="F6717" s="84">
        <f t="shared" si="559"/>
        <v>975.8048</v>
      </c>
      <c r="G6717" s="95" t="s">
        <v>252</v>
      </c>
      <c r="H6717" s="69"/>
      <c r="I6717" s="76"/>
      <c r="J6717" s="76"/>
      <c r="K6717" s="88"/>
      <c r="N6717" s="18"/>
      <c r="P6717" s="4">
        <v>85.0</v>
      </c>
      <c r="Q6717" s="4"/>
      <c r="R6717" s="4"/>
      <c r="S6717" s="21"/>
      <c r="T6717" s="21"/>
      <c r="V6717" s="89"/>
      <c r="Z6717" s="73"/>
      <c r="AA6717" s="73">
        <v>14.99923483051495</v>
      </c>
      <c r="AB6717" s="4"/>
      <c r="AC6717" s="74"/>
      <c r="AD6717" s="75"/>
      <c r="AE6717" s="75"/>
      <c r="AF6717" s="76"/>
      <c r="AJ6717" s="90">
        <v>3102051.0</v>
      </c>
      <c r="AK6717" s="18"/>
      <c r="AL6717" s="18">
        <f t="shared" si="560"/>
        <v>0</v>
      </c>
      <c r="AO6717" s="8">
        <v>20.326475944547266</v>
      </c>
      <c r="AT6717" s="18"/>
      <c r="AU6717" s="91"/>
    </row>
    <row r="6718" ht="12.0" customHeight="1">
      <c r="A6718" s="97">
        <v>5604052.0</v>
      </c>
      <c r="B6718" s="92" t="s">
        <v>7209</v>
      </c>
      <c r="C6718" s="81" t="str">
        <f t="shared" si="558"/>
        <v/>
      </c>
      <c r="D6718" s="82">
        <v>1042.52</v>
      </c>
      <c r="E6718" s="94" t="s">
        <v>245</v>
      </c>
      <c r="F6718" s="84">
        <f t="shared" si="559"/>
        <v>1271.8744</v>
      </c>
      <c r="G6718" s="95" t="s">
        <v>252</v>
      </c>
      <c r="H6718" s="69"/>
      <c r="I6718" s="87" t="s">
        <v>2166</v>
      </c>
      <c r="J6718" s="76"/>
      <c r="K6718" s="88"/>
      <c r="N6718" s="18"/>
      <c r="P6718" s="4">
        <v>85.0</v>
      </c>
      <c r="Q6718" s="4"/>
      <c r="R6718" s="4"/>
      <c r="S6718" s="21"/>
      <c r="T6718" s="21"/>
      <c r="V6718" s="89"/>
      <c r="Z6718" s="73"/>
      <c r="AA6718" s="73">
        <v>15.000660434125365</v>
      </c>
      <c r="AB6718" s="4"/>
      <c r="AC6718" s="74"/>
      <c r="AD6718" s="75"/>
      <c r="AE6718" s="75"/>
      <c r="AF6718" s="76"/>
      <c r="AJ6718" s="90">
        <v>3102052.0</v>
      </c>
      <c r="AK6718" s="18"/>
      <c r="AL6718" s="18">
        <f t="shared" si="560"/>
        <v>0</v>
      </c>
      <c r="AO6718" s="8">
        <v>7.797446631526316</v>
      </c>
      <c r="AT6718" s="18"/>
      <c r="AU6718" s="91"/>
    </row>
    <row r="6719" ht="12.0" customHeight="1">
      <c r="A6719" s="97">
        <v>5604053.0</v>
      </c>
      <c r="B6719" s="92" t="s">
        <v>7210</v>
      </c>
      <c r="C6719" s="81" t="str">
        <f t="shared" si="558"/>
        <v/>
      </c>
      <c r="D6719" s="82">
        <v>1251.68</v>
      </c>
      <c r="E6719" s="94" t="s">
        <v>245</v>
      </c>
      <c r="F6719" s="84">
        <f t="shared" si="559"/>
        <v>1527.0496</v>
      </c>
      <c r="G6719" s="95" t="s">
        <v>252</v>
      </c>
      <c r="H6719" s="69"/>
      <c r="I6719" s="187" t="s">
        <v>7211</v>
      </c>
      <c r="J6719" s="76"/>
      <c r="K6719" s="88"/>
      <c r="N6719" s="18"/>
      <c r="P6719" s="4">
        <v>85.0</v>
      </c>
      <c r="Q6719" s="4"/>
      <c r="R6719" s="4"/>
      <c r="S6719" s="21"/>
      <c r="T6719" s="21"/>
      <c r="V6719" s="89"/>
      <c r="Z6719" s="73"/>
      <c r="AA6719" s="73">
        <v>14.999755525132016</v>
      </c>
      <c r="AB6719" s="4"/>
      <c r="AC6719" s="74"/>
      <c r="AD6719" s="75"/>
      <c r="AE6719" s="75"/>
      <c r="AF6719" s="76"/>
      <c r="AJ6719" s="90">
        <v>3102053.0</v>
      </c>
      <c r="AK6719" s="18"/>
      <c r="AL6719" s="18">
        <f t="shared" si="560"/>
        <v>0</v>
      </c>
      <c r="AO6719" s="8">
        <v>4.546111371901923</v>
      </c>
      <c r="AT6719" s="18"/>
      <c r="AU6719" s="91"/>
    </row>
    <row r="6720" ht="12.0" customHeight="1">
      <c r="A6720" s="109">
        <v>5604054.0</v>
      </c>
      <c r="B6720" s="110" t="s">
        <v>7212</v>
      </c>
      <c r="C6720" s="81" t="str">
        <f t="shared" si="558"/>
        <v/>
      </c>
      <c r="D6720" s="82">
        <v>2071.84</v>
      </c>
      <c r="E6720" s="121" t="s">
        <v>245</v>
      </c>
      <c r="F6720" s="128">
        <f t="shared" si="559"/>
        <v>2527.6448</v>
      </c>
      <c r="G6720" s="112" t="s">
        <v>246</v>
      </c>
      <c r="H6720" s="69"/>
      <c r="I6720" s="193"/>
      <c r="J6720" s="76"/>
      <c r="K6720" s="88"/>
      <c r="N6720" s="18"/>
      <c r="P6720" s="4">
        <v>85.0</v>
      </c>
      <c r="Q6720" s="4"/>
      <c r="R6720" s="4"/>
      <c r="S6720" s="21"/>
      <c r="T6720" s="21"/>
      <c r="V6720" s="89"/>
      <c r="Z6720" s="73"/>
      <c r="AA6720" s="73">
        <v>15.000036924076724</v>
      </c>
      <c r="AB6720" s="4"/>
      <c r="AC6720" s="74"/>
      <c r="AD6720" s="75"/>
      <c r="AE6720" s="75"/>
      <c r="AF6720" s="76"/>
      <c r="AJ6720" s="90">
        <v>3102054.0</v>
      </c>
      <c r="AK6720" s="18"/>
      <c r="AL6720" s="18">
        <f t="shared" si="560"/>
        <v>0</v>
      </c>
      <c r="AO6720" s="8">
        <v>27.464712376578543</v>
      </c>
      <c r="AT6720" s="18"/>
      <c r="AU6720" s="91"/>
    </row>
    <row r="6721" ht="60.0" customHeight="1">
      <c r="A6721" s="62">
        <v>250.0</v>
      </c>
      <c r="B6721" s="113" t="s">
        <v>7213</v>
      </c>
      <c r="C6721" s="66"/>
      <c r="D6721" s="82"/>
      <c r="E6721" s="66"/>
      <c r="F6721" s="114"/>
      <c r="G6721" s="68"/>
      <c r="H6721" s="69"/>
      <c r="I6721" s="70">
        <v>0.0</v>
      </c>
      <c r="J6721" s="71"/>
      <c r="K6721" s="71"/>
      <c r="N6721" s="18"/>
      <c r="P6721" s="4">
        <v>86.0</v>
      </c>
      <c r="Q6721" s="4"/>
      <c r="R6721" s="5"/>
      <c r="S6721" s="21"/>
      <c r="T6721" s="21"/>
      <c r="V6721" s="72"/>
      <c r="Z6721" s="73"/>
      <c r="AA6721" s="73"/>
      <c r="AB6721" s="4"/>
      <c r="AC6721" s="74"/>
      <c r="AD6721" s="75"/>
      <c r="AE6721" s="75"/>
      <c r="AF6721" s="76"/>
      <c r="AJ6721" s="90"/>
      <c r="AK6721" s="18"/>
      <c r="AL6721" s="18"/>
      <c r="AT6721" s="18"/>
      <c r="AU6721" s="91"/>
    </row>
    <row r="6722" ht="12.0" customHeight="1">
      <c r="A6722" s="79">
        <v>5601037.0</v>
      </c>
      <c r="B6722" s="80" t="s">
        <v>7214</v>
      </c>
      <c r="C6722" s="81" t="str">
        <f t="shared" ref="C6722:C6723" si="561">IF(MROUND(AL6722/(AO6722*F6722),1)=0,"",MROUND(AL6722/(AO6722*F6722),1))</f>
        <v/>
      </c>
      <c r="D6722" s="82">
        <v>748.94</v>
      </c>
      <c r="E6722" s="83" t="s">
        <v>245</v>
      </c>
      <c r="F6722" s="84">
        <f t="shared" ref="F6722:F6723" si="562">D6722*1.22</f>
        <v>913.7068</v>
      </c>
      <c r="G6722" s="85" t="s">
        <v>246</v>
      </c>
      <c r="H6722" s="69"/>
      <c r="I6722" s="203" t="s">
        <v>7215</v>
      </c>
      <c r="J6722" s="76"/>
      <c r="K6722" s="88"/>
      <c r="N6722" s="18"/>
      <c r="P6722" s="4">
        <v>86.0</v>
      </c>
      <c r="Q6722" s="4"/>
      <c r="R6722" s="4"/>
      <c r="S6722" s="21"/>
      <c r="T6722" s="21"/>
      <c r="V6722" s="89"/>
      <c r="Z6722" s="73"/>
      <c r="AA6722" s="73">
        <v>14.998978549540354</v>
      </c>
      <c r="AB6722" s="4"/>
      <c r="AC6722" s="74"/>
      <c r="AD6722" s="75"/>
      <c r="AE6722" s="75"/>
      <c r="AF6722" s="76"/>
      <c r="AJ6722" s="90">
        <v>3101037.0</v>
      </c>
      <c r="AK6722" s="18"/>
      <c r="AL6722" s="18">
        <f t="shared" ref="AL6722:AL6723" si="563">$I$6721/2</f>
        <v>0</v>
      </c>
      <c r="AO6722" s="8">
        <v>0.7612834238764973</v>
      </c>
      <c r="AT6722" s="18"/>
      <c r="AU6722" s="91"/>
    </row>
    <row r="6723" ht="12.0" customHeight="1">
      <c r="A6723" s="109">
        <v>5601038.0</v>
      </c>
      <c r="B6723" s="110" t="s">
        <v>7216</v>
      </c>
      <c r="C6723" s="81" t="str">
        <f t="shared" si="561"/>
        <v/>
      </c>
      <c r="D6723" s="82">
        <v>1315.0</v>
      </c>
      <c r="E6723" s="121" t="s">
        <v>245</v>
      </c>
      <c r="F6723" s="128">
        <f t="shared" si="562"/>
        <v>1604.3</v>
      </c>
      <c r="G6723" s="112" t="s">
        <v>246</v>
      </c>
      <c r="H6723" s="69"/>
      <c r="I6723" s="205"/>
      <c r="J6723" s="76"/>
      <c r="K6723" s="88"/>
      <c r="N6723" s="18"/>
      <c r="P6723" s="4">
        <v>86.0</v>
      </c>
      <c r="Q6723" s="4"/>
      <c r="R6723" s="4"/>
      <c r="S6723" s="21"/>
      <c r="T6723" s="21"/>
      <c r="V6723" s="89"/>
      <c r="Z6723" s="73"/>
      <c r="AA6723" s="73">
        <v>15.000116352128089</v>
      </c>
      <c r="AB6723" s="4"/>
      <c r="AC6723" s="74"/>
      <c r="AD6723" s="75"/>
      <c r="AE6723" s="75"/>
      <c r="AF6723" s="76"/>
      <c r="AJ6723" s="90">
        <v>3101038.0</v>
      </c>
      <c r="AK6723" s="18"/>
      <c r="AL6723" s="18">
        <f t="shared" si="563"/>
        <v>0</v>
      </c>
      <c r="AO6723" s="8">
        <v>1.4568253271916356</v>
      </c>
      <c r="AT6723" s="18"/>
      <c r="AU6723" s="91"/>
    </row>
    <row r="6724" ht="60.0" customHeight="1">
      <c r="A6724" s="62">
        <v>251.0</v>
      </c>
      <c r="B6724" s="113" t="s">
        <v>7217</v>
      </c>
      <c r="C6724" s="66"/>
      <c r="D6724" s="82"/>
      <c r="E6724" s="66"/>
      <c r="F6724" s="114"/>
      <c r="G6724" s="68"/>
      <c r="H6724" s="69"/>
      <c r="I6724" s="70">
        <v>0.0</v>
      </c>
      <c r="J6724" s="71"/>
      <c r="K6724" s="71"/>
      <c r="N6724" s="18"/>
      <c r="P6724" s="4">
        <v>87.0</v>
      </c>
      <c r="Q6724" s="4"/>
      <c r="R6724" s="5"/>
      <c r="S6724" s="21"/>
      <c r="T6724" s="21"/>
      <c r="V6724" s="72"/>
      <c r="Z6724" s="73"/>
      <c r="AA6724" s="73"/>
      <c r="AB6724" s="4"/>
      <c r="AC6724" s="74"/>
      <c r="AD6724" s="75"/>
      <c r="AE6724" s="75"/>
      <c r="AF6724" s="76"/>
      <c r="AJ6724" s="90"/>
      <c r="AK6724" s="18"/>
      <c r="AL6724" s="18"/>
      <c r="AT6724" s="18"/>
      <c r="AU6724" s="91"/>
    </row>
    <row r="6725" ht="12.0" customHeight="1">
      <c r="A6725" s="79">
        <v>5601071.0</v>
      </c>
      <c r="B6725" s="80" t="s">
        <v>7218</v>
      </c>
      <c r="C6725" s="81" t="str">
        <f t="shared" ref="C6725:C6728" si="564">IF(MROUND(AL6725/(AO6725*F6725),1)=0,"",MROUND(AL6725/(AO6725*F6725),1))</f>
        <v/>
      </c>
      <c r="D6725" s="82">
        <v>341.29</v>
      </c>
      <c r="E6725" s="83" t="s">
        <v>245</v>
      </c>
      <c r="F6725" s="84">
        <f t="shared" ref="F6725:F6728" si="565">D6725*1.22</f>
        <v>416.3738</v>
      </c>
      <c r="G6725" s="85" t="s">
        <v>246</v>
      </c>
      <c r="H6725" s="69"/>
      <c r="I6725" s="76"/>
      <c r="J6725" s="76"/>
      <c r="K6725" s="88"/>
      <c r="N6725" s="18"/>
      <c r="P6725" s="4">
        <v>87.0</v>
      </c>
      <c r="Q6725" s="4"/>
      <c r="R6725" s="4"/>
      <c r="S6725" s="21"/>
      <c r="T6725" s="21"/>
      <c r="V6725" s="89"/>
      <c r="Z6725" s="73"/>
      <c r="AA6725" s="73">
        <v>15.000448309871786</v>
      </c>
      <c r="AB6725" s="4"/>
      <c r="AC6725" s="74"/>
      <c r="AD6725" s="75"/>
      <c r="AE6725" s="75"/>
      <c r="AF6725" s="76"/>
      <c r="AJ6725" s="90">
        <v>3101071.0</v>
      </c>
      <c r="AK6725" s="18"/>
      <c r="AL6725" s="18">
        <f t="shared" ref="AL6725:AL6728" si="566">$I$6724/4</f>
        <v>0</v>
      </c>
      <c r="AO6725" s="8">
        <v>1.1341835619902323</v>
      </c>
      <c r="AT6725" s="18"/>
      <c r="AU6725" s="91"/>
    </row>
    <row r="6726" ht="12.0" customHeight="1">
      <c r="A6726" s="97">
        <v>5601072.0</v>
      </c>
      <c r="B6726" s="92" t="s">
        <v>7219</v>
      </c>
      <c r="C6726" s="81" t="str">
        <f t="shared" si="564"/>
        <v/>
      </c>
      <c r="D6726" s="82">
        <v>429.71</v>
      </c>
      <c r="E6726" s="94" t="s">
        <v>245</v>
      </c>
      <c r="F6726" s="84">
        <f t="shared" si="565"/>
        <v>524.2462</v>
      </c>
      <c r="G6726" s="95" t="s">
        <v>246</v>
      </c>
      <c r="H6726" s="69"/>
      <c r="I6726" s="187" t="s">
        <v>7220</v>
      </c>
      <c r="J6726" s="76"/>
      <c r="K6726" s="88"/>
      <c r="N6726" s="18"/>
      <c r="P6726" s="4">
        <v>87.0</v>
      </c>
      <c r="Q6726" s="4"/>
      <c r="R6726" s="4"/>
      <c r="S6726" s="21"/>
      <c r="T6726" s="21"/>
      <c r="V6726" s="89"/>
      <c r="Z6726" s="73"/>
      <c r="AA6726" s="73">
        <v>15.00089015488696</v>
      </c>
      <c r="AB6726" s="4"/>
      <c r="AC6726" s="74"/>
      <c r="AD6726" s="75"/>
      <c r="AE6726" s="75"/>
      <c r="AF6726" s="76"/>
      <c r="AJ6726" s="90">
        <v>3101072.0</v>
      </c>
      <c r="AK6726" s="18"/>
      <c r="AL6726" s="18">
        <f t="shared" si="566"/>
        <v>0</v>
      </c>
      <c r="AO6726" s="8">
        <v>0.9280965356629141</v>
      </c>
      <c r="AT6726" s="18"/>
      <c r="AU6726" s="91"/>
    </row>
    <row r="6727" ht="12.0" customHeight="1">
      <c r="A6727" s="97">
        <v>5601073.0</v>
      </c>
      <c r="B6727" s="92" t="s">
        <v>7221</v>
      </c>
      <c r="C6727" s="81" t="str">
        <f t="shared" si="564"/>
        <v/>
      </c>
      <c r="D6727" s="82">
        <v>524.92</v>
      </c>
      <c r="E6727" s="94" t="s">
        <v>245</v>
      </c>
      <c r="F6727" s="84">
        <f t="shared" si="565"/>
        <v>640.4024</v>
      </c>
      <c r="G6727" s="95" t="s">
        <v>246</v>
      </c>
      <c r="H6727" s="69"/>
      <c r="I6727" s="188"/>
      <c r="J6727" s="76"/>
      <c r="K6727" s="88"/>
      <c r="N6727" s="18"/>
      <c r="P6727" s="4">
        <v>87.0</v>
      </c>
      <c r="Q6727" s="4"/>
      <c r="R6727" s="4"/>
      <c r="S6727" s="21"/>
      <c r="T6727" s="21"/>
      <c r="V6727" s="89"/>
      <c r="Z6727" s="73"/>
      <c r="AA6727" s="73">
        <v>14.999417045587037</v>
      </c>
      <c r="AB6727" s="4"/>
      <c r="AC6727" s="74"/>
      <c r="AD6727" s="75"/>
      <c r="AE6727" s="75"/>
      <c r="AF6727" s="76"/>
      <c r="AJ6727" s="90">
        <v>3101073.0</v>
      </c>
      <c r="AK6727" s="18"/>
      <c r="AL6727" s="18">
        <f t="shared" si="566"/>
        <v>0</v>
      </c>
      <c r="AO6727" s="8">
        <v>1.0669023852742774</v>
      </c>
      <c r="AT6727" s="18"/>
      <c r="AU6727" s="91"/>
    </row>
    <row r="6728" ht="12.0" customHeight="1">
      <c r="A6728" s="109">
        <v>5601074.0</v>
      </c>
      <c r="B6728" s="110" t="s">
        <v>7222</v>
      </c>
      <c r="C6728" s="81" t="str">
        <f t="shared" si="564"/>
        <v/>
      </c>
      <c r="D6728" s="82">
        <v>806.88</v>
      </c>
      <c r="E6728" s="121" t="s">
        <v>245</v>
      </c>
      <c r="F6728" s="128">
        <f t="shared" si="565"/>
        <v>984.3936</v>
      </c>
      <c r="G6728" s="112" t="s">
        <v>246</v>
      </c>
      <c r="H6728" s="69"/>
      <c r="I6728" s="76"/>
      <c r="J6728" s="76"/>
      <c r="K6728" s="88"/>
      <c r="N6728" s="18"/>
      <c r="P6728" s="4">
        <v>87.0</v>
      </c>
      <c r="Q6728" s="4"/>
      <c r="R6728" s="4"/>
      <c r="S6728" s="21"/>
      <c r="T6728" s="21"/>
      <c r="V6728" s="89"/>
      <c r="Z6728" s="73"/>
      <c r="AA6728" s="73">
        <v>14.999241504854368</v>
      </c>
      <c r="AB6728" s="4"/>
      <c r="AC6728" s="74"/>
      <c r="AD6728" s="75"/>
      <c r="AE6728" s="75"/>
      <c r="AF6728" s="76"/>
      <c r="AJ6728" s="90">
        <v>3101074.0</v>
      </c>
      <c r="AK6728" s="18"/>
      <c r="AL6728" s="18">
        <f t="shared" si="566"/>
        <v>0</v>
      </c>
      <c r="AO6728" s="8">
        <v>0.9061625458555778</v>
      </c>
      <c r="AT6728" s="18"/>
      <c r="AU6728" s="91"/>
    </row>
    <row r="6729" ht="60.0" customHeight="1">
      <c r="A6729" s="62">
        <v>252.0</v>
      </c>
      <c r="B6729" s="113" t="s">
        <v>7223</v>
      </c>
      <c r="C6729" s="66"/>
      <c r="D6729" s="82"/>
      <c r="E6729" s="66"/>
      <c r="F6729" s="114"/>
      <c r="G6729" s="68"/>
      <c r="H6729" s="69"/>
      <c r="I6729" s="70">
        <v>0.0</v>
      </c>
      <c r="J6729" s="71"/>
      <c r="K6729" s="71"/>
      <c r="N6729" s="18"/>
      <c r="P6729" s="4">
        <v>88.0</v>
      </c>
      <c r="Q6729" s="4"/>
      <c r="R6729" s="5"/>
      <c r="S6729" s="21"/>
      <c r="T6729" s="21"/>
      <c r="V6729" s="72"/>
      <c r="Z6729" s="73"/>
      <c r="AA6729" s="73"/>
      <c r="AB6729" s="4"/>
      <c r="AC6729" s="74"/>
      <c r="AD6729" s="75"/>
      <c r="AE6729" s="75"/>
      <c r="AF6729" s="76"/>
      <c r="AJ6729" s="90"/>
      <c r="AK6729" s="18"/>
      <c r="AL6729" s="18"/>
      <c r="AT6729" s="18"/>
      <c r="AU6729" s="91"/>
    </row>
    <row r="6730" ht="12.0" customHeight="1">
      <c r="A6730" s="79">
        <v>5601039.0</v>
      </c>
      <c r="B6730" s="80" t="s">
        <v>7224</v>
      </c>
      <c r="C6730" s="81" t="str">
        <f t="shared" ref="C6730:C6732" si="567">IF(MROUND(AL6730/(AO6730*F6730),1)=0,"",MROUND(AL6730/(AO6730*F6730),1))</f>
        <v/>
      </c>
      <c r="D6730" s="82">
        <v>652.7</v>
      </c>
      <c r="E6730" s="83" t="s">
        <v>245</v>
      </c>
      <c r="F6730" s="84">
        <f t="shared" ref="F6730:F6732" si="568">D6730*1.22</f>
        <v>796.294</v>
      </c>
      <c r="G6730" s="85" t="s">
        <v>246</v>
      </c>
      <c r="H6730" s="69"/>
      <c r="I6730" s="76"/>
      <c r="J6730" s="76"/>
      <c r="K6730" s="88"/>
      <c r="N6730" s="18"/>
      <c r="P6730" s="4">
        <v>88.0</v>
      </c>
      <c r="Q6730" s="4"/>
      <c r="R6730" s="4"/>
      <c r="S6730" s="21"/>
      <c r="T6730" s="21"/>
      <c r="V6730" s="89"/>
      <c r="Z6730" s="73"/>
      <c r="AA6730" s="73">
        <v>15.0</v>
      </c>
      <c r="AB6730" s="4"/>
      <c r="AC6730" s="74"/>
      <c r="AD6730" s="75"/>
      <c r="AE6730" s="75"/>
      <c r="AF6730" s="76"/>
      <c r="AJ6730" s="90">
        <v>3101039.0</v>
      </c>
      <c r="AK6730" s="18"/>
      <c r="AL6730" s="18">
        <f t="shared" ref="AL6730:AL6732" si="569">$I$6729/3</f>
        <v>0</v>
      </c>
      <c r="AO6730" s="8">
        <v>1.7754857333723726</v>
      </c>
      <c r="AT6730" s="18"/>
      <c r="AU6730" s="91"/>
    </row>
    <row r="6731" ht="12.0" customHeight="1">
      <c r="A6731" s="97">
        <v>5601040.0</v>
      </c>
      <c r="B6731" s="92" t="s">
        <v>7225</v>
      </c>
      <c r="C6731" s="81" t="str">
        <f t="shared" si="567"/>
        <v/>
      </c>
      <c r="D6731" s="82">
        <v>770.64</v>
      </c>
      <c r="E6731" s="94" t="s">
        <v>245</v>
      </c>
      <c r="F6731" s="84">
        <f t="shared" si="568"/>
        <v>940.1808</v>
      </c>
      <c r="G6731" s="95" t="s">
        <v>246</v>
      </c>
      <c r="H6731" s="69"/>
      <c r="I6731" s="187" t="s">
        <v>7226</v>
      </c>
      <c r="J6731" s="76"/>
      <c r="K6731" s="88"/>
      <c r="N6731" s="18"/>
      <c r="P6731" s="4">
        <v>88.0</v>
      </c>
      <c r="Q6731" s="4"/>
      <c r="R6731" s="4"/>
      <c r="S6731" s="21"/>
      <c r="T6731" s="21"/>
      <c r="V6731" s="89"/>
      <c r="Z6731" s="73"/>
      <c r="AA6731" s="73">
        <v>14.999602922490467</v>
      </c>
      <c r="AB6731" s="4"/>
      <c r="AC6731" s="74"/>
      <c r="AD6731" s="75"/>
      <c r="AE6731" s="75"/>
      <c r="AF6731" s="76"/>
      <c r="AJ6731" s="90">
        <v>3101040.0</v>
      </c>
      <c r="AK6731" s="18"/>
      <c r="AL6731" s="18">
        <f t="shared" si="569"/>
        <v>0</v>
      </c>
      <c r="AO6731" s="8">
        <v>1.4631194122994446</v>
      </c>
      <c r="AT6731" s="18"/>
      <c r="AU6731" s="91"/>
    </row>
    <row r="6732" ht="12.0" customHeight="1">
      <c r="A6732" s="109">
        <v>5601041.0</v>
      </c>
      <c r="B6732" s="110" t="s">
        <v>7227</v>
      </c>
      <c r="C6732" s="81" t="str">
        <f t="shared" si="567"/>
        <v/>
      </c>
      <c r="D6732" s="82">
        <v>925.89</v>
      </c>
      <c r="E6732" s="121" t="s">
        <v>245</v>
      </c>
      <c r="F6732" s="128">
        <f t="shared" si="568"/>
        <v>1129.5858</v>
      </c>
      <c r="G6732" s="112" t="s">
        <v>246</v>
      </c>
      <c r="H6732" s="69"/>
      <c r="I6732" s="193"/>
      <c r="J6732" s="76"/>
      <c r="K6732" s="88"/>
      <c r="N6732" s="18"/>
      <c r="P6732" s="4">
        <v>88.0</v>
      </c>
      <c r="Q6732" s="4"/>
      <c r="R6732" s="4"/>
      <c r="S6732" s="21"/>
      <c r="T6732" s="21"/>
      <c r="V6732" s="89"/>
      <c r="Z6732" s="73"/>
      <c r="AA6732" s="73">
        <v>14.999586879286127</v>
      </c>
      <c r="AB6732" s="4"/>
      <c r="AC6732" s="74"/>
      <c r="AD6732" s="75"/>
      <c r="AE6732" s="75"/>
      <c r="AF6732" s="76"/>
      <c r="AJ6732" s="90">
        <v>3101041.0</v>
      </c>
      <c r="AK6732" s="18"/>
      <c r="AL6732" s="18">
        <f t="shared" si="569"/>
        <v>0</v>
      </c>
      <c r="AO6732" s="8">
        <v>0.5703529416346692</v>
      </c>
      <c r="AT6732" s="18"/>
      <c r="AU6732" s="91"/>
    </row>
    <row r="6733" ht="60.0" customHeight="1">
      <c r="A6733" s="62">
        <v>253.0</v>
      </c>
      <c r="B6733" s="113" t="s">
        <v>7228</v>
      </c>
      <c r="C6733" s="66"/>
      <c r="D6733" s="82"/>
      <c r="E6733" s="66"/>
      <c r="F6733" s="114"/>
      <c r="G6733" s="68"/>
      <c r="H6733" s="69"/>
      <c r="I6733" s="70">
        <v>0.0</v>
      </c>
      <c r="J6733" s="71"/>
      <c r="K6733" s="71"/>
      <c r="N6733" s="18"/>
      <c r="P6733" s="4">
        <v>178.0</v>
      </c>
      <c r="Q6733" s="4"/>
      <c r="R6733" s="5"/>
      <c r="S6733" s="21"/>
      <c r="T6733" s="21"/>
      <c r="V6733" s="72"/>
      <c r="Z6733" s="73"/>
      <c r="AA6733" s="73"/>
      <c r="AB6733" s="4"/>
      <c r="AC6733" s="74"/>
      <c r="AD6733" s="75"/>
      <c r="AE6733" s="75"/>
      <c r="AF6733" s="76"/>
      <c r="AJ6733" s="90"/>
      <c r="AK6733" s="18"/>
      <c r="AL6733" s="18"/>
      <c r="AT6733" s="18"/>
      <c r="AU6733" s="91"/>
    </row>
    <row r="6734" ht="12.0" customHeight="1">
      <c r="A6734" s="79">
        <v>4402001.0</v>
      </c>
      <c r="B6734" s="80" t="s">
        <v>7229</v>
      </c>
      <c r="C6734" s="81" t="str">
        <f t="shared" ref="C6734:C6739" si="570">IF(MROUND(AL6734/(AO6734*F6734),1)=0,"",MROUND(AL6734/(AO6734*F6734),1))</f>
        <v/>
      </c>
      <c r="D6734" s="82">
        <v>646.43</v>
      </c>
      <c r="E6734" s="83" t="s">
        <v>245</v>
      </c>
      <c r="F6734" s="84">
        <f t="shared" ref="F6734:F6739" si="571">D6734*1.22</f>
        <v>788.6446</v>
      </c>
      <c r="G6734" s="85" t="s">
        <v>274</v>
      </c>
      <c r="H6734" s="69"/>
      <c r="I6734" s="87"/>
      <c r="J6734" s="100"/>
      <c r="K6734" s="88"/>
      <c r="N6734" s="18"/>
      <c r="P6734" s="4">
        <v>178.0</v>
      </c>
      <c r="Q6734" s="4"/>
      <c r="R6734" s="4"/>
      <c r="S6734" s="21"/>
      <c r="T6734" s="21"/>
      <c r="V6734" s="89"/>
      <c r="Z6734" s="73"/>
      <c r="AA6734" s="73">
        <v>10.0</v>
      </c>
      <c r="AB6734" s="4"/>
      <c r="AC6734" s="74"/>
      <c r="AD6734" s="75"/>
      <c r="AE6734" s="75"/>
      <c r="AF6734" s="76"/>
      <c r="AJ6734" s="90"/>
      <c r="AK6734" s="18"/>
      <c r="AL6734" s="18">
        <f t="shared" ref="AL6734:AL6739" si="572">$I$6733/6</f>
        <v>0</v>
      </c>
      <c r="AO6734" s="8">
        <v>0.6604446136206347</v>
      </c>
      <c r="AT6734" s="18"/>
      <c r="AU6734" s="91"/>
    </row>
    <row r="6735" ht="12.0" customHeight="1">
      <c r="A6735" s="97">
        <v>4401001.0</v>
      </c>
      <c r="B6735" s="92" t="s">
        <v>7230</v>
      </c>
      <c r="C6735" s="81" t="str">
        <f t="shared" si="570"/>
        <v/>
      </c>
      <c r="D6735" s="82">
        <v>822.0</v>
      </c>
      <c r="E6735" s="94"/>
      <c r="F6735" s="84">
        <f t="shared" si="571"/>
        <v>1002.84</v>
      </c>
      <c r="G6735" s="95" t="s">
        <v>274</v>
      </c>
      <c r="H6735" s="69"/>
      <c r="I6735" s="87" t="s">
        <v>1735</v>
      </c>
      <c r="J6735" s="100"/>
      <c r="K6735" s="88"/>
      <c r="N6735" s="18"/>
      <c r="P6735" s="4">
        <v>178.0</v>
      </c>
      <c r="Q6735" s="4"/>
      <c r="R6735" s="4"/>
      <c r="S6735" s="21"/>
      <c r="T6735" s="21"/>
      <c r="V6735" s="89"/>
      <c r="Z6735" s="73"/>
      <c r="AA6735" s="73">
        <v>4.9997641620678195</v>
      </c>
      <c r="AB6735" s="4"/>
      <c r="AC6735" s="74"/>
      <c r="AD6735" s="75"/>
      <c r="AE6735" s="75"/>
      <c r="AF6735" s="76"/>
      <c r="AJ6735" s="90"/>
      <c r="AK6735" s="18"/>
      <c r="AL6735" s="18">
        <f t="shared" si="572"/>
        <v>0</v>
      </c>
      <c r="AO6735" s="8">
        <v>0.6203580359556636</v>
      </c>
      <c r="AT6735" s="18"/>
      <c r="AU6735" s="91"/>
    </row>
    <row r="6736" ht="12.0" customHeight="1">
      <c r="A6736" s="97">
        <v>4402002.0</v>
      </c>
      <c r="B6736" s="92" t="s">
        <v>7231</v>
      </c>
      <c r="C6736" s="81" t="str">
        <f t="shared" si="570"/>
        <v/>
      </c>
      <c r="D6736" s="82">
        <v>675.77</v>
      </c>
      <c r="E6736" s="94" t="s">
        <v>245</v>
      </c>
      <c r="F6736" s="84">
        <f t="shared" si="571"/>
        <v>824.4394</v>
      </c>
      <c r="G6736" s="95" t="s">
        <v>274</v>
      </c>
      <c r="H6736" s="69"/>
      <c r="I6736" s="187" t="s">
        <v>7232</v>
      </c>
      <c r="J6736" s="100"/>
      <c r="K6736" s="88"/>
      <c r="N6736" s="18"/>
      <c r="P6736" s="4">
        <v>178.0</v>
      </c>
      <c r="Q6736" s="4"/>
      <c r="R6736" s="4"/>
      <c r="S6736" s="21"/>
      <c r="T6736" s="21"/>
      <c r="V6736" s="89"/>
      <c r="Z6736" s="73"/>
      <c r="AA6736" s="73">
        <v>10.0</v>
      </c>
      <c r="AB6736" s="4"/>
      <c r="AC6736" s="74"/>
      <c r="AD6736" s="75"/>
      <c r="AE6736" s="75"/>
      <c r="AF6736" s="76"/>
      <c r="AJ6736" s="90"/>
      <c r="AK6736" s="18"/>
      <c r="AL6736" s="18">
        <f t="shared" si="572"/>
        <v>0</v>
      </c>
      <c r="AO6736" s="8">
        <v>0.5677068829584452</v>
      </c>
      <c r="AT6736" s="18"/>
      <c r="AU6736" s="91"/>
    </row>
    <row r="6737" ht="12.0" customHeight="1">
      <c r="A6737" s="97">
        <v>4401002.0</v>
      </c>
      <c r="B6737" s="92" t="s">
        <v>7233</v>
      </c>
      <c r="C6737" s="81" t="str">
        <f t="shared" si="570"/>
        <v/>
      </c>
      <c r="D6737" s="82">
        <v>885.0</v>
      </c>
      <c r="E6737" s="94"/>
      <c r="F6737" s="84">
        <f t="shared" si="571"/>
        <v>1079.7</v>
      </c>
      <c r="G6737" s="95" t="s">
        <v>274</v>
      </c>
      <c r="H6737" s="69"/>
      <c r="I6737" s="188"/>
      <c r="J6737" s="100"/>
      <c r="K6737" s="88"/>
      <c r="N6737" s="18"/>
      <c r="P6737" s="4">
        <v>178.0</v>
      </c>
      <c r="Q6737" s="4"/>
      <c r="R6737" s="4"/>
      <c r="S6737" s="21"/>
      <c r="T6737" s="21"/>
      <c r="V6737" s="89"/>
      <c r="Z6737" s="73"/>
      <c r="AA6737" s="73">
        <v>4.998873620184725</v>
      </c>
      <c r="AB6737" s="4"/>
      <c r="AC6737" s="74"/>
      <c r="AD6737" s="75"/>
      <c r="AE6737" s="75"/>
      <c r="AF6737" s="76"/>
      <c r="AJ6737" s="90">
        <v>4401002.0</v>
      </c>
      <c r="AK6737" s="18"/>
      <c r="AL6737" s="18">
        <f t="shared" si="572"/>
        <v>0</v>
      </c>
      <c r="AO6737" s="8">
        <v>3.5788630772050074</v>
      </c>
      <c r="AT6737" s="18"/>
      <c r="AU6737" s="91"/>
    </row>
    <row r="6738" ht="12.0" customHeight="1">
      <c r="A6738" s="97">
        <v>4402003.0</v>
      </c>
      <c r="B6738" s="92" t="s">
        <v>7234</v>
      </c>
      <c r="C6738" s="81" t="str">
        <f t="shared" si="570"/>
        <v/>
      </c>
      <c r="D6738" s="82">
        <v>2376.19</v>
      </c>
      <c r="E6738" s="94" t="s">
        <v>245</v>
      </c>
      <c r="F6738" s="84">
        <f t="shared" si="571"/>
        <v>2898.9518</v>
      </c>
      <c r="G6738" s="95" t="s">
        <v>274</v>
      </c>
      <c r="H6738" s="69"/>
      <c r="I6738" s="76"/>
      <c r="J6738" s="100"/>
      <c r="K6738" s="88"/>
      <c r="N6738" s="18"/>
      <c r="P6738" s="4">
        <v>178.0</v>
      </c>
      <c r="Q6738" s="4"/>
      <c r="R6738" s="4"/>
      <c r="S6738" s="21"/>
      <c r="T6738" s="21"/>
      <c r="V6738" s="89"/>
      <c r="Z6738" s="73"/>
      <c r="AA6738" s="73">
        <v>5.000128340049798</v>
      </c>
      <c r="AB6738" s="4"/>
      <c r="AC6738" s="74"/>
      <c r="AD6738" s="75"/>
      <c r="AE6738" s="75"/>
      <c r="AF6738" s="76"/>
      <c r="AJ6738" s="90"/>
      <c r="AK6738" s="18"/>
      <c r="AL6738" s="18">
        <f t="shared" si="572"/>
        <v>0</v>
      </c>
      <c r="AO6738" s="8">
        <v>1.3026089498300044</v>
      </c>
      <c r="AT6738" s="18"/>
      <c r="AU6738" s="91"/>
    </row>
    <row r="6739" ht="12.0" customHeight="1">
      <c r="A6739" s="109">
        <v>4401003.0</v>
      </c>
      <c r="B6739" s="110" t="s">
        <v>7235</v>
      </c>
      <c r="C6739" s="81" t="str">
        <f t="shared" si="570"/>
        <v/>
      </c>
      <c r="D6739" s="82">
        <v>3330.64</v>
      </c>
      <c r="E6739" s="94"/>
      <c r="F6739" s="128">
        <f t="shared" si="571"/>
        <v>4063.3808</v>
      </c>
      <c r="G6739" s="112" t="s">
        <v>274</v>
      </c>
      <c r="H6739" s="69"/>
      <c r="I6739" s="133" t="s">
        <v>7236</v>
      </c>
      <c r="J6739" s="100"/>
      <c r="K6739" s="88"/>
      <c r="N6739" s="18"/>
      <c r="P6739" s="4">
        <v>178.0</v>
      </c>
      <c r="Q6739" s="4"/>
      <c r="R6739" s="4"/>
      <c r="S6739" s="21"/>
      <c r="T6739" s="21"/>
      <c r="V6739" s="89"/>
      <c r="Z6739" s="73"/>
      <c r="AA6739" s="73">
        <v>5.000128340049798</v>
      </c>
      <c r="AB6739" s="4"/>
      <c r="AC6739" s="74"/>
      <c r="AD6739" s="75"/>
      <c r="AE6739" s="75"/>
      <c r="AF6739" s="76"/>
      <c r="AJ6739" s="90"/>
      <c r="AK6739" s="18"/>
      <c r="AL6739" s="18">
        <f t="shared" si="572"/>
        <v>0</v>
      </c>
      <c r="AO6739" s="8">
        <v>15.3103999698423</v>
      </c>
      <c r="AT6739" s="18"/>
      <c r="AU6739" s="91"/>
    </row>
    <row r="6740" ht="60.0" customHeight="1">
      <c r="A6740" s="62">
        <v>254.0</v>
      </c>
      <c r="B6740" s="113" t="s">
        <v>7237</v>
      </c>
      <c r="C6740" s="66"/>
      <c r="D6740" s="82"/>
      <c r="E6740" s="66"/>
      <c r="F6740" s="114"/>
      <c r="G6740" s="68"/>
      <c r="H6740" s="69"/>
      <c r="I6740" s="78"/>
      <c r="J6740" s="71"/>
      <c r="K6740" s="71"/>
      <c r="N6740" s="18"/>
      <c r="P6740" s="4">
        <v>203.0</v>
      </c>
      <c r="Q6740" s="4"/>
      <c r="R6740" s="5"/>
      <c r="S6740" s="21"/>
      <c r="T6740" s="21"/>
      <c r="V6740" s="72"/>
      <c r="Z6740" s="73"/>
      <c r="AA6740" s="73"/>
      <c r="AB6740" s="4"/>
      <c r="AC6740" s="74"/>
      <c r="AD6740" s="75"/>
      <c r="AE6740" s="75"/>
      <c r="AF6740" s="76"/>
      <c r="AJ6740" s="90"/>
      <c r="AK6740" s="18"/>
      <c r="AL6740" s="18"/>
      <c r="AT6740" s="18"/>
      <c r="AU6740" s="91"/>
    </row>
    <row r="6741" ht="12.0" customHeight="1">
      <c r="A6741" s="79">
        <v>5506001.0</v>
      </c>
      <c r="B6741" s="80" t="s">
        <v>7238</v>
      </c>
      <c r="C6741" s="81"/>
      <c r="D6741" s="82">
        <v>28.65</v>
      </c>
      <c r="E6741" s="83" t="s">
        <v>245</v>
      </c>
      <c r="F6741" s="84">
        <f t="shared" ref="F6741:F6744" si="573">D6741*1.22</f>
        <v>34.953</v>
      </c>
      <c r="G6741" s="85" t="s">
        <v>274</v>
      </c>
      <c r="H6741" s="69"/>
      <c r="I6741" s="76"/>
      <c r="J6741" s="100"/>
      <c r="K6741" s="88"/>
      <c r="N6741" s="18"/>
      <c r="P6741" s="4">
        <v>203.0</v>
      </c>
      <c r="Q6741" s="4"/>
      <c r="R6741" s="4"/>
      <c r="S6741" s="21"/>
      <c r="T6741" s="21"/>
      <c r="V6741" s="89"/>
      <c r="Z6741" s="73"/>
      <c r="AA6741" s="73">
        <v>19.978046103183317</v>
      </c>
      <c r="AB6741" s="4"/>
      <c r="AC6741" s="74"/>
      <c r="AD6741" s="75"/>
      <c r="AE6741" s="75"/>
      <c r="AF6741" s="76"/>
      <c r="AJ6741" s="90">
        <v>3901001.0</v>
      </c>
      <c r="AK6741" s="18"/>
      <c r="AL6741" s="18"/>
      <c r="AT6741" s="18"/>
      <c r="AU6741" s="91"/>
    </row>
    <row r="6742" ht="12.0" customHeight="1">
      <c r="A6742" s="97">
        <v>5506002.0</v>
      </c>
      <c r="B6742" s="92" t="s">
        <v>7239</v>
      </c>
      <c r="C6742" s="93"/>
      <c r="D6742" s="82">
        <v>71.96</v>
      </c>
      <c r="E6742" s="94" t="s">
        <v>245</v>
      </c>
      <c r="F6742" s="84">
        <f t="shared" si="573"/>
        <v>87.7912</v>
      </c>
      <c r="G6742" s="95" t="s">
        <v>274</v>
      </c>
      <c r="H6742" s="69"/>
      <c r="I6742" s="76"/>
      <c r="J6742" s="100"/>
      <c r="K6742" s="88"/>
      <c r="N6742" s="18"/>
      <c r="P6742" s="4">
        <v>203.0</v>
      </c>
      <c r="Q6742" s="4"/>
      <c r="R6742" s="4"/>
      <c r="S6742" s="21"/>
      <c r="T6742" s="21"/>
      <c r="V6742" s="89"/>
      <c r="Z6742" s="73"/>
      <c r="AA6742" s="73">
        <v>19.995629370629374</v>
      </c>
      <c r="AB6742" s="4"/>
      <c r="AC6742" s="74"/>
      <c r="AD6742" s="75"/>
      <c r="AE6742" s="75"/>
      <c r="AF6742" s="76"/>
      <c r="AJ6742" s="90">
        <v>3901002.0</v>
      </c>
      <c r="AK6742" s="18"/>
      <c r="AL6742" s="18"/>
      <c r="AT6742" s="18"/>
      <c r="AU6742" s="91"/>
    </row>
    <row r="6743" ht="12.0" customHeight="1">
      <c r="A6743" s="97">
        <v>5506003.0</v>
      </c>
      <c r="B6743" s="92" t="s">
        <v>7240</v>
      </c>
      <c r="C6743" s="93"/>
      <c r="D6743" s="82">
        <v>166.11</v>
      </c>
      <c r="E6743" s="94" t="s">
        <v>245</v>
      </c>
      <c r="F6743" s="84">
        <f t="shared" si="573"/>
        <v>202.6542</v>
      </c>
      <c r="G6743" s="95" t="s">
        <v>274</v>
      </c>
      <c r="H6743" s="69"/>
      <c r="I6743" s="76"/>
      <c r="J6743" s="100"/>
      <c r="K6743" s="88"/>
      <c r="N6743" s="18"/>
      <c r="P6743" s="4">
        <v>203.0</v>
      </c>
      <c r="Q6743" s="4"/>
      <c r="R6743" s="4"/>
      <c r="S6743" s="21"/>
      <c r="T6743" s="21"/>
      <c r="V6743" s="89"/>
      <c r="Z6743" s="73"/>
      <c r="AA6743" s="73">
        <v>20.0018932222643</v>
      </c>
      <c r="AB6743" s="4"/>
      <c r="AC6743" s="74"/>
      <c r="AD6743" s="75"/>
      <c r="AE6743" s="75"/>
      <c r="AF6743" s="76"/>
      <c r="AJ6743" s="90">
        <v>3901003.0</v>
      </c>
      <c r="AK6743" s="18"/>
      <c r="AL6743" s="18"/>
      <c r="AT6743" s="18"/>
      <c r="AU6743" s="91"/>
    </row>
    <row r="6744" ht="12.0" customHeight="1">
      <c r="A6744" s="109">
        <v>5506004.0</v>
      </c>
      <c r="B6744" s="110" t="s">
        <v>7241</v>
      </c>
      <c r="C6744" s="111"/>
      <c r="D6744" s="82">
        <v>371.82</v>
      </c>
      <c r="E6744" s="121" t="s">
        <v>245</v>
      </c>
      <c r="F6744" s="128">
        <f t="shared" si="573"/>
        <v>453.6204</v>
      </c>
      <c r="G6744" s="112" t="s">
        <v>274</v>
      </c>
      <c r="H6744" s="69"/>
      <c r="I6744" s="76"/>
      <c r="J6744" s="100"/>
      <c r="K6744" s="88"/>
      <c r="N6744" s="18"/>
      <c r="P6744" s="4">
        <v>203.0</v>
      </c>
      <c r="Q6744" s="4"/>
      <c r="R6744" s="4"/>
      <c r="S6744" s="21"/>
      <c r="T6744" s="21"/>
      <c r="V6744" s="89"/>
      <c r="Z6744" s="73"/>
      <c r="AA6744" s="73">
        <v>20.00084588056167</v>
      </c>
      <c r="AB6744" s="4"/>
      <c r="AC6744" s="74"/>
      <c r="AD6744" s="75"/>
      <c r="AE6744" s="75"/>
      <c r="AF6744" s="76"/>
      <c r="AJ6744" s="90">
        <v>3901004.0</v>
      </c>
      <c r="AK6744" s="18"/>
      <c r="AL6744" s="18"/>
      <c r="AT6744" s="18"/>
      <c r="AU6744" s="91"/>
    </row>
    <row r="6745" ht="60.0" customHeight="1">
      <c r="A6745" s="62">
        <v>255.0</v>
      </c>
      <c r="B6745" s="113" t="s">
        <v>7242</v>
      </c>
      <c r="C6745" s="66"/>
      <c r="D6745" s="82"/>
      <c r="E6745" s="66"/>
      <c r="F6745" s="114"/>
      <c r="G6745" s="68"/>
      <c r="H6745" s="69"/>
      <c r="I6745" s="70">
        <v>0.0</v>
      </c>
      <c r="J6745" s="71"/>
      <c r="K6745" s="71"/>
      <c r="N6745" s="18"/>
      <c r="P6745" s="4">
        <v>249.0</v>
      </c>
      <c r="Q6745" s="4"/>
      <c r="R6745" s="5"/>
      <c r="S6745" s="21"/>
      <c r="T6745" s="21"/>
      <c r="V6745" s="72"/>
      <c r="Z6745" s="73"/>
      <c r="AA6745" s="73"/>
      <c r="AB6745" s="4"/>
      <c r="AC6745" s="74"/>
      <c r="AD6745" s="75"/>
      <c r="AE6745" s="75"/>
      <c r="AF6745" s="76"/>
      <c r="AJ6745" s="90"/>
      <c r="AK6745" s="18"/>
      <c r="AL6745" s="18"/>
      <c r="AT6745" s="18"/>
      <c r="AU6745" s="91"/>
    </row>
    <row r="6746" ht="12.0" customHeight="1">
      <c r="A6746" s="79">
        <v>5710001.0</v>
      </c>
      <c r="B6746" s="80" t="s">
        <v>7243</v>
      </c>
      <c r="C6746" s="81" t="str">
        <f t="shared" ref="C6746:C6750" si="574">IF(MROUND(AL6746/(AO6746*F6746),1)=0,"",MROUND(AL6746/(AO6746*F6746),1))</f>
        <v/>
      </c>
      <c r="D6746" s="82">
        <v>139.55</v>
      </c>
      <c r="E6746" s="83" t="s">
        <v>245</v>
      </c>
      <c r="F6746" s="84">
        <f t="shared" ref="F6746:F6750" si="575">D6746*1.22</f>
        <v>170.251</v>
      </c>
      <c r="G6746" s="85" t="s">
        <v>274</v>
      </c>
      <c r="H6746" s="69"/>
      <c r="I6746" s="76"/>
      <c r="J6746" s="100"/>
      <c r="K6746" s="88"/>
      <c r="N6746" s="18"/>
      <c r="P6746" s="4">
        <v>249.0</v>
      </c>
      <c r="Q6746" s="4"/>
      <c r="R6746" s="4"/>
      <c r="S6746" s="21"/>
      <c r="T6746" s="21"/>
      <c r="V6746" s="89"/>
      <c r="Z6746" s="73"/>
      <c r="AA6746" s="73">
        <v>15.0</v>
      </c>
      <c r="AB6746" s="4"/>
      <c r="AC6746" s="74"/>
      <c r="AD6746" s="75"/>
      <c r="AE6746" s="75"/>
      <c r="AF6746" s="76"/>
      <c r="AJ6746" s="90"/>
      <c r="AK6746" s="18"/>
      <c r="AL6746" s="18">
        <f t="shared" ref="AL6746:AL6750" si="576">$I$6745/5</f>
        <v>0</v>
      </c>
      <c r="AO6746" s="8">
        <v>1.5202394491170623</v>
      </c>
      <c r="AT6746" s="18"/>
      <c r="AU6746" s="91"/>
    </row>
    <row r="6747" ht="12.0" customHeight="1">
      <c r="A6747" s="97">
        <v>5710002.0</v>
      </c>
      <c r="B6747" s="92" t="s">
        <v>7244</v>
      </c>
      <c r="C6747" s="81" t="str">
        <f t="shared" si="574"/>
        <v/>
      </c>
      <c r="D6747" s="82">
        <v>179.87</v>
      </c>
      <c r="E6747" s="94" t="s">
        <v>245</v>
      </c>
      <c r="F6747" s="84">
        <f t="shared" si="575"/>
        <v>219.4414</v>
      </c>
      <c r="G6747" s="95" t="s">
        <v>274</v>
      </c>
      <c r="H6747" s="69"/>
      <c r="I6747" s="87" t="s">
        <v>1735</v>
      </c>
      <c r="J6747" s="100"/>
      <c r="K6747" s="88"/>
      <c r="N6747" s="18"/>
      <c r="P6747" s="4">
        <v>249.0</v>
      </c>
      <c r="Q6747" s="4"/>
      <c r="R6747" s="4"/>
      <c r="S6747" s="21"/>
      <c r="T6747" s="21"/>
      <c r="V6747" s="89"/>
      <c r="Z6747" s="73"/>
      <c r="AA6747" s="73">
        <v>15.0</v>
      </c>
      <c r="AB6747" s="4"/>
      <c r="AC6747" s="74"/>
      <c r="AD6747" s="75"/>
      <c r="AE6747" s="75"/>
      <c r="AF6747" s="76"/>
      <c r="AJ6747" s="90"/>
      <c r="AK6747" s="18"/>
      <c r="AL6747" s="18">
        <f t="shared" si="576"/>
        <v>0</v>
      </c>
      <c r="AO6747" s="8">
        <v>0.8940636976957316</v>
      </c>
      <c r="AT6747" s="18"/>
      <c r="AU6747" s="91"/>
    </row>
    <row r="6748" ht="12.0" customHeight="1">
      <c r="A6748" s="97">
        <v>5710003.0</v>
      </c>
      <c r="B6748" s="92" t="s">
        <v>7245</v>
      </c>
      <c r="C6748" s="81" t="str">
        <f t="shared" si="574"/>
        <v/>
      </c>
      <c r="D6748" s="82">
        <v>215.61</v>
      </c>
      <c r="E6748" s="94" t="s">
        <v>245</v>
      </c>
      <c r="F6748" s="84">
        <f t="shared" si="575"/>
        <v>263.0442</v>
      </c>
      <c r="G6748" s="95" t="s">
        <v>274</v>
      </c>
      <c r="H6748" s="69"/>
      <c r="I6748" s="187" t="s">
        <v>7246</v>
      </c>
      <c r="J6748" s="100"/>
      <c r="K6748" s="88"/>
      <c r="N6748" s="18"/>
      <c r="P6748" s="4">
        <v>249.0</v>
      </c>
      <c r="Q6748" s="4"/>
      <c r="R6748" s="4"/>
      <c r="S6748" s="21"/>
      <c r="T6748" s="21"/>
      <c r="V6748" s="89"/>
      <c r="Z6748" s="73"/>
      <c r="AA6748" s="73">
        <v>15.0</v>
      </c>
      <c r="AB6748" s="4"/>
      <c r="AC6748" s="74"/>
      <c r="AD6748" s="75"/>
      <c r="AE6748" s="75"/>
      <c r="AF6748" s="76"/>
      <c r="AJ6748" s="90"/>
      <c r="AK6748" s="18"/>
      <c r="AL6748" s="18">
        <f t="shared" si="576"/>
        <v>0</v>
      </c>
      <c r="AO6748" s="8">
        <v>0.8140989855738273</v>
      </c>
      <c r="AT6748" s="18"/>
      <c r="AU6748" s="91"/>
    </row>
    <row r="6749" ht="12.0" customHeight="1">
      <c r="A6749" s="97">
        <v>5710004.0</v>
      </c>
      <c r="B6749" s="92" t="s">
        <v>7247</v>
      </c>
      <c r="C6749" s="81" t="str">
        <f t="shared" si="574"/>
        <v/>
      </c>
      <c r="D6749" s="82">
        <v>285.34</v>
      </c>
      <c r="E6749" s="94" t="s">
        <v>245</v>
      </c>
      <c r="F6749" s="84">
        <f t="shared" si="575"/>
        <v>348.1148</v>
      </c>
      <c r="G6749" s="95" t="s">
        <v>252</v>
      </c>
      <c r="H6749" s="69"/>
      <c r="I6749" s="188"/>
      <c r="J6749" s="100"/>
      <c r="K6749" s="88"/>
      <c r="N6749" s="18"/>
      <c r="P6749" s="4">
        <v>249.0</v>
      </c>
      <c r="Q6749" s="4"/>
      <c r="R6749" s="4"/>
      <c r="S6749" s="21"/>
      <c r="T6749" s="21"/>
      <c r="V6749" s="89"/>
      <c r="Z6749" s="73"/>
      <c r="AA6749" s="73">
        <v>15.0</v>
      </c>
      <c r="AB6749" s="4"/>
      <c r="AC6749" s="74"/>
      <c r="AD6749" s="75"/>
      <c r="AE6749" s="75"/>
      <c r="AF6749" s="76"/>
      <c r="AJ6749" s="90"/>
      <c r="AK6749" s="18"/>
      <c r="AL6749" s="18">
        <f t="shared" si="576"/>
        <v>0</v>
      </c>
      <c r="AO6749" s="8">
        <v>1.2215428942205193</v>
      </c>
      <c r="AT6749" s="18"/>
      <c r="AU6749" s="91"/>
    </row>
    <row r="6750" ht="12.0" customHeight="1">
      <c r="A6750" s="109">
        <v>5710005.0</v>
      </c>
      <c r="B6750" s="110" t="s">
        <v>7248</v>
      </c>
      <c r="C6750" s="81" t="str">
        <f t="shared" si="574"/>
        <v/>
      </c>
      <c r="D6750" s="82">
        <v>377.06</v>
      </c>
      <c r="E6750" s="121" t="s">
        <v>245</v>
      </c>
      <c r="F6750" s="128">
        <f t="shared" si="575"/>
        <v>460.0132</v>
      </c>
      <c r="G6750" s="112" t="s">
        <v>252</v>
      </c>
      <c r="H6750" s="69"/>
      <c r="I6750" s="133" t="s">
        <v>7249</v>
      </c>
      <c r="J6750" s="100"/>
      <c r="K6750" s="88"/>
      <c r="N6750" s="18"/>
      <c r="P6750" s="4">
        <v>249.0</v>
      </c>
      <c r="Q6750" s="4"/>
      <c r="R6750" s="4"/>
      <c r="S6750" s="21"/>
      <c r="T6750" s="21"/>
      <c r="V6750" s="89"/>
      <c r="Z6750" s="73"/>
      <c r="AA6750" s="73">
        <v>15.0</v>
      </c>
      <c r="AB6750" s="4"/>
      <c r="AC6750" s="74"/>
      <c r="AD6750" s="75"/>
      <c r="AE6750" s="75"/>
      <c r="AF6750" s="76"/>
      <c r="AJ6750" s="90"/>
      <c r="AK6750" s="18"/>
      <c r="AL6750" s="18">
        <f t="shared" si="576"/>
        <v>0</v>
      </c>
      <c r="AO6750" s="8">
        <v>0.8498127401003049</v>
      </c>
      <c r="AT6750" s="18"/>
      <c r="AU6750" s="91"/>
    </row>
    <row r="6751" ht="60.0" customHeight="1">
      <c r="A6751" s="62">
        <v>256.0</v>
      </c>
      <c r="B6751" s="113" t="s">
        <v>7250</v>
      </c>
      <c r="C6751" s="66"/>
      <c r="D6751" s="82"/>
      <c r="E6751" s="66"/>
      <c r="F6751" s="114"/>
      <c r="G6751" s="68"/>
      <c r="H6751" s="69"/>
      <c r="I6751" s="70">
        <v>0.0</v>
      </c>
      <c r="J6751" s="71"/>
      <c r="K6751" s="71"/>
      <c r="N6751" s="18"/>
      <c r="P6751" s="4">
        <v>179.0</v>
      </c>
      <c r="Q6751" s="4"/>
      <c r="R6751" s="5"/>
      <c r="S6751" s="21"/>
      <c r="T6751" s="21"/>
      <c r="V6751" s="72"/>
      <c r="Z6751" s="73"/>
      <c r="AA6751" s="73"/>
      <c r="AB6751" s="4"/>
      <c r="AC6751" s="74"/>
      <c r="AD6751" s="75"/>
      <c r="AE6751" s="75"/>
      <c r="AF6751" s="76"/>
      <c r="AJ6751" s="90"/>
      <c r="AK6751" s="18"/>
      <c r="AL6751" s="18"/>
      <c r="AT6751" s="18"/>
      <c r="AU6751" s="91"/>
    </row>
    <row r="6752" ht="12.0" customHeight="1">
      <c r="A6752" s="79">
        <v>5709001.0</v>
      </c>
      <c r="B6752" s="80" t="s">
        <v>7251</v>
      </c>
      <c r="C6752" s="81" t="str">
        <f>IF(MROUND(AL6752/(AO6752*F6752),10)=0,"",MROUND(AL6752/(AO6752*F6752),10))</f>
        <v/>
      </c>
      <c r="D6752" s="82">
        <v>3.78</v>
      </c>
      <c r="E6752" s="83" t="s">
        <v>245</v>
      </c>
      <c r="F6752" s="84">
        <f t="shared" ref="F6752:F6754" si="577">D6752*1.22</f>
        <v>4.6116</v>
      </c>
      <c r="G6752" s="85" t="s">
        <v>252</v>
      </c>
      <c r="H6752" s="69"/>
      <c r="I6752" s="76"/>
      <c r="J6752" s="76"/>
      <c r="K6752" s="88"/>
      <c r="N6752" s="18"/>
      <c r="P6752" s="4">
        <v>179.0</v>
      </c>
      <c r="Q6752" s="4"/>
      <c r="R6752" s="4"/>
      <c r="S6752" s="21"/>
      <c r="T6752" s="21"/>
      <c r="V6752" s="89"/>
      <c r="Z6752" s="73"/>
      <c r="AA6752" s="73">
        <v>15.0</v>
      </c>
      <c r="AB6752" s="4"/>
      <c r="AC6752" s="74"/>
      <c r="AD6752" s="75"/>
      <c r="AE6752" s="75"/>
      <c r="AF6752" s="76"/>
      <c r="AJ6752" s="90"/>
      <c r="AK6752" s="18"/>
      <c r="AL6752" s="18">
        <f t="shared" ref="AL6752:AL6754" si="578">$I$6751/3</f>
        <v>0</v>
      </c>
      <c r="AO6752" s="8">
        <v>1.7153158775583053</v>
      </c>
      <c r="AT6752" s="18"/>
      <c r="AU6752" s="91"/>
    </row>
    <row r="6753" ht="12.0" customHeight="1">
      <c r="A6753" s="97">
        <v>5709002.0</v>
      </c>
      <c r="B6753" s="92" t="s">
        <v>7252</v>
      </c>
      <c r="C6753" s="81" t="str">
        <f t="shared" ref="C6753:C6754" si="579">IF(MROUND(AL6753/(AO6753*F6753),1)=0,"",MROUND(AL6753/(AO6753*F6753),1))</f>
        <v/>
      </c>
      <c r="D6753" s="82">
        <v>84.7</v>
      </c>
      <c r="E6753" s="94" t="s">
        <v>245</v>
      </c>
      <c r="F6753" s="84">
        <f t="shared" si="577"/>
        <v>103.334</v>
      </c>
      <c r="G6753" s="95" t="s">
        <v>252</v>
      </c>
      <c r="H6753" s="69"/>
      <c r="I6753" s="76"/>
      <c r="J6753" s="76"/>
      <c r="K6753" s="88"/>
      <c r="N6753" s="18"/>
      <c r="P6753" s="4">
        <v>179.0</v>
      </c>
      <c r="Q6753" s="4"/>
      <c r="R6753" s="4"/>
      <c r="S6753" s="21"/>
      <c r="T6753" s="21"/>
      <c r="V6753" s="89"/>
      <c r="Z6753" s="73"/>
      <c r="AA6753" s="73">
        <v>15.0</v>
      </c>
      <c r="AB6753" s="4"/>
      <c r="AC6753" s="74"/>
      <c r="AD6753" s="75"/>
      <c r="AE6753" s="75"/>
      <c r="AF6753" s="76"/>
      <c r="AJ6753" s="90"/>
      <c r="AK6753" s="18"/>
      <c r="AL6753" s="18">
        <f t="shared" si="578"/>
        <v>0</v>
      </c>
      <c r="AO6753" s="8">
        <v>1.078663812637087</v>
      </c>
      <c r="AT6753" s="18"/>
      <c r="AU6753" s="91"/>
    </row>
    <row r="6754" ht="12.0" customHeight="1">
      <c r="A6754" s="109">
        <v>5709003.0</v>
      </c>
      <c r="B6754" s="110" t="s">
        <v>7253</v>
      </c>
      <c r="C6754" s="81" t="str">
        <f t="shared" si="579"/>
        <v/>
      </c>
      <c r="D6754" s="82">
        <v>168.26</v>
      </c>
      <c r="E6754" s="121" t="s">
        <v>458</v>
      </c>
      <c r="F6754" s="128">
        <f t="shared" si="577"/>
        <v>205.2772</v>
      </c>
      <c r="G6754" s="112" t="s">
        <v>252</v>
      </c>
      <c r="H6754" s="69"/>
      <c r="I6754" s="76"/>
      <c r="J6754" s="76"/>
      <c r="K6754" s="88"/>
      <c r="N6754" s="18"/>
      <c r="P6754" s="4">
        <v>179.0</v>
      </c>
      <c r="Q6754" s="4"/>
      <c r="R6754" s="4"/>
      <c r="S6754" s="21"/>
      <c r="T6754" s="21"/>
      <c r="V6754" s="89"/>
      <c r="Z6754" s="73"/>
      <c r="AA6754" s="73">
        <v>15.0</v>
      </c>
      <c r="AB6754" s="4"/>
      <c r="AC6754" s="74"/>
      <c r="AD6754" s="75"/>
      <c r="AE6754" s="75"/>
      <c r="AF6754" s="76"/>
      <c r="AJ6754" s="90"/>
      <c r="AK6754" s="18"/>
      <c r="AL6754" s="18">
        <f t="shared" si="578"/>
        <v>0</v>
      </c>
      <c r="AO6754" s="8">
        <v>0.6711665667994314</v>
      </c>
      <c r="AT6754" s="18"/>
      <c r="AU6754" s="91"/>
    </row>
    <row r="6755" ht="75.0" customHeight="1">
      <c r="A6755" s="62">
        <v>257.0</v>
      </c>
      <c r="B6755" s="113" t="s">
        <v>7254</v>
      </c>
      <c r="C6755" s="66"/>
      <c r="D6755" s="82"/>
      <c r="E6755" s="66"/>
      <c r="F6755" s="114"/>
      <c r="G6755" s="68"/>
      <c r="H6755" s="69"/>
      <c r="I6755" s="70">
        <v>0.0</v>
      </c>
      <c r="J6755" s="71"/>
      <c r="K6755" s="71"/>
      <c r="N6755" s="18"/>
      <c r="P6755" s="4">
        <v>259.0</v>
      </c>
      <c r="Q6755" s="4"/>
      <c r="R6755" s="5"/>
      <c r="S6755" s="21"/>
      <c r="T6755" s="21"/>
      <c r="V6755" s="72"/>
      <c r="Z6755" s="73"/>
      <c r="AA6755" s="73"/>
      <c r="AB6755" s="4"/>
      <c r="AC6755" s="74"/>
      <c r="AD6755" s="75"/>
      <c r="AE6755" s="75"/>
      <c r="AF6755" s="76"/>
      <c r="AJ6755" s="90"/>
      <c r="AK6755" s="18"/>
      <c r="AL6755" s="18"/>
      <c r="AT6755" s="18"/>
      <c r="AU6755" s="91"/>
    </row>
    <row r="6756" ht="24.0" customHeight="1">
      <c r="A6756" s="79">
        <v>6201001.0</v>
      </c>
      <c r="B6756" s="80" t="s">
        <v>7255</v>
      </c>
      <c r="C6756" s="81" t="str">
        <f t="shared" ref="C6756:C6824" si="580">IF(MROUND(AL6756/(AO6756*F6756),1)=0,"",MROUND(AL6756/(AO6756*F6756),1))</f>
        <v/>
      </c>
      <c r="D6756" s="82">
        <v>27.69</v>
      </c>
      <c r="E6756" s="83" t="s">
        <v>245</v>
      </c>
      <c r="F6756" s="84">
        <f t="shared" ref="F6756:F6824" si="581">D6756*1.22</f>
        <v>33.7818</v>
      </c>
      <c r="G6756" s="85" t="s">
        <v>274</v>
      </c>
      <c r="H6756" s="69"/>
      <c r="I6756" s="208"/>
      <c r="J6756" s="108"/>
      <c r="K6756" s="88"/>
      <c r="N6756" s="18"/>
      <c r="P6756" s="4"/>
      <c r="Q6756" s="4"/>
      <c r="R6756" s="4"/>
      <c r="S6756" s="21"/>
      <c r="T6756" s="21"/>
      <c r="V6756" s="89"/>
      <c r="Z6756" s="73"/>
      <c r="AA6756" s="73">
        <v>15.0</v>
      </c>
      <c r="AB6756" s="4"/>
      <c r="AC6756" s="74"/>
      <c r="AD6756" s="75"/>
      <c r="AE6756" s="75"/>
      <c r="AF6756" s="76"/>
      <c r="AJ6756" s="90"/>
      <c r="AK6756" s="18"/>
      <c r="AL6756" s="18">
        <f t="shared" ref="AL6756:AL6824" si="582">$I$6755/57</f>
        <v>0</v>
      </c>
      <c r="AO6756" s="8">
        <v>1.0965307033333962</v>
      </c>
      <c r="AT6756" s="18"/>
      <c r="AU6756" s="91"/>
    </row>
    <row r="6757" ht="24.0" customHeight="1">
      <c r="A6757" s="79">
        <v>6201002.0</v>
      </c>
      <c r="B6757" s="80" t="s">
        <v>7256</v>
      </c>
      <c r="C6757" s="81" t="str">
        <f t="shared" si="580"/>
        <v/>
      </c>
      <c r="D6757" s="82">
        <v>29.99</v>
      </c>
      <c r="E6757" s="94" t="s">
        <v>245</v>
      </c>
      <c r="F6757" s="84">
        <f t="shared" si="581"/>
        <v>36.5878</v>
      </c>
      <c r="G6757" s="85" t="s">
        <v>274</v>
      </c>
      <c r="H6757" s="69"/>
      <c r="I6757" s="208"/>
      <c r="J6757" s="108"/>
      <c r="K6757" s="88"/>
      <c r="N6757" s="18"/>
      <c r="P6757" s="4"/>
      <c r="Q6757" s="4"/>
      <c r="R6757" s="4"/>
      <c r="S6757" s="21"/>
      <c r="T6757" s="21"/>
      <c r="V6757" s="89"/>
      <c r="Z6757" s="73"/>
      <c r="AA6757" s="73">
        <v>15.0</v>
      </c>
      <c r="AB6757" s="4"/>
      <c r="AC6757" s="74"/>
      <c r="AD6757" s="75"/>
      <c r="AE6757" s="75"/>
      <c r="AF6757" s="76"/>
      <c r="AJ6757" s="90"/>
      <c r="AK6757" s="18"/>
      <c r="AL6757" s="18">
        <f t="shared" si="582"/>
        <v>0</v>
      </c>
      <c r="AO6757" s="8">
        <v>1.2475381358214572</v>
      </c>
      <c r="AT6757" s="18"/>
      <c r="AU6757" s="91"/>
    </row>
    <row r="6758" ht="24.0" customHeight="1">
      <c r="A6758" s="79">
        <v>6201003.0</v>
      </c>
      <c r="B6758" s="80" t="s">
        <v>7257</v>
      </c>
      <c r="C6758" s="81" t="str">
        <f t="shared" si="580"/>
        <v/>
      </c>
      <c r="D6758" s="82">
        <v>27.69</v>
      </c>
      <c r="E6758" s="94" t="s">
        <v>245</v>
      </c>
      <c r="F6758" s="84">
        <f t="shared" si="581"/>
        <v>33.7818</v>
      </c>
      <c r="G6758" s="85" t="s">
        <v>274</v>
      </c>
      <c r="H6758" s="69"/>
      <c r="I6758" s="208"/>
      <c r="J6758" s="108"/>
      <c r="K6758" s="88"/>
      <c r="N6758" s="18"/>
      <c r="P6758" s="4"/>
      <c r="Q6758" s="4"/>
      <c r="R6758" s="4"/>
      <c r="S6758" s="21"/>
      <c r="T6758" s="21"/>
      <c r="V6758" s="89"/>
      <c r="Z6758" s="73"/>
      <c r="AA6758" s="73">
        <v>15.0</v>
      </c>
      <c r="AB6758" s="4"/>
      <c r="AC6758" s="74"/>
      <c r="AD6758" s="75"/>
      <c r="AE6758" s="75"/>
      <c r="AF6758" s="76"/>
      <c r="AJ6758" s="90"/>
      <c r="AK6758" s="18"/>
      <c r="AL6758" s="18">
        <f t="shared" si="582"/>
        <v>0</v>
      </c>
      <c r="AO6758" s="8">
        <v>0.7385958105354483</v>
      </c>
      <c r="AT6758" s="18"/>
      <c r="AU6758" s="91"/>
    </row>
    <row r="6759" ht="24.0" customHeight="1">
      <c r="A6759" s="79">
        <v>6201004.0</v>
      </c>
      <c r="B6759" s="80" t="s">
        <v>7258</v>
      </c>
      <c r="C6759" s="81" t="str">
        <f t="shared" si="580"/>
        <v/>
      </c>
      <c r="D6759" s="82">
        <v>27.69</v>
      </c>
      <c r="E6759" s="94" t="s">
        <v>245</v>
      </c>
      <c r="F6759" s="84">
        <f t="shared" si="581"/>
        <v>33.7818</v>
      </c>
      <c r="G6759" s="85" t="s">
        <v>274</v>
      </c>
      <c r="H6759" s="69"/>
      <c r="I6759" s="208"/>
      <c r="J6759" s="108"/>
      <c r="K6759" s="88"/>
      <c r="N6759" s="18"/>
      <c r="P6759" s="4"/>
      <c r="Q6759" s="4"/>
      <c r="R6759" s="4"/>
      <c r="S6759" s="21"/>
      <c r="T6759" s="21"/>
      <c r="V6759" s="89"/>
      <c r="Z6759" s="73"/>
      <c r="AA6759" s="73">
        <v>15.0</v>
      </c>
      <c r="AB6759" s="4"/>
      <c r="AC6759" s="74"/>
      <c r="AD6759" s="75"/>
      <c r="AE6759" s="75"/>
      <c r="AF6759" s="76"/>
      <c r="AJ6759" s="90"/>
      <c r="AK6759" s="18"/>
      <c r="AL6759" s="18">
        <f t="shared" si="582"/>
        <v>0</v>
      </c>
      <c r="AO6759" s="8">
        <v>0.3481049851852052</v>
      </c>
      <c r="AT6759" s="18"/>
      <c r="AU6759" s="91"/>
    </row>
    <row r="6760" ht="24.0" customHeight="1">
      <c r="A6760" s="79">
        <v>6201005.0</v>
      </c>
      <c r="B6760" s="80" t="s">
        <v>7259</v>
      </c>
      <c r="C6760" s="81" t="str">
        <f t="shared" si="580"/>
        <v/>
      </c>
      <c r="D6760" s="82">
        <v>27.69</v>
      </c>
      <c r="E6760" s="94" t="s">
        <v>245</v>
      </c>
      <c r="F6760" s="84">
        <f t="shared" si="581"/>
        <v>33.7818</v>
      </c>
      <c r="G6760" s="85" t="s">
        <v>274</v>
      </c>
      <c r="H6760" s="69"/>
      <c r="I6760" s="208"/>
      <c r="J6760" s="108"/>
      <c r="K6760" s="88"/>
      <c r="N6760" s="18"/>
      <c r="P6760" s="4"/>
      <c r="Q6760" s="4"/>
      <c r="R6760" s="4"/>
      <c r="S6760" s="21"/>
      <c r="T6760" s="21"/>
      <c r="V6760" s="89"/>
      <c r="Z6760" s="73"/>
      <c r="AA6760" s="73">
        <v>15.0</v>
      </c>
      <c r="AB6760" s="4"/>
      <c r="AC6760" s="74"/>
      <c r="AD6760" s="75"/>
      <c r="AE6760" s="75"/>
      <c r="AF6760" s="76"/>
      <c r="AJ6760" s="90"/>
      <c r="AK6760" s="18"/>
      <c r="AL6760" s="18">
        <f t="shared" si="582"/>
        <v>0</v>
      </c>
      <c r="AO6760" s="8">
        <v>0.3203348122097562</v>
      </c>
      <c r="AT6760" s="18"/>
      <c r="AU6760" s="91"/>
    </row>
    <row r="6761" ht="24.0" customHeight="1">
      <c r="A6761" s="79">
        <v>6201006.0</v>
      </c>
      <c r="B6761" s="80" t="s">
        <v>7260</v>
      </c>
      <c r="C6761" s="81" t="str">
        <f t="shared" si="580"/>
        <v/>
      </c>
      <c r="D6761" s="82">
        <v>27.69</v>
      </c>
      <c r="E6761" s="94" t="s">
        <v>245</v>
      </c>
      <c r="F6761" s="84">
        <f t="shared" si="581"/>
        <v>33.7818</v>
      </c>
      <c r="G6761" s="85" t="s">
        <v>274</v>
      </c>
      <c r="H6761" s="69"/>
      <c r="I6761" s="208"/>
      <c r="J6761" s="108"/>
      <c r="K6761" s="88"/>
      <c r="N6761" s="18"/>
      <c r="P6761" s="4"/>
      <c r="Q6761" s="4"/>
      <c r="R6761" s="4"/>
      <c r="S6761" s="21"/>
      <c r="T6761" s="21"/>
      <c r="V6761" s="89"/>
      <c r="Z6761" s="73"/>
      <c r="AA6761" s="73">
        <v>15.0</v>
      </c>
      <c r="AB6761" s="4"/>
      <c r="AC6761" s="74"/>
      <c r="AD6761" s="75"/>
      <c r="AE6761" s="75"/>
      <c r="AF6761" s="76"/>
      <c r="AJ6761" s="90"/>
      <c r="AK6761" s="18"/>
      <c r="AL6761" s="18">
        <f t="shared" si="582"/>
        <v>0</v>
      </c>
      <c r="AO6761" s="8">
        <v>0.305571257091836</v>
      </c>
      <c r="AT6761" s="18"/>
      <c r="AU6761" s="91"/>
    </row>
    <row r="6762" ht="24.0" customHeight="1">
      <c r="A6762" s="79">
        <v>6201007.0</v>
      </c>
      <c r="B6762" s="80" t="s">
        <v>7261</v>
      </c>
      <c r="C6762" s="81" t="str">
        <f t="shared" si="580"/>
        <v/>
      </c>
      <c r="D6762" s="82">
        <v>29.99</v>
      </c>
      <c r="E6762" s="94" t="s">
        <v>245</v>
      </c>
      <c r="F6762" s="84">
        <f t="shared" si="581"/>
        <v>36.5878</v>
      </c>
      <c r="G6762" s="85" t="s">
        <v>274</v>
      </c>
      <c r="H6762" s="69"/>
      <c r="I6762" s="208"/>
      <c r="J6762" s="108"/>
      <c r="K6762" s="88"/>
      <c r="N6762" s="18"/>
      <c r="P6762" s="4"/>
      <c r="Q6762" s="4"/>
      <c r="R6762" s="4"/>
      <c r="S6762" s="21"/>
      <c r="T6762" s="21"/>
      <c r="V6762" s="89"/>
      <c r="Z6762" s="73"/>
      <c r="AA6762" s="73">
        <v>15.0</v>
      </c>
      <c r="AB6762" s="4"/>
      <c r="AC6762" s="74"/>
      <c r="AD6762" s="75"/>
      <c r="AE6762" s="75"/>
      <c r="AF6762" s="76"/>
      <c r="AJ6762" s="90"/>
      <c r="AK6762" s="18"/>
      <c r="AL6762" s="18">
        <f t="shared" si="582"/>
        <v>0</v>
      </c>
      <c r="AO6762" s="8">
        <v>0.5785286739743462</v>
      </c>
      <c r="AT6762" s="18"/>
      <c r="AU6762" s="91"/>
    </row>
    <row r="6763" ht="24.0" customHeight="1">
      <c r="A6763" s="79">
        <v>6201209.0</v>
      </c>
      <c r="B6763" s="80" t="s">
        <v>7262</v>
      </c>
      <c r="C6763" s="81" t="str">
        <f t="shared" si="580"/>
        <v/>
      </c>
      <c r="D6763" s="82">
        <v>33.32</v>
      </c>
      <c r="E6763" s="94"/>
      <c r="F6763" s="84">
        <f t="shared" si="581"/>
        <v>40.6504</v>
      </c>
      <c r="G6763" s="85" t="s">
        <v>274</v>
      </c>
      <c r="H6763" s="69"/>
      <c r="I6763" s="208"/>
      <c r="J6763" s="108"/>
      <c r="K6763" s="88"/>
      <c r="N6763" s="18"/>
      <c r="P6763" s="4"/>
      <c r="Q6763" s="4"/>
      <c r="R6763" s="4"/>
      <c r="S6763" s="21"/>
      <c r="T6763" s="21"/>
      <c r="V6763" s="89"/>
      <c r="Z6763" s="73"/>
      <c r="AA6763" s="73">
        <v>15.0</v>
      </c>
      <c r="AB6763" s="4"/>
      <c r="AC6763" s="74"/>
      <c r="AD6763" s="75"/>
      <c r="AE6763" s="75"/>
      <c r="AF6763" s="76"/>
      <c r="AJ6763" s="90"/>
      <c r="AK6763" s="18"/>
      <c r="AL6763" s="18">
        <f t="shared" si="582"/>
        <v>0</v>
      </c>
      <c r="AO6763" s="8">
        <v>0.5785286739743462</v>
      </c>
      <c r="AT6763" s="18"/>
      <c r="AU6763" s="91"/>
    </row>
    <row r="6764" ht="24.0" customHeight="1">
      <c r="A6764" s="79">
        <v>6201008.0</v>
      </c>
      <c r="B6764" s="80" t="s">
        <v>7263</v>
      </c>
      <c r="C6764" s="81" t="str">
        <f t="shared" si="580"/>
        <v/>
      </c>
      <c r="D6764" s="82">
        <v>32.3</v>
      </c>
      <c r="E6764" s="94" t="s">
        <v>245</v>
      </c>
      <c r="F6764" s="84">
        <f t="shared" si="581"/>
        <v>39.406</v>
      </c>
      <c r="G6764" s="85" t="s">
        <v>274</v>
      </c>
      <c r="H6764" s="69"/>
      <c r="I6764" s="208"/>
      <c r="J6764" s="108"/>
      <c r="K6764" s="88"/>
      <c r="N6764" s="18"/>
      <c r="P6764" s="4"/>
      <c r="Q6764" s="4"/>
      <c r="R6764" s="4"/>
      <c r="S6764" s="21"/>
      <c r="T6764" s="21"/>
      <c r="V6764" s="89"/>
      <c r="Z6764" s="73"/>
      <c r="AA6764" s="73">
        <v>15.0</v>
      </c>
      <c r="AB6764" s="4"/>
      <c r="AC6764" s="74"/>
      <c r="AD6764" s="75"/>
      <c r="AE6764" s="75"/>
      <c r="AF6764" s="76"/>
      <c r="AJ6764" s="90"/>
      <c r="AK6764" s="18"/>
      <c r="AL6764" s="18">
        <f t="shared" si="582"/>
        <v>0</v>
      </c>
      <c r="AO6764" s="8">
        <v>0.455964428153974</v>
      </c>
      <c r="AT6764" s="18"/>
      <c r="AU6764" s="91"/>
    </row>
    <row r="6765" ht="24.0" customHeight="1">
      <c r="A6765" s="79">
        <v>6201009.0</v>
      </c>
      <c r="B6765" s="80" t="s">
        <v>7264</v>
      </c>
      <c r="C6765" s="81" t="str">
        <f t="shared" si="580"/>
        <v/>
      </c>
      <c r="D6765" s="82">
        <v>34.61</v>
      </c>
      <c r="E6765" s="94" t="s">
        <v>245</v>
      </c>
      <c r="F6765" s="84">
        <f t="shared" si="581"/>
        <v>42.2242</v>
      </c>
      <c r="G6765" s="85" t="s">
        <v>246</v>
      </c>
      <c r="H6765" s="69"/>
      <c r="I6765" s="208"/>
      <c r="J6765" s="108"/>
      <c r="K6765" s="88"/>
      <c r="N6765" s="18"/>
      <c r="P6765" s="4"/>
      <c r="Q6765" s="4"/>
      <c r="R6765" s="4"/>
      <c r="S6765" s="21"/>
      <c r="T6765" s="21"/>
      <c r="V6765" s="89"/>
      <c r="Z6765" s="73"/>
      <c r="AA6765" s="73">
        <v>15.0</v>
      </c>
      <c r="AB6765" s="4"/>
      <c r="AC6765" s="74"/>
      <c r="AD6765" s="75"/>
      <c r="AE6765" s="75"/>
      <c r="AF6765" s="76"/>
      <c r="AJ6765" s="90"/>
      <c r="AK6765" s="18"/>
      <c r="AL6765" s="18">
        <f t="shared" si="582"/>
        <v>0</v>
      </c>
      <c r="AO6765" s="8">
        <v>2.815782546831438</v>
      </c>
      <c r="AT6765" s="18"/>
      <c r="AU6765" s="91"/>
    </row>
    <row r="6766" ht="24.0" customHeight="1">
      <c r="A6766" s="79">
        <v>6201010.0</v>
      </c>
      <c r="B6766" s="80" t="s">
        <v>7265</v>
      </c>
      <c r="C6766" s="81" t="str">
        <f t="shared" si="580"/>
        <v/>
      </c>
      <c r="D6766" s="82">
        <v>36.93</v>
      </c>
      <c r="E6766" s="94" t="s">
        <v>245</v>
      </c>
      <c r="F6766" s="84">
        <f t="shared" si="581"/>
        <v>45.0546</v>
      </c>
      <c r="G6766" s="85" t="s">
        <v>246</v>
      </c>
      <c r="H6766" s="69"/>
      <c r="I6766" s="208"/>
      <c r="J6766" s="108"/>
      <c r="K6766" s="88"/>
      <c r="N6766" s="18"/>
      <c r="P6766" s="4"/>
      <c r="Q6766" s="4"/>
      <c r="R6766" s="4"/>
      <c r="S6766" s="21"/>
      <c r="T6766" s="21"/>
      <c r="V6766" s="89"/>
      <c r="Z6766" s="73"/>
      <c r="AA6766" s="73">
        <v>15.0</v>
      </c>
      <c r="AB6766" s="4"/>
      <c r="AC6766" s="74"/>
      <c r="AD6766" s="75"/>
      <c r="AE6766" s="75"/>
      <c r="AF6766" s="76"/>
      <c r="AJ6766" s="90"/>
      <c r="AK6766" s="18"/>
      <c r="AL6766" s="18">
        <f t="shared" si="582"/>
        <v>0</v>
      </c>
      <c r="AO6766" s="8">
        <v>3.8179042956909672</v>
      </c>
      <c r="AT6766" s="18"/>
      <c r="AU6766" s="91"/>
    </row>
    <row r="6767" ht="24.0" customHeight="1">
      <c r="A6767" s="79">
        <v>6201011.0</v>
      </c>
      <c r="B6767" s="80" t="s">
        <v>7266</v>
      </c>
      <c r="C6767" s="81" t="str">
        <f t="shared" si="580"/>
        <v/>
      </c>
      <c r="D6767" s="82">
        <v>43.84</v>
      </c>
      <c r="E6767" s="94" t="s">
        <v>245</v>
      </c>
      <c r="F6767" s="84">
        <f t="shared" si="581"/>
        <v>53.4848</v>
      </c>
      <c r="G6767" s="85" t="s">
        <v>274</v>
      </c>
      <c r="H6767" s="69"/>
      <c r="I6767" s="208"/>
      <c r="J6767" s="108"/>
      <c r="K6767" s="88"/>
      <c r="N6767" s="18"/>
      <c r="P6767" s="4"/>
      <c r="Q6767" s="4"/>
      <c r="R6767" s="4"/>
      <c r="S6767" s="21"/>
      <c r="T6767" s="21"/>
      <c r="V6767" s="89"/>
      <c r="Z6767" s="73"/>
      <c r="AA6767" s="73">
        <v>15.0</v>
      </c>
      <c r="AB6767" s="4"/>
      <c r="AC6767" s="74"/>
      <c r="AD6767" s="75"/>
      <c r="AE6767" s="75"/>
      <c r="AF6767" s="76"/>
      <c r="AJ6767" s="90"/>
      <c r="AK6767" s="18"/>
      <c r="AL6767" s="18">
        <f t="shared" si="582"/>
        <v>0</v>
      </c>
      <c r="AO6767" s="8">
        <v>0.3889664319910772</v>
      </c>
      <c r="AT6767" s="18"/>
      <c r="AU6767" s="91"/>
    </row>
    <row r="6768" ht="24.0" customHeight="1">
      <c r="A6768" s="79">
        <v>6201012.0</v>
      </c>
      <c r="B6768" s="80" t="s">
        <v>7267</v>
      </c>
      <c r="C6768" s="81" t="str">
        <f t="shared" si="580"/>
        <v/>
      </c>
      <c r="D6768" s="82">
        <v>55.37</v>
      </c>
      <c r="E6768" s="94" t="s">
        <v>245</v>
      </c>
      <c r="F6768" s="84">
        <f t="shared" si="581"/>
        <v>67.5514</v>
      </c>
      <c r="G6768" s="85" t="s">
        <v>246</v>
      </c>
      <c r="H6768" s="69"/>
      <c r="I6768" s="208"/>
      <c r="J6768" s="108"/>
      <c r="K6768" s="88"/>
      <c r="N6768" s="18"/>
      <c r="P6768" s="4"/>
      <c r="Q6768" s="4"/>
      <c r="R6768" s="4"/>
      <c r="S6768" s="21"/>
      <c r="T6768" s="21"/>
      <c r="V6768" s="89"/>
      <c r="Z6768" s="73"/>
      <c r="AA6768" s="73">
        <v>15.0</v>
      </c>
      <c r="AB6768" s="4"/>
      <c r="AC6768" s="74"/>
      <c r="AD6768" s="75"/>
      <c r="AE6768" s="75"/>
      <c r="AF6768" s="76"/>
      <c r="AJ6768" s="90"/>
      <c r="AK6768" s="18"/>
      <c r="AL6768" s="18">
        <f t="shared" si="582"/>
        <v>0</v>
      </c>
      <c r="AO6768" s="8">
        <v>0.6631478838163443</v>
      </c>
      <c r="AT6768" s="18"/>
      <c r="AU6768" s="91"/>
    </row>
    <row r="6769" ht="24.0" customHeight="1">
      <c r="A6769" s="79">
        <v>6201013.0</v>
      </c>
      <c r="B6769" s="80" t="s">
        <v>7268</v>
      </c>
      <c r="C6769" s="81" t="str">
        <f t="shared" si="580"/>
        <v/>
      </c>
      <c r="D6769" s="82">
        <v>69.22</v>
      </c>
      <c r="E6769" s="94" t="s">
        <v>245</v>
      </c>
      <c r="F6769" s="84">
        <f t="shared" si="581"/>
        <v>84.4484</v>
      </c>
      <c r="G6769" s="85" t="s">
        <v>252</v>
      </c>
      <c r="H6769" s="69"/>
      <c r="I6769" s="208"/>
      <c r="J6769" s="108"/>
      <c r="K6769" s="88"/>
      <c r="N6769" s="18"/>
      <c r="P6769" s="4"/>
      <c r="Q6769" s="4"/>
      <c r="R6769" s="4"/>
      <c r="S6769" s="21"/>
      <c r="T6769" s="21"/>
      <c r="V6769" s="89"/>
      <c r="Z6769" s="73"/>
      <c r="AA6769" s="73">
        <v>15.0</v>
      </c>
      <c r="AB6769" s="4"/>
      <c r="AC6769" s="74"/>
      <c r="AD6769" s="75"/>
      <c r="AE6769" s="75"/>
      <c r="AF6769" s="76"/>
      <c r="AJ6769" s="90"/>
      <c r="AK6769" s="18"/>
      <c r="AL6769" s="18">
        <f t="shared" si="582"/>
        <v>0</v>
      </c>
      <c r="AO6769" s="8">
        <v>1.7281361628537881</v>
      </c>
      <c r="AT6769" s="18"/>
      <c r="AU6769" s="91"/>
    </row>
    <row r="6770" ht="24.0" customHeight="1">
      <c r="A6770" s="79">
        <v>6201014.0</v>
      </c>
      <c r="B6770" s="80" t="s">
        <v>7269</v>
      </c>
      <c r="C6770" s="81" t="str">
        <f t="shared" si="580"/>
        <v/>
      </c>
      <c r="D6770" s="82">
        <v>80.75</v>
      </c>
      <c r="E6770" s="94" t="s">
        <v>245</v>
      </c>
      <c r="F6770" s="84">
        <f t="shared" si="581"/>
        <v>98.515</v>
      </c>
      <c r="G6770" s="85" t="s">
        <v>246</v>
      </c>
      <c r="H6770" s="69"/>
      <c r="I6770" s="208"/>
      <c r="J6770" s="108"/>
      <c r="K6770" s="88"/>
      <c r="N6770" s="18"/>
      <c r="P6770" s="4"/>
      <c r="Q6770" s="4"/>
      <c r="R6770" s="4"/>
      <c r="S6770" s="21"/>
      <c r="T6770" s="21"/>
      <c r="V6770" s="89"/>
      <c r="Z6770" s="73"/>
      <c r="AA6770" s="73">
        <v>15.0</v>
      </c>
      <c r="AB6770" s="4"/>
      <c r="AC6770" s="74"/>
      <c r="AD6770" s="75"/>
      <c r="AE6770" s="75"/>
      <c r="AF6770" s="76"/>
      <c r="AJ6770" s="90"/>
      <c r="AK6770" s="18"/>
      <c r="AL6770" s="18">
        <f t="shared" si="582"/>
        <v>0</v>
      </c>
      <c r="AO6770" s="8">
        <v>1.0078898009844284</v>
      </c>
      <c r="AT6770" s="18"/>
      <c r="AU6770" s="91"/>
    </row>
    <row r="6771" ht="24.0" customHeight="1">
      <c r="A6771" s="79">
        <v>6201015.0</v>
      </c>
      <c r="B6771" s="80" t="s">
        <v>7270</v>
      </c>
      <c r="C6771" s="81" t="str">
        <f t="shared" si="580"/>
        <v/>
      </c>
      <c r="D6771" s="82">
        <v>106.15</v>
      </c>
      <c r="E6771" s="94" t="s">
        <v>245</v>
      </c>
      <c r="F6771" s="84">
        <f t="shared" si="581"/>
        <v>129.503</v>
      </c>
      <c r="G6771" s="85" t="s">
        <v>246</v>
      </c>
      <c r="H6771" s="69"/>
      <c r="I6771" s="208"/>
      <c r="J6771" s="108"/>
      <c r="K6771" s="88"/>
      <c r="N6771" s="18"/>
      <c r="P6771" s="4"/>
      <c r="Q6771" s="4"/>
      <c r="R6771" s="4"/>
      <c r="S6771" s="21"/>
      <c r="T6771" s="21"/>
      <c r="V6771" s="89"/>
      <c r="Z6771" s="73"/>
      <c r="AA6771" s="73">
        <v>15.0</v>
      </c>
      <c r="AB6771" s="4"/>
      <c r="AC6771" s="74"/>
      <c r="AD6771" s="75"/>
      <c r="AE6771" s="75"/>
      <c r="AF6771" s="76"/>
      <c r="AJ6771" s="90"/>
      <c r="AK6771" s="18"/>
      <c r="AL6771" s="18">
        <f t="shared" si="582"/>
        <v>0</v>
      </c>
      <c r="AO6771" s="8">
        <v>5.312745131040869</v>
      </c>
      <c r="AT6771" s="18"/>
      <c r="AU6771" s="91"/>
    </row>
    <row r="6772" ht="24.0" customHeight="1">
      <c r="A6772" s="79">
        <v>6201016.0</v>
      </c>
      <c r="B6772" s="80" t="s">
        <v>7271</v>
      </c>
      <c r="C6772" s="81" t="str">
        <f t="shared" si="580"/>
        <v/>
      </c>
      <c r="D6772" s="82">
        <v>29.99</v>
      </c>
      <c r="E6772" s="94" t="s">
        <v>245</v>
      </c>
      <c r="F6772" s="84">
        <f t="shared" si="581"/>
        <v>36.5878</v>
      </c>
      <c r="G6772" s="85" t="s">
        <v>274</v>
      </c>
      <c r="H6772" s="69"/>
      <c r="I6772" s="208"/>
      <c r="J6772" s="108"/>
      <c r="K6772" s="88"/>
      <c r="N6772" s="18"/>
      <c r="P6772" s="4"/>
      <c r="Q6772" s="4"/>
      <c r="R6772" s="4"/>
      <c r="S6772" s="21"/>
      <c r="T6772" s="21"/>
      <c r="V6772" s="89"/>
      <c r="Z6772" s="73"/>
      <c r="AA6772" s="73">
        <v>15.0</v>
      </c>
      <c r="AB6772" s="4"/>
      <c r="AC6772" s="74"/>
      <c r="AD6772" s="75"/>
      <c r="AE6772" s="75"/>
      <c r="AF6772" s="76"/>
      <c r="AJ6772" s="90"/>
      <c r="AK6772" s="18"/>
      <c r="AL6772" s="18">
        <f t="shared" si="582"/>
        <v>0</v>
      </c>
      <c r="AO6772" s="8">
        <v>0.18511290201007558</v>
      </c>
      <c r="AT6772" s="18"/>
      <c r="AU6772" s="91"/>
    </row>
    <row r="6773" ht="24.0" customHeight="1">
      <c r="A6773" s="79">
        <v>6201017.0</v>
      </c>
      <c r="B6773" s="80" t="s">
        <v>7272</v>
      </c>
      <c r="C6773" s="81" t="str">
        <f t="shared" si="580"/>
        <v/>
      </c>
      <c r="D6773" s="82">
        <v>34.61</v>
      </c>
      <c r="E6773" s="94" t="s">
        <v>372</v>
      </c>
      <c r="F6773" s="84">
        <f t="shared" si="581"/>
        <v>42.2242</v>
      </c>
      <c r="G6773" s="85" t="s">
        <v>274</v>
      </c>
      <c r="H6773" s="69"/>
      <c r="I6773" s="208"/>
      <c r="J6773" s="108"/>
      <c r="K6773" s="88"/>
      <c r="N6773" s="18"/>
      <c r="P6773" s="4"/>
      <c r="Q6773" s="4"/>
      <c r="R6773" s="4"/>
      <c r="S6773" s="21"/>
      <c r="T6773" s="21"/>
      <c r="V6773" s="89"/>
      <c r="Z6773" s="73"/>
      <c r="AA6773" s="73">
        <v>15.0</v>
      </c>
      <c r="AB6773" s="4"/>
      <c r="AC6773" s="74"/>
      <c r="AD6773" s="75"/>
      <c r="AE6773" s="75"/>
      <c r="AF6773" s="76"/>
      <c r="AJ6773" s="90"/>
      <c r="AK6773" s="18"/>
      <c r="AL6773" s="18">
        <f t="shared" si="582"/>
        <v>0</v>
      </c>
      <c r="AO6773" s="8">
        <v>0.693247374751813</v>
      </c>
      <c r="AT6773" s="18"/>
      <c r="AU6773" s="91"/>
    </row>
    <row r="6774" ht="24.0" customHeight="1">
      <c r="A6774" s="79">
        <v>6201018.0</v>
      </c>
      <c r="B6774" s="80" t="s">
        <v>7273</v>
      </c>
      <c r="C6774" s="81" t="str">
        <f t="shared" si="580"/>
        <v/>
      </c>
      <c r="D6774" s="82">
        <v>39.22</v>
      </c>
      <c r="E6774" s="94" t="s">
        <v>245</v>
      </c>
      <c r="F6774" s="84">
        <f t="shared" si="581"/>
        <v>47.8484</v>
      </c>
      <c r="G6774" s="85" t="s">
        <v>246</v>
      </c>
      <c r="H6774" s="69"/>
      <c r="I6774" s="208"/>
      <c r="J6774" s="108"/>
      <c r="K6774" s="88"/>
      <c r="N6774" s="18"/>
      <c r="P6774" s="4"/>
      <c r="Q6774" s="4"/>
      <c r="R6774" s="4"/>
      <c r="S6774" s="21"/>
      <c r="T6774" s="21"/>
      <c r="V6774" s="89"/>
      <c r="Z6774" s="73"/>
      <c r="AA6774" s="73">
        <v>15.0</v>
      </c>
      <c r="AB6774" s="4"/>
      <c r="AC6774" s="74"/>
      <c r="AD6774" s="75"/>
      <c r="AE6774" s="75"/>
      <c r="AF6774" s="76"/>
      <c r="AJ6774" s="90"/>
      <c r="AK6774" s="18"/>
      <c r="AL6774" s="18">
        <f t="shared" si="582"/>
        <v>0</v>
      </c>
      <c r="AO6774" s="8">
        <v>1.3691435690127354</v>
      </c>
      <c r="AT6774" s="18"/>
      <c r="AU6774" s="91"/>
    </row>
    <row r="6775" ht="24.0" customHeight="1">
      <c r="A6775" s="79">
        <v>6201019.0</v>
      </c>
      <c r="B6775" s="80" t="s">
        <v>7274</v>
      </c>
      <c r="C6775" s="81" t="str">
        <f t="shared" si="580"/>
        <v/>
      </c>
      <c r="D6775" s="82">
        <v>41.53</v>
      </c>
      <c r="E6775" s="94" t="s">
        <v>245</v>
      </c>
      <c r="F6775" s="84">
        <f t="shared" si="581"/>
        <v>50.6666</v>
      </c>
      <c r="G6775" s="85" t="s">
        <v>246</v>
      </c>
      <c r="H6775" s="69"/>
      <c r="I6775" s="208"/>
      <c r="J6775" s="108"/>
      <c r="K6775" s="88"/>
      <c r="N6775" s="18"/>
      <c r="P6775" s="4"/>
      <c r="Q6775" s="4"/>
      <c r="R6775" s="4"/>
      <c r="S6775" s="21"/>
      <c r="T6775" s="21"/>
      <c r="V6775" s="89"/>
      <c r="Z6775" s="73"/>
      <c r="AA6775" s="73">
        <v>15.0</v>
      </c>
      <c r="AB6775" s="4"/>
      <c r="AC6775" s="74"/>
      <c r="AD6775" s="75"/>
      <c r="AE6775" s="75"/>
      <c r="AF6775" s="76"/>
      <c r="AJ6775" s="90"/>
      <c r="AK6775" s="18"/>
      <c r="AL6775" s="18">
        <f t="shared" si="582"/>
        <v>0</v>
      </c>
      <c r="AO6775" s="8">
        <v>0.9553505212279543</v>
      </c>
      <c r="AT6775" s="18"/>
      <c r="AU6775" s="91"/>
    </row>
    <row r="6776" ht="24.0" customHeight="1">
      <c r="A6776" s="79">
        <v>6201020.0</v>
      </c>
      <c r="B6776" s="80" t="s">
        <v>7275</v>
      </c>
      <c r="C6776" s="81" t="str">
        <f t="shared" si="580"/>
        <v/>
      </c>
      <c r="D6776" s="82">
        <v>53.07</v>
      </c>
      <c r="E6776" s="94" t="s">
        <v>245</v>
      </c>
      <c r="F6776" s="84">
        <f t="shared" si="581"/>
        <v>64.7454</v>
      </c>
      <c r="G6776" s="85" t="s">
        <v>246</v>
      </c>
      <c r="H6776" s="69"/>
      <c r="I6776" s="208"/>
      <c r="J6776" s="108"/>
      <c r="K6776" s="88"/>
      <c r="N6776" s="18"/>
      <c r="P6776" s="4"/>
      <c r="Q6776" s="4"/>
      <c r="R6776" s="4"/>
      <c r="S6776" s="21"/>
      <c r="T6776" s="21"/>
      <c r="V6776" s="89"/>
      <c r="Z6776" s="73"/>
      <c r="AA6776" s="73">
        <v>15.0</v>
      </c>
      <c r="AB6776" s="4"/>
      <c r="AC6776" s="74"/>
      <c r="AD6776" s="75"/>
      <c r="AE6776" s="75"/>
      <c r="AF6776" s="76"/>
      <c r="AJ6776" s="90"/>
      <c r="AK6776" s="18"/>
      <c r="AL6776" s="18">
        <f t="shared" si="582"/>
        <v>0</v>
      </c>
      <c r="AO6776" s="8">
        <v>0.9917124244609624</v>
      </c>
      <c r="AT6776" s="18"/>
      <c r="AU6776" s="91"/>
    </row>
    <row r="6777" ht="24.0" customHeight="1">
      <c r="A6777" s="79">
        <v>6201021.0</v>
      </c>
      <c r="B6777" s="80" t="s">
        <v>7276</v>
      </c>
      <c r="C6777" s="81" t="str">
        <f t="shared" si="580"/>
        <v/>
      </c>
      <c r="D6777" s="82">
        <v>57.68</v>
      </c>
      <c r="E6777" s="94" t="s">
        <v>245</v>
      </c>
      <c r="F6777" s="84">
        <f t="shared" si="581"/>
        <v>70.3696</v>
      </c>
      <c r="G6777" s="85" t="s">
        <v>246</v>
      </c>
      <c r="H6777" s="69"/>
      <c r="I6777" s="208"/>
      <c r="J6777" s="108"/>
      <c r="K6777" s="88"/>
      <c r="N6777" s="18"/>
      <c r="P6777" s="4"/>
      <c r="Q6777" s="4"/>
      <c r="R6777" s="4"/>
      <c r="S6777" s="21"/>
      <c r="T6777" s="21"/>
      <c r="V6777" s="89"/>
      <c r="Z6777" s="73"/>
      <c r="AA6777" s="73">
        <v>15.0</v>
      </c>
      <c r="AB6777" s="4"/>
      <c r="AC6777" s="74"/>
      <c r="AD6777" s="75"/>
      <c r="AE6777" s="75"/>
      <c r="AF6777" s="76"/>
      <c r="AJ6777" s="90"/>
      <c r="AK6777" s="18"/>
      <c r="AL6777" s="18">
        <f t="shared" si="582"/>
        <v>0</v>
      </c>
      <c r="AO6777" s="8">
        <v>1.6293346797687596</v>
      </c>
      <c r="AT6777" s="18"/>
      <c r="AU6777" s="91"/>
    </row>
    <row r="6778" ht="24.0" customHeight="1">
      <c r="A6778" s="79">
        <v>6201022.0</v>
      </c>
      <c r="B6778" s="80" t="s">
        <v>7277</v>
      </c>
      <c r="C6778" s="81" t="str">
        <f t="shared" si="580"/>
        <v/>
      </c>
      <c r="D6778" s="82">
        <v>76.15</v>
      </c>
      <c r="E6778" s="94" t="s">
        <v>245</v>
      </c>
      <c r="F6778" s="84">
        <f t="shared" si="581"/>
        <v>92.903</v>
      </c>
      <c r="G6778" s="85" t="s">
        <v>252</v>
      </c>
      <c r="H6778" s="69"/>
      <c r="I6778" s="208"/>
      <c r="J6778" s="108"/>
      <c r="K6778" s="88"/>
      <c r="N6778" s="18"/>
      <c r="P6778" s="4"/>
      <c r="Q6778" s="4"/>
      <c r="R6778" s="4"/>
      <c r="S6778" s="21"/>
      <c r="T6778" s="21"/>
      <c r="V6778" s="89"/>
      <c r="Z6778" s="73"/>
      <c r="AA6778" s="73">
        <v>15.0</v>
      </c>
      <c r="AB6778" s="4"/>
      <c r="AC6778" s="74"/>
      <c r="AD6778" s="75"/>
      <c r="AE6778" s="75"/>
      <c r="AF6778" s="76"/>
      <c r="AJ6778" s="90"/>
      <c r="AK6778" s="18"/>
      <c r="AL6778" s="18">
        <f t="shared" si="582"/>
        <v>0</v>
      </c>
      <c r="AO6778" s="8">
        <v>0.6360245016546191</v>
      </c>
      <c r="AT6778" s="18"/>
      <c r="AU6778" s="91"/>
    </row>
    <row r="6779" ht="24.0" customHeight="1">
      <c r="A6779" s="79">
        <v>6201023.0</v>
      </c>
      <c r="B6779" s="80" t="s">
        <v>7278</v>
      </c>
      <c r="C6779" s="81" t="str">
        <f t="shared" si="580"/>
        <v/>
      </c>
      <c r="D6779" s="82">
        <v>99.21</v>
      </c>
      <c r="E6779" s="94" t="s">
        <v>245</v>
      </c>
      <c r="F6779" s="84">
        <f t="shared" si="581"/>
        <v>121.0362</v>
      </c>
      <c r="G6779" s="85" t="s">
        <v>246</v>
      </c>
      <c r="H6779" s="69"/>
      <c r="I6779" s="208"/>
      <c r="J6779" s="108"/>
      <c r="K6779" s="88"/>
      <c r="N6779" s="18"/>
      <c r="P6779" s="4"/>
      <c r="Q6779" s="4"/>
      <c r="R6779" s="4"/>
      <c r="S6779" s="21"/>
      <c r="T6779" s="21"/>
      <c r="V6779" s="89"/>
      <c r="Z6779" s="73"/>
      <c r="AA6779" s="73">
        <v>15.0</v>
      </c>
      <c r="AB6779" s="4"/>
      <c r="AC6779" s="74"/>
      <c r="AD6779" s="75"/>
      <c r="AE6779" s="75"/>
      <c r="AF6779" s="76"/>
      <c r="AJ6779" s="90"/>
      <c r="AK6779" s="18"/>
      <c r="AL6779" s="18">
        <f t="shared" si="582"/>
        <v>0</v>
      </c>
      <c r="AO6779" s="8">
        <v>1.5303204459758482</v>
      </c>
      <c r="AT6779" s="18"/>
      <c r="AU6779" s="91"/>
    </row>
    <row r="6780" ht="24.0" customHeight="1">
      <c r="A6780" s="79">
        <v>6201024.0</v>
      </c>
      <c r="B6780" s="80" t="s">
        <v>7279</v>
      </c>
      <c r="C6780" s="81" t="str">
        <f t="shared" si="580"/>
        <v/>
      </c>
      <c r="D6780" s="82">
        <v>133.82</v>
      </c>
      <c r="E6780" s="94" t="s">
        <v>245</v>
      </c>
      <c r="F6780" s="84">
        <f t="shared" si="581"/>
        <v>163.2604</v>
      </c>
      <c r="G6780" s="85" t="s">
        <v>246</v>
      </c>
      <c r="H6780" s="69"/>
      <c r="I6780" s="208"/>
      <c r="J6780" s="108"/>
      <c r="K6780" s="88"/>
      <c r="N6780" s="18"/>
      <c r="P6780" s="4"/>
      <c r="Q6780" s="4"/>
      <c r="R6780" s="4"/>
      <c r="S6780" s="21"/>
      <c r="T6780" s="21"/>
      <c r="V6780" s="89"/>
      <c r="Z6780" s="73"/>
      <c r="AA6780" s="73">
        <v>15.0</v>
      </c>
      <c r="AB6780" s="4"/>
      <c r="AC6780" s="74"/>
      <c r="AD6780" s="75"/>
      <c r="AE6780" s="75"/>
      <c r="AF6780" s="76"/>
      <c r="AJ6780" s="90"/>
      <c r="AK6780" s="18"/>
      <c r="AL6780" s="18">
        <f t="shared" si="582"/>
        <v>0</v>
      </c>
      <c r="AO6780" s="8">
        <v>2.268989365948534</v>
      </c>
      <c r="AT6780" s="18"/>
      <c r="AU6780" s="91"/>
    </row>
    <row r="6781" ht="24.0" customHeight="1">
      <c r="A6781" s="79">
        <v>6201220.0</v>
      </c>
      <c r="B6781" s="80" t="s">
        <v>7280</v>
      </c>
      <c r="C6781" s="81" t="str">
        <f t="shared" si="580"/>
        <v/>
      </c>
      <c r="D6781" s="82">
        <v>27.3</v>
      </c>
      <c r="E6781" s="94" t="s">
        <v>245</v>
      </c>
      <c r="F6781" s="84">
        <f t="shared" si="581"/>
        <v>33.306</v>
      </c>
      <c r="G6781" s="85" t="s">
        <v>246</v>
      </c>
      <c r="H6781" s="69"/>
      <c r="I6781" s="208"/>
      <c r="J6781" s="108"/>
      <c r="K6781" s="88"/>
      <c r="N6781" s="18"/>
      <c r="P6781" s="4"/>
      <c r="Q6781" s="4"/>
      <c r="R6781" s="4"/>
      <c r="S6781" s="21"/>
      <c r="T6781" s="21"/>
      <c r="V6781" s="89"/>
      <c r="Z6781" s="73"/>
      <c r="AA6781" s="73">
        <v>15.0</v>
      </c>
      <c r="AB6781" s="4"/>
      <c r="AC6781" s="74"/>
      <c r="AD6781" s="75"/>
      <c r="AE6781" s="75"/>
      <c r="AF6781" s="76"/>
      <c r="AJ6781" s="90"/>
      <c r="AK6781" s="18"/>
      <c r="AL6781" s="18">
        <f t="shared" si="582"/>
        <v>0</v>
      </c>
      <c r="AO6781" s="8">
        <v>1.0657868518380678</v>
      </c>
      <c r="AT6781" s="18"/>
      <c r="AU6781" s="91"/>
    </row>
    <row r="6782" ht="24.0" customHeight="1">
      <c r="A6782" s="79">
        <v>6201221.0</v>
      </c>
      <c r="B6782" s="80" t="s">
        <v>7281</v>
      </c>
      <c r="C6782" s="81" t="str">
        <f t="shared" si="580"/>
        <v/>
      </c>
      <c r="D6782" s="82">
        <v>24.38</v>
      </c>
      <c r="E6782" s="94" t="s">
        <v>245</v>
      </c>
      <c r="F6782" s="84">
        <f t="shared" si="581"/>
        <v>29.7436</v>
      </c>
      <c r="G6782" s="85" t="s">
        <v>252</v>
      </c>
      <c r="H6782" s="69"/>
      <c r="I6782" s="208"/>
      <c r="J6782" s="108"/>
      <c r="K6782" s="88"/>
      <c r="N6782" s="18"/>
      <c r="P6782" s="4"/>
      <c r="Q6782" s="4"/>
      <c r="R6782" s="4"/>
      <c r="S6782" s="21"/>
      <c r="T6782" s="21"/>
      <c r="V6782" s="89"/>
      <c r="Z6782" s="73"/>
      <c r="AA6782" s="73">
        <v>15.0</v>
      </c>
      <c r="AB6782" s="4"/>
      <c r="AC6782" s="74"/>
      <c r="AD6782" s="75"/>
      <c r="AE6782" s="75"/>
      <c r="AF6782" s="76"/>
      <c r="AJ6782" s="90"/>
      <c r="AK6782" s="18"/>
      <c r="AL6782" s="18">
        <f t="shared" si="582"/>
        <v>0</v>
      </c>
      <c r="AO6782" s="8">
        <v>1.7283159429487533</v>
      </c>
      <c r="AT6782" s="18"/>
      <c r="AU6782" s="91"/>
    </row>
    <row r="6783" ht="24.0" customHeight="1">
      <c r="A6783" s="79">
        <v>6201222.0</v>
      </c>
      <c r="B6783" s="80" t="s">
        <v>7282</v>
      </c>
      <c r="C6783" s="81" t="str">
        <f t="shared" si="580"/>
        <v/>
      </c>
      <c r="D6783" s="82">
        <v>30.34</v>
      </c>
      <c r="E6783" s="94" t="s">
        <v>372</v>
      </c>
      <c r="F6783" s="84">
        <f t="shared" si="581"/>
        <v>37.0148</v>
      </c>
      <c r="G6783" s="85" t="s">
        <v>246</v>
      </c>
      <c r="H6783" s="69"/>
      <c r="I6783" s="208"/>
      <c r="J6783" s="108"/>
      <c r="K6783" s="88"/>
      <c r="N6783" s="18"/>
      <c r="P6783" s="4"/>
      <c r="Q6783" s="4"/>
      <c r="R6783" s="4"/>
      <c r="S6783" s="21"/>
      <c r="T6783" s="21"/>
      <c r="V6783" s="89"/>
      <c r="Z6783" s="73"/>
      <c r="AA6783" s="73">
        <v>15.0</v>
      </c>
      <c r="AB6783" s="4"/>
      <c r="AC6783" s="74"/>
      <c r="AD6783" s="75"/>
      <c r="AE6783" s="75"/>
      <c r="AF6783" s="76"/>
      <c r="AJ6783" s="90"/>
      <c r="AK6783" s="18"/>
      <c r="AL6783" s="18">
        <f t="shared" si="582"/>
        <v>0</v>
      </c>
      <c r="AO6783" s="8">
        <v>2.7285973425538463</v>
      </c>
      <c r="AT6783" s="18"/>
      <c r="AU6783" s="91"/>
    </row>
    <row r="6784" ht="24.0" customHeight="1">
      <c r="A6784" s="79">
        <v>6201223.0</v>
      </c>
      <c r="B6784" s="80" t="s">
        <v>7283</v>
      </c>
      <c r="C6784" s="81" t="str">
        <f t="shared" si="580"/>
        <v/>
      </c>
      <c r="D6784" s="82">
        <v>31.42</v>
      </c>
      <c r="E6784" s="94" t="s">
        <v>245</v>
      </c>
      <c r="F6784" s="84">
        <f t="shared" si="581"/>
        <v>38.3324</v>
      </c>
      <c r="G6784" s="85" t="s">
        <v>246</v>
      </c>
      <c r="H6784" s="69"/>
      <c r="I6784" s="208"/>
      <c r="J6784" s="108"/>
      <c r="K6784" s="88"/>
      <c r="N6784" s="18"/>
      <c r="P6784" s="4"/>
      <c r="Q6784" s="4"/>
      <c r="R6784" s="4"/>
      <c r="S6784" s="21"/>
      <c r="T6784" s="21"/>
      <c r="V6784" s="89"/>
      <c r="Z6784" s="73"/>
      <c r="AA6784" s="73">
        <v>15.0</v>
      </c>
      <c r="AB6784" s="4"/>
      <c r="AC6784" s="74"/>
      <c r="AD6784" s="75"/>
      <c r="AE6784" s="75"/>
      <c r="AF6784" s="76"/>
      <c r="AJ6784" s="90"/>
      <c r="AK6784" s="18"/>
      <c r="AL6784" s="18">
        <f t="shared" si="582"/>
        <v>0</v>
      </c>
      <c r="AO6784" s="8">
        <v>3.8397034729519595</v>
      </c>
      <c r="AT6784" s="18"/>
      <c r="AU6784" s="91"/>
    </row>
    <row r="6785" ht="24.0" customHeight="1">
      <c r="A6785" s="79">
        <v>6201210.0</v>
      </c>
      <c r="B6785" s="80" t="s">
        <v>7284</v>
      </c>
      <c r="C6785" s="81" t="str">
        <f t="shared" si="580"/>
        <v/>
      </c>
      <c r="D6785" s="82">
        <v>28.25</v>
      </c>
      <c r="E6785" s="94" t="s">
        <v>245</v>
      </c>
      <c r="F6785" s="84">
        <f t="shared" si="581"/>
        <v>34.465</v>
      </c>
      <c r="G6785" s="85" t="s">
        <v>246</v>
      </c>
      <c r="H6785" s="69"/>
      <c r="I6785" s="208"/>
      <c r="J6785" s="108"/>
      <c r="K6785" s="88"/>
      <c r="N6785" s="18"/>
      <c r="P6785" s="4"/>
      <c r="Q6785" s="4"/>
      <c r="R6785" s="4"/>
      <c r="S6785" s="21"/>
      <c r="T6785" s="21"/>
      <c r="V6785" s="89"/>
      <c r="Z6785" s="73"/>
      <c r="AA6785" s="73">
        <v>15.0</v>
      </c>
      <c r="AB6785" s="4"/>
      <c r="AC6785" s="74"/>
      <c r="AD6785" s="75"/>
      <c r="AE6785" s="75"/>
      <c r="AF6785" s="76"/>
      <c r="AJ6785" s="90"/>
      <c r="AK6785" s="18"/>
      <c r="AL6785" s="18">
        <f t="shared" si="582"/>
        <v>0</v>
      </c>
      <c r="AO6785" s="8">
        <v>1.0657868518380678</v>
      </c>
      <c r="AT6785" s="18"/>
      <c r="AU6785" s="91"/>
    </row>
    <row r="6786" ht="24.0" customHeight="1">
      <c r="A6786" s="79">
        <v>6201025.0</v>
      </c>
      <c r="B6786" s="80" t="s">
        <v>7285</v>
      </c>
      <c r="C6786" s="81" t="str">
        <f t="shared" si="580"/>
        <v/>
      </c>
      <c r="D6786" s="82">
        <v>34.61</v>
      </c>
      <c r="E6786" s="94" t="s">
        <v>245</v>
      </c>
      <c r="F6786" s="84">
        <f t="shared" si="581"/>
        <v>42.2242</v>
      </c>
      <c r="G6786" s="85" t="s">
        <v>246</v>
      </c>
      <c r="H6786" s="69"/>
      <c r="I6786" s="208"/>
      <c r="J6786" s="108"/>
      <c r="K6786" s="88"/>
      <c r="N6786" s="18"/>
      <c r="P6786" s="4"/>
      <c r="Q6786" s="4"/>
      <c r="R6786" s="4"/>
      <c r="S6786" s="21"/>
      <c r="T6786" s="21"/>
      <c r="V6786" s="89"/>
      <c r="Z6786" s="73"/>
      <c r="AA6786" s="73">
        <v>15.0</v>
      </c>
      <c r="AB6786" s="4"/>
      <c r="AC6786" s="74"/>
      <c r="AD6786" s="75"/>
      <c r="AE6786" s="75"/>
      <c r="AF6786" s="76"/>
      <c r="AJ6786" s="90"/>
      <c r="AK6786" s="18"/>
      <c r="AL6786" s="18">
        <f t="shared" si="582"/>
        <v>0</v>
      </c>
      <c r="AO6786" s="8">
        <v>1.0657868518380678</v>
      </c>
      <c r="AT6786" s="18"/>
      <c r="AU6786" s="91"/>
    </row>
    <row r="6787" ht="24.0" customHeight="1">
      <c r="A6787" s="79">
        <v>6201026.0</v>
      </c>
      <c r="B6787" s="80" t="s">
        <v>7286</v>
      </c>
      <c r="C6787" s="81" t="str">
        <f t="shared" si="580"/>
        <v/>
      </c>
      <c r="D6787" s="82">
        <v>41.53</v>
      </c>
      <c r="E6787" s="94" t="s">
        <v>245</v>
      </c>
      <c r="F6787" s="84">
        <f t="shared" si="581"/>
        <v>50.6666</v>
      </c>
      <c r="G6787" s="85" t="s">
        <v>252</v>
      </c>
      <c r="H6787" s="69"/>
      <c r="I6787" s="208"/>
      <c r="J6787" s="108"/>
      <c r="K6787" s="88"/>
      <c r="N6787" s="18"/>
      <c r="P6787" s="4"/>
      <c r="Q6787" s="4"/>
      <c r="R6787" s="4"/>
      <c r="S6787" s="21"/>
      <c r="T6787" s="21"/>
      <c r="V6787" s="89"/>
      <c r="Z6787" s="73"/>
      <c r="AA6787" s="73">
        <v>15.0</v>
      </c>
      <c r="AB6787" s="4"/>
      <c r="AC6787" s="74"/>
      <c r="AD6787" s="75"/>
      <c r="AE6787" s="75"/>
      <c r="AF6787" s="76"/>
      <c r="AJ6787" s="90"/>
      <c r="AK6787" s="18"/>
      <c r="AL6787" s="18">
        <f t="shared" si="582"/>
        <v>0</v>
      </c>
      <c r="AO6787" s="8">
        <v>1.7283159429487533</v>
      </c>
      <c r="AT6787" s="18"/>
      <c r="AU6787" s="91"/>
    </row>
    <row r="6788" ht="24.0" customHeight="1">
      <c r="A6788" s="79">
        <v>6201027.0</v>
      </c>
      <c r="B6788" s="80" t="s">
        <v>7287</v>
      </c>
      <c r="C6788" s="81" t="str">
        <f t="shared" si="580"/>
        <v/>
      </c>
      <c r="D6788" s="82">
        <v>50.76</v>
      </c>
      <c r="E6788" s="94" t="s">
        <v>245</v>
      </c>
      <c r="F6788" s="84">
        <f t="shared" si="581"/>
        <v>61.9272</v>
      </c>
      <c r="G6788" s="85" t="s">
        <v>246</v>
      </c>
      <c r="H6788" s="69"/>
      <c r="I6788" s="208"/>
      <c r="J6788" s="108"/>
      <c r="K6788" s="88"/>
      <c r="N6788" s="18"/>
      <c r="P6788" s="4"/>
      <c r="Q6788" s="4"/>
      <c r="R6788" s="4"/>
      <c r="S6788" s="21"/>
      <c r="T6788" s="21"/>
      <c r="V6788" s="89"/>
      <c r="Z6788" s="73"/>
      <c r="AA6788" s="73">
        <v>15.0</v>
      </c>
      <c r="AB6788" s="4"/>
      <c r="AC6788" s="74"/>
      <c r="AD6788" s="75"/>
      <c r="AE6788" s="75"/>
      <c r="AF6788" s="76"/>
      <c r="AJ6788" s="90"/>
      <c r="AK6788" s="18"/>
      <c r="AL6788" s="18">
        <f t="shared" si="582"/>
        <v>0</v>
      </c>
      <c r="AO6788" s="8">
        <v>2.7285973425538463</v>
      </c>
      <c r="AT6788" s="18"/>
      <c r="AU6788" s="91"/>
    </row>
    <row r="6789" ht="24.0" customHeight="1">
      <c r="A6789" s="79">
        <v>6201219.0</v>
      </c>
      <c r="B6789" s="80" t="s">
        <v>7288</v>
      </c>
      <c r="C6789" s="81" t="str">
        <f t="shared" si="580"/>
        <v/>
      </c>
      <c r="D6789" s="82">
        <v>58.92</v>
      </c>
      <c r="E6789" s="94" t="s">
        <v>245</v>
      </c>
      <c r="F6789" s="84">
        <f t="shared" si="581"/>
        <v>71.8824</v>
      </c>
      <c r="G6789" s="85" t="s">
        <v>246</v>
      </c>
      <c r="H6789" s="69"/>
      <c r="I6789" s="208"/>
      <c r="J6789" s="108"/>
      <c r="K6789" s="88"/>
      <c r="N6789" s="18"/>
      <c r="P6789" s="4"/>
      <c r="Q6789" s="4"/>
      <c r="R6789" s="4"/>
      <c r="S6789" s="21"/>
      <c r="T6789" s="21"/>
      <c r="V6789" s="89"/>
      <c r="Z6789" s="73"/>
      <c r="AA6789" s="73">
        <v>15.0</v>
      </c>
      <c r="AB6789" s="4"/>
      <c r="AC6789" s="74"/>
      <c r="AD6789" s="75"/>
      <c r="AE6789" s="75"/>
      <c r="AF6789" s="76"/>
      <c r="AJ6789" s="90"/>
      <c r="AK6789" s="18"/>
      <c r="AL6789" s="18">
        <f t="shared" si="582"/>
        <v>0</v>
      </c>
      <c r="AO6789" s="8">
        <v>3.8397034729519595</v>
      </c>
      <c r="AT6789" s="18"/>
      <c r="AU6789" s="91"/>
    </row>
    <row r="6790" ht="24.0" customHeight="1">
      <c r="A6790" s="79">
        <v>6201028.0</v>
      </c>
      <c r="B6790" s="80" t="s">
        <v>7289</v>
      </c>
      <c r="C6790" s="81" t="str">
        <f t="shared" si="580"/>
        <v/>
      </c>
      <c r="D6790" s="82">
        <v>76.15</v>
      </c>
      <c r="E6790" s="94" t="s">
        <v>245</v>
      </c>
      <c r="F6790" s="84">
        <f t="shared" si="581"/>
        <v>92.903</v>
      </c>
      <c r="G6790" s="85" t="s">
        <v>246</v>
      </c>
      <c r="H6790" s="69"/>
      <c r="I6790" s="208"/>
      <c r="J6790" s="108"/>
      <c r="K6790" s="88"/>
      <c r="N6790" s="18"/>
      <c r="P6790" s="4"/>
      <c r="Q6790" s="4"/>
      <c r="R6790" s="4"/>
      <c r="S6790" s="21"/>
      <c r="T6790" s="21"/>
      <c r="V6790" s="89"/>
      <c r="Z6790" s="73"/>
      <c r="AA6790" s="73">
        <v>15.0</v>
      </c>
      <c r="AB6790" s="4"/>
      <c r="AC6790" s="74"/>
      <c r="AD6790" s="75"/>
      <c r="AE6790" s="75"/>
      <c r="AF6790" s="76"/>
      <c r="AJ6790" s="90"/>
      <c r="AK6790" s="18"/>
      <c r="AL6790" s="18">
        <f t="shared" si="582"/>
        <v>0</v>
      </c>
      <c r="AO6790" s="8">
        <v>3.8397034729519595</v>
      </c>
      <c r="AT6790" s="18"/>
      <c r="AU6790" s="91"/>
    </row>
    <row r="6791" ht="24.0" customHeight="1">
      <c r="A6791" s="79">
        <v>6201029.0</v>
      </c>
      <c r="B6791" s="80" t="s">
        <v>7290</v>
      </c>
      <c r="C6791" s="81" t="str">
        <f t="shared" si="580"/>
        <v/>
      </c>
      <c r="D6791" s="82">
        <v>89.98</v>
      </c>
      <c r="E6791" s="94" t="s">
        <v>245</v>
      </c>
      <c r="F6791" s="84">
        <f t="shared" si="581"/>
        <v>109.7756</v>
      </c>
      <c r="G6791" s="85" t="s">
        <v>246</v>
      </c>
      <c r="H6791" s="69"/>
      <c r="I6791" s="208"/>
      <c r="J6791" s="108"/>
      <c r="K6791" s="88"/>
      <c r="N6791" s="18"/>
      <c r="P6791" s="4"/>
      <c r="Q6791" s="4"/>
      <c r="R6791" s="4"/>
      <c r="S6791" s="21"/>
      <c r="T6791" s="21"/>
      <c r="V6791" s="89"/>
      <c r="Z6791" s="73"/>
      <c r="AA6791" s="73">
        <v>15.0</v>
      </c>
      <c r="AB6791" s="4"/>
      <c r="AC6791" s="74"/>
      <c r="AD6791" s="75"/>
      <c r="AE6791" s="75"/>
      <c r="AF6791" s="76"/>
      <c r="AJ6791" s="90"/>
      <c r="AK6791" s="18"/>
      <c r="AL6791" s="18">
        <f t="shared" si="582"/>
        <v>0</v>
      </c>
      <c r="AO6791" s="8">
        <v>3.8144775933028</v>
      </c>
      <c r="AT6791" s="18"/>
      <c r="AU6791" s="91"/>
    </row>
    <row r="6792" ht="24.0" customHeight="1">
      <c r="A6792" s="79">
        <v>6201030.0</v>
      </c>
      <c r="B6792" s="80" t="s">
        <v>7291</v>
      </c>
      <c r="C6792" s="81" t="str">
        <f t="shared" si="580"/>
        <v/>
      </c>
      <c r="D6792" s="82">
        <v>113.07</v>
      </c>
      <c r="E6792" s="94" t="s">
        <v>245</v>
      </c>
      <c r="F6792" s="84">
        <f t="shared" si="581"/>
        <v>137.9454</v>
      </c>
      <c r="G6792" s="85" t="s">
        <v>246</v>
      </c>
      <c r="H6792" s="69"/>
      <c r="I6792" s="208"/>
      <c r="J6792" s="108"/>
      <c r="K6792" s="88"/>
      <c r="N6792" s="18"/>
      <c r="P6792" s="4"/>
      <c r="Q6792" s="4"/>
      <c r="R6792" s="4"/>
      <c r="S6792" s="21"/>
      <c r="T6792" s="21"/>
      <c r="V6792" s="89"/>
      <c r="Z6792" s="73"/>
      <c r="AA6792" s="73">
        <v>15.0</v>
      </c>
      <c r="AB6792" s="4"/>
      <c r="AC6792" s="74"/>
      <c r="AD6792" s="75"/>
      <c r="AE6792" s="75"/>
      <c r="AF6792" s="76"/>
      <c r="AJ6792" s="90"/>
      <c r="AK6792" s="18"/>
      <c r="AL6792" s="18">
        <f t="shared" si="582"/>
        <v>0</v>
      </c>
      <c r="AO6792" s="8">
        <v>2.40773656236368</v>
      </c>
      <c r="AT6792" s="18"/>
      <c r="AU6792" s="91"/>
    </row>
    <row r="6793" ht="24.0" customHeight="1">
      <c r="A6793" s="79">
        <v>6201031.0</v>
      </c>
      <c r="B6793" s="80" t="s">
        <v>7292</v>
      </c>
      <c r="C6793" s="81" t="str">
        <f t="shared" si="580"/>
        <v/>
      </c>
      <c r="D6793" s="82">
        <v>133.82</v>
      </c>
      <c r="E6793" s="94" t="s">
        <v>245</v>
      </c>
      <c r="F6793" s="84">
        <f t="shared" si="581"/>
        <v>163.2604</v>
      </c>
      <c r="G6793" s="85" t="s">
        <v>246</v>
      </c>
      <c r="H6793" s="69"/>
      <c r="I6793" s="208"/>
      <c r="J6793" s="108"/>
      <c r="K6793" s="88"/>
      <c r="N6793" s="18"/>
      <c r="P6793" s="4"/>
      <c r="Q6793" s="4"/>
      <c r="R6793" s="4"/>
      <c r="S6793" s="21"/>
      <c r="T6793" s="21"/>
      <c r="V6793" s="89"/>
      <c r="Z6793" s="73"/>
      <c r="AA6793" s="73">
        <v>15.0</v>
      </c>
      <c r="AB6793" s="4"/>
      <c r="AC6793" s="74"/>
      <c r="AD6793" s="75"/>
      <c r="AE6793" s="75"/>
      <c r="AF6793" s="76"/>
      <c r="AJ6793" s="90"/>
      <c r="AK6793" s="18"/>
      <c r="AL6793" s="18">
        <f t="shared" si="582"/>
        <v>0</v>
      </c>
      <c r="AO6793" s="8">
        <v>4.916143626221824</v>
      </c>
      <c r="AT6793" s="18"/>
      <c r="AU6793" s="91"/>
    </row>
    <row r="6794" ht="24.0" customHeight="1">
      <c r="A6794" s="79">
        <v>6201032.0</v>
      </c>
      <c r="B6794" s="80" t="s">
        <v>7293</v>
      </c>
      <c r="C6794" s="81" t="str">
        <f t="shared" si="580"/>
        <v/>
      </c>
      <c r="D6794" s="82">
        <v>179.98</v>
      </c>
      <c r="E6794" s="94" t="s">
        <v>245</v>
      </c>
      <c r="F6794" s="84">
        <f t="shared" si="581"/>
        <v>219.5756</v>
      </c>
      <c r="G6794" s="85" t="s">
        <v>246</v>
      </c>
      <c r="H6794" s="69"/>
      <c r="I6794" s="208"/>
      <c r="J6794" s="108"/>
      <c r="K6794" s="88"/>
      <c r="N6794" s="18"/>
      <c r="P6794" s="4"/>
      <c r="Q6794" s="4"/>
      <c r="R6794" s="4"/>
      <c r="S6794" s="21"/>
      <c r="T6794" s="21"/>
      <c r="V6794" s="89"/>
      <c r="Z6794" s="73"/>
      <c r="AA6794" s="73">
        <v>15.0</v>
      </c>
      <c r="AB6794" s="4"/>
      <c r="AC6794" s="74"/>
      <c r="AD6794" s="75"/>
      <c r="AE6794" s="75"/>
      <c r="AF6794" s="76"/>
      <c r="AJ6794" s="90"/>
      <c r="AK6794" s="18"/>
      <c r="AL6794" s="18">
        <f t="shared" si="582"/>
        <v>0</v>
      </c>
      <c r="AO6794" s="8">
        <v>7.310643345036257</v>
      </c>
      <c r="AT6794" s="18"/>
      <c r="AU6794" s="91"/>
    </row>
    <row r="6795" ht="24.0" customHeight="1">
      <c r="A6795" s="79">
        <v>6201033.0</v>
      </c>
      <c r="B6795" s="80" t="s">
        <v>7294</v>
      </c>
      <c r="C6795" s="81" t="str">
        <f t="shared" si="580"/>
        <v/>
      </c>
      <c r="D6795" s="82">
        <v>223.82</v>
      </c>
      <c r="E6795" s="94" t="s">
        <v>245</v>
      </c>
      <c r="F6795" s="84">
        <f t="shared" si="581"/>
        <v>273.0604</v>
      </c>
      <c r="G6795" s="85" t="s">
        <v>246</v>
      </c>
      <c r="H6795" s="69"/>
      <c r="I6795" s="208"/>
      <c r="J6795" s="108"/>
      <c r="K6795" s="88"/>
      <c r="N6795" s="18"/>
      <c r="P6795" s="4"/>
      <c r="Q6795" s="4"/>
      <c r="R6795" s="4"/>
      <c r="S6795" s="21"/>
      <c r="T6795" s="21"/>
      <c r="V6795" s="89"/>
      <c r="Z6795" s="73"/>
      <c r="AA6795" s="73">
        <v>15.0</v>
      </c>
      <c r="AB6795" s="4"/>
      <c r="AC6795" s="74"/>
      <c r="AD6795" s="75"/>
      <c r="AE6795" s="75"/>
      <c r="AF6795" s="76"/>
      <c r="AJ6795" s="90"/>
      <c r="AK6795" s="18"/>
      <c r="AL6795" s="18">
        <f t="shared" si="582"/>
        <v>0</v>
      </c>
      <c r="AO6795" s="8">
        <v>17.636345012308805</v>
      </c>
      <c r="AT6795" s="18"/>
      <c r="AU6795" s="91"/>
    </row>
    <row r="6796" ht="24.0" customHeight="1">
      <c r="A6796" s="79">
        <v>6201034.0</v>
      </c>
      <c r="B6796" s="80" t="s">
        <v>7295</v>
      </c>
      <c r="C6796" s="81" t="str">
        <f t="shared" si="580"/>
        <v/>
      </c>
      <c r="D6796" s="82">
        <v>39.22</v>
      </c>
      <c r="E6796" s="94" t="s">
        <v>245</v>
      </c>
      <c r="F6796" s="84">
        <f t="shared" si="581"/>
        <v>47.8484</v>
      </c>
      <c r="G6796" s="85" t="s">
        <v>246</v>
      </c>
      <c r="H6796" s="69"/>
      <c r="I6796" s="208"/>
      <c r="J6796" s="108"/>
      <c r="K6796" s="88"/>
      <c r="N6796" s="18"/>
      <c r="P6796" s="4"/>
      <c r="Q6796" s="4"/>
      <c r="R6796" s="4"/>
      <c r="S6796" s="21"/>
      <c r="T6796" s="21"/>
      <c r="V6796" s="89"/>
      <c r="Z6796" s="73"/>
      <c r="AA6796" s="73">
        <v>15.0</v>
      </c>
      <c r="AB6796" s="4"/>
      <c r="AC6796" s="74"/>
      <c r="AD6796" s="75"/>
      <c r="AE6796" s="75"/>
      <c r="AF6796" s="76"/>
      <c r="AJ6796" s="90"/>
      <c r="AK6796" s="18"/>
      <c r="AL6796" s="18">
        <f t="shared" si="582"/>
        <v>0</v>
      </c>
      <c r="AO6796" s="8">
        <v>2.9597662447775304</v>
      </c>
      <c r="AT6796" s="18"/>
      <c r="AU6796" s="91"/>
    </row>
    <row r="6797" ht="24.0" customHeight="1">
      <c r="A6797" s="79">
        <v>6201035.0</v>
      </c>
      <c r="B6797" s="80" t="s">
        <v>7296</v>
      </c>
      <c r="C6797" s="81" t="str">
        <f t="shared" si="580"/>
        <v/>
      </c>
      <c r="D6797" s="82">
        <v>43.84</v>
      </c>
      <c r="E6797" s="94" t="s">
        <v>245</v>
      </c>
      <c r="F6797" s="84">
        <f t="shared" si="581"/>
        <v>53.4848</v>
      </c>
      <c r="G6797" s="85" t="s">
        <v>252</v>
      </c>
      <c r="H6797" s="69"/>
      <c r="I6797" s="208"/>
      <c r="J6797" s="108"/>
      <c r="K6797" s="88"/>
      <c r="N6797" s="18"/>
      <c r="P6797" s="4"/>
      <c r="Q6797" s="4"/>
      <c r="R6797" s="4"/>
      <c r="S6797" s="21"/>
      <c r="T6797" s="21"/>
      <c r="V6797" s="89"/>
      <c r="Z6797" s="73"/>
      <c r="AA6797" s="73">
        <v>15.0</v>
      </c>
      <c r="AB6797" s="4"/>
      <c r="AC6797" s="74"/>
      <c r="AD6797" s="75"/>
      <c r="AE6797" s="75"/>
      <c r="AF6797" s="76"/>
      <c r="AJ6797" s="90"/>
      <c r="AK6797" s="18"/>
      <c r="AL6797" s="18">
        <f t="shared" si="582"/>
        <v>0</v>
      </c>
      <c r="AO6797" s="8">
        <v>2.4670062741351884</v>
      </c>
      <c r="AT6797" s="18"/>
      <c r="AU6797" s="91"/>
    </row>
    <row r="6798" ht="24.0" customHeight="1">
      <c r="A6798" s="79">
        <v>6201036.0</v>
      </c>
      <c r="B6798" s="80" t="s">
        <v>7297</v>
      </c>
      <c r="C6798" s="81" t="str">
        <f t="shared" si="580"/>
        <v/>
      </c>
      <c r="D6798" s="82">
        <v>57.68</v>
      </c>
      <c r="E6798" s="94" t="s">
        <v>245</v>
      </c>
      <c r="F6798" s="84">
        <f t="shared" si="581"/>
        <v>70.3696</v>
      </c>
      <c r="G6798" s="85" t="s">
        <v>246</v>
      </c>
      <c r="H6798" s="69"/>
      <c r="I6798" s="208"/>
      <c r="J6798" s="108"/>
      <c r="K6798" s="88"/>
      <c r="N6798" s="18"/>
      <c r="P6798" s="4"/>
      <c r="Q6798" s="4"/>
      <c r="R6798" s="4"/>
      <c r="S6798" s="21"/>
      <c r="T6798" s="21"/>
      <c r="V6798" s="89"/>
      <c r="Z6798" s="73"/>
      <c r="AA6798" s="73">
        <v>15.0</v>
      </c>
      <c r="AB6798" s="4"/>
      <c r="AC6798" s="74"/>
      <c r="AD6798" s="75"/>
      <c r="AE6798" s="75"/>
      <c r="AF6798" s="76"/>
      <c r="AJ6798" s="90"/>
      <c r="AK6798" s="18"/>
      <c r="AL6798" s="18">
        <f t="shared" si="582"/>
        <v>0</v>
      </c>
      <c r="AO6798" s="8">
        <v>2.401124791238172</v>
      </c>
      <c r="AT6798" s="18"/>
      <c r="AU6798" s="91"/>
    </row>
    <row r="6799" ht="24.0" customHeight="1">
      <c r="A6799" s="79">
        <v>6201037.0</v>
      </c>
      <c r="B6799" s="80" t="s">
        <v>7298</v>
      </c>
      <c r="C6799" s="81" t="str">
        <f t="shared" si="580"/>
        <v/>
      </c>
      <c r="D6799" s="82">
        <v>71.53</v>
      </c>
      <c r="E6799" s="94" t="s">
        <v>245</v>
      </c>
      <c r="F6799" s="84">
        <f t="shared" si="581"/>
        <v>87.2666</v>
      </c>
      <c r="G6799" s="85" t="s">
        <v>246</v>
      </c>
      <c r="H6799" s="69"/>
      <c r="I6799" s="208"/>
      <c r="J6799" s="108"/>
      <c r="K6799" s="88"/>
      <c r="N6799" s="18"/>
      <c r="P6799" s="4"/>
      <c r="Q6799" s="4"/>
      <c r="R6799" s="4"/>
      <c r="S6799" s="21"/>
      <c r="T6799" s="21"/>
      <c r="V6799" s="89"/>
      <c r="Z6799" s="73"/>
      <c r="AA6799" s="73">
        <v>15.0</v>
      </c>
      <c r="AB6799" s="4"/>
      <c r="AC6799" s="74"/>
      <c r="AD6799" s="75"/>
      <c r="AE6799" s="75"/>
      <c r="AF6799" s="76"/>
      <c r="AJ6799" s="90"/>
      <c r="AK6799" s="18"/>
      <c r="AL6799" s="18">
        <f t="shared" si="582"/>
        <v>0</v>
      </c>
      <c r="AO6799" s="8">
        <v>0.5437025532534967</v>
      </c>
      <c r="AT6799" s="18"/>
      <c r="AU6799" s="91"/>
    </row>
    <row r="6800" ht="24.0" customHeight="1">
      <c r="A6800" s="79">
        <v>6201038.0</v>
      </c>
      <c r="B6800" s="80" t="s">
        <v>7299</v>
      </c>
      <c r="C6800" s="81" t="str">
        <f t="shared" si="580"/>
        <v/>
      </c>
      <c r="D6800" s="82">
        <v>71.53</v>
      </c>
      <c r="E6800" s="94" t="s">
        <v>245</v>
      </c>
      <c r="F6800" s="84">
        <f t="shared" si="581"/>
        <v>87.2666</v>
      </c>
      <c r="G6800" s="85" t="s">
        <v>252</v>
      </c>
      <c r="H6800" s="69"/>
      <c r="I6800" s="208"/>
      <c r="J6800" s="108"/>
      <c r="K6800" s="88"/>
      <c r="N6800" s="18"/>
      <c r="P6800" s="4"/>
      <c r="Q6800" s="4"/>
      <c r="R6800" s="4"/>
      <c r="S6800" s="21"/>
      <c r="T6800" s="21"/>
      <c r="V6800" s="89"/>
      <c r="Z6800" s="73"/>
      <c r="AA6800" s="73">
        <v>15.0</v>
      </c>
      <c r="AB6800" s="4"/>
      <c r="AC6800" s="74"/>
      <c r="AD6800" s="75"/>
      <c r="AE6800" s="75"/>
      <c r="AF6800" s="76"/>
      <c r="AJ6800" s="90"/>
      <c r="AK6800" s="18"/>
      <c r="AL6800" s="18">
        <f t="shared" si="582"/>
        <v>0</v>
      </c>
      <c r="AO6800" s="8">
        <v>1.7801873921041904</v>
      </c>
      <c r="AT6800" s="18"/>
      <c r="AU6800" s="91"/>
    </row>
    <row r="6801" ht="24.0" customHeight="1">
      <c r="A6801" s="79">
        <v>6201039.0</v>
      </c>
      <c r="B6801" s="80" t="s">
        <v>7300</v>
      </c>
      <c r="C6801" s="81" t="str">
        <f t="shared" si="580"/>
        <v/>
      </c>
      <c r="D6801" s="82">
        <v>113.07</v>
      </c>
      <c r="E6801" s="94" t="s">
        <v>245</v>
      </c>
      <c r="F6801" s="84">
        <f t="shared" si="581"/>
        <v>137.9454</v>
      </c>
      <c r="G6801" s="85" t="s">
        <v>252</v>
      </c>
      <c r="H6801" s="69"/>
      <c r="I6801" s="208"/>
      <c r="J6801" s="108"/>
      <c r="K6801" s="88"/>
      <c r="N6801" s="18"/>
      <c r="P6801" s="4"/>
      <c r="Q6801" s="4"/>
      <c r="R6801" s="4"/>
      <c r="S6801" s="21"/>
      <c r="T6801" s="21"/>
      <c r="V6801" s="89"/>
      <c r="Z6801" s="73"/>
      <c r="AA6801" s="73">
        <v>15.0</v>
      </c>
      <c r="AB6801" s="4"/>
      <c r="AC6801" s="74"/>
      <c r="AD6801" s="75"/>
      <c r="AE6801" s="75"/>
      <c r="AF6801" s="76"/>
      <c r="AJ6801" s="90"/>
      <c r="AK6801" s="18"/>
      <c r="AL6801" s="18">
        <f t="shared" si="582"/>
        <v>0</v>
      </c>
      <c r="AO6801" s="8">
        <v>3.6749663320287738</v>
      </c>
      <c r="AT6801" s="18"/>
      <c r="AU6801" s="91"/>
    </row>
    <row r="6802" ht="24.0" customHeight="1">
      <c r="A6802" s="79">
        <v>6201040.0</v>
      </c>
      <c r="B6802" s="80" t="s">
        <v>7301</v>
      </c>
      <c r="C6802" s="81" t="str">
        <f t="shared" si="580"/>
        <v/>
      </c>
      <c r="D6802" s="82">
        <v>189.21</v>
      </c>
      <c r="E6802" s="94" t="s">
        <v>245</v>
      </c>
      <c r="F6802" s="84">
        <f t="shared" si="581"/>
        <v>230.8362</v>
      </c>
      <c r="G6802" s="85" t="s">
        <v>252</v>
      </c>
      <c r="H6802" s="69"/>
      <c r="I6802" s="208"/>
      <c r="J6802" s="108"/>
      <c r="K6802" s="88"/>
      <c r="N6802" s="18"/>
      <c r="P6802" s="4"/>
      <c r="Q6802" s="4"/>
      <c r="R6802" s="4"/>
      <c r="S6802" s="21"/>
      <c r="T6802" s="21"/>
      <c r="V6802" s="89"/>
      <c r="Z6802" s="73"/>
      <c r="AA6802" s="73">
        <v>15.0</v>
      </c>
      <c r="AB6802" s="4"/>
      <c r="AC6802" s="74"/>
      <c r="AD6802" s="75"/>
      <c r="AE6802" s="75"/>
      <c r="AF6802" s="76"/>
      <c r="AJ6802" s="90"/>
      <c r="AK6802" s="18"/>
      <c r="AL6802" s="18">
        <f t="shared" si="582"/>
        <v>0</v>
      </c>
      <c r="AO6802" s="8">
        <v>1.986934533853518</v>
      </c>
      <c r="AT6802" s="18"/>
      <c r="AU6802" s="91"/>
    </row>
    <row r="6803" ht="24.0" customHeight="1">
      <c r="A6803" s="79">
        <v>6201224.0</v>
      </c>
      <c r="B6803" s="80" t="s">
        <v>7302</v>
      </c>
      <c r="C6803" s="81" t="str">
        <f t="shared" si="580"/>
        <v/>
      </c>
      <c r="D6803" s="82">
        <v>185.79</v>
      </c>
      <c r="E6803" s="94" t="s">
        <v>245</v>
      </c>
      <c r="F6803" s="84">
        <f t="shared" si="581"/>
        <v>226.6638</v>
      </c>
      <c r="G6803" s="85" t="s">
        <v>246</v>
      </c>
      <c r="H6803" s="69"/>
      <c r="I6803" s="208"/>
      <c r="J6803" s="108"/>
      <c r="K6803" s="88"/>
      <c r="N6803" s="18"/>
      <c r="P6803" s="4"/>
      <c r="Q6803" s="4"/>
      <c r="R6803" s="4"/>
      <c r="S6803" s="21"/>
      <c r="T6803" s="21"/>
      <c r="V6803" s="89"/>
      <c r="Z6803" s="73"/>
      <c r="AA6803" s="73">
        <v>15.0</v>
      </c>
      <c r="AB6803" s="4"/>
      <c r="AC6803" s="74"/>
      <c r="AD6803" s="75"/>
      <c r="AE6803" s="75"/>
      <c r="AF6803" s="76"/>
      <c r="AJ6803" s="90"/>
      <c r="AK6803" s="18"/>
      <c r="AL6803" s="18">
        <f t="shared" si="582"/>
        <v>0</v>
      </c>
      <c r="AO6803" s="8">
        <v>3.6555410269151833</v>
      </c>
      <c r="AT6803" s="18"/>
      <c r="AU6803" s="91"/>
    </row>
    <row r="6804" ht="24.0" customHeight="1">
      <c r="A6804" s="79">
        <v>6201041.0</v>
      </c>
      <c r="B6804" s="80" t="s">
        <v>7303</v>
      </c>
      <c r="C6804" s="81" t="str">
        <f t="shared" si="580"/>
        <v/>
      </c>
      <c r="D6804" s="82">
        <v>269.96</v>
      </c>
      <c r="E6804" s="94" t="s">
        <v>245</v>
      </c>
      <c r="F6804" s="84">
        <f t="shared" si="581"/>
        <v>329.3512</v>
      </c>
      <c r="G6804" s="85" t="s">
        <v>246</v>
      </c>
      <c r="H6804" s="69"/>
      <c r="I6804" s="208"/>
      <c r="J6804" s="108"/>
      <c r="K6804" s="88"/>
      <c r="N6804" s="18"/>
      <c r="P6804" s="4"/>
      <c r="Q6804" s="4"/>
      <c r="R6804" s="4"/>
      <c r="S6804" s="21"/>
      <c r="T6804" s="21"/>
      <c r="V6804" s="89"/>
      <c r="Z6804" s="73"/>
      <c r="AA6804" s="73">
        <v>15.0</v>
      </c>
      <c r="AB6804" s="4"/>
      <c r="AC6804" s="74"/>
      <c r="AD6804" s="75"/>
      <c r="AE6804" s="75"/>
      <c r="AF6804" s="76"/>
      <c r="AJ6804" s="90"/>
      <c r="AK6804" s="18"/>
      <c r="AL6804" s="18">
        <f t="shared" si="582"/>
        <v>0</v>
      </c>
      <c r="AO6804" s="8">
        <v>3.6555410269151833</v>
      </c>
      <c r="AT6804" s="18"/>
      <c r="AU6804" s="91"/>
    </row>
    <row r="6805" ht="24.0" customHeight="1">
      <c r="A6805" s="79">
        <v>6201042.0</v>
      </c>
      <c r="B6805" s="80" t="s">
        <v>7304</v>
      </c>
      <c r="C6805" s="81" t="str">
        <f t="shared" si="580"/>
        <v/>
      </c>
      <c r="D6805" s="82">
        <v>290.73</v>
      </c>
      <c r="E6805" s="94" t="s">
        <v>245</v>
      </c>
      <c r="F6805" s="84">
        <f t="shared" si="581"/>
        <v>354.6906</v>
      </c>
      <c r="G6805" s="85" t="s">
        <v>252</v>
      </c>
      <c r="H6805" s="69"/>
      <c r="I6805" s="208"/>
      <c r="J6805" s="108"/>
      <c r="K6805" s="88"/>
      <c r="N6805" s="18"/>
      <c r="P6805" s="4"/>
      <c r="Q6805" s="4"/>
      <c r="R6805" s="4"/>
      <c r="S6805" s="21"/>
      <c r="T6805" s="21"/>
      <c r="V6805" s="89"/>
      <c r="Z6805" s="73"/>
      <c r="AA6805" s="73">
        <v>15.0</v>
      </c>
      <c r="AB6805" s="4"/>
      <c r="AC6805" s="74"/>
      <c r="AD6805" s="75"/>
      <c r="AE6805" s="75"/>
      <c r="AF6805" s="76"/>
      <c r="AJ6805" s="90"/>
      <c r="AK6805" s="18"/>
      <c r="AL6805" s="18">
        <f t="shared" si="582"/>
        <v>0</v>
      </c>
      <c r="AO6805" s="8">
        <v>2.0888626794062395</v>
      </c>
      <c r="AT6805" s="18"/>
      <c r="AU6805" s="91"/>
    </row>
    <row r="6806" ht="24.0" customHeight="1">
      <c r="A6806" s="79">
        <v>6201043.0</v>
      </c>
      <c r="B6806" s="80" t="s">
        <v>7305</v>
      </c>
      <c r="C6806" s="81" t="str">
        <f t="shared" si="580"/>
        <v/>
      </c>
      <c r="D6806" s="82">
        <v>380.72</v>
      </c>
      <c r="E6806" s="94" t="s">
        <v>245</v>
      </c>
      <c r="F6806" s="84">
        <f t="shared" si="581"/>
        <v>464.4784</v>
      </c>
      <c r="G6806" s="85" t="s">
        <v>246</v>
      </c>
      <c r="H6806" s="69"/>
      <c r="I6806" s="208"/>
      <c r="J6806" s="108"/>
      <c r="K6806" s="88"/>
      <c r="N6806" s="18"/>
      <c r="P6806" s="4"/>
      <c r="Q6806" s="4"/>
      <c r="R6806" s="4"/>
      <c r="S6806" s="21"/>
      <c r="T6806" s="21"/>
      <c r="V6806" s="89"/>
      <c r="Z6806" s="73"/>
      <c r="AA6806" s="73">
        <v>15.0</v>
      </c>
      <c r="AB6806" s="4"/>
      <c r="AC6806" s="74"/>
      <c r="AD6806" s="75"/>
      <c r="AE6806" s="75"/>
      <c r="AF6806" s="76"/>
      <c r="AJ6806" s="90"/>
      <c r="AK6806" s="18"/>
      <c r="AL6806" s="18">
        <f t="shared" si="582"/>
        <v>0</v>
      </c>
      <c r="AO6806" s="8">
        <v>10.368081641753312</v>
      </c>
      <c r="AT6806" s="18"/>
      <c r="AU6806" s="91"/>
    </row>
    <row r="6807" ht="24.0" customHeight="1">
      <c r="A6807" s="79">
        <v>6201225.0</v>
      </c>
      <c r="B6807" s="80" t="s">
        <v>7306</v>
      </c>
      <c r="C6807" s="81" t="str">
        <f t="shared" si="580"/>
        <v/>
      </c>
      <c r="D6807" s="82">
        <v>55.34</v>
      </c>
      <c r="E6807" s="94" t="s">
        <v>245</v>
      </c>
      <c r="F6807" s="84">
        <f t="shared" si="581"/>
        <v>67.5148</v>
      </c>
      <c r="G6807" s="85" t="s">
        <v>274</v>
      </c>
      <c r="H6807" s="69"/>
      <c r="I6807" s="208"/>
      <c r="J6807" s="108"/>
      <c r="K6807" s="88"/>
      <c r="N6807" s="18"/>
      <c r="P6807" s="4"/>
      <c r="Q6807" s="4"/>
      <c r="R6807" s="4"/>
      <c r="S6807" s="21"/>
      <c r="T6807" s="21"/>
      <c r="V6807" s="89"/>
      <c r="Z6807" s="73"/>
      <c r="AA6807" s="73">
        <v>15.0</v>
      </c>
      <c r="AB6807" s="4"/>
      <c r="AC6807" s="74"/>
      <c r="AD6807" s="75"/>
      <c r="AE6807" s="75"/>
      <c r="AF6807" s="76"/>
      <c r="AJ6807" s="90"/>
      <c r="AK6807" s="18"/>
      <c r="AL6807" s="18">
        <f t="shared" si="582"/>
        <v>0</v>
      </c>
      <c r="AO6807" s="8">
        <v>0.29967254051169406</v>
      </c>
      <c r="AT6807" s="18"/>
      <c r="AU6807" s="91"/>
    </row>
    <row r="6808" ht="24.0" customHeight="1">
      <c r="A6808" s="79">
        <v>6201044.0</v>
      </c>
      <c r="B6808" s="80" t="s">
        <v>7307</v>
      </c>
      <c r="C6808" s="81" t="str">
        <f t="shared" si="580"/>
        <v/>
      </c>
      <c r="D6808" s="82">
        <v>50.76</v>
      </c>
      <c r="E6808" s="94" t="s">
        <v>245</v>
      </c>
      <c r="F6808" s="84">
        <f t="shared" si="581"/>
        <v>61.9272</v>
      </c>
      <c r="G6808" s="85" t="s">
        <v>274</v>
      </c>
      <c r="H6808" s="69"/>
      <c r="I6808" s="208"/>
      <c r="J6808" s="108"/>
      <c r="K6808" s="88"/>
      <c r="N6808" s="18"/>
      <c r="P6808" s="4"/>
      <c r="Q6808" s="4"/>
      <c r="R6808" s="4"/>
      <c r="S6808" s="21"/>
      <c r="T6808" s="21"/>
      <c r="V6808" s="89"/>
      <c r="Z6808" s="73"/>
      <c r="AA6808" s="73">
        <v>15.0</v>
      </c>
      <c r="AB6808" s="4"/>
      <c r="AC6808" s="74"/>
      <c r="AD6808" s="75"/>
      <c r="AE6808" s="75"/>
      <c r="AF6808" s="76"/>
      <c r="AJ6808" s="90"/>
      <c r="AK6808" s="18"/>
      <c r="AL6808" s="18">
        <f t="shared" si="582"/>
        <v>0</v>
      </c>
      <c r="AO6808" s="8">
        <v>0.29967254051169406</v>
      </c>
      <c r="AT6808" s="18"/>
      <c r="AU6808" s="91"/>
    </row>
    <row r="6809" ht="24.0" customHeight="1">
      <c r="A6809" s="79">
        <v>6201045.0</v>
      </c>
      <c r="B6809" s="80" t="s">
        <v>7308</v>
      </c>
      <c r="C6809" s="81" t="str">
        <f t="shared" si="580"/>
        <v/>
      </c>
      <c r="D6809" s="82">
        <v>62.31</v>
      </c>
      <c r="E6809" s="94" t="s">
        <v>245</v>
      </c>
      <c r="F6809" s="84">
        <f t="shared" si="581"/>
        <v>76.0182</v>
      </c>
      <c r="G6809" s="85" t="s">
        <v>246</v>
      </c>
      <c r="H6809" s="69"/>
      <c r="I6809" s="208"/>
      <c r="J6809" s="108"/>
      <c r="K6809" s="88"/>
      <c r="N6809" s="18"/>
      <c r="P6809" s="4"/>
      <c r="Q6809" s="4"/>
      <c r="R6809" s="4"/>
      <c r="S6809" s="21"/>
      <c r="T6809" s="21"/>
      <c r="V6809" s="89"/>
      <c r="Z6809" s="73"/>
      <c r="AA6809" s="73">
        <v>15.0</v>
      </c>
      <c r="AB6809" s="4"/>
      <c r="AC6809" s="74"/>
      <c r="AD6809" s="75"/>
      <c r="AE6809" s="75"/>
      <c r="AF6809" s="76"/>
      <c r="AJ6809" s="90"/>
      <c r="AK6809" s="18"/>
      <c r="AL6809" s="18">
        <f t="shared" si="582"/>
        <v>0</v>
      </c>
      <c r="AO6809" s="8">
        <v>126.71021460741468</v>
      </c>
      <c r="AT6809" s="18"/>
      <c r="AU6809" s="91"/>
    </row>
    <row r="6810" ht="24.0" customHeight="1">
      <c r="A6810" s="79">
        <v>6201046.0</v>
      </c>
      <c r="B6810" s="80" t="s">
        <v>7309</v>
      </c>
      <c r="C6810" s="81" t="str">
        <f t="shared" si="580"/>
        <v/>
      </c>
      <c r="D6810" s="82">
        <v>99.21</v>
      </c>
      <c r="E6810" s="94" t="s">
        <v>245</v>
      </c>
      <c r="F6810" s="84">
        <f t="shared" si="581"/>
        <v>121.0362</v>
      </c>
      <c r="G6810" s="85" t="s">
        <v>252</v>
      </c>
      <c r="H6810" s="69"/>
      <c r="I6810" s="208"/>
      <c r="J6810" s="108"/>
      <c r="K6810" s="88"/>
      <c r="N6810" s="18"/>
      <c r="P6810" s="4"/>
      <c r="Q6810" s="4"/>
      <c r="R6810" s="4"/>
      <c r="S6810" s="21"/>
      <c r="T6810" s="21"/>
      <c r="V6810" s="89"/>
      <c r="Z6810" s="73"/>
      <c r="AA6810" s="73">
        <v>15.0</v>
      </c>
      <c r="AB6810" s="4"/>
      <c r="AC6810" s="74"/>
      <c r="AD6810" s="75"/>
      <c r="AE6810" s="75"/>
      <c r="AF6810" s="76"/>
      <c r="AJ6810" s="90"/>
      <c r="AK6810" s="18"/>
      <c r="AL6810" s="18">
        <f t="shared" si="582"/>
        <v>0</v>
      </c>
      <c r="AO6810" s="8">
        <v>4.680980187690829</v>
      </c>
      <c r="AT6810" s="18"/>
      <c r="AU6810" s="91"/>
    </row>
    <row r="6811" ht="24.0" customHeight="1">
      <c r="A6811" s="79">
        <v>6201047.0</v>
      </c>
      <c r="B6811" s="80" t="s">
        <v>7310</v>
      </c>
      <c r="C6811" s="81" t="str">
        <f t="shared" si="580"/>
        <v/>
      </c>
      <c r="D6811" s="82">
        <v>99.21</v>
      </c>
      <c r="E6811" s="94" t="s">
        <v>245</v>
      </c>
      <c r="F6811" s="84">
        <f t="shared" si="581"/>
        <v>121.0362</v>
      </c>
      <c r="G6811" s="85" t="s">
        <v>252</v>
      </c>
      <c r="H6811" s="69"/>
      <c r="I6811" s="208"/>
      <c r="J6811" s="108"/>
      <c r="K6811" s="88"/>
      <c r="N6811" s="18"/>
      <c r="P6811" s="4"/>
      <c r="Q6811" s="4"/>
      <c r="R6811" s="4"/>
      <c r="S6811" s="21"/>
      <c r="T6811" s="21"/>
      <c r="V6811" s="89"/>
      <c r="Z6811" s="73"/>
      <c r="AA6811" s="73">
        <v>15.0</v>
      </c>
      <c r="AB6811" s="4"/>
      <c r="AC6811" s="74"/>
      <c r="AD6811" s="75"/>
      <c r="AE6811" s="75"/>
      <c r="AF6811" s="76"/>
      <c r="AJ6811" s="90"/>
      <c r="AK6811" s="18"/>
      <c r="AL6811" s="18">
        <f t="shared" si="582"/>
        <v>0</v>
      </c>
      <c r="AO6811" s="8">
        <v>3.789364913844958</v>
      </c>
      <c r="AT6811" s="18"/>
      <c r="AU6811" s="91"/>
    </row>
    <row r="6812" ht="24.0" customHeight="1">
      <c r="A6812" s="79">
        <v>6201048.0</v>
      </c>
      <c r="B6812" s="80" t="s">
        <v>7311</v>
      </c>
      <c r="C6812" s="81" t="str">
        <f t="shared" si="580"/>
        <v/>
      </c>
      <c r="D6812" s="82">
        <v>126.91</v>
      </c>
      <c r="E6812" s="94" t="s">
        <v>245</v>
      </c>
      <c r="F6812" s="84">
        <f t="shared" si="581"/>
        <v>154.8302</v>
      </c>
      <c r="G6812" s="85" t="s">
        <v>252</v>
      </c>
      <c r="H6812" s="69"/>
      <c r="I6812" s="208"/>
      <c r="J6812" s="108"/>
      <c r="K6812" s="88"/>
      <c r="N6812" s="18"/>
      <c r="P6812" s="4"/>
      <c r="Q6812" s="4"/>
      <c r="R6812" s="4"/>
      <c r="S6812" s="21"/>
      <c r="T6812" s="21"/>
      <c r="V6812" s="89"/>
      <c r="Z6812" s="73"/>
      <c r="AA6812" s="73">
        <v>15.0</v>
      </c>
      <c r="AB6812" s="4"/>
      <c r="AC6812" s="74"/>
      <c r="AD6812" s="75"/>
      <c r="AE6812" s="75"/>
      <c r="AF6812" s="76"/>
      <c r="AJ6812" s="90"/>
      <c r="AK6812" s="18"/>
      <c r="AL6812" s="18">
        <f t="shared" si="582"/>
        <v>0</v>
      </c>
      <c r="AO6812" s="8">
        <v>1.4466680283917952</v>
      </c>
      <c r="AT6812" s="18"/>
      <c r="AU6812" s="91"/>
    </row>
    <row r="6813" ht="24.0" customHeight="1">
      <c r="A6813" s="79">
        <v>6201049.0</v>
      </c>
      <c r="B6813" s="80" t="s">
        <v>7312</v>
      </c>
      <c r="C6813" s="81" t="str">
        <f t="shared" si="580"/>
        <v/>
      </c>
      <c r="D6813" s="82">
        <v>200.74</v>
      </c>
      <c r="E6813" s="94" t="s">
        <v>245</v>
      </c>
      <c r="F6813" s="84">
        <f t="shared" si="581"/>
        <v>244.9028</v>
      </c>
      <c r="G6813" s="85" t="s">
        <v>252</v>
      </c>
      <c r="H6813" s="69"/>
      <c r="I6813" s="208"/>
      <c r="J6813" s="108"/>
      <c r="K6813" s="88"/>
      <c r="N6813" s="18"/>
      <c r="P6813" s="4"/>
      <c r="Q6813" s="4"/>
      <c r="R6813" s="4"/>
      <c r="S6813" s="21"/>
      <c r="T6813" s="21"/>
      <c r="V6813" s="89"/>
      <c r="Z6813" s="73"/>
      <c r="AA6813" s="73">
        <v>15.0</v>
      </c>
      <c r="AB6813" s="4"/>
      <c r="AC6813" s="74"/>
      <c r="AD6813" s="75"/>
      <c r="AE6813" s="75"/>
      <c r="AF6813" s="76"/>
      <c r="AJ6813" s="90"/>
      <c r="AK6813" s="18"/>
      <c r="AL6813" s="18">
        <f t="shared" si="582"/>
        <v>0</v>
      </c>
      <c r="AO6813" s="8">
        <v>1.3109363678380503</v>
      </c>
      <c r="AT6813" s="18"/>
      <c r="AU6813" s="91"/>
    </row>
    <row r="6814" ht="24.0" customHeight="1">
      <c r="A6814" s="79">
        <v>6201050.0</v>
      </c>
      <c r="B6814" s="80" t="s">
        <v>7313</v>
      </c>
      <c r="C6814" s="81" t="str">
        <f t="shared" si="580"/>
        <v/>
      </c>
      <c r="D6814" s="82">
        <v>269.96</v>
      </c>
      <c r="E6814" s="94" t="s">
        <v>245</v>
      </c>
      <c r="F6814" s="84">
        <f t="shared" si="581"/>
        <v>329.3512</v>
      </c>
      <c r="G6814" s="85" t="s">
        <v>246</v>
      </c>
      <c r="H6814" s="69"/>
      <c r="I6814" s="208"/>
      <c r="J6814" s="108"/>
      <c r="K6814" s="88"/>
      <c r="N6814" s="18"/>
      <c r="P6814" s="4"/>
      <c r="Q6814" s="4"/>
      <c r="R6814" s="4"/>
      <c r="S6814" s="21"/>
      <c r="T6814" s="21"/>
      <c r="V6814" s="89"/>
      <c r="Z6814" s="73"/>
      <c r="AA6814" s="73">
        <v>15.0</v>
      </c>
      <c r="AB6814" s="4"/>
      <c r="AC6814" s="74"/>
      <c r="AD6814" s="75"/>
      <c r="AE6814" s="75"/>
      <c r="AF6814" s="76"/>
      <c r="AJ6814" s="90"/>
      <c r="AK6814" s="18"/>
      <c r="AL6814" s="18">
        <f t="shared" si="582"/>
        <v>0</v>
      </c>
      <c r="AO6814" s="8">
        <v>2.437027351276789</v>
      </c>
      <c r="AT6814" s="18"/>
      <c r="AU6814" s="91"/>
    </row>
    <row r="6815" ht="24.0" customHeight="1">
      <c r="A6815" s="79">
        <v>6201211.0</v>
      </c>
      <c r="B6815" s="80" t="s">
        <v>7314</v>
      </c>
      <c r="C6815" s="81" t="str">
        <f t="shared" si="580"/>
        <v/>
      </c>
      <c r="D6815" s="82">
        <v>304.7</v>
      </c>
      <c r="E6815" s="94" t="s">
        <v>245</v>
      </c>
      <c r="F6815" s="84">
        <f t="shared" si="581"/>
        <v>371.734</v>
      </c>
      <c r="G6815" s="85" t="s">
        <v>246</v>
      </c>
      <c r="H6815" s="69"/>
      <c r="I6815" s="208"/>
      <c r="J6815" s="108"/>
      <c r="K6815" s="88"/>
      <c r="N6815" s="18"/>
      <c r="P6815" s="4"/>
      <c r="Q6815" s="4"/>
      <c r="R6815" s="4"/>
      <c r="S6815" s="21"/>
      <c r="T6815" s="21"/>
      <c r="V6815" s="89"/>
      <c r="Z6815" s="73"/>
      <c r="AA6815" s="73">
        <v>15.0</v>
      </c>
      <c r="AB6815" s="4"/>
      <c r="AC6815" s="74"/>
      <c r="AD6815" s="75"/>
      <c r="AE6815" s="75"/>
      <c r="AF6815" s="76"/>
      <c r="AJ6815" s="90"/>
      <c r="AK6815" s="18"/>
      <c r="AL6815" s="18">
        <f t="shared" si="582"/>
        <v>0</v>
      </c>
      <c r="AO6815" s="8">
        <v>0.6395373823886049</v>
      </c>
      <c r="AT6815" s="18"/>
      <c r="AU6815" s="91"/>
    </row>
    <row r="6816" ht="24.0" customHeight="1">
      <c r="A6816" s="79">
        <v>6201051.0</v>
      </c>
      <c r="B6816" s="80" t="s">
        <v>7315</v>
      </c>
      <c r="C6816" s="81" t="str">
        <f t="shared" si="580"/>
        <v/>
      </c>
      <c r="D6816" s="82">
        <v>493.78</v>
      </c>
      <c r="E6816" s="94" t="s">
        <v>245</v>
      </c>
      <c r="F6816" s="84">
        <f t="shared" si="581"/>
        <v>602.4116</v>
      </c>
      <c r="G6816" s="85" t="s">
        <v>246</v>
      </c>
      <c r="H6816" s="69"/>
      <c r="I6816" s="208"/>
      <c r="J6816" s="108"/>
      <c r="K6816" s="88"/>
      <c r="N6816" s="18"/>
      <c r="P6816" s="4"/>
      <c r="Q6816" s="4"/>
      <c r="R6816" s="4"/>
      <c r="S6816" s="21"/>
      <c r="T6816" s="21"/>
      <c r="V6816" s="89"/>
      <c r="Z6816" s="73"/>
      <c r="AA6816" s="73">
        <v>15.0</v>
      </c>
      <c r="AB6816" s="4"/>
      <c r="AC6816" s="74"/>
      <c r="AD6816" s="75"/>
      <c r="AE6816" s="75"/>
      <c r="AF6816" s="76"/>
      <c r="AJ6816" s="90"/>
      <c r="AK6816" s="18"/>
      <c r="AL6816" s="18">
        <f t="shared" si="582"/>
        <v>0</v>
      </c>
      <c r="AO6816" s="8">
        <v>0.6395373823886049</v>
      </c>
      <c r="AT6816" s="18"/>
      <c r="AU6816" s="91"/>
    </row>
    <row r="6817" ht="24.0" customHeight="1">
      <c r="A6817" s="79">
        <v>6201052.0</v>
      </c>
      <c r="B6817" s="80" t="s">
        <v>7316</v>
      </c>
      <c r="C6817" s="81" t="str">
        <f t="shared" si="580"/>
        <v/>
      </c>
      <c r="D6817" s="82">
        <v>586.07</v>
      </c>
      <c r="E6817" s="94" t="s">
        <v>245</v>
      </c>
      <c r="F6817" s="84">
        <f t="shared" si="581"/>
        <v>715.0054</v>
      </c>
      <c r="G6817" s="85" t="s">
        <v>246</v>
      </c>
      <c r="H6817" s="69"/>
      <c r="I6817" s="208"/>
      <c r="J6817" s="108"/>
      <c r="K6817" s="88"/>
      <c r="N6817" s="18"/>
      <c r="P6817" s="4"/>
      <c r="Q6817" s="4"/>
      <c r="R6817" s="4"/>
      <c r="S6817" s="21"/>
      <c r="T6817" s="21"/>
      <c r="V6817" s="89"/>
      <c r="Z6817" s="73"/>
      <c r="AA6817" s="73">
        <v>15.0</v>
      </c>
      <c r="AB6817" s="4"/>
      <c r="AC6817" s="74"/>
      <c r="AD6817" s="75"/>
      <c r="AE6817" s="75"/>
      <c r="AF6817" s="76"/>
      <c r="AJ6817" s="90"/>
      <c r="AK6817" s="18"/>
      <c r="AL6817" s="18">
        <f t="shared" si="582"/>
        <v>0</v>
      </c>
      <c r="AO6817" s="8">
        <v>0.30614817752542833</v>
      </c>
      <c r="AT6817" s="18"/>
      <c r="AU6817" s="91"/>
    </row>
    <row r="6818" ht="24.0" customHeight="1">
      <c r="A6818" s="79">
        <v>6201212.0</v>
      </c>
      <c r="B6818" s="80" t="s">
        <v>7317</v>
      </c>
      <c r="C6818" s="81" t="str">
        <f t="shared" si="580"/>
        <v/>
      </c>
      <c r="D6818" s="82">
        <v>773.63</v>
      </c>
      <c r="E6818" s="94" t="s">
        <v>245</v>
      </c>
      <c r="F6818" s="84">
        <f t="shared" si="581"/>
        <v>943.8286</v>
      </c>
      <c r="G6818" s="85" t="s">
        <v>246</v>
      </c>
      <c r="H6818" s="69"/>
      <c r="I6818" s="208"/>
      <c r="J6818" s="108"/>
      <c r="K6818" s="88"/>
      <c r="N6818" s="18"/>
      <c r="P6818" s="4"/>
      <c r="Q6818" s="4"/>
      <c r="R6818" s="4"/>
      <c r="S6818" s="21"/>
      <c r="T6818" s="21"/>
      <c r="V6818" s="89"/>
      <c r="Z6818" s="73"/>
      <c r="AA6818" s="73">
        <v>15.0</v>
      </c>
      <c r="AB6818" s="4"/>
      <c r="AC6818" s="74"/>
      <c r="AD6818" s="75"/>
      <c r="AE6818" s="75"/>
      <c r="AF6818" s="76"/>
      <c r="AJ6818" s="90"/>
      <c r="AK6818" s="18"/>
      <c r="AL6818" s="18">
        <f t="shared" si="582"/>
        <v>0</v>
      </c>
      <c r="AO6818" s="8">
        <v>0.30614817752542833</v>
      </c>
      <c r="AT6818" s="18"/>
      <c r="AU6818" s="91"/>
    </row>
    <row r="6819" ht="24.0" customHeight="1">
      <c r="A6819" s="79">
        <v>6201226.0</v>
      </c>
      <c r="B6819" s="80" t="s">
        <v>7318</v>
      </c>
      <c r="C6819" s="81" t="str">
        <f t="shared" si="580"/>
        <v/>
      </c>
      <c r="D6819" s="82">
        <v>916.2</v>
      </c>
      <c r="E6819" s="94" t="s">
        <v>245</v>
      </c>
      <c r="F6819" s="84">
        <f t="shared" si="581"/>
        <v>1117.764</v>
      </c>
      <c r="G6819" s="85" t="s">
        <v>246</v>
      </c>
      <c r="H6819" s="69"/>
      <c r="I6819" s="208"/>
      <c r="J6819" s="108"/>
      <c r="K6819" s="88"/>
      <c r="N6819" s="18"/>
      <c r="P6819" s="4"/>
      <c r="Q6819" s="4"/>
      <c r="R6819" s="4"/>
      <c r="S6819" s="21"/>
      <c r="T6819" s="21"/>
      <c r="V6819" s="89"/>
      <c r="Z6819" s="73"/>
      <c r="AA6819" s="73">
        <v>15.0</v>
      </c>
      <c r="AB6819" s="4"/>
      <c r="AC6819" s="74"/>
      <c r="AD6819" s="75"/>
      <c r="AE6819" s="75"/>
      <c r="AF6819" s="76"/>
      <c r="AJ6819" s="90"/>
      <c r="AK6819" s="18"/>
      <c r="AL6819" s="18">
        <f t="shared" si="582"/>
        <v>0</v>
      </c>
      <c r="AO6819" s="8">
        <v>0.30614817752542833</v>
      </c>
      <c r="AT6819" s="18"/>
      <c r="AU6819" s="91"/>
    </row>
    <row r="6820" ht="24.0" customHeight="1">
      <c r="A6820" s="79">
        <v>6201053.0</v>
      </c>
      <c r="B6820" s="80" t="s">
        <v>7319</v>
      </c>
      <c r="C6820" s="81" t="str">
        <f t="shared" si="580"/>
        <v/>
      </c>
      <c r="D6820" s="82">
        <v>290.73</v>
      </c>
      <c r="E6820" s="94" t="s">
        <v>245</v>
      </c>
      <c r="F6820" s="84">
        <f t="shared" si="581"/>
        <v>354.6906</v>
      </c>
      <c r="G6820" s="85" t="s">
        <v>246</v>
      </c>
      <c r="H6820" s="69"/>
      <c r="I6820" s="208"/>
      <c r="J6820" s="108"/>
      <c r="K6820" s="88"/>
      <c r="N6820" s="18"/>
      <c r="P6820" s="4"/>
      <c r="Q6820" s="4"/>
      <c r="R6820" s="4"/>
      <c r="S6820" s="21"/>
      <c r="T6820" s="21"/>
      <c r="V6820" s="89"/>
      <c r="Z6820" s="73"/>
      <c r="AA6820" s="73">
        <v>15.0</v>
      </c>
      <c r="AB6820" s="4"/>
      <c r="AC6820" s="74"/>
      <c r="AD6820" s="75"/>
      <c r="AE6820" s="75"/>
      <c r="AF6820" s="76"/>
      <c r="AJ6820" s="90"/>
      <c r="AK6820" s="18"/>
      <c r="AL6820" s="18">
        <f t="shared" si="582"/>
        <v>0</v>
      </c>
      <c r="AO6820" s="8">
        <v>3.3944018540351397</v>
      </c>
      <c r="AT6820" s="18"/>
      <c r="AU6820" s="91"/>
    </row>
    <row r="6821" ht="24.0" customHeight="1">
      <c r="A6821" s="79">
        <v>6201054.0</v>
      </c>
      <c r="B6821" s="80" t="s">
        <v>7320</v>
      </c>
      <c r="C6821" s="81" t="str">
        <f t="shared" si="580"/>
        <v/>
      </c>
      <c r="D6821" s="82">
        <v>359.96</v>
      </c>
      <c r="E6821" s="94" t="s">
        <v>245</v>
      </c>
      <c r="F6821" s="84">
        <f t="shared" si="581"/>
        <v>439.1512</v>
      </c>
      <c r="G6821" s="85" t="s">
        <v>246</v>
      </c>
      <c r="H6821" s="69"/>
      <c r="I6821" s="208"/>
      <c r="J6821" s="108"/>
      <c r="K6821" s="88"/>
      <c r="N6821" s="18"/>
      <c r="P6821" s="4"/>
      <c r="Q6821" s="4"/>
      <c r="R6821" s="4"/>
      <c r="S6821" s="21"/>
      <c r="T6821" s="21"/>
      <c r="V6821" s="89"/>
      <c r="Z6821" s="73"/>
      <c r="AA6821" s="73">
        <v>15.0</v>
      </c>
      <c r="AB6821" s="4"/>
      <c r="AC6821" s="74"/>
      <c r="AD6821" s="75"/>
      <c r="AE6821" s="75"/>
      <c r="AF6821" s="76"/>
      <c r="AJ6821" s="90"/>
      <c r="AK6821" s="18"/>
      <c r="AL6821" s="18">
        <f t="shared" si="582"/>
        <v>0</v>
      </c>
      <c r="AO6821" s="8">
        <v>0.913857836606478</v>
      </c>
      <c r="AT6821" s="18"/>
      <c r="AU6821" s="91"/>
    </row>
    <row r="6822" ht="24.0" customHeight="1">
      <c r="A6822" s="79">
        <v>6201055.0</v>
      </c>
      <c r="B6822" s="80" t="s">
        <v>7321</v>
      </c>
      <c r="C6822" s="81" t="str">
        <f t="shared" si="580"/>
        <v/>
      </c>
      <c r="D6822" s="82">
        <v>426.86</v>
      </c>
      <c r="E6822" s="94" t="s">
        <v>245</v>
      </c>
      <c r="F6822" s="84">
        <f t="shared" si="581"/>
        <v>520.7692</v>
      </c>
      <c r="G6822" s="85" t="s">
        <v>246</v>
      </c>
      <c r="H6822" s="69"/>
      <c r="I6822" s="208"/>
      <c r="J6822" s="108"/>
      <c r="K6822" s="88"/>
      <c r="N6822" s="18"/>
      <c r="P6822" s="4"/>
      <c r="Q6822" s="4"/>
      <c r="R6822" s="4"/>
      <c r="S6822" s="21"/>
      <c r="T6822" s="21"/>
      <c r="V6822" s="89"/>
      <c r="Z6822" s="73"/>
      <c r="AA6822" s="73">
        <v>15.0</v>
      </c>
      <c r="AB6822" s="4"/>
      <c r="AC6822" s="74"/>
      <c r="AD6822" s="75"/>
      <c r="AE6822" s="75"/>
      <c r="AF6822" s="76"/>
      <c r="AJ6822" s="90"/>
      <c r="AK6822" s="18"/>
      <c r="AL6822" s="18">
        <f t="shared" si="582"/>
        <v>0</v>
      </c>
      <c r="AO6822" s="8">
        <v>18.49486965059648</v>
      </c>
      <c r="AT6822" s="18"/>
      <c r="AU6822" s="91"/>
    </row>
    <row r="6823" ht="24.0" customHeight="1">
      <c r="A6823" s="79">
        <v>6201056.0</v>
      </c>
      <c r="B6823" s="80" t="s">
        <v>7322</v>
      </c>
      <c r="C6823" s="81" t="str">
        <f t="shared" si="580"/>
        <v/>
      </c>
      <c r="D6823" s="82">
        <v>519.16</v>
      </c>
      <c r="E6823" s="94" t="s">
        <v>245</v>
      </c>
      <c r="F6823" s="84">
        <f t="shared" si="581"/>
        <v>633.3752</v>
      </c>
      <c r="G6823" s="85" t="s">
        <v>246</v>
      </c>
      <c r="H6823" s="69"/>
      <c r="I6823" s="208"/>
      <c r="J6823" s="108"/>
      <c r="K6823" s="88"/>
      <c r="N6823" s="18"/>
      <c r="P6823" s="4"/>
      <c r="Q6823" s="4"/>
      <c r="R6823" s="4"/>
      <c r="S6823" s="21"/>
      <c r="T6823" s="21"/>
      <c r="V6823" s="89"/>
      <c r="Z6823" s="73"/>
      <c r="AA6823" s="73">
        <v>15.0</v>
      </c>
      <c r="AB6823" s="4"/>
      <c r="AC6823" s="74"/>
      <c r="AD6823" s="75"/>
      <c r="AE6823" s="75"/>
      <c r="AF6823" s="76"/>
      <c r="AJ6823" s="90"/>
      <c r="AK6823" s="18"/>
      <c r="AL6823" s="18">
        <f t="shared" si="582"/>
        <v>0</v>
      </c>
      <c r="AO6823" s="8">
        <v>1.9008509155142903</v>
      </c>
      <c r="AT6823" s="18"/>
      <c r="AU6823" s="91"/>
    </row>
    <row r="6824" ht="24.0" customHeight="1">
      <c r="A6824" s="152">
        <v>6201057.0</v>
      </c>
      <c r="B6824" s="80" t="s">
        <v>7323</v>
      </c>
      <c r="C6824" s="81" t="str">
        <f t="shared" si="580"/>
        <v/>
      </c>
      <c r="D6824" s="82">
        <v>966.78</v>
      </c>
      <c r="E6824" s="121" t="s">
        <v>245</v>
      </c>
      <c r="F6824" s="128">
        <f t="shared" si="581"/>
        <v>1179.4716</v>
      </c>
      <c r="G6824" s="85" t="s">
        <v>246</v>
      </c>
      <c r="H6824" s="69"/>
      <c r="I6824" s="208"/>
      <c r="J6824" s="108"/>
      <c r="K6824" s="88"/>
      <c r="N6824" s="18"/>
      <c r="P6824" s="4"/>
      <c r="Q6824" s="4"/>
      <c r="R6824" s="4"/>
      <c r="S6824" s="21"/>
      <c r="T6824" s="21"/>
      <c r="V6824" s="89"/>
      <c r="Z6824" s="73"/>
      <c r="AA6824" s="73">
        <v>15.0</v>
      </c>
      <c r="AB6824" s="4"/>
      <c r="AC6824" s="74"/>
      <c r="AD6824" s="75"/>
      <c r="AE6824" s="75"/>
      <c r="AF6824" s="76"/>
      <c r="AJ6824" s="90"/>
      <c r="AK6824" s="18"/>
      <c r="AL6824" s="18">
        <f t="shared" si="582"/>
        <v>0</v>
      </c>
      <c r="AO6824" s="8">
        <v>2.0414871702307256</v>
      </c>
      <c r="AT6824" s="18"/>
      <c r="AU6824" s="91"/>
    </row>
    <row r="6825" ht="75.0" customHeight="1">
      <c r="A6825" s="62">
        <v>258.0</v>
      </c>
      <c r="B6825" s="113" t="s">
        <v>7324</v>
      </c>
      <c r="C6825" s="66"/>
      <c r="D6825" s="82"/>
      <c r="E6825" s="66"/>
      <c r="F6825" s="114"/>
      <c r="G6825" s="68"/>
      <c r="H6825" s="69"/>
      <c r="I6825" s="70">
        <v>0.0</v>
      </c>
      <c r="J6825" s="71"/>
      <c r="K6825" s="71"/>
      <c r="N6825" s="18"/>
      <c r="P6825" s="4">
        <v>260.0</v>
      </c>
      <c r="Q6825" s="4"/>
      <c r="R6825" s="5"/>
      <c r="S6825" s="21"/>
      <c r="T6825" s="21"/>
      <c r="V6825" s="72"/>
      <c r="Z6825" s="73"/>
      <c r="AA6825" s="73"/>
      <c r="AB6825" s="4"/>
      <c r="AC6825" s="74"/>
      <c r="AD6825" s="75"/>
      <c r="AE6825" s="75"/>
      <c r="AF6825" s="76"/>
      <c r="AJ6825" s="90"/>
      <c r="AK6825" s="18"/>
      <c r="AL6825" s="18"/>
      <c r="AT6825" s="18"/>
      <c r="AU6825" s="91"/>
    </row>
    <row r="6826" ht="24.0" customHeight="1">
      <c r="A6826" s="79">
        <v>6201058.0</v>
      </c>
      <c r="B6826" s="80" t="s">
        <v>7325</v>
      </c>
      <c r="C6826" s="81" t="str">
        <f t="shared" ref="C6826:C6911" si="583">IF(MROUND(AL6826/(AO6826*F6826),1)=0,"",MROUND(AL6826/(AO6826*F6826),1))</f>
        <v/>
      </c>
      <c r="D6826" s="82">
        <v>27.69</v>
      </c>
      <c r="E6826" s="83" t="s">
        <v>245</v>
      </c>
      <c r="F6826" s="84">
        <f t="shared" ref="F6826:F6911" si="584">D6826*1.22</f>
        <v>33.7818</v>
      </c>
      <c r="G6826" s="85" t="s">
        <v>274</v>
      </c>
      <c r="H6826" s="69"/>
      <c r="I6826" s="208"/>
      <c r="J6826" s="108"/>
      <c r="K6826" s="88"/>
      <c r="N6826" s="18"/>
      <c r="P6826" s="4"/>
      <c r="Q6826" s="4"/>
      <c r="R6826" s="4"/>
      <c r="S6826" s="21"/>
      <c r="T6826" s="21"/>
      <c r="V6826" s="89"/>
      <c r="Z6826" s="73"/>
      <c r="AA6826" s="73">
        <v>15.0</v>
      </c>
      <c r="AB6826" s="4"/>
      <c r="AC6826" s="74"/>
      <c r="AD6826" s="75"/>
      <c r="AE6826" s="75"/>
      <c r="AF6826" s="76"/>
      <c r="AJ6826" s="90"/>
      <c r="AK6826" s="18"/>
      <c r="AL6826" s="18">
        <f t="shared" ref="AL6826:AL6911" si="585">$I$6825/79</f>
        <v>0</v>
      </c>
      <c r="AO6826" s="8">
        <v>1.42794598068238</v>
      </c>
      <c r="AT6826" s="18"/>
      <c r="AU6826" s="91"/>
    </row>
    <row r="6827" ht="24.0" customHeight="1">
      <c r="A6827" s="79">
        <v>6201059.0</v>
      </c>
      <c r="B6827" s="80" t="s">
        <v>7326</v>
      </c>
      <c r="C6827" s="81" t="str">
        <f t="shared" si="583"/>
        <v/>
      </c>
      <c r="D6827" s="82">
        <v>27.69</v>
      </c>
      <c r="E6827" s="94" t="s">
        <v>245</v>
      </c>
      <c r="F6827" s="84">
        <f t="shared" si="584"/>
        <v>33.7818</v>
      </c>
      <c r="G6827" s="85" t="s">
        <v>274</v>
      </c>
      <c r="H6827" s="69"/>
      <c r="I6827" s="208"/>
      <c r="J6827" s="108"/>
      <c r="K6827" s="88"/>
      <c r="N6827" s="18"/>
      <c r="P6827" s="4"/>
      <c r="Q6827" s="4"/>
      <c r="R6827" s="4"/>
      <c r="S6827" s="21"/>
      <c r="T6827" s="21"/>
      <c r="V6827" s="89"/>
      <c r="Z6827" s="73"/>
      <c r="AA6827" s="73">
        <v>15.0</v>
      </c>
      <c r="AB6827" s="4"/>
      <c r="AC6827" s="74"/>
      <c r="AD6827" s="75"/>
      <c r="AE6827" s="75"/>
      <c r="AF6827" s="76"/>
      <c r="AJ6827" s="90"/>
      <c r="AK6827" s="18"/>
      <c r="AL6827" s="18">
        <f t="shared" si="585"/>
        <v>0</v>
      </c>
      <c r="AO6827" s="8">
        <v>1.0911662682572905</v>
      </c>
      <c r="AT6827" s="18"/>
      <c r="AU6827" s="91"/>
    </row>
    <row r="6828" ht="24.0" customHeight="1">
      <c r="A6828" s="79">
        <v>6201060.0</v>
      </c>
      <c r="B6828" s="80" t="s">
        <v>7327</v>
      </c>
      <c r="C6828" s="81" t="str">
        <f t="shared" si="583"/>
        <v/>
      </c>
      <c r="D6828" s="82">
        <v>25.38</v>
      </c>
      <c r="E6828" s="94" t="s">
        <v>245</v>
      </c>
      <c r="F6828" s="84">
        <f t="shared" si="584"/>
        <v>30.9636</v>
      </c>
      <c r="G6828" s="85" t="s">
        <v>274</v>
      </c>
      <c r="H6828" s="69"/>
      <c r="I6828" s="208"/>
      <c r="J6828" s="108"/>
      <c r="K6828" s="88"/>
      <c r="N6828" s="18"/>
      <c r="P6828" s="4"/>
      <c r="Q6828" s="4"/>
      <c r="R6828" s="4"/>
      <c r="S6828" s="21"/>
      <c r="T6828" s="21"/>
      <c r="V6828" s="89"/>
      <c r="Z6828" s="73"/>
      <c r="AA6828" s="73">
        <v>15.0</v>
      </c>
      <c r="AB6828" s="4"/>
      <c r="AC6828" s="74"/>
      <c r="AD6828" s="75"/>
      <c r="AE6828" s="75"/>
      <c r="AF6828" s="76"/>
      <c r="AJ6828" s="90"/>
      <c r="AK6828" s="18"/>
      <c r="AL6828" s="18">
        <f t="shared" si="585"/>
        <v>0</v>
      </c>
      <c r="AO6828" s="8">
        <v>1.1781821300734328</v>
      </c>
      <c r="AT6828" s="18"/>
      <c r="AU6828" s="91"/>
    </row>
    <row r="6829" ht="24.0" customHeight="1">
      <c r="A6829" s="79">
        <v>6201061.0</v>
      </c>
      <c r="B6829" s="80" t="s">
        <v>7328</v>
      </c>
      <c r="C6829" s="81" t="str">
        <f t="shared" si="583"/>
        <v/>
      </c>
      <c r="D6829" s="82">
        <v>25.38</v>
      </c>
      <c r="E6829" s="94" t="s">
        <v>245</v>
      </c>
      <c r="F6829" s="84">
        <f t="shared" si="584"/>
        <v>30.9636</v>
      </c>
      <c r="G6829" s="85" t="s">
        <v>274</v>
      </c>
      <c r="H6829" s="69"/>
      <c r="I6829" s="208"/>
      <c r="J6829" s="108"/>
      <c r="K6829" s="88"/>
      <c r="N6829" s="18"/>
      <c r="P6829" s="4"/>
      <c r="Q6829" s="4"/>
      <c r="R6829" s="4"/>
      <c r="S6829" s="21"/>
      <c r="T6829" s="21"/>
      <c r="V6829" s="89"/>
      <c r="Z6829" s="73"/>
      <c r="AA6829" s="73">
        <v>15.0</v>
      </c>
      <c r="AB6829" s="4"/>
      <c r="AC6829" s="74"/>
      <c r="AD6829" s="75"/>
      <c r="AE6829" s="75"/>
      <c r="AF6829" s="76"/>
      <c r="AJ6829" s="90"/>
      <c r="AK6829" s="18"/>
      <c r="AL6829" s="18">
        <f t="shared" si="585"/>
        <v>0</v>
      </c>
      <c r="AO6829" s="8">
        <v>0.20974470422729255</v>
      </c>
      <c r="AT6829" s="18"/>
      <c r="AU6829" s="91"/>
    </row>
    <row r="6830" ht="24.0" customHeight="1">
      <c r="A6830" s="79">
        <v>6201062.0</v>
      </c>
      <c r="B6830" s="80" t="s">
        <v>7329</v>
      </c>
      <c r="C6830" s="81" t="str">
        <f t="shared" si="583"/>
        <v/>
      </c>
      <c r="D6830" s="82">
        <v>32.3</v>
      </c>
      <c r="E6830" s="94" t="s">
        <v>245</v>
      </c>
      <c r="F6830" s="84">
        <f t="shared" si="584"/>
        <v>39.406</v>
      </c>
      <c r="G6830" s="85" t="s">
        <v>274</v>
      </c>
      <c r="H6830" s="69"/>
      <c r="I6830" s="208"/>
      <c r="J6830" s="108"/>
      <c r="K6830" s="88"/>
      <c r="N6830" s="18"/>
      <c r="P6830" s="4"/>
      <c r="Q6830" s="4"/>
      <c r="R6830" s="4"/>
      <c r="S6830" s="21"/>
      <c r="T6830" s="21"/>
      <c r="V6830" s="89"/>
      <c r="Z6830" s="73"/>
      <c r="AA6830" s="73">
        <v>15.0</v>
      </c>
      <c r="AB6830" s="4"/>
      <c r="AC6830" s="74"/>
      <c r="AD6830" s="75"/>
      <c r="AE6830" s="75"/>
      <c r="AF6830" s="76"/>
      <c r="AJ6830" s="90"/>
      <c r="AK6830" s="18"/>
      <c r="AL6830" s="18">
        <f t="shared" si="585"/>
        <v>0</v>
      </c>
      <c r="AO6830" s="8">
        <v>1.616597254001349</v>
      </c>
      <c r="AT6830" s="18"/>
      <c r="AU6830" s="91"/>
    </row>
    <row r="6831" ht="24.0" customHeight="1">
      <c r="A6831" s="79">
        <v>6201227.0</v>
      </c>
      <c r="B6831" s="80" t="s">
        <v>7330</v>
      </c>
      <c r="C6831" s="81" t="str">
        <f t="shared" si="583"/>
        <v/>
      </c>
      <c r="D6831" s="82">
        <v>31.09</v>
      </c>
      <c r="E6831" s="94" t="s">
        <v>245</v>
      </c>
      <c r="F6831" s="84">
        <f t="shared" si="584"/>
        <v>37.9298</v>
      </c>
      <c r="G6831" s="85" t="s">
        <v>274</v>
      </c>
      <c r="H6831" s="69"/>
      <c r="I6831" s="208"/>
      <c r="J6831" s="108"/>
      <c r="K6831" s="88"/>
      <c r="N6831" s="18"/>
      <c r="P6831" s="4"/>
      <c r="Q6831" s="4"/>
      <c r="R6831" s="4"/>
      <c r="S6831" s="21"/>
      <c r="T6831" s="21"/>
      <c r="V6831" s="89"/>
      <c r="Z6831" s="73"/>
      <c r="AA6831" s="73">
        <v>15.0</v>
      </c>
      <c r="AB6831" s="4"/>
      <c r="AC6831" s="74"/>
      <c r="AD6831" s="75"/>
      <c r="AE6831" s="75"/>
      <c r="AF6831" s="76"/>
      <c r="AJ6831" s="90"/>
      <c r="AK6831" s="18"/>
      <c r="AL6831" s="18">
        <f t="shared" si="585"/>
        <v>0</v>
      </c>
      <c r="AO6831" s="8">
        <v>1.1781821300734328</v>
      </c>
      <c r="AT6831" s="18"/>
      <c r="AU6831" s="91"/>
    </row>
    <row r="6832" ht="24.0" customHeight="1">
      <c r="A6832" s="79">
        <v>6201228.0</v>
      </c>
      <c r="B6832" s="80" t="s">
        <v>7331</v>
      </c>
      <c r="C6832" s="81" t="str">
        <f t="shared" si="583"/>
        <v/>
      </c>
      <c r="D6832" s="82">
        <v>24.26</v>
      </c>
      <c r="E6832" s="94" t="s">
        <v>245</v>
      </c>
      <c r="F6832" s="84">
        <f t="shared" si="584"/>
        <v>29.5972</v>
      </c>
      <c r="G6832" s="85" t="s">
        <v>274</v>
      </c>
      <c r="H6832" s="69"/>
      <c r="I6832" s="208"/>
      <c r="J6832" s="108"/>
      <c r="K6832" s="88"/>
      <c r="N6832" s="18"/>
      <c r="P6832" s="4"/>
      <c r="Q6832" s="4"/>
      <c r="R6832" s="4"/>
      <c r="S6832" s="21"/>
      <c r="T6832" s="21"/>
      <c r="V6832" s="89"/>
      <c r="Z6832" s="73"/>
      <c r="AA6832" s="73">
        <v>15.0</v>
      </c>
      <c r="AB6832" s="4"/>
      <c r="AC6832" s="74"/>
      <c r="AD6832" s="75"/>
      <c r="AE6832" s="75"/>
      <c r="AF6832" s="76"/>
      <c r="AJ6832" s="90"/>
      <c r="AK6832" s="18"/>
      <c r="AL6832" s="18">
        <f t="shared" si="585"/>
        <v>0</v>
      </c>
      <c r="AO6832" s="8">
        <v>0.20974470422729255</v>
      </c>
      <c r="AT6832" s="18"/>
      <c r="AU6832" s="91"/>
    </row>
    <row r="6833" ht="24.0" customHeight="1">
      <c r="A6833" s="79">
        <v>6201229.0</v>
      </c>
      <c r="B6833" s="80" t="s">
        <v>7332</v>
      </c>
      <c r="C6833" s="81" t="str">
        <f t="shared" si="583"/>
        <v/>
      </c>
      <c r="D6833" s="82">
        <v>30.34</v>
      </c>
      <c r="E6833" s="94" t="s">
        <v>379</v>
      </c>
      <c r="F6833" s="84">
        <f t="shared" si="584"/>
        <v>37.0148</v>
      </c>
      <c r="G6833" s="85" t="s">
        <v>274</v>
      </c>
      <c r="H6833" s="69"/>
      <c r="I6833" s="208"/>
      <c r="J6833" s="108"/>
      <c r="K6833" s="88"/>
      <c r="N6833" s="18"/>
      <c r="P6833" s="4"/>
      <c r="Q6833" s="4"/>
      <c r="R6833" s="4"/>
      <c r="S6833" s="21"/>
      <c r="T6833" s="21"/>
      <c r="V6833" s="89"/>
      <c r="Z6833" s="73"/>
      <c r="AA6833" s="73">
        <v>15.0</v>
      </c>
      <c r="AB6833" s="4"/>
      <c r="AC6833" s="74"/>
      <c r="AD6833" s="75"/>
      <c r="AE6833" s="75"/>
      <c r="AF6833" s="76"/>
      <c r="AJ6833" s="90"/>
      <c r="AK6833" s="18"/>
      <c r="AL6833" s="18">
        <f t="shared" si="585"/>
        <v>0</v>
      </c>
      <c r="AO6833" s="8">
        <v>1.616597254001349</v>
      </c>
      <c r="AT6833" s="18"/>
      <c r="AU6833" s="91"/>
    </row>
    <row r="6834" ht="24.0" customHeight="1">
      <c r="A6834" s="79">
        <v>6201063.0</v>
      </c>
      <c r="B6834" s="80" t="s">
        <v>7333</v>
      </c>
      <c r="C6834" s="81" t="str">
        <f t="shared" si="583"/>
        <v/>
      </c>
      <c r="D6834" s="82">
        <v>26.65</v>
      </c>
      <c r="E6834" s="94" t="s">
        <v>245</v>
      </c>
      <c r="F6834" s="84">
        <f t="shared" si="584"/>
        <v>32.513</v>
      </c>
      <c r="G6834" s="85" t="s">
        <v>274</v>
      </c>
      <c r="H6834" s="69"/>
      <c r="I6834" s="208"/>
      <c r="J6834" s="108"/>
      <c r="K6834" s="88"/>
      <c r="N6834" s="18"/>
      <c r="P6834" s="4"/>
      <c r="Q6834" s="4"/>
      <c r="R6834" s="4"/>
      <c r="S6834" s="21"/>
      <c r="T6834" s="21"/>
      <c r="V6834" s="89"/>
      <c r="Z6834" s="73"/>
      <c r="AA6834" s="73">
        <v>15.0</v>
      </c>
      <c r="AB6834" s="4"/>
      <c r="AC6834" s="74"/>
      <c r="AD6834" s="75"/>
      <c r="AE6834" s="75"/>
      <c r="AF6834" s="76"/>
      <c r="AJ6834" s="90"/>
      <c r="AK6834" s="18"/>
      <c r="AL6834" s="18">
        <f t="shared" si="585"/>
        <v>0</v>
      </c>
      <c r="AO6834" s="8">
        <v>0.4810536100765731</v>
      </c>
      <c r="AT6834" s="18"/>
      <c r="AU6834" s="91"/>
    </row>
    <row r="6835" ht="24.0" customHeight="1">
      <c r="A6835" s="79">
        <v>6201064.0</v>
      </c>
      <c r="B6835" s="80" t="s">
        <v>7334</v>
      </c>
      <c r="C6835" s="81" t="str">
        <f t="shared" si="583"/>
        <v/>
      </c>
      <c r="D6835" s="82">
        <v>25.38</v>
      </c>
      <c r="E6835" s="94" t="s">
        <v>245</v>
      </c>
      <c r="F6835" s="84">
        <f t="shared" si="584"/>
        <v>30.9636</v>
      </c>
      <c r="G6835" s="85" t="s">
        <v>274</v>
      </c>
      <c r="H6835" s="69"/>
      <c r="I6835" s="208"/>
      <c r="J6835" s="108"/>
      <c r="K6835" s="88"/>
      <c r="N6835" s="18"/>
      <c r="P6835" s="4"/>
      <c r="Q6835" s="4"/>
      <c r="R6835" s="4"/>
      <c r="S6835" s="21"/>
      <c r="T6835" s="21"/>
      <c r="V6835" s="89"/>
      <c r="Z6835" s="73"/>
      <c r="AA6835" s="73">
        <v>15.0</v>
      </c>
      <c r="AB6835" s="4"/>
      <c r="AC6835" s="74"/>
      <c r="AD6835" s="75"/>
      <c r="AE6835" s="75"/>
      <c r="AF6835" s="76"/>
      <c r="AJ6835" s="90"/>
      <c r="AK6835" s="18"/>
      <c r="AL6835" s="18">
        <f t="shared" si="585"/>
        <v>0</v>
      </c>
      <c r="AO6835" s="8">
        <v>2.540867054565524</v>
      </c>
      <c r="AT6835" s="18"/>
      <c r="AU6835" s="91"/>
    </row>
    <row r="6836" ht="24.0" customHeight="1">
      <c r="A6836" s="79">
        <v>6201065.0</v>
      </c>
      <c r="B6836" s="80" t="s">
        <v>7335</v>
      </c>
      <c r="C6836" s="81" t="str">
        <f t="shared" si="583"/>
        <v/>
      </c>
      <c r="D6836" s="82">
        <v>32.3</v>
      </c>
      <c r="E6836" s="94" t="s">
        <v>245</v>
      </c>
      <c r="F6836" s="84">
        <f t="shared" si="584"/>
        <v>39.406</v>
      </c>
      <c r="G6836" s="85" t="s">
        <v>274</v>
      </c>
      <c r="H6836" s="69"/>
      <c r="I6836" s="208"/>
      <c r="J6836" s="108"/>
      <c r="K6836" s="88"/>
      <c r="N6836" s="18"/>
      <c r="P6836" s="4"/>
      <c r="Q6836" s="4"/>
      <c r="R6836" s="4"/>
      <c r="S6836" s="21"/>
      <c r="T6836" s="21"/>
      <c r="V6836" s="89"/>
      <c r="Z6836" s="73"/>
      <c r="AA6836" s="73">
        <v>15.0</v>
      </c>
      <c r="AB6836" s="4"/>
      <c r="AC6836" s="74"/>
      <c r="AD6836" s="75"/>
      <c r="AE6836" s="75"/>
      <c r="AF6836" s="76"/>
      <c r="AJ6836" s="90"/>
      <c r="AK6836" s="18"/>
      <c r="AL6836" s="18">
        <f t="shared" si="585"/>
        <v>0</v>
      </c>
      <c r="AO6836" s="8">
        <v>2.197935182780159</v>
      </c>
      <c r="AT6836" s="18"/>
      <c r="AU6836" s="91"/>
    </row>
    <row r="6837" ht="24.0" customHeight="1">
      <c r="A6837" s="79">
        <v>6201066.0</v>
      </c>
      <c r="B6837" s="80" t="s">
        <v>7336</v>
      </c>
      <c r="C6837" s="81" t="str">
        <f t="shared" si="583"/>
        <v/>
      </c>
      <c r="D6837" s="82">
        <v>39.42</v>
      </c>
      <c r="E6837" s="94" t="s">
        <v>245</v>
      </c>
      <c r="F6837" s="84">
        <f t="shared" si="584"/>
        <v>48.0924</v>
      </c>
      <c r="G6837" s="85" t="s">
        <v>274</v>
      </c>
      <c r="H6837" s="69"/>
      <c r="I6837" s="208"/>
      <c r="J6837" s="108"/>
      <c r="K6837" s="88"/>
      <c r="N6837" s="18"/>
      <c r="P6837" s="4"/>
      <c r="Q6837" s="4"/>
      <c r="R6837" s="4"/>
      <c r="S6837" s="21"/>
      <c r="T6837" s="21"/>
      <c r="V6837" s="89"/>
      <c r="Z6837" s="73"/>
      <c r="AA6837" s="73">
        <v>15.0</v>
      </c>
      <c r="AB6837" s="4"/>
      <c r="AC6837" s="74"/>
      <c r="AD6837" s="75"/>
      <c r="AE6837" s="75"/>
      <c r="AF6837" s="76"/>
      <c r="AJ6837" s="90"/>
      <c r="AK6837" s="18"/>
      <c r="AL6837" s="18">
        <f t="shared" si="585"/>
        <v>0</v>
      </c>
      <c r="AO6837" s="8">
        <v>0.36434858781502477</v>
      </c>
      <c r="AT6837" s="18"/>
      <c r="AU6837" s="91"/>
    </row>
    <row r="6838" ht="24.0" customHeight="1">
      <c r="A6838" s="79">
        <v>6201230.0</v>
      </c>
      <c r="B6838" s="80" t="s">
        <v>7337</v>
      </c>
      <c r="C6838" s="81" t="str">
        <f t="shared" si="583"/>
        <v/>
      </c>
      <c r="D6838" s="82">
        <v>55.96</v>
      </c>
      <c r="E6838" s="94" t="s">
        <v>245</v>
      </c>
      <c r="F6838" s="84">
        <f t="shared" si="584"/>
        <v>68.2712</v>
      </c>
      <c r="G6838" s="85" t="s">
        <v>274</v>
      </c>
      <c r="H6838" s="69"/>
      <c r="I6838" s="208"/>
      <c r="J6838" s="108"/>
      <c r="K6838" s="88"/>
      <c r="N6838" s="18"/>
      <c r="P6838" s="4"/>
      <c r="Q6838" s="4"/>
      <c r="R6838" s="4"/>
      <c r="S6838" s="21"/>
      <c r="T6838" s="21"/>
      <c r="V6838" s="89"/>
      <c r="Z6838" s="73"/>
      <c r="AA6838" s="73">
        <v>15.0</v>
      </c>
      <c r="AB6838" s="4"/>
      <c r="AC6838" s="74"/>
      <c r="AD6838" s="75"/>
      <c r="AE6838" s="75"/>
      <c r="AF6838" s="76"/>
      <c r="AJ6838" s="90"/>
      <c r="AK6838" s="18"/>
      <c r="AL6838" s="18">
        <f t="shared" si="585"/>
        <v>0</v>
      </c>
      <c r="AO6838" s="8">
        <v>0.36434858781502477</v>
      </c>
      <c r="AT6838" s="18"/>
      <c r="AU6838" s="91"/>
    </row>
    <row r="6839" ht="24.0" customHeight="1">
      <c r="A6839" s="79">
        <v>6201067.0</v>
      </c>
      <c r="B6839" s="80" t="s">
        <v>7338</v>
      </c>
      <c r="C6839" s="81" t="str">
        <f t="shared" si="583"/>
        <v/>
      </c>
      <c r="D6839" s="82">
        <v>29.99</v>
      </c>
      <c r="E6839" s="94" t="s">
        <v>245</v>
      </c>
      <c r="F6839" s="84">
        <f t="shared" si="584"/>
        <v>36.5878</v>
      </c>
      <c r="G6839" s="85" t="s">
        <v>274</v>
      </c>
      <c r="H6839" s="69"/>
      <c r="I6839" s="208"/>
      <c r="J6839" s="108"/>
      <c r="K6839" s="88"/>
      <c r="N6839" s="18"/>
      <c r="P6839" s="4"/>
      <c r="Q6839" s="4"/>
      <c r="R6839" s="4"/>
      <c r="S6839" s="21"/>
      <c r="T6839" s="21"/>
      <c r="V6839" s="89"/>
      <c r="Z6839" s="73"/>
      <c r="AA6839" s="73">
        <v>15.0</v>
      </c>
      <c r="AB6839" s="4"/>
      <c r="AC6839" s="74"/>
      <c r="AD6839" s="75"/>
      <c r="AE6839" s="75"/>
      <c r="AF6839" s="76"/>
      <c r="AJ6839" s="90"/>
      <c r="AK6839" s="18"/>
      <c r="AL6839" s="18">
        <f t="shared" si="585"/>
        <v>0</v>
      </c>
      <c r="AO6839" s="8">
        <v>0.19570932255423856</v>
      </c>
      <c r="AT6839" s="18"/>
      <c r="AU6839" s="91"/>
    </row>
    <row r="6840" ht="24.0" customHeight="1">
      <c r="A6840" s="79">
        <v>6201068.0</v>
      </c>
      <c r="B6840" s="80" t="s">
        <v>7339</v>
      </c>
      <c r="C6840" s="81" t="str">
        <f t="shared" si="583"/>
        <v/>
      </c>
      <c r="D6840" s="82">
        <v>34.61</v>
      </c>
      <c r="E6840" s="94" t="s">
        <v>245</v>
      </c>
      <c r="F6840" s="84">
        <f t="shared" si="584"/>
        <v>42.2242</v>
      </c>
      <c r="G6840" s="85" t="s">
        <v>274</v>
      </c>
      <c r="H6840" s="69"/>
      <c r="I6840" s="208"/>
      <c r="J6840" s="108"/>
      <c r="K6840" s="88"/>
      <c r="N6840" s="18"/>
      <c r="P6840" s="4"/>
      <c r="Q6840" s="4"/>
      <c r="R6840" s="4"/>
      <c r="S6840" s="21"/>
      <c r="T6840" s="21"/>
      <c r="V6840" s="89"/>
      <c r="Z6840" s="73"/>
      <c r="AA6840" s="73">
        <v>15.0</v>
      </c>
      <c r="AB6840" s="4"/>
      <c r="AC6840" s="74"/>
      <c r="AD6840" s="75"/>
      <c r="AE6840" s="75"/>
      <c r="AF6840" s="76"/>
      <c r="AJ6840" s="90"/>
      <c r="AK6840" s="18"/>
      <c r="AL6840" s="18">
        <f t="shared" si="585"/>
        <v>0</v>
      </c>
      <c r="AO6840" s="8">
        <v>1.174581235449879</v>
      </c>
      <c r="AT6840" s="18"/>
      <c r="AU6840" s="91"/>
    </row>
    <row r="6841" ht="24.0" customHeight="1">
      <c r="A6841" s="79">
        <v>6201069.0</v>
      </c>
      <c r="B6841" s="80" t="s">
        <v>7340</v>
      </c>
      <c r="C6841" s="81" t="str">
        <f t="shared" si="583"/>
        <v/>
      </c>
      <c r="D6841" s="82">
        <v>36.93</v>
      </c>
      <c r="E6841" s="94"/>
      <c r="F6841" s="84">
        <f t="shared" si="584"/>
        <v>45.0546</v>
      </c>
      <c r="G6841" s="85" t="s">
        <v>274</v>
      </c>
      <c r="H6841" s="69"/>
      <c r="I6841" s="208"/>
      <c r="J6841" s="108"/>
      <c r="K6841" s="88"/>
      <c r="N6841" s="18"/>
      <c r="P6841" s="4"/>
      <c r="Q6841" s="4"/>
      <c r="R6841" s="4"/>
      <c r="S6841" s="21"/>
      <c r="T6841" s="21"/>
      <c r="V6841" s="89"/>
      <c r="Z6841" s="73"/>
      <c r="AA6841" s="73">
        <v>15.0</v>
      </c>
      <c r="AB6841" s="4"/>
      <c r="AC6841" s="74"/>
      <c r="AD6841" s="75"/>
      <c r="AE6841" s="75"/>
      <c r="AF6841" s="76"/>
      <c r="AJ6841" s="90"/>
      <c r="AK6841" s="18"/>
      <c r="AL6841" s="18">
        <f t="shared" si="585"/>
        <v>0</v>
      </c>
      <c r="AO6841" s="8">
        <v>0.9685525411811076</v>
      </c>
      <c r="AT6841" s="18"/>
      <c r="AU6841" s="91"/>
    </row>
    <row r="6842" ht="24.0" customHeight="1">
      <c r="A6842" s="79">
        <v>6201070.0</v>
      </c>
      <c r="B6842" s="80" t="s">
        <v>7341</v>
      </c>
      <c r="C6842" s="81" t="str">
        <f t="shared" si="583"/>
        <v/>
      </c>
      <c r="D6842" s="82">
        <v>43.84</v>
      </c>
      <c r="E6842" s="94" t="s">
        <v>245</v>
      </c>
      <c r="F6842" s="84">
        <f t="shared" si="584"/>
        <v>53.4848</v>
      </c>
      <c r="G6842" s="85" t="s">
        <v>274</v>
      </c>
      <c r="H6842" s="69"/>
      <c r="I6842" s="208"/>
      <c r="J6842" s="108"/>
      <c r="K6842" s="88"/>
      <c r="N6842" s="18"/>
      <c r="P6842" s="4"/>
      <c r="Q6842" s="4"/>
      <c r="R6842" s="4"/>
      <c r="S6842" s="21"/>
      <c r="T6842" s="21"/>
      <c r="V6842" s="89"/>
      <c r="Z6842" s="73"/>
      <c r="AA6842" s="73">
        <v>15.0</v>
      </c>
      <c r="AB6842" s="4"/>
      <c r="AC6842" s="74"/>
      <c r="AD6842" s="75"/>
      <c r="AE6842" s="75"/>
      <c r="AF6842" s="76"/>
      <c r="AJ6842" s="90"/>
      <c r="AK6842" s="18"/>
      <c r="AL6842" s="18">
        <f t="shared" si="585"/>
        <v>0</v>
      </c>
      <c r="AO6842" s="8">
        <v>0.5185838918282529</v>
      </c>
      <c r="AT6842" s="18"/>
      <c r="AU6842" s="91"/>
    </row>
    <row r="6843" ht="24.0" customHeight="1">
      <c r="A6843" s="79">
        <v>6201071.0</v>
      </c>
      <c r="B6843" s="80" t="s">
        <v>7342</v>
      </c>
      <c r="C6843" s="81" t="str">
        <f t="shared" si="583"/>
        <v/>
      </c>
      <c r="D6843" s="82">
        <v>62.31</v>
      </c>
      <c r="E6843" s="94" t="s">
        <v>245</v>
      </c>
      <c r="F6843" s="84">
        <f t="shared" si="584"/>
        <v>76.0182</v>
      </c>
      <c r="G6843" s="85" t="s">
        <v>274</v>
      </c>
      <c r="H6843" s="69"/>
      <c r="I6843" s="208"/>
      <c r="J6843" s="108"/>
      <c r="K6843" s="88"/>
      <c r="N6843" s="18"/>
      <c r="P6843" s="4"/>
      <c r="Q6843" s="4"/>
      <c r="R6843" s="4"/>
      <c r="S6843" s="21"/>
      <c r="T6843" s="21"/>
      <c r="V6843" s="89"/>
      <c r="Z6843" s="73"/>
      <c r="AA6843" s="73">
        <v>15.0</v>
      </c>
      <c r="AB6843" s="4"/>
      <c r="AC6843" s="74"/>
      <c r="AD6843" s="75"/>
      <c r="AE6843" s="75"/>
      <c r="AF6843" s="76"/>
      <c r="AJ6843" s="90"/>
      <c r="AK6843" s="18"/>
      <c r="AL6843" s="18">
        <f t="shared" si="585"/>
        <v>0</v>
      </c>
      <c r="AO6843" s="8">
        <v>0.4097914063251472</v>
      </c>
      <c r="AT6843" s="18"/>
      <c r="AU6843" s="91"/>
    </row>
    <row r="6844" ht="24.0" customHeight="1">
      <c r="A6844" s="79">
        <v>6201072.0</v>
      </c>
      <c r="B6844" s="80" t="s">
        <v>7343</v>
      </c>
      <c r="C6844" s="81" t="str">
        <f t="shared" si="583"/>
        <v/>
      </c>
      <c r="D6844" s="82">
        <v>76.15</v>
      </c>
      <c r="E6844" s="94" t="s">
        <v>245</v>
      </c>
      <c r="F6844" s="84">
        <f t="shared" si="584"/>
        <v>92.903</v>
      </c>
      <c r="G6844" s="85" t="s">
        <v>274</v>
      </c>
      <c r="H6844" s="69"/>
      <c r="I6844" s="208"/>
      <c r="J6844" s="108"/>
      <c r="K6844" s="88"/>
      <c r="N6844" s="18"/>
      <c r="P6844" s="4"/>
      <c r="Q6844" s="4"/>
      <c r="R6844" s="4"/>
      <c r="S6844" s="21"/>
      <c r="T6844" s="21"/>
      <c r="V6844" s="89"/>
      <c r="Z6844" s="73"/>
      <c r="AA6844" s="73">
        <v>15.0</v>
      </c>
      <c r="AB6844" s="4"/>
      <c r="AC6844" s="74"/>
      <c r="AD6844" s="75"/>
      <c r="AE6844" s="75"/>
      <c r="AF6844" s="76"/>
      <c r="AJ6844" s="90"/>
      <c r="AK6844" s="18"/>
      <c r="AL6844" s="18">
        <f t="shared" si="585"/>
        <v>0</v>
      </c>
      <c r="AO6844" s="8">
        <v>1.2093785883444146</v>
      </c>
      <c r="AT6844" s="18"/>
      <c r="AU6844" s="91"/>
    </row>
    <row r="6845" ht="24.0" customHeight="1">
      <c r="A6845" s="79">
        <v>6201073.0</v>
      </c>
      <c r="B6845" s="80" t="s">
        <v>7344</v>
      </c>
      <c r="C6845" s="81" t="str">
        <f t="shared" si="583"/>
        <v/>
      </c>
      <c r="D6845" s="82">
        <v>94.6</v>
      </c>
      <c r="E6845" s="94" t="s">
        <v>245</v>
      </c>
      <c r="F6845" s="84">
        <f t="shared" si="584"/>
        <v>115.412</v>
      </c>
      <c r="G6845" s="85" t="s">
        <v>274</v>
      </c>
      <c r="H6845" s="69"/>
      <c r="I6845" s="208"/>
      <c r="J6845" s="108"/>
      <c r="K6845" s="88"/>
      <c r="N6845" s="18"/>
      <c r="P6845" s="4"/>
      <c r="Q6845" s="4"/>
      <c r="R6845" s="4"/>
      <c r="S6845" s="21"/>
      <c r="T6845" s="21"/>
      <c r="V6845" s="89"/>
      <c r="Z6845" s="73"/>
      <c r="AA6845" s="73">
        <v>15.0</v>
      </c>
      <c r="AB6845" s="4"/>
      <c r="AC6845" s="74"/>
      <c r="AD6845" s="75"/>
      <c r="AE6845" s="75"/>
      <c r="AF6845" s="76"/>
      <c r="AJ6845" s="90"/>
      <c r="AK6845" s="18"/>
      <c r="AL6845" s="18">
        <f t="shared" si="585"/>
        <v>0</v>
      </c>
      <c r="AO6845" s="8">
        <v>0.7005087174619353</v>
      </c>
      <c r="AT6845" s="18"/>
      <c r="AU6845" s="91"/>
    </row>
    <row r="6846" ht="24.0" customHeight="1">
      <c r="A6846" s="79">
        <v>6201074.0</v>
      </c>
      <c r="B6846" s="80" t="s">
        <v>7345</v>
      </c>
      <c r="C6846" s="81" t="str">
        <f t="shared" si="583"/>
        <v/>
      </c>
      <c r="D6846" s="82">
        <v>113.07</v>
      </c>
      <c r="E6846" s="94" t="s">
        <v>245</v>
      </c>
      <c r="F6846" s="84">
        <f t="shared" si="584"/>
        <v>137.9454</v>
      </c>
      <c r="G6846" s="85" t="s">
        <v>246</v>
      </c>
      <c r="H6846" s="69"/>
      <c r="I6846" s="208"/>
      <c r="J6846" s="108"/>
      <c r="K6846" s="88"/>
      <c r="N6846" s="18"/>
      <c r="P6846" s="4"/>
      <c r="Q6846" s="4"/>
      <c r="R6846" s="4"/>
      <c r="S6846" s="21"/>
      <c r="T6846" s="21"/>
      <c r="V6846" s="89"/>
      <c r="Z6846" s="73"/>
      <c r="AA6846" s="73">
        <v>15.0</v>
      </c>
      <c r="AB6846" s="4"/>
      <c r="AC6846" s="74"/>
      <c r="AD6846" s="75"/>
      <c r="AE6846" s="75"/>
      <c r="AF6846" s="76"/>
      <c r="AJ6846" s="90"/>
      <c r="AK6846" s="18"/>
      <c r="AL6846" s="18">
        <f t="shared" si="585"/>
        <v>0</v>
      </c>
      <c r="AO6846" s="8">
        <v>1.20258634092584</v>
      </c>
      <c r="AT6846" s="18"/>
      <c r="AU6846" s="91"/>
    </row>
    <row r="6847" ht="24.0" customHeight="1">
      <c r="A6847" s="79">
        <v>6201075.0</v>
      </c>
      <c r="B6847" s="80" t="s">
        <v>7346</v>
      </c>
      <c r="C6847" s="81" t="str">
        <f t="shared" si="583"/>
        <v/>
      </c>
      <c r="D6847" s="82">
        <v>133.82</v>
      </c>
      <c r="E6847" s="94" t="s">
        <v>245</v>
      </c>
      <c r="F6847" s="84">
        <f t="shared" si="584"/>
        <v>163.2604</v>
      </c>
      <c r="G6847" s="85" t="s">
        <v>246</v>
      </c>
      <c r="H6847" s="69"/>
      <c r="I6847" s="208"/>
      <c r="J6847" s="108"/>
      <c r="K6847" s="88"/>
      <c r="N6847" s="18"/>
      <c r="P6847" s="4"/>
      <c r="Q6847" s="4"/>
      <c r="R6847" s="4"/>
      <c r="S6847" s="21"/>
      <c r="T6847" s="21"/>
      <c r="V6847" s="89"/>
      <c r="Z6847" s="73"/>
      <c r="AA6847" s="73">
        <v>15.0</v>
      </c>
      <c r="AB6847" s="4"/>
      <c r="AC6847" s="74"/>
      <c r="AD6847" s="75"/>
      <c r="AE6847" s="75"/>
      <c r="AF6847" s="76"/>
      <c r="AJ6847" s="90"/>
      <c r="AK6847" s="18"/>
      <c r="AL6847" s="18">
        <f t="shared" si="585"/>
        <v>0</v>
      </c>
      <c r="AO6847" s="8">
        <v>3.2636759787386675</v>
      </c>
      <c r="AT6847" s="18"/>
      <c r="AU6847" s="91"/>
    </row>
    <row r="6848" ht="24.0" customHeight="1">
      <c r="A6848" s="79">
        <v>6201076.0</v>
      </c>
      <c r="B6848" s="80" t="s">
        <v>7347</v>
      </c>
      <c r="C6848" s="81" t="str">
        <f t="shared" si="583"/>
        <v/>
      </c>
      <c r="D6848" s="82">
        <v>179.98</v>
      </c>
      <c r="E6848" s="94" t="s">
        <v>245</v>
      </c>
      <c r="F6848" s="84">
        <f t="shared" si="584"/>
        <v>219.5756</v>
      </c>
      <c r="G6848" s="85" t="s">
        <v>246</v>
      </c>
      <c r="H6848" s="69"/>
      <c r="I6848" s="208"/>
      <c r="J6848" s="108"/>
      <c r="K6848" s="88"/>
      <c r="N6848" s="18"/>
      <c r="P6848" s="4"/>
      <c r="Q6848" s="4"/>
      <c r="R6848" s="4"/>
      <c r="S6848" s="21"/>
      <c r="T6848" s="21"/>
      <c r="V6848" s="89"/>
      <c r="Z6848" s="73"/>
      <c r="AA6848" s="73">
        <v>15.0</v>
      </c>
      <c r="AB6848" s="4"/>
      <c r="AC6848" s="74"/>
      <c r="AD6848" s="75"/>
      <c r="AE6848" s="75"/>
      <c r="AF6848" s="76"/>
      <c r="AJ6848" s="90"/>
      <c r="AK6848" s="18"/>
      <c r="AL6848" s="18">
        <f t="shared" si="585"/>
        <v>0</v>
      </c>
      <c r="AO6848" s="8">
        <v>1.45599312520435</v>
      </c>
      <c r="AT6848" s="18"/>
      <c r="AU6848" s="91"/>
    </row>
    <row r="6849" ht="24.0" customHeight="1">
      <c r="A6849" s="79">
        <v>6201077.0</v>
      </c>
      <c r="B6849" s="80" t="s">
        <v>7348</v>
      </c>
      <c r="C6849" s="81" t="str">
        <f t="shared" si="583"/>
        <v/>
      </c>
      <c r="D6849" s="82">
        <v>223.82</v>
      </c>
      <c r="E6849" s="94" t="s">
        <v>245</v>
      </c>
      <c r="F6849" s="84">
        <f t="shared" si="584"/>
        <v>273.0604</v>
      </c>
      <c r="G6849" s="85" t="s">
        <v>246</v>
      </c>
      <c r="H6849" s="69"/>
      <c r="I6849" s="208"/>
      <c r="J6849" s="108"/>
      <c r="K6849" s="88"/>
      <c r="N6849" s="18"/>
      <c r="P6849" s="4"/>
      <c r="Q6849" s="4"/>
      <c r="R6849" s="4"/>
      <c r="S6849" s="21"/>
      <c r="T6849" s="21"/>
      <c r="V6849" s="89"/>
      <c r="Z6849" s="73"/>
      <c r="AA6849" s="73">
        <v>15.0</v>
      </c>
      <c r="AB6849" s="4"/>
      <c r="AC6849" s="74"/>
      <c r="AD6849" s="75"/>
      <c r="AE6849" s="75"/>
      <c r="AF6849" s="76"/>
      <c r="AJ6849" s="90"/>
      <c r="AK6849" s="18"/>
      <c r="AL6849" s="18">
        <f t="shared" si="585"/>
        <v>0</v>
      </c>
      <c r="AO6849" s="8">
        <v>2.3416449943573148</v>
      </c>
      <c r="AT6849" s="18"/>
      <c r="AU6849" s="91"/>
    </row>
    <row r="6850" ht="24.0" customHeight="1">
      <c r="A6850" s="79">
        <v>6201078.0</v>
      </c>
      <c r="B6850" s="80" t="s">
        <v>7349</v>
      </c>
      <c r="C6850" s="81" t="str">
        <f t="shared" si="583"/>
        <v/>
      </c>
      <c r="D6850" s="82">
        <v>269.96</v>
      </c>
      <c r="E6850" s="94" t="s">
        <v>245</v>
      </c>
      <c r="F6850" s="84">
        <f t="shared" si="584"/>
        <v>329.3512</v>
      </c>
      <c r="G6850" s="85" t="s">
        <v>246</v>
      </c>
      <c r="H6850" s="69"/>
      <c r="I6850" s="208"/>
      <c r="J6850" s="108"/>
      <c r="K6850" s="88"/>
      <c r="N6850" s="18"/>
      <c r="P6850" s="4"/>
      <c r="Q6850" s="4"/>
      <c r="R6850" s="4"/>
      <c r="S6850" s="21"/>
      <c r="T6850" s="21"/>
      <c r="V6850" s="89"/>
      <c r="Z6850" s="73"/>
      <c r="AA6850" s="73">
        <v>15.0</v>
      </c>
      <c r="AB6850" s="4"/>
      <c r="AC6850" s="74"/>
      <c r="AD6850" s="75"/>
      <c r="AE6850" s="75"/>
      <c r="AF6850" s="76"/>
      <c r="AJ6850" s="90"/>
      <c r="AK6850" s="18"/>
      <c r="AL6850" s="18">
        <f t="shared" si="585"/>
        <v>0</v>
      </c>
      <c r="AO6850" s="8">
        <v>7.11861577177243</v>
      </c>
      <c r="AT6850" s="18"/>
      <c r="AU6850" s="91"/>
    </row>
    <row r="6851" ht="24.0" customHeight="1">
      <c r="A6851" s="79">
        <v>6201079.0</v>
      </c>
      <c r="B6851" s="80" t="s">
        <v>7350</v>
      </c>
      <c r="C6851" s="81" t="str">
        <f t="shared" si="583"/>
        <v/>
      </c>
      <c r="D6851" s="82">
        <v>336.87</v>
      </c>
      <c r="E6851" s="94" t="s">
        <v>245</v>
      </c>
      <c r="F6851" s="84">
        <f t="shared" si="584"/>
        <v>410.9814</v>
      </c>
      <c r="G6851" s="85" t="s">
        <v>246</v>
      </c>
      <c r="H6851" s="69"/>
      <c r="I6851" s="208"/>
      <c r="J6851" s="108"/>
      <c r="K6851" s="88"/>
      <c r="N6851" s="18"/>
      <c r="P6851" s="4"/>
      <c r="Q6851" s="4"/>
      <c r="R6851" s="4"/>
      <c r="S6851" s="21"/>
      <c r="T6851" s="21"/>
      <c r="V6851" s="89"/>
      <c r="Z6851" s="73"/>
      <c r="AA6851" s="73">
        <v>15.0</v>
      </c>
      <c r="AB6851" s="4"/>
      <c r="AC6851" s="74"/>
      <c r="AD6851" s="75"/>
      <c r="AE6851" s="75"/>
      <c r="AF6851" s="76"/>
      <c r="AJ6851" s="90"/>
      <c r="AK6851" s="18"/>
      <c r="AL6851" s="18">
        <f t="shared" si="585"/>
        <v>0</v>
      </c>
      <c r="AO6851" s="8">
        <v>14.261422787190918</v>
      </c>
      <c r="AT6851" s="18"/>
      <c r="AU6851" s="91"/>
    </row>
    <row r="6852" ht="24.0" customHeight="1">
      <c r="A6852" s="79">
        <v>6201080.0</v>
      </c>
      <c r="B6852" s="80" t="s">
        <v>7351</v>
      </c>
      <c r="C6852" s="81" t="str">
        <f t="shared" si="583"/>
        <v/>
      </c>
      <c r="D6852" s="82">
        <v>380.72</v>
      </c>
      <c r="E6852" s="94" t="s">
        <v>245</v>
      </c>
      <c r="F6852" s="84">
        <f t="shared" si="584"/>
        <v>464.4784</v>
      </c>
      <c r="G6852" s="85" t="s">
        <v>246</v>
      </c>
      <c r="H6852" s="69"/>
      <c r="I6852" s="208"/>
      <c r="J6852" s="108"/>
      <c r="K6852" s="88"/>
      <c r="N6852" s="18"/>
      <c r="P6852" s="4"/>
      <c r="Q6852" s="4"/>
      <c r="R6852" s="4"/>
      <c r="S6852" s="21"/>
      <c r="T6852" s="21"/>
      <c r="V6852" s="89"/>
      <c r="Z6852" s="73"/>
      <c r="AA6852" s="73">
        <v>15.0</v>
      </c>
      <c r="AB6852" s="4"/>
      <c r="AC6852" s="74"/>
      <c r="AD6852" s="75"/>
      <c r="AE6852" s="75"/>
      <c r="AF6852" s="76"/>
      <c r="AJ6852" s="90"/>
      <c r="AK6852" s="18"/>
      <c r="AL6852" s="18">
        <f t="shared" si="585"/>
        <v>0</v>
      </c>
      <c r="AO6852" s="8">
        <v>75.71354242222725</v>
      </c>
      <c r="AT6852" s="18"/>
      <c r="AU6852" s="91"/>
    </row>
    <row r="6853" ht="24.0" customHeight="1">
      <c r="A6853" s="79">
        <v>6201213.0</v>
      </c>
      <c r="B6853" s="80" t="s">
        <v>7352</v>
      </c>
      <c r="C6853" s="81" t="str">
        <f t="shared" si="583"/>
        <v/>
      </c>
      <c r="D6853" s="82">
        <v>423.89</v>
      </c>
      <c r="E6853" s="94" t="s">
        <v>245</v>
      </c>
      <c r="F6853" s="84">
        <f t="shared" si="584"/>
        <v>517.1458</v>
      </c>
      <c r="G6853" s="85" t="s">
        <v>246</v>
      </c>
      <c r="H6853" s="69"/>
      <c r="I6853" s="208"/>
      <c r="J6853" s="108"/>
      <c r="K6853" s="88"/>
      <c r="N6853" s="18"/>
      <c r="P6853" s="4"/>
      <c r="Q6853" s="4"/>
      <c r="R6853" s="4"/>
      <c r="S6853" s="21"/>
      <c r="T6853" s="21"/>
      <c r="V6853" s="89"/>
      <c r="Z6853" s="73"/>
      <c r="AA6853" s="73">
        <v>15.0</v>
      </c>
      <c r="AB6853" s="4"/>
      <c r="AC6853" s="74"/>
      <c r="AD6853" s="75"/>
      <c r="AE6853" s="75"/>
      <c r="AF6853" s="76"/>
      <c r="AJ6853" s="90"/>
      <c r="AK6853" s="18"/>
      <c r="AL6853" s="18">
        <f t="shared" si="585"/>
        <v>0</v>
      </c>
      <c r="AO6853" s="8">
        <v>75.71354242222725</v>
      </c>
      <c r="AT6853" s="18"/>
      <c r="AU6853" s="91"/>
    </row>
    <row r="6854" ht="24.0" customHeight="1">
      <c r="A6854" s="79">
        <v>6201081.0</v>
      </c>
      <c r="B6854" s="80" t="s">
        <v>7353</v>
      </c>
      <c r="C6854" s="81" t="str">
        <f t="shared" si="583"/>
        <v/>
      </c>
      <c r="D6854" s="82">
        <v>563.0</v>
      </c>
      <c r="E6854" s="94" t="s">
        <v>245</v>
      </c>
      <c r="F6854" s="84">
        <f t="shared" si="584"/>
        <v>686.86</v>
      </c>
      <c r="G6854" s="85" t="s">
        <v>246</v>
      </c>
      <c r="H6854" s="69"/>
      <c r="I6854" s="208"/>
      <c r="J6854" s="108"/>
      <c r="K6854" s="88"/>
      <c r="N6854" s="18"/>
      <c r="P6854" s="4"/>
      <c r="Q6854" s="4"/>
      <c r="R6854" s="4"/>
      <c r="S6854" s="21"/>
      <c r="T6854" s="21"/>
      <c r="V6854" s="89"/>
      <c r="Z6854" s="73"/>
      <c r="AA6854" s="73">
        <v>15.0</v>
      </c>
      <c r="AB6854" s="4"/>
      <c r="AC6854" s="74"/>
      <c r="AD6854" s="75"/>
      <c r="AE6854" s="75"/>
      <c r="AF6854" s="76"/>
      <c r="AJ6854" s="90"/>
      <c r="AK6854" s="18"/>
      <c r="AL6854" s="18">
        <f t="shared" si="585"/>
        <v>0</v>
      </c>
      <c r="AO6854" s="8">
        <v>51.200939927264194</v>
      </c>
      <c r="AT6854" s="18"/>
      <c r="AU6854" s="91"/>
    </row>
    <row r="6855" ht="24.0" customHeight="1">
      <c r="A6855" s="79">
        <v>6201082.0</v>
      </c>
      <c r="B6855" s="80" t="s">
        <v>7354</v>
      </c>
      <c r="C6855" s="81" t="str">
        <f t="shared" si="583"/>
        <v/>
      </c>
      <c r="D6855" s="82">
        <v>652.98</v>
      </c>
      <c r="E6855" s="94" t="s">
        <v>245</v>
      </c>
      <c r="F6855" s="84">
        <f t="shared" si="584"/>
        <v>796.6356</v>
      </c>
      <c r="G6855" s="85" t="s">
        <v>246</v>
      </c>
      <c r="H6855" s="69"/>
      <c r="I6855" s="208"/>
      <c r="J6855" s="108"/>
      <c r="K6855" s="88"/>
      <c r="N6855" s="18"/>
      <c r="P6855" s="4"/>
      <c r="Q6855" s="4"/>
      <c r="R6855" s="4"/>
      <c r="S6855" s="21"/>
      <c r="T6855" s="21"/>
      <c r="V6855" s="89"/>
      <c r="Z6855" s="73"/>
      <c r="AA6855" s="73">
        <v>15.0</v>
      </c>
      <c r="AB6855" s="4"/>
      <c r="AC6855" s="74"/>
      <c r="AD6855" s="75"/>
      <c r="AE6855" s="75"/>
      <c r="AF6855" s="76"/>
      <c r="AJ6855" s="90"/>
      <c r="AK6855" s="18"/>
      <c r="AL6855" s="18">
        <f t="shared" si="585"/>
        <v>0</v>
      </c>
      <c r="AO6855" s="8">
        <v>44.1450488326087</v>
      </c>
      <c r="AT6855" s="18"/>
      <c r="AU6855" s="91"/>
    </row>
    <row r="6856" ht="24.0" customHeight="1">
      <c r="A6856" s="79">
        <v>6201083.0</v>
      </c>
      <c r="B6856" s="80" t="s">
        <v>7355</v>
      </c>
      <c r="C6856" s="81" t="str">
        <f t="shared" si="583"/>
        <v/>
      </c>
      <c r="D6856" s="82">
        <v>719.89</v>
      </c>
      <c r="E6856" s="94" t="s">
        <v>245</v>
      </c>
      <c r="F6856" s="84">
        <f t="shared" si="584"/>
        <v>878.2658</v>
      </c>
      <c r="G6856" s="85" t="s">
        <v>246</v>
      </c>
      <c r="H6856" s="69"/>
      <c r="I6856" s="208"/>
      <c r="J6856" s="108"/>
      <c r="K6856" s="88"/>
      <c r="N6856" s="18"/>
      <c r="P6856" s="4"/>
      <c r="Q6856" s="4"/>
      <c r="R6856" s="4"/>
      <c r="S6856" s="21"/>
      <c r="T6856" s="21"/>
      <c r="V6856" s="89"/>
      <c r="Z6856" s="73"/>
      <c r="AA6856" s="73">
        <v>15.0</v>
      </c>
      <c r="AB6856" s="4"/>
      <c r="AC6856" s="74"/>
      <c r="AD6856" s="75"/>
      <c r="AE6856" s="75"/>
      <c r="AF6856" s="76"/>
      <c r="AJ6856" s="90"/>
      <c r="AK6856" s="18"/>
      <c r="AL6856" s="18">
        <f t="shared" si="585"/>
        <v>0</v>
      </c>
      <c r="AO6856" s="8">
        <v>5.005201624488715</v>
      </c>
      <c r="AT6856" s="18"/>
      <c r="AU6856" s="91"/>
    </row>
    <row r="6857" ht="24.0" customHeight="1">
      <c r="A6857" s="79">
        <v>6201084.0</v>
      </c>
      <c r="B6857" s="80" t="s">
        <v>7356</v>
      </c>
      <c r="C6857" s="81" t="str">
        <f t="shared" si="583"/>
        <v/>
      </c>
      <c r="D6857" s="82">
        <v>832.96</v>
      </c>
      <c r="E6857" s="94" t="s">
        <v>245</v>
      </c>
      <c r="F6857" s="84">
        <f t="shared" si="584"/>
        <v>1016.2112</v>
      </c>
      <c r="G6857" s="85" t="s">
        <v>246</v>
      </c>
      <c r="H6857" s="69"/>
      <c r="I6857" s="208"/>
      <c r="J6857" s="108"/>
      <c r="K6857" s="88"/>
      <c r="N6857" s="18"/>
      <c r="P6857" s="4"/>
      <c r="Q6857" s="4"/>
      <c r="R6857" s="4"/>
      <c r="S6857" s="21"/>
      <c r="T6857" s="21"/>
      <c r="V6857" s="89"/>
      <c r="Z6857" s="73"/>
      <c r="AA6857" s="73">
        <v>15.0</v>
      </c>
      <c r="AB6857" s="4"/>
      <c r="AC6857" s="74"/>
      <c r="AD6857" s="75"/>
      <c r="AE6857" s="75"/>
      <c r="AF6857" s="76"/>
      <c r="AJ6857" s="90"/>
      <c r="AK6857" s="18"/>
      <c r="AL6857" s="18">
        <f t="shared" si="585"/>
        <v>0</v>
      </c>
      <c r="AO6857" s="8">
        <v>4.325800957958981</v>
      </c>
      <c r="AT6857" s="18"/>
      <c r="AU6857" s="91"/>
    </row>
    <row r="6858" ht="24.0" customHeight="1">
      <c r="A6858" s="79">
        <v>6201085.0</v>
      </c>
      <c r="B6858" s="80" t="s">
        <v>7357</v>
      </c>
      <c r="C6858" s="81" t="str">
        <f t="shared" si="583"/>
        <v/>
      </c>
      <c r="D6858" s="82">
        <v>989.86</v>
      </c>
      <c r="E6858" s="94" t="s">
        <v>245</v>
      </c>
      <c r="F6858" s="84">
        <f t="shared" si="584"/>
        <v>1207.6292</v>
      </c>
      <c r="G6858" s="85" t="s">
        <v>246</v>
      </c>
      <c r="H6858" s="69"/>
      <c r="I6858" s="208"/>
      <c r="J6858" s="108"/>
      <c r="K6858" s="88"/>
      <c r="N6858" s="18"/>
      <c r="P6858" s="4"/>
      <c r="Q6858" s="4"/>
      <c r="R6858" s="4"/>
      <c r="S6858" s="21"/>
      <c r="T6858" s="21"/>
      <c r="V6858" s="89"/>
      <c r="Z6858" s="73"/>
      <c r="AA6858" s="73">
        <v>15.0</v>
      </c>
      <c r="AB6858" s="4"/>
      <c r="AC6858" s="74"/>
      <c r="AD6858" s="75"/>
      <c r="AE6858" s="75"/>
      <c r="AF6858" s="76"/>
      <c r="AJ6858" s="90"/>
      <c r="AK6858" s="18"/>
      <c r="AL6858" s="18">
        <f t="shared" si="585"/>
        <v>0</v>
      </c>
      <c r="AO6858" s="8">
        <v>29.121292237770227</v>
      </c>
      <c r="AT6858" s="18"/>
      <c r="AU6858" s="91"/>
    </row>
    <row r="6859" ht="24.0" customHeight="1">
      <c r="A6859" s="79">
        <v>6201086.0</v>
      </c>
      <c r="B6859" s="80" t="s">
        <v>7358</v>
      </c>
      <c r="C6859" s="81" t="str">
        <f t="shared" si="583"/>
        <v/>
      </c>
      <c r="D6859" s="82">
        <v>39.22</v>
      </c>
      <c r="E6859" s="94" t="s">
        <v>245</v>
      </c>
      <c r="F6859" s="84">
        <f t="shared" si="584"/>
        <v>47.8484</v>
      </c>
      <c r="G6859" s="85" t="s">
        <v>274</v>
      </c>
      <c r="H6859" s="69"/>
      <c r="I6859" s="208"/>
      <c r="J6859" s="108"/>
      <c r="K6859" s="88"/>
      <c r="N6859" s="18"/>
      <c r="P6859" s="4"/>
      <c r="Q6859" s="4"/>
      <c r="R6859" s="4"/>
      <c r="S6859" s="21"/>
      <c r="T6859" s="21"/>
      <c r="V6859" s="89"/>
      <c r="Z6859" s="73"/>
      <c r="AA6859" s="73">
        <v>15.0</v>
      </c>
      <c r="AB6859" s="4"/>
      <c r="AC6859" s="74"/>
      <c r="AD6859" s="75"/>
      <c r="AE6859" s="75"/>
      <c r="AF6859" s="76"/>
      <c r="AJ6859" s="90"/>
      <c r="AK6859" s="18"/>
      <c r="AL6859" s="18">
        <f t="shared" si="585"/>
        <v>0</v>
      </c>
      <c r="AO6859" s="8">
        <v>1.4297113623971287</v>
      </c>
      <c r="AT6859" s="18"/>
      <c r="AU6859" s="91"/>
    </row>
    <row r="6860" ht="24.0" customHeight="1">
      <c r="A6860" s="79">
        <v>6201087.0</v>
      </c>
      <c r="B6860" s="80" t="s">
        <v>7359</v>
      </c>
      <c r="C6860" s="81" t="str">
        <f t="shared" si="583"/>
        <v/>
      </c>
      <c r="D6860" s="82">
        <v>41.53</v>
      </c>
      <c r="E6860" s="94" t="s">
        <v>245</v>
      </c>
      <c r="F6860" s="84">
        <f t="shared" si="584"/>
        <v>50.6666</v>
      </c>
      <c r="G6860" s="85" t="s">
        <v>274</v>
      </c>
      <c r="H6860" s="69"/>
      <c r="I6860" s="208"/>
      <c r="J6860" s="108"/>
      <c r="K6860" s="88"/>
      <c r="N6860" s="18"/>
      <c r="P6860" s="4"/>
      <c r="Q6860" s="4"/>
      <c r="R6860" s="4"/>
      <c r="S6860" s="21"/>
      <c r="T6860" s="21"/>
      <c r="V6860" s="89"/>
      <c r="Z6860" s="73"/>
      <c r="AA6860" s="73">
        <v>15.0</v>
      </c>
      <c r="AB6860" s="4"/>
      <c r="AC6860" s="74"/>
      <c r="AD6860" s="75"/>
      <c r="AE6860" s="75"/>
      <c r="AF6860" s="76"/>
      <c r="AJ6860" s="90"/>
      <c r="AK6860" s="18"/>
      <c r="AL6860" s="18">
        <f t="shared" si="585"/>
        <v>0</v>
      </c>
      <c r="AO6860" s="8">
        <v>0.5242917190427311</v>
      </c>
      <c r="AT6860" s="18"/>
      <c r="AU6860" s="91"/>
    </row>
    <row r="6861" ht="24.0" customHeight="1">
      <c r="A6861" s="79">
        <v>6201088.0</v>
      </c>
      <c r="B6861" s="80" t="s">
        <v>7360</v>
      </c>
      <c r="C6861" s="81" t="str">
        <f t="shared" si="583"/>
        <v/>
      </c>
      <c r="D6861" s="82">
        <v>43.84</v>
      </c>
      <c r="E6861" s="94" t="s">
        <v>245</v>
      </c>
      <c r="F6861" s="84">
        <f t="shared" si="584"/>
        <v>53.4848</v>
      </c>
      <c r="G6861" s="85" t="s">
        <v>274</v>
      </c>
      <c r="H6861" s="69"/>
      <c r="I6861" s="208"/>
      <c r="J6861" s="108"/>
      <c r="K6861" s="88"/>
      <c r="N6861" s="18"/>
      <c r="P6861" s="4"/>
      <c r="Q6861" s="4"/>
      <c r="R6861" s="4"/>
      <c r="S6861" s="21"/>
      <c r="T6861" s="21"/>
      <c r="V6861" s="89"/>
      <c r="Z6861" s="73"/>
      <c r="AA6861" s="73">
        <v>15.0</v>
      </c>
      <c r="AB6861" s="4"/>
      <c r="AC6861" s="74"/>
      <c r="AD6861" s="75"/>
      <c r="AE6861" s="75"/>
      <c r="AF6861" s="76"/>
      <c r="AJ6861" s="90"/>
      <c r="AK6861" s="18"/>
      <c r="AL6861" s="18">
        <f t="shared" si="585"/>
        <v>0</v>
      </c>
      <c r="AO6861" s="8">
        <v>0.32584954154520557</v>
      </c>
      <c r="AT6861" s="18"/>
      <c r="AU6861" s="91"/>
    </row>
    <row r="6862" ht="24.0" customHeight="1">
      <c r="A6862" s="79">
        <v>6201089.0</v>
      </c>
      <c r="B6862" s="80" t="s">
        <v>7361</v>
      </c>
      <c r="C6862" s="81" t="str">
        <f t="shared" si="583"/>
        <v/>
      </c>
      <c r="D6862" s="82">
        <v>57.68</v>
      </c>
      <c r="E6862" s="94" t="s">
        <v>458</v>
      </c>
      <c r="F6862" s="84">
        <f t="shared" si="584"/>
        <v>70.3696</v>
      </c>
      <c r="G6862" s="85" t="s">
        <v>274</v>
      </c>
      <c r="H6862" s="69"/>
      <c r="I6862" s="208"/>
      <c r="J6862" s="108"/>
      <c r="K6862" s="88"/>
      <c r="N6862" s="18"/>
      <c r="P6862" s="4"/>
      <c r="Q6862" s="4"/>
      <c r="R6862" s="4"/>
      <c r="S6862" s="21"/>
      <c r="T6862" s="21"/>
      <c r="V6862" s="89"/>
      <c r="Z6862" s="73"/>
      <c r="AA6862" s="73">
        <v>15.0</v>
      </c>
      <c r="AB6862" s="4"/>
      <c r="AC6862" s="74"/>
      <c r="AD6862" s="75"/>
      <c r="AE6862" s="75"/>
      <c r="AF6862" s="76"/>
      <c r="AJ6862" s="90"/>
      <c r="AK6862" s="18"/>
      <c r="AL6862" s="18">
        <f t="shared" si="585"/>
        <v>0</v>
      </c>
      <c r="AO6862" s="8">
        <v>0.8441372065246014</v>
      </c>
      <c r="AT6862" s="18"/>
      <c r="AU6862" s="91"/>
    </row>
    <row r="6863" ht="24.0" customHeight="1">
      <c r="A6863" s="79">
        <v>6201090.0</v>
      </c>
      <c r="B6863" s="80" t="s">
        <v>7362</v>
      </c>
      <c r="C6863" s="81" t="str">
        <f t="shared" si="583"/>
        <v/>
      </c>
      <c r="D6863" s="82">
        <v>76.15</v>
      </c>
      <c r="E6863" s="94" t="s">
        <v>372</v>
      </c>
      <c r="F6863" s="84">
        <f t="shared" si="584"/>
        <v>92.903</v>
      </c>
      <c r="G6863" s="85" t="s">
        <v>274</v>
      </c>
      <c r="H6863" s="69"/>
      <c r="I6863" s="208"/>
      <c r="J6863" s="108"/>
      <c r="K6863" s="88"/>
      <c r="N6863" s="18"/>
      <c r="P6863" s="4"/>
      <c r="Q6863" s="4"/>
      <c r="R6863" s="4"/>
      <c r="S6863" s="21"/>
      <c r="T6863" s="21"/>
      <c r="V6863" s="89"/>
      <c r="Z6863" s="73"/>
      <c r="AA6863" s="73">
        <v>15.0</v>
      </c>
      <c r="AB6863" s="4"/>
      <c r="AC6863" s="74"/>
      <c r="AD6863" s="75"/>
      <c r="AE6863" s="75"/>
      <c r="AF6863" s="76"/>
      <c r="AJ6863" s="90"/>
      <c r="AK6863" s="18"/>
      <c r="AL6863" s="18">
        <f t="shared" si="585"/>
        <v>0</v>
      </c>
      <c r="AO6863" s="8">
        <v>0.422001670180381</v>
      </c>
      <c r="AT6863" s="18"/>
      <c r="AU6863" s="91"/>
    </row>
    <row r="6864" ht="24.0" customHeight="1">
      <c r="A6864" s="79">
        <v>6201091.0</v>
      </c>
      <c r="B6864" s="80" t="s">
        <v>7363</v>
      </c>
      <c r="C6864" s="81" t="str">
        <f t="shared" si="583"/>
        <v/>
      </c>
      <c r="D6864" s="82">
        <v>80.75</v>
      </c>
      <c r="E6864" s="94" t="s">
        <v>245</v>
      </c>
      <c r="F6864" s="84">
        <f t="shared" si="584"/>
        <v>98.515</v>
      </c>
      <c r="G6864" s="85" t="s">
        <v>274</v>
      </c>
      <c r="H6864" s="69"/>
      <c r="I6864" s="208"/>
      <c r="J6864" s="108"/>
      <c r="K6864" s="88"/>
      <c r="N6864" s="18"/>
      <c r="P6864" s="4"/>
      <c r="Q6864" s="4"/>
      <c r="R6864" s="4"/>
      <c r="S6864" s="21"/>
      <c r="T6864" s="21"/>
      <c r="V6864" s="89"/>
      <c r="Z6864" s="73"/>
      <c r="AA6864" s="73">
        <v>15.0</v>
      </c>
      <c r="AB6864" s="4"/>
      <c r="AC6864" s="74"/>
      <c r="AD6864" s="75"/>
      <c r="AE6864" s="75"/>
      <c r="AF6864" s="76"/>
      <c r="AJ6864" s="90"/>
      <c r="AK6864" s="18"/>
      <c r="AL6864" s="18">
        <f t="shared" si="585"/>
        <v>0</v>
      </c>
      <c r="AO6864" s="8">
        <v>0.29404328105017435</v>
      </c>
      <c r="AT6864" s="18"/>
      <c r="AU6864" s="91"/>
    </row>
    <row r="6865" ht="24.0" customHeight="1">
      <c r="A6865" s="79">
        <v>6201092.0</v>
      </c>
      <c r="B6865" s="80" t="s">
        <v>7364</v>
      </c>
      <c r="C6865" s="81" t="str">
        <f t="shared" si="583"/>
        <v/>
      </c>
      <c r="D6865" s="82">
        <v>122.29</v>
      </c>
      <c r="E6865" s="94" t="s">
        <v>245</v>
      </c>
      <c r="F6865" s="84">
        <f t="shared" si="584"/>
        <v>149.1938</v>
      </c>
      <c r="G6865" s="85" t="s">
        <v>274</v>
      </c>
      <c r="H6865" s="69"/>
      <c r="I6865" s="208"/>
      <c r="J6865" s="108"/>
      <c r="K6865" s="88"/>
      <c r="N6865" s="18"/>
      <c r="P6865" s="4"/>
      <c r="Q6865" s="4"/>
      <c r="R6865" s="4"/>
      <c r="S6865" s="21"/>
      <c r="T6865" s="21"/>
      <c r="V6865" s="89"/>
      <c r="Z6865" s="73"/>
      <c r="AA6865" s="73">
        <v>15.0</v>
      </c>
      <c r="AB6865" s="4"/>
      <c r="AC6865" s="74"/>
      <c r="AD6865" s="75"/>
      <c r="AE6865" s="75"/>
      <c r="AF6865" s="76"/>
      <c r="AJ6865" s="90"/>
      <c r="AK6865" s="18"/>
      <c r="AL6865" s="18">
        <f t="shared" si="585"/>
        <v>0</v>
      </c>
      <c r="AO6865" s="8">
        <v>0.42092797805168286</v>
      </c>
      <c r="AT6865" s="18"/>
      <c r="AU6865" s="91"/>
    </row>
    <row r="6866" ht="24.0" customHeight="1">
      <c r="A6866" s="79">
        <v>6201093.0</v>
      </c>
      <c r="B6866" s="80" t="s">
        <v>7365</v>
      </c>
      <c r="C6866" s="81" t="str">
        <f t="shared" si="583"/>
        <v/>
      </c>
      <c r="D6866" s="82">
        <v>200.74</v>
      </c>
      <c r="E6866" s="94" t="s">
        <v>245</v>
      </c>
      <c r="F6866" s="84">
        <f t="shared" si="584"/>
        <v>244.9028</v>
      </c>
      <c r="G6866" s="85" t="s">
        <v>246</v>
      </c>
      <c r="H6866" s="69"/>
      <c r="I6866" s="208"/>
      <c r="J6866" s="108"/>
      <c r="K6866" s="88"/>
      <c r="N6866" s="18"/>
      <c r="P6866" s="4"/>
      <c r="Q6866" s="4"/>
      <c r="R6866" s="4"/>
      <c r="S6866" s="21"/>
      <c r="T6866" s="21"/>
      <c r="V6866" s="89"/>
      <c r="Z6866" s="73"/>
      <c r="AA6866" s="73">
        <v>15.0</v>
      </c>
      <c r="AB6866" s="4"/>
      <c r="AC6866" s="74"/>
      <c r="AD6866" s="75"/>
      <c r="AE6866" s="75"/>
      <c r="AF6866" s="76"/>
      <c r="AJ6866" s="90"/>
      <c r="AK6866" s="18"/>
      <c r="AL6866" s="18">
        <f t="shared" si="585"/>
        <v>0</v>
      </c>
      <c r="AO6866" s="8">
        <v>1.650550346007718</v>
      </c>
      <c r="AT6866" s="18"/>
      <c r="AU6866" s="91"/>
    </row>
    <row r="6867" ht="24.0" customHeight="1">
      <c r="A6867" s="79">
        <v>6201094.0</v>
      </c>
      <c r="B6867" s="80" t="s">
        <v>7366</v>
      </c>
      <c r="C6867" s="81" t="str">
        <f t="shared" si="583"/>
        <v/>
      </c>
      <c r="D6867" s="82">
        <v>239.97</v>
      </c>
      <c r="E6867" s="94" t="s">
        <v>245</v>
      </c>
      <c r="F6867" s="84">
        <f t="shared" si="584"/>
        <v>292.7634</v>
      </c>
      <c r="G6867" s="85" t="s">
        <v>252</v>
      </c>
      <c r="H6867" s="69"/>
      <c r="I6867" s="208"/>
      <c r="J6867" s="108"/>
      <c r="K6867" s="88"/>
      <c r="N6867" s="18"/>
      <c r="P6867" s="4"/>
      <c r="Q6867" s="4"/>
      <c r="R6867" s="4"/>
      <c r="S6867" s="21"/>
      <c r="T6867" s="21"/>
      <c r="V6867" s="89"/>
      <c r="Z6867" s="73"/>
      <c r="AA6867" s="73">
        <v>15.0</v>
      </c>
      <c r="AB6867" s="4"/>
      <c r="AC6867" s="74"/>
      <c r="AD6867" s="75"/>
      <c r="AE6867" s="75"/>
      <c r="AF6867" s="76"/>
      <c r="AJ6867" s="90"/>
      <c r="AK6867" s="18"/>
      <c r="AL6867" s="18">
        <f t="shared" si="585"/>
        <v>0</v>
      </c>
      <c r="AO6867" s="8">
        <v>0.8704698477371681</v>
      </c>
      <c r="AT6867" s="18"/>
      <c r="AU6867" s="91"/>
    </row>
    <row r="6868" ht="24.0" customHeight="1">
      <c r="A6868" s="79">
        <v>6201095.0</v>
      </c>
      <c r="B6868" s="80" t="s">
        <v>7367</v>
      </c>
      <c r="C6868" s="81" t="str">
        <f t="shared" si="583"/>
        <v/>
      </c>
      <c r="D6868" s="82">
        <v>279.19</v>
      </c>
      <c r="E6868" s="94" t="s">
        <v>245</v>
      </c>
      <c r="F6868" s="84">
        <f t="shared" si="584"/>
        <v>340.6118</v>
      </c>
      <c r="G6868" s="85" t="s">
        <v>274</v>
      </c>
      <c r="H6868" s="69"/>
      <c r="I6868" s="208"/>
      <c r="J6868" s="108"/>
      <c r="K6868" s="88"/>
      <c r="N6868" s="18"/>
      <c r="P6868" s="4"/>
      <c r="Q6868" s="4"/>
      <c r="R6868" s="4"/>
      <c r="S6868" s="21"/>
      <c r="T6868" s="21"/>
      <c r="V6868" s="89"/>
      <c r="Z6868" s="73"/>
      <c r="AA6868" s="73">
        <v>15.0</v>
      </c>
      <c r="AB6868" s="4"/>
      <c r="AC6868" s="74"/>
      <c r="AD6868" s="75"/>
      <c r="AE6868" s="75"/>
      <c r="AF6868" s="76"/>
      <c r="AJ6868" s="90"/>
      <c r="AK6868" s="18"/>
      <c r="AL6868" s="18">
        <f t="shared" si="585"/>
        <v>0</v>
      </c>
      <c r="AO6868" s="8">
        <v>1.6652839270386712</v>
      </c>
      <c r="AT6868" s="18"/>
      <c r="AU6868" s="91"/>
    </row>
    <row r="6869" ht="24.0" customHeight="1">
      <c r="A6869" s="79">
        <v>6201096.0</v>
      </c>
      <c r="B6869" s="80" t="s">
        <v>7368</v>
      </c>
      <c r="C6869" s="81" t="str">
        <f t="shared" si="583"/>
        <v/>
      </c>
      <c r="D6869" s="82">
        <v>302.27</v>
      </c>
      <c r="E6869" s="94" t="s">
        <v>245</v>
      </c>
      <c r="F6869" s="84">
        <f t="shared" si="584"/>
        <v>368.7694</v>
      </c>
      <c r="G6869" s="85" t="s">
        <v>252</v>
      </c>
      <c r="H6869" s="69"/>
      <c r="I6869" s="208"/>
      <c r="J6869" s="108"/>
      <c r="K6869" s="88"/>
      <c r="N6869" s="18"/>
      <c r="P6869" s="4"/>
      <c r="Q6869" s="4"/>
      <c r="R6869" s="4"/>
      <c r="S6869" s="21"/>
      <c r="T6869" s="21"/>
      <c r="V6869" s="89"/>
      <c r="Z6869" s="73"/>
      <c r="AA6869" s="73">
        <v>15.0</v>
      </c>
      <c r="AB6869" s="4"/>
      <c r="AC6869" s="74"/>
      <c r="AD6869" s="75"/>
      <c r="AE6869" s="75"/>
      <c r="AF6869" s="76"/>
      <c r="AJ6869" s="90"/>
      <c r="AK6869" s="18"/>
      <c r="AL6869" s="18">
        <f t="shared" si="585"/>
        <v>0</v>
      </c>
      <c r="AO6869" s="8">
        <v>2.5095847444660064</v>
      </c>
      <c r="AT6869" s="18"/>
      <c r="AU6869" s="91"/>
    </row>
    <row r="6870" ht="24.0" customHeight="1">
      <c r="A6870" s="79">
        <v>6201097.0</v>
      </c>
      <c r="B6870" s="80" t="s">
        <v>7369</v>
      </c>
      <c r="C6870" s="81" t="str">
        <f t="shared" si="583"/>
        <v/>
      </c>
      <c r="D6870" s="82">
        <v>396.86</v>
      </c>
      <c r="E6870" s="94" t="s">
        <v>245</v>
      </c>
      <c r="F6870" s="84">
        <f t="shared" si="584"/>
        <v>484.1692</v>
      </c>
      <c r="G6870" s="85" t="s">
        <v>246</v>
      </c>
      <c r="H6870" s="69"/>
      <c r="I6870" s="208"/>
      <c r="J6870" s="108"/>
      <c r="K6870" s="88"/>
      <c r="N6870" s="18"/>
      <c r="P6870" s="4"/>
      <c r="Q6870" s="4"/>
      <c r="R6870" s="4"/>
      <c r="S6870" s="21"/>
      <c r="T6870" s="21"/>
      <c r="V6870" s="89"/>
      <c r="Z6870" s="73"/>
      <c r="AA6870" s="73">
        <v>15.0</v>
      </c>
      <c r="AB6870" s="4"/>
      <c r="AC6870" s="74"/>
      <c r="AD6870" s="75"/>
      <c r="AE6870" s="75"/>
      <c r="AF6870" s="76"/>
      <c r="AJ6870" s="90"/>
      <c r="AK6870" s="18"/>
      <c r="AL6870" s="18">
        <f t="shared" si="585"/>
        <v>0</v>
      </c>
      <c r="AO6870" s="8">
        <v>1.5131925721081283</v>
      </c>
      <c r="AT6870" s="18"/>
      <c r="AU6870" s="91"/>
    </row>
    <row r="6871" ht="24.0" customHeight="1">
      <c r="A6871" s="79">
        <v>6201098.0</v>
      </c>
      <c r="B6871" s="80" t="s">
        <v>7370</v>
      </c>
      <c r="C6871" s="81" t="str">
        <f t="shared" si="583"/>
        <v/>
      </c>
      <c r="D6871" s="82">
        <v>493.78</v>
      </c>
      <c r="E6871" s="94" t="s">
        <v>245</v>
      </c>
      <c r="F6871" s="84">
        <f t="shared" si="584"/>
        <v>602.4116</v>
      </c>
      <c r="G6871" s="85" t="s">
        <v>246</v>
      </c>
      <c r="H6871" s="69"/>
      <c r="I6871" s="208"/>
      <c r="J6871" s="108"/>
      <c r="K6871" s="88"/>
      <c r="N6871" s="18"/>
      <c r="P6871" s="4"/>
      <c r="Q6871" s="4"/>
      <c r="R6871" s="4"/>
      <c r="S6871" s="21"/>
      <c r="T6871" s="21"/>
      <c r="V6871" s="89"/>
      <c r="Z6871" s="73"/>
      <c r="AA6871" s="73">
        <v>15.0</v>
      </c>
      <c r="AB6871" s="4"/>
      <c r="AC6871" s="74"/>
      <c r="AD6871" s="75"/>
      <c r="AE6871" s="75"/>
      <c r="AF6871" s="76"/>
      <c r="AJ6871" s="90"/>
      <c r="AK6871" s="18"/>
      <c r="AL6871" s="18">
        <f t="shared" si="585"/>
        <v>0</v>
      </c>
      <c r="AO6871" s="8">
        <v>2.3351301815121213</v>
      </c>
      <c r="AT6871" s="18"/>
      <c r="AU6871" s="91"/>
    </row>
    <row r="6872" ht="24.0" customHeight="1">
      <c r="A6872" s="79">
        <v>6201099.0</v>
      </c>
      <c r="B6872" s="80" t="s">
        <v>7371</v>
      </c>
      <c r="C6872" s="81" t="str">
        <f t="shared" si="583"/>
        <v/>
      </c>
      <c r="D6872" s="82">
        <v>609.14</v>
      </c>
      <c r="E6872" s="94" t="s">
        <v>245</v>
      </c>
      <c r="F6872" s="84">
        <f t="shared" si="584"/>
        <v>743.1508</v>
      </c>
      <c r="G6872" s="85" t="s">
        <v>246</v>
      </c>
      <c r="H6872" s="69"/>
      <c r="I6872" s="208"/>
      <c r="J6872" s="108"/>
      <c r="K6872" s="88"/>
      <c r="N6872" s="18"/>
      <c r="P6872" s="4"/>
      <c r="Q6872" s="4"/>
      <c r="R6872" s="4"/>
      <c r="S6872" s="21"/>
      <c r="T6872" s="21"/>
      <c r="V6872" s="89"/>
      <c r="Z6872" s="73"/>
      <c r="AA6872" s="73">
        <v>15.0</v>
      </c>
      <c r="AB6872" s="4"/>
      <c r="AC6872" s="74"/>
      <c r="AD6872" s="75"/>
      <c r="AE6872" s="75"/>
      <c r="AF6872" s="76"/>
      <c r="AJ6872" s="90"/>
      <c r="AK6872" s="18"/>
      <c r="AL6872" s="18">
        <f t="shared" si="585"/>
        <v>0</v>
      </c>
      <c r="AO6872" s="8">
        <v>7.886995134535284</v>
      </c>
      <c r="AT6872" s="18"/>
      <c r="AU6872" s="91"/>
    </row>
    <row r="6873" ht="24.0" customHeight="1">
      <c r="A6873" s="79">
        <v>6201100.0</v>
      </c>
      <c r="B6873" s="80" t="s">
        <v>7372</v>
      </c>
      <c r="C6873" s="81" t="str">
        <f t="shared" si="583"/>
        <v/>
      </c>
      <c r="D6873" s="82">
        <v>652.98</v>
      </c>
      <c r="E6873" s="94" t="s">
        <v>245</v>
      </c>
      <c r="F6873" s="84">
        <f t="shared" si="584"/>
        <v>796.6356</v>
      </c>
      <c r="G6873" s="85" t="s">
        <v>246</v>
      </c>
      <c r="H6873" s="69"/>
      <c r="I6873" s="208"/>
      <c r="J6873" s="108"/>
      <c r="K6873" s="88"/>
      <c r="N6873" s="18"/>
      <c r="P6873" s="4"/>
      <c r="Q6873" s="4"/>
      <c r="R6873" s="4"/>
      <c r="S6873" s="21"/>
      <c r="T6873" s="21"/>
      <c r="V6873" s="89"/>
      <c r="Z6873" s="73"/>
      <c r="AA6873" s="73">
        <v>15.0</v>
      </c>
      <c r="AB6873" s="4"/>
      <c r="AC6873" s="74"/>
      <c r="AD6873" s="75"/>
      <c r="AE6873" s="75"/>
      <c r="AF6873" s="76"/>
      <c r="AJ6873" s="90"/>
      <c r="AK6873" s="18"/>
      <c r="AL6873" s="18">
        <f t="shared" si="585"/>
        <v>0</v>
      </c>
      <c r="AO6873" s="8">
        <v>5.518131104076088</v>
      </c>
      <c r="AT6873" s="18"/>
      <c r="AU6873" s="91"/>
    </row>
    <row r="6874" ht="24.0" customHeight="1">
      <c r="A6874" s="79">
        <v>6201101.0</v>
      </c>
      <c r="B6874" s="80" t="s">
        <v>7373</v>
      </c>
      <c r="C6874" s="81" t="str">
        <f t="shared" si="583"/>
        <v/>
      </c>
      <c r="D6874" s="82">
        <v>719.89</v>
      </c>
      <c r="E6874" s="94" t="s">
        <v>245</v>
      </c>
      <c r="F6874" s="84">
        <f t="shared" si="584"/>
        <v>878.2658</v>
      </c>
      <c r="G6874" s="85" t="s">
        <v>246</v>
      </c>
      <c r="H6874" s="69"/>
      <c r="I6874" s="208"/>
      <c r="J6874" s="108"/>
      <c r="K6874" s="88"/>
      <c r="N6874" s="18"/>
      <c r="P6874" s="4"/>
      <c r="Q6874" s="4"/>
      <c r="R6874" s="4"/>
      <c r="S6874" s="21"/>
      <c r="T6874" s="21"/>
      <c r="V6874" s="89"/>
      <c r="Z6874" s="73"/>
      <c r="AA6874" s="73">
        <v>15.0</v>
      </c>
      <c r="AB6874" s="4"/>
      <c r="AC6874" s="74"/>
      <c r="AD6874" s="75"/>
      <c r="AE6874" s="75"/>
      <c r="AF6874" s="76"/>
      <c r="AJ6874" s="90"/>
      <c r="AK6874" s="18"/>
      <c r="AL6874" s="18">
        <f t="shared" si="585"/>
        <v>0</v>
      </c>
      <c r="AO6874" s="8">
        <v>1.2513004061221789</v>
      </c>
      <c r="AT6874" s="18"/>
      <c r="AU6874" s="91"/>
    </row>
    <row r="6875" ht="24.0" customHeight="1">
      <c r="A6875" s="79">
        <v>6201102.0</v>
      </c>
      <c r="B6875" s="80" t="s">
        <v>7374</v>
      </c>
      <c r="C6875" s="81" t="str">
        <f t="shared" si="583"/>
        <v/>
      </c>
      <c r="D6875" s="82">
        <v>832.96</v>
      </c>
      <c r="E6875" s="94" t="s">
        <v>245</v>
      </c>
      <c r="F6875" s="84">
        <f t="shared" si="584"/>
        <v>1016.2112</v>
      </c>
      <c r="G6875" s="85" t="s">
        <v>246</v>
      </c>
      <c r="H6875" s="69"/>
      <c r="I6875" s="208"/>
      <c r="J6875" s="108"/>
      <c r="K6875" s="88"/>
      <c r="N6875" s="18"/>
      <c r="P6875" s="4"/>
      <c r="Q6875" s="4"/>
      <c r="R6875" s="4"/>
      <c r="S6875" s="21"/>
      <c r="T6875" s="21"/>
      <c r="V6875" s="89"/>
      <c r="Z6875" s="73"/>
      <c r="AA6875" s="73">
        <v>15.0</v>
      </c>
      <c r="AB6875" s="4"/>
      <c r="AC6875" s="74"/>
      <c r="AD6875" s="75"/>
      <c r="AE6875" s="75"/>
      <c r="AF6875" s="76"/>
      <c r="AJ6875" s="90"/>
      <c r="AK6875" s="18"/>
      <c r="AL6875" s="18">
        <f t="shared" si="585"/>
        <v>0</v>
      </c>
      <c r="AO6875" s="8">
        <v>17.303203831835923</v>
      </c>
      <c r="AT6875" s="18"/>
      <c r="AU6875" s="91"/>
    </row>
    <row r="6876" ht="24.0" customHeight="1">
      <c r="A6876" s="79">
        <v>6201103.0</v>
      </c>
      <c r="B6876" s="80" t="s">
        <v>7375</v>
      </c>
      <c r="C6876" s="81" t="str">
        <f t="shared" si="583"/>
        <v/>
      </c>
      <c r="D6876" s="82">
        <v>1010.62</v>
      </c>
      <c r="E6876" s="94" t="s">
        <v>245</v>
      </c>
      <c r="F6876" s="84">
        <f t="shared" si="584"/>
        <v>1232.9564</v>
      </c>
      <c r="G6876" s="85" t="s">
        <v>246</v>
      </c>
      <c r="H6876" s="69"/>
      <c r="I6876" s="208"/>
      <c r="J6876" s="108"/>
      <c r="K6876" s="88"/>
      <c r="N6876" s="18"/>
      <c r="P6876" s="4"/>
      <c r="Q6876" s="4"/>
      <c r="R6876" s="4"/>
      <c r="S6876" s="21"/>
      <c r="T6876" s="21"/>
      <c r="V6876" s="89"/>
      <c r="Z6876" s="73"/>
      <c r="AA6876" s="73">
        <v>15.0</v>
      </c>
      <c r="AB6876" s="4"/>
      <c r="AC6876" s="74"/>
      <c r="AD6876" s="75"/>
      <c r="AE6876" s="75"/>
      <c r="AF6876" s="76"/>
      <c r="AJ6876" s="90"/>
      <c r="AK6876" s="18"/>
      <c r="AL6876" s="18">
        <f t="shared" si="585"/>
        <v>0</v>
      </c>
      <c r="AO6876" s="8">
        <v>14.261422787190918</v>
      </c>
      <c r="AT6876" s="18"/>
      <c r="AU6876" s="91"/>
    </row>
    <row r="6877" ht="24.0" customHeight="1">
      <c r="A6877" s="79">
        <v>6201104.0</v>
      </c>
      <c r="B6877" s="80" t="s">
        <v>7376</v>
      </c>
      <c r="C6877" s="81" t="str">
        <f t="shared" si="583"/>
        <v/>
      </c>
      <c r="D6877" s="82">
        <v>1213.67</v>
      </c>
      <c r="E6877" s="94" t="s">
        <v>245</v>
      </c>
      <c r="F6877" s="84">
        <f t="shared" si="584"/>
        <v>1480.6774</v>
      </c>
      <c r="G6877" s="85" t="s">
        <v>246</v>
      </c>
      <c r="H6877" s="69"/>
      <c r="I6877" s="208"/>
      <c r="J6877" s="108"/>
      <c r="K6877" s="88"/>
      <c r="N6877" s="18"/>
      <c r="P6877" s="4"/>
      <c r="Q6877" s="4"/>
      <c r="R6877" s="4"/>
      <c r="S6877" s="21"/>
      <c r="T6877" s="21"/>
      <c r="V6877" s="89"/>
      <c r="Z6877" s="73"/>
      <c r="AA6877" s="73">
        <v>15.0</v>
      </c>
      <c r="AB6877" s="4"/>
      <c r="AC6877" s="74"/>
      <c r="AD6877" s="75"/>
      <c r="AE6877" s="75"/>
      <c r="AF6877" s="76"/>
      <c r="AJ6877" s="90"/>
      <c r="AK6877" s="18"/>
      <c r="AL6877" s="18">
        <f t="shared" si="585"/>
        <v>0</v>
      </c>
      <c r="AO6877" s="8">
        <v>11.87544514210361</v>
      </c>
      <c r="AT6877" s="18"/>
      <c r="AU6877" s="91"/>
    </row>
    <row r="6878" ht="24.0" customHeight="1">
      <c r="A6878" s="79">
        <v>6201105.0</v>
      </c>
      <c r="B6878" s="80" t="s">
        <v>7377</v>
      </c>
      <c r="C6878" s="81" t="str">
        <f t="shared" si="583"/>
        <v/>
      </c>
      <c r="D6878" s="82">
        <v>1483.64</v>
      </c>
      <c r="E6878" s="94" t="s">
        <v>245</v>
      </c>
      <c r="F6878" s="84">
        <f t="shared" si="584"/>
        <v>1810.0408</v>
      </c>
      <c r="G6878" s="85" t="s">
        <v>246</v>
      </c>
      <c r="H6878" s="69"/>
      <c r="I6878" s="208"/>
      <c r="J6878" s="108"/>
      <c r="K6878" s="88"/>
      <c r="N6878" s="18"/>
      <c r="P6878" s="4"/>
      <c r="Q6878" s="4"/>
      <c r="R6878" s="4"/>
      <c r="S6878" s="21"/>
      <c r="T6878" s="21"/>
      <c r="V6878" s="89"/>
      <c r="Z6878" s="73"/>
      <c r="AA6878" s="73">
        <v>15.0</v>
      </c>
      <c r="AB6878" s="4"/>
      <c r="AC6878" s="74"/>
      <c r="AD6878" s="75"/>
      <c r="AE6878" s="75"/>
      <c r="AF6878" s="76"/>
      <c r="AJ6878" s="90"/>
      <c r="AK6878" s="18"/>
      <c r="AL6878" s="18">
        <f t="shared" si="585"/>
        <v>0</v>
      </c>
      <c r="AO6878" s="8">
        <v>9.714552235023929</v>
      </c>
      <c r="AT6878" s="18"/>
      <c r="AU6878" s="91"/>
    </row>
    <row r="6879" ht="24.0" customHeight="1">
      <c r="A6879" s="79">
        <v>6201106.0</v>
      </c>
      <c r="B6879" s="80" t="s">
        <v>7378</v>
      </c>
      <c r="C6879" s="81" t="str">
        <f t="shared" si="583"/>
        <v/>
      </c>
      <c r="D6879" s="82">
        <v>1709.76</v>
      </c>
      <c r="E6879" s="94" t="s">
        <v>245</v>
      </c>
      <c r="F6879" s="84">
        <f t="shared" si="584"/>
        <v>2085.9072</v>
      </c>
      <c r="G6879" s="85" t="s">
        <v>246</v>
      </c>
      <c r="H6879" s="69"/>
      <c r="I6879" s="208"/>
      <c r="J6879" s="108"/>
      <c r="K6879" s="88"/>
      <c r="N6879" s="18"/>
      <c r="P6879" s="4"/>
      <c r="Q6879" s="4"/>
      <c r="R6879" s="4"/>
      <c r="S6879" s="21"/>
      <c r="T6879" s="21"/>
      <c r="V6879" s="89"/>
      <c r="Z6879" s="73"/>
      <c r="AA6879" s="73">
        <v>15.0</v>
      </c>
      <c r="AB6879" s="4"/>
      <c r="AC6879" s="74"/>
      <c r="AD6879" s="75"/>
      <c r="AE6879" s="75"/>
      <c r="AF6879" s="76"/>
      <c r="AJ6879" s="90"/>
      <c r="AK6879" s="18"/>
      <c r="AL6879" s="18">
        <f t="shared" si="585"/>
        <v>0</v>
      </c>
      <c r="AO6879" s="8">
        <v>4.214889991011924</v>
      </c>
      <c r="AT6879" s="18"/>
      <c r="AU6879" s="91"/>
    </row>
    <row r="6880" ht="24.0" customHeight="1">
      <c r="A6880" s="79">
        <v>6201107.0</v>
      </c>
      <c r="B6880" s="80" t="s">
        <v>7379</v>
      </c>
      <c r="C6880" s="81" t="str">
        <f t="shared" si="583"/>
        <v/>
      </c>
      <c r="D6880" s="82">
        <v>50.76</v>
      </c>
      <c r="E6880" s="94" t="s">
        <v>245</v>
      </c>
      <c r="F6880" s="84">
        <f t="shared" si="584"/>
        <v>61.9272</v>
      </c>
      <c r="G6880" s="85" t="s">
        <v>252</v>
      </c>
      <c r="H6880" s="69"/>
      <c r="I6880" s="208"/>
      <c r="J6880" s="108"/>
      <c r="K6880" s="88"/>
      <c r="N6880" s="18"/>
      <c r="P6880" s="4"/>
      <c r="Q6880" s="4"/>
      <c r="R6880" s="4"/>
      <c r="S6880" s="21"/>
      <c r="T6880" s="21"/>
      <c r="V6880" s="89"/>
      <c r="Z6880" s="73"/>
      <c r="AA6880" s="73">
        <v>15.0</v>
      </c>
      <c r="AB6880" s="4"/>
      <c r="AC6880" s="74"/>
      <c r="AD6880" s="75"/>
      <c r="AE6880" s="75"/>
      <c r="AF6880" s="76"/>
      <c r="AJ6880" s="90"/>
      <c r="AK6880" s="18"/>
      <c r="AL6880" s="18">
        <f t="shared" si="585"/>
        <v>0</v>
      </c>
      <c r="AO6880" s="8">
        <v>1.6225251048439846</v>
      </c>
      <c r="AT6880" s="18"/>
      <c r="AU6880" s="91"/>
    </row>
    <row r="6881" ht="24.0" customHeight="1">
      <c r="A6881" s="79">
        <v>6201108.0</v>
      </c>
      <c r="B6881" s="80" t="s">
        <v>7380</v>
      </c>
      <c r="C6881" s="81" t="str">
        <f t="shared" si="583"/>
        <v/>
      </c>
      <c r="D6881" s="82">
        <v>55.37</v>
      </c>
      <c r="E6881" s="94" t="s">
        <v>245</v>
      </c>
      <c r="F6881" s="84">
        <f t="shared" si="584"/>
        <v>67.5514</v>
      </c>
      <c r="G6881" s="85" t="s">
        <v>274</v>
      </c>
      <c r="H6881" s="69"/>
      <c r="I6881" s="208"/>
      <c r="J6881" s="108"/>
      <c r="K6881" s="88"/>
      <c r="N6881" s="18"/>
      <c r="P6881" s="4"/>
      <c r="Q6881" s="4"/>
      <c r="R6881" s="4"/>
      <c r="S6881" s="21"/>
      <c r="T6881" s="21"/>
      <c r="V6881" s="89"/>
      <c r="Z6881" s="73"/>
      <c r="AA6881" s="73">
        <v>15.0</v>
      </c>
      <c r="AB6881" s="4"/>
      <c r="AC6881" s="74"/>
      <c r="AD6881" s="75"/>
      <c r="AE6881" s="75"/>
      <c r="AF6881" s="76"/>
      <c r="AJ6881" s="90"/>
      <c r="AK6881" s="18"/>
      <c r="AL6881" s="18">
        <f t="shared" si="585"/>
        <v>0</v>
      </c>
      <c r="AO6881" s="8">
        <v>1.7951304436071067</v>
      </c>
      <c r="AT6881" s="18"/>
      <c r="AU6881" s="91"/>
    </row>
    <row r="6882" ht="24.0" customHeight="1">
      <c r="A6882" s="79">
        <v>6201109.0</v>
      </c>
      <c r="B6882" s="80" t="s">
        <v>7381</v>
      </c>
      <c r="C6882" s="81" t="str">
        <f t="shared" si="583"/>
        <v/>
      </c>
      <c r="D6882" s="82">
        <v>62.31</v>
      </c>
      <c r="E6882" s="94" t="s">
        <v>245</v>
      </c>
      <c r="F6882" s="84">
        <f t="shared" si="584"/>
        <v>76.0182</v>
      </c>
      <c r="G6882" s="85" t="s">
        <v>274</v>
      </c>
      <c r="H6882" s="69"/>
      <c r="I6882" s="208"/>
      <c r="J6882" s="108"/>
      <c r="K6882" s="88"/>
      <c r="N6882" s="18"/>
      <c r="P6882" s="4"/>
      <c r="Q6882" s="4"/>
      <c r="R6882" s="4"/>
      <c r="S6882" s="21"/>
      <c r="T6882" s="21"/>
      <c r="V6882" s="89"/>
      <c r="Z6882" s="73"/>
      <c r="AA6882" s="73">
        <v>15.0</v>
      </c>
      <c r="AB6882" s="4"/>
      <c r="AC6882" s="74"/>
      <c r="AD6882" s="75"/>
      <c r="AE6882" s="75"/>
      <c r="AF6882" s="76"/>
      <c r="AJ6882" s="90"/>
      <c r="AK6882" s="18"/>
      <c r="AL6882" s="18">
        <f t="shared" si="585"/>
        <v>0</v>
      </c>
      <c r="AO6882" s="8">
        <v>0.6372651484037068</v>
      </c>
      <c r="AT6882" s="18"/>
      <c r="AU6882" s="91"/>
    </row>
    <row r="6883" ht="24.0" customHeight="1">
      <c r="A6883" s="79">
        <v>6201110.0</v>
      </c>
      <c r="B6883" s="80" t="s">
        <v>7382</v>
      </c>
      <c r="C6883" s="81" t="str">
        <f t="shared" si="583"/>
        <v/>
      </c>
      <c r="D6883" s="82">
        <v>96.91</v>
      </c>
      <c r="E6883" s="94" t="s">
        <v>245</v>
      </c>
      <c r="F6883" s="84">
        <f t="shared" si="584"/>
        <v>118.2302</v>
      </c>
      <c r="G6883" s="85" t="s">
        <v>252</v>
      </c>
      <c r="H6883" s="69"/>
      <c r="I6883" s="208"/>
      <c r="J6883" s="108"/>
      <c r="K6883" s="88"/>
      <c r="N6883" s="18"/>
      <c r="P6883" s="4"/>
      <c r="Q6883" s="4"/>
      <c r="R6883" s="4"/>
      <c r="S6883" s="21"/>
      <c r="T6883" s="21"/>
      <c r="V6883" s="89"/>
      <c r="Z6883" s="73"/>
      <c r="AA6883" s="73">
        <v>15.0</v>
      </c>
      <c r="AB6883" s="4"/>
      <c r="AC6883" s="74"/>
      <c r="AD6883" s="75"/>
      <c r="AE6883" s="75"/>
      <c r="AF6883" s="76"/>
      <c r="AJ6883" s="90"/>
      <c r="AK6883" s="18"/>
      <c r="AL6883" s="18">
        <f t="shared" si="585"/>
        <v>0</v>
      </c>
      <c r="AO6883" s="8">
        <v>2.7041263157840736</v>
      </c>
      <c r="AT6883" s="18"/>
      <c r="AU6883" s="91"/>
    </row>
    <row r="6884" ht="24.0" customHeight="1">
      <c r="A6884" s="79">
        <v>6201111.0</v>
      </c>
      <c r="B6884" s="80" t="s">
        <v>7383</v>
      </c>
      <c r="C6884" s="81" t="str">
        <f t="shared" si="583"/>
        <v/>
      </c>
      <c r="D6884" s="82">
        <v>99.21</v>
      </c>
      <c r="E6884" s="94" t="s">
        <v>245</v>
      </c>
      <c r="F6884" s="84">
        <f t="shared" si="584"/>
        <v>121.0362</v>
      </c>
      <c r="G6884" s="85" t="s">
        <v>274</v>
      </c>
      <c r="H6884" s="69"/>
      <c r="I6884" s="208"/>
      <c r="J6884" s="108"/>
      <c r="K6884" s="88"/>
      <c r="N6884" s="18"/>
      <c r="P6884" s="4"/>
      <c r="Q6884" s="4"/>
      <c r="R6884" s="4"/>
      <c r="S6884" s="21"/>
      <c r="T6884" s="21"/>
      <c r="V6884" s="89"/>
      <c r="Z6884" s="73"/>
      <c r="AA6884" s="73">
        <v>15.0</v>
      </c>
      <c r="AB6884" s="4"/>
      <c r="AC6884" s="74"/>
      <c r="AD6884" s="75"/>
      <c r="AE6884" s="75"/>
      <c r="AF6884" s="76"/>
      <c r="AJ6884" s="90"/>
      <c r="AK6884" s="18"/>
      <c r="AL6884" s="18">
        <f t="shared" si="585"/>
        <v>0</v>
      </c>
      <c r="AO6884" s="8">
        <v>0.589364492281966</v>
      </c>
      <c r="AT6884" s="18"/>
      <c r="AU6884" s="91"/>
    </row>
    <row r="6885" ht="24.0" customHeight="1">
      <c r="A6885" s="79">
        <v>6201112.0</v>
      </c>
      <c r="B6885" s="80" t="s">
        <v>7384</v>
      </c>
      <c r="C6885" s="81" t="str">
        <f t="shared" si="583"/>
        <v/>
      </c>
      <c r="D6885" s="82">
        <v>133.82</v>
      </c>
      <c r="E6885" s="94" t="s">
        <v>245</v>
      </c>
      <c r="F6885" s="84">
        <f t="shared" si="584"/>
        <v>163.2604</v>
      </c>
      <c r="G6885" s="85" t="s">
        <v>252</v>
      </c>
      <c r="H6885" s="69"/>
      <c r="I6885" s="208"/>
      <c r="J6885" s="108"/>
      <c r="K6885" s="88"/>
      <c r="N6885" s="18"/>
      <c r="P6885" s="4"/>
      <c r="Q6885" s="4"/>
      <c r="R6885" s="4"/>
      <c r="S6885" s="21"/>
      <c r="T6885" s="21"/>
      <c r="V6885" s="89"/>
      <c r="Z6885" s="73"/>
      <c r="AA6885" s="73">
        <v>15.0</v>
      </c>
      <c r="AB6885" s="4"/>
      <c r="AC6885" s="74"/>
      <c r="AD6885" s="75"/>
      <c r="AE6885" s="75"/>
      <c r="AF6885" s="76"/>
      <c r="AJ6885" s="90"/>
      <c r="AK6885" s="18"/>
      <c r="AL6885" s="18">
        <f t="shared" si="585"/>
        <v>0</v>
      </c>
      <c r="AO6885" s="8">
        <v>1.2451018184783358</v>
      </c>
      <c r="AT6885" s="18"/>
      <c r="AU6885" s="91"/>
    </row>
    <row r="6886" ht="24.0" customHeight="1">
      <c r="A6886" s="79">
        <v>6201113.0</v>
      </c>
      <c r="B6886" s="80" t="s">
        <v>7385</v>
      </c>
      <c r="C6886" s="81" t="str">
        <f t="shared" si="583"/>
        <v/>
      </c>
      <c r="D6886" s="82">
        <v>216.88</v>
      </c>
      <c r="E6886" s="94" t="s">
        <v>245</v>
      </c>
      <c r="F6886" s="84">
        <f t="shared" si="584"/>
        <v>264.5936</v>
      </c>
      <c r="G6886" s="85" t="s">
        <v>274</v>
      </c>
      <c r="H6886" s="69"/>
      <c r="I6886" s="208"/>
      <c r="J6886" s="108"/>
      <c r="K6886" s="88"/>
      <c r="N6886" s="18"/>
      <c r="P6886" s="4"/>
      <c r="Q6886" s="4"/>
      <c r="R6886" s="4"/>
      <c r="S6886" s="21"/>
      <c r="T6886" s="21"/>
      <c r="V6886" s="89"/>
      <c r="Z6886" s="73"/>
      <c r="AA6886" s="73">
        <v>15.0</v>
      </c>
      <c r="AB6886" s="4"/>
      <c r="AC6886" s="74"/>
      <c r="AD6886" s="75"/>
      <c r="AE6886" s="75"/>
      <c r="AF6886" s="76"/>
      <c r="AJ6886" s="90"/>
      <c r="AK6886" s="18"/>
      <c r="AL6886" s="18">
        <f t="shared" si="585"/>
        <v>0</v>
      </c>
      <c r="AO6886" s="8">
        <v>0.7727195815378909</v>
      </c>
      <c r="AT6886" s="18"/>
      <c r="AU6886" s="91"/>
    </row>
    <row r="6887" ht="24.0" customHeight="1">
      <c r="A6887" s="79">
        <v>6201114.0</v>
      </c>
      <c r="B6887" s="80" t="s">
        <v>7386</v>
      </c>
      <c r="C6887" s="81" t="str">
        <f t="shared" si="583"/>
        <v/>
      </c>
      <c r="D6887" s="82">
        <v>286.11</v>
      </c>
      <c r="E6887" s="94" t="s">
        <v>245</v>
      </c>
      <c r="F6887" s="84">
        <f t="shared" si="584"/>
        <v>349.0542</v>
      </c>
      <c r="G6887" s="85" t="s">
        <v>252</v>
      </c>
      <c r="H6887" s="69"/>
      <c r="I6887" s="208"/>
      <c r="J6887" s="108"/>
      <c r="K6887" s="88"/>
      <c r="N6887" s="18"/>
      <c r="P6887" s="4"/>
      <c r="Q6887" s="4"/>
      <c r="R6887" s="4"/>
      <c r="S6887" s="21"/>
      <c r="T6887" s="21"/>
      <c r="V6887" s="89"/>
      <c r="Z6887" s="73"/>
      <c r="AA6887" s="73">
        <v>15.0</v>
      </c>
      <c r="AB6887" s="4"/>
      <c r="AC6887" s="74"/>
      <c r="AD6887" s="75"/>
      <c r="AE6887" s="75"/>
      <c r="AF6887" s="76"/>
      <c r="AJ6887" s="90"/>
      <c r="AK6887" s="18"/>
      <c r="AL6887" s="18">
        <f t="shared" si="585"/>
        <v>0</v>
      </c>
      <c r="AO6887" s="8">
        <v>1.3256503440305487</v>
      </c>
      <c r="AT6887" s="18"/>
      <c r="AU6887" s="91"/>
    </row>
    <row r="6888" ht="24.0" customHeight="1">
      <c r="A6888" s="79">
        <v>6201115.0</v>
      </c>
      <c r="B6888" s="80" t="s">
        <v>7387</v>
      </c>
      <c r="C6888" s="81" t="str">
        <f t="shared" si="583"/>
        <v/>
      </c>
      <c r="D6888" s="82">
        <v>385.34</v>
      </c>
      <c r="E6888" s="94" t="s">
        <v>245</v>
      </c>
      <c r="F6888" s="84">
        <f t="shared" si="584"/>
        <v>470.1148</v>
      </c>
      <c r="G6888" s="85" t="s">
        <v>246</v>
      </c>
      <c r="H6888" s="69"/>
      <c r="I6888" s="208"/>
      <c r="J6888" s="108"/>
      <c r="K6888" s="88"/>
      <c r="N6888" s="18"/>
      <c r="P6888" s="4"/>
      <c r="Q6888" s="4"/>
      <c r="R6888" s="4"/>
      <c r="S6888" s="21"/>
      <c r="T6888" s="21"/>
      <c r="V6888" s="89"/>
      <c r="Z6888" s="73"/>
      <c r="AA6888" s="73">
        <v>15.0</v>
      </c>
      <c r="AB6888" s="4"/>
      <c r="AC6888" s="74"/>
      <c r="AD6888" s="75"/>
      <c r="AE6888" s="75"/>
      <c r="AF6888" s="76"/>
      <c r="AJ6888" s="90"/>
      <c r="AK6888" s="18"/>
      <c r="AL6888" s="18">
        <f t="shared" si="585"/>
        <v>0</v>
      </c>
      <c r="AO6888" s="8">
        <v>0.45894120279863454</v>
      </c>
      <c r="AT6888" s="18"/>
      <c r="AU6888" s="91"/>
    </row>
    <row r="6889" ht="24.0" customHeight="1">
      <c r="A6889" s="79">
        <v>6201116.0</v>
      </c>
      <c r="B6889" s="80" t="s">
        <v>7388</v>
      </c>
      <c r="C6889" s="81" t="str">
        <f t="shared" si="583"/>
        <v/>
      </c>
      <c r="D6889" s="82">
        <v>519.16</v>
      </c>
      <c r="E6889" s="94" t="s">
        <v>245</v>
      </c>
      <c r="F6889" s="84">
        <f t="shared" si="584"/>
        <v>633.3752</v>
      </c>
      <c r="G6889" s="85" t="s">
        <v>252</v>
      </c>
      <c r="H6889" s="69"/>
      <c r="I6889" s="208"/>
      <c r="J6889" s="108"/>
      <c r="K6889" s="88"/>
      <c r="N6889" s="18"/>
      <c r="P6889" s="4"/>
      <c r="Q6889" s="4"/>
      <c r="R6889" s="4"/>
      <c r="S6889" s="21"/>
      <c r="T6889" s="21"/>
      <c r="V6889" s="89"/>
      <c r="Z6889" s="73"/>
      <c r="AA6889" s="73">
        <v>15.0</v>
      </c>
      <c r="AB6889" s="4"/>
      <c r="AC6889" s="74"/>
      <c r="AD6889" s="75"/>
      <c r="AE6889" s="75"/>
      <c r="AF6889" s="76"/>
      <c r="AJ6889" s="90"/>
      <c r="AK6889" s="18"/>
      <c r="AL6889" s="18">
        <f t="shared" si="585"/>
        <v>0</v>
      </c>
      <c r="AO6889" s="8">
        <v>1.4237003715032857</v>
      </c>
      <c r="AT6889" s="18"/>
      <c r="AU6889" s="91"/>
    </row>
    <row r="6890" ht="24.0" customHeight="1">
      <c r="A6890" s="79">
        <v>6201117.0</v>
      </c>
      <c r="B6890" s="80" t="s">
        <v>7389</v>
      </c>
      <c r="C6890" s="81" t="str">
        <f t="shared" si="583"/>
        <v/>
      </c>
      <c r="D6890" s="82">
        <v>586.07</v>
      </c>
      <c r="E6890" s="94" t="s">
        <v>245</v>
      </c>
      <c r="F6890" s="84">
        <f t="shared" si="584"/>
        <v>715.0054</v>
      </c>
      <c r="G6890" s="85" t="s">
        <v>246</v>
      </c>
      <c r="H6890" s="69"/>
      <c r="I6890" s="208"/>
      <c r="J6890" s="108"/>
      <c r="K6890" s="88"/>
      <c r="N6890" s="18"/>
      <c r="P6890" s="4"/>
      <c r="Q6890" s="4"/>
      <c r="R6890" s="4"/>
      <c r="S6890" s="21"/>
      <c r="T6890" s="21"/>
      <c r="V6890" s="89"/>
      <c r="Z6890" s="73"/>
      <c r="AA6890" s="73">
        <v>15.0</v>
      </c>
      <c r="AB6890" s="4"/>
      <c r="AC6890" s="74"/>
      <c r="AD6890" s="75"/>
      <c r="AE6890" s="75"/>
      <c r="AF6890" s="76"/>
      <c r="AJ6890" s="90"/>
      <c r="AK6890" s="18"/>
      <c r="AL6890" s="18">
        <f t="shared" si="585"/>
        <v>0</v>
      </c>
      <c r="AO6890" s="8">
        <v>1.229616056770517</v>
      </c>
      <c r="AT6890" s="18"/>
      <c r="AU6890" s="91"/>
    </row>
    <row r="6891" ht="24.0" customHeight="1">
      <c r="A6891" s="79">
        <v>6201118.0</v>
      </c>
      <c r="B6891" s="80" t="s">
        <v>7390</v>
      </c>
      <c r="C6891" s="81" t="str">
        <f t="shared" si="583"/>
        <v/>
      </c>
      <c r="D6891" s="82">
        <v>766.04</v>
      </c>
      <c r="E6891" s="94" t="s">
        <v>245</v>
      </c>
      <c r="F6891" s="84">
        <f t="shared" si="584"/>
        <v>934.5688</v>
      </c>
      <c r="G6891" s="85" t="s">
        <v>246</v>
      </c>
      <c r="H6891" s="69"/>
      <c r="I6891" s="208"/>
      <c r="J6891" s="108"/>
      <c r="K6891" s="88"/>
      <c r="N6891" s="18"/>
      <c r="P6891" s="4"/>
      <c r="Q6891" s="4"/>
      <c r="R6891" s="4"/>
      <c r="S6891" s="21"/>
      <c r="T6891" s="21"/>
      <c r="V6891" s="89"/>
      <c r="Z6891" s="73"/>
      <c r="AA6891" s="73">
        <v>15.0</v>
      </c>
      <c r="AB6891" s="4"/>
      <c r="AC6891" s="74"/>
      <c r="AD6891" s="75"/>
      <c r="AE6891" s="75"/>
      <c r="AF6891" s="76"/>
      <c r="AJ6891" s="90"/>
      <c r="AK6891" s="18"/>
      <c r="AL6891" s="18">
        <f t="shared" si="585"/>
        <v>0</v>
      </c>
      <c r="AO6891" s="8">
        <v>0.6168755151045604</v>
      </c>
      <c r="AT6891" s="18"/>
      <c r="AU6891" s="91"/>
    </row>
    <row r="6892" ht="24.0" customHeight="1">
      <c r="A6892" s="79">
        <v>6201119.0</v>
      </c>
      <c r="B6892" s="80" t="s">
        <v>7391</v>
      </c>
      <c r="C6892" s="81" t="str">
        <f t="shared" si="583"/>
        <v/>
      </c>
      <c r="D6892" s="82">
        <v>922.93</v>
      </c>
      <c r="E6892" s="94" t="s">
        <v>245</v>
      </c>
      <c r="F6892" s="84">
        <f t="shared" si="584"/>
        <v>1125.9746</v>
      </c>
      <c r="G6892" s="85" t="s">
        <v>246</v>
      </c>
      <c r="H6892" s="69"/>
      <c r="I6892" s="208"/>
      <c r="J6892" s="108"/>
      <c r="K6892" s="88"/>
      <c r="N6892" s="18"/>
      <c r="P6892" s="4"/>
      <c r="Q6892" s="4"/>
      <c r="R6892" s="4"/>
      <c r="S6892" s="21"/>
      <c r="T6892" s="21"/>
      <c r="V6892" s="89"/>
      <c r="Z6892" s="73"/>
      <c r="AA6892" s="73">
        <v>15.0</v>
      </c>
      <c r="AB6892" s="4"/>
      <c r="AC6892" s="74"/>
      <c r="AD6892" s="75"/>
      <c r="AE6892" s="75"/>
      <c r="AF6892" s="76"/>
      <c r="AJ6892" s="90"/>
      <c r="AK6892" s="18"/>
      <c r="AL6892" s="18">
        <f t="shared" si="585"/>
        <v>0</v>
      </c>
      <c r="AO6892" s="8">
        <v>0.41643614877944146</v>
      </c>
      <c r="AT6892" s="18"/>
      <c r="AU6892" s="91"/>
    </row>
    <row r="6893" ht="24.0" customHeight="1">
      <c r="A6893" s="79">
        <v>6201120.0</v>
      </c>
      <c r="B6893" s="80" t="s">
        <v>7392</v>
      </c>
      <c r="C6893" s="81" t="str">
        <f t="shared" si="583"/>
        <v/>
      </c>
      <c r="D6893" s="82">
        <v>1123.69</v>
      </c>
      <c r="E6893" s="94" t="s">
        <v>245</v>
      </c>
      <c r="F6893" s="84">
        <f t="shared" si="584"/>
        <v>1370.9018</v>
      </c>
      <c r="G6893" s="85" t="s">
        <v>246</v>
      </c>
      <c r="H6893" s="69"/>
      <c r="I6893" s="208"/>
      <c r="J6893" s="108"/>
      <c r="K6893" s="88"/>
      <c r="N6893" s="18"/>
      <c r="P6893" s="4"/>
      <c r="Q6893" s="4"/>
      <c r="R6893" s="4"/>
      <c r="S6893" s="21"/>
      <c r="T6893" s="21"/>
      <c r="V6893" s="89"/>
      <c r="Z6893" s="73"/>
      <c r="AA6893" s="73">
        <v>15.0</v>
      </c>
      <c r="AB6893" s="4"/>
      <c r="AC6893" s="74"/>
      <c r="AD6893" s="75"/>
      <c r="AE6893" s="75"/>
      <c r="AF6893" s="76"/>
      <c r="AJ6893" s="90"/>
      <c r="AK6893" s="18"/>
      <c r="AL6893" s="18">
        <f t="shared" si="585"/>
        <v>0</v>
      </c>
      <c r="AO6893" s="8">
        <v>0.8275122263996673</v>
      </c>
      <c r="AT6893" s="18"/>
      <c r="AU6893" s="91"/>
    </row>
    <row r="6894" ht="24.0" customHeight="1">
      <c r="A6894" s="79">
        <v>6201121.0</v>
      </c>
      <c r="B6894" s="80" t="s">
        <v>7393</v>
      </c>
      <c r="C6894" s="81" t="str">
        <f t="shared" si="583"/>
        <v/>
      </c>
      <c r="D6894" s="82">
        <v>1257.52</v>
      </c>
      <c r="E6894" s="94" t="s">
        <v>245</v>
      </c>
      <c r="F6894" s="84">
        <f t="shared" si="584"/>
        <v>1534.1744</v>
      </c>
      <c r="G6894" s="85" t="s">
        <v>246</v>
      </c>
      <c r="H6894" s="69"/>
      <c r="I6894" s="208"/>
      <c r="J6894" s="108"/>
      <c r="K6894" s="88"/>
      <c r="N6894" s="18"/>
      <c r="P6894" s="4"/>
      <c r="Q6894" s="4"/>
      <c r="R6894" s="4"/>
      <c r="S6894" s="21"/>
      <c r="T6894" s="21"/>
      <c r="V6894" s="89"/>
      <c r="Z6894" s="73"/>
      <c r="AA6894" s="73">
        <v>15.0</v>
      </c>
      <c r="AB6894" s="4"/>
      <c r="AC6894" s="74"/>
      <c r="AD6894" s="75"/>
      <c r="AE6894" s="75"/>
      <c r="AF6894" s="76"/>
      <c r="AJ6894" s="90"/>
      <c r="AK6894" s="18"/>
      <c r="AL6894" s="18">
        <f t="shared" si="585"/>
        <v>0</v>
      </c>
      <c r="AO6894" s="8">
        <v>0.6741979119908708</v>
      </c>
      <c r="AT6894" s="18"/>
      <c r="AU6894" s="91"/>
    </row>
    <row r="6895" ht="24.0" customHeight="1">
      <c r="A6895" s="79">
        <v>6201122.0</v>
      </c>
      <c r="B6895" s="80" t="s">
        <v>7394</v>
      </c>
      <c r="C6895" s="81" t="str">
        <f t="shared" si="583"/>
        <v/>
      </c>
      <c r="D6895" s="82">
        <v>1619.78</v>
      </c>
      <c r="E6895" s="94" t="s">
        <v>245</v>
      </c>
      <c r="F6895" s="84">
        <f t="shared" si="584"/>
        <v>1976.1316</v>
      </c>
      <c r="G6895" s="85" t="s">
        <v>246</v>
      </c>
      <c r="H6895" s="69"/>
      <c r="I6895" s="208"/>
      <c r="J6895" s="108"/>
      <c r="K6895" s="88"/>
      <c r="N6895" s="18"/>
      <c r="P6895" s="4"/>
      <c r="Q6895" s="4"/>
      <c r="R6895" s="4"/>
      <c r="S6895" s="21"/>
      <c r="T6895" s="21"/>
      <c r="V6895" s="89"/>
      <c r="Z6895" s="73"/>
      <c r="AA6895" s="73">
        <v>15.0</v>
      </c>
      <c r="AB6895" s="4"/>
      <c r="AC6895" s="74"/>
      <c r="AD6895" s="75"/>
      <c r="AE6895" s="75"/>
      <c r="AF6895" s="76"/>
      <c r="AJ6895" s="90"/>
      <c r="AK6895" s="18"/>
      <c r="AL6895" s="18">
        <f t="shared" si="585"/>
        <v>0</v>
      </c>
      <c r="AO6895" s="8">
        <v>17.7961834488052</v>
      </c>
      <c r="AT6895" s="18"/>
      <c r="AU6895" s="91"/>
    </row>
    <row r="6896" ht="24.0" customHeight="1">
      <c r="A6896" s="79">
        <v>6201123.0</v>
      </c>
      <c r="B6896" s="80" t="s">
        <v>7395</v>
      </c>
      <c r="C6896" s="81" t="str">
        <f t="shared" si="583"/>
        <v/>
      </c>
      <c r="D6896" s="82">
        <v>1799.75</v>
      </c>
      <c r="E6896" s="94" t="s">
        <v>245</v>
      </c>
      <c r="F6896" s="84">
        <f t="shared" si="584"/>
        <v>2195.695</v>
      </c>
      <c r="G6896" s="85" t="s">
        <v>246</v>
      </c>
      <c r="H6896" s="69"/>
      <c r="I6896" s="208"/>
      <c r="J6896" s="108"/>
      <c r="K6896" s="88"/>
      <c r="N6896" s="18"/>
      <c r="P6896" s="4"/>
      <c r="Q6896" s="4"/>
      <c r="R6896" s="4"/>
      <c r="S6896" s="21"/>
      <c r="T6896" s="21"/>
      <c r="V6896" s="89"/>
      <c r="Z6896" s="73"/>
      <c r="AA6896" s="73">
        <v>15.0</v>
      </c>
      <c r="AB6896" s="4"/>
      <c r="AC6896" s="74"/>
      <c r="AD6896" s="75"/>
      <c r="AE6896" s="75"/>
      <c r="AF6896" s="76"/>
      <c r="AJ6896" s="90"/>
      <c r="AK6896" s="18"/>
      <c r="AL6896" s="18">
        <f t="shared" si="585"/>
        <v>0</v>
      </c>
      <c r="AO6896" s="8">
        <v>0.3140509243451811</v>
      </c>
      <c r="AT6896" s="18"/>
      <c r="AU6896" s="91"/>
    </row>
    <row r="6897" ht="24.0" customHeight="1">
      <c r="A6897" s="79">
        <v>6201124.0</v>
      </c>
      <c r="B6897" s="80" t="s">
        <v>7396</v>
      </c>
      <c r="C6897" s="81" t="str">
        <f t="shared" si="583"/>
        <v/>
      </c>
      <c r="D6897" s="82">
        <v>2157.39</v>
      </c>
      <c r="E6897" s="94" t="s">
        <v>245</v>
      </c>
      <c r="F6897" s="84">
        <f t="shared" si="584"/>
        <v>2632.0158</v>
      </c>
      <c r="G6897" s="85" t="s">
        <v>246</v>
      </c>
      <c r="H6897" s="69"/>
      <c r="I6897" s="208"/>
      <c r="J6897" s="108"/>
      <c r="K6897" s="88"/>
      <c r="N6897" s="18"/>
      <c r="P6897" s="4"/>
      <c r="Q6897" s="4"/>
      <c r="R6897" s="4"/>
      <c r="S6897" s="21"/>
      <c r="T6897" s="21"/>
      <c r="V6897" s="89"/>
      <c r="Z6897" s="73"/>
      <c r="AA6897" s="73">
        <v>15.0</v>
      </c>
      <c r="AB6897" s="4"/>
      <c r="AC6897" s="74"/>
      <c r="AD6897" s="75"/>
      <c r="AE6897" s="75"/>
      <c r="AF6897" s="76"/>
      <c r="AJ6897" s="90"/>
      <c r="AK6897" s="18"/>
      <c r="AL6897" s="18">
        <f t="shared" si="585"/>
        <v>0</v>
      </c>
      <c r="AO6897" s="8">
        <v>0.668071816264769</v>
      </c>
      <c r="AT6897" s="18"/>
      <c r="AU6897" s="91"/>
    </row>
    <row r="6898" ht="24.0" customHeight="1">
      <c r="A6898" s="79">
        <v>6201125.0</v>
      </c>
      <c r="B6898" s="80" t="s">
        <v>7397</v>
      </c>
      <c r="C6898" s="81" t="str">
        <f t="shared" si="583"/>
        <v/>
      </c>
      <c r="D6898" s="82">
        <v>3057.26</v>
      </c>
      <c r="E6898" s="94" t="s">
        <v>245</v>
      </c>
      <c r="F6898" s="84">
        <f t="shared" si="584"/>
        <v>3729.8572</v>
      </c>
      <c r="G6898" s="85" t="s">
        <v>246</v>
      </c>
      <c r="H6898" s="69"/>
      <c r="I6898" s="208"/>
      <c r="J6898" s="108"/>
      <c r="K6898" s="88"/>
      <c r="N6898" s="18"/>
      <c r="P6898" s="4"/>
      <c r="Q6898" s="4"/>
      <c r="R6898" s="4"/>
      <c r="S6898" s="21"/>
      <c r="T6898" s="21"/>
      <c r="V6898" s="89"/>
      <c r="Z6898" s="73"/>
      <c r="AA6898" s="73">
        <v>15.0</v>
      </c>
      <c r="AB6898" s="4"/>
      <c r="AC6898" s="74"/>
      <c r="AD6898" s="75"/>
      <c r="AE6898" s="75"/>
      <c r="AF6898" s="76"/>
      <c r="AJ6898" s="90"/>
      <c r="AK6898" s="18"/>
      <c r="AL6898" s="18">
        <f t="shared" si="585"/>
        <v>0</v>
      </c>
      <c r="AO6898" s="8">
        <v>0.942865347647955</v>
      </c>
      <c r="AT6898" s="18"/>
      <c r="AU6898" s="91"/>
    </row>
    <row r="6899" ht="24.0" customHeight="1">
      <c r="A6899" s="79">
        <v>6201126.0</v>
      </c>
      <c r="B6899" s="80" t="s">
        <v>7398</v>
      </c>
      <c r="C6899" s="81" t="str">
        <f t="shared" si="583"/>
        <v/>
      </c>
      <c r="D6899" s="82">
        <v>3823.31</v>
      </c>
      <c r="E6899" s="94" t="s">
        <v>245</v>
      </c>
      <c r="F6899" s="84">
        <f t="shared" si="584"/>
        <v>4664.4382</v>
      </c>
      <c r="G6899" s="85" t="s">
        <v>246</v>
      </c>
      <c r="H6899" s="69"/>
      <c r="I6899" s="208"/>
      <c r="J6899" s="108"/>
      <c r="K6899" s="88"/>
      <c r="N6899" s="18"/>
      <c r="P6899" s="4"/>
      <c r="Q6899" s="4"/>
      <c r="R6899" s="4"/>
      <c r="S6899" s="21"/>
      <c r="T6899" s="21"/>
      <c r="V6899" s="89"/>
      <c r="Z6899" s="73"/>
      <c r="AA6899" s="73">
        <v>15.0</v>
      </c>
      <c r="AB6899" s="4"/>
      <c r="AC6899" s="74"/>
      <c r="AD6899" s="75"/>
      <c r="AE6899" s="75"/>
      <c r="AF6899" s="76"/>
      <c r="AJ6899" s="90"/>
      <c r="AK6899" s="18"/>
      <c r="AL6899" s="18">
        <f t="shared" si="585"/>
        <v>0</v>
      </c>
      <c r="AO6899" s="8">
        <v>1.507897402597867</v>
      </c>
      <c r="AT6899" s="18"/>
      <c r="AU6899" s="91"/>
    </row>
    <row r="6900" ht="24.0" customHeight="1">
      <c r="A6900" s="79">
        <v>6201127.0</v>
      </c>
      <c r="B6900" s="80" t="s">
        <v>7399</v>
      </c>
      <c r="C6900" s="81" t="str">
        <f t="shared" si="583"/>
        <v/>
      </c>
      <c r="D6900" s="82">
        <v>76.15</v>
      </c>
      <c r="E6900" s="94" t="s">
        <v>245</v>
      </c>
      <c r="F6900" s="84">
        <f t="shared" si="584"/>
        <v>92.903</v>
      </c>
      <c r="G6900" s="85" t="s">
        <v>246</v>
      </c>
      <c r="H6900" s="69"/>
      <c r="I6900" s="208"/>
      <c r="J6900" s="108"/>
      <c r="K6900" s="88"/>
      <c r="N6900" s="18"/>
      <c r="P6900" s="4"/>
      <c r="Q6900" s="4"/>
      <c r="R6900" s="4"/>
      <c r="S6900" s="21"/>
      <c r="T6900" s="21"/>
      <c r="V6900" s="89"/>
      <c r="Z6900" s="73"/>
      <c r="AA6900" s="73">
        <v>15.0</v>
      </c>
      <c r="AB6900" s="4"/>
      <c r="AC6900" s="74"/>
      <c r="AD6900" s="75"/>
      <c r="AE6900" s="75"/>
      <c r="AF6900" s="76"/>
      <c r="AJ6900" s="90"/>
      <c r="AK6900" s="18"/>
      <c r="AL6900" s="18">
        <f t="shared" si="585"/>
        <v>0</v>
      </c>
      <c r="AO6900" s="8">
        <v>6.205499969701669</v>
      </c>
      <c r="AT6900" s="18"/>
      <c r="AU6900" s="91"/>
    </row>
    <row r="6901" ht="24.0" customHeight="1">
      <c r="A6901" s="79">
        <v>6201128.0</v>
      </c>
      <c r="B6901" s="80" t="s">
        <v>7400</v>
      </c>
      <c r="C6901" s="81" t="str">
        <f t="shared" si="583"/>
        <v/>
      </c>
      <c r="D6901" s="82">
        <v>76.15</v>
      </c>
      <c r="E6901" s="94" t="s">
        <v>245</v>
      </c>
      <c r="F6901" s="84">
        <f t="shared" si="584"/>
        <v>92.903</v>
      </c>
      <c r="G6901" s="85" t="s">
        <v>252</v>
      </c>
      <c r="H6901" s="69"/>
      <c r="I6901" s="208"/>
      <c r="J6901" s="108"/>
      <c r="K6901" s="88"/>
      <c r="N6901" s="18"/>
      <c r="P6901" s="4"/>
      <c r="Q6901" s="4"/>
      <c r="R6901" s="4"/>
      <c r="S6901" s="21"/>
      <c r="T6901" s="21"/>
      <c r="V6901" s="89"/>
      <c r="Z6901" s="73"/>
      <c r="AA6901" s="73">
        <v>15.0</v>
      </c>
      <c r="AB6901" s="4"/>
      <c r="AC6901" s="74"/>
      <c r="AD6901" s="75"/>
      <c r="AE6901" s="75"/>
      <c r="AF6901" s="76"/>
      <c r="AJ6901" s="90"/>
      <c r="AK6901" s="18"/>
      <c r="AL6901" s="18">
        <f t="shared" si="585"/>
        <v>0</v>
      </c>
      <c r="AO6901" s="8">
        <v>2.200787779952336</v>
      </c>
      <c r="AT6901" s="18"/>
      <c r="AU6901" s="91"/>
    </row>
    <row r="6902" ht="24.0" customHeight="1">
      <c r="A6902" s="79">
        <v>6201129.0</v>
      </c>
      <c r="B6902" s="80" t="s">
        <v>7401</v>
      </c>
      <c r="C6902" s="81" t="str">
        <f t="shared" si="583"/>
        <v/>
      </c>
      <c r="D6902" s="82">
        <v>76.15</v>
      </c>
      <c r="E6902" s="94" t="s">
        <v>245</v>
      </c>
      <c r="F6902" s="84">
        <f t="shared" si="584"/>
        <v>92.903</v>
      </c>
      <c r="G6902" s="85" t="s">
        <v>246</v>
      </c>
      <c r="H6902" s="69"/>
      <c r="I6902" s="208"/>
      <c r="J6902" s="108"/>
      <c r="K6902" s="88"/>
      <c r="N6902" s="18"/>
      <c r="P6902" s="4"/>
      <c r="Q6902" s="4"/>
      <c r="R6902" s="4"/>
      <c r="S6902" s="21"/>
      <c r="T6902" s="21"/>
      <c r="V6902" s="89"/>
      <c r="Z6902" s="73"/>
      <c r="AA6902" s="73">
        <v>15.0</v>
      </c>
      <c r="AB6902" s="4"/>
      <c r="AC6902" s="74"/>
      <c r="AD6902" s="75"/>
      <c r="AE6902" s="75"/>
      <c r="AF6902" s="76"/>
      <c r="AJ6902" s="90"/>
      <c r="AK6902" s="18"/>
      <c r="AL6902" s="18">
        <f t="shared" si="585"/>
        <v>0</v>
      </c>
      <c r="AO6902" s="8">
        <v>4.253207844402267</v>
      </c>
      <c r="AT6902" s="18"/>
      <c r="AU6902" s="91"/>
    </row>
    <row r="6903" ht="24.0" customHeight="1">
      <c r="A6903" s="79">
        <v>6201231.0</v>
      </c>
      <c r="B6903" s="80" t="s">
        <v>7402</v>
      </c>
      <c r="C6903" s="81" t="str">
        <f t="shared" si="583"/>
        <v/>
      </c>
      <c r="D6903" s="82">
        <v>119.78</v>
      </c>
      <c r="E6903" s="94" t="s">
        <v>372</v>
      </c>
      <c r="F6903" s="84">
        <f t="shared" si="584"/>
        <v>146.1316</v>
      </c>
      <c r="G6903" s="85" t="s">
        <v>246</v>
      </c>
      <c r="H6903" s="69"/>
      <c r="I6903" s="208"/>
      <c r="J6903" s="108"/>
      <c r="K6903" s="88"/>
      <c r="N6903" s="18"/>
      <c r="P6903" s="4"/>
      <c r="Q6903" s="4"/>
      <c r="R6903" s="4"/>
      <c r="S6903" s="21"/>
      <c r="T6903" s="21"/>
      <c r="V6903" s="89"/>
      <c r="Z6903" s="73"/>
      <c r="AA6903" s="73">
        <v>15.0</v>
      </c>
      <c r="AB6903" s="4"/>
      <c r="AC6903" s="74"/>
      <c r="AD6903" s="75"/>
      <c r="AE6903" s="75"/>
      <c r="AF6903" s="76"/>
      <c r="AJ6903" s="90"/>
      <c r="AK6903" s="18"/>
      <c r="AL6903" s="18">
        <f t="shared" si="585"/>
        <v>0</v>
      </c>
      <c r="AO6903" s="8">
        <v>1.765595201612722</v>
      </c>
      <c r="AT6903" s="18"/>
      <c r="AU6903" s="91"/>
    </row>
    <row r="6904" ht="24.0" customHeight="1">
      <c r="A6904" s="79">
        <v>6201130.0</v>
      </c>
      <c r="B6904" s="80" t="s">
        <v>7403</v>
      </c>
      <c r="C6904" s="81" t="str">
        <f t="shared" si="583"/>
        <v/>
      </c>
      <c r="D6904" s="82">
        <v>133.82</v>
      </c>
      <c r="E6904" s="94" t="s">
        <v>245</v>
      </c>
      <c r="F6904" s="84">
        <f t="shared" si="584"/>
        <v>163.2604</v>
      </c>
      <c r="G6904" s="85" t="s">
        <v>246</v>
      </c>
      <c r="H6904" s="69"/>
      <c r="I6904" s="208"/>
      <c r="J6904" s="108"/>
      <c r="K6904" s="88"/>
      <c r="N6904" s="18"/>
      <c r="P6904" s="4"/>
      <c r="Q6904" s="4"/>
      <c r="R6904" s="4"/>
      <c r="S6904" s="21"/>
      <c r="T6904" s="21"/>
      <c r="V6904" s="89"/>
      <c r="Z6904" s="73"/>
      <c r="AA6904" s="73">
        <v>15.0</v>
      </c>
      <c r="AB6904" s="4"/>
      <c r="AC6904" s="74"/>
      <c r="AD6904" s="75"/>
      <c r="AE6904" s="75"/>
      <c r="AF6904" s="76"/>
      <c r="AJ6904" s="90"/>
      <c r="AK6904" s="18"/>
      <c r="AL6904" s="18">
        <f t="shared" si="585"/>
        <v>0</v>
      </c>
      <c r="AO6904" s="8">
        <v>1.765595201612722</v>
      </c>
      <c r="AT6904" s="18"/>
      <c r="AU6904" s="91"/>
    </row>
    <row r="6905" ht="24.0" customHeight="1">
      <c r="A6905" s="79">
        <v>6201131.0</v>
      </c>
      <c r="B6905" s="80" t="s">
        <v>7404</v>
      </c>
      <c r="C6905" s="81" t="str">
        <f t="shared" si="583"/>
        <v/>
      </c>
      <c r="D6905" s="82">
        <v>290.73</v>
      </c>
      <c r="E6905" s="94" t="s">
        <v>245</v>
      </c>
      <c r="F6905" s="84">
        <f t="shared" si="584"/>
        <v>354.6906</v>
      </c>
      <c r="G6905" s="85" t="s">
        <v>246</v>
      </c>
      <c r="H6905" s="69"/>
      <c r="I6905" s="208"/>
      <c r="J6905" s="108"/>
      <c r="K6905" s="88"/>
      <c r="N6905" s="18"/>
      <c r="P6905" s="4"/>
      <c r="Q6905" s="4"/>
      <c r="R6905" s="4"/>
      <c r="S6905" s="21"/>
      <c r="T6905" s="21"/>
      <c r="V6905" s="89"/>
      <c r="Z6905" s="73"/>
      <c r="AA6905" s="73">
        <v>15.0</v>
      </c>
      <c r="AB6905" s="4"/>
      <c r="AC6905" s="74"/>
      <c r="AD6905" s="75"/>
      <c r="AE6905" s="75"/>
      <c r="AF6905" s="76"/>
      <c r="AJ6905" s="90"/>
      <c r="AK6905" s="18"/>
      <c r="AL6905" s="18">
        <f t="shared" si="585"/>
        <v>0</v>
      </c>
      <c r="AO6905" s="8">
        <v>2.609244690668844</v>
      </c>
      <c r="AT6905" s="18"/>
      <c r="AU6905" s="91"/>
    </row>
    <row r="6906" ht="24.0" customHeight="1">
      <c r="A6906" s="79">
        <v>6201132.0</v>
      </c>
      <c r="B6906" s="80" t="s">
        <v>7405</v>
      </c>
      <c r="C6906" s="81" t="str">
        <f t="shared" si="583"/>
        <v/>
      </c>
      <c r="D6906" s="82">
        <v>156.91</v>
      </c>
      <c r="E6906" s="94" t="s">
        <v>245</v>
      </c>
      <c r="F6906" s="84">
        <f t="shared" si="584"/>
        <v>191.4302</v>
      </c>
      <c r="G6906" s="85" t="s">
        <v>246</v>
      </c>
      <c r="H6906" s="69"/>
      <c r="I6906" s="208"/>
      <c r="J6906" s="108"/>
      <c r="K6906" s="88"/>
      <c r="N6906" s="18"/>
      <c r="P6906" s="4"/>
      <c r="Q6906" s="4"/>
      <c r="R6906" s="4"/>
      <c r="S6906" s="21"/>
      <c r="T6906" s="21"/>
      <c r="V6906" s="89"/>
      <c r="Z6906" s="73"/>
      <c r="AA6906" s="73">
        <v>15.0</v>
      </c>
      <c r="AB6906" s="4"/>
      <c r="AC6906" s="74"/>
      <c r="AD6906" s="75"/>
      <c r="AE6906" s="75"/>
      <c r="AF6906" s="76"/>
      <c r="AJ6906" s="90"/>
      <c r="AK6906" s="18"/>
      <c r="AL6906" s="18">
        <f t="shared" si="585"/>
        <v>0</v>
      </c>
      <c r="AO6906" s="8">
        <v>1.9544458517875642</v>
      </c>
      <c r="AT6906" s="18"/>
      <c r="AU6906" s="91"/>
    </row>
    <row r="6907" ht="24.0" customHeight="1">
      <c r="A6907" s="79">
        <v>6201232.0</v>
      </c>
      <c r="B6907" s="80" t="s">
        <v>7406</v>
      </c>
      <c r="C6907" s="81" t="str">
        <f t="shared" si="583"/>
        <v/>
      </c>
      <c r="D6907" s="82">
        <v>228.55</v>
      </c>
      <c r="E6907" s="94" t="s">
        <v>372</v>
      </c>
      <c r="F6907" s="84">
        <f t="shared" si="584"/>
        <v>278.831</v>
      </c>
      <c r="G6907" s="85" t="s">
        <v>246</v>
      </c>
      <c r="H6907" s="69"/>
      <c r="I6907" s="208"/>
      <c r="J6907" s="108"/>
      <c r="K6907" s="88"/>
      <c r="N6907" s="18"/>
      <c r="P6907" s="4"/>
      <c r="Q6907" s="4"/>
      <c r="R6907" s="4"/>
      <c r="S6907" s="21"/>
      <c r="T6907" s="21"/>
      <c r="V6907" s="89"/>
      <c r="Z6907" s="73"/>
      <c r="AA6907" s="73">
        <v>15.0</v>
      </c>
      <c r="AB6907" s="4"/>
      <c r="AC6907" s="74"/>
      <c r="AD6907" s="75"/>
      <c r="AE6907" s="75"/>
      <c r="AF6907" s="76"/>
      <c r="AJ6907" s="90"/>
      <c r="AK6907" s="18"/>
      <c r="AL6907" s="18">
        <f t="shared" si="585"/>
        <v>0</v>
      </c>
      <c r="AO6907" s="8">
        <v>1.0777315026675658</v>
      </c>
      <c r="AT6907" s="18"/>
      <c r="AU6907" s="91"/>
    </row>
    <row r="6908" ht="24.0" customHeight="1">
      <c r="A6908" s="79">
        <v>6201133.0</v>
      </c>
      <c r="B6908" s="80" t="s">
        <v>7407</v>
      </c>
      <c r="C6908" s="81" t="str">
        <f t="shared" si="583"/>
        <v/>
      </c>
      <c r="D6908" s="82">
        <v>290.73</v>
      </c>
      <c r="E6908" s="94" t="s">
        <v>245</v>
      </c>
      <c r="F6908" s="84">
        <f t="shared" si="584"/>
        <v>354.6906</v>
      </c>
      <c r="G6908" s="85" t="s">
        <v>246</v>
      </c>
      <c r="H6908" s="69"/>
      <c r="I6908" s="208"/>
      <c r="J6908" s="108"/>
      <c r="K6908" s="88"/>
      <c r="N6908" s="18"/>
      <c r="P6908" s="4"/>
      <c r="Q6908" s="4"/>
      <c r="R6908" s="4"/>
      <c r="S6908" s="21"/>
      <c r="T6908" s="21"/>
      <c r="V6908" s="89"/>
      <c r="Z6908" s="73"/>
      <c r="AA6908" s="73">
        <v>15.0</v>
      </c>
      <c r="AB6908" s="4"/>
      <c r="AC6908" s="74"/>
      <c r="AD6908" s="75"/>
      <c r="AE6908" s="75"/>
      <c r="AF6908" s="76"/>
      <c r="AJ6908" s="90"/>
      <c r="AK6908" s="18"/>
      <c r="AL6908" s="18">
        <f t="shared" si="585"/>
        <v>0</v>
      </c>
      <c r="AO6908" s="8">
        <v>1.0777315026675658</v>
      </c>
      <c r="AT6908" s="18"/>
      <c r="AU6908" s="91"/>
    </row>
    <row r="6909" ht="24.0" customHeight="1">
      <c r="A6909" s="79">
        <v>6201134.0</v>
      </c>
      <c r="B6909" s="80" t="s">
        <v>7408</v>
      </c>
      <c r="C6909" s="81" t="str">
        <f t="shared" si="583"/>
        <v/>
      </c>
      <c r="D6909" s="82">
        <v>385.34</v>
      </c>
      <c r="E6909" s="94" t="s">
        <v>245</v>
      </c>
      <c r="F6909" s="84">
        <f t="shared" si="584"/>
        <v>470.1148</v>
      </c>
      <c r="G6909" s="85" t="s">
        <v>246</v>
      </c>
      <c r="H6909" s="69"/>
      <c r="I6909" s="208"/>
      <c r="J6909" s="108"/>
      <c r="K6909" s="88"/>
      <c r="N6909" s="18"/>
      <c r="P6909" s="4"/>
      <c r="Q6909" s="4"/>
      <c r="R6909" s="4"/>
      <c r="S6909" s="21"/>
      <c r="T6909" s="21"/>
      <c r="V6909" s="89"/>
      <c r="Z6909" s="73"/>
      <c r="AA6909" s="73">
        <v>15.0</v>
      </c>
      <c r="AB6909" s="4"/>
      <c r="AC6909" s="74"/>
      <c r="AD6909" s="75"/>
      <c r="AE6909" s="75"/>
      <c r="AF6909" s="76"/>
      <c r="AJ6909" s="90"/>
      <c r="AK6909" s="18"/>
      <c r="AL6909" s="18">
        <f t="shared" si="585"/>
        <v>0</v>
      </c>
      <c r="AO6909" s="8">
        <v>3.5622579074370204</v>
      </c>
      <c r="AT6909" s="18"/>
      <c r="AU6909" s="91"/>
    </row>
    <row r="6910" ht="24.0" customHeight="1">
      <c r="A6910" s="79">
        <v>6201135.0</v>
      </c>
      <c r="B6910" s="80" t="s">
        <v>7409</v>
      </c>
      <c r="C6910" s="81" t="str">
        <f t="shared" si="583"/>
        <v/>
      </c>
      <c r="D6910" s="82">
        <v>563.0</v>
      </c>
      <c r="E6910" s="94" t="s">
        <v>245</v>
      </c>
      <c r="F6910" s="84">
        <f t="shared" si="584"/>
        <v>686.86</v>
      </c>
      <c r="G6910" s="85" t="s">
        <v>246</v>
      </c>
      <c r="H6910" s="69"/>
      <c r="I6910" s="208"/>
      <c r="J6910" s="108"/>
      <c r="K6910" s="88"/>
      <c r="N6910" s="18"/>
      <c r="P6910" s="4"/>
      <c r="Q6910" s="4"/>
      <c r="R6910" s="4"/>
      <c r="S6910" s="21"/>
      <c r="T6910" s="21"/>
      <c r="V6910" s="89"/>
      <c r="Z6910" s="73"/>
      <c r="AA6910" s="73">
        <v>15.0</v>
      </c>
      <c r="AB6910" s="4"/>
      <c r="AC6910" s="74"/>
      <c r="AD6910" s="75"/>
      <c r="AE6910" s="75"/>
      <c r="AF6910" s="76"/>
      <c r="AJ6910" s="90"/>
      <c r="AK6910" s="18"/>
      <c r="AL6910" s="18">
        <f t="shared" si="585"/>
        <v>0</v>
      </c>
      <c r="AO6910" s="8">
        <v>8.533489987877365</v>
      </c>
      <c r="AT6910" s="18"/>
      <c r="AU6910" s="91"/>
    </row>
    <row r="6911" ht="24.0" customHeight="1">
      <c r="A6911" s="152">
        <v>6201136.0</v>
      </c>
      <c r="B6911" s="80" t="s">
        <v>7410</v>
      </c>
      <c r="C6911" s="81" t="str">
        <f t="shared" si="583"/>
        <v/>
      </c>
      <c r="D6911" s="82">
        <v>719.89</v>
      </c>
      <c r="E6911" s="121" t="s">
        <v>245</v>
      </c>
      <c r="F6911" s="128">
        <f t="shared" si="584"/>
        <v>878.2658</v>
      </c>
      <c r="G6911" s="85" t="s">
        <v>246</v>
      </c>
      <c r="H6911" s="69"/>
      <c r="I6911" s="208"/>
      <c r="J6911" s="108"/>
      <c r="K6911" s="88"/>
      <c r="N6911" s="18"/>
      <c r="P6911" s="4"/>
      <c r="Q6911" s="4"/>
      <c r="R6911" s="4"/>
      <c r="S6911" s="21"/>
      <c r="T6911" s="21"/>
      <c r="V6911" s="89"/>
      <c r="Z6911" s="73"/>
      <c r="AA6911" s="73">
        <v>15.0</v>
      </c>
      <c r="AB6911" s="4"/>
      <c r="AC6911" s="74"/>
      <c r="AD6911" s="75"/>
      <c r="AE6911" s="75"/>
      <c r="AF6911" s="76"/>
      <c r="AJ6911" s="90"/>
      <c r="AK6911" s="18"/>
      <c r="AL6911" s="18">
        <f t="shared" si="585"/>
        <v>0</v>
      </c>
      <c r="AO6911" s="8">
        <v>5.005201624488715</v>
      </c>
      <c r="AT6911" s="18"/>
      <c r="AU6911" s="91"/>
    </row>
    <row r="6912" ht="75.0" customHeight="1">
      <c r="A6912" s="62">
        <v>259.0</v>
      </c>
      <c r="B6912" s="113" t="s">
        <v>7411</v>
      </c>
      <c r="C6912" s="66"/>
      <c r="D6912" s="82"/>
      <c r="E6912" s="66"/>
      <c r="F6912" s="114"/>
      <c r="G6912" s="68"/>
      <c r="H6912" s="69"/>
      <c r="I6912" s="70">
        <v>0.0</v>
      </c>
      <c r="J6912" s="71"/>
      <c r="K6912" s="71"/>
      <c r="N6912" s="18"/>
      <c r="P6912" s="4">
        <v>261.0</v>
      </c>
      <c r="Q6912" s="4"/>
      <c r="R6912" s="5"/>
      <c r="S6912" s="21"/>
      <c r="T6912" s="21"/>
      <c r="V6912" s="72"/>
      <c r="Z6912" s="73"/>
      <c r="AA6912" s="73"/>
      <c r="AB6912" s="4"/>
      <c r="AC6912" s="74"/>
      <c r="AD6912" s="75"/>
      <c r="AE6912" s="75"/>
      <c r="AF6912" s="76"/>
      <c r="AJ6912" s="90"/>
      <c r="AK6912" s="18"/>
      <c r="AL6912" s="18"/>
      <c r="AT6912" s="18"/>
      <c r="AU6912" s="91"/>
    </row>
    <row r="6913" ht="24.0" customHeight="1">
      <c r="A6913" s="79">
        <v>6201137.0</v>
      </c>
      <c r="B6913" s="80" t="s">
        <v>7412</v>
      </c>
      <c r="C6913" s="81" t="str">
        <f t="shared" ref="C6913:C6933" si="586">IF(MROUND(AL6913/(AO6913*F6913),1)=0,"",MROUND(AL6913/(AO6913*F6913),1))</f>
        <v/>
      </c>
      <c r="D6913" s="82">
        <v>126.91</v>
      </c>
      <c r="E6913" s="83" t="s">
        <v>245</v>
      </c>
      <c r="F6913" s="84">
        <f t="shared" ref="F6913:F6933" si="587">D6913*1.22</f>
        <v>154.8302</v>
      </c>
      <c r="G6913" s="85" t="s">
        <v>246</v>
      </c>
      <c r="H6913" s="69"/>
      <c r="I6913" s="208"/>
      <c r="J6913" s="108"/>
      <c r="K6913" s="88"/>
      <c r="N6913" s="18"/>
      <c r="P6913" s="4"/>
      <c r="Q6913" s="4"/>
      <c r="R6913" s="4"/>
      <c r="S6913" s="21"/>
      <c r="T6913" s="21"/>
      <c r="V6913" s="89"/>
      <c r="Z6913" s="73"/>
      <c r="AA6913" s="73">
        <v>15.0</v>
      </c>
      <c r="AB6913" s="4"/>
      <c r="AC6913" s="74"/>
      <c r="AD6913" s="75"/>
      <c r="AE6913" s="75"/>
      <c r="AF6913" s="76"/>
      <c r="AJ6913" s="90"/>
      <c r="AK6913" s="18"/>
      <c r="AL6913" s="18">
        <f t="shared" ref="AL6913:AL6933" si="588">$I$6912/20</f>
        <v>0</v>
      </c>
      <c r="AO6913" s="8">
        <v>0.9201262106012419</v>
      </c>
      <c r="AT6913" s="18"/>
      <c r="AU6913" s="91"/>
    </row>
    <row r="6914" ht="24.0" customHeight="1">
      <c r="A6914" s="79">
        <v>6201138.0</v>
      </c>
      <c r="B6914" s="80" t="s">
        <v>7413</v>
      </c>
      <c r="C6914" s="81" t="str">
        <f t="shared" si="586"/>
        <v/>
      </c>
      <c r="D6914" s="82">
        <v>145.37</v>
      </c>
      <c r="E6914" s="94" t="s">
        <v>245</v>
      </c>
      <c r="F6914" s="84">
        <f t="shared" si="587"/>
        <v>177.3514</v>
      </c>
      <c r="G6914" s="85" t="s">
        <v>246</v>
      </c>
      <c r="H6914" s="69"/>
      <c r="I6914" s="208"/>
      <c r="J6914" s="108"/>
      <c r="K6914" s="88"/>
      <c r="N6914" s="18"/>
      <c r="P6914" s="4"/>
      <c r="Q6914" s="4"/>
      <c r="R6914" s="4"/>
      <c r="S6914" s="21"/>
      <c r="T6914" s="21"/>
      <c r="V6914" s="89"/>
      <c r="Z6914" s="73"/>
      <c r="AA6914" s="73">
        <v>15.0</v>
      </c>
      <c r="AB6914" s="4"/>
      <c r="AC6914" s="74"/>
      <c r="AD6914" s="75"/>
      <c r="AE6914" s="75"/>
      <c r="AF6914" s="76"/>
      <c r="AJ6914" s="90"/>
      <c r="AK6914" s="18"/>
      <c r="AL6914" s="18">
        <f t="shared" si="588"/>
        <v>0</v>
      </c>
      <c r="AO6914" s="8">
        <v>1.5018196696599693</v>
      </c>
      <c r="AT6914" s="18"/>
      <c r="AU6914" s="91"/>
    </row>
    <row r="6915" ht="24.0" customHeight="1">
      <c r="A6915" s="79">
        <v>6201139.0</v>
      </c>
      <c r="B6915" s="80" t="s">
        <v>7414</v>
      </c>
      <c r="C6915" s="81" t="str">
        <f t="shared" si="586"/>
        <v/>
      </c>
      <c r="D6915" s="82">
        <v>260.73</v>
      </c>
      <c r="E6915" s="94" t="s">
        <v>245</v>
      </c>
      <c r="F6915" s="84">
        <f t="shared" si="587"/>
        <v>318.0906</v>
      </c>
      <c r="G6915" s="85" t="s">
        <v>246</v>
      </c>
      <c r="H6915" s="69"/>
      <c r="I6915" s="208"/>
      <c r="J6915" s="108"/>
      <c r="K6915" s="88"/>
      <c r="N6915" s="18"/>
      <c r="P6915" s="4"/>
      <c r="Q6915" s="4"/>
      <c r="R6915" s="4"/>
      <c r="S6915" s="21"/>
      <c r="T6915" s="21"/>
      <c r="V6915" s="89"/>
      <c r="Z6915" s="73"/>
      <c r="AA6915" s="73">
        <v>15.0</v>
      </c>
      <c r="AB6915" s="4"/>
      <c r="AC6915" s="74"/>
      <c r="AD6915" s="75"/>
      <c r="AE6915" s="75"/>
      <c r="AF6915" s="76"/>
      <c r="AJ6915" s="90"/>
      <c r="AK6915" s="18"/>
      <c r="AL6915" s="18">
        <f t="shared" si="588"/>
        <v>0</v>
      </c>
      <c r="AO6915" s="8">
        <v>1.2036423383867672</v>
      </c>
      <c r="AT6915" s="18"/>
      <c r="AU6915" s="91"/>
    </row>
    <row r="6916" ht="24.0" customHeight="1">
      <c r="A6916" s="79">
        <v>6201140.0</v>
      </c>
      <c r="B6916" s="80" t="s">
        <v>7415</v>
      </c>
      <c r="C6916" s="81" t="str">
        <f t="shared" si="586"/>
        <v/>
      </c>
      <c r="D6916" s="82">
        <v>380.72</v>
      </c>
      <c r="E6916" s="94" t="s">
        <v>245</v>
      </c>
      <c r="F6916" s="84">
        <f t="shared" si="587"/>
        <v>464.4784</v>
      </c>
      <c r="G6916" s="85" t="s">
        <v>246</v>
      </c>
      <c r="H6916" s="69"/>
      <c r="I6916" s="208"/>
      <c r="J6916" s="108"/>
      <c r="K6916" s="88"/>
      <c r="N6916" s="18"/>
      <c r="P6916" s="4"/>
      <c r="Q6916" s="4"/>
      <c r="R6916" s="4"/>
      <c r="S6916" s="21"/>
      <c r="T6916" s="21"/>
      <c r="V6916" s="89"/>
      <c r="Z6916" s="73"/>
      <c r="AA6916" s="73">
        <v>15.0</v>
      </c>
      <c r="AB6916" s="4"/>
      <c r="AC6916" s="74"/>
      <c r="AD6916" s="75"/>
      <c r="AE6916" s="75"/>
      <c r="AF6916" s="76"/>
      <c r="AJ6916" s="90"/>
      <c r="AK6916" s="18"/>
      <c r="AL6916" s="18">
        <f t="shared" si="588"/>
        <v>0</v>
      </c>
      <c r="AO6916" s="8">
        <v>0.41215155641287493</v>
      </c>
      <c r="AT6916" s="18"/>
      <c r="AU6916" s="91"/>
    </row>
    <row r="6917" ht="24.0" customHeight="1">
      <c r="A6917" s="79">
        <v>6201141.0</v>
      </c>
      <c r="B6917" s="80" t="s">
        <v>7416</v>
      </c>
      <c r="C6917" s="81" t="str">
        <f t="shared" si="586"/>
        <v/>
      </c>
      <c r="D6917" s="82">
        <v>396.86</v>
      </c>
      <c r="E6917" s="94" t="s">
        <v>245</v>
      </c>
      <c r="F6917" s="84">
        <f t="shared" si="587"/>
        <v>484.1692</v>
      </c>
      <c r="G6917" s="85" t="s">
        <v>246</v>
      </c>
      <c r="H6917" s="69"/>
      <c r="I6917" s="208"/>
      <c r="J6917" s="108"/>
      <c r="K6917" s="88"/>
      <c r="N6917" s="18"/>
      <c r="P6917" s="4"/>
      <c r="Q6917" s="4"/>
      <c r="R6917" s="4"/>
      <c r="S6917" s="21"/>
      <c r="T6917" s="21"/>
      <c r="V6917" s="89"/>
      <c r="Z6917" s="73"/>
      <c r="AA6917" s="73">
        <v>15.0</v>
      </c>
      <c r="AB6917" s="4"/>
      <c r="AC6917" s="74"/>
      <c r="AD6917" s="75"/>
      <c r="AE6917" s="75"/>
      <c r="AF6917" s="76"/>
      <c r="AJ6917" s="90"/>
      <c r="AK6917" s="18"/>
      <c r="AL6917" s="18">
        <f t="shared" si="588"/>
        <v>0</v>
      </c>
      <c r="AO6917" s="8">
        <v>2.1087133341194897</v>
      </c>
      <c r="AT6917" s="18"/>
      <c r="AU6917" s="91"/>
    </row>
    <row r="6918" ht="24.0" customHeight="1">
      <c r="A6918" s="79">
        <v>6201142.0</v>
      </c>
      <c r="B6918" s="80" t="s">
        <v>7417</v>
      </c>
      <c r="C6918" s="81" t="str">
        <f t="shared" si="586"/>
        <v/>
      </c>
      <c r="D6918" s="82">
        <v>563.0</v>
      </c>
      <c r="E6918" s="94" t="s">
        <v>245</v>
      </c>
      <c r="F6918" s="84">
        <f t="shared" si="587"/>
        <v>686.86</v>
      </c>
      <c r="G6918" s="85" t="s">
        <v>246</v>
      </c>
      <c r="H6918" s="69"/>
      <c r="I6918" s="208"/>
      <c r="J6918" s="108"/>
      <c r="K6918" s="88"/>
      <c r="N6918" s="18"/>
      <c r="P6918" s="4"/>
      <c r="Q6918" s="4"/>
      <c r="R6918" s="4"/>
      <c r="S6918" s="21"/>
      <c r="T6918" s="21"/>
      <c r="V6918" s="89"/>
      <c r="Z6918" s="73"/>
      <c r="AA6918" s="73">
        <v>15.0</v>
      </c>
      <c r="AB6918" s="4"/>
      <c r="AC6918" s="74"/>
      <c r="AD6918" s="75"/>
      <c r="AE6918" s="75"/>
      <c r="AF6918" s="76"/>
      <c r="AJ6918" s="90"/>
      <c r="AK6918" s="18"/>
      <c r="AL6918" s="18">
        <f t="shared" si="588"/>
        <v>0</v>
      </c>
      <c r="AO6918" s="8">
        <v>0.2477472196822271</v>
      </c>
      <c r="AT6918" s="18"/>
      <c r="AU6918" s="91"/>
    </row>
    <row r="6919" ht="24.0" customHeight="1">
      <c r="A6919" s="79">
        <v>6201143.0</v>
      </c>
      <c r="B6919" s="80" t="s">
        <v>7418</v>
      </c>
      <c r="C6919" s="81" t="str">
        <f t="shared" si="586"/>
        <v/>
      </c>
      <c r="D6919" s="82">
        <v>786.82</v>
      </c>
      <c r="E6919" s="94" t="s">
        <v>245</v>
      </c>
      <c r="F6919" s="84">
        <f t="shared" si="587"/>
        <v>959.9204</v>
      </c>
      <c r="G6919" s="85" t="s">
        <v>246</v>
      </c>
      <c r="H6919" s="69"/>
      <c r="I6919" s="208"/>
      <c r="J6919" s="108"/>
      <c r="K6919" s="88"/>
      <c r="N6919" s="18"/>
      <c r="P6919" s="4"/>
      <c r="Q6919" s="4"/>
      <c r="R6919" s="4"/>
      <c r="S6919" s="21"/>
      <c r="T6919" s="21"/>
      <c r="V6919" s="89"/>
      <c r="Z6919" s="73"/>
      <c r="AA6919" s="73">
        <v>15.0</v>
      </c>
      <c r="AB6919" s="4"/>
      <c r="AC6919" s="74"/>
      <c r="AD6919" s="75"/>
      <c r="AE6919" s="75"/>
      <c r="AF6919" s="76"/>
      <c r="AJ6919" s="90"/>
      <c r="AK6919" s="18"/>
      <c r="AL6919" s="18">
        <f t="shared" si="588"/>
        <v>0</v>
      </c>
      <c r="AO6919" s="8">
        <v>0.911685827886945</v>
      </c>
      <c r="AT6919" s="18"/>
      <c r="AU6919" s="91"/>
    </row>
    <row r="6920" ht="24.0" customHeight="1">
      <c r="A6920" s="79">
        <v>6201144.0</v>
      </c>
      <c r="B6920" s="80" t="s">
        <v>7419</v>
      </c>
      <c r="C6920" s="81" t="str">
        <f t="shared" si="586"/>
        <v/>
      </c>
      <c r="D6920" s="82">
        <v>1437.49</v>
      </c>
      <c r="E6920" s="94" t="s">
        <v>245</v>
      </c>
      <c r="F6920" s="84">
        <f t="shared" si="587"/>
        <v>1753.7378</v>
      </c>
      <c r="G6920" s="85" t="s">
        <v>246</v>
      </c>
      <c r="H6920" s="69"/>
      <c r="I6920" s="208"/>
      <c r="J6920" s="108"/>
      <c r="K6920" s="88"/>
      <c r="N6920" s="18"/>
      <c r="P6920" s="4"/>
      <c r="Q6920" s="4"/>
      <c r="R6920" s="4"/>
      <c r="S6920" s="21"/>
      <c r="T6920" s="21"/>
      <c r="V6920" s="89"/>
      <c r="Z6920" s="73"/>
      <c r="AA6920" s="73">
        <v>15.0</v>
      </c>
      <c r="AB6920" s="4"/>
      <c r="AC6920" s="74"/>
      <c r="AD6920" s="75"/>
      <c r="AE6920" s="75"/>
      <c r="AF6920" s="76"/>
      <c r="AJ6920" s="90"/>
      <c r="AK6920" s="18"/>
      <c r="AL6920" s="18">
        <f t="shared" si="588"/>
        <v>0</v>
      </c>
      <c r="AO6920" s="8">
        <v>1.7465433517904947</v>
      </c>
      <c r="AT6920" s="18"/>
      <c r="AU6920" s="91"/>
    </row>
    <row r="6921" ht="24.0" customHeight="1">
      <c r="A6921" s="79">
        <v>6201145.0</v>
      </c>
      <c r="B6921" s="80" t="s">
        <v>7420</v>
      </c>
      <c r="C6921" s="81" t="str">
        <f t="shared" si="586"/>
        <v/>
      </c>
      <c r="D6921" s="82">
        <v>212.27</v>
      </c>
      <c r="E6921" s="94" t="s">
        <v>245</v>
      </c>
      <c r="F6921" s="84">
        <f t="shared" si="587"/>
        <v>258.9694</v>
      </c>
      <c r="G6921" s="85" t="s">
        <v>246</v>
      </c>
      <c r="H6921" s="69"/>
      <c r="I6921" s="208"/>
      <c r="J6921" s="108"/>
      <c r="K6921" s="88"/>
      <c r="N6921" s="18"/>
      <c r="P6921" s="4"/>
      <c r="Q6921" s="4"/>
      <c r="R6921" s="4"/>
      <c r="S6921" s="21"/>
      <c r="T6921" s="21"/>
      <c r="V6921" s="89"/>
      <c r="Z6921" s="73"/>
      <c r="AA6921" s="73">
        <v>15.0</v>
      </c>
      <c r="AB6921" s="4"/>
      <c r="AC6921" s="74"/>
      <c r="AD6921" s="75"/>
      <c r="AE6921" s="75"/>
      <c r="AF6921" s="76"/>
      <c r="AJ6921" s="90"/>
      <c r="AK6921" s="18"/>
      <c r="AL6921" s="18">
        <f t="shared" si="588"/>
        <v>0</v>
      </c>
      <c r="AO6921" s="8">
        <v>0.7392097006698888</v>
      </c>
      <c r="AT6921" s="18"/>
      <c r="AU6921" s="91"/>
    </row>
    <row r="6922" ht="24.0" customHeight="1">
      <c r="A6922" s="79">
        <v>6201146.0</v>
      </c>
      <c r="B6922" s="80" t="s">
        <v>7421</v>
      </c>
      <c r="C6922" s="81" t="str">
        <f t="shared" si="586"/>
        <v/>
      </c>
      <c r="D6922" s="82">
        <v>470.7</v>
      </c>
      <c r="E6922" s="94" t="s">
        <v>245</v>
      </c>
      <c r="F6922" s="84">
        <f t="shared" si="587"/>
        <v>574.254</v>
      </c>
      <c r="G6922" s="85" t="s">
        <v>246</v>
      </c>
      <c r="H6922" s="69"/>
      <c r="I6922" s="208"/>
      <c r="J6922" s="108"/>
      <c r="K6922" s="88"/>
      <c r="N6922" s="18"/>
      <c r="P6922" s="4"/>
      <c r="Q6922" s="4"/>
      <c r="R6922" s="4"/>
      <c r="S6922" s="21"/>
      <c r="T6922" s="21"/>
      <c r="V6922" s="89"/>
      <c r="Z6922" s="73"/>
      <c r="AA6922" s="73">
        <v>15.0</v>
      </c>
      <c r="AB6922" s="4"/>
      <c r="AC6922" s="74"/>
      <c r="AD6922" s="75"/>
      <c r="AE6922" s="75"/>
      <c r="AF6922" s="76"/>
      <c r="AJ6922" s="90"/>
      <c r="AK6922" s="18"/>
      <c r="AL6922" s="18">
        <f t="shared" si="588"/>
        <v>0</v>
      </c>
      <c r="AO6922" s="8">
        <v>0.8205975395016993</v>
      </c>
      <c r="AT6922" s="18"/>
      <c r="AU6922" s="91"/>
    </row>
    <row r="6923" ht="24.0" customHeight="1">
      <c r="A6923" s="79">
        <v>6201147.0</v>
      </c>
      <c r="B6923" s="80" t="s">
        <v>7422</v>
      </c>
      <c r="C6923" s="81" t="str">
        <f t="shared" si="586"/>
        <v/>
      </c>
      <c r="D6923" s="82">
        <v>710.66</v>
      </c>
      <c r="E6923" s="94" t="s">
        <v>245</v>
      </c>
      <c r="F6923" s="84">
        <f t="shared" si="587"/>
        <v>867.0052</v>
      </c>
      <c r="G6923" s="85" t="s">
        <v>246</v>
      </c>
      <c r="H6923" s="69"/>
      <c r="I6923" s="208"/>
      <c r="J6923" s="108"/>
      <c r="K6923" s="88"/>
      <c r="N6923" s="18"/>
      <c r="P6923" s="4"/>
      <c r="Q6923" s="4"/>
      <c r="R6923" s="4"/>
      <c r="S6923" s="21"/>
      <c r="T6923" s="21"/>
      <c r="V6923" s="89"/>
      <c r="Z6923" s="73"/>
      <c r="AA6923" s="73">
        <v>15.0</v>
      </c>
      <c r="AB6923" s="4"/>
      <c r="AC6923" s="74"/>
      <c r="AD6923" s="75"/>
      <c r="AE6923" s="75"/>
      <c r="AF6923" s="76"/>
      <c r="AJ6923" s="90"/>
      <c r="AK6923" s="18"/>
      <c r="AL6923" s="18">
        <f t="shared" si="588"/>
        <v>0</v>
      </c>
      <c r="AO6923" s="8">
        <v>0.7850712631722329</v>
      </c>
      <c r="AT6923" s="18"/>
      <c r="AU6923" s="91"/>
    </row>
    <row r="6924" ht="24.0" customHeight="1">
      <c r="A6924" s="79">
        <v>6201148.0</v>
      </c>
      <c r="B6924" s="80" t="s">
        <v>7423</v>
      </c>
      <c r="C6924" s="81" t="str">
        <f t="shared" si="586"/>
        <v/>
      </c>
      <c r="D6924" s="82">
        <v>246.89</v>
      </c>
      <c r="E6924" s="94" t="s">
        <v>245</v>
      </c>
      <c r="F6924" s="84">
        <f t="shared" si="587"/>
        <v>301.2058</v>
      </c>
      <c r="G6924" s="85" t="s">
        <v>246</v>
      </c>
      <c r="H6924" s="69"/>
      <c r="I6924" s="208"/>
      <c r="J6924" s="108"/>
      <c r="K6924" s="88"/>
      <c r="N6924" s="18"/>
      <c r="P6924" s="4"/>
      <c r="Q6924" s="4"/>
      <c r="R6924" s="4"/>
      <c r="S6924" s="21"/>
      <c r="T6924" s="21"/>
      <c r="V6924" s="89"/>
      <c r="Z6924" s="73"/>
      <c r="AA6924" s="73">
        <v>15.0</v>
      </c>
      <c r="AB6924" s="4"/>
      <c r="AC6924" s="74"/>
      <c r="AD6924" s="75"/>
      <c r="AE6924" s="75"/>
      <c r="AF6924" s="76"/>
      <c r="AJ6924" s="90"/>
      <c r="AK6924" s="18"/>
      <c r="AL6924" s="18">
        <f t="shared" si="588"/>
        <v>0</v>
      </c>
      <c r="AO6924" s="8">
        <v>20.338291046952463</v>
      </c>
      <c r="AT6924" s="18"/>
      <c r="AU6924" s="91"/>
    </row>
    <row r="6925" ht="24.0" customHeight="1">
      <c r="A6925" s="79">
        <v>6201149.0</v>
      </c>
      <c r="B6925" s="80" t="s">
        <v>7424</v>
      </c>
      <c r="C6925" s="81" t="str">
        <f t="shared" si="586"/>
        <v/>
      </c>
      <c r="D6925" s="82">
        <v>269.96</v>
      </c>
      <c r="E6925" s="94" t="s">
        <v>245</v>
      </c>
      <c r="F6925" s="84">
        <f t="shared" si="587"/>
        <v>329.3512</v>
      </c>
      <c r="G6925" s="85" t="s">
        <v>246</v>
      </c>
      <c r="H6925" s="69"/>
      <c r="I6925" s="208"/>
      <c r="J6925" s="108"/>
      <c r="K6925" s="88"/>
      <c r="N6925" s="18"/>
      <c r="P6925" s="4"/>
      <c r="Q6925" s="4"/>
      <c r="R6925" s="4"/>
      <c r="S6925" s="21"/>
      <c r="T6925" s="21"/>
      <c r="V6925" s="89"/>
      <c r="Z6925" s="73"/>
      <c r="AA6925" s="73">
        <v>15.0</v>
      </c>
      <c r="AB6925" s="4"/>
      <c r="AC6925" s="74"/>
      <c r="AD6925" s="75"/>
      <c r="AE6925" s="75"/>
      <c r="AF6925" s="76"/>
      <c r="AJ6925" s="90"/>
      <c r="AK6925" s="18"/>
      <c r="AL6925" s="18">
        <f t="shared" si="588"/>
        <v>0</v>
      </c>
      <c r="AO6925" s="8">
        <v>1.4307930294488143</v>
      </c>
      <c r="AT6925" s="18"/>
      <c r="AU6925" s="91"/>
    </row>
    <row r="6926" ht="24.0" customHeight="1">
      <c r="A6926" s="79">
        <v>6201150.0</v>
      </c>
      <c r="B6926" s="80" t="s">
        <v>7425</v>
      </c>
      <c r="C6926" s="81" t="str">
        <f t="shared" si="586"/>
        <v/>
      </c>
      <c r="D6926" s="82">
        <v>359.96</v>
      </c>
      <c r="E6926" s="94" t="s">
        <v>245</v>
      </c>
      <c r="F6926" s="84">
        <f t="shared" si="587"/>
        <v>439.1512</v>
      </c>
      <c r="G6926" s="85" t="s">
        <v>246</v>
      </c>
      <c r="H6926" s="69"/>
      <c r="I6926" s="208"/>
      <c r="J6926" s="108"/>
      <c r="K6926" s="88"/>
      <c r="N6926" s="18"/>
      <c r="P6926" s="4"/>
      <c r="Q6926" s="4"/>
      <c r="R6926" s="4"/>
      <c r="S6926" s="21"/>
      <c r="T6926" s="21"/>
      <c r="V6926" s="89"/>
      <c r="Z6926" s="73"/>
      <c r="AA6926" s="73">
        <v>15.0</v>
      </c>
      <c r="AB6926" s="4"/>
      <c r="AC6926" s="74"/>
      <c r="AD6926" s="75"/>
      <c r="AE6926" s="75"/>
      <c r="AF6926" s="76"/>
      <c r="AJ6926" s="90"/>
      <c r="AK6926" s="18"/>
      <c r="AL6926" s="18">
        <f t="shared" si="588"/>
        <v>0</v>
      </c>
      <c r="AO6926" s="8">
        <v>1.0730625750578342</v>
      </c>
      <c r="AT6926" s="18"/>
      <c r="AU6926" s="91"/>
    </row>
    <row r="6927" ht="24.0" customHeight="1">
      <c r="A6927" s="79">
        <v>6201233.0</v>
      </c>
      <c r="B6927" s="80" t="s">
        <v>7426</v>
      </c>
      <c r="C6927" s="81" t="str">
        <f t="shared" si="586"/>
        <v/>
      </c>
      <c r="D6927" s="82">
        <v>390.89</v>
      </c>
      <c r="E6927" s="94" t="s">
        <v>245</v>
      </c>
      <c r="F6927" s="84">
        <f t="shared" si="587"/>
        <v>476.8858</v>
      </c>
      <c r="G6927" s="85" t="s">
        <v>246</v>
      </c>
      <c r="H6927" s="69"/>
      <c r="I6927" s="208"/>
      <c r="J6927" s="108"/>
      <c r="K6927" s="88"/>
      <c r="N6927" s="18"/>
      <c r="P6927" s="4"/>
      <c r="Q6927" s="4"/>
      <c r="R6927" s="4"/>
      <c r="S6927" s="21"/>
      <c r="T6927" s="21"/>
      <c r="V6927" s="89"/>
      <c r="Z6927" s="73"/>
      <c r="AA6927" s="73">
        <v>15.0</v>
      </c>
      <c r="AB6927" s="4"/>
      <c r="AC6927" s="74"/>
      <c r="AD6927" s="75"/>
      <c r="AE6927" s="75"/>
      <c r="AF6927" s="76"/>
      <c r="AJ6927" s="90"/>
      <c r="AK6927" s="18"/>
      <c r="AL6927" s="18">
        <f t="shared" si="588"/>
        <v>0</v>
      </c>
      <c r="AO6927" s="8">
        <v>1.0730625750578342</v>
      </c>
      <c r="AT6927" s="18"/>
      <c r="AU6927" s="91"/>
    </row>
    <row r="6928" ht="24.0" customHeight="1">
      <c r="A6928" s="79">
        <v>6201151.0</v>
      </c>
      <c r="B6928" s="80" t="s">
        <v>7427</v>
      </c>
      <c r="C6928" s="81" t="str">
        <f t="shared" si="586"/>
        <v/>
      </c>
      <c r="D6928" s="82">
        <v>563.0</v>
      </c>
      <c r="E6928" s="94" t="s">
        <v>245</v>
      </c>
      <c r="F6928" s="84">
        <f t="shared" si="587"/>
        <v>686.86</v>
      </c>
      <c r="G6928" s="85" t="s">
        <v>246</v>
      </c>
      <c r="H6928" s="69"/>
      <c r="I6928" s="208"/>
      <c r="J6928" s="108"/>
      <c r="K6928" s="88"/>
      <c r="N6928" s="18"/>
      <c r="P6928" s="4"/>
      <c r="Q6928" s="4"/>
      <c r="R6928" s="4"/>
      <c r="S6928" s="21"/>
      <c r="T6928" s="21"/>
      <c r="V6928" s="89"/>
      <c r="Z6928" s="73"/>
      <c r="AA6928" s="73">
        <v>15.0</v>
      </c>
      <c r="AB6928" s="4"/>
      <c r="AC6928" s="74"/>
      <c r="AD6928" s="75"/>
      <c r="AE6928" s="75"/>
      <c r="AF6928" s="76"/>
      <c r="AJ6928" s="90"/>
      <c r="AK6928" s="18"/>
      <c r="AL6928" s="18">
        <f t="shared" si="588"/>
        <v>0</v>
      </c>
      <c r="AO6928" s="8">
        <v>8.918899908560176</v>
      </c>
      <c r="AT6928" s="18"/>
      <c r="AU6928" s="91"/>
    </row>
    <row r="6929" ht="24.0" customHeight="1">
      <c r="A6929" s="79">
        <v>6201152.0</v>
      </c>
      <c r="B6929" s="80" t="s">
        <v>7428</v>
      </c>
      <c r="C6929" s="81" t="str">
        <f t="shared" si="586"/>
        <v/>
      </c>
      <c r="D6929" s="82">
        <v>676.06</v>
      </c>
      <c r="E6929" s="94" t="s">
        <v>245</v>
      </c>
      <c r="F6929" s="84">
        <f t="shared" si="587"/>
        <v>824.7932</v>
      </c>
      <c r="G6929" s="85" t="s">
        <v>246</v>
      </c>
      <c r="H6929" s="69"/>
      <c r="I6929" s="208"/>
      <c r="J6929" s="108"/>
      <c r="K6929" s="88"/>
      <c r="N6929" s="18"/>
      <c r="P6929" s="4"/>
      <c r="Q6929" s="4"/>
      <c r="R6929" s="4"/>
      <c r="S6929" s="21"/>
      <c r="T6929" s="21"/>
      <c r="V6929" s="89"/>
      <c r="Z6929" s="73"/>
      <c r="AA6929" s="73">
        <v>15.0</v>
      </c>
      <c r="AB6929" s="4"/>
      <c r="AC6929" s="74"/>
      <c r="AD6929" s="75"/>
      <c r="AE6929" s="75"/>
      <c r="AF6929" s="76"/>
      <c r="AJ6929" s="90"/>
      <c r="AK6929" s="18"/>
      <c r="AL6929" s="18">
        <f t="shared" si="588"/>
        <v>0</v>
      </c>
      <c r="AO6929" s="8">
        <v>0.6189406122311326</v>
      </c>
      <c r="AT6929" s="18"/>
      <c r="AU6929" s="91"/>
    </row>
    <row r="6930" ht="24.0" customHeight="1">
      <c r="A6930" s="79">
        <v>6201153.0</v>
      </c>
      <c r="B6930" s="80" t="s">
        <v>7429</v>
      </c>
      <c r="C6930" s="81" t="str">
        <f t="shared" si="586"/>
        <v/>
      </c>
      <c r="D6930" s="82">
        <v>899.87</v>
      </c>
      <c r="E6930" s="94" t="s">
        <v>245</v>
      </c>
      <c r="F6930" s="84">
        <f t="shared" si="587"/>
        <v>1097.8414</v>
      </c>
      <c r="G6930" s="85" t="s">
        <v>246</v>
      </c>
      <c r="H6930" s="69"/>
      <c r="I6930" s="208"/>
      <c r="J6930" s="108"/>
      <c r="K6930" s="88"/>
      <c r="N6930" s="18"/>
      <c r="P6930" s="4"/>
      <c r="Q6930" s="4"/>
      <c r="R6930" s="4"/>
      <c r="S6930" s="21"/>
      <c r="T6930" s="21"/>
      <c r="V6930" s="89"/>
      <c r="Z6930" s="73"/>
      <c r="AA6930" s="73">
        <v>15.0</v>
      </c>
      <c r="AB6930" s="4"/>
      <c r="AC6930" s="74"/>
      <c r="AD6930" s="75"/>
      <c r="AE6930" s="75"/>
      <c r="AF6930" s="76"/>
      <c r="AJ6930" s="90"/>
      <c r="AK6930" s="18"/>
      <c r="AL6930" s="18">
        <f t="shared" si="588"/>
        <v>0</v>
      </c>
      <c r="AO6930" s="8">
        <v>5.579958874406919</v>
      </c>
      <c r="AT6930" s="18"/>
      <c r="AU6930" s="91"/>
    </row>
    <row r="6931" ht="24.0" customHeight="1">
      <c r="A6931" s="79">
        <v>6201154.0</v>
      </c>
      <c r="B6931" s="80" t="s">
        <v>7430</v>
      </c>
      <c r="C6931" s="81" t="str">
        <f t="shared" si="586"/>
        <v/>
      </c>
      <c r="D6931" s="82">
        <v>809.88</v>
      </c>
      <c r="E6931" s="94" t="s">
        <v>245</v>
      </c>
      <c r="F6931" s="84">
        <f t="shared" si="587"/>
        <v>988.0536</v>
      </c>
      <c r="G6931" s="85" t="s">
        <v>246</v>
      </c>
      <c r="H6931" s="69"/>
      <c r="I6931" s="208"/>
      <c r="J6931" s="108"/>
      <c r="K6931" s="88"/>
      <c r="N6931" s="18"/>
      <c r="P6931" s="4"/>
      <c r="Q6931" s="4"/>
      <c r="R6931" s="4"/>
      <c r="S6931" s="21"/>
      <c r="T6931" s="21"/>
      <c r="V6931" s="89"/>
      <c r="Z6931" s="73"/>
      <c r="AA6931" s="73">
        <v>15.0</v>
      </c>
      <c r="AB6931" s="4"/>
      <c r="AC6931" s="74"/>
      <c r="AD6931" s="75"/>
      <c r="AE6931" s="75"/>
      <c r="AF6931" s="76"/>
      <c r="AJ6931" s="90"/>
      <c r="AK6931" s="18"/>
      <c r="AL6931" s="18">
        <f t="shared" si="588"/>
        <v>0</v>
      </c>
      <c r="AO6931" s="8">
        <v>6.200020447443402</v>
      </c>
      <c r="AT6931" s="18"/>
      <c r="AU6931" s="91"/>
    </row>
    <row r="6932" ht="24.0" customHeight="1">
      <c r="A6932" s="79">
        <v>6201155.0</v>
      </c>
      <c r="B6932" s="80" t="s">
        <v>7431</v>
      </c>
      <c r="C6932" s="81" t="str">
        <f t="shared" si="586"/>
        <v/>
      </c>
      <c r="D6932" s="82">
        <v>1079.85</v>
      </c>
      <c r="E6932" s="94" t="s">
        <v>245</v>
      </c>
      <c r="F6932" s="84">
        <f t="shared" si="587"/>
        <v>1317.417</v>
      </c>
      <c r="G6932" s="85" t="s">
        <v>246</v>
      </c>
      <c r="H6932" s="69"/>
      <c r="I6932" s="208"/>
      <c r="J6932" s="108"/>
      <c r="K6932" s="88"/>
      <c r="N6932" s="18"/>
      <c r="P6932" s="4"/>
      <c r="Q6932" s="4"/>
      <c r="R6932" s="4"/>
      <c r="S6932" s="21"/>
      <c r="T6932" s="21"/>
      <c r="V6932" s="89"/>
      <c r="Z6932" s="73"/>
      <c r="AA6932" s="73">
        <v>15.0</v>
      </c>
      <c r="AB6932" s="4"/>
      <c r="AC6932" s="74"/>
      <c r="AD6932" s="75"/>
      <c r="AE6932" s="75"/>
      <c r="AF6932" s="76"/>
      <c r="AJ6932" s="90"/>
      <c r="AK6932" s="18"/>
      <c r="AL6932" s="18">
        <f t="shared" si="588"/>
        <v>0</v>
      </c>
      <c r="AO6932" s="8">
        <v>4.6499843311396925</v>
      </c>
      <c r="AT6932" s="18"/>
      <c r="AU6932" s="91"/>
    </row>
    <row r="6933" ht="24.0" customHeight="1">
      <c r="A6933" s="152">
        <v>6201156.0</v>
      </c>
      <c r="B6933" s="80" t="s">
        <v>7432</v>
      </c>
      <c r="C6933" s="81" t="str">
        <f t="shared" si="586"/>
        <v/>
      </c>
      <c r="D6933" s="82">
        <v>1257.52</v>
      </c>
      <c r="E6933" s="121" t="s">
        <v>245</v>
      </c>
      <c r="F6933" s="128">
        <f t="shared" si="587"/>
        <v>1534.1744</v>
      </c>
      <c r="G6933" s="85" t="s">
        <v>246</v>
      </c>
      <c r="H6933" s="69"/>
      <c r="I6933" s="208"/>
      <c r="J6933" s="108"/>
      <c r="K6933" s="88"/>
      <c r="N6933" s="18"/>
      <c r="P6933" s="4"/>
      <c r="Q6933" s="4"/>
      <c r="R6933" s="4"/>
      <c r="S6933" s="21"/>
      <c r="T6933" s="21"/>
      <c r="V6933" s="89"/>
      <c r="Z6933" s="73"/>
      <c r="AA6933" s="73">
        <v>15.0</v>
      </c>
      <c r="AB6933" s="4"/>
      <c r="AC6933" s="74"/>
      <c r="AD6933" s="75"/>
      <c r="AE6933" s="75"/>
      <c r="AF6933" s="76"/>
      <c r="AJ6933" s="90"/>
      <c r="AK6933" s="18"/>
      <c r="AL6933" s="18">
        <f t="shared" si="588"/>
        <v>0</v>
      </c>
      <c r="AO6933" s="8">
        <v>0.9982508423725562</v>
      </c>
      <c r="AT6933" s="18"/>
      <c r="AU6933" s="91"/>
    </row>
    <row r="6934" ht="75.0" customHeight="1">
      <c r="A6934" s="62">
        <v>260.0</v>
      </c>
      <c r="B6934" s="113" t="s">
        <v>7433</v>
      </c>
      <c r="C6934" s="66"/>
      <c r="D6934" s="82"/>
      <c r="E6934" s="66"/>
      <c r="F6934" s="114"/>
      <c r="G6934" s="68"/>
      <c r="H6934" s="69"/>
      <c r="I6934" s="70">
        <v>0.0</v>
      </c>
      <c r="J6934" s="71"/>
      <c r="K6934" s="71"/>
      <c r="N6934" s="18"/>
      <c r="P6934" s="4">
        <v>262.0</v>
      </c>
      <c r="Q6934" s="4"/>
      <c r="R6934" s="5"/>
      <c r="S6934" s="21"/>
      <c r="T6934" s="21"/>
      <c r="V6934" s="72"/>
      <c r="Z6934" s="73"/>
      <c r="AA6934" s="73"/>
      <c r="AB6934" s="4"/>
      <c r="AC6934" s="74"/>
      <c r="AD6934" s="75"/>
      <c r="AE6934" s="75"/>
      <c r="AF6934" s="76"/>
      <c r="AJ6934" s="90"/>
      <c r="AK6934" s="18"/>
      <c r="AL6934" s="18"/>
      <c r="AT6934" s="18"/>
      <c r="AU6934" s="91"/>
    </row>
    <row r="6935" ht="24.0" customHeight="1">
      <c r="A6935" s="79">
        <v>6201157.0</v>
      </c>
      <c r="B6935" s="80" t="s">
        <v>7434</v>
      </c>
      <c r="C6935" s="81" t="str">
        <f t="shared" ref="C6935:C6990" si="589">IF(MROUND(AL6935/(AO6935*F6935),1)=0,"",MROUND(AL6935/(AO6935*F6935),1))</f>
        <v/>
      </c>
      <c r="D6935" s="82">
        <v>27.69</v>
      </c>
      <c r="E6935" s="83" t="s">
        <v>245</v>
      </c>
      <c r="F6935" s="84">
        <f t="shared" ref="F6935:F6990" si="590">D6935*1.22</f>
        <v>33.7818</v>
      </c>
      <c r="G6935" s="85" t="s">
        <v>274</v>
      </c>
      <c r="H6935" s="69"/>
      <c r="I6935" s="208"/>
      <c r="J6935" s="108"/>
      <c r="K6935" s="88"/>
      <c r="N6935" s="18"/>
      <c r="P6935" s="4"/>
      <c r="Q6935" s="4"/>
      <c r="R6935" s="4"/>
      <c r="S6935" s="21"/>
      <c r="T6935" s="21"/>
      <c r="V6935" s="89"/>
      <c r="Z6935" s="73"/>
      <c r="AA6935" s="73">
        <v>15.0</v>
      </c>
      <c r="AB6935" s="4"/>
      <c r="AC6935" s="74"/>
      <c r="AD6935" s="75"/>
      <c r="AE6935" s="75"/>
      <c r="AF6935" s="76"/>
      <c r="AJ6935" s="90"/>
      <c r="AK6935" s="18"/>
      <c r="AL6935" s="18">
        <f t="shared" ref="AL6935:AL6990" si="591">$I$6934/42</f>
        <v>0</v>
      </c>
      <c r="AO6935" s="8">
        <v>0.9210705650764448</v>
      </c>
      <c r="AT6935" s="18"/>
      <c r="AU6935" s="91"/>
    </row>
    <row r="6936" ht="24.0" customHeight="1">
      <c r="A6936" s="79">
        <v>6201214.0</v>
      </c>
      <c r="B6936" s="80" t="s">
        <v>7435</v>
      </c>
      <c r="C6936" s="81" t="str">
        <f t="shared" si="589"/>
        <v/>
      </c>
      <c r="D6936" s="82">
        <v>23.02</v>
      </c>
      <c r="E6936" s="94" t="s">
        <v>245</v>
      </c>
      <c r="F6936" s="84">
        <f t="shared" si="590"/>
        <v>28.0844</v>
      </c>
      <c r="G6936" s="85" t="s">
        <v>274</v>
      </c>
      <c r="H6936" s="69"/>
      <c r="I6936" s="208"/>
      <c r="J6936" s="108"/>
      <c r="K6936" s="88"/>
      <c r="N6936" s="18"/>
      <c r="P6936" s="4"/>
      <c r="Q6936" s="4"/>
      <c r="R6936" s="4"/>
      <c r="S6936" s="21"/>
      <c r="T6936" s="21"/>
      <c r="V6936" s="89"/>
      <c r="Z6936" s="73"/>
      <c r="AA6936" s="73">
        <v>15.0</v>
      </c>
      <c r="AB6936" s="4"/>
      <c r="AC6936" s="74"/>
      <c r="AD6936" s="75"/>
      <c r="AE6936" s="75"/>
      <c r="AF6936" s="76"/>
      <c r="AJ6936" s="90"/>
      <c r="AK6936" s="18"/>
      <c r="AL6936" s="18">
        <f t="shared" si="591"/>
        <v>0</v>
      </c>
      <c r="AO6936" s="8">
        <v>0.243007361596711</v>
      </c>
      <c r="AT6936" s="18"/>
      <c r="AU6936" s="91"/>
    </row>
    <row r="6937" ht="24.0" customHeight="1">
      <c r="A6937" s="79">
        <v>6201215.0</v>
      </c>
      <c r="B6937" s="80" t="s">
        <v>7436</v>
      </c>
      <c r="C6937" s="81" t="str">
        <f t="shared" si="589"/>
        <v/>
      </c>
      <c r="D6937" s="82">
        <v>25.89</v>
      </c>
      <c r="E6937" s="94" t="s">
        <v>245</v>
      </c>
      <c r="F6937" s="84">
        <f t="shared" si="590"/>
        <v>31.5858</v>
      </c>
      <c r="G6937" s="85" t="s">
        <v>274</v>
      </c>
      <c r="H6937" s="69"/>
      <c r="I6937" s="208"/>
      <c r="J6937" s="108"/>
      <c r="K6937" s="88"/>
      <c r="N6937" s="18"/>
      <c r="P6937" s="4"/>
      <c r="Q6937" s="4"/>
      <c r="R6937" s="4"/>
      <c r="S6937" s="21"/>
      <c r="T6937" s="21"/>
      <c r="V6937" s="89"/>
      <c r="Z6937" s="73"/>
      <c r="AA6937" s="73">
        <v>15.0</v>
      </c>
      <c r="AB6937" s="4"/>
      <c r="AC6937" s="74"/>
      <c r="AD6937" s="75"/>
      <c r="AE6937" s="75"/>
      <c r="AF6937" s="76"/>
      <c r="AJ6937" s="90"/>
      <c r="AK6937" s="18"/>
      <c r="AL6937" s="18">
        <f t="shared" si="591"/>
        <v>0</v>
      </c>
      <c r="AO6937" s="8">
        <v>1.3261302782075772</v>
      </c>
      <c r="AT6937" s="18"/>
      <c r="AU6937" s="91"/>
    </row>
    <row r="6938" ht="24.0" customHeight="1">
      <c r="A6938" s="79">
        <v>6201234.0</v>
      </c>
      <c r="B6938" s="80" t="s">
        <v>7437</v>
      </c>
      <c r="C6938" s="81" t="str">
        <f t="shared" si="589"/>
        <v/>
      </c>
      <c r="D6938" s="82">
        <v>31.85</v>
      </c>
      <c r="E6938" s="94" t="s">
        <v>245</v>
      </c>
      <c r="F6938" s="84">
        <f t="shared" si="590"/>
        <v>38.857</v>
      </c>
      <c r="G6938" s="85" t="s">
        <v>274</v>
      </c>
      <c r="H6938" s="69"/>
      <c r="I6938" s="208"/>
      <c r="J6938" s="108"/>
      <c r="K6938" s="88"/>
      <c r="N6938" s="18"/>
      <c r="P6938" s="4"/>
      <c r="Q6938" s="4"/>
      <c r="R6938" s="4"/>
      <c r="S6938" s="21"/>
      <c r="T6938" s="21"/>
      <c r="V6938" s="89"/>
      <c r="Z6938" s="73"/>
      <c r="AA6938" s="73">
        <v>15.0</v>
      </c>
      <c r="AB6938" s="4"/>
      <c r="AC6938" s="74"/>
      <c r="AD6938" s="75"/>
      <c r="AE6938" s="75"/>
      <c r="AF6938" s="76"/>
      <c r="AJ6938" s="90"/>
      <c r="AK6938" s="18"/>
      <c r="AL6938" s="18">
        <f t="shared" si="591"/>
        <v>0</v>
      </c>
      <c r="AO6938" s="8">
        <v>1.3261302782075772</v>
      </c>
      <c r="AT6938" s="18"/>
      <c r="AU6938" s="91"/>
    </row>
    <row r="6939" ht="24.0" customHeight="1">
      <c r="A6939" s="79">
        <v>6201158.0</v>
      </c>
      <c r="B6939" s="80" t="s">
        <v>7438</v>
      </c>
      <c r="C6939" s="81" t="str">
        <f t="shared" si="589"/>
        <v/>
      </c>
      <c r="D6939" s="82">
        <v>25.38</v>
      </c>
      <c r="E6939" s="94" t="s">
        <v>245</v>
      </c>
      <c r="F6939" s="84">
        <f t="shared" si="590"/>
        <v>30.9636</v>
      </c>
      <c r="G6939" s="85" t="s">
        <v>274</v>
      </c>
      <c r="H6939" s="69"/>
      <c r="I6939" s="208"/>
      <c r="J6939" s="108"/>
      <c r="K6939" s="88"/>
      <c r="N6939" s="18"/>
      <c r="P6939" s="4"/>
      <c r="Q6939" s="4"/>
      <c r="R6939" s="4"/>
      <c r="S6939" s="21"/>
      <c r="T6939" s="21"/>
      <c r="V6939" s="89"/>
      <c r="Z6939" s="73"/>
      <c r="AA6939" s="73">
        <v>15.0</v>
      </c>
      <c r="AB6939" s="4"/>
      <c r="AC6939" s="74"/>
      <c r="AD6939" s="75"/>
      <c r="AE6939" s="75"/>
      <c r="AF6939" s="76"/>
      <c r="AJ6939" s="90"/>
      <c r="AK6939" s="18"/>
      <c r="AL6939" s="18">
        <f t="shared" si="591"/>
        <v>0</v>
      </c>
      <c r="AO6939" s="8">
        <v>0.243007361596711</v>
      </c>
      <c r="AT6939" s="18"/>
      <c r="AU6939" s="91"/>
    </row>
    <row r="6940" ht="24.0" customHeight="1">
      <c r="A6940" s="79">
        <v>6201235.0</v>
      </c>
      <c r="B6940" s="80" t="s">
        <v>7439</v>
      </c>
      <c r="C6940" s="81" t="str">
        <f t="shared" si="589"/>
        <v/>
      </c>
      <c r="D6940" s="82">
        <v>25.03</v>
      </c>
      <c r="E6940" s="94" t="s">
        <v>245</v>
      </c>
      <c r="F6940" s="84">
        <f t="shared" si="590"/>
        <v>30.5366</v>
      </c>
      <c r="G6940" s="85" t="s">
        <v>274</v>
      </c>
      <c r="H6940" s="69"/>
      <c r="I6940" s="208"/>
      <c r="J6940" s="108"/>
      <c r="K6940" s="88"/>
      <c r="N6940" s="18"/>
      <c r="P6940" s="4"/>
      <c r="Q6940" s="4"/>
      <c r="R6940" s="4"/>
      <c r="S6940" s="21"/>
      <c r="T6940" s="21"/>
      <c r="V6940" s="89"/>
      <c r="Z6940" s="73"/>
      <c r="AA6940" s="73">
        <v>15.0</v>
      </c>
      <c r="AB6940" s="4"/>
      <c r="AC6940" s="74"/>
      <c r="AD6940" s="75"/>
      <c r="AE6940" s="75"/>
      <c r="AF6940" s="76"/>
      <c r="AJ6940" s="90"/>
      <c r="AK6940" s="18"/>
      <c r="AL6940" s="18">
        <f t="shared" si="591"/>
        <v>0</v>
      </c>
      <c r="AO6940" s="8">
        <v>0.243007361596711</v>
      </c>
      <c r="AT6940" s="18"/>
      <c r="AU6940" s="91"/>
    </row>
    <row r="6941" ht="24.0" customHeight="1">
      <c r="A6941" s="79">
        <v>6201236.0</v>
      </c>
      <c r="B6941" s="80" t="s">
        <v>7440</v>
      </c>
      <c r="C6941" s="81" t="str">
        <f t="shared" si="589"/>
        <v/>
      </c>
      <c r="D6941" s="82">
        <v>25.23</v>
      </c>
      <c r="E6941" s="94" t="s">
        <v>245</v>
      </c>
      <c r="F6941" s="84">
        <f t="shared" si="590"/>
        <v>30.7806</v>
      </c>
      <c r="G6941" s="85" t="s">
        <v>274</v>
      </c>
      <c r="H6941" s="69"/>
      <c r="I6941" s="208"/>
      <c r="J6941" s="108"/>
      <c r="K6941" s="88"/>
      <c r="N6941" s="18"/>
      <c r="P6941" s="4"/>
      <c r="Q6941" s="4"/>
      <c r="R6941" s="4"/>
      <c r="S6941" s="21"/>
      <c r="T6941" s="21"/>
      <c r="V6941" s="89"/>
      <c r="Z6941" s="73"/>
      <c r="AA6941" s="73">
        <v>15.0</v>
      </c>
      <c r="AB6941" s="4"/>
      <c r="AC6941" s="74"/>
      <c r="AD6941" s="75"/>
      <c r="AE6941" s="75"/>
      <c r="AF6941" s="76"/>
      <c r="AJ6941" s="90"/>
      <c r="AK6941" s="18"/>
      <c r="AL6941" s="18">
        <f t="shared" si="591"/>
        <v>0</v>
      </c>
      <c r="AO6941" s="8">
        <v>1.3261302782075772</v>
      </c>
      <c r="AT6941" s="18"/>
      <c r="AU6941" s="91"/>
    </row>
    <row r="6942" ht="24.0" customHeight="1">
      <c r="A6942" s="79">
        <v>6201216.0</v>
      </c>
      <c r="B6942" s="80" t="s">
        <v>7441</v>
      </c>
      <c r="C6942" s="81" t="str">
        <f t="shared" si="589"/>
        <v/>
      </c>
      <c r="D6942" s="82">
        <v>25.77</v>
      </c>
      <c r="E6942" s="94" t="s">
        <v>245</v>
      </c>
      <c r="F6942" s="84">
        <f t="shared" si="590"/>
        <v>31.4394</v>
      </c>
      <c r="G6942" s="85" t="s">
        <v>274</v>
      </c>
      <c r="H6942" s="69"/>
      <c r="I6942" s="208"/>
      <c r="J6942" s="108"/>
      <c r="K6942" s="88"/>
      <c r="N6942" s="18"/>
      <c r="P6942" s="4"/>
      <c r="Q6942" s="4"/>
      <c r="R6942" s="4"/>
      <c r="S6942" s="21"/>
      <c r="T6942" s="21"/>
      <c r="V6942" s="89"/>
      <c r="Z6942" s="73"/>
      <c r="AA6942" s="73">
        <v>15.0</v>
      </c>
      <c r="AB6942" s="4"/>
      <c r="AC6942" s="74"/>
      <c r="AD6942" s="75"/>
      <c r="AE6942" s="75"/>
      <c r="AF6942" s="76"/>
      <c r="AJ6942" s="90"/>
      <c r="AK6942" s="18"/>
      <c r="AL6942" s="18">
        <f t="shared" si="591"/>
        <v>0</v>
      </c>
      <c r="AO6942" s="8">
        <v>1.3261302782075772</v>
      </c>
      <c r="AT6942" s="18"/>
      <c r="AU6942" s="91"/>
    </row>
    <row r="6943" ht="24.0" customHeight="1">
      <c r="A6943" s="79">
        <v>6201159.0</v>
      </c>
      <c r="B6943" s="80" t="s">
        <v>7442</v>
      </c>
      <c r="C6943" s="81" t="str">
        <f t="shared" si="589"/>
        <v/>
      </c>
      <c r="D6943" s="82">
        <v>27.69</v>
      </c>
      <c r="E6943" s="94" t="s">
        <v>245</v>
      </c>
      <c r="F6943" s="84">
        <f t="shared" si="590"/>
        <v>33.7818</v>
      </c>
      <c r="G6943" s="85" t="s">
        <v>274</v>
      </c>
      <c r="H6943" s="69"/>
      <c r="I6943" s="208"/>
      <c r="J6943" s="108"/>
      <c r="K6943" s="88"/>
      <c r="N6943" s="18"/>
      <c r="P6943" s="4"/>
      <c r="Q6943" s="4"/>
      <c r="R6943" s="4"/>
      <c r="S6943" s="21"/>
      <c r="T6943" s="21"/>
      <c r="V6943" s="89"/>
      <c r="Z6943" s="73"/>
      <c r="AA6943" s="73">
        <v>15.0</v>
      </c>
      <c r="AB6943" s="4"/>
      <c r="AC6943" s="74"/>
      <c r="AD6943" s="75"/>
      <c r="AE6943" s="75"/>
      <c r="AF6943" s="76"/>
      <c r="AJ6943" s="90"/>
      <c r="AK6943" s="18"/>
      <c r="AL6943" s="18">
        <f t="shared" si="591"/>
        <v>0</v>
      </c>
      <c r="AO6943" s="8">
        <v>1.3261302782075772</v>
      </c>
      <c r="AT6943" s="18"/>
      <c r="AU6943" s="91"/>
    </row>
    <row r="6944" ht="24.0" customHeight="1">
      <c r="A6944" s="79">
        <v>6201208.0</v>
      </c>
      <c r="B6944" s="80" t="s">
        <v>7443</v>
      </c>
      <c r="C6944" s="81" t="str">
        <f t="shared" si="589"/>
        <v/>
      </c>
      <c r="D6944" s="82">
        <v>29.61</v>
      </c>
      <c r="E6944" s="94" t="s">
        <v>245</v>
      </c>
      <c r="F6944" s="84">
        <f t="shared" si="590"/>
        <v>36.1242</v>
      </c>
      <c r="G6944" s="85" t="s">
        <v>274</v>
      </c>
      <c r="H6944" s="69"/>
      <c r="I6944" s="208"/>
      <c r="J6944" s="108"/>
      <c r="K6944" s="88"/>
      <c r="N6944" s="18"/>
      <c r="P6944" s="4"/>
      <c r="Q6944" s="4"/>
      <c r="R6944" s="4"/>
      <c r="S6944" s="21"/>
      <c r="T6944" s="21"/>
      <c r="V6944" s="89"/>
      <c r="Z6944" s="73"/>
      <c r="AA6944" s="73">
        <v>15.0</v>
      </c>
      <c r="AB6944" s="4"/>
      <c r="AC6944" s="74"/>
      <c r="AD6944" s="75"/>
      <c r="AE6944" s="75"/>
      <c r="AF6944" s="76"/>
      <c r="AJ6944" s="90"/>
      <c r="AK6944" s="18"/>
      <c r="AL6944" s="18">
        <f t="shared" si="591"/>
        <v>0</v>
      </c>
      <c r="AO6944" s="8">
        <v>1.3261302782075772</v>
      </c>
      <c r="AT6944" s="18"/>
      <c r="AU6944" s="91"/>
    </row>
    <row r="6945" ht="24.0" customHeight="1">
      <c r="A6945" s="79">
        <v>6201160.0</v>
      </c>
      <c r="B6945" s="80" t="s">
        <v>7444</v>
      </c>
      <c r="C6945" s="81" t="str">
        <f t="shared" si="589"/>
        <v/>
      </c>
      <c r="D6945" s="82">
        <v>27.69</v>
      </c>
      <c r="E6945" s="94" t="s">
        <v>245</v>
      </c>
      <c r="F6945" s="84">
        <f t="shared" si="590"/>
        <v>33.7818</v>
      </c>
      <c r="G6945" s="85" t="s">
        <v>274</v>
      </c>
      <c r="H6945" s="69"/>
      <c r="I6945" s="208"/>
      <c r="J6945" s="108"/>
      <c r="K6945" s="88"/>
      <c r="N6945" s="18"/>
      <c r="P6945" s="4"/>
      <c r="Q6945" s="4"/>
      <c r="R6945" s="4"/>
      <c r="S6945" s="21"/>
      <c r="T6945" s="21"/>
      <c r="V6945" s="89"/>
      <c r="Z6945" s="73"/>
      <c r="AA6945" s="73">
        <v>15.0</v>
      </c>
      <c r="AB6945" s="4"/>
      <c r="AC6945" s="74"/>
      <c r="AD6945" s="75"/>
      <c r="AE6945" s="75"/>
      <c r="AF6945" s="76"/>
      <c r="AJ6945" s="90"/>
      <c r="AK6945" s="18"/>
      <c r="AL6945" s="18">
        <f t="shared" si="591"/>
        <v>0</v>
      </c>
      <c r="AO6945" s="8">
        <v>1.6999169987807916</v>
      </c>
      <c r="AT6945" s="18"/>
      <c r="AU6945" s="91"/>
    </row>
    <row r="6946" ht="24.0" customHeight="1">
      <c r="A6946" s="79">
        <v>6201161.0</v>
      </c>
      <c r="B6946" s="80" t="s">
        <v>7445</v>
      </c>
      <c r="C6946" s="81" t="str">
        <f t="shared" si="589"/>
        <v/>
      </c>
      <c r="D6946" s="82">
        <v>37.14</v>
      </c>
      <c r="E6946" s="94" t="s">
        <v>245</v>
      </c>
      <c r="F6946" s="84">
        <f t="shared" si="590"/>
        <v>45.3108</v>
      </c>
      <c r="G6946" s="85" t="s">
        <v>252</v>
      </c>
      <c r="H6946" s="69"/>
      <c r="I6946" s="208"/>
      <c r="J6946" s="108"/>
      <c r="K6946" s="88"/>
      <c r="N6946" s="18"/>
      <c r="P6946" s="4"/>
      <c r="Q6946" s="4"/>
      <c r="R6946" s="4"/>
      <c r="S6946" s="21"/>
      <c r="T6946" s="21"/>
      <c r="V6946" s="89"/>
      <c r="Z6946" s="73"/>
      <c r="AA6946" s="73">
        <v>15.0</v>
      </c>
      <c r="AB6946" s="4"/>
      <c r="AC6946" s="74"/>
      <c r="AD6946" s="75"/>
      <c r="AE6946" s="75"/>
      <c r="AF6946" s="76"/>
      <c r="AJ6946" s="90"/>
      <c r="AK6946" s="18"/>
      <c r="AL6946" s="18">
        <f t="shared" si="591"/>
        <v>0</v>
      </c>
      <c r="AO6946" s="8">
        <v>2.1008887338441373</v>
      </c>
      <c r="AT6946" s="18"/>
      <c r="AU6946" s="91"/>
    </row>
    <row r="6947" ht="24.0" customHeight="1">
      <c r="A6947" s="79">
        <v>6201162.0</v>
      </c>
      <c r="B6947" s="80" t="s">
        <v>7446</v>
      </c>
      <c r="C6947" s="81" t="str">
        <f t="shared" si="589"/>
        <v/>
      </c>
      <c r="D6947" s="82">
        <v>34.61</v>
      </c>
      <c r="E6947" s="94" t="s">
        <v>245</v>
      </c>
      <c r="F6947" s="84">
        <f t="shared" si="590"/>
        <v>42.2242</v>
      </c>
      <c r="G6947" s="85" t="s">
        <v>274</v>
      </c>
      <c r="H6947" s="69"/>
      <c r="I6947" s="208"/>
      <c r="J6947" s="108"/>
      <c r="K6947" s="88"/>
      <c r="N6947" s="18"/>
      <c r="P6947" s="4"/>
      <c r="Q6947" s="4"/>
      <c r="R6947" s="4"/>
      <c r="S6947" s="21"/>
      <c r="T6947" s="21"/>
      <c r="V6947" s="89"/>
      <c r="Z6947" s="73"/>
      <c r="AA6947" s="73">
        <v>15.0</v>
      </c>
      <c r="AB6947" s="4"/>
      <c r="AC6947" s="74"/>
      <c r="AD6947" s="75"/>
      <c r="AE6947" s="75"/>
      <c r="AF6947" s="76"/>
      <c r="AJ6947" s="90"/>
      <c r="AK6947" s="18"/>
      <c r="AL6947" s="18">
        <f t="shared" si="591"/>
        <v>0</v>
      </c>
      <c r="AO6947" s="8">
        <v>0.7859106351303831</v>
      </c>
      <c r="AT6947" s="18"/>
      <c r="AU6947" s="91"/>
    </row>
    <row r="6948" ht="24.0" customHeight="1">
      <c r="A6948" s="79">
        <v>6201241.0</v>
      </c>
      <c r="B6948" s="80" t="s">
        <v>7447</v>
      </c>
      <c r="C6948" s="81" t="str">
        <f t="shared" si="589"/>
        <v/>
      </c>
      <c r="D6948" s="82">
        <v>43.92</v>
      </c>
      <c r="E6948" s="94" t="s">
        <v>245</v>
      </c>
      <c r="F6948" s="84">
        <f t="shared" si="590"/>
        <v>53.5824</v>
      </c>
      <c r="G6948" s="85" t="s">
        <v>274</v>
      </c>
      <c r="H6948" s="69"/>
      <c r="I6948" s="208"/>
      <c r="J6948" s="108"/>
      <c r="K6948" s="88"/>
      <c r="N6948" s="18"/>
      <c r="P6948" s="4"/>
      <c r="Q6948" s="4"/>
      <c r="R6948" s="4"/>
      <c r="S6948" s="21"/>
      <c r="T6948" s="21"/>
      <c r="V6948" s="89"/>
      <c r="Z6948" s="73"/>
      <c r="AA6948" s="73">
        <v>15.0</v>
      </c>
      <c r="AB6948" s="4"/>
      <c r="AC6948" s="74"/>
      <c r="AD6948" s="75"/>
      <c r="AE6948" s="75"/>
      <c r="AF6948" s="76"/>
      <c r="AJ6948" s="90"/>
      <c r="AK6948" s="18"/>
      <c r="AL6948" s="18">
        <f t="shared" si="591"/>
        <v>0</v>
      </c>
      <c r="AO6948" s="8">
        <v>0.7859106351303831</v>
      </c>
      <c r="AT6948" s="18"/>
      <c r="AU6948" s="91"/>
    </row>
    <row r="6949" ht="24.0" customHeight="1">
      <c r="A6949" s="79">
        <v>6201237.0</v>
      </c>
      <c r="B6949" s="80" t="s">
        <v>7448</v>
      </c>
      <c r="C6949" s="81" t="str">
        <f t="shared" si="589"/>
        <v/>
      </c>
      <c r="D6949" s="82">
        <v>129.3</v>
      </c>
      <c r="E6949" s="94" t="s">
        <v>245</v>
      </c>
      <c r="F6949" s="84">
        <f t="shared" si="590"/>
        <v>157.746</v>
      </c>
      <c r="G6949" s="85" t="s">
        <v>274</v>
      </c>
      <c r="H6949" s="69"/>
      <c r="I6949" s="208"/>
      <c r="J6949" s="108"/>
      <c r="K6949" s="88"/>
      <c r="N6949" s="18"/>
      <c r="P6949" s="4"/>
      <c r="Q6949" s="4"/>
      <c r="R6949" s="4"/>
      <c r="S6949" s="21"/>
      <c r="T6949" s="21"/>
      <c r="V6949" s="89"/>
      <c r="Z6949" s="73"/>
      <c r="AA6949" s="73">
        <v>15.0</v>
      </c>
      <c r="AB6949" s="4"/>
      <c r="AC6949" s="74"/>
      <c r="AD6949" s="75"/>
      <c r="AE6949" s="75"/>
      <c r="AF6949" s="76"/>
      <c r="AJ6949" s="90"/>
      <c r="AK6949" s="18"/>
      <c r="AL6949" s="18">
        <f t="shared" si="591"/>
        <v>0</v>
      </c>
      <c r="AO6949" s="8">
        <v>0.7859106351303831</v>
      </c>
      <c r="AT6949" s="18"/>
      <c r="AU6949" s="91"/>
    </row>
    <row r="6950" ht="24.0" customHeight="1">
      <c r="A6950" s="79">
        <v>6201240.0</v>
      </c>
      <c r="B6950" s="80" t="s">
        <v>7449</v>
      </c>
      <c r="C6950" s="81" t="str">
        <f t="shared" si="589"/>
        <v/>
      </c>
      <c r="D6950" s="82">
        <v>30.87</v>
      </c>
      <c r="E6950" s="94" t="s">
        <v>245</v>
      </c>
      <c r="F6950" s="84">
        <f t="shared" si="590"/>
        <v>37.6614</v>
      </c>
      <c r="G6950" s="85" t="s">
        <v>274</v>
      </c>
      <c r="H6950" s="69"/>
      <c r="I6950" s="208"/>
      <c r="J6950" s="108"/>
      <c r="K6950" s="88"/>
      <c r="N6950" s="18"/>
      <c r="P6950" s="4"/>
      <c r="Q6950" s="4"/>
      <c r="R6950" s="4"/>
      <c r="S6950" s="21"/>
      <c r="T6950" s="21"/>
      <c r="V6950" s="89"/>
      <c r="Z6950" s="73"/>
      <c r="AA6950" s="73">
        <v>15.0</v>
      </c>
      <c r="AB6950" s="4"/>
      <c r="AC6950" s="74"/>
      <c r="AD6950" s="75"/>
      <c r="AE6950" s="75"/>
      <c r="AF6950" s="76"/>
      <c r="AJ6950" s="90"/>
      <c r="AK6950" s="18"/>
      <c r="AL6950" s="18">
        <f t="shared" si="591"/>
        <v>0</v>
      </c>
      <c r="AO6950" s="8">
        <v>0.7859106351303831</v>
      </c>
      <c r="AT6950" s="18"/>
      <c r="AU6950" s="91"/>
    </row>
    <row r="6951" ht="24.0" customHeight="1">
      <c r="A6951" s="79">
        <v>6201163.0</v>
      </c>
      <c r="B6951" s="80" t="s">
        <v>7450</v>
      </c>
      <c r="C6951" s="81" t="str">
        <f t="shared" si="589"/>
        <v/>
      </c>
      <c r="D6951" s="82">
        <v>29.99</v>
      </c>
      <c r="E6951" s="94" t="s">
        <v>245</v>
      </c>
      <c r="F6951" s="84">
        <f t="shared" si="590"/>
        <v>36.5878</v>
      </c>
      <c r="G6951" s="85" t="s">
        <v>274</v>
      </c>
      <c r="H6951" s="69"/>
      <c r="I6951" s="208"/>
      <c r="J6951" s="108"/>
      <c r="K6951" s="88"/>
      <c r="N6951" s="18"/>
      <c r="P6951" s="4"/>
      <c r="Q6951" s="4"/>
      <c r="R6951" s="4"/>
      <c r="S6951" s="21"/>
      <c r="T6951" s="21"/>
      <c r="V6951" s="89"/>
      <c r="Z6951" s="73"/>
      <c r="AA6951" s="73">
        <v>15.0</v>
      </c>
      <c r="AB6951" s="4"/>
      <c r="AC6951" s="74"/>
      <c r="AD6951" s="75"/>
      <c r="AE6951" s="75"/>
      <c r="AF6951" s="76"/>
      <c r="AJ6951" s="90"/>
      <c r="AK6951" s="18"/>
      <c r="AL6951" s="18">
        <f t="shared" si="591"/>
        <v>0</v>
      </c>
      <c r="AO6951" s="8">
        <v>0.3636391759904504</v>
      </c>
      <c r="AT6951" s="18"/>
      <c r="AU6951" s="91"/>
    </row>
    <row r="6952" ht="24.0" customHeight="1">
      <c r="A6952" s="79">
        <v>6201164.0</v>
      </c>
      <c r="B6952" s="80" t="s">
        <v>7451</v>
      </c>
      <c r="C6952" s="81" t="str">
        <f t="shared" si="589"/>
        <v/>
      </c>
      <c r="D6952" s="82">
        <v>33.96</v>
      </c>
      <c r="E6952" s="94" t="s">
        <v>245</v>
      </c>
      <c r="F6952" s="84">
        <f t="shared" si="590"/>
        <v>41.4312</v>
      </c>
      <c r="G6952" s="85" t="s">
        <v>274</v>
      </c>
      <c r="H6952" s="69"/>
      <c r="I6952" s="208"/>
      <c r="J6952" s="108"/>
      <c r="K6952" s="88"/>
      <c r="N6952" s="18"/>
      <c r="P6952" s="4"/>
      <c r="Q6952" s="4"/>
      <c r="R6952" s="4"/>
      <c r="S6952" s="21"/>
      <c r="T6952" s="21"/>
      <c r="V6952" s="89"/>
      <c r="Z6952" s="73"/>
      <c r="AA6952" s="73">
        <v>15.0</v>
      </c>
      <c r="AB6952" s="4"/>
      <c r="AC6952" s="74"/>
      <c r="AD6952" s="75"/>
      <c r="AE6952" s="75"/>
      <c r="AF6952" s="76"/>
      <c r="AJ6952" s="90"/>
      <c r="AK6952" s="18"/>
      <c r="AL6952" s="18">
        <f t="shared" si="591"/>
        <v>0</v>
      </c>
      <c r="AO6952" s="8">
        <v>0.2684471686267771</v>
      </c>
      <c r="AT6952" s="18"/>
      <c r="AU6952" s="91"/>
    </row>
    <row r="6953" ht="24.0" customHeight="1">
      <c r="A6953" s="79">
        <v>6201165.0</v>
      </c>
      <c r="B6953" s="80" t="s">
        <v>7452</v>
      </c>
      <c r="C6953" s="81" t="str">
        <f t="shared" si="589"/>
        <v/>
      </c>
      <c r="D6953" s="82">
        <v>36.93</v>
      </c>
      <c r="E6953" s="94" t="s">
        <v>372</v>
      </c>
      <c r="F6953" s="84">
        <f t="shared" si="590"/>
        <v>45.0546</v>
      </c>
      <c r="G6953" s="85" t="s">
        <v>274</v>
      </c>
      <c r="H6953" s="69"/>
      <c r="I6953" s="208"/>
      <c r="J6953" s="108"/>
      <c r="K6953" s="88"/>
      <c r="N6953" s="18"/>
      <c r="P6953" s="4"/>
      <c r="Q6953" s="4"/>
      <c r="R6953" s="4"/>
      <c r="S6953" s="21"/>
      <c r="T6953" s="21"/>
      <c r="V6953" s="89"/>
      <c r="Z6953" s="73"/>
      <c r="AA6953" s="73">
        <v>15.0</v>
      </c>
      <c r="AB6953" s="4"/>
      <c r="AC6953" s="74"/>
      <c r="AD6953" s="75"/>
      <c r="AE6953" s="75"/>
      <c r="AF6953" s="76"/>
      <c r="AJ6953" s="90"/>
      <c r="AK6953" s="18"/>
      <c r="AL6953" s="18">
        <f t="shared" si="591"/>
        <v>0</v>
      </c>
      <c r="AO6953" s="8">
        <v>1.4133801291286001</v>
      </c>
      <c r="AT6953" s="18"/>
      <c r="AU6953" s="91"/>
    </row>
    <row r="6954" ht="24.0" customHeight="1">
      <c r="A6954" s="79">
        <v>6201166.0</v>
      </c>
      <c r="B6954" s="80" t="s">
        <v>7453</v>
      </c>
      <c r="C6954" s="81" t="str">
        <f t="shared" si="589"/>
        <v/>
      </c>
      <c r="D6954" s="82">
        <v>43.84</v>
      </c>
      <c r="E6954" s="94" t="s">
        <v>245</v>
      </c>
      <c r="F6954" s="84">
        <f t="shared" si="590"/>
        <v>53.4848</v>
      </c>
      <c r="G6954" s="85" t="s">
        <v>252</v>
      </c>
      <c r="H6954" s="69"/>
      <c r="I6954" s="208"/>
      <c r="J6954" s="108"/>
      <c r="K6954" s="88"/>
      <c r="N6954" s="18"/>
      <c r="P6954" s="4"/>
      <c r="Q6954" s="4"/>
      <c r="R6954" s="4"/>
      <c r="S6954" s="21"/>
      <c r="T6954" s="21"/>
      <c r="V6954" s="89"/>
      <c r="Z6954" s="73"/>
      <c r="AA6954" s="73">
        <v>15.0</v>
      </c>
      <c r="AB6954" s="4"/>
      <c r="AC6954" s="74"/>
      <c r="AD6954" s="75"/>
      <c r="AE6954" s="75"/>
      <c r="AF6954" s="76"/>
      <c r="AJ6954" s="90"/>
      <c r="AK6954" s="18"/>
      <c r="AL6954" s="18">
        <f t="shared" si="591"/>
        <v>0</v>
      </c>
      <c r="AO6954" s="8">
        <v>1.6785966113131798</v>
      </c>
      <c r="AT6954" s="18"/>
      <c r="AU6954" s="91"/>
    </row>
    <row r="6955" ht="24.0" customHeight="1">
      <c r="A6955" s="79">
        <v>6201167.0</v>
      </c>
      <c r="B6955" s="80" t="s">
        <v>7454</v>
      </c>
      <c r="C6955" s="81" t="str">
        <f t="shared" si="589"/>
        <v/>
      </c>
      <c r="D6955" s="82">
        <v>62.31</v>
      </c>
      <c r="E6955" s="94" t="s">
        <v>245</v>
      </c>
      <c r="F6955" s="84">
        <f t="shared" si="590"/>
        <v>76.0182</v>
      </c>
      <c r="G6955" s="85" t="s">
        <v>252</v>
      </c>
      <c r="H6955" s="69"/>
      <c r="I6955" s="208"/>
      <c r="J6955" s="108"/>
      <c r="K6955" s="88"/>
      <c r="N6955" s="18"/>
      <c r="P6955" s="4"/>
      <c r="Q6955" s="4"/>
      <c r="R6955" s="4"/>
      <c r="S6955" s="21"/>
      <c r="T6955" s="21"/>
      <c r="V6955" s="89"/>
      <c r="Z6955" s="73"/>
      <c r="AA6955" s="73">
        <v>15.0</v>
      </c>
      <c r="AB6955" s="4"/>
      <c r="AC6955" s="74"/>
      <c r="AD6955" s="75"/>
      <c r="AE6955" s="75"/>
      <c r="AF6955" s="76"/>
      <c r="AJ6955" s="90"/>
      <c r="AK6955" s="18"/>
      <c r="AL6955" s="18">
        <f t="shared" si="591"/>
        <v>0</v>
      </c>
      <c r="AO6955" s="8">
        <v>0.6265276743473921</v>
      </c>
      <c r="AT6955" s="18"/>
      <c r="AU6955" s="91"/>
    </row>
    <row r="6956" ht="24.0" customHeight="1">
      <c r="A6956" s="79">
        <v>6201168.0</v>
      </c>
      <c r="B6956" s="80" t="s">
        <v>7455</v>
      </c>
      <c r="C6956" s="81" t="str">
        <f t="shared" si="589"/>
        <v/>
      </c>
      <c r="D6956" s="82">
        <v>80.75</v>
      </c>
      <c r="E6956" s="94" t="s">
        <v>245</v>
      </c>
      <c r="F6956" s="84">
        <f t="shared" si="590"/>
        <v>98.515</v>
      </c>
      <c r="G6956" s="85" t="s">
        <v>246</v>
      </c>
      <c r="H6956" s="69"/>
      <c r="I6956" s="208"/>
      <c r="J6956" s="108"/>
      <c r="K6956" s="88"/>
      <c r="N6956" s="18"/>
      <c r="P6956" s="4"/>
      <c r="Q6956" s="4"/>
      <c r="R6956" s="4"/>
      <c r="S6956" s="21"/>
      <c r="T6956" s="21"/>
      <c r="V6956" s="89"/>
      <c r="Z6956" s="73"/>
      <c r="AA6956" s="73">
        <v>15.0</v>
      </c>
      <c r="AB6956" s="4"/>
      <c r="AC6956" s="74"/>
      <c r="AD6956" s="75"/>
      <c r="AE6956" s="75"/>
      <c r="AF6956" s="76"/>
      <c r="AJ6956" s="90"/>
      <c r="AK6956" s="18"/>
      <c r="AL6956" s="18">
        <f t="shared" si="591"/>
        <v>0</v>
      </c>
      <c r="AO6956" s="8">
        <v>3.6590232022892186</v>
      </c>
      <c r="AT6956" s="18"/>
      <c r="AU6956" s="91"/>
    </row>
    <row r="6957" ht="24.0" customHeight="1">
      <c r="A6957" s="79">
        <v>6201169.0</v>
      </c>
      <c r="B6957" s="80" t="s">
        <v>7456</v>
      </c>
      <c r="C6957" s="81" t="str">
        <f t="shared" si="589"/>
        <v/>
      </c>
      <c r="D6957" s="82">
        <v>94.6</v>
      </c>
      <c r="E6957" s="94" t="s">
        <v>458</v>
      </c>
      <c r="F6957" s="84">
        <f t="shared" si="590"/>
        <v>115.412</v>
      </c>
      <c r="G6957" s="85" t="s">
        <v>246</v>
      </c>
      <c r="H6957" s="69"/>
      <c r="I6957" s="208"/>
      <c r="J6957" s="108"/>
      <c r="K6957" s="88"/>
      <c r="N6957" s="18"/>
      <c r="P6957" s="4"/>
      <c r="Q6957" s="4"/>
      <c r="R6957" s="4"/>
      <c r="S6957" s="21"/>
      <c r="T6957" s="21"/>
      <c r="V6957" s="89"/>
      <c r="Z6957" s="73"/>
      <c r="AA6957" s="73">
        <v>15.0</v>
      </c>
      <c r="AB6957" s="4"/>
      <c r="AC6957" s="74"/>
      <c r="AD6957" s="75"/>
      <c r="AE6957" s="75"/>
      <c r="AF6957" s="76"/>
      <c r="AJ6957" s="90"/>
      <c r="AK6957" s="18"/>
      <c r="AL6957" s="18">
        <f t="shared" si="591"/>
        <v>0</v>
      </c>
      <c r="AO6957" s="8">
        <v>5.8007390648918555</v>
      </c>
      <c r="AT6957" s="18"/>
      <c r="AU6957" s="91"/>
    </row>
    <row r="6958" ht="24.0" customHeight="1">
      <c r="A6958" s="79">
        <v>6201170.0</v>
      </c>
      <c r="B6958" s="80" t="s">
        <v>7457</v>
      </c>
      <c r="C6958" s="81" t="str">
        <f t="shared" si="589"/>
        <v/>
      </c>
      <c r="D6958" s="82">
        <v>113.07</v>
      </c>
      <c r="E6958" s="94" t="s">
        <v>245</v>
      </c>
      <c r="F6958" s="84">
        <f t="shared" si="590"/>
        <v>137.9454</v>
      </c>
      <c r="G6958" s="85" t="s">
        <v>246</v>
      </c>
      <c r="H6958" s="69"/>
      <c r="I6958" s="208"/>
      <c r="J6958" s="108"/>
      <c r="K6958" s="88"/>
      <c r="N6958" s="18"/>
      <c r="P6958" s="4"/>
      <c r="Q6958" s="4"/>
      <c r="R6958" s="4"/>
      <c r="S6958" s="21"/>
      <c r="T6958" s="21"/>
      <c r="V6958" s="89"/>
      <c r="Z6958" s="73"/>
      <c r="AA6958" s="73">
        <v>15.0</v>
      </c>
      <c r="AB6958" s="4"/>
      <c r="AC6958" s="74"/>
      <c r="AD6958" s="75"/>
      <c r="AE6958" s="75"/>
      <c r="AF6958" s="76"/>
      <c r="AJ6958" s="90"/>
      <c r="AK6958" s="18"/>
      <c r="AL6958" s="18">
        <f t="shared" si="591"/>
        <v>0</v>
      </c>
      <c r="AO6958" s="8">
        <v>8.493187369512711</v>
      </c>
      <c r="AT6958" s="18"/>
      <c r="AU6958" s="91"/>
    </row>
    <row r="6959" ht="24.0" customHeight="1">
      <c r="A6959" s="79">
        <v>6201171.0</v>
      </c>
      <c r="B6959" s="80" t="s">
        <v>7458</v>
      </c>
      <c r="C6959" s="81" t="str">
        <f t="shared" si="589"/>
        <v/>
      </c>
      <c r="D6959" s="82">
        <v>138.44</v>
      </c>
      <c r="E6959" s="94" t="s">
        <v>245</v>
      </c>
      <c r="F6959" s="84">
        <f t="shared" si="590"/>
        <v>168.8968</v>
      </c>
      <c r="G6959" s="85" t="s">
        <v>246</v>
      </c>
      <c r="H6959" s="69"/>
      <c r="I6959" s="208"/>
      <c r="J6959" s="108"/>
      <c r="K6959" s="88"/>
      <c r="N6959" s="18"/>
      <c r="P6959" s="4"/>
      <c r="Q6959" s="4"/>
      <c r="R6959" s="4"/>
      <c r="S6959" s="21"/>
      <c r="T6959" s="21"/>
      <c r="V6959" s="89"/>
      <c r="Z6959" s="73"/>
      <c r="AA6959" s="73">
        <v>15.0</v>
      </c>
      <c r="AB6959" s="4"/>
      <c r="AC6959" s="74"/>
      <c r="AD6959" s="75"/>
      <c r="AE6959" s="75"/>
      <c r="AF6959" s="76"/>
      <c r="AJ6959" s="90"/>
      <c r="AK6959" s="18"/>
      <c r="AL6959" s="18">
        <f t="shared" si="591"/>
        <v>0</v>
      </c>
      <c r="AO6959" s="8">
        <v>6.3061304820939705</v>
      </c>
      <c r="AT6959" s="18"/>
      <c r="AU6959" s="91"/>
    </row>
    <row r="6960" ht="24.0" customHeight="1">
      <c r="A6960" s="79">
        <v>6201172.0</v>
      </c>
      <c r="B6960" s="80" t="s">
        <v>7459</v>
      </c>
      <c r="C6960" s="81" t="str">
        <f t="shared" si="589"/>
        <v/>
      </c>
      <c r="D6960" s="82">
        <v>200.74</v>
      </c>
      <c r="E6960" s="94" t="s">
        <v>245</v>
      </c>
      <c r="F6960" s="84">
        <f t="shared" si="590"/>
        <v>244.9028</v>
      </c>
      <c r="G6960" s="85" t="s">
        <v>246</v>
      </c>
      <c r="H6960" s="69"/>
      <c r="I6960" s="208"/>
      <c r="J6960" s="108"/>
      <c r="K6960" s="88"/>
      <c r="N6960" s="18"/>
      <c r="P6960" s="4"/>
      <c r="Q6960" s="4"/>
      <c r="R6960" s="4"/>
      <c r="S6960" s="21"/>
      <c r="T6960" s="21"/>
      <c r="V6960" s="89"/>
      <c r="Z6960" s="73"/>
      <c r="AA6960" s="73">
        <v>15.0</v>
      </c>
      <c r="AB6960" s="4"/>
      <c r="AC6960" s="74"/>
      <c r="AD6960" s="75"/>
      <c r="AE6960" s="75"/>
      <c r="AF6960" s="76"/>
      <c r="AJ6960" s="90"/>
      <c r="AK6960" s="18"/>
      <c r="AL6960" s="18">
        <f t="shared" si="591"/>
        <v>0</v>
      </c>
      <c r="AO6960" s="8">
        <v>13.667798318552684</v>
      </c>
      <c r="AT6960" s="18"/>
      <c r="AU6960" s="91"/>
    </row>
    <row r="6961" ht="24.0" customHeight="1">
      <c r="A6961" s="79">
        <v>6201173.0</v>
      </c>
      <c r="B6961" s="80" t="s">
        <v>7460</v>
      </c>
      <c r="C6961" s="81" t="str">
        <f t="shared" si="589"/>
        <v/>
      </c>
      <c r="D6961" s="82">
        <v>246.89</v>
      </c>
      <c r="E6961" s="94" t="s">
        <v>245</v>
      </c>
      <c r="F6961" s="84">
        <f t="shared" si="590"/>
        <v>301.2058</v>
      </c>
      <c r="G6961" s="85" t="s">
        <v>246</v>
      </c>
      <c r="H6961" s="69"/>
      <c r="I6961" s="208"/>
      <c r="J6961" s="108"/>
      <c r="K6961" s="88"/>
      <c r="N6961" s="18"/>
      <c r="P6961" s="4"/>
      <c r="Q6961" s="4"/>
      <c r="R6961" s="4"/>
      <c r="S6961" s="21"/>
      <c r="T6961" s="21"/>
      <c r="V6961" s="89"/>
      <c r="Z6961" s="73"/>
      <c r="AA6961" s="73">
        <v>15.0</v>
      </c>
      <c r="AB6961" s="4"/>
      <c r="AC6961" s="74"/>
      <c r="AD6961" s="75"/>
      <c r="AE6961" s="75"/>
      <c r="AF6961" s="76"/>
      <c r="AJ6961" s="90"/>
      <c r="AK6961" s="18"/>
      <c r="AL6961" s="18">
        <f t="shared" si="591"/>
        <v>0</v>
      </c>
      <c r="AO6961" s="8">
        <v>7.779105736782902</v>
      </c>
      <c r="AT6961" s="18"/>
      <c r="AU6961" s="91"/>
    </row>
    <row r="6962" ht="24.0" customHeight="1">
      <c r="A6962" s="79">
        <v>6201217.0</v>
      </c>
      <c r="B6962" s="80" t="s">
        <v>7461</v>
      </c>
      <c r="C6962" s="81" t="str">
        <f t="shared" si="589"/>
        <v/>
      </c>
      <c r="D6962" s="82">
        <v>304.21</v>
      </c>
      <c r="E6962" s="94" t="s">
        <v>245</v>
      </c>
      <c r="F6962" s="84">
        <f t="shared" si="590"/>
        <v>371.1362</v>
      </c>
      <c r="G6962" s="85" t="s">
        <v>246</v>
      </c>
      <c r="H6962" s="69"/>
      <c r="I6962" s="208"/>
      <c r="J6962" s="108"/>
      <c r="K6962" s="88"/>
      <c r="N6962" s="18"/>
      <c r="P6962" s="4"/>
      <c r="Q6962" s="4"/>
      <c r="R6962" s="4"/>
      <c r="S6962" s="21"/>
      <c r="T6962" s="21"/>
      <c r="V6962" s="89"/>
      <c r="Z6962" s="73"/>
      <c r="AA6962" s="73">
        <v>15.0</v>
      </c>
      <c r="AB6962" s="4"/>
      <c r="AC6962" s="74"/>
      <c r="AD6962" s="75"/>
      <c r="AE6962" s="75"/>
      <c r="AF6962" s="76"/>
      <c r="AJ6962" s="90"/>
      <c r="AK6962" s="18"/>
      <c r="AL6962" s="18">
        <f t="shared" si="591"/>
        <v>0</v>
      </c>
      <c r="AO6962" s="8">
        <v>7.779105736782902</v>
      </c>
      <c r="AT6962" s="18"/>
      <c r="AU6962" s="91"/>
    </row>
    <row r="6963" ht="24.0" customHeight="1">
      <c r="A6963" s="79">
        <v>6201174.0</v>
      </c>
      <c r="B6963" s="80" t="s">
        <v>7462</v>
      </c>
      <c r="C6963" s="81" t="str">
        <f t="shared" si="589"/>
        <v/>
      </c>
      <c r="D6963" s="82">
        <v>39.22</v>
      </c>
      <c r="E6963" s="94" t="s">
        <v>245</v>
      </c>
      <c r="F6963" s="84">
        <f t="shared" si="590"/>
        <v>47.8484</v>
      </c>
      <c r="G6963" s="85" t="s">
        <v>274</v>
      </c>
      <c r="H6963" s="69"/>
      <c r="I6963" s="208"/>
      <c r="J6963" s="108"/>
      <c r="K6963" s="88"/>
      <c r="N6963" s="18"/>
      <c r="P6963" s="4"/>
      <c r="Q6963" s="4"/>
      <c r="R6963" s="4"/>
      <c r="S6963" s="21"/>
      <c r="T6963" s="21"/>
      <c r="V6963" s="89"/>
      <c r="Z6963" s="73"/>
      <c r="AA6963" s="73">
        <v>15.0</v>
      </c>
      <c r="AB6963" s="4"/>
      <c r="AC6963" s="74"/>
      <c r="AD6963" s="75"/>
      <c r="AE6963" s="75"/>
      <c r="AF6963" s="76"/>
      <c r="AJ6963" s="90"/>
      <c r="AK6963" s="18"/>
      <c r="AL6963" s="18">
        <f t="shared" si="591"/>
        <v>0</v>
      </c>
      <c r="AO6963" s="8">
        <v>0.31047623803152063</v>
      </c>
      <c r="AT6963" s="18"/>
      <c r="AU6963" s="91"/>
    </row>
    <row r="6964" ht="24.0" customHeight="1">
      <c r="A6964" s="79">
        <v>6201175.0</v>
      </c>
      <c r="B6964" s="80" t="s">
        <v>7463</v>
      </c>
      <c r="C6964" s="81" t="str">
        <f t="shared" si="589"/>
        <v/>
      </c>
      <c r="D6964" s="82">
        <v>43.84</v>
      </c>
      <c r="E6964" s="94" t="s">
        <v>245</v>
      </c>
      <c r="F6964" s="84">
        <f t="shared" si="590"/>
        <v>53.4848</v>
      </c>
      <c r="G6964" s="85" t="s">
        <v>274</v>
      </c>
      <c r="H6964" s="69"/>
      <c r="I6964" s="208"/>
      <c r="J6964" s="108"/>
      <c r="K6964" s="88"/>
      <c r="N6964" s="18"/>
      <c r="P6964" s="4"/>
      <c r="Q6964" s="4"/>
      <c r="R6964" s="4"/>
      <c r="S6964" s="21"/>
      <c r="T6964" s="21"/>
      <c r="V6964" s="89"/>
      <c r="Z6964" s="73"/>
      <c r="AA6964" s="73">
        <v>15.0</v>
      </c>
      <c r="AB6964" s="4"/>
      <c r="AC6964" s="74"/>
      <c r="AD6964" s="75"/>
      <c r="AE6964" s="75"/>
      <c r="AF6964" s="76"/>
      <c r="AJ6964" s="90"/>
      <c r="AK6964" s="18"/>
      <c r="AL6964" s="18">
        <f t="shared" si="591"/>
        <v>0</v>
      </c>
      <c r="AO6964" s="8">
        <v>0.3510526566929006</v>
      </c>
      <c r="AT6964" s="18"/>
      <c r="AU6964" s="91"/>
    </row>
    <row r="6965" ht="24.0" customHeight="1">
      <c r="A6965" s="79">
        <v>6201176.0</v>
      </c>
      <c r="B6965" s="80" t="s">
        <v>7464</v>
      </c>
      <c r="C6965" s="81" t="str">
        <f t="shared" si="589"/>
        <v/>
      </c>
      <c r="D6965" s="82">
        <v>57.68</v>
      </c>
      <c r="E6965" s="94" t="s">
        <v>245</v>
      </c>
      <c r="F6965" s="84">
        <f t="shared" si="590"/>
        <v>70.3696</v>
      </c>
      <c r="G6965" s="85" t="s">
        <v>252</v>
      </c>
      <c r="H6965" s="69"/>
      <c r="I6965" s="208"/>
      <c r="J6965" s="108"/>
      <c r="K6965" s="88"/>
      <c r="N6965" s="18"/>
      <c r="P6965" s="4"/>
      <c r="Q6965" s="4"/>
      <c r="R6965" s="4"/>
      <c r="S6965" s="21"/>
      <c r="T6965" s="21"/>
      <c r="V6965" s="89"/>
      <c r="Z6965" s="73"/>
      <c r="AA6965" s="73">
        <v>15.0</v>
      </c>
      <c r="AB6965" s="4"/>
      <c r="AC6965" s="74"/>
      <c r="AD6965" s="75"/>
      <c r="AE6965" s="75"/>
      <c r="AF6965" s="76"/>
      <c r="AJ6965" s="90"/>
      <c r="AK6965" s="18"/>
      <c r="AL6965" s="18">
        <f t="shared" si="591"/>
        <v>0</v>
      </c>
      <c r="AO6965" s="8">
        <v>1.070589386736814</v>
      </c>
      <c r="AT6965" s="18"/>
      <c r="AU6965" s="91"/>
    </row>
    <row r="6966" ht="24.0" customHeight="1">
      <c r="A6966" s="79">
        <v>6201177.0</v>
      </c>
      <c r="B6966" s="80" t="s">
        <v>7465</v>
      </c>
      <c r="C6966" s="81" t="str">
        <f t="shared" si="589"/>
        <v/>
      </c>
      <c r="D6966" s="82">
        <v>71.53</v>
      </c>
      <c r="E6966" s="94" t="s">
        <v>245</v>
      </c>
      <c r="F6966" s="84">
        <f t="shared" si="590"/>
        <v>87.2666</v>
      </c>
      <c r="G6966" s="85" t="s">
        <v>274</v>
      </c>
      <c r="H6966" s="69"/>
      <c r="I6966" s="208"/>
      <c r="J6966" s="108"/>
      <c r="K6966" s="88"/>
      <c r="N6966" s="18"/>
      <c r="P6966" s="4"/>
      <c r="Q6966" s="4"/>
      <c r="R6966" s="4"/>
      <c r="S6966" s="21"/>
      <c r="T6966" s="21"/>
      <c r="V6966" s="89"/>
      <c r="Z6966" s="73"/>
      <c r="AA6966" s="73">
        <v>15.0</v>
      </c>
      <c r="AB6966" s="4"/>
      <c r="AC6966" s="74"/>
      <c r="AD6966" s="75"/>
      <c r="AE6966" s="75"/>
      <c r="AF6966" s="76"/>
      <c r="AJ6966" s="90"/>
      <c r="AK6966" s="18"/>
      <c r="AL6966" s="18">
        <f t="shared" si="591"/>
        <v>0</v>
      </c>
      <c r="AO6966" s="8">
        <v>0.19627502812595435</v>
      </c>
      <c r="AT6966" s="18"/>
      <c r="AU6966" s="91"/>
    </row>
    <row r="6967" ht="24.0" customHeight="1">
      <c r="A6967" s="79">
        <v>6201178.0</v>
      </c>
      <c r="B6967" s="80" t="s">
        <v>7466</v>
      </c>
      <c r="C6967" s="81" t="str">
        <f t="shared" si="589"/>
        <v/>
      </c>
      <c r="D6967" s="82">
        <v>80.75</v>
      </c>
      <c r="E6967" s="94" t="s">
        <v>507</v>
      </c>
      <c r="F6967" s="84">
        <f t="shared" si="590"/>
        <v>98.515</v>
      </c>
      <c r="G6967" s="85" t="s">
        <v>252</v>
      </c>
      <c r="H6967" s="69"/>
      <c r="I6967" s="208"/>
      <c r="J6967" s="108"/>
      <c r="K6967" s="88"/>
      <c r="N6967" s="18"/>
      <c r="P6967" s="4"/>
      <c r="Q6967" s="4"/>
      <c r="R6967" s="4"/>
      <c r="S6967" s="21"/>
      <c r="T6967" s="21"/>
      <c r="V6967" s="89"/>
      <c r="Z6967" s="73"/>
      <c r="AA6967" s="73">
        <v>15.0</v>
      </c>
      <c r="AB6967" s="4"/>
      <c r="AC6967" s="74"/>
      <c r="AD6967" s="75"/>
      <c r="AE6967" s="75"/>
      <c r="AF6967" s="76"/>
      <c r="AJ6967" s="90"/>
      <c r="AK6967" s="18"/>
      <c r="AL6967" s="18">
        <f t="shared" si="591"/>
        <v>0</v>
      </c>
      <c r="AO6967" s="8">
        <v>0.6359264923764685</v>
      </c>
      <c r="AT6967" s="18"/>
      <c r="AU6967" s="91"/>
    </row>
    <row r="6968" ht="24.0" customHeight="1">
      <c r="A6968" s="79">
        <v>6201179.0</v>
      </c>
      <c r="B6968" s="80" t="s">
        <v>7467</v>
      </c>
      <c r="C6968" s="81" t="str">
        <f t="shared" si="589"/>
        <v/>
      </c>
      <c r="D6968" s="82">
        <v>122.29</v>
      </c>
      <c r="E6968" s="94" t="s">
        <v>245</v>
      </c>
      <c r="F6968" s="84">
        <f t="shared" si="590"/>
        <v>149.1938</v>
      </c>
      <c r="G6968" s="85" t="s">
        <v>252</v>
      </c>
      <c r="H6968" s="69"/>
      <c r="I6968" s="208"/>
      <c r="J6968" s="108"/>
      <c r="K6968" s="88"/>
      <c r="N6968" s="18"/>
      <c r="P6968" s="4"/>
      <c r="Q6968" s="4"/>
      <c r="R6968" s="4"/>
      <c r="S6968" s="21"/>
      <c r="T6968" s="21"/>
      <c r="V6968" s="89"/>
      <c r="Z6968" s="73"/>
      <c r="AA6968" s="73">
        <v>15.0</v>
      </c>
      <c r="AB6968" s="4"/>
      <c r="AC6968" s="74"/>
      <c r="AD6968" s="75"/>
      <c r="AE6968" s="75"/>
      <c r="AF6968" s="76"/>
      <c r="AJ6968" s="90"/>
      <c r="AK6968" s="18"/>
      <c r="AL6968" s="18">
        <f t="shared" si="591"/>
        <v>0</v>
      </c>
      <c r="AO6968" s="8">
        <v>1.0067457271157703</v>
      </c>
      <c r="AT6968" s="18"/>
      <c r="AU6968" s="91"/>
    </row>
    <row r="6969" ht="24.0" customHeight="1">
      <c r="A6969" s="79">
        <v>6201180.0</v>
      </c>
      <c r="B6969" s="80" t="s">
        <v>7468</v>
      </c>
      <c r="C6969" s="81" t="str">
        <f t="shared" si="589"/>
        <v/>
      </c>
      <c r="D6969" s="82">
        <v>200.74</v>
      </c>
      <c r="E6969" s="94" t="s">
        <v>245</v>
      </c>
      <c r="F6969" s="84">
        <f t="shared" si="590"/>
        <v>244.9028</v>
      </c>
      <c r="G6969" s="85" t="s">
        <v>246</v>
      </c>
      <c r="H6969" s="69"/>
      <c r="I6969" s="208"/>
      <c r="J6969" s="108"/>
      <c r="K6969" s="88"/>
      <c r="N6969" s="18"/>
      <c r="P6969" s="4"/>
      <c r="Q6969" s="4"/>
      <c r="R6969" s="4"/>
      <c r="S6969" s="21"/>
      <c r="T6969" s="21"/>
      <c r="V6969" s="89"/>
      <c r="Z6969" s="73"/>
      <c r="AA6969" s="73">
        <v>15.0</v>
      </c>
      <c r="AB6969" s="4"/>
      <c r="AC6969" s="74"/>
      <c r="AD6969" s="75"/>
      <c r="AE6969" s="75"/>
      <c r="AF6969" s="76"/>
      <c r="AJ6969" s="90"/>
      <c r="AK6969" s="18"/>
      <c r="AL6969" s="18">
        <f t="shared" si="591"/>
        <v>0</v>
      </c>
      <c r="AO6969" s="8">
        <v>1.5684358726208</v>
      </c>
      <c r="AT6969" s="18"/>
      <c r="AU6969" s="91"/>
    </row>
    <row r="6970" ht="24.0" customHeight="1">
      <c r="A6970" s="79">
        <v>6201181.0</v>
      </c>
      <c r="B6970" s="80" t="s">
        <v>7469</v>
      </c>
      <c r="C6970" s="81" t="str">
        <f t="shared" si="589"/>
        <v/>
      </c>
      <c r="D6970" s="82">
        <v>246.89</v>
      </c>
      <c r="E6970" s="94" t="s">
        <v>245</v>
      </c>
      <c r="F6970" s="84">
        <f t="shared" si="590"/>
        <v>301.2058</v>
      </c>
      <c r="G6970" s="85" t="s">
        <v>246</v>
      </c>
      <c r="H6970" s="69"/>
      <c r="I6970" s="208"/>
      <c r="J6970" s="108"/>
      <c r="K6970" s="88"/>
      <c r="N6970" s="18"/>
      <c r="P6970" s="4"/>
      <c r="Q6970" s="4"/>
      <c r="R6970" s="4"/>
      <c r="S6970" s="21"/>
      <c r="T6970" s="21"/>
      <c r="V6970" s="89"/>
      <c r="Z6970" s="73"/>
      <c r="AA6970" s="73">
        <v>15.0</v>
      </c>
      <c r="AB6970" s="4"/>
      <c r="AC6970" s="74"/>
      <c r="AD6970" s="75"/>
      <c r="AE6970" s="75"/>
      <c r="AF6970" s="76"/>
      <c r="AJ6970" s="90"/>
      <c r="AK6970" s="18"/>
      <c r="AL6970" s="18">
        <f t="shared" si="591"/>
        <v>0</v>
      </c>
      <c r="AO6970" s="8">
        <v>2.593035245594301</v>
      </c>
      <c r="AT6970" s="18"/>
      <c r="AU6970" s="91"/>
    </row>
    <row r="6971" ht="24.0" customHeight="1">
      <c r="A6971" s="79">
        <v>6201182.0</v>
      </c>
      <c r="B6971" s="80" t="s">
        <v>7470</v>
      </c>
      <c r="C6971" s="81" t="str">
        <f t="shared" si="589"/>
        <v/>
      </c>
      <c r="D6971" s="82">
        <v>290.73</v>
      </c>
      <c r="E6971" s="94" t="s">
        <v>245</v>
      </c>
      <c r="F6971" s="84">
        <f t="shared" si="590"/>
        <v>354.6906</v>
      </c>
      <c r="G6971" s="85" t="s">
        <v>246</v>
      </c>
      <c r="H6971" s="69"/>
      <c r="I6971" s="208"/>
      <c r="J6971" s="108"/>
      <c r="K6971" s="88"/>
      <c r="N6971" s="18"/>
      <c r="P6971" s="4"/>
      <c r="Q6971" s="4"/>
      <c r="R6971" s="4"/>
      <c r="S6971" s="21"/>
      <c r="T6971" s="21"/>
      <c r="V6971" s="89"/>
      <c r="Z6971" s="73"/>
      <c r="AA6971" s="73">
        <v>15.0</v>
      </c>
      <c r="AB6971" s="4"/>
      <c r="AC6971" s="74"/>
      <c r="AD6971" s="75"/>
      <c r="AE6971" s="75"/>
      <c r="AF6971" s="76"/>
      <c r="AJ6971" s="90"/>
      <c r="AK6971" s="18"/>
      <c r="AL6971" s="18">
        <f t="shared" si="591"/>
        <v>0</v>
      </c>
      <c r="AO6971" s="8">
        <v>4.7186627910943715</v>
      </c>
      <c r="AT6971" s="18"/>
      <c r="AU6971" s="91"/>
    </row>
    <row r="6972" ht="24.0" customHeight="1">
      <c r="A6972" s="79">
        <v>6201183.0</v>
      </c>
      <c r="B6972" s="80" t="s">
        <v>7471</v>
      </c>
      <c r="C6972" s="81" t="str">
        <f t="shared" si="589"/>
        <v/>
      </c>
      <c r="D6972" s="82">
        <v>306.88</v>
      </c>
      <c r="E6972" s="94" t="s">
        <v>245</v>
      </c>
      <c r="F6972" s="84">
        <f t="shared" si="590"/>
        <v>374.3936</v>
      </c>
      <c r="G6972" s="85" t="s">
        <v>246</v>
      </c>
      <c r="H6972" s="69"/>
      <c r="I6972" s="208"/>
      <c r="J6972" s="108"/>
      <c r="K6972" s="88"/>
      <c r="N6972" s="18"/>
      <c r="P6972" s="4"/>
      <c r="Q6972" s="4"/>
      <c r="R6972" s="4"/>
      <c r="S6972" s="21"/>
      <c r="T6972" s="21"/>
      <c r="V6972" s="89"/>
      <c r="Z6972" s="73"/>
      <c r="AA6972" s="73">
        <v>15.0</v>
      </c>
      <c r="AB6972" s="4"/>
      <c r="AC6972" s="74"/>
      <c r="AD6972" s="75"/>
      <c r="AE6972" s="75"/>
      <c r="AF6972" s="76"/>
      <c r="AJ6972" s="90"/>
      <c r="AK6972" s="18"/>
      <c r="AL6972" s="18">
        <f t="shared" si="591"/>
        <v>0</v>
      </c>
      <c r="AO6972" s="8">
        <v>4.172217892963978</v>
      </c>
      <c r="AT6972" s="18"/>
      <c r="AU6972" s="91"/>
    </row>
    <row r="6973" ht="24.0" customHeight="1">
      <c r="A6973" s="79">
        <v>6201184.0</v>
      </c>
      <c r="B6973" s="80" t="s">
        <v>7472</v>
      </c>
      <c r="C6973" s="81" t="str">
        <f t="shared" si="589"/>
        <v/>
      </c>
      <c r="D6973" s="82">
        <v>392.26</v>
      </c>
      <c r="E6973" s="94" t="s">
        <v>245</v>
      </c>
      <c r="F6973" s="84">
        <f t="shared" si="590"/>
        <v>478.5572</v>
      </c>
      <c r="G6973" s="85" t="s">
        <v>246</v>
      </c>
      <c r="H6973" s="69"/>
      <c r="I6973" s="208"/>
      <c r="J6973" s="108"/>
      <c r="K6973" s="88"/>
      <c r="N6973" s="18"/>
      <c r="P6973" s="4"/>
      <c r="Q6973" s="4"/>
      <c r="R6973" s="4"/>
      <c r="S6973" s="21"/>
      <c r="T6973" s="21"/>
      <c r="V6973" s="89"/>
      <c r="Z6973" s="73"/>
      <c r="AA6973" s="73">
        <v>15.0</v>
      </c>
      <c r="AB6973" s="4"/>
      <c r="AC6973" s="74"/>
      <c r="AD6973" s="75"/>
      <c r="AE6973" s="75"/>
      <c r="AF6973" s="76"/>
      <c r="AJ6973" s="90"/>
      <c r="AK6973" s="18"/>
      <c r="AL6973" s="18">
        <f t="shared" si="591"/>
        <v>0</v>
      </c>
      <c r="AO6973" s="8">
        <v>24.4810513687854</v>
      </c>
      <c r="AT6973" s="18"/>
      <c r="AU6973" s="91"/>
    </row>
    <row r="6974" ht="24.0" customHeight="1">
      <c r="A6974" s="79">
        <v>6201185.0</v>
      </c>
      <c r="B6974" s="80" t="s">
        <v>7473</v>
      </c>
      <c r="C6974" s="81" t="str">
        <f t="shared" si="589"/>
        <v/>
      </c>
      <c r="D6974" s="82">
        <v>493.78</v>
      </c>
      <c r="E6974" s="94" t="s">
        <v>245</v>
      </c>
      <c r="F6974" s="84">
        <f t="shared" si="590"/>
        <v>602.4116</v>
      </c>
      <c r="G6974" s="85" t="s">
        <v>252</v>
      </c>
      <c r="H6974" s="69"/>
      <c r="I6974" s="208"/>
      <c r="J6974" s="108"/>
      <c r="K6974" s="88"/>
      <c r="N6974" s="18"/>
      <c r="P6974" s="4"/>
      <c r="Q6974" s="4"/>
      <c r="R6974" s="4"/>
      <c r="S6974" s="21"/>
      <c r="T6974" s="21"/>
      <c r="V6974" s="89"/>
      <c r="Z6974" s="73"/>
      <c r="AA6974" s="73">
        <v>15.0</v>
      </c>
      <c r="AB6974" s="4"/>
      <c r="AC6974" s="74"/>
      <c r="AD6974" s="75"/>
      <c r="AE6974" s="75"/>
      <c r="AF6974" s="76"/>
      <c r="AJ6974" s="90"/>
      <c r="AK6974" s="18"/>
      <c r="AL6974" s="18">
        <f t="shared" si="591"/>
        <v>0</v>
      </c>
      <c r="AO6974" s="8">
        <v>0.8275644400832876</v>
      </c>
      <c r="AT6974" s="18"/>
      <c r="AU6974" s="91"/>
    </row>
    <row r="6975" ht="24.0" customHeight="1">
      <c r="A6975" s="79">
        <v>6201186.0</v>
      </c>
      <c r="B6975" s="80" t="s">
        <v>7474</v>
      </c>
      <c r="C6975" s="81" t="str">
        <f t="shared" si="589"/>
        <v/>
      </c>
      <c r="D6975" s="82">
        <v>629.91</v>
      </c>
      <c r="E6975" s="94" t="s">
        <v>245</v>
      </c>
      <c r="F6975" s="84">
        <f t="shared" si="590"/>
        <v>768.4902</v>
      </c>
      <c r="G6975" s="85" t="s">
        <v>246</v>
      </c>
      <c r="H6975" s="69"/>
      <c r="I6975" s="208"/>
      <c r="J6975" s="108"/>
      <c r="K6975" s="88"/>
      <c r="N6975" s="18"/>
      <c r="P6975" s="4"/>
      <c r="Q6975" s="4"/>
      <c r="R6975" s="4"/>
      <c r="S6975" s="21"/>
      <c r="T6975" s="21"/>
      <c r="V6975" s="89"/>
      <c r="Z6975" s="73"/>
      <c r="AA6975" s="73">
        <v>15.0</v>
      </c>
      <c r="AB6975" s="4"/>
      <c r="AC6975" s="74"/>
      <c r="AD6975" s="75"/>
      <c r="AE6975" s="75"/>
      <c r="AF6975" s="76"/>
      <c r="AJ6975" s="90"/>
      <c r="AK6975" s="18"/>
      <c r="AL6975" s="18">
        <f t="shared" si="591"/>
        <v>0</v>
      </c>
      <c r="AO6975" s="8">
        <v>30.489559733023086</v>
      </c>
      <c r="AT6975" s="18"/>
      <c r="AU6975" s="91"/>
    </row>
    <row r="6976" ht="24.0" customHeight="1">
      <c r="A6976" s="79">
        <v>6201187.0</v>
      </c>
      <c r="B6976" s="80" t="s">
        <v>7475</v>
      </c>
      <c r="C6976" s="81" t="str">
        <f t="shared" si="589"/>
        <v/>
      </c>
      <c r="D6976" s="82">
        <v>652.98</v>
      </c>
      <c r="E6976" s="94" t="s">
        <v>245</v>
      </c>
      <c r="F6976" s="84">
        <f t="shared" si="590"/>
        <v>796.6356</v>
      </c>
      <c r="G6976" s="85" t="s">
        <v>246</v>
      </c>
      <c r="H6976" s="69"/>
      <c r="I6976" s="208"/>
      <c r="J6976" s="108"/>
      <c r="K6976" s="88"/>
      <c r="N6976" s="18"/>
      <c r="P6976" s="4"/>
      <c r="Q6976" s="4"/>
      <c r="R6976" s="4"/>
      <c r="S6976" s="21"/>
      <c r="T6976" s="21"/>
      <c r="V6976" s="89"/>
      <c r="Z6976" s="73"/>
      <c r="AA6976" s="73">
        <v>15.0</v>
      </c>
      <c r="AB6976" s="4"/>
      <c r="AC6976" s="74"/>
      <c r="AD6976" s="75"/>
      <c r="AE6976" s="75"/>
      <c r="AF6976" s="76"/>
      <c r="AJ6976" s="90"/>
      <c r="AK6976" s="18"/>
      <c r="AL6976" s="18">
        <f t="shared" si="591"/>
        <v>0</v>
      </c>
      <c r="AO6976" s="8">
        <v>29.41240752598487</v>
      </c>
      <c r="AT6976" s="18"/>
      <c r="AU6976" s="91"/>
    </row>
    <row r="6977" ht="24.0" customHeight="1">
      <c r="A6977" s="79">
        <v>6201188.0</v>
      </c>
      <c r="B6977" s="80" t="s">
        <v>7476</v>
      </c>
      <c r="C6977" s="81" t="str">
        <f t="shared" si="589"/>
        <v/>
      </c>
      <c r="D6977" s="82">
        <v>54.86</v>
      </c>
      <c r="E6977" s="94" t="s">
        <v>245</v>
      </c>
      <c r="F6977" s="84">
        <f t="shared" si="590"/>
        <v>66.9292</v>
      </c>
      <c r="G6977" s="85" t="s">
        <v>274</v>
      </c>
      <c r="H6977" s="69"/>
      <c r="I6977" s="208"/>
      <c r="J6977" s="108"/>
      <c r="K6977" s="88"/>
      <c r="N6977" s="18"/>
      <c r="P6977" s="4"/>
      <c r="Q6977" s="4"/>
      <c r="R6977" s="4"/>
      <c r="S6977" s="21"/>
      <c r="T6977" s="21"/>
      <c r="V6977" s="89"/>
      <c r="Z6977" s="73"/>
      <c r="AA6977" s="73">
        <v>15.0</v>
      </c>
      <c r="AB6977" s="4"/>
      <c r="AC6977" s="74"/>
      <c r="AD6977" s="75"/>
      <c r="AE6977" s="75"/>
      <c r="AF6977" s="76"/>
      <c r="AJ6977" s="90"/>
      <c r="AK6977" s="18"/>
      <c r="AL6977" s="18">
        <f t="shared" si="591"/>
        <v>0</v>
      </c>
      <c r="AO6977" s="8">
        <v>0.9973212483055005</v>
      </c>
      <c r="AT6977" s="18"/>
      <c r="AU6977" s="91"/>
    </row>
    <row r="6978" ht="24.0" customHeight="1">
      <c r="A6978" s="79">
        <v>6201189.0</v>
      </c>
      <c r="B6978" s="80" t="s">
        <v>7477</v>
      </c>
      <c r="C6978" s="81" t="str">
        <f t="shared" si="589"/>
        <v/>
      </c>
      <c r="D6978" s="82">
        <v>64.22</v>
      </c>
      <c r="E6978" s="94" t="s">
        <v>245</v>
      </c>
      <c r="F6978" s="84">
        <f t="shared" si="590"/>
        <v>78.3484</v>
      </c>
      <c r="G6978" s="85" t="s">
        <v>246</v>
      </c>
      <c r="H6978" s="69"/>
      <c r="I6978" s="208"/>
      <c r="J6978" s="108"/>
      <c r="K6978" s="88"/>
      <c r="N6978" s="18"/>
      <c r="P6978" s="4"/>
      <c r="Q6978" s="4"/>
      <c r="R6978" s="4"/>
      <c r="S6978" s="21"/>
      <c r="T6978" s="21"/>
      <c r="V6978" s="89"/>
      <c r="Z6978" s="73"/>
      <c r="AA6978" s="73">
        <v>15.0</v>
      </c>
      <c r="AB6978" s="4"/>
      <c r="AC6978" s="74"/>
      <c r="AD6978" s="75"/>
      <c r="AE6978" s="75"/>
      <c r="AF6978" s="76"/>
      <c r="AJ6978" s="90"/>
      <c r="AK6978" s="18"/>
      <c r="AL6978" s="18">
        <f t="shared" si="591"/>
        <v>0</v>
      </c>
      <c r="AO6978" s="8">
        <v>2.939412765631885</v>
      </c>
      <c r="AT6978" s="18"/>
      <c r="AU6978" s="91"/>
    </row>
    <row r="6979" ht="24.0" customHeight="1">
      <c r="A6979" s="79">
        <v>6201190.0</v>
      </c>
      <c r="B6979" s="80" t="s">
        <v>7478</v>
      </c>
      <c r="C6979" s="81" t="str">
        <f t="shared" si="589"/>
        <v/>
      </c>
      <c r="D6979" s="82">
        <v>64.6</v>
      </c>
      <c r="E6979" s="94" t="s">
        <v>245</v>
      </c>
      <c r="F6979" s="84">
        <f t="shared" si="590"/>
        <v>78.812</v>
      </c>
      <c r="G6979" s="85" t="s">
        <v>246</v>
      </c>
      <c r="H6979" s="69"/>
      <c r="I6979" s="208"/>
      <c r="J6979" s="108"/>
      <c r="K6979" s="88"/>
      <c r="N6979" s="18"/>
      <c r="P6979" s="4"/>
      <c r="Q6979" s="4"/>
      <c r="R6979" s="4"/>
      <c r="S6979" s="21"/>
      <c r="T6979" s="21"/>
      <c r="V6979" s="89"/>
      <c r="Z6979" s="73"/>
      <c r="AA6979" s="73">
        <v>15.0</v>
      </c>
      <c r="AB6979" s="4"/>
      <c r="AC6979" s="74"/>
      <c r="AD6979" s="75"/>
      <c r="AE6979" s="75"/>
      <c r="AF6979" s="76"/>
      <c r="AJ6979" s="90"/>
      <c r="AK6979" s="18"/>
      <c r="AL6979" s="18">
        <f t="shared" si="591"/>
        <v>0</v>
      </c>
      <c r="AO6979" s="8">
        <v>2.2692805789232477</v>
      </c>
      <c r="AT6979" s="18"/>
      <c r="AU6979" s="91"/>
    </row>
    <row r="6980" ht="24.0" customHeight="1">
      <c r="A6980" s="79">
        <v>6201191.0</v>
      </c>
      <c r="B6980" s="80" t="s">
        <v>7479</v>
      </c>
      <c r="C6980" s="81" t="str">
        <f t="shared" si="589"/>
        <v/>
      </c>
      <c r="D6980" s="82">
        <v>62.31</v>
      </c>
      <c r="E6980" s="94" t="s">
        <v>245</v>
      </c>
      <c r="F6980" s="84">
        <f t="shared" si="590"/>
        <v>76.0182</v>
      </c>
      <c r="G6980" s="85" t="s">
        <v>252</v>
      </c>
      <c r="H6980" s="69"/>
      <c r="I6980" s="208"/>
      <c r="J6980" s="108"/>
      <c r="K6980" s="88"/>
      <c r="N6980" s="18"/>
      <c r="P6980" s="4"/>
      <c r="Q6980" s="4"/>
      <c r="R6980" s="4"/>
      <c r="S6980" s="21"/>
      <c r="T6980" s="21"/>
      <c r="V6980" s="89"/>
      <c r="Z6980" s="73"/>
      <c r="AA6980" s="73">
        <v>15.0</v>
      </c>
      <c r="AB6980" s="4"/>
      <c r="AC6980" s="74"/>
      <c r="AD6980" s="75"/>
      <c r="AE6980" s="75"/>
      <c r="AF6980" s="76"/>
      <c r="AJ6980" s="90"/>
      <c r="AK6980" s="18"/>
      <c r="AL6980" s="18">
        <f t="shared" si="591"/>
        <v>0</v>
      </c>
      <c r="AO6980" s="8">
        <v>2.201797255563692</v>
      </c>
      <c r="AT6980" s="18"/>
      <c r="AU6980" s="91"/>
    </row>
    <row r="6981" ht="24.0" customHeight="1">
      <c r="A6981" s="79">
        <v>6201192.0</v>
      </c>
      <c r="B6981" s="80" t="s">
        <v>7480</v>
      </c>
      <c r="C6981" s="81" t="str">
        <f t="shared" si="589"/>
        <v/>
      </c>
      <c r="D6981" s="82">
        <v>99.21</v>
      </c>
      <c r="E6981" s="94" t="s">
        <v>245</v>
      </c>
      <c r="F6981" s="84">
        <f t="shared" si="590"/>
        <v>121.0362</v>
      </c>
      <c r="G6981" s="85" t="s">
        <v>274</v>
      </c>
      <c r="H6981" s="69"/>
      <c r="I6981" s="208"/>
      <c r="J6981" s="108"/>
      <c r="K6981" s="88"/>
      <c r="N6981" s="18"/>
      <c r="P6981" s="4"/>
      <c r="Q6981" s="4"/>
      <c r="R6981" s="4"/>
      <c r="S6981" s="21"/>
      <c r="T6981" s="21"/>
      <c r="V6981" s="89"/>
      <c r="Z6981" s="73"/>
      <c r="AA6981" s="73">
        <v>15.0</v>
      </c>
      <c r="AB6981" s="4"/>
      <c r="AC6981" s="74"/>
      <c r="AD6981" s="75"/>
      <c r="AE6981" s="75"/>
      <c r="AF6981" s="76"/>
      <c r="AJ6981" s="90"/>
      <c r="AK6981" s="18"/>
      <c r="AL6981" s="18">
        <f t="shared" si="591"/>
        <v>0</v>
      </c>
      <c r="AO6981" s="8">
        <v>0.8133968806333769</v>
      </c>
      <c r="AT6981" s="18"/>
      <c r="AU6981" s="91"/>
    </row>
    <row r="6982" ht="24.0" customHeight="1">
      <c r="A6982" s="79">
        <v>6201193.0</v>
      </c>
      <c r="B6982" s="80" t="s">
        <v>7481</v>
      </c>
      <c r="C6982" s="81" t="str">
        <f t="shared" si="589"/>
        <v/>
      </c>
      <c r="D6982" s="82">
        <v>156.91</v>
      </c>
      <c r="E6982" s="94" t="s">
        <v>245</v>
      </c>
      <c r="F6982" s="84">
        <f t="shared" si="590"/>
        <v>191.4302</v>
      </c>
      <c r="G6982" s="85" t="s">
        <v>246</v>
      </c>
      <c r="H6982" s="69"/>
      <c r="I6982" s="208"/>
      <c r="J6982" s="108"/>
      <c r="K6982" s="88"/>
      <c r="N6982" s="18"/>
      <c r="P6982" s="4"/>
      <c r="Q6982" s="4"/>
      <c r="R6982" s="4"/>
      <c r="S6982" s="21"/>
      <c r="T6982" s="21"/>
      <c r="V6982" s="89"/>
      <c r="Z6982" s="73"/>
      <c r="AA6982" s="73">
        <v>15.0</v>
      </c>
      <c r="AB6982" s="4"/>
      <c r="AC6982" s="74"/>
      <c r="AD6982" s="75"/>
      <c r="AE6982" s="75"/>
      <c r="AF6982" s="76"/>
      <c r="AJ6982" s="90"/>
      <c r="AK6982" s="18"/>
      <c r="AL6982" s="18">
        <f t="shared" si="591"/>
        <v>0</v>
      </c>
      <c r="AO6982" s="8">
        <v>2.1474606463846846</v>
      </c>
      <c r="AT6982" s="18"/>
      <c r="AU6982" s="91"/>
    </row>
    <row r="6983" ht="24.0" customHeight="1">
      <c r="A6983" s="79">
        <v>6201194.0</v>
      </c>
      <c r="B6983" s="80" t="s">
        <v>7482</v>
      </c>
      <c r="C6983" s="81" t="str">
        <f t="shared" si="589"/>
        <v/>
      </c>
      <c r="D6983" s="82">
        <v>223.82</v>
      </c>
      <c r="E6983" s="94" t="s">
        <v>245</v>
      </c>
      <c r="F6983" s="84">
        <f t="shared" si="590"/>
        <v>273.0604</v>
      </c>
      <c r="G6983" s="85" t="s">
        <v>246</v>
      </c>
      <c r="H6983" s="69"/>
      <c r="I6983" s="208"/>
      <c r="J6983" s="108"/>
      <c r="K6983" s="88"/>
      <c r="N6983" s="18"/>
      <c r="P6983" s="4"/>
      <c r="Q6983" s="4"/>
      <c r="R6983" s="4"/>
      <c r="S6983" s="21"/>
      <c r="T6983" s="21"/>
      <c r="V6983" s="89"/>
      <c r="Z6983" s="73"/>
      <c r="AA6983" s="73">
        <v>15.0</v>
      </c>
      <c r="AB6983" s="4"/>
      <c r="AC6983" s="74"/>
      <c r="AD6983" s="75"/>
      <c r="AE6983" s="75"/>
      <c r="AF6983" s="76"/>
      <c r="AJ6983" s="90"/>
      <c r="AK6983" s="18"/>
      <c r="AL6983" s="18">
        <f t="shared" si="591"/>
        <v>0</v>
      </c>
      <c r="AO6983" s="8">
        <v>7.800808774317749</v>
      </c>
      <c r="AT6983" s="18"/>
      <c r="AU6983" s="91"/>
    </row>
    <row r="6984" ht="24.0" customHeight="1">
      <c r="A6984" s="79">
        <v>6201195.0</v>
      </c>
      <c r="B6984" s="80" t="s">
        <v>7483</v>
      </c>
      <c r="C6984" s="81" t="str">
        <f t="shared" si="589"/>
        <v/>
      </c>
      <c r="D6984" s="82">
        <v>286.11</v>
      </c>
      <c r="E6984" s="94" t="s">
        <v>245</v>
      </c>
      <c r="F6984" s="84">
        <f t="shared" si="590"/>
        <v>349.0542</v>
      </c>
      <c r="G6984" s="85" t="s">
        <v>246</v>
      </c>
      <c r="H6984" s="69"/>
      <c r="I6984" s="208"/>
      <c r="J6984" s="108"/>
      <c r="K6984" s="88"/>
      <c r="N6984" s="18"/>
      <c r="P6984" s="4"/>
      <c r="Q6984" s="4"/>
      <c r="R6984" s="4"/>
      <c r="S6984" s="21"/>
      <c r="T6984" s="21"/>
      <c r="V6984" s="89"/>
      <c r="Z6984" s="73"/>
      <c r="AA6984" s="73">
        <v>15.0</v>
      </c>
      <c r="AB6984" s="4"/>
      <c r="AC6984" s="74"/>
      <c r="AD6984" s="75"/>
      <c r="AE6984" s="75"/>
      <c r="AF6984" s="76"/>
      <c r="AJ6984" s="90"/>
      <c r="AK6984" s="18"/>
      <c r="AL6984" s="18">
        <f t="shared" si="591"/>
        <v>0</v>
      </c>
      <c r="AO6984" s="8">
        <v>2.486150356262088</v>
      </c>
      <c r="AT6984" s="18"/>
      <c r="AU6984" s="91"/>
    </row>
    <row r="6985" ht="24.0" customHeight="1">
      <c r="A6985" s="79">
        <v>6201196.0</v>
      </c>
      <c r="B6985" s="80" t="s">
        <v>7484</v>
      </c>
      <c r="C6985" s="81" t="str">
        <f t="shared" si="589"/>
        <v/>
      </c>
      <c r="D6985" s="82">
        <v>385.34</v>
      </c>
      <c r="E6985" s="94" t="s">
        <v>245</v>
      </c>
      <c r="F6985" s="84">
        <f t="shared" si="590"/>
        <v>470.1148</v>
      </c>
      <c r="G6985" s="85" t="s">
        <v>246</v>
      </c>
      <c r="H6985" s="69"/>
      <c r="I6985" s="208"/>
      <c r="J6985" s="108"/>
      <c r="K6985" s="88"/>
      <c r="N6985" s="18"/>
      <c r="P6985" s="4"/>
      <c r="Q6985" s="4"/>
      <c r="R6985" s="4"/>
      <c r="S6985" s="21"/>
      <c r="T6985" s="21"/>
      <c r="V6985" s="89"/>
      <c r="Z6985" s="73"/>
      <c r="AA6985" s="73">
        <v>15.0</v>
      </c>
      <c r="AB6985" s="4"/>
      <c r="AC6985" s="74"/>
      <c r="AD6985" s="75"/>
      <c r="AE6985" s="75"/>
      <c r="AF6985" s="76"/>
      <c r="AJ6985" s="90"/>
      <c r="AK6985" s="18"/>
      <c r="AL6985" s="18">
        <f t="shared" si="591"/>
        <v>0</v>
      </c>
      <c r="AO6985" s="8">
        <v>1.6077981820231935</v>
      </c>
      <c r="AT6985" s="18"/>
      <c r="AU6985" s="91"/>
    </row>
    <row r="6986" ht="24.0" customHeight="1">
      <c r="A6986" s="79">
        <v>6201197.0</v>
      </c>
      <c r="B6986" s="80" t="s">
        <v>7485</v>
      </c>
      <c r="C6986" s="81" t="str">
        <f t="shared" si="589"/>
        <v/>
      </c>
      <c r="D6986" s="82">
        <v>519.16</v>
      </c>
      <c r="E6986" s="94" t="s">
        <v>245</v>
      </c>
      <c r="F6986" s="84">
        <f t="shared" si="590"/>
        <v>633.3752</v>
      </c>
      <c r="G6986" s="85" t="s">
        <v>246</v>
      </c>
      <c r="H6986" s="69"/>
      <c r="I6986" s="208"/>
      <c r="J6986" s="108"/>
      <c r="K6986" s="88"/>
      <c r="N6986" s="18"/>
      <c r="P6986" s="4"/>
      <c r="Q6986" s="4"/>
      <c r="R6986" s="4"/>
      <c r="S6986" s="21"/>
      <c r="T6986" s="21"/>
      <c r="V6986" s="89"/>
      <c r="Z6986" s="73"/>
      <c r="AA6986" s="73">
        <v>15.0</v>
      </c>
      <c r="AB6986" s="4"/>
      <c r="AC6986" s="74"/>
      <c r="AD6986" s="75"/>
      <c r="AE6986" s="75"/>
      <c r="AF6986" s="76"/>
      <c r="AJ6986" s="90"/>
      <c r="AK6986" s="18"/>
      <c r="AL6986" s="18">
        <f t="shared" si="591"/>
        <v>0</v>
      </c>
      <c r="AO6986" s="8">
        <v>2.642431530548562</v>
      </c>
      <c r="AT6986" s="18"/>
      <c r="AU6986" s="91"/>
    </row>
    <row r="6987" ht="24.0" customHeight="1">
      <c r="A6987" s="79">
        <v>6201238.0</v>
      </c>
      <c r="B6987" s="80" t="s">
        <v>7486</v>
      </c>
      <c r="C6987" s="81" t="str">
        <f t="shared" si="589"/>
        <v/>
      </c>
      <c r="D6987" s="82">
        <v>654.12</v>
      </c>
      <c r="E6987" s="94" t="s">
        <v>245</v>
      </c>
      <c r="F6987" s="84">
        <f t="shared" si="590"/>
        <v>798.0264</v>
      </c>
      <c r="G6987" s="85" t="s">
        <v>246</v>
      </c>
      <c r="H6987" s="69"/>
      <c r="I6987" s="208"/>
      <c r="J6987" s="108"/>
      <c r="K6987" s="88"/>
      <c r="N6987" s="18"/>
      <c r="P6987" s="4"/>
      <c r="Q6987" s="4"/>
      <c r="R6987" s="4"/>
      <c r="S6987" s="21"/>
      <c r="T6987" s="21"/>
      <c r="V6987" s="89"/>
      <c r="Z6987" s="73"/>
      <c r="AA6987" s="73">
        <v>15.0</v>
      </c>
      <c r="AB6987" s="4"/>
      <c r="AC6987" s="74"/>
      <c r="AD6987" s="75"/>
      <c r="AE6987" s="75"/>
      <c r="AF6987" s="76"/>
      <c r="AJ6987" s="90"/>
      <c r="AK6987" s="18"/>
      <c r="AL6987" s="18">
        <f t="shared" si="591"/>
        <v>0</v>
      </c>
      <c r="AO6987" s="8">
        <v>2.642431530548562</v>
      </c>
      <c r="AT6987" s="18"/>
      <c r="AU6987" s="91"/>
    </row>
    <row r="6988" ht="24.0" customHeight="1">
      <c r="A6988" s="152">
        <v>6201198.0</v>
      </c>
      <c r="B6988" s="80" t="s">
        <v>7487</v>
      </c>
      <c r="C6988" s="81" t="str">
        <f t="shared" si="589"/>
        <v/>
      </c>
      <c r="D6988" s="82">
        <v>786.82</v>
      </c>
      <c r="E6988" s="121" t="s">
        <v>245</v>
      </c>
      <c r="F6988" s="128">
        <f t="shared" si="590"/>
        <v>959.9204</v>
      </c>
      <c r="G6988" s="85" t="s">
        <v>246</v>
      </c>
      <c r="H6988" s="69"/>
      <c r="I6988" s="208"/>
      <c r="J6988" s="108"/>
      <c r="K6988" s="88"/>
      <c r="N6988" s="18"/>
      <c r="P6988" s="4"/>
      <c r="Q6988" s="4"/>
      <c r="R6988" s="4"/>
      <c r="S6988" s="21"/>
      <c r="T6988" s="21"/>
      <c r="V6988" s="89"/>
      <c r="Z6988" s="73"/>
      <c r="AA6988" s="73">
        <v>15.0</v>
      </c>
      <c r="AB6988" s="4"/>
      <c r="AC6988" s="74"/>
      <c r="AD6988" s="75"/>
      <c r="AE6988" s="75"/>
      <c r="AF6988" s="76"/>
      <c r="AJ6988" s="90"/>
      <c r="AK6988" s="18"/>
      <c r="AL6988" s="18">
        <f t="shared" si="591"/>
        <v>0</v>
      </c>
      <c r="AO6988" s="8">
        <v>2.0341230187598907</v>
      </c>
      <c r="AT6988" s="18"/>
      <c r="AU6988" s="91"/>
    </row>
    <row r="6989" ht="24.0" customHeight="1">
      <c r="A6989" s="152">
        <v>6201239.0</v>
      </c>
      <c r="B6989" s="80" t="s">
        <v>7488</v>
      </c>
      <c r="C6989" s="81" t="str">
        <f t="shared" si="589"/>
        <v/>
      </c>
      <c r="D6989" s="82">
        <v>781.09</v>
      </c>
      <c r="E6989" s="94" t="s">
        <v>245</v>
      </c>
      <c r="F6989" s="84">
        <f t="shared" si="590"/>
        <v>952.9298</v>
      </c>
      <c r="G6989" s="85" t="s">
        <v>246</v>
      </c>
      <c r="H6989" s="69"/>
      <c r="I6989" s="208"/>
      <c r="J6989" s="108"/>
      <c r="K6989" s="88"/>
      <c r="N6989" s="18"/>
      <c r="P6989" s="4"/>
      <c r="Q6989" s="4"/>
      <c r="R6989" s="4"/>
      <c r="S6989" s="21"/>
      <c r="T6989" s="21"/>
      <c r="V6989" s="89"/>
      <c r="Z6989" s="73"/>
      <c r="AA6989" s="73">
        <v>15.0</v>
      </c>
      <c r="AB6989" s="4"/>
      <c r="AC6989" s="74"/>
      <c r="AD6989" s="75"/>
      <c r="AE6989" s="75"/>
      <c r="AF6989" s="76"/>
      <c r="AJ6989" s="90"/>
      <c r="AK6989" s="18"/>
      <c r="AL6989" s="18">
        <f t="shared" si="591"/>
        <v>0</v>
      </c>
      <c r="AO6989" s="8">
        <v>2.642431530548562</v>
      </c>
      <c r="AT6989" s="18"/>
      <c r="AU6989" s="91"/>
    </row>
    <row r="6990" ht="24.0" customHeight="1">
      <c r="A6990" s="152">
        <v>6201218.0</v>
      </c>
      <c r="B6990" s="80" t="s">
        <v>7489</v>
      </c>
      <c r="C6990" s="81" t="str">
        <f t="shared" si="589"/>
        <v/>
      </c>
      <c r="D6990" s="82">
        <v>1433.28</v>
      </c>
      <c r="E6990" s="121" t="s">
        <v>245</v>
      </c>
      <c r="F6990" s="128">
        <f t="shared" si="590"/>
        <v>1748.6016</v>
      </c>
      <c r="G6990" s="85" t="s">
        <v>246</v>
      </c>
      <c r="H6990" s="69"/>
      <c r="I6990" s="208"/>
      <c r="J6990" s="108"/>
      <c r="K6990" s="88"/>
      <c r="N6990" s="18"/>
      <c r="P6990" s="4"/>
      <c r="Q6990" s="4"/>
      <c r="R6990" s="4"/>
      <c r="S6990" s="21"/>
      <c r="T6990" s="21"/>
      <c r="V6990" s="89"/>
      <c r="Z6990" s="73"/>
      <c r="AA6990" s="73">
        <v>15.0</v>
      </c>
      <c r="AB6990" s="4"/>
      <c r="AC6990" s="74"/>
      <c r="AD6990" s="75"/>
      <c r="AE6990" s="75"/>
      <c r="AF6990" s="76"/>
      <c r="AJ6990" s="90"/>
      <c r="AK6990" s="18"/>
      <c r="AL6990" s="18">
        <f t="shared" si="591"/>
        <v>0</v>
      </c>
      <c r="AO6990" s="8">
        <v>2.0341230187598907</v>
      </c>
      <c r="AT6990" s="18"/>
      <c r="AU6990" s="91"/>
    </row>
    <row r="6991" ht="75.0" customHeight="1">
      <c r="A6991" s="62">
        <v>261.0</v>
      </c>
      <c r="B6991" s="113" t="s">
        <v>7490</v>
      </c>
      <c r="C6991" s="66"/>
      <c r="D6991" s="82"/>
      <c r="E6991" s="66"/>
      <c r="F6991" s="114"/>
      <c r="G6991" s="68"/>
      <c r="H6991" s="69"/>
      <c r="I6991" s="70">
        <v>0.0</v>
      </c>
      <c r="J6991" s="71"/>
      <c r="K6991" s="71"/>
      <c r="N6991" s="18"/>
      <c r="P6991" s="4">
        <v>263.0</v>
      </c>
      <c r="Q6991" s="4"/>
      <c r="R6991" s="5"/>
      <c r="S6991" s="21"/>
      <c r="T6991" s="21"/>
      <c r="V6991" s="72"/>
      <c r="Z6991" s="73"/>
      <c r="AA6991" s="73"/>
      <c r="AB6991" s="4"/>
      <c r="AC6991" s="74"/>
      <c r="AD6991" s="75"/>
      <c r="AE6991" s="75"/>
      <c r="AF6991" s="76"/>
      <c r="AJ6991" s="90"/>
      <c r="AK6991" s="18"/>
      <c r="AL6991" s="18"/>
      <c r="AT6991" s="18"/>
      <c r="AU6991" s="91"/>
    </row>
    <row r="6992" ht="24.0" customHeight="1">
      <c r="A6992" s="79">
        <v>6201199.0</v>
      </c>
      <c r="B6992" s="80" t="s">
        <v>7491</v>
      </c>
      <c r="C6992" s="81" t="str">
        <f t="shared" ref="C6992:C7000" si="592">IF(MROUND(AL6992/(AO6992*F6992),1)=0,"",MROUND(AL6992/(AO6992*F6992),1))</f>
        <v/>
      </c>
      <c r="D6992" s="82">
        <v>156.91</v>
      </c>
      <c r="E6992" s="83" t="s">
        <v>245</v>
      </c>
      <c r="F6992" s="84">
        <f t="shared" ref="F6992:F7000" si="593">D6992*1.22</f>
        <v>191.4302</v>
      </c>
      <c r="G6992" s="85" t="s">
        <v>246</v>
      </c>
      <c r="H6992" s="69"/>
      <c r="I6992" s="208"/>
      <c r="J6992" s="108"/>
      <c r="K6992" s="88"/>
      <c r="N6992" s="18"/>
      <c r="P6992" s="4"/>
      <c r="Q6992" s="4"/>
      <c r="R6992" s="4"/>
      <c r="S6992" s="21"/>
      <c r="T6992" s="21"/>
      <c r="V6992" s="89"/>
      <c r="Z6992" s="73"/>
      <c r="AA6992" s="73">
        <v>15.0</v>
      </c>
      <c r="AB6992" s="4"/>
      <c r="AC6992" s="74"/>
      <c r="AD6992" s="75"/>
      <c r="AE6992" s="75"/>
      <c r="AF6992" s="76"/>
      <c r="AJ6992" s="90"/>
      <c r="AK6992" s="18"/>
      <c r="AL6992" s="18">
        <f t="shared" ref="AL6992:AL7000" si="594">$I$6991/9</f>
        <v>0</v>
      </c>
      <c r="AO6992" s="8">
        <v>0.6901366130096858</v>
      </c>
      <c r="AT6992" s="18"/>
      <c r="AU6992" s="91"/>
    </row>
    <row r="6993" ht="24.0" customHeight="1">
      <c r="A6993" s="79">
        <v>6201200.0</v>
      </c>
      <c r="B6993" s="80" t="s">
        <v>7492</v>
      </c>
      <c r="C6993" s="81" t="str">
        <f t="shared" si="592"/>
        <v/>
      </c>
      <c r="D6993" s="82">
        <v>179.98</v>
      </c>
      <c r="E6993" s="94" t="s">
        <v>245</v>
      </c>
      <c r="F6993" s="84">
        <f t="shared" si="593"/>
        <v>219.5756</v>
      </c>
      <c r="G6993" s="85" t="s">
        <v>246</v>
      </c>
      <c r="H6993" s="69"/>
      <c r="I6993" s="208"/>
      <c r="J6993" s="108"/>
      <c r="K6993" s="88"/>
      <c r="N6993" s="18"/>
      <c r="P6993" s="4"/>
      <c r="Q6993" s="4"/>
      <c r="R6993" s="4"/>
      <c r="S6993" s="21"/>
      <c r="T6993" s="21"/>
      <c r="V6993" s="89"/>
      <c r="Z6993" s="73"/>
      <c r="AA6993" s="73">
        <v>15.0</v>
      </c>
      <c r="AB6993" s="4"/>
      <c r="AC6993" s="74"/>
      <c r="AD6993" s="75"/>
      <c r="AE6993" s="75"/>
      <c r="AF6993" s="76"/>
      <c r="AJ6993" s="90"/>
      <c r="AK6993" s="18"/>
      <c r="AL6993" s="18">
        <f t="shared" si="594"/>
        <v>0</v>
      </c>
      <c r="AO6993" s="8">
        <v>0.882403055120327</v>
      </c>
      <c r="AT6993" s="18"/>
      <c r="AU6993" s="91"/>
    </row>
    <row r="6994" ht="24.0" customHeight="1">
      <c r="A6994" s="79">
        <v>6201201.0</v>
      </c>
      <c r="B6994" s="80" t="s">
        <v>7493</v>
      </c>
      <c r="C6994" s="81" t="str">
        <f t="shared" si="592"/>
        <v/>
      </c>
      <c r="D6994" s="82">
        <v>223.82</v>
      </c>
      <c r="E6994" s="94" t="s">
        <v>245</v>
      </c>
      <c r="F6994" s="84">
        <f t="shared" si="593"/>
        <v>273.0604</v>
      </c>
      <c r="G6994" s="85" t="s">
        <v>246</v>
      </c>
      <c r="H6994" s="69"/>
      <c r="I6994" s="208"/>
      <c r="J6994" s="108"/>
      <c r="K6994" s="88"/>
      <c r="N6994" s="18"/>
      <c r="P6994" s="4"/>
      <c r="Q6994" s="4"/>
      <c r="R6994" s="4"/>
      <c r="S6994" s="21"/>
      <c r="T6994" s="21"/>
      <c r="V6994" s="89"/>
      <c r="Z6994" s="73"/>
      <c r="AA6994" s="73">
        <v>15.0</v>
      </c>
      <c r="AB6994" s="4"/>
      <c r="AC6994" s="74"/>
      <c r="AD6994" s="75"/>
      <c r="AE6994" s="75"/>
      <c r="AF6994" s="76"/>
      <c r="AJ6994" s="90"/>
      <c r="AK6994" s="18"/>
      <c r="AL6994" s="18">
        <f t="shared" si="594"/>
        <v>0</v>
      </c>
      <c r="AO6994" s="8">
        <v>1.252192420857339</v>
      </c>
      <c r="AT6994" s="18"/>
      <c r="AU6994" s="91"/>
    </row>
    <row r="6995" ht="24.0" customHeight="1">
      <c r="A6995" s="79">
        <v>6201202.0</v>
      </c>
      <c r="B6995" s="80" t="s">
        <v>7494</v>
      </c>
      <c r="C6995" s="81" t="str">
        <f t="shared" si="592"/>
        <v/>
      </c>
      <c r="D6995" s="82">
        <v>246.89</v>
      </c>
      <c r="E6995" s="94" t="s">
        <v>245</v>
      </c>
      <c r="F6995" s="84">
        <f t="shared" si="593"/>
        <v>301.2058</v>
      </c>
      <c r="G6995" s="85" t="s">
        <v>246</v>
      </c>
      <c r="H6995" s="69"/>
      <c r="I6995" s="208"/>
      <c r="J6995" s="108"/>
      <c r="K6995" s="88"/>
      <c r="N6995" s="18"/>
      <c r="P6995" s="4"/>
      <c r="Q6995" s="4"/>
      <c r="R6995" s="4"/>
      <c r="S6995" s="21"/>
      <c r="T6995" s="21"/>
      <c r="V6995" s="89"/>
      <c r="Z6995" s="73"/>
      <c r="AA6995" s="73">
        <v>15.0</v>
      </c>
      <c r="AB6995" s="4"/>
      <c r="AC6995" s="74"/>
      <c r="AD6995" s="75"/>
      <c r="AE6995" s="75"/>
      <c r="AF6995" s="76"/>
      <c r="AJ6995" s="90"/>
      <c r="AK6995" s="18"/>
      <c r="AL6995" s="18">
        <f t="shared" si="594"/>
        <v>0</v>
      </c>
      <c r="AO6995" s="8">
        <v>19.29822429603707</v>
      </c>
      <c r="AT6995" s="18"/>
      <c r="AU6995" s="91"/>
    </row>
    <row r="6996" ht="24.0" customHeight="1">
      <c r="A6996" s="79">
        <v>6201203.0</v>
      </c>
      <c r="B6996" s="80" t="s">
        <v>7495</v>
      </c>
      <c r="C6996" s="81" t="str">
        <f t="shared" si="592"/>
        <v/>
      </c>
      <c r="D6996" s="82">
        <v>313.8</v>
      </c>
      <c r="E6996" s="94" t="s">
        <v>245</v>
      </c>
      <c r="F6996" s="84">
        <f t="shared" si="593"/>
        <v>382.836</v>
      </c>
      <c r="G6996" s="85" t="s">
        <v>246</v>
      </c>
      <c r="H6996" s="69"/>
      <c r="I6996" s="208"/>
      <c r="J6996" s="108"/>
      <c r="K6996" s="88"/>
      <c r="N6996" s="18"/>
      <c r="P6996" s="4"/>
      <c r="Q6996" s="4"/>
      <c r="R6996" s="4"/>
      <c r="S6996" s="21"/>
      <c r="T6996" s="21"/>
      <c r="V6996" s="89"/>
      <c r="Z6996" s="73"/>
      <c r="AA6996" s="73">
        <v>15.0</v>
      </c>
      <c r="AB6996" s="4"/>
      <c r="AC6996" s="74"/>
      <c r="AD6996" s="75"/>
      <c r="AE6996" s="75"/>
      <c r="AF6996" s="76"/>
      <c r="AJ6996" s="90"/>
      <c r="AK6996" s="18"/>
      <c r="AL6996" s="18">
        <f t="shared" si="594"/>
        <v>0</v>
      </c>
      <c r="AO6996" s="8">
        <v>3.795751371553272</v>
      </c>
      <c r="AT6996" s="18"/>
      <c r="AU6996" s="91"/>
    </row>
    <row r="6997" ht="24.0" customHeight="1">
      <c r="A6997" s="79">
        <v>6201204.0</v>
      </c>
      <c r="B6997" s="80" t="s">
        <v>7496</v>
      </c>
      <c r="C6997" s="81" t="str">
        <f t="shared" si="592"/>
        <v/>
      </c>
      <c r="D6997" s="82">
        <v>336.87</v>
      </c>
      <c r="E6997" s="94" t="s">
        <v>245</v>
      </c>
      <c r="F6997" s="84">
        <f t="shared" si="593"/>
        <v>410.9814</v>
      </c>
      <c r="G6997" s="85" t="s">
        <v>246</v>
      </c>
      <c r="H6997" s="69"/>
      <c r="I6997" s="208"/>
      <c r="J6997" s="108"/>
      <c r="K6997" s="88"/>
      <c r="N6997" s="18"/>
      <c r="P6997" s="4"/>
      <c r="Q6997" s="4"/>
      <c r="R6997" s="4"/>
      <c r="S6997" s="21"/>
      <c r="T6997" s="21"/>
      <c r="V6997" s="89"/>
      <c r="Z6997" s="73"/>
      <c r="AA6997" s="73">
        <v>15.0</v>
      </c>
      <c r="AB6997" s="4"/>
      <c r="AC6997" s="74"/>
      <c r="AD6997" s="75"/>
      <c r="AE6997" s="75"/>
      <c r="AF6997" s="76"/>
      <c r="AJ6997" s="90"/>
      <c r="AK6997" s="18"/>
      <c r="AL6997" s="18">
        <f t="shared" si="594"/>
        <v>0</v>
      </c>
      <c r="AO6997" s="8">
        <v>1.0102347841191133</v>
      </c>
      <c r="AT6997" s="18"/>
      <c r="AU6997" s="91"/>
    </row>
    <row r="6998" ht="24.0" customHeight="1">
      <c r="A6998" s="79">
        <v>6201205.0</v>
      </c>
      <c r="B6998" s="80" t="s">
        <v>7497</v>
      </c>
      <c r="C6998" s="81" t="str">
        <f t="shared" si="592"/>
        <v/>
      </c>
      <c r="D6998" s="82">
        <v>447.62</v>
      </c>
      <c r="E6998" s="94" t="s">
        <v>245</v>
      </c>
      <c r="F6998" s="84">
        <f t="shared" si="593"/>
        <v>546.0964</v>
      </c>
      <c r="G6998" s="85" t="s">
        <v>246</v>
      </c>
      <c r="H6998" s="69"/>
      <c r="I6998" s="208"/>
      <c r="J6998" s="108"/>
      <c r="K6998" s="88"/>
      <c r="N6998" s="18"/>
      <c r="P6998" s="4"/>
      <c r="Q6998" s="4"/>
      <c r="R6998" s="4"/>
      <c r="S6998" s="21"/>
      <c r="T6998" s="21"/>
      <c r="V6998" s="89"/>
      <c r="Z6998" s="73"/>
      <c r="AA6998" s="73">
        <v>15.0</v>
      </c>
      <c r="AB6998" s="4"/>
      <c r="AC6998" s="74"/>
      <c r="AD6998" s="75"/>
      <c r="AE6998" s="75"/>
      <c r="AF6998" s="76"/>
      <c r="AJ6998" s="90"/>
      <c r="AK6998" s="18"/>
      <c r="AL6998" s="18">
        <f t="shared" si="594"/>
        <v>0</v>
      </c>
      <c r="AO6998" s="8">
        <v>0.2956636771776857</v>
      </c>
      <c r="AT6998" s="18"/>
      <c r="AU6998" s="91"/>
    </row>
    <row r="6999" ht="24.0" customHeight="1">
      <c r="A6999" s="79">
        <v>6201206.0</v>
      </c>
      <c r="B6999" s="80" t="s">
        <v>7498</v>
      </c>
      <c r="C6999" s="81" t="str">
        <f t="shared" si="592"/>
        <v/>
      </c>
      <c r="D6999" s="82">
        <v>676.06</v>
      </c>
      <c r="E6999" s="94" t="s">
        <v>245</v>
      </c>
      <c r="F6999" s="84">
        <f t="shared" si="593"/>
        <v>824.7932</v>
      </c>
      <c r="G6999" s="85" t="s">
        <v>246</v>
      </c>
      <c r="H6999" s="69"/>
      <c r="I6999" s="208"/>
      <c r="J6999" s="108"/>
      <c r="K6999" s="88"/>
      <c r="N6999" s="18"/>
      <c r="P6999" s="4"/>
      <c r="Q6999" s="4"/>
      <c r="R6999" s="4"/>
      <c r="S6999" s="21"/>
      <c r="T6999" s="21"/>
      <c r="V6999" s="89"/>
      <c r="Z6999" s="73"/>
      <c r="AA6999" s="73">
        <v>15.0</v>
      </c>
      <c r="AB6999" s="4"/>
      <c r="AC6999" s="74"/>
      <c r="AD6999" s="75"/>
      <c r="AE6999" s="75"/>
      <c r="AF6999" s="76"/>
      <c r="AJ6999" s="90"/>
      <c r="AK6999" s="18"/>
      <c r="AL6999" s="18">
        <f t="shared" si="594"/>
        <v>0</v>
      </c>
      <c r="AO6999" s="8">
        <v>1.7618670221389157</v>
      </c>
      <c r="AT6999" s="18"/>
      <c r="AU6999" s="91"/>
    </row>
    <row r="7000" ht="24.0" customHeight="1">
      <c r="A7000" s="152">
        <v>6201207.0</v>
      </c>
      <c r="B7000" s="80" t="s">
        <v>7499</v>
      </c>
      <c r="C7000" s="81" t="str">
        <f t="shared" si="592"/>
        <v/>
      </c>
      <c r="D7000" s="82">
        <v>216.88</v>
      </c>
      <c r="E7000" s="121" t="s">
        <v>245</v>
      </c>
      <c r="F7000" s="128">
        <f t="shared" si="593"/>
        <v>264.5936</v>
      </c>
      <c r="G7000" s="85" t="s">
        <v>246</v>
      </c>
      <c r="H7000" s="69"/>
      <c r="I7000" s="208"/>
      <c r="J7000" s="108"/>
      <c r="K7000" s="88"/>
      <c r="N7000" s="18"/>
      <c r="P7000" s="4"/>
      <c r="Q7000" s="4"/>
      <c r="R7000" s="4"/>
      <c r="S7000" s="21"/>
      <c r="T7000" s="21"/>
      <c r="V7000" s="89"/>
      <c r="Z7000" s="73"/>
      <c r="AA7000" s="73">
        <v>15.0</v>
      </c>
      <c r="AB7000" s="4"/>
      <c r="AC7000" s="74"/>
      <c r="AD7000" s="75"/>
      <c r="AE7000" s="75"/>
      <c r="AF7000" s="76"/>
      <c r="AJ7000" s="90"/>
      <c r="AK7000" s="18"/>
      <c r="AL7000" s="18">
        <f t="shared" si="594"/>
        <v>0</v>
      </c>
      <c r="AO7000" s="8">
        <v>2.745975297576234</v>
      </c>
      <c r="AT7000" s="18"/>
      <c r="AU7000" s="91"/>
    </row>
    <row r="7001" ht="75.0" customHeight="1">
      <c r="A7001" s="62">
        <v>262.0</v>
      </c>
      <c r="B7001" s="113" t="s">
        <v>7500</v>
      </c>
      <c r="C7001" s="66"/>
      <c r="D7001" s="82"/>
      <c r="E7001" s="66"/>
      <c r="F7001" s="114"/>
      <c r="G7001" s="68"/>
      <c r="H7001" s="69"/>
      <c r="I7001" s="78"/>
      <c r="J7001" s="71"/>
      <c r="K7001" s="71"/>
      <c r="N7001" s="18"/>
      <c r="P7001" s="4">
        <v>27.0</v>
      </c>
      <c r="Q7001" s="4"/>
      <c r="R7001" s="5"/>
      <c r="S7001" s="21"/>
      <c r="T7001" s="21"/>
      <c r="V7001" s="72"/>
      <c r="Z7001" s="73"/>
      <c r="AA7001" s="73"/>
      <c r="AB7001" s="4"/>
      <c r="AC7001" s="74"/>
      <c r="AD7001" s="75"/>
      <c r="AE7001" s="75"/>
      <c r="AF7001" s="76"/>
      <c r="AJ7001" s="90"/>
      <c r="AK7001" s="18"/>
      <c r="AL7001" s="18"/>
      <c r="AT7001" s="18"/>
      <c r="AU7001" s="91"/>
    </row>
    <row r="7002" ht="12.0" customHeight="1">
      <c r="A7002" s="152">
        <v>6202005.0</v>
      </c>
      <c r="B7002" s="110" t="s">
        <v>7501</v>
      </c>
      <c r="C7002" s="81"/>
      <c r="D7002" s="82">
        <v>13.97</v>
      </c>
      <c r="E7002" s="83" t="s">
        <v>245</v>
      </c>
      <c r="F7002" s="94">
        <f t="shared" ref="F7002:F7020" si="595">D7002*1.22</f>
        <v>17.0434</v>
      </c>
      <c r="G7002" s="85"/>
      <c r="H7002" s="69"/>
      <c r="I7002" s="87" t="s">
        <v>538</v>
      </c>
      <c r="J7002" s="108"/>
      <c r="K7002" s="88"/>
      <c r="N7002" s="18"/>
      <c r="P7002" s="4">
        <v>27.0</v>
      </c>
      <c r="Q7002" s="4"/>
      <c r="R7002" s="4"/>
      <c r="S7002" s="21"/>
      <c r="T7002" s="21"/>
      <c r="V7002" s="89"/>
      <c r="Z7002" s="73"/>
      <c r="AA7002" s="73">
        <v>5.012126111560221</v>
      </c>
      <c r="AB7002" s="4"/>
      <c r="AC7002" s="74"/>
      <c r="AD7002" s="75"/>
      <c r="AE7002" s="75"/>
      <c r="AF7002" s="76"/>
      <c r="AJ7002" s="90"/>
      <c r="AK7002" s="18"/>
      <c r="AL7002" s="18"/>
      <c r="AT7002" s="18"/>
      <c r="AU7002" s="91"/>
    </row>
    <row r="7003" ht="12.0" customHeight="1">
      <c r="A7003" s="152">
        <v>6202006.0</v>
      </c>
      <c r="B7003" s="110" t="s">
        <v>7502</v>
      </c>
      <c r="C7003" s="93"/>
      <c r="D7003" s="82">
        <v>14.88</v>
      </c>
      <c r="E7003" s="94" t="s">
        <v>245</v>
      </c>
      <c r="F7003" s="94">
        <f t="shared" si="595"/>
        <v>18.1536</v>
      </c>
      <c r="G7003" s="95"/>
      <c r="H7003" s="69"/>
      <c r="I7003" s="187" t="s">
        <v>7503</v>
      </c>
      <c r="J7003" s="108"/>
      <c r="K7003" s="88"/>
      <c r="N7003" s="18"/>
      <c r="P7003" s="4">
        <v>27.0</v>
      </c>
      <c r="Q7003" s="4"/>
      <c r="R7003" s="4"/>
      <c r="S7003" s="21"/>
      <c r="T7003" s="21"/>
      <c r="V7003" s="89"/>
      <c r="Z7003" s="73"/>
      <c r="AA7003" s="73">
        <v>4.968944099378888</v>
      </c>
      <c r="AB7003" s="4"/>
      <c r="AC7003" s="74"/>
      <c r="AD7003" s="75"/>
      <c r="AE7003" s="75"/>
      <c r="AF7003" s="76"/>
      <c r="AJ7003" s="90"/>
      <c r="AK7003" s="18"/>
      <c r="AL7003" s="18"/>
      <c r="AT7003" s="18"/>
      <c r="AU7003" s="91"/>
    </row>
    <row r="7004" ht="12.0" customHeight="1">
      <c r="A7004" s="152">
        <v>6202007.0</v>
      </c>
      <c r="B7004" s="110" t="s">
        <v>7504</v>
      </c>
      <c r="C7004" s="93"/>
      <c r="D7004" s="82">
        <v>15.68</v>
      </c>
      <c r="E7004" s="94"/>
      <c r="F7004" s="94">
        <f t="shared" si="595"/>
        <v>19.1296</v>
      </c>
      <c r="G7004" s="95"/>
      <c r="H7004" s="69"/>
      <c r="I7004" s="188"/>
      <c r="J7004" s="108"/>
      <c r="K7004" s="88"/>
      <c r="N7004" s="18"/>
      <c r="P7004" s="4">
        <v>27.0</v>
      </c>
      <c r="Q7004" s="4"/>
      <c r="R7004" s="4"/>
      <c r="S7004" s="21"/>
      <c r="T7004" s="21"/>
      <c r="V7004" s="89"/>
      <c r="Z7004" s="73"/>
      <c r="AA7004" s="73">
        <v>4.996156802459652</v>
      </c>
      <c r="AB7004" s="4"/>
      <c r="AC7004" s="74"/>
      <c r="AD7004" s="75"/>
      <c r="AE7004" s="75"/>
      <c r="AF7004" s="76"/>
      <c r="AJ7004" s="90"/>
      <c r="AK7004" s="18"/>
      <c r="AL7004" s="18"/>
      <c r="AT7004" s="18"/>
      <c r="AU7004" s="91"/>
    </row>
    <row r="7005" ht="12.0" customHeight="1">
      <c r="A7005" s="152">
        <v>6202008.0</v>
      </c>
      <c r="B7005" s="110" t="s">
        <v>7505</v>
      </c>
      <c r="C7005" s="93"/>
      <c r="D7005" s="82">
        <v>20.84</v>
      </c>
      <c r="E7005" s="94" t="s">
        <v>245</v>
      </c>
      <c r="F7005" s="94">
        <f t="shared" si="595"/>
        <v>25.4248</v>
      </c>
      <c r="G7005" s="95"/>
      <c r="H7005" s="69"/>
      <c r="I7005" s="76"/>
      <c r="J7005" s="108"/>
      <c r="K7005" s="88"/>
      <c r="N7005" s="18"/>
      <c r="P7005" s="4">
        <v>27.0</v>
      </c>
      <c r="Q7005" s="4"/>
      <c r="R7005" s="4"/>
      <c r="S7005" s="21"/>
      <c r="T7005" s="21"/>
      <c r="V7005" s="89"/>
      <c r="Z7005" s="73"/>
      <c r="AA7005" s="73">
        <v>5.010893246187365</v>
      </c>
      <c r="AB7005" s="4"/>
      <c r="AC7005" s="74"/>
      <c r="AD7005" s="75"/>
      <c r="AE7005" s="75"/>
      <c r="AF7005" s="76"/>
      <c r="AJ7005" s="90"/>
      <c r="AK7005" s="18"/>
      <c r="AL7005" s="18"/>
      <c r="AT7005" s="18"/>
      <c r="AU7005" s="91"/>
    </row>
    <row r="7006" ht="12.0" customHeight="1">
      <c r="A7006" s="152">
        <v>6202018.0</v>
      </c>
      <c r="B7006" s="110" t="s">
        <v>7506</v>
      </c>
      <c r="C7006" s="93"/>
      <c r="D7006" s="82">
        <v>16.9</v>
      </c>
      <c r="E7006" s="94" t="s">
        <v>245</v>
      </c>
      <c r="F7006" s="94">
        <f t="shared" si="595"/>
        <v>20.618</v>
      </c>
      <c r="G7006" s="95"/>
      <c r="H7006" s="69"/>
      <c r="I7006" s="133" t="s">
        <v>7249</v>
      </c>
      <c r="J7006" s="108"/>
      <c r="K7006" s="88"/>
      <c r="N7006" s="18"/>
      <c r="P7006" s="4">
        <v>27.0</v>
      </c>
      <c r="Q7006" s="4"/>
      <c r="R7006" s="4"/>
      <c r="S7006" s="21"/>
      <c r="T7006" s="21"/>
      <c r="V7006" s="89"/>
      <c r="Z7006" s="73"/>
      <c r="AA7006" s="73">
        <v>4.968062455642297</v>
      </c>
      <c r="AB7006" s="4"/>
      <c r="AC7006" s="74"/>
      <c r="AD7006" s="75"/>
      <c r="AE7006" s="75"/>
      <c r="AF7006" s="76"/>
      <c r="AJ7006" s="90"/>
      <c r="AK7006" s="18"/>
      <c r="AL7006" s="18"/>
      <c r="AT7006" s="18"/>
      <c r="AU7006" s="91"/>
    </row>
    <row r="7007" ht="12.0" customHeight="1">
      <c r="A7007" s="152">
        <v>6202009.0</v>
      </c>
      <c r="B7007" s="110" t="s">
        <v>7507</v>
      </c>
      <c r="C7007" s="93"/>
      <c r="D7007" s="82">
        <v>16.9</v>
      </c>
      <c r="E7007" s="94" t="s">
        <v>245</v>
      </c>
      <c r="F7007" s="94">
        <f t="shared" si="595"/>
        <v>20.618</v>
      </c>
      <c r="G7007" s="95"/>
      <c r="H7007" s="69"/>
      <c r="I7007" s="187" t="s">
        <v>7508</v>
      </c>
      <c r="J7007" s="108"/>
      <c r="K7007" s="88"/>
      <c r="N7007" s="18"/>
      <c r="P7007" s="4">
        <v>27.0</v>
      </c>
      <c r="Q7007" s="4"/>
      <c r="R7007" s="4"/>
      <c r="S7007" s="21"/>
      <c r="T7007" s="21"/>
      <c r="V7007" s="89"/>
      <c r="Z7007" s="73"/>
      <c r="AA7007" s="73">
        <v>4.968062455642297</v>
      </c>
      <c r="AB7007" s="4"/>
      <c r="AC7007" s="74"/>
      <c r="AD7007" s="75"/>
      <c r="AE7007" s="75"/>
      <c r="AF7007" s="76"/>
      <c r="AJ7007" s="90"/>
      <c r="AK7007" s="18"/>
      <c r="AL7007" s="18"/>
      <c r="AT7007" s="18"/>
      <c r="AU7007" s="91"/>
    </row>
    <row r="7008" ht="12.0" customHeight="1">
      <c r="A7008" s="152">
        <v>6202010.0</v>
      </c>
      <c r="B7008" s="110" t="s">
        <v>7509</v>
      </c>
      <c r="C7008" s="93"/>
      <c r="D7008" s="82">
        <v>17.82</v>
      </c>
      <c r="E7008" s="94" t="s">
        <v>245</v>
      </c>
      <c r="F7008" s="94">
        <f t="shared" si="595"/>
        <v>21.7404</v>
      </c>
      <c r="G7008" s="95"/>
      <c r="H7008" s="69"/>
      <c r="I7008" s="188"/>
      <c r="J7008" s="108"/>
      <c r="K7008" s="88"/>
      <c r="N7008" s="18"/>
      <c r="P7008" s="4">
        <v>27.0</v>
      </c>
      <c r="Q7008" s="4"/>
      <c r="R7008" s="4"/>
      <c r="S7008" s="21"/>
      <c r="T7008" s="21"/>
      <c r="V7008" s="89"/>
      <c r="Z7008" s="73"/>
      <c r="AA7008" s="73">
        <v>4.9868766404199505</v>
      </c>
      <c r="AB7008" s="4"/>
      <c r="AC7008" s="74"/>
      <c r="AD7008" s="75"/>
      <c r="AE7008" s="75"/>
      <c r="AF7008" s="76"/>
      <c r="AJ7008" s="90"/>
      <c r="AK7008" s="18"/>
      <c r="AL7008" s="18"/>
      <c r="AT7008" s="18"/>
      <c r="AU7008" s="91"/>
    </row>
    <row r="7009" ht="12.0" customHeight="1">
      <c r="A7009" s="152">
        <v>6202011.0</v>
      </c>
      <c r="B7009" s="110" t="s">
        <v>7510</v>
      </c>
      <c r="C7009" s="81"/>
      <c r="D7009" s="82">
        <v>18.57</v>
      </c>
      <c r="E7009" s="83" t="s">
        <v>245</v>
      </c>
      <c r="F7009" s="94">
        <f t="shared" si="595"/>
        <v>22.6554</v>
      </c>
      <c r="G7009" s="85"/>
      <c r="H7009" s="69"/>
      <c r="I7009" s="87" t="s">
        <v>538</v>
      </c>
      <c r="J7009" s="108"/>
      <c r="K7009" s="88"/>
      <c r="N7009" s="18"/>
      <c r="P7009" s="4">
        <v>27.0</v>
      </c>
      <c r="Q7009" s="4"/>
      <c r="R7009" s="4"/>
      <c r="S7009" s="21"/>
      <c r="T7009" s="21"/>
      <c r="V7009" s="89"/>
      <c r="Z7009" s="73"/>
      <c r="AA7009" s="73">
        <v>5.012126111560221</v>
      </c>
      <c r="AB7009" s="4"/>
      <c r="AC7009" s="74"/>
      <c r="AD7009" s="75"/>
      <c r="AE7009" s="75"/>
      <c r="AF7009" s="76"/>
      <c r="AJ7009" s="90"/>
      <c r="AK7009" s="18"/>
      <c r="AL7009" s="18"/>
      <c r="AT7009" s="18"/>
      <c r="AU7009" s="91"/>
    </row>
    <row r="7010" ht="12.0" customHeight="1">
      <c r="A7010" s="152">
        <v>6202012.0</v>
      </c>
      <c r="B7010" s="110" t="s">
        <v>7511</v>
      </c>
      <c r="C7010" s="93"/>
      <c r="D7010" s="82">
        <v>24.97</v>
      </c>
      <c r="E7010" s="94" t="s">
        <v>245</v>
      </c>
      <c r="F7010" s="94">
        <f t="shared" si="595"/>
        <v>30.4634</v>
      </c>
      <c r="G7010" s="95"/>
      <c r="H7010" s="69"/>
      <c r="I7010" s="187" t="s">
        <v>7512</v>
      </c>
      <c r="J7010" s="108"/>
      <c r="K7010" s="88"/>
      <c r="N7010" s="18"/>
      <c r="P7010" s="4">
        <v>27.0</v>
      </c>
      <c r="Q7010" s="4"/>
      <c r="R7010" s="4"/>
      <c r="S7010" s="21"/>
      <c r="T7010" s="21"/>
      <c r="V7010" s="89"/>
      <c r="Z7010" s="73"/>
      <c r="AA7010" s="73">
        <v>4.968944099378888</v>
      </c>
      <c r="AB7010" s="4"/>
      <c r="AC7010" s="74"/>
      <c r="AD7010" s="75"/>
      <c r="AE7010" s="75"/>
      <c r="AF7010" s="76"/>
      <c r="AJ7010" s="90"/>
      <c r="AK7010" s="18"/>
      <c r="AL7010" s="18"/>
      <c r="AT7010" s="18"/>
      <c r="AU7010" s="91"/>
    </row>
    <row r="7011" ht="12.0" customHeight="1">
      <c r="A7011" s="152">
        <v>6202013.0</v>
      </c>
      <c r="B7011" s="110" t="s">
        <v>7513</v>
      </c>
      <c r="C7011" s="93"/>
      <c r="D7011" s="82">
        <v>30.58</v>
      </c>
      <c r="E7011" s="94" t="s">
        <v>245</v>
      </c>
      <c r="F7011" s="94">
        <f t="shared" si="595"/>
        <v>37.3076</v>
      </c>
      <c r="G7011" s="95"/>
      <c r="H7011" s="69"/>
      <c r="I7011" s="188"/>
      <c r="J7011" s="108"/>
      <c r="K7011" s="88"/>
      <c r="N7011" s="18"/>
      <c r="P7011" s="4">
        <v>27.0</v>
      </c>
      <c r="Q7011" s="4"/>
      <c r="R7011" s="4"/>
      <c r="S7011" s="21"/>
      <c r="T7011" s="21"/>
      <c r="V7011" s="89"/>
      <c r="Z7011" s="73"/>
      <c r="AA7011" s="73">
        <v>4.996156802459652</v>
      </c>
      <c r="AB7011" s="4"/>
      <c r="AC7011" s="74"/>
      <c r="AD7011" s="75"/>
      <c r="AE7011" s="75"/>
      <c r="AF7011" s="76"/>
      <c r="AJ7011" s="90"/>
      <c r="AK7011" s="18"/>
      <c r="AL7011" s="18"/>
      <c r="AT7011" s="18"/>
      <c r="AU7011" s="91"/>
    </row>
    <row r="7012" ht="12.0" customHeight="1">
      <c r="A7012" s="152">
        <v>6202014.0</v>
      </c>
      <c r="B7012" s="110" t="s">
        <v>7514</v>
      </c>
      <c r="C7012" s="93"/>
      <c r="D7012" s="82">
        <v>42.73</v>
      </c>
      <c r="E7012" s="94" t="s">
        <v>245</v>
      </c>
      <c r="F7012" s="94">
        <f t="shared" si="595"/>
        <v>52.1306</v>
      </c>
      <c r="G7012" s="95"/>
      <c r="H7012" s="69"/>
      <c r="I7012" s="76"/>
      <c r="J7012" s="108"/>
      <c r="K7012" s="88"/>
      <c r="N7012" s="18"/>
      <c r="P7012" s="4">
        <v>27.0</v>
      </c>
      <c r="Q7012" s="4"/>
      <c r="R7012" s="4"/>
      <c r="S7012" s="21"/>
      <c r="T7012" s="21"/>
      <c r="V7012" s="89"/>
      <c r="Z7012" s="73"/>
      <c r="AA7012" s="73">
        <v>5.010893246187365</v>
      </c>
      <c r="AB7012" s="4"/>
      <c r="AC7012" s="74"/>
      <c r="AD7012" s="75"/>
      <c r="AE7012" s="75"/>
      <c r="AF7012" s="76"/>
      <c r="AJ7012" s="90"/>
      <c r="AK7012" s="18"/>
      <c r="AL7012" s="18"/>
      <c r="AT7012" s="18"/>
      <c r="AU7012" s="91"/>
    </row>
    <row r="7013" ht="12.0" customHeight="1">
      <c r="A7013" s="152">
        <v>6202015.0</v>
      </c>
      <c r="B7013" s="110" t="s">
        <v>7515</v>
      </c>
      <c r="C7013" s="93"/>
      <c r="D7013" s="82">
        <v>52.51</v>
      </c>
      <c r="E7013" s="94" t="s">
        <v>245</v>
      </c>
      <c r="F7013" s="94">
        <f t="shared" si="595"/>
        <v>64.0622</v>
      </c>
      <c r="G7013" s="95"/>
      <c r="H7013" s="69"/>
      <c r="I7013" s="187" t="s">
        <v>7516</v>
      </c>
      <c r="J7013" s="108"/>
      <c r="K7013" s="88"/>
      <c r="N7013" s="18"/>
      <c r="P7013" s="4">
        <v>27.0</v>
      </c>
      <c r="Q7013" s="4"/>
      <c r="R7013" s="4"/>
      <c r="S7013" s="21"/>
      <c r="T7013" s="21"/>
      <c r="V7013" s="89"/>
      <c r="Z7013" s="73"/>
      <c r="AA7013" s="73">
        <v>4.968062455642297</v>
      </c>
      <c r="AB7013" s="4"/>
      <c r="AC7013" s="74"/>
      <c r="AD7013" s="75"/>
      <c r="AE7013" s="75"/>
      <c r="AF7013" s="76"/>
      <c r="AJ7013" s="90"/>
      <c r="AK7013" s="18"/>
      <c r="AL7013" s="18"/>
      <c r="AT7013" s="18"/>
      <c r="AU7013" s="91"/>
    </row>
    <row r="7014" ht="12.0" customHeight="1">
      <c r="A7014" s="152">
        <v>6202016.0</v>
      </c>
      <c r="B7014" s="110" t="s">
        <v>7517</v>
      </c>
      <c r="C7014" s="93"/>
      <c r="D7014" s="82">
        <v>57.93</v>
      </c>
      <c r="E7014" s="94" t="s">
        <v>245</v>
      </c>
      <c r="F7014" s="94">
        <f t="shared" si="595"/>
        <v>70.6746</v>
      </c>
      <c r="G7014" s="95"/>
      <c r="H7014" s="69"/>
      <c r="I7014" s="188"/>
      <c r="J7014" s="108"/>
      <c r="K7014" s="88"/>
      <c r="N7014" s="18"/>
      <c r="P7014" s="4">
        <v>27.0</v>
      </c>
      <c r="Q7014" s="4"/>
      <c r="R7014" s="4"/>
      <c r="S7014" s="21"/>
      <c r="T7014" s="21"/>
      <c r="V7014" s="89"/>
      <c r="Z7014" s="73"/>
      <c r="AA7014" s="73">
        <v>4.9868766404199505</v>
      </c>
      <c r="AB7014" s="4"/>
      <c r="AC7014" s="74"/>
      <c r="AD7014" s="75"/>
      <c r="AE7014" s="75"/>
      <c r="AF7014" s="76"/>
      <c r="AJ7014" s="90"/>
      <c r="AK7014" s="18"/>
      <c r="AL7014" s="18"/>
      <c r="AT7014" s="18"/>
      <c r="AU7014" s="91"/>
    </row>
    <row r="7015" ht="12.0" customHeight="1">
      <c r="A7015" s="152">
        <v>6202017.0</v>
      </c>
      <c r="B7015" s="110" t="s">
        <v>7518</v>
      </c>
      <c r="C7015" s="93"/>
      <c r="D7015" s="82">
        <v>62.07</v>
      </c>
      <c r="E7015" s="94" t="s">
        <v>245</v>
      </c>
      <c r="F7015" s="94">
        <f t="shared" si="595"/>
        <v>75.7254</v>
      </c>
      <c r="G7015" s="95"/>
      <c r="H7015" s="69"/>
      <c r="I7015" s="76"/>
      <c r="J7015" s="108"/>
      <c r="K7015" s="88"/>
      <c r="N7015" s="18"/>
      <c r="P7015" s="4">
        <v>27.0</v>
      </c>
      <c r="Q7015" s="4"/>
      <c r="R7015" s="4"/>
      <c r="S7015" s="21"/>
      <c r="T7015" s="21"/>
      <c r="V7015" s="89"/>
      <c r="Z7015" s="73"/>
      <c r="AA7015" s="73">
        <v>4.987102321582114</v>
      </c>
      <c r="AB7015" s="4"/>
      <c r="AC7015" s="74"/>
      <c r="AD7015" s="75"/>
      <c r="AE7015" s="75"/>
      <c r="AF7015" s="76"/>
      <c r="AJ7015" s="90"/>
      <c r="AK7015" s="18"/>
      <c r="AL7015" s="18"/>
      <c r="AT7015" s="18"/>
      <c r="AU7015" s="91"/>
    </row>
    <row r="7016" ht="12.0" customHeight="1">
      <c r="A7016" s="79">
        <v>4601006.0</v>
      </c>
      <c r="B7016" s="92" t="s">
        <v>7519</v>
      </c>
      <c r="C7016" s="81"/>
      <c r="D7016" s="82">
        <v>12.72</v>
      </c>
      <c r="E7016" s="83"/>
      <c r="F7016" s="127">
        <f t="shared" si="595"/>
        <v>15.5184</v>
      </c>
      <c r="G7016" s="85"/>
      <c r="H7016" s="69"/>
      <c r="I7016" s="76"/>
      <c r="J7016" s="108"/>
      <c r="K7016" s="88"/>
      <c r="N7016" s="18"/>
      <c r="P7016" s="4">
        <v>27.0</v>
      </c>
      <c r="Q7016" s="4"/>
      <c r="R7016" s="4"/>
      <c r="S7016" s="21"/>
      <c r="T7016" s="21"/>
      <c r="V7016" s="89"/>
      <c r="Z7016" s="73"/>
      <c r="AA7016" s="73">
        <v>5.012126111560221</v>
      </c>
      <c r="AB7016" s="4"/>
      <c r="AC7016" s="74"/>
      <c r="AD7016" s="75"/>
      <c r="AE7016" s="75"/>
      <c r="AF7016" s="76"/>
      <c r="AJ7016" s="90"/>
      <c r="AK7016" s="18"/>
      <c r="AL7016" s="18"/>
      <c r="AT7016" s="18"/>
      <c r="AU7016" s="91"/>
    </row>
    <row r="7017" ht="12.0" customHeight="1">
      <c r="A7017" s="97">
        <v>4601008.0</v>
      </c>
      <c r="B7017" s="92" t="s">
        <v>7520</v>
      </c>
      <c r="C7017" s="93"/>
      <c r="D7017" s="82">
        <v>14.28</v>
      </c>
      <c r="E7017" s="83"/>
      <c r="F7017" s="127">
        <f t="shared" si="595"/>
        <v>17.4216</v>
      </c>
      <c r="G7017" s="95"/>
      <c r="H7017" s="69"/>
      <c r="I7017" s="76"/>
      <c r="J7017" s="108"/>
      <c r="K7017" s="88"/>
      <c r="N7017" s="18"/>
      <c r="P7017" s="4">
        <v>27.0</v>
      </c>
      <c r="Q7017" s="4"/>
      <c r="R7017" s="4"/>
      <c r="S7017" s="21"/>
      <c r="T7017" s="21"/>
      <c r="V7017" s="89"/>
      <c r="Z7017" s="73"/>
      <c r="AA7017" s="73">
        <v>4.996156802459652</v>
      </c>
      <c r="AB7017" s="4"/>
      <c r="AC7017" s="74"/>
      <c r="AD7017" s="75"/>
      <c r="AE7017" s="75"/>
      <c r="AF7017" s="76"/>
      <c r="AJ7017" s="90"/>
      <c r="AK7017" s="18"/>
      <c r="AL7017" s="18"/>
      <c r="AT7017" s="18"/>
      <c r="AU7017" s="91"/>
    </row>
    <row r="7018" ht="12.0" customHeight="1">
      <c r="A7018" s="97">
        <v>4601011.0</v>
      </c>
      <c r="B7018" s="92" t="s">
        <v>7521</v>
      </c>
      <c r="C7018" s="93"/>
      <c r="D7018" s="82">
        <v>16.05</v>
      </c>
      <c r="E7018" s="83"/>
      <c r="F7018" s="127">
        <f t="shared" si="595"/>
        <v>19.581</v>
      </c>
      <c r="G7018" s="95"/>
      <c r="H7018" s="69"/>
      <c r="I7018" s="76"/>
      <c r="J7018" s="108"/>
      <c r="K7018" s="88"/>
      <c r="N7018" s="18"/>
      <c r="P7018" s="4">
        <v>27.0</v>
      </c>
      <c r="Q7018" s="4"/>
      <c r="R7018" s="4"/>
      <c r="S7018" s="21"/>
      <c r="T7018" s="21"/>
      <c r="V7018" s="89"/>
      <c r="Z7018" s="73"/>
      <c r="AA7018" s="73">
        <v>5.010893246187365</v>
      </c>
      <c r="AB7018" s="4"/>
      <c r="AC7018" s="74"/>
      <c r="AD7018" s="75"/>
      <c r="AE7018" s="75"/>
      <c r="AF7018" s="76"/>
      <c r="AJ7018" s="90"/>
      <c r="AK7018" s="18"/>
      <c r="AL7018" s="18"/>
      <c r="AT7018" s="18"/>
      <c r="AU7018" s="91"/>
    </row>
    <row r="7019" ht="12.0" customHeight="1">
      <c r="A7019" s="97">
        <v>4601013.0</v>
      </c>
      <c r="B7019" s="92" t="s">
        <v>7522</v>
      </c>
      <c r="C7019" s="93"/>
      <c r="D7019" s="82">
        <v>17.63</v>
      </c>
      <c r="E7019" s="94"/>
      <c r="F7019" s="127">
        <f t="shared" si="595"/>
        <v>21.5086</v>
      </c>
      <c r="G7019" s="95"/>
      <c r="H7019" s="69"/>
      <c r="I7019" s="76"/>
      <c r="J7019" s="108"/>
      <c r="K7019" s="88"/>
      <c r="N7019" s="18"/>
      <c r="P7019" s="4">
        <v>27.0</v>
      </c>
      <c r="Q7019" s="4"/>
      <c r="R7019" s="4"/>
      <c r="S7019" s="21"/>
      <c r="T7019" s="21"/>
      <c r="V7019" s="89"/>
      <c r="Z7019" s="73"/>
      <c r="AA7019" s="73">
        <v>4.9868766404199505</v>
      </c>
      <c r="AB7019" s="4"/>
      <c r="AC7019" s="74"/>
      <c r="AD7019" s="75"/>
      <c r="AE7019" s="75"/>
      <c r="AF7019" s="76"/>
      <c r="AJ7019" s="90"/>
      <c r="AK7019" s="18"/>
      <c r="AL7019" s="18"/>
      <c r="AT7019" s="18"/>
      <c r="AU7019" s="91"/>
    </row>
    <row r="7020" ht="12.0" customHeight="1">
      <c r="A7020" s="109">
        <v>4601019.0</v>
      </c>
      <c r="B7020" s="110" t="s">
        <v>7523</v>
      </c>
      <c r="C7020" s="111"/>
      <c r="D7020" s="82">
        <v>47.82</v>
      </c>
      <c r="E7020" s="121"/>
      <c r="F7020" s="183">
        <f t="shared" si="595"/>
        <v>58.3404</v>
      </c>
      <c r="G7020" s="112"/>
      <c r="H7020" s="69"/>
      <c r="I7020" s="76"/>
      <c r="J7020" s="108"/>
      <c r="K7020" s="88"/>
      <c r="N7020" s="18"/>
      <c r="P7020" s="4">
        <v>27.0</v>
      </c>
      <c r="Q7020" s="4"/>
      <c r="R7020" s="4"/>
      <c r="S7020" s="21"/>
      <c r="T7020" s="21"/>
      <c r="V7020" s="89"/>
      <c r="Z7020" s="73"/>
      <c r="AA7020" s="73">
        <v>4.987102321582114</v>
      </c>
      <c r="AB7020" s="4"/>
      <c r="AC7020" s="74"/>
      <c r="AD7020" s="75"/>
      <c r="AE7020" s="75"/>
      <c r="AF7020" s="76"/>
      <c r="AJ7020" s="90"/>
      <c r="AK7020" s="18"/>
      <c r="AL7020" s="18"/>
      <c r="AT7020" s="18"/>
      <c r="AU7020" s="91"/>
    </row>
    <row r="7021" ht="75.0" customHeight="1">
      <c r="A7021" s="62">
        <v>263.0</v>
      </c>
      <c r="B7021" s="113" t="s">
        <v>7524</v>
      </c>
      <c r="C7021" s="66"/>
      <c r="D7021" s="82"/>
      <c r="E7021" s="66"/>
      <c r="F7021" s="114"/>
      <c r="G7021" s="68"/>
      <c r="H7021" s="69"/>
      <c r="I7021" s="78"/>
      <c r="J7021" s="71"/>
      <c r="K7021" s="71"/>
      <c r="N7021" s="18"/>
      <c r="P7021" s="4">
        <v>182.0</v>
      </c>
      <c r="Q7021" s="4"/>
      <c r="R7021" s="5"/>
      <c r="S7021" s="21"/>
      <c r="T7021" s="21"/>
      <c r="V7021" s="72"/>
      <c r="Z7021" s="73"/>
      <c r="AA7021" s="73"/>
      <c r="AB7021" s="4"/>
      <c r="AC7021" s="74"/>
      <c r="AD7021" s="75"/>
      <c r="AE7021" s="75"/>
      <c r="AF7021" s="76"/>
      <c r="AJ7021" s="90"/>
      <c r="AK7021" s="18"/>
      <c r="AL7021" s="18"/>
      <c r="AT7021" s="18"/>
      <c r="AU7021" s="91"/>
    </row>
    <row r="7022" ht="12.0" customHeight="1">
      <c r="A7022" s="79">
        <v>6202001.0</v>
      </c>
      <c r="B7022" s="80" t="s">
        <v>7525</v>
      </c>
      <c r="C7022" s="81"/>
      <c r="D7022" s="82">
        <v>39.83</v>
      </c>
      <c r="E7022" s="83"/>
      <c r="F7022" s="94">
        <f t="shared" ref="F7022:F7030" si="596">D7022*1.22</f>
        <v>48.5926</v>
      </c>
      <c r="G7022" s="85"/>
      <c r="H7022" s="69"/>
      <c r="I7022" s="87" t="s">
        <v>538</v>
      </c>
      <c r="J7022" s="108"/>
      <c r="K7022" s="88"/>
      <c r="N7022" s="18"/>
      <c r="P7022" s="4">
        <v>182.0</v>
      </c>
      <c r="Q7022" s="4"/>
      <c r="R7022" s="4"/>
      <c r="S7022" s="21"/>
      <c r="T7022" s="21"/>
      <c r="V7022" s="89"/>
      <c r="Z7022" s="73"/>
      <c r="AA7022" s="73">
        <v>4.999999999999986</v>
      </c>
      <c r="AB7022" s="4"/>
      <c r="AC7022" s="74"/>
      <c r="AD7022" s="75"/>
      <c r="AE7022" s="75"/>
      <c r="AF7022" s="76"/>
      <c r="AJ7022" s="90"/>
      <c r="AK7022" s="18"/>
      <c r="AL7022" s="18"/>
      <c r="AT7022" s="18"/>
      <c r="AU7022" s="91"/>
    </row>
    <row r="7023" ht="12.0" customHeight="1">
      <c r="A7023" s="79">
        <v>6202002.0</v>
      </c>
      <c r="B7023" s="80" t="s">
        <v>7526</v>
      </c>
      <c r="C7023" s="93"/>
      <c r="D7023" s="82">
        <v>44.97</v>
      </c>
      <c r="E7023" s="94" t="s">
        <v>245</v>
      </c>
      <c r="F7023" s="94">
        <f t="shared" si="596"/>
        <v>54.8634</v>
      </c>
      <c r="G7023" s="95"/>
      <c r="H7023" s="69"/>
      <c r="I7023" s="187" t="s">
        <v>7527</v>
      </c>
      <c r="J7023" s="108"/>
      <c r="K7023" s="88"/>
      <c r="N7023" s="18"/>
      <c r="P7023" s="4">
        <v>182.0</v>
      </c>
      <c r="Q7023" s="4"/>
      <c r="R7023" s="4"/>
      <c r="S7023" s="21"/>
      <c r="T7023" s="21"/>
      <c r="V7023" s="89"/>
      <c r="Z7023" s="73"/>
      <c r="AA7023" s="73">
        <v>5.004013914905002</v>
      </c>
      <c r="AB7023" s="4"/>
      <c r="AC7023" s="74"/>
      <c r="AD7023" s="75"/>
      <c r="AE7023" s="75"/>
      <c r="AF7023" s="76"/>
      <c r="AJ7023" s="90"/>
      <c r="AK7023" s="18"/>
      <c r="AL7023" s="18"/>
      <c r="AT7023" s="18"/>
      <c r="AU7023" s="91"/>
    </row>
    <row r="7024" ht="12.0" customHeight="1">
      <c r="A7024" s="79">
        <v>6202003.0</v>
      </c>
      <c r="B7024" s="80" t="s">
        <v>7528</v>
      </c>
      <c r="C7024" s="93"/>
      <c r="D7024" s="82">
        <v>59.53</v>
      </c>
      <c r="E7024" s="94" t="s">
        <v>245</v>
      </c>
      <c r="F7024" s="94">
        <f t="shared" si="596"/>
        <v>72.6266</v>
      </c>
      <c r="G7024" s="95"/>
      <c r="H7024" s="69"/>
      <c r="I7024" s="188"/>
      <c r="J7024" s="108"/>
      <c r="K7024" s="88"/>
      <c r="N7024" s="18"/>
      <c r="P7024" s="4">
        <v>182.0</v>
      </c>
      <c r="Q7024" s="4"/>
      <c r="R7024" s="4"/>
      <c r="S7024" s="21"/>
      <c r="T7024" s="21"/>
      <c r="V7024" s="89"/>
      <c r="Z7024" s="73"/>
      <c r="AA7024" s="73">
        <v>5.0052356020942455</v>
      </c>
      <c r="AB7024" s="4"/>
      <c r="AC7024" s="74"/>
      <c r="AD7024" s="75"/>
      <c r="AE7024" s="75"/>
      <c r="AF7024" s="76"/>
      <c r="AJ7024" s="90"/>
      <c r="AK7024" s="18"/>
      <c r="AL7024" s="18"/>
      <c r="AT7024" s="18"/>
      <c r="AU7024" s="91"/>
    </row>
    <row r="7025" ht="12.0" customHeight="1">
      <c r="A7025" s="79">
        <v>6202004.0</v>
      </c>
      <c r="B7025" s="80" t="s">
        <v>7529</v>
      </c>
      <c r="C7025" s="93"/>
      <c r="D7025" s="82">
        <v>120.31</v>
      </c>
      <c r="E7025" s="94" t="s">
        <v>245</v>
      </c>
      <c r="F7025" s="94">
        <f t="shared" si="596"/>
        <v>146.7782</v>
      </c>
      <c r="G7025" s="95"/>
      <c r="H7025" s="69"/>
      <c r="I7025" s="76"/>
      <c r="J7025" s="108"/>
      <c r="K7025" s="88"/>
      <c r="N7025" s="18"/>
      <c r="P7025" s="4">
        <v>182.0</v>
      </c>
      <c r="Q7025" s="4"/>
      <c r="R7025" s="4"/>
      <c r="S7025" s="21"/>
      <c r="T7025" s="21"/>
      <c r="V7025" s="89"/>
      <c r="Z7025" s="73"/>
      <c r="AA7025" s="73">
        <v>5.001701258931618</v>
      </c>
      <c r="AB7025" s="4"/>
      <c r="AC7025" s="74"/>
      <c r="AD7025" s="75"/>
      <c r="AE7025" s="75"/>
      <c r="AF7025" s="76"/>
      <c r="AJ7025" s="90"/>
      <c r="AK7025" s="18"/>
      <c r="AL7025" s="18"/>
      <c r="AT7025" s="18"/>
      <c r="AU7025" s="91"/>
    </row>
    <row r="7026" ht="12.0" customHeight="1">
      <c r="A7026" s="79">
        <v>4601001.0</v>
      </c>
      <c r="B7026" s="80" t="s">
        <v>7530</v>
      </c>
      <c r="C7026" s="81"/>
      <c r="D7026" s="82">
        <v>48.0</v>
      </c>
      <c r="E7026" s="83"/>
      <c r="F7026" s="127">
        <f t="shared" si="596"/>
        <v>58.56</v>
      </c>
      <c r="G7026" s="85"/>
      <c r="H7026" s="69"/>
      <c r="I7026" s="87" t="s">
        <v>538</v>
      </c>
      <c r="J7026" s="108"/>
      <c r="K7026" s="88"/>
      <c r="N7026" s="18"/>
      <c r="P7026" s="4">
        <v>182.0</v>
      </c>
      <c r="Q7026" s="4"/>
      <c r="R7026" s="4"/>
      <c r="S7026" s="21"/>
      <c r="T7026" s="21"/>
      <c r="V7026" s="89"/>
      <c r="Z7026" s="73"/>
      <c r="AA7026" s="73">
        <v>4.999999999999986</v>
      </c>
      <c r="AB7026" s="4"/>
      <c r="AC7026" s="74"/>
      <c r="AD7026" s="75"/>
      <c r="AE7026" s="75"/>
      <c r="AF7026" s="76"/>
      <c r="AJ7026" s="90"/>
      <c r="AK7026" s="18"/>
      <c r="AL7026" s="18"/>
      <c r="AT7026" s="18"/>
      <c r="AU7026" s="91"/>
    </row>
    <row r="7027" ht="12.0" customHeight="1">
      <c r="A7027" s="97">
        <v>4601002.0</v>
      </c>
      <c r="B7027" s="92" t="s">
        <v>7531</v>
      </c>
      <c r="C7027" s="93"/>
      <c r="D7027" s="82">
        <v>44.97</v>
      </c>
      <c r="E7027" s="94"/>
      <c r="F7027" s="127">
        <f t="shared" si="596"/>
        <v>54.8634</v>
      </c>
      <c r="G7027" s="95"/>
      <c r="H7027" s="69"/>
      <c r="I7027" s="187" t="s">
        <v>7532</v>
      </c>
      <c r="J7027" s="108"/>
      <c r="K7027" s="88"/>
      <c r="N7027" s="18"/>
      <c r="P7027" s="4">
        <v>182.0</v>
      </c>
      <c r="Q7027" s="4"/>
      <c r="R7027" s="4"/>
      <c r="S7027" s="21"/>
      <c r="T7027" s="21"/>
      <c r="V7027" s="89"/>
      <c r="Z7027" s="73"/>
      <c r="AA7027" s="73">
        <v>5.004013914905002</v>
      </c>
      <c r="AB7027" s="4"/>
      <c r="AC7027" s="74"/>
      <c r="AD7027" s="75"/>
      <c r="AE7027" s="75"/>
      <c r="AF7027" s="76"/>
      <c r="AJ7027" s="90"/>
      <c r="AK7027" s="18"/>
      <c r="AL7027" s="18"/>
      <c r="AT7027" s="18"/>
      <c r="AU7027" s="91"/>
    </row>
    <row r="7028" ht="12.0" customHeight="1">
      <c r="A7028" s="97">
        <v>4601003.0</v>
      </c>
      <c r="B7028" s="92" t="s">
        <v>7533</v>
      </c>
      <c r="C7028" s="93"/>
      <c r="D7028" s="82">
        <v>56.53</v>
      </c>
      <c r="E7028" s="83"/>
      <c r="F7028" s="127">
        <f t="shared" si="596"/>
        <v>68.9666</v>
      </c>
      <c r="G7028" s="95"/>
      <c r="H7028" s="69"/>
      <c r="I7028" s="188"/>
      <c r="J7028" s="108"/>
      <c r="K7028" s="88"/>
      <c r="N7028" s="18"/>
      <c r="P7028" s="4">
        <v>182.0</v>
      </c>
      <c r="Q7028" s="4"/>
      <c r="R7028" s="4"/>
      <c r="S7028" s="21"/>
      <c r="T7028" s="21"/>
      <c r="V7028" s="89"/>
      <c r="Z7028" s="73"/>
      <c r="AA7028" s="73">
        <v>5.0052356020942455</v>
      </c>
      <c r="AB7028" s="4"/>
      <c r="AC7028" s="74"/>
      <c r="AD7028" s="75"/>
      <c r="AE7028" s="75"/>
      <c r="AF7028" s="76"/>
      <c r="AJ7028" s="90"/>
      <c r="AK7028" s="18"/>
      <c r="AL7028" s="18"/>
      <c r="AT7028" s="18"/>
      <c r="AU7028" s="91"/>
    </row>
    <row r="7029" ht="12.0" customHeight="1">
      <c r="A7029" s="97">
        <v>4601004.0</v>
      </c>
      <c r="B7029" s="92" t="s">
        <v>7534</v>
      </c>
      <c r="C7029" s="93"/>
      <c r="D7029" s="82">
        <v>71.15</v>
      </c>
      <c r="E7029" s="94"/>
      <c r="F7029" s="127">
        <f t="shared" si="596"/>
        <v>86.803</v>
      </c>
      <c r="G7029" s="95"/>
      <c r="H7029" s="69"/>
      <c r="I7029" s="76"/>
      <c r="J7029" s="108"/>
      <c r="K7029" s="88"/>
      <c r="N7029" s="18"/>
      <c r="P7029" s="4">
        <v>182.0</v>
      </c>
      <c r="Q7029" s="4"/>
      <c r="R7029" s="4"/>
      <c r="S7029" s="21"/>
      <c r="T7029" s="21"/>
      <c r="V7029" s="89"/>
      <c r="Z7029" s="73"/>
      <c r="AA7029" s="73">
        <v>5.001701258931618</v>
      </c>
      <c r="AB7029" s="4"/>
      <c r="AC7029" s="74"/>
      <c r="AD7029" s="75"/>
      <c r="AE7029" s="75"/>
      <c r="AF7029" s="76"/>
      <c r="AJ7029" s="90"/>
      <c r="AK7029" s="18"/>
      <c r="AL7029" s="18"/>
      <c r="AT7029" s="18"/>
      <c r="AU7029" s="91"/>
    </row>
    <row r="7030" ht="12.0" customHeight="1">
      <c r="A7030" s="109">
        <v>4601005.0</v>
      </c>
      <c r="B7030" s="110" t="s">
        <v>7535</v>
      </c>
      <c r="C7030" s="111"/>
      <c r="D7030" s="82">
        <v>117.65</v>
      </c>
      <c r="E7030" s="121"/>
      <c r="F7030" s="183">
        <f t="shared" si="596"/>
        <v>143.533</v>
      </c>
      <c r="G7030" s="112"/>
      <c r="H7030" s="69"/>
      <c r="I7030" s="76"/>
      <c r="J7030" s="108"/>
      <c r="K7030" s="88"/>
      <c r="N7030" s="18"/>
      <c r="P7030" s="4">
        <v>182.0</v>
      </c>
      <c r="Q7030" s="4"/>
      <c r="R7030" s="4"/>
      <c r="S7030" s="21"/>
      <c r="T7030" s="21"/>
      <c r="V7030" s="89"/>
      <c r="Z7030" s="73"/>
      <c r="AA7030" s="73">
        <v>5.005414510889182</v>
      </c>
      <c r="AB7030" s="4"/>
      <c r="AC7030" s="74"/>
      <c r="AD7030" s="75"/>
      <c r="AE7030" s="75"/>
      <c r="AF7030" s="76"/>
      <c r="AJ7030" s="90"/>
      <c r="AK7030" s="18"/>
      <c r="AL7030" s="18"/>
      <c r="AT7030" s="18"/>
      <c r="AU7030" s="91"/>
    </row>
    <row r="7031" ht="75.0" customHeight="1">
      <c r="A7031" s="62">
        <v>264.0</v>
      </c>
      <c r="B7031" s="113" t="s">
        <v>7536</v>
      </c>
      <c r="C7031" s="66"/>
      <c r="D7031" s="82"/>
      <c r="E7031" s="66"/>
      <c r="F7031" s="114"/>
      <c r="G7031" s="68"/>
      <c r="H7031" s="69"/>
      <c r="I7031" s="78"/>
      <c r="J7031" s="71"/>
      <c r="K7031" s="71"/>
      <c r="N7031" s="18"/>
      <c r="P7031" s="4">
        <v>26.0</v>
      </c>
      <c r="Q7031" s="4"/>
      <c r="R7031" s="5"/>
      <c r="S7031" s="21"/>
      <c r="T7031" s="21"/>
      <c r="V7031" s="72"/>
      <c r="Z7031" s="73"/>
      <c r="AA7031" s="73"/>
      <c r="AB7031" s="4"/>
      <c r="AC7031" s="74"/>
      <c r="AD7031" s="75"/>
      <c r="AE7031" s="75"/>
      <c r="AF7031" s="76"/>
      <c r="AJ7031" s="90"/>
      <c r="AK7031" s="18"/>
      <c r="AL7031" s="18"/>
      <c r="AT7031" s="18"/>
      <c r="AU7031" s="91"/>
    </row>
    <row r="7032" ht="12.0" customHeight="1">
      <c r="A7032" s="79">
        <v>4601009.0</v>
      </c>
      <c r="B7032" s="80" t="s">
        <v>7537</v>
      </c>
      <c r="C7032" s="81"/>
      <c r="D7032" s="82">
        <v>23.2</v>
      </c>
      <c r="E7032" s="83"/>
      <c r="F7032" s="127">
        <f t="shared" ref="F7032:F7038" si="597">D7032*1.22</f>
        <v>28.304</v>
      </c>
      <c r="G7032" s="85"/>
      <c r="H7032" s="69"/>
      <c r="I7032" s="87" t="s">
        <v>538</v>
      </c>
      <c r="J7032" s="108"/>
      <c r="K7032" s="88"/>
      <c r="N7032" s="18"/>
      <c r="P7032" s="4">
        <v>26.0</v>
      </c>
      <c r="Q7032" s="4"/>
      <c r="R7032" s="4"/>
      <c r="S7032" s="21"/>
      <c r="T7032" s="21"/>
      <c r="V7032" s="89"/>
      <c r="Z7032" s="73"/>
      <c r="AA7032" s="73">
        <v>4.964539007092199</v>
      </c>
      <c r="AB7032" s="4"/>
      <c r="AC7032" s="74"/>
      <c r="AD7032" s="75"/>
      <c r="AE7032" s="75"/>
      <c r="AF7032" s="76"/>
      <c r="AJ7032" s="90"/>
      <c r="AK7032" s="18"/>
      <c r="AL7032" s="18"/>
      <c r="AT7032" s="18"/>
      <c r="AU7032" s="91"/>
    </row>
    <row r="7033" ht="12.0" customHeight="1">
      <c r="A7033" s="97">
        <v>4601014.0</v>
      </c>
      <c r="B7033" s="92" t="s">
        <v>7538</v>
      </c>
      <c r="C7033" s="93"/>
      <c r="D7033" s="82">
        <v>22.74</v>
      </c>
      <c r="E7033" s="94"/>
      <c r="F7033" s="127">
        <f t="shared" si="597"/>
        <v>27.7428</v>
      </c>
      <c r="G7033" s="95"/>
      <c r="H7033" s="69"/>
      <c r="I7033" s="187" t="s">
        <v>7539</v>
      </c>
      <c r="J7033" s="108"/>
      <c r="K7033" s="88"/>
      <c r="N7033" s="18"/>
      <c r="P7033" s="4">
        <v>26.0</v>
      </c>
      <c r="Q7033" s="4"/>
      <c r="R7033" s="4"/>
      <c r="S7033" s="21"/>
      <c r="T7033" s="21"/>
      <c r="V7033" s="89"/>
      <c r="Z7033" s="73"/>
      <c r="AA7033" s="73">
        <v>5.025125628140685</v>
      </c>
      <c r="AB7033" s="4"/>
      <c r="AC7033" s="74"/>
      <c r="AD7033" s="75"/>
      <c r="AE7033" s="75"/>
      <c r="AF7033" s="76"/>
      <c r="AJ7033" s="90"/>
      <c r="AK7033" s="18"/>
      <c r="AL7033" s="18"/>
      <c r="AT7033" s="18"/>
      <c r="AU7033" s="91"/>
    </row>
    <row r="7034" ht="12.0" customHeight="1">
      <c r="A7034" s="97">
        <v>4601016.0</v>
      </c>
      <c r="B7034" s="92" t="s">
        <v>7540</v>
      </c>
      <c r="C7034" s="93"/>
      <c r="D7034" s="82">
        <v>26.14</v>
      </c>
      <c r="E7034" s="83"/>
      <c r="F7034" s="127">
        <f t="shared" si="597"/>
        <v>31.8908</v>
      </c>
      <c r="G7034" s="95"/>
      <c r="H7034" s="69"/>
      <c r="I7034" s="188"/>
      <c r="J7034" s="108"/>
      <c r="K7034" s="88"/>
      <c r="N7034" s="18"/>
      <c r="P7034" s="4">
        <v>26.0</v>
      </c>
      <c r="Q7034" s="4"/>
      <c r="R7034" s="4"/>
      <c r="S7034" s="21"/>
      <c r="T7034" s="21"/>
      <c r="V7034" s="89"/>
      <c r="Z7034" s="73"/>
      <c r="AA7034" s="73">
        <v>4.988662131519277</v>
      </c>
      <c r="AB7034" s="4"/>
      <c r="AC7034" s="74"/>
      <c r="AD7034" s="75"/>
      <c r="AE7034" s="75"/>
      <c r="AF7034" s="76"/>
      <c r="AJ7034" s="90"/>
      <c r="AK7034" s="18"/>
      <c r="AL7034" s="18"/>
      <c r="AT7034" s="18"/>
      <c r="AU7034" s="91"/>
    </row>
    <row r="7035" ht="12.0" customHeight="1">
      <c r="A7035" s="97">
        <v>4601017.0</v>
      </c>
      <c r="B7035" s="92" t="s">
        <v>7541</v>
      </c>
      <c r="C7035" s="93"/>
      <c r="D7035" s="82">
        <v>33.2</v>
      </c>
      <c r="E7035" s="83"/>
      <c r="F7035" s="127">
        <f t="shared" si="597"/>
        <v>40.504</v>
      </c>
      <c r="G7035" s="95"/>
      <c r="H7035" s="69"/>
      <c r="I7035" s="76"/>
      <c r="J7035" s="108"/>
      <c r="K7035" s="88"/>
      <c r="N7035" s="18"/>
      <c r="P7035" s="4">
        <v>26.0</v>
      </c>
      <c r="Q7035" s="4"/>
      <c r="R7035" s="4"/>
      <c r="S7035" s="21"/>
      <c r="T7035" s="21"/>
      <c r="V7035" s="89"/>
      <c r="Z7035" s="73"/>
      <c r="AA7035" s="73">
        <v>4.984093319194059</v>
      </c>
      <c r="AB7035" s="4"/>
      <c r="AC7035" s="74"/>
      <c r="AD7035" s="75"/>
      <c r="AE7035" s="75"/>
      <c r="AF7035" s="76"/>
      <c r="AJ7035" s="90"/>
      <c r="AK7035" s="18"/>
      <c r="AL7035" s="18"/>
      <c r="AT7035" s="18"/>
      <c r="AU7035" s="91"/>
    </row>
    <row r="7036" ht="12.0" customHeight="1">
      <c r="A7036" s="97">
        <v>4601020.0</v>
      </c>
      <c r="B7036" s="92" t="s">
        <v>7542</v>
      </c>
      <c r="C7036" s="93"/>
      <c r="D7036" s="82">
        <v>52.76</v>
      </c>
      <c r="E7036" s="94"/>
      <c r="F7036" s="127">
        <f t="shared" si="597"/>
        <v>64.3672</v>
      </c>
      <c r="G7036" s="95"/>
      <c r="H7036" s="69"/>
      <c r="I7036" s="187" t="s">
        <v>7543</v>
      </c>
      <c r="J7036" s="108"/>
      <c r="K7036" s="88"/>
      <c r="N7036" s="18"/>
      <c r="P7036" s="4">
        <v>26.0</v>
      </c>
      <c r="Q7036" s="4"/>
      <c r="R7036" s="4"/>
      <c r="S7036" s="21"/>
      <c r="T7036" s="21"/>
      <c r="V7036" s="89"/>
      <c r="Z7036" s="73"/>
      <c r="AA7036" s="73">
        <v>5.005159958720327</v>
      </c>
      <c r="AB7036" s="4"/>
      <c r="AC7036" s="74"/>
      <c r="AD7036" s="75"/>
      <c r="AE7036" s="75"/>
      <c r="AF7036" s="76"/>
      <c r="AJ7036" s="90"/>
      <c r="AK7036" s="18"/>
      <c r="AL7036" s="18"/>
      <c r="AT7036" s="18"/>
      <c r="AU7036" s="91"/>
    </row>
    <row r="7037" ht="12.0" customHeight="1">
      <c r="A7037" s="97">
        <v>4601021.0</v>
      </c>
      <c r="B7037" s="92" t="s">
        <v>7544</v>
      </c>
      <c r="C7037" s="93"/>
      <c r="D7037" s="82">
        <v>56.53</v>
      </c>
      <c r="E7037" s="83"/>
      <c r="F7037" s="127">
        <f t="shared" si="597"/>
        <v>68.9666</v>
      </c>
      <c r="G7037" s="95"/>
      <c r="H7037" s="69"/>
      <c r="I7037" s="188"/>
      <c r="J7037" s="108"/>
      <c r="K7037" s="88"/>
      <c r="N7037" s="18"/>
      <c r="P7037" s="4">
        <v>26.0</v>
      </c>
      <c r="Q7037" s="4"/>
      <c r="R7037" s="4"/>
      <c r="S7037" s="21"/>
      <c r="T7037" s="21"/>
      <c r="V7037" s="89"/>
      <c r="Z7037" s="73"/>
      <c r="AA7037" s="73">
        <v>5.011325028312584</v>
      </c>
      <c r="AB7037" s="4"/>
      <c r="AC7037" s="74"/>
      <c r="AD7037" s="75"/>
      <c r="AE7037" s="75"/>
      <c r="AF7037" s="76"/>
      <c r="AJ7037" s="90"/>
      <c r="AK7037" s="18"/>
      <c r="AL7037" s="18"/>
      <c r="AT7037" s="18"/>
      <c r="AU7037" s="91"/>
    </row>
    <row r="7038" ht="12.0" customHeight="1">
      <c r="A7038" s="109">
        <v>4601023.0</v>
      </c>
      <c r="B7038" s="110" t="s">
        <v>7545</v>
      </c>
      <c r="C7038" s="111"/>
      <c r="D7038" s="82">
        <v>51.4</v>
      </c>
      <c r="E7038" s="83"/>
      <c r="F7038" s="183">
        <f t="shared" si="597"/>
        <v>62.708</v>
      </c>
      <c r="G7038" s="112"/>
      <c r="H7038" s="69"/>
      <c r="I7038" s="76"/>
      <c r="J7038" s="108"/>
      <c r="K7038" s="88"/>
      <c r="N7038" s="18"/>
      <c r="P7038" s="4">
        <v>26.0</v>
      </c>
      <c r="Q7038" s="4"/>
      <c r="R7038" s="4"/>
      <c r="S7038" s="21"/>
      <c r="T7038" s="21"/>
      <c r="V7038" s="89"/>
      <c r="Z7038" s="73"/>
      <c r="AA7038" s="73">
        <v>5.0024642681123765</v>
      </c>
      <c r="AB7038" s="4"/>
      <c r="AC7038" s="74"/>
      <c r="AD7038" s="75"/>
      <c r="AE7038" s="75"/>
      <c r="AF7038" s="76"/>
      <c r="AJ7038" s="90"/>
      <c r="AK7038" s="18"/>
      <c r="AL7038" s="18"/>
      <c r="AT7038" s="18"/>
      <c r="AU7038" s="91"/>
    </row>
    <row r="7039" ht="60.0" customHeight="1">
      <c r="A7039" s="62">
        <v>265.0</v>
      </c>
      <c r="B7039" s="166" t="s">
        <v>7546</v>
      </c>
      <c r="C7039" s="66"/>
      <c r="D7039" s="82"/>
      <c r="E7039" s="66"/>
      <c r="F7039" s="114"/>
      <c r="G7039" s="68"/>
      <c r="H7039" s="69"/>
      <c r="I7039" s="70">
        <v>0.0</v>
      </c>
      <c r="J7039" s="71"/>
      <c r="K7039" s="71"/>
      <c r="N7039" s="18"/>
      <c r="P7039" s="4">
        <v>175.0</v>
      </c>
      <c r="Q7039" s="4"/>
      <c r="R7039" s="5"/>
      <c r="S7039" s="21"/>
      <c r="T7039" s="21"/>
      <c r="V7039" s="72"/>
      <c r="Z7039" s="73"/>
      <c r="AA7039" s="73"/>
      <c r="AB7039" s="4"/>
      <c r="AC7039" s="74"/>
      <c r="AD7039" s="76"/>
      <c r="AE7039" s="75"/>
      <c r="AF7039" s="75"/>
      <c r="AJ7039" s="90"/>
      <c r="AK7039" s="18"/>
      <c r="AL7039" s="18"/>
      <c r="AT7039" s="18"/>
      <c r="AU7039" s="91"/>
    </row>
    <row r="7040" ht="12.0" customHeight="1">
      <c r="A7040" s="79">
        <v>2501001.0</v>
      </c>
      <c r="B7040" s="80" t="s">
        <v>7547</v>
      </c>
      <c r="C7040" s="81" t="str">
        <f t="shared" ref="C7040:C7057" si="598">IF(MROUND(AL7040/(AO7040*F7040),1)=0,"",MROUND(AL7040/(AO7040*F7040),1))</f>
        <v/>
      </c>
      <c r="D7040" s="82">
        <v>111.58</v>
      </c>
      <c r="E7040" s="83" t="s">
        <v>245</v>
      </c>
      <c r="F7040" s="84">
        <f t="shared" ref="F7040:F7057" si="599">D7040*1.22</f>
        <v>136.1276</v>
      </c>
      <c r="G7040" s="85" t="s">
        <v>246</v>
      </c>
      <c r="H7040" s="69"/>
      <c r="I7040" s="87" t="s">
        <v>1735</v>
      </c>
      <c r="J7040" s="76"/>
      <c r="K7040" s="88"/>
      <c r="N7040" s="18"/>
      <c r="P7040" s="4">
        <v>175.0</v>
      </c>
      <c r="Q7040" s="4"/>
      <c r="R7040" s="4"/>
      <c r="S7040" s="21"/>
      <c r="T7040" s="21"/>
      <c r="V7040" s="89"/>
      <c r="Z7040" s="73"/>
      <c r="AA7040" s="73">
        <v>0.0</v>
      </c>
      <c r="AB7040" s="4"/>
      <c r="AC7040" s="74"/>
      <c r="AD7040" s="76"/>
      <c r="AE7040" s="75"/>
      <c r="AF7040" s="75"/>
      <c r="AJ7040" s="90"/>
      <c r="AK7040" s="18"/>
      <c r="AL7040" s="18">
        <f t="shared" ref="AL7040:AL7057" si="600">$I$7039/18</f>
        <v>0</v>
      </c>
      <c r="AO7040" s="8">
        <v>2.158670106779218</v>
      </c>
      <c r="AP7040" s="197">
        <v>0.127</v>
      </c>
      <c r="AT7040" s="18"/>
      <c r="AU7040" s="91"/>
    </row>
    <row r="7041" ht="12.0" customHeight="1">
      <c r="A7041" s="97">
        <v>2501002.0</v>
      </c>
      <c r="B7041" s="92" t="s">
        <v>7548</v>
      </c>
      <c r="C7041" s="81" t="str">
        <f t="shared" si="598"/>
        <v/>
      </c>
      <c r="D7041" s="82">
        <v>111.58</v>
      </c>
      <c r="E7041" s="94" t="s">
        <v>245</v>
      </c>
      <c r="F7041" s="84">
        <f t="shared" si="599"/>
        <v>136.1276</v>
      </c>
      <c r="G7041" s="95" t="s">
        <v>246</v>
      </c>
      <c r="H7041" s="69"/>
      <c r="I7041" s="187" t="s">
        <v>7549</v>
      </c>
      <c r="J7041" s="76"/>
      <c r="K7041" s="88"/>
      <c r="N7041" s="18"/>
      <c r="P7041" s="4">
        <v>175.0</v>
      </c>
      <c r="Q7041" s="4"/>
      <c r="R7041" s="4"/>
      <c r="S7041" s="21"/>
      <c r="T7041" s="21"/>
      <c r="V7041" s="89"/>
      <c r="Z7041" s="73"/>
      <c r="AA7041" s="73">
        <v>0.0</v>
      </c>
      <c r="AB7041" s="4"/>
      <c r="AC7041" s="74"/>
      <c r="AD7041" s="76"/>
      <c r="AE7041" s="75"/>
      <c r="AF7041" s="75"/>
      <c r="AJ7041" s="90"/>
      <c r="AK7041" s="18"/>
      <c r="AL7041" s="18">
        <f t="shared" si="600"/>
        <v>0</v>
      </c>
      <c r="AO7041" s="8">
        <v>4.37348499660471</v>
      </c>
      <c r="AP7041" s="197">
        <v>0.127</v>
      </c>
      <c r="AT7041" s="18"/>
      <c r="AU7041" s="91"/>
    </row>
    <row r="7042" ht="12.0" customHeight="1">
      <c r="A7042" s="97">
        <v>2501003.0</v>
      </c>
      <c r="B7042" s="92" t="s">
        <v>7550</v>
      </c>
      <c r="C7042" s="81" t="str">
        <f t="shared" si="598"/>
        <v/>
      </c>
      <c r="D7042" s="82">
        <v>111.58</v>
      </c>
      <c r="E7042" s="94" t="s">
        <v>245</v>
      </c>
      <c r="F7042" s="84">
        <f t="shared" si="599"/>
        <v>136.1276</v>
      </c>
      <c r="G7042" s="95" t="s">
        <v>246</v>
      </c>
      <c r="H7042" s="69"/>
      <c r="I7042" s="188"/>
      <c r="J7042" s="76"/>
      <c r="K7042" s="88"/>
      <c r="N7042" s="18"/>
      <c r="P7042" s="4">
        <v>175.0</v>
      </c>
      <c r="Q7042" s="4"/>
      <c r="R7042" s="4"/>
      <c r="S7042" s="21"/>
      <c r="T7042" s="21"/>
      <c r="V7042" s="89"/>
      <c r="Z7042" s="73"/>
      <c r="AA7042" s="73">
        <v>0.0</v>
      </c>
      <c r="AB7042" s="4"/>
      <c r="AC7042" s="74"/>
      <c r="AD7042" s="76"/>
      <c r="AE7042" s="75"/>
      <c r="AF7042" s="75"/>
      <c r="AJ7042" s="90"/>
      <c r="AK7042" s="18"/>
      <c r="AL7042" s="18">
        <f t="shared" si="600"/>
        <v>0</v>
      </c>
      <c r="AO7042" s="8">
        <v>3.6998753954584616</v>
      </c>
      <c r="AP7042" s="197">
        <v>0.127</v>
      </c>
      <c r="AT7042" s="18"/>
      <c r="AU7042" s="91"/>
    </row>
    <row r="7043" ht="12.0" customHeight="1">
      <c r="A7043" s="97">
        <v>2501004.0</v>
      </c>
      <c r="B7043" s="92" t="s">
        <v>7551</v>
      </c>
      <c r="C7043" s="81" t="str">
        <f t="shared" si="598"/>
        <v/>
      </c>
      <c r="D7043" s="82">
        <v>144.21</v>
      </c>
      <c r="E7043" s="94" t="s">
        <v>245</v>
      </c>
      <c r="F7043" s="84">
        <f t="shared" si="599"/>
        <v>175.9362</v>
      </c>
      <c r="G7043" s="95" t="s">
        <v>246</v>
      </c>
      <c r="H7043" s="69"/>
      <c r="I7043" s="76"/>
      <c r="J7043" s="76"/>
      <c r="K7043" s="88"/>
      <c r="N7043" s="18"/>
      <c r="P7043" s="4">
        <v>175.0</v>
      </c>
      <c r="Q7043" s="4"/>
      <c r="R7043" s="4"/>
      <c r="S7043" s="21"/>
      <c r="T7043" s="21"/>
      <c r="V7043" s="89"/>
      <c r="Z7043" s="73"/>
      <c r="AA7043" s="73">
        <v>0.0</v>
      </c>
      <c r="AB7043" s="4"/>
      <c r="AC7043" s="74"/>
      <c r="AD7043" s="76"/>
      <c r="AE7043" s="75"/>
      <c r="AF7043" s="75"/>
      <c r="AJ7043" s="90"/>
      <c r="AK7043" s="18"/>
      <c r="AL7043" s="18">
        <f t="shared" si="600"/>
        <v>0</v>
      </c>
      <c r="AO7043" s="8">
        <v>3.983917271908593</v>
      </c>
      <c r="AP7043" s="197">
        <v>0.204</v>
      </c>
      <c r="AT7043" s="18"/>
      <c r="AU7043" s="91"/>
    </row>
    <row r="7044" ht="12.0" customHeight="1">
      <c r="A7044" s="97">
        <v>2501005.0</v>
      </c>
      <c r="B7044" s="92" t="s">
        <v>7552</v>
      </c>
      <c r="C7044" s="81" t="str">
        <f t="shared" si="598"/>
        <v/>
      </c>
      <c r="D7044" s="82">
        <v>144.21</v>
      </c>
      <c r="E7044" s="94" t="s">
        <v>245</v>
      </c>
      <c r="F7044" s="84">
        <f t="shared" si="599"/>
        <v>175.9362</v>
      </c>
      <c r="G7044" s="95" t="s">
        <v>246</v>
      </c>
      <c r="H7044" s="69"/>
      <c r="I7044" s="187" t="s">
        <v>7553</v>
      </c>
      <c r="J7044" s="76"/>
      <c r="K7044" s="88"/>
      <c r="N7044" s="18"/>
      <c r="P7044" s="4">
        <v>175.0</v>
      </c>
      <c r="Q7044" s="4"/>
      <c r="R7044" s="4"/>
      <c r="S7044" s="21"/>
      <c r="T7044" s="21"/>
      <c r="V7044" s="89"/>
      <c r="Z7044" s="73"/>
      <c r="AA7044" s="73">
        <v>0.0</v>
      </c>
      <c r="AB7044" s="4"/>
      <c r="AC7044" s="74"/>
      <c r="AD7044" s="76"/>
      <c r="AE7044" s="75"/>
      <c r="AF7044" s="75"/>
      <c r="AJ7044" s="90"/>
      <c r="AK7044" s="18"/>
      <c r="AL7044" s="18">
        <f t="shared" si="600"/>
        <v>0</v>
      </c>
      <c r="AO7044" s="8">
        <v>9.379222321051135</v>
      </c>
      <c r="AP7044" s="197">
        <v>0.204</v>
      </c>
      <c r="AT7044" s="18"/>
      <c r="AU7044" s="91"/>
    </row>
    <row r="7045" ht="12.0" customHeight="1">
      <c r="A7045" s="97">
        <v>2501006.0</v>
      </c>
      <c r="B7045" s="92" t="s">
        <v>7554</v>
      </c>
      <c r="C7045" s="81" t="str">
        <f t="shared" si="598"/>
        <v/>
      </c>
      <c r="D7045" s="82">
        <v>144.21</v>
      </c>
      <c r="E7045" s="94" t="s">
        <v>245</v>
      </c>
      <c r="F7045" s="84">
        <f t="shared" si="599"/>
        <v>175.9362</v>
      </c>
      <c r="G7045" s="95" t="s">
        <v>246</v>
      </c>
      <c r="H7045" s="69"/>
      <c r="I7045" s="188"/>
      <c r="J7045" s="76"/>
      <c r="K7045" s="88"/>
      <c r="N7045" s="18"/>
      <c r="P7045" s="4">
        <v>175.0</v>
      </c>
      <c r="Q7045" s="4"/>
      <c r="R7045" s="4"/>
      <c r="S7045" s="21"/>
      <c r="T7045" s="21"/>
      <c r="V7045" s="89"/>
      <c r="Z7045" s="73"/>
      <c r="AA7045" s="73">
        <v>0.0</v>
      </c>
      <c r="AB7045" s="4"/>
      <c r="AC7045" s="74"/>
      <c r="AD7045" s="76"/>
      <c r="AE7045" s="75"/>
      <c r="AF7045" s="75"/>
      <c r="AJ7045" s="90"/>
      <c r="AK7045" s="18"/>
      <c r="AL7045" s="18">
        <f t="shared" si="600"/>
        <v>0</v>
      </c>
      <c r="AO7045" s="8">
        <v>3.5619565684907935</v>
      </c>
      <c r="AP7045" s="197">
        <v>0.204</v>
      </c>
      <c r="AT7045" s="18"/>
      <c r="AU7045" s="91"/>
    </row>
    <row r="7046" ht="12.0" customHeight="1">
      <c r="A7046" s="97">
        <v>2501007.0</v>
      </c>
      <c r="B7046" s="92" t="s">
        <v>7555</v>
      </c>
      <c r="C7046" s="81" t="str">
        <f t="shared" si="598"/>
        <v/>
      </c>
      <c r="D7046" s="82">
        <v>155.79</v>
      </c>
      <c r="E7046" s="94" t="s">
        <v>245</v>
      </c>
      <c r="F7046" s="84">
        <f t="shared" si="599"/>
        <v>190.0638</v>
      </c>
      <c r="G7046" s="95" t="s">
        <v>274</v>
      </c>
      <c r="H7046" s="69"/>
      <c r="I7046" s="76"/>
      <c r="J7046" s="100"/>
      <c r="K7046" s="88"/>
      <c r="N7046" s="18"/>
      <c r="P7046" s="4">
        <v>175.0</v>
      </c>
      <c r="Q7046" s="4"/>
      <c r="R7046" s="4"/>
      <c r="S7046" s="21"/>
      <c r="T7046" s="21"/>
      <c r="V7046" s="89"/>
      <c r="Z7046" s="73"/>
      <c r="AA7046" s="73">
        <v>0.0</v>
      </c>
      <c r="AB7046" s="4"/>
      <c r="AC7046" s="74"/>
      <c r="AD7046" s="76"/>
      <c r="AE7046" s="75"/>
      <c r="AF7046" s="75"/>
      <c r="AJ7046" s="90"/>
      <c r="AK7046" s="18"/>
      <c r="AL7046" s="18">
        <f t="shared" si="600"/>
        <v>0</v>
      </c>
      <c r="AO7046" s="8">
        <v>0.2558361114279105</v>
      </c>
      <c r="AP7046" s="197">
        <v>0.382</v>
      </c>
      <c r="AT7046" s="18"/>
      <c r="AU7046" s="91"/>
    </row>
    <row r="7047" ht="12.0" customHeight="1">
      <c r="A7047" s="97">
        <v>2501008.0</v>
      </c>
      <c r="B7047" s="92" t="s">
        <v>7556</v>
      </c>
      <c r="C7047" s="81" t="str">
        <f t="shared" si="598"/>
        <v/>
      </c>
      <c r="D7047" s="82">
        <v>155.79</v>
      </c>
      <c r="E7047" s="94" t="s">
        <v>245</v>
      </c>
      <c r="F7047" s="84">
        <f t="shared" si="599"/>
        <v>190.0638</v>
      </c>
      <c r="G7047" s="95" t="s">
        <v>274</v>
      </c>
      <c r="H7047" s="69"/>
      <c r="I7047" s="187" t="s">
        <v>7557</v>
      </c>
      <c r="J7047" s="100"/>
      <c r="K7047" s="88"/>
      <c r="N7047" s="18"/>
      <c r="P7047" s="4">
        <v>175.0</v>
      </c>
      <c r="Q7047" s="4"/>
      <c r="R7047" s="4"/>
      <c r="S7047" s="21"/>
      <c r="T7047" s="21"/>
      <c r="V7047" s="89"/>
      <c r="Z7047" s="73"/>
      <c r="AA7047" s="73">
        <v>0.0</v>
      </c>
      <c r="AB7047" s="4"/>
      <c r="AC7047" s="74"/>
      <c r="AD7047" s="76"/>
      <c r="AE7047" s="75"/>
      <c r="AF7047" s="75"/>
      <c r="AJ7047" s="90"/>
      <c r="AK7047" s="18"/>
      <c r="AL7047" s="18">
        <f t="shared" si="600"/>
        <v>0</v>
      </c>
      <c r="AO7047" s="8">
        <v>0.3061888048493227</v>
      </c>
      <c r="AP7047" s="197">
        <v>0.382</v>
      </c>
      <c r="AT7047" s="18"/>
      <c r="AU7047" s="91"/>
    </row>
    <row r="7048" ht="12.0" customHeight="1">
      <c r="A7048" s="97">
        <v>2501009.0</v>
      </c>
      <c r="B7048" s="92" t="s">
        <v>7558</v>
      </c>
      <c r="C7048" s="81" t="str">
        <f t="shared" si="598"/>
        <v/>
      </c>
      <c r="D7048" s="82">
        <v>155.79</v>
      </c>
      <c r="E7048" s="94" t="s">
        <v>245</v>
      </c>
      <c r="F7048" s="84">
        <f t="shared" si="599"/>
        <v>190.0638</v>
      </c>
      <c r="G7048" s="95" t="s">
        <v>274</v>
      </c>
      <c r="H7048" s="69"/>
      <c r="I7048" s="188"/>
      <c r="J7048" s="100"/>
      <c r="K7048" s="88"/>
      <c r="N7048" s="18"/>
      <c r="P7048" s="4">
        <v>175.0</v>
      </c>
      <c r="Q7048" s="4"/>
      <c r="R7048" s="4"/>
      <c r="S7048" s="21"/>
      <c r="T7048" s="21"/>
      <c r="V7048" s="89"/>
      <c r="Z7048" s="73"/>
      <c r="AA7048" s="73">
        <v>0.0</v>
      </c>
      <c r="AB7048" s="4"/>
      <c r="AC7048" s="74"/>
      <c r="AD7048" s="76"/>
      <c r="AE7048" s="75"/>
      <c r="AF7048" s="75"/>
      <c r="AJ7048" s="90"/>
      <c r="AK7048" s="18"/>
      <c r="AL7048" s="18">
        <f t="shared" si="600"/>
        <v>0</v>
      </c>
      <c r="AO7048" s="8">
        <v>0.1456511241035243</v>
      </c>
      <c r="AP7048" s="197">
        <v>0.382</v>
      </c>
      <c r="AT7048" s="18"/>
      <c r="AU7048" s="91"/>
    </row>
    <row r="7049" ht="12.0" customHeight="1">
      <c r="A7049" s="97">
        <v>2503001.0</v>
      </c>
      <c r="B7049" s="92" t="s">
        <v>7559</v>
      </c>
      <c r="C7049" s="81" t="str">
        <f t="shared" si="598"/>
        <v/>
      </c>
      <c r="D7049" s="82">
        <v>185.26</v>
      </c>
      <c r="E7049" s="94" t="s">
        <v>245</v>
      </c>
      <c r="F7049" s="84">
        <f t="shared" si="599"/>
        <v>226.0172</v>
      </c>
      <c r="G7049" s="95" t="s">
        <v>246</v>
      </c>
      <c r="H7049" s="69"/>
      <c r="I7049" s="76"/>
      <c r="J7049" s="76"/>
      <c r="K7049" s="88"/>
      <c r="N7049" s="18"/>
      <c r="P7049" s="4">
        <v>175.0</v>
      </c>
      <c r="Q7049" s="4"/>
      <c r="R7049" s="4"/>
      <c r="S7049" s="21"/>
      <c r="T7049" s="21"/>
      <c r="V7049" s="89"/>
      <c r="Z7049" s="73"/>
      <c r="AA7049" s="73">
        <v>0.0</v>
      </c>
      <c r="AB7049" s="4"/>
      <c r="AC7049" s="74"/>
      <c r="AD7049" s="76"/>
      <c r="AE7049" s="75"/>
      <c r="AF7049" s="75"/>
      <c r="AJ7049" s="90"/>
      <c r="AK7049" s="18"/>
      <c r="AL7049" s="18">
        <f t="shared" si="600"/>
        <v>0</v>
      </c>
      <c r="AO7049" s="8">
        <v>10.922924112131003</v>
      </c>
      <c r="AP7049" s="197">
        <v>0.382</v>
      </c>
      <c r="AT7049" s="18"/>
      <c r="AU7049" s="91"/>
    </row>
    <row r="7050" ht="12.0" customHeight="1">
      <c r="A7050" s="97">
        <v>2503002.0</v>
      </c>
      <c r="B7050" s="92" t="s">
        <v>7560</v>
      </c>
      <c r="C7050" s="81" t="str">
        <f t="shared" si="598"/>
        <v/>
      </c>
      <c r="D7050" s="82">
        <v>185.26</v>
      </c>
      <c r="E7050" s="94" t="s">
        <v>245</v>
      </c>
      <c r="F7050" s="84">
        <f t="shared" si="599"/>
        <v>226.0172</v>
      </c>
      <c r="G7050" s="95" t="s">
        <v>246</v>
      </c>
      <c r="H7050" s="69"/>
      <c r="I7050" s="187" t="s">
        <v>7561</v>
      </c>
      <c r="J7050" s="76"/>
      <c r="K7050" s="88"/>
      <c r="N7050" s="18"/>
      <c r="P7050" s="4">
        <v>175.0</v>
      </c>
      <c r="Q7050" s="4"/>
      <c r="R7050" s="4"/>
      <c r="S7050" s="21"/>
      <c r="T7050" s="21"/>
      <c r="V7050" s="89"/>
      <c r="Z7050" s="73"/>
      <c r="AA7050" s="73">
        <v>0.0</v>
      </c>
      <c r="AB7050" s="4"/>
      <c r="AC7050" s="74"/>
      <c r="AD7050" s="76"/>
      <c r="AE7050" s="75"/>
      <c r="AF7050" s="75"/>
      <c r="AJ7050" s="90"/>
      <c r="AK7050" s="18"/>
      <c r="AL7050" s="18">
        <f t="shared" si="600"/>
        <v>0</v>
      </c>
      <c r="AO7050" s="8">
        <v>13.615551916516786</v>
      </c>
      <c r="AP7050" s="197">
        <v>0.382</v>
      </c>
      <c r="AT7050" s="18"/>
      <c r="AU7050" s="91"/>
    </row>
    <row r="7051" ht="12.0" customHeight="1">
      <c r="A7051" s="97">
        <v>2503003.0</v>
      </c>
      <c r="B7051" s="92" t="s">
        <v>7562</v>
      </c>
      <c r="C7051" s="81" t="str">
        <f t="shared" si="598"/>
        <v/>
      </c>
      <c r="D7051" s="82">
        <v>185.26</v>
      </c>
      <c r="E7051" s="94" t="s">
        <v>245</v>
      </c>
      <c r="F7051" s="84">
        <f t="shared" si="599"/>
        <v>226.0172</v>
      </c>
      <c r="G7051" s="95" t="s">
        <v>246</v>
      </c>
      <c r="H7051" s="69"/>
      <c r="I7051" s="188"/>
      <c r="J7051" s="76"/>
      <c r="K7051" s="88"/>
      <c r="N7051" s="18"/>
      <c r="P7051" s="4">
        <v>175.0</v>
      </c>
      <c r="Q7051" s="4"/>
      <c r="R7051" s="4"/>
      <c r="S7051" s="21"/>
      <c r="T7051" s="21"/>
      <c r="V7051" s="89"/>
      <c r="Z7051" s="73"/>
      <c r="AA7051" s="73">
        <v>0.0</v>
      </c>
      <c r="AB7051" s="4"/>
      <c r="AC7051" s="74"/>
      <c r="AD7051" s="76"/>
      <c r="AE7051" s="75"/>
      <c r="AF7051" s="75"/>
      <c r="AJ7051" s="90"/>
      <c r="AK7051" s="18"/>
      <c r="AL7051" s="18">
        <f t="shared" si="600"/>
        <v>0</v>
      </c>
      <c r="AO7051" s="8">
        <v>7.4677134235997675</v>
      </c>
      <c r="AP7051" s="197">
        <v>0.382</v>
      </c>
      <c r="AT7051" s="18"/>
      <c r="AU7051" s="91"/>
    </row>
    <row r="7052" ht="12.0" customHeight="1">
      <c r="A7052" s="97">
        <v>2501013.0</v>
      </c>
      <c r="B7052" s="92" t="s">
        <v>7563</v>
      </c>
      <c r="C7052" s="81" t="str">
        <f t="shared" si="598"/>
        <v/>
      </c>
      <c r="D7052" s="82">
        <v>254.74</v>
      </c>
      <c r="E7052" s="94" t="s">
        <v>245</v>
      </c>
      <c r="F7052" s="84">
        <f t="shared" si="599"/>
        <v>310.7828</v>
      </c>
      <c r="G7052" s="95" t="s">
        <v>246</v>
      </c>
      <c r="H7052" s="69"/>
      <c r="I7052" s="76"/>
      <c r="J7052" s="76"/>
      <c r="K7052" s="88"/>
      <c r="N7052" s="18"/>
      <c r="P7052" s="4">
        <v>175.0</v>
      </c>
      <c r="Q7052" s="4"/>
      <c r="R7052" s="4"/>
      <c r="S7052" s="21"/>
      <c r="T7052" s="21"/>
      <c r="V7052" s="89"/>
      <c r="Z7052" s="73"/>
      <c r="AA7052" s="73">
        <v>0.0</v>
      </c>
      <c r="AB7052" s="4"/>
      <c r="AC7052" s="74"/>
      <c r="AD7052" s="76"/>
      <c r="AE7052" s="75"/>
      <c r="AF7052" s="75"/>
      <c r="AJ7052" s="90"/>
      <c r="AK7052" s="18"/>
      <c r="AL7052" s="18">
        <f t="shared" si="600"/>
        <v>0</v>
      </c>
      <c r="AO7052" s="8">
        <v>2.4504858241317353</v>
      </c>
      <c r="AP7052" s="197">
        <v>0.738</v>
      </c>
      <c r="AT7052" s="18"/>
      <c r="AU7052" s="91"/>
    </row>
    <row r="7053" ht="12.0" customHeight="1">
      <c r="A7053" s="97">
        <v>2501014.0</v>
      </c>
      <c r="B7053" s="92" t="s">
        <v>7564</v>
      </c>
      <c r="C7053" s="81" t="str">
        <f t="shared" si="598"/>
        <v/>
      </c>
      <c r="D7053" s="82">
        <v>254.74</v>
      </c>
      <c r="E7053" s="94" t="s">
        <v>245</v>
      </c>
      <c r="F7053" s="84">
        <f t="shared" si="599"/>
        <v>310.7828</v>
      </c>
      <c r="G7053" s="95" t="s">
        <v>246</v>
      </c>
      <c r="H7053" s="69"/>
      <c r="I7053" s="187" t="s">
        <v>7565</v>
      </c>
      <c r="J7053" s="76"/>
      <c r="K7053" s="88"/>
      <c r="N7053" s="18"/>
      <c r="P7053" s="4">
        <v>175.0</v>
      </c>
      <c r="Q7053" s="4"/>
      <c r="R7053" s="4"/>
      <c r="S7053" s="21"/>
      <c r="T7053" s="21"/>
      <c r="V7053" s="89"/>
      <c r="Z7053" s="73"/>
      <c r="AA7053" s="73">
        <v>0.0</v>
      </c>
      <c r="AB7053" s="4"/>
      <c r="AC7053" s="74"/>
      <c r="AD7053" s="76"/>
      <c r="AE7053" s="75"/>
      <c r="AF7053" s="75"/>
      <c r="AJ7053" s="90"/>
      <c r="AK7053" s="18"/>
      <c r="AL7053" s="18">
        <f t="shared" si="600"/>
        <v>0</v>
      </c>
      <c r="AO7053" s="8">
        <v>3.870653744935354</v>
      </c>
      <c r="AP7053" s="197">
        <v>0.738</v>
      </c>
      <c r="AT7053" s="18"/>
      <c r="AU7053" s="91"/>
    </row>
    <row r="7054" ht="12.0" customHeight="1">
      <c r="A7054" s="97">
        <v>2501015.0</v>
      </c>
      <c r="B7054" s="92" t="s">
        <v>7566</v>
      </c>
      <c r="C7054" s="81" t="str">
        <f t="shared" si="598"/>
        <v/>
      </c>
      <c r="D7054" s="82">
        <v>254.74</v>
      </c>
      <c r="E7054" s="94" t="s">
        <v>245</v>
      </c>
      <c r="F7054" s="84">
        <f t="shared" si="599"/>
        <v>310.7828</v>
      </c>
      <c r="G7054" s="95" t="s">
        <v>246</v>
      </c>
      <c r="H7054" s="69"/>
      <c r="I7054" s="188"/>
      <c r="J7054" s="76"/>
      <c r="K7054" s="88"/>
      <c r="N7054" s="18"/>
      <c r="P7054" s="4">
        <v>175.0</v>
      </c>
      <c r="Q7054" s="4"/>
      <c r="R7054" s="4"/>
      <c r="S7054" s="21"/>
      <c r="T7054" s="21"/>
      <c r="V7054" s="89"/>
      <c r="Z7054" s="73"/>
      <c r="AA7054" s="73">
        <v>0.0</v>
      </c>
      <c r="AB7054" s="4"/>
      <c r="AC7054" s="74"/>
      <c r="AD7054" s="76"/>
      <c r="AE7054" s="75"/>
      <c r="AF7054" s="75"/>
      <c r="AJ7054" s="90"/>
      <c r="AK7054" s="18"/>
      <c r="AL7054" s="18">
        <f t="shared" si="600"/>
        <v>0</v>
      </c>
      <c r="AO7054" s="8">
        <v>1.02905598052662</v>
      </c>
      <c r="AP7054" s="197">
        <v>0.738</v>
      </c>
      <c r="AT7054" s="18"/>
      <c r="AU7054" s="91"/>
    </row>
    <row r="7055" ht="12.0" customHeight="1">
      <c r="A7055" s="97">
        <v>2501016.0</v>
      </c>
      <c r="B7055" s="92" t="s">
        <v>7567</v>
      </c>
      <c r="C7055" s="81" t="str">
        <f t="shared" si="598"/>
        <v/>
      </c>
      <c r="D7055" s="82">
        <v>529.47</v>
      </c>
      <c r="E7055" s="94" t="s">
        <v>245</v>
      </c>
      <c r="F7055" s="84">
        <f t="shared" si="599"/>
        <v>645.9534</v>
      </c>
      <c r="G7055" s="95" t="s">
        <v>246</v>
      </c>
      <c r="H7055" s="69"/>
      <c r="I7055" s="76"/>
      <c r="J7055" s="76"/>
      <c r="K7055" s="88"/>
      <c r="N7055" s="18"/>
      <c r="P7055" s="4">
        <v>175.0</v>
      </c>
      <c r="Q7055" s="4"/>
      <c r="R7055" s="4"/>
      <c r="S7055" s="21"/>
      <c r="T7055" s="21"/>
      <c r="V7055" s="89"/>
      <c r="Z7055" s="73"/>
      <c r="AA7055" s="73">
        <v>0.0</v>
      </c>
      <c r="AB7055" s="4"/>
      <c r="AC7055" s="74"/>
      <c r="AD7055" s="76"/>
      <c r="AE7055" s="75"/>
      <c r="AF7055" s="75"/>
      <c r="AJ7055" s="90"/>
      <c r="AK7055" s="18"/>
      <c r="AL7055" s="18">
        <f t="shared" si="600"/>
        <v>0</v>
      </c>
      <c r="AO7055" s="8">
        <v>6.45031186668552</v>
      </c>
      <c r="AP7055" s="197">
        <v>1.353</v>
      </c>
      <c r="AT7055" s="18"/>
      <c r="AU7055" s="91"/>
    </row>
    <row r="7056" ht="12.0" customHeight="1">
      <c r="A7056" s="97">
        <v>2501017.0</v>
      </c>
      <c r="B7056" s="92" t="s">
        <v>7568</v>
      </c>
      <c r="C7056" s="81" t="str">
        <f t="shared" si="598"/>
        <v/>
      </c>
      <c r="D7056" s="82">
        <v>529.47</v>
      </c>
      <c r="E7056" s="94" t="s">
        <v>245</v>
      </c>
      <c r="F7056" s="84">
        <f t="shared" si="599"/>
        <v>645.9534</v>
      </c>
      <c r="G7056" s="95" t="s">
        <v>246</v>
      </c>
      <c r="H7056" s="69"/>
      <c r="I7056" s="187" t="s">
        <v>7569</v>
      </c>
      <c r="J7056" s="76"/>
      <c r="K7056" s="88"/>
      <c r="N7056" s="18"/>
      <c r="P7056" s="4">
        <v>175.0</v>
      </c>
      <c r="Q7056" s="4"/>
      <c r="R7056" s="4"/>
      <c r="S7056" s="21"/>
      <c r="T7056" s="21"/>
      <c r="V7056" s="89"/>
      <c r="Z7056" s="73"/>
      <c r="AA7056" s="73">
        <v>0.0</v>
      </c>
      <c r="AB7056" s="4"/>
      <c r="AC7056" s="74"/>
      <c r="AD7056" s="76"/>
      <c r="AE7056" s="75"/>
      <c r="AF7056" s="75"/>
      <c r="AJ7056" s="90"/>
      <c r="AK7056" s="18"/>
      <c r="AL7056" s="18">
        <f t="shared" si="600"/>
        <v>0</v>
      </c>
      <c r="AO7056" s="8">
        <v>31.84841484175975</v>
      </c>
      <c r="AP7056" s="197">
        <v>1.353</v>
      </c>
      <c r="AT7056" s="18"/>
      <c r="AU7056" s="91"/>
    </row>
    <row r="7057" ht="12.0" customHeight="1">
      <c r="A7057" s="109">
        <v>2501018.0</v>
      </c>
      <c r="B7057" s="110" t="s">
        <v>7570</v>
      </c>
      <c r="C7057" s="81" t="str">
        <f t="shared" si="598"/>
        <v/>
      </c>
      <c r="D7057" s="82">
        <v>529.47</v>
      </c>
      <c r="E7057" s="121" t="s">
        <v>245</v>
      </c>
      <c r="F7057" s="128">
        <f t="shared" si="599"/>
        <v>645.9534</v>
      </c>
      <c r="G7057" s="112" t="s">
        <v>246</v>
      </c>
      <c r="H7057" s="69"/>
      <c r="I7057" s="193"/>
      <c r="J7057" s="76"/>
      <c r="K7057" s="88"/>
      <c r="N7057" s="18"/>
      <c r="P7057" s="4">
        <v>175.0</v>
      </c>
      <c r="Q7057" s="4"/>
      <c r="R7057" s="4"/>
      <c r="S7057" s="21"/>
      <c r="T7057" s="21"/>
      <c r="V7057" s="89"/>
      <c r="Z7057" s="73"/>
      <c r="AA7057" s="73">
        <v>0.0</v>
      </c>
      <c r="AB7057" s="4"/>
      <c r="AC7057" s="74"/>
      <c r="AD7057" s="76"/>
      <c r="AE7057" s="75"/>
      <c r="AF7057" s="75"/>
      <c r="AJ7057" s="90"/>
      <c r="AK7057" s="18"/>
      <c r="AL7057" s="18">
        <f t="shared" si="600"/>
        <v>0</v>
      </c>
      <c r="AO7057" s="8">
        <v>4.246455312234634</v>
      </c>
      <c r="AP7057" s="197">
        <v>1.353</v>
      </c>
      <c r="AT7057" s="18"/>
      <c r="AU7057" s="91"/>
    </row>
    <row r="7058" ht="60.0" customHeight="1">
      <c r="A7058" s="62">
        <v>266.0</v>
      </c>
      <c r="B7058" s="113" t="s">
        <v>7571</v>
      </c>
      <c r="C7058" s="66"/>
      <c r="D7058" s="82"/>
      <c r="E7058" s="66"/>
      <c r="F7058" s="114"/>
      <c r="G7058" s="68"/>
      <c r="H7058" s="69"/>
      <c r="I7058" s="70">
        <v>0.0</v>
      </c>
      <c r="J7058" s="71"/>
      <c r="K7058" s="71"/>
      <c r="N7058" s="18"/>
      <c r="P7058" s="4">
        <v>153.0</v>
      </c>
      <c r="Q7058" s="4"/>
      <c r="R7058" s="5"/>
      <c r="S7058" s="21"/>
      <c r="T7058" s="21"/>
      <c r="V7058" s="72"/>
      <c r="Z7058" s="73"/>
      <c r="AA7058" s="73"/>
      <c r="AB7058" s="4"/>
      <c r="AC7058" s="74"/>
      <c r="AD7058" s="76"/>
      <c r="AE7058" s="75"/>
      <c r="AF7058" s="75"/>
      <c r="AJ7058" s="90"/>
      <c r="AK7058" s="18"/>
      <c r="AL7058" s="18"/>
      <c r="AP7058" s="197"/>
      <c r="AT7058" s="18"/>
      <c r="AU7058" s="91"/>
    </row>
    <row r="7059" ht="12.0" customHeight="1">
      <c r="A7059" s="79">
        <v>2501096.0</v>
      </c>
      <c r="B7059" s="80" t="s">
        <v>7572</v>
      </c>
      <c r="C7059" s="81" t="str">
        <f t="shared" ref="C7059:C7070" si="601">IF(MROUND(AL7059/(AO7059*F7059),1)=0,"",MROUND(AL7059/(AO7059*F7059),1))</f>
        <v/>
      </c>
      <c r="D7059" s="82">
        <v>220.0</v>
      </c>
      <c r="E7059" s="83" t="s">
        <v>245</v>
      </c>
      <c r="F7059" s="84">
        <f t="shared" ref="F7059:F7070" si="602">D7059*1.22</f>
        <v>268.4</v>
      </c>
      <c r="G7059" s="85" t="s">
        <v>246</v>
      </c>
      <c r="H7059" s="69"/>
      <c r="I7059" s="87" t="s">
        <v>1735</v>
      </c>
      <c r="J7059" s="76"/>
      <c r="K7059" s="88"/>
      <c r="N7059" s="18"/>
      <c r="P7059" s="4">
        <v>153.0</v>
      </c>
      <c r="Q7059" s="4"/>
      <c r="R7059" s="4"/>
      <c r="S7059" s="21"/>
      <c r="T7059" s="21"/>
      <c r="V7059" s="89"/>
      <c r="Z7059" s="73"/>
      <c r="AA7059" s="73">
        <v>0.0</v>
      </c>
      <c r="AB7059" s="4"/>
      <c r="AC7059" s="74"/>
      <c r="AD7059" s="76"/>
      <c r="AE7059" s="75"/>
      <c r="AF7059" s="75"/>
      <c r="AJ7059" s="90"/>
      <c r="AK7059" s="18"/>
      <c r="AL7059" s="18">
        <f t="shared" ref="AL7059:AL7070" si="603">$I$7058/12</f>
        <v>0</v>
      </c>
      <c r="AO7059" s="8">
        <v>1.8713268469968953</v>
      </c>
      <c r="AP7059" s="197">
        <v>0.295</v>
      </c>
      <c r="AT7059" s="18"/>
      <c r="AU7059" s="91"/>
    </row>
    <row r="7060" ht="12.0" customHeight="1">
      <c r="A7060" s="97">
        <v>2501097.0</v>
      </c>
      <c r="B7060" s="92" t="s">
        <v>7573</v>
      </c>
      <c r="C7060" s="81" t="str">
        <f t="shared" si="601"/>
        <v/>
      </c>
      <c r="D7060" s="82">
        <v>220.0</v>
      </c>
      <c r="E7060" s="94" t="s">
        <v>507</v>
      </c>
      <c r="F7060" s="84">
        <f t="shared" si="602"/>
        <v>268.4</v>
      </c>
      <c r="G7060" s="95" t="s">
        <v>246</v>
      </c>
      <c r="H7060" s="69"/>
      <c r="I7060" s="187" t="s">
        <v>7574</v>
      </c>
      <c r="J7060" s="76"/>
      <c r="K7060" s="88"/>
      <c r="N7060" s="18"/>
      <c r="P7060" s="4">
        <v>153.0</v>
      </c>
      <c r="Q7060" s="4"/>
      <c r="R7060" s="4"/>
      <c r="S7060" s="21"/>
      <c r="T7060" s="21"/>
      <c r="V7060" s="89"/>
      <c r="Z7060" s="73"/>
      <c r="AA7060" s="73">
        <v>0.0</v>
      </c>
      <c r="AB7060" s="4"/>
      <c r="AC7060" s="74"/>
      <c r="AD7060" s="76"/>
      <c r="AE7060" s="75"/>
      <c r="AF7060" s="75"/>
      <c r="AJ7060" s="90"/>
      <c r="AK7060" s="18"/>
      <c r="AL7060" s="18">
        <f t="shared" si="603"/>
        <v>0</v>
      </c>
      <c r="AO7060" s="8">
        <v>4.2049815032518465</v>
      </c>
      <c r="AP7060" s="197">
        <v>0.295</v>
      </c>
      <c r="AT7060" s="18"/>
      <c r="AU7060" s="91"/>
    </row>
    <row r="7061" ht="12.0" customHeight="1">
      <c r="A7061" s="97">
        <v>2501098.0</v>
      </c>
      <c r="B7061" s="92" t="s">
        <v>7575</v>
      </c>
      <c r="C7061" s="81" t="str">
        <f t="shared" si="601"/>
        <v/>
      </c>
      <c r="D7061" s="82">
        <v>220.0</v>
      </c>
      <c r="E7061" s="94" t="s">
        <v>245</v>
      </c>
      <c r="F7061" s="84">
        <f t="shared" si="602"/>
        <v>268.4</v>
      </c>
      <c r="G7061" s="95" t="s">
        <v>246</v>
      </c>
      <c r="H7061" s="69"/>
      <c r="I7061" s="188"/>
      <c r="J7061" s="76"/>
      <c r="K7061" s="88"/>
      <c r="N7061" s="18"/>
      <c r="P7061" s="4">
        <v>153.0</v>
      </c>
      <c r="Q7061" s="4"/>
      <c r="R7061" s="4"/>
      <c r="S7061" s="21"/>
      <c r="T7061" s="21"/>
      <c r="V7061" s="89"/>
      <c r="Z7061" s="73"/>
      <c r="AA7061" s="73">
        <v>0.0</v>
      </c>
      <c r="AB7061" s="4"/>
      <c r="AC7061" s="74"/>
      <c r="AD7061" s="76"/>
      <c r="AE7061" s="75"/>
      <c r="AF7061" s="75"/>
      <c r="AJ7061" s="90"/>
      <c r="AK7061" s="18"/>
      <c r="AL7061" s="18">
        <f t="shared" si="603"/>
        <v>0</v>
      </c>
      <c r="AO7061" s="8">
        <v>1.2856957833683704</v>
      </c>
      <c r="AP7061" s="197">
        <v>0.295</v>
      </c>
      <c r="AT7061" s="18"/>
      <c r="AU7061" s="91"/>
    </row>
    <row r="7062" ht="12.0" customHeight="1">
      <c r="A7062" s="97">
        <v>2501099.0</v>
      </c>
      <c r="B7062" s="92" t="s">
        <v>7576</v>
      </c>
      <c r="C7062" s="81" t="str">
        <f t="shared" si="601"/>
        <v/>
      </c>
      <c r="D7062" s="82">
        <v>342.11</v>
      </c>
      <c r="E7062" s="94" t="s">
        <v>245</v>
      </c>
      <c r="F7062" s="84">
        <f t="shared" si="602"/>
        <v>417.3742</v>
      </c>
      <c r="G7062" s="95" t="s">
        <v>246</v>
      </c>
      <c r="H7062" s="69"/>
      <c r="I7062" s="76"/>
      <c r="J7062" s="76"/>
      <c r="K7062" s="88"/>
      <c r="N7062" s="18"/>
      <c r="P7062" s="4">
        <v>153.0</v>
      </c>
      <c r="Q7062" s="4"/>
      <c r="R7062" s="4"/>
      <c r="S7062" s="21"/>
      <c r="T7062" s="21"/>
      <c r="V7062" s="89"/>
      <c r="Z7062" s="73"/>
      <c r="AA7062" s="73">
        <v>0.0</v>
      </c>
      <c r="AB7062" s="4"/>
      <c r="AC7062" s="74"/>
      <c r="AD7062" s="76"/>
      <c r="AE7062" s="75"/>
      <c r="AF7062" s="75"/>
      <c r="AJ7062" s="90"/>
      <c r="AK7062" s="18"/>
      <c r="AL7062" s="18">
        <f t="shared" si="603"/>
        <v>0</v>
      </c>
      <c r="AO7062" s="8">
        <v>0.840926732975329</v>
      </c>
      <c r="AP7062" s="197">
        <v>0.56</v>
      </c>
      <c r="AT7062" s="18"/>
      <c r="AU7062" s="91"/>
    </row>
    <row r="7063" ht="12.0" customHeight="1">
      <c r="A7063" s="97">
        <v>2501100.0</v>
      </c>
      <c r="B7063" s="92" t="s">
        <v>7577</v>
      </c>
      <c r="C7063" s="81" t="str">
        <f t="shared" si="601"/>
        <v/>
      </c>
      <c r="D7063" s="82">
        <v>342.11</v>
      </c>
      <c r="E7063" s="94" t="s">
        <v>245</v>
      </c>
      <c r="F7063" s="84">
        <f t="shared" si="602"/>
        <v>417.3742</v>
      </c>
      <c r="G7063" s="95" t="s">
        <v>246</v>
      </c>
      <c r="H7063" s="69"/>
      <c r="I7063" s="187" t="s">
        <v>7578</v>
      </c>
      <c r="J7063" s="76"/>
      <c r="K7063" s="88"/>
      <c r="N7063" s="18"/>
      <c r="P7063" s="4">
        <v>153.0</v>
      </c>
      <c r="Q7063" s="4"/>
      <c r="R7063" s="4"/>
      <c r="S7063" s="21"/>
      <c r="T7063" s="21"/>
      <c r="V7063" s="89"/>
      <c r="Z7063" s="73"/>
      <c r="AA7063" s="73">
        <v>0.0</v>
      </c>
      <c r="AB7063" s="4"/>
      <c r="AC7063" s="74"/>
      <c r="AD7063" s="76"/>
      <c r="AE7063" s="75"/>
      <c r="AF7063" s="75"/>
      <c r="AJ7063" s="90"/>
      <c r="AK7063" s="18"/>
      <c r="AL7063" s="18">
        <f t="shared" si="603"/>
        <v>0</v>
      </c>
      <c r="AO7063" s="8">
        <v>0.7996903958066616</v>
      </c>
      <c r="AP7063" s="197">
        <v>0.56</v>
      </c>
      <c r="AT7063" s="18"/>
      <c r="AU7063" s="91"/>
    </row>
    <row r="7064" ht="12.0" customHeight="1">
      <c r="A7064" s="97">
        <v>2501101.0</v>
      </c>
      <c r="B7064" s="92" t="s">
        <v>7579</v>
      </c>
      <c r="C7064" s="81" t="str">
        <f t="shared" si="601"/>
        <v/>
      </c>
      <c r="D7064" s="82">
        <v>342.11</v>
      </c>
      <c r="E7064" s="94" t="s">
        <v>458</v>
      </c>
      <c r="F7064" s="84">
        <f t="shared" si="602"/>
        <v>417.3742</v>
      </c>
      <c r="G7064" s="95" t="s">
        <v>246</v>
      </c>
      <c r="H7064" s="69"/>
      <c r="I7064" s="188"/>
      <c r="J7064" s="76"/>
      <c r="K7064" s="88"/>
      <c r="N7064" s="18"/>
      <c r="P7064" s="4">
        <v>153.0</v>
      </c>
      <c r="Q7064" s="4"/>
      <c r="R7064" s="4"/>
      <c r="S7064" s="21"/>
      <c r="T7064" s="21"/>
      <c r="V7064" s="89"/>
      <c r="Z7064" s="73"/>
      <c r="AA7064" s="73">
        <v>0.0</v>
      </c>
      <c r="AB7064" s="4"/>
      <c r="AC7064" s="74"/>
      <c r="AD7064" s="76"/>
      <c r="AE7064" s="75"/>
      <c r="AF7064" s="75"/>
      <c r="AJ7064" s="90"/>
      <c r="AK7064" s="18"/>
      <c r="AL7064" s="18">
        <f t="shared" si="603"/>
        <v>0</v>
      </c>
      <c r="AO7064" s="8">
        <v>0.4048078156078047</v>
      </c>
      <c r="AP7064" s="197">
        <v>0.56</v>
      </c>
      <c r="AT7064" s="18"/>
      <c r="AU7064" s="91"/>
    </row>
    <row r="7065" ht="12.0" customHeight="1">
      <c r="A7065" s="97">
        <v>2501102.0</v>
      </c>
      <c r="B7065" s="92" t="s">
        <v>7580</v>
      </c>
      <c r="C7065" s="81" t="str">
        <f t="shared" si="601"/>
        <v/>
      </c>
      <c r="D7065" s="82">
        <v>466.32</v>
      </c>
      <c r="E7065" s="94" t="s">
        <v>245</v>
      </c>
      <c r="F7065" s="84">
        <f t="shared" si="602"/>
        <v>568.9104</v>
      </c>
      <c r="G7065" s="95" t="s">
        <v>274</v>
      </c>
      <c r="H7065" s="69"/>
      <c r="I7065" s="76"/>
      <c r="J7065" s="100"/>
      <c r="K7065" s="88"/>
      <c r="N7065" s="18"/>
      <c r="P7065" s="4">
        <v>153.0</v>
      </c>
      <c r="Q7065" s="4"/>
      <c r="R7065" s="4"/>
      <c r="S7065" s="21"/>
      <c r="T7065" s="21"/>
      <c r="V7065" s="89"/>
      <c r="Z7065" s="73"/>
      <c r="AA7065" s="73">
        <v>0.0</v>
      </c>
      <c r="AB7065" s="4"/>
      <c r="AC7065" s="74"/>
      <c r="AD7065" s="76"/>
      <c r="AE7065" s="75"/>
      <c r="AF7065" s="75"/>
      <c r="AJ7065" s="90"/>
      <c r="AK7065" s="18"/>
      <c r="AL7065" s="18">
        <f t="shared" si="603"/>
        <v>0</v>
      </c>
      <c r="AO7065" s="8">
        <v>0.7385391476774176</v>
      </c>
      <c r="AP7065" s="197">
        <v>1.115</v>
      </c>
      <c r="AT7065" s="18"/>
      <c r="AU7065" s="91"/>
    </row>
    <row r="7066" ht="12.0" customHeight="1">
      <c r="A7066" s="97">
        <v>2501103.0</v>
      </c>
      <c r="B7066" s="92" t="s">
        <v>7581</v>
      </c>
      <c r="C7066" s="81" t="str">
        <f t="shared" si="601"/>
        <v/>
      </c>
      <c r="D7066" s="82">
        <v>466.32</v>
      </c>
      <c r="E7066" s="94" t="s">
        <v>245</v>
      </c>
      <c r="F7066" s="84">
        <f t="shared" si="602"/>
        <v>568.9104</v>
      </c>
      <c r="G7066" s="95" t="s">
        <v>274</v>
      </c>
      <c r="H7066" s="69"/>
      <c r="I7066" s="187" t="s">
        <v>7582</v>
      </c>
      <c r="J7066" s="100"/>
      <c r="K7066" s="88"/>
      <c r="N7066" s="18"/>
      <c r="P7066" s="4">
        <v>153.0</v>
      </c>
      <c r="Q7066" s="4"/>
      <c r="R7066" s="4"/>
      <c r="S7066" s="21"/>
      <c r="T7066" s="21"/>
      <c r="V7066" s="89"/>
      <c r="Z7066" s="73"/>
      <c r="AA7066" s="73">
        <v>0.0</v>
      </c>
      <c r="AB7066" s="4"/>
      <c r="AC7066" s="74"/>
      <c r="AD7066" s="76"/>
      <c r="AE7066" s="75"/>
      <c r="AF7066" s="75"/>
      <c r="AJ7066" s="90"/>
      <c r="AK7066" s="18"/>
      <c r="AL7066" s="18">
        <f t="shared" si="603"/>
        <v>0</v>
      </c>
      <c r="AO7066" s="8">
        <v>0.899350091123307</v>
      </c>
      <c r="AP7066" s="197">
        <v>1.115</v>
      </c>
      <c r="AT7066" s="18"/>
      <c r="AU7066" s="91"/>
    </row>
    <row r="7067" ht="12.0" customHeight="1">
      <c r="A7067" s="97">
        <v>2501104.0</v>
      </c>
      <c r="B7067" s="92" t="s">
        <v>7583</v>
      </c>
      <c r="C7067" s="81" t="str">
        <f t="shared" si="601"/>
        <v/>
      </c>
      <c r="D7067" s="82">
        <v>466.32</v>
      </c>
      <c r="E7067" s="94" t="s">
        <v>245</v>
      </c>
      <c r="F7067" s="84">
        <f t="shared" si="602"/>
        <v>568.9104</v>
      </c>
      <c r="G7067" s="95" t="s">
        <v>274</v>
      </c>
      <c r="H7067" s="69"/>
      <c r="I7067" s="188"/>
      <c r="J7067" s="100"/>
      <c r="K7067" s="88"/>
      <c r="N7067" s="18"/>
      <c r="P7067" s="4">
        <v>153.0</v>
      </c>
      <c r="Q7067" s="4"/>
      <c r="R7067" s="4"/>
      <c r="S7067" s="21"/>
      <c r="T7067" s="21"/>
      <c r="V7067" s="89"/>
      <c r="Z7067" s="73"/>
      <c r="AA7067" s="73">
        <v>0.0</v>
      </c>
      <c r="AB7067" s="4"/>
      <c r="AC7067" s="74"/>
      <c r="AD7067" s="76"/>
      <c r="AE7067" s="75"/>
      <c r="AF7067" s="75"/>
      <c r="AJ7067" s="90"/>
      <c r="AK7067" s="18"/>
      <c r="AL7067" s="18">
        <f t="shared" si="603"/>
        <v>0</v>
      </c>
      <c r="AO7067" s="8">
        <v>0.3926739834482045</v>
      </c>
      <c r="AP7067" s="197">
        <v>1.115</v>
      </c>
      <c r="AT7067" s="18"/>
      <c r="AU7067" s="91"/>
    </row>
    <row r="7068" ht="12.0" customHeight="1">
      <c r="A7068" s="97">
        <v>2503022.0</v>
      </c>
      <c r="B7068" s="92" t="s">
        <v>7584</v>
      </c>
      <c r="C7068" s="81" t="str">
        <f t="shared" si="601"/>
        <v/>
      </c>
      <c r="D7068" s="82">
        <v>563.16</v>
      </c>
      <c r="E7068" s="94" t="s">
        <v>245</v>
      </c>
      <c r="F7068" s="84">
        <f t="shared" si="602"/>
        <v>687.0552</v>
      </c>
      <c r="G7068" s="95" t="s">
        <v>246</v>
      </c>
      <c r="H7068" s="69"/>
      <c r="I7068" s="76"/>
      <c r="J7068" s="76"/>
      <c r="K7068" s="88"/>
      <c r="N7068" s="18"/>
      <c r="P7068" s="4">
        <v>153.0</v>
      </c>
      <c r="Q7068" s="4"/>
      <c r="R7068" s="4"/>
      <c r="S7068" s="21"/>
      <c r="T7068" s="21"/>
      <c r="V7068" s="89"/>
      <c r="Z7068" s="73"/>
      <c r="AA7068" s="73">
        <v>0.0</v>
      </c>
      <c r="AB7068" s="4"/>
      <c r="AC7068" s="74"/>
      <c r="AD7068" s="76"/>
      <c r="AE7068" s="75"/>
      <c r="AF7068" s="75"/>
      <c r="AJ7068" s="90"/>
      <c r="AK7068" s="18"/>
      <c r="AL7068" s="18">
        <f t="shared" si="603"/>
        <v>0</v>
      </c>
      <c r="AO7068" s="8">
        <v>6.263970565272643</v>
      </c>
      <c r="AP7068" s="197">
        <v>1.115</v>
      </c>
      <c r="AT7068" s="18"/>
      <c r="AU7068" s="91"/>
    </row>
    <row r="7069" ht="12.0" customHeight="1">
      <c r="A7069" s="97">
        <v>2503023.0</v>
      </c>
      <c r="B7069" s="92" t="s">
        <v>7585</v>
      </c>
      <c r="C7069" s="81" t="str">
        <f t="shared" si="601"/>
        <v/>
      </c>
      <c r="D7069" s="82">
        <v>563.16</v>
      </c>
      <c r="E7069" s="94" t="s">
        <v>245</v>
      </c>
      <c r="F7069" s="84">
        <f t="shared" si="602"/>
        <v>687.0552</v>
      </c>
      <c r="G7069" s="95" t="s">
        <v>246</v>
      </c>
      <c r="H7069" s="69"/>
      <c r="I7069" s="187" t="s">
        <v>7586</v>
      </c>
      <c r="J7069" s="76"/>
      <c r="K7069" s="88"/>
      <c r="N7069" s="18"/>
      <c r="P7069" s="4">
        <v>153.0</v>
      </c>
      <c r="Q7069" s="4"/>
      <c r="R7069" s="4"/>
      <c r="S7069" s="21"/>
      <c r="T7069" s="21"/>
      <c r="V7069" s="89"/>
      <c r="Z7069" s="73"/>
      <c r="AA7069" s="73">
        <v>0.0</v>
      </c>
      <c r="AB7069" s="4"/>
      <c r="AC7069" s="74"/>
      <c r="AD7069" s="76"/>
      <c r="AE7069" s="75"/>
      <c r="AF7069" s="75"/>
      <c r="AJ7069" s="90"/>
      <c r="AK7069" s="18"/>
      <c r="AL7069" s="18">
        <f t="shared" si="603"/>
        <v>0</v>
      </c>
      <c r="AO7069" s="8">
        <v>5.649855803971404</v>
      </c>
      <c r="AP7069" s="197">
        <v>1.115</v>
      </c>
      <c r="AT7069" s="18"/>
      <c r="AU7069" s="91"/>
    </row>
    <row r="7070" ht="12.0" customHeight="1">
      <c r="A7070" s="109">
        <v>2503024.0</v>
      </c>
      <c r="B7070" s="110" t="s">
        <v>7587</v>
      </c>
      <c r="C7070" s="81" t="str">
        <f t="shared" si="601"/>
        <v/>
      </c>
      <c r="D7070" s="82">
        <v>563.16</v>
      </c>
      <c r="E7070" s="121" t="s">
        <v>245</v>
      </c>
      <c r="F7070" s="128">
        <f t="shared" si="602"/>
        <v>687.0552</v>
      </c>
      <c r="G7070" s="112" t="s">
        <v>246</v>
      </c>
      <c r="H7070" s="69"/>
      <c r="I7070" s="193"/>
      <c r="J7070" s="76"/>
      <c r="K7070" s="88"/>
      <c r="N7070" s="18"/>
      <c r="P7070" s="4">
        <v>153.0</v>
      </c>
      <c r="Q7070" s="4"/>
      <c r="R7070" s="4"/>
      <c r="S7070" s="21"/>
      <c r="T7070" s="21"/>
      <c r="V7070" s="89"/>
      <c r="Z7070" s="73"/>
      <c r="AA7070" s="73">
        <v>0.0</v>
      </c>
      <c r="AB7070" s="4"/>
      <c r="AC7070" s="74"/>
      <c r="AD7070" s="76"/>
      <c r="AE7070" s="75"/>
      <c r="AF7070" s="75"/>
      <c r="AJ7070" s="90"/>
      <c r="AK7070" s="18"/>
      <c r="AL7070" s="18">
        <f t="shared" si="603"/>
        <v>0</v>
      </c>
      <c r="AO7070" s="8">
        <v>5.238957200046211</v>
      </c>
      <c r="AP7070" s="197">
        <v>1.115</v>
      </c>
      <c r="AT7070" s="18"/>
      <c r="AU7070" s="91"/>
    </row>
    <row r="7071" ht="60.0" customHeight="1">
      <c r="A7071" s="62">
        <v>267.0</v>
      </c>
      <c r="B7071" s="113" t="s">
        <v>7588</v>
      </c>
      <c r="C7071" s="66"/>
      <c r="D7071" s="82"/>
      <c r="E7071" s="66"/>
      <c r="F7071" s="114"/>
      <c r="G7071" s="68"/>
      <c r="H7071" s="69"/>
      <c r="I7071" s="70">
        <v>0.0</v>
      </c>
      <c r="J7071" s="71"/>
      <c r="K7071" s="71"/>
      <c r="N7071" s="18"/>
      <c r="P7071" s="4">
        <v>169.0</v>
      </c>
      <c r="Q7071" s="4"/>
      <c r="R7071" s="5"/>
      <c r="S7071" s="21"/>
      <c r="T7071" s="21"/>
      <c r="V7071" s="72"/>
      <c r="Z7071" s="73"/>
      <c r="AA7071" s="73"/>
      <c r="AB7071" s="4"/>
      <c r="AC7071" s="74"/>
      <c r="AD7071" s="76"/>
      <c r="AE7071" s="75"/>
      <c r="AF7071" s="75"/>
      <c r="AJ7071" s="90"/>
      <c r="AK7071" s="18"/>
      <c r="AL7071" s="18"/>
      <c r="AP7071" s="197"/>
      <c r="AT7071" s="18"/>
      <c r="AU7071" s="91"/>
    </row>
    <row r="7072" ht="12.0" customHeight="1">
      <c r="A7072" s="79">
        <v>2501087.0</v>
      </c>
      <c r="B7072" s="80" t="s">
        <v>7589</v>
      </c>
      <c r="C7072" s="81" t="str">
        <f t="shared" ref="C7072:C7083" si="604">IF(MROUND(AL7072/(AO7072*F7072),1)=0,"",MROUND(AL7072/(AO7072*F7072),1))</f>
        <v/>
      </c>
      <c r="D7072" s="82">
        <v>220.0</v>
      </c>
      <c r="E7072" s="83" t="s">
        <v>245</v>
      </c>
      <c r="F7072" s="84">
        <f t="shared" ref="F7072:F7083" si="605">D7072*1.22</f>
        <v>268.4</v>
      </c>
      <c r="G7072" s="85" t="s">
        <v>246</v>
      </c>
      <c r="H7072" s="69"/>
      <c r="I7072" s="87" t="s">
        <v>1735</v>
      </c>
      <c r="J7072" s="76"/>
      <c r="K7072" s="88"/>
      <c r="N7072" s="18"/>
      <c r="P7072" s="4">
        <v>169.0</v>
      </c>
      <c r="Q7072" s="4"/>
      <c r="R7072" s="4"/>
      <c r="S7072" s="21"/>
      <c r="T7072" s="21"/>
      <c r="V7072" s="89"/>
      <c r="Z7072" s="73"/>
      <c r="AA7072" s="73">
        <v>0.0</v>
      </c>
      <c r="AB7072" s="4"/>
      <c r="AC7072" s="74"/>
      <c r="AD7072" s="76"/>
      <c r="AE7072" s="75"/>
      <c r="AF7072" s="75"/>
      <c r="AJ7072" s="90"/>
      <c r="AK7072" s="18"/>
      <c r="AL7072" s="18">
        <f t="shared" ref="AL7072:AL7083" si="606">$I$7071/12</f>
        <v>0</v>
      </c>
      <c r="AO7072" s="8">
        <v>1.7814853950057075</v>
      </c>
      <c r="AP7072" s="197">
        <v>0.295</v>
      </c>
      <c r="AT7072" s="18"/>
      <c r="AU7072" s="91"/>
    </row>
    <row r="7073" ht="12.0" customHeight="1">
      <c r="A7073" s="97">
        <v>2501088.0</v>
      </c>
      <c r="B7073" s="92" t="s">
        <v>7590</v>
      </c>
      <c r="C7073" s="81" t="str">
        <f t="shared" si="604"/>
        <v/>
      </c>
      <c r="D7073" s="82">
        <v>220.0</v>
      </c>
      <c r="E7073" s="94" t="s">
        <v>245</v>
      </c>
      <c r="F7073" s="84">
        <f t="shared" si="605"/>
        <v>268.4</v>
      </c>
      <c r="G7073" s="95" t="s">
        <v>246</v>
      </c>
      <c r="H7073" s="69"/>
      <c r="I7073" s="187" t="s">
        <v>7591</v>
      </c>
      <c r="J7073" s="76"/>
      <c r="K7073" s="88"/>
      <c r="N7073" s="18"/>
      <c r="P7073" s="4">
        <v>169.0</v>
      </c>
      <c r="Q7073" s="4"/>
      <c r="R7073" s="4"/>
      <c r="S7073" s="21"/>
      <c r="T7073" s="21"/>
      <c r="V7073" s="89"/>
      <c r="Z7073" s="73"/>
      <c r="AA7073" s="73">
        <v>0.0</v>
      </c>
      <c r="AB7073" s="4"/>
      <c r="AC7073" s="74"/>
      <c r="AD7073" s="76"/>
      <c r="AE7073" s="75"/>
      <c r="AF7073" s="75"/>
      <c r="AJ7073" s="90"/>
      <c r="AK7073" s="18"/>
      <c r="AL7073" s="18">
        <f t="shared" si="606"/>
        <v>0</v>
      </c>
      <c r="AO7073" s="8">
        <v>2.3192923067055435</v>
      </c>
      <c r="AP7073" s="197">
        <v>0.295</v>
      </c>
      <c r="AT7073" s="18"/>
      <c r="AU7073" s="91"/>
    </row>
    <row r="7074" ht="12.0" customHeight="1">
      <c r="A7074" s="97">
        <v>2501089.0</v>
      </c>
      <c r="B7074" s="92" t="s">
        <v>7592</v>
      </c>
      <c r="C7074" s="81" t="str">
        <f t="shared" si="604"/>
        <v/>
      </c>
      <c r="D7074" s="82">
        <v>220.0</v>
      </c>
      <c r="E7074" s="94" t="s">
        <v>245</v>
      </c>
      <c r="F7074" s="84">
        <f t="shared" si="605"/>
        <v>268.4</v>
      </c>
      <c r="G7074" s="95" t="s">
        <v>246</v>
      </c>
      <c r="H7074" s="69"/>
      <c r="I7074" s="188"/>
      <c r="J7074" s="76"/>
      <c r="K7074" s="88"/>
      <c r="N7074" s="18"/>
      <c r="P7074" s="4">
        <v>169.0</v>
      </c>
      <c r="Q7074" s="4"/>
      <c r="R7074" s="4"/>
      <c r="S7074" s="21"/>
      <c r="T7074" s="21"/>
      <c r="V7074" s="89"/>
      <c r="Z7074" s="73"/>
      <c r="AA7074" s="73">
        <v>0.0</v>
      </c>
      <c r="AB7074" s="4"/>
      <c r="AC7074" s="74"/>
      <c r="AD7074" s="76"/>
      <c r="AE7074" s="75"/>
      <c r="AF7074" s="75"/>
      <c r="AJ7074" s="90"/>
      <c r="AK7074" s="18"/>
      <c r="AL7074" s="18">
        <f t="shared" si="606"/>
        <v>0</v>
      </c>
      <c r="AO7074" s="8">
        <v>0.9595822970756738</v>
      </c>
      <c r="AP7074" s="197">
        <v>0.295</v>
      </c>
      <c r="AT7074" s="18"/>
      <c r="AU7074" s="91"/>
    </row>
    <row r="7075" ht="12.0" customHeight="1">
      <c r="A7075" s="97">
        <v>2501090.0</v>
      </c>
      <c r="B7075" s="92" t="s">
        <v>7593</v>
      </c>
      <c r="C7075" s="81" t="str">
        <f t="shared" si="604"/>
        <v/>
      </c>
      <c r="D7075" s="82">
        <v>342.11</v>
      </c>
      <c r="E7075" s="94" t="s">
        <v>245</v>
      </c>
      <c r="F7075" s="84">
        <f t="shared" si="605"/>
        <v>417.3742</v>
      </c>
      <c r="G7075" s="95" t="s">
        <v>274</v>
      </c>
      <c r="H7075" s="69"/>
      <c r="I7075" s="76"/>
      <c r="J7075" s="100"/>
      <c r="K7075" s="88"/>
      <c r="N7075" s="18"/>
      <c r="P7075" s="4">
        <v>169.0</v>
      </c>
      <c r="Q7075" s="4"/>
      <c r="R7075" s="4"/>
      <c r="S7075" s="21"/>
      <c r="T7075" s="21"/>
      <c r="V7075" s="89"/>
      <c r="Z7075" s="73"/>
      <c r="AA7075" s="73">
        <v>0.0</v>
      </c>
      <c r="AB7075" s="4"/>
      <c r="AC7075" s="74"/>
      <c r="AD7075" s="76"/>
      <c r="AE7075" s="75"/>
      <c r="AF7075" s="75"/>
      <c r="AJ7075" s="90"/>
      <c r="AK7075" s="18"/>
      <c r="AL7075" s="18">
        <f t="shared" si="606"/>
        <v>0</v>
      </c>
      <c r="AO7075" s="8">
        <v>0.833538053620821</v>
      </c>
      <c r="AP7075" s="197">
        <v>0.56</v>
      </c>
      <c r="AT7075" s="18"/>
      <c r="AU7075" s="91"/>
    </row>
    <row r="7076" ht="12.0" customHeight="1">
      <c r="A7076" s="97">
        <v>2501091.0</v>
      </c>
      <c r="B7076" s="92" t="s">
        <v>7594</v>
      </c>
      <c r="C7076" s="81" t="str">
        <f t="shared" si="604"/>
        <v/>
      </c>
      <c r="D7076" s="82">
        <v>342.11</v>
      </c>
      <c r="E7076" s="94" t="s">
        <v>245</v>
      </c>
      <c r="F7076" s="84">
        <f t="shared" si="605"/>
        <v>417.3742</v>
      </c>
      <c r="G7076" s="95" t="s">
        <v>274</v>
      </c>
      <c r="H7076" s="69"/>
      <c r="I7076" s="187" t="s">
        <v>7595</v>
      </c>
      <c r="J7076" s="100"/>
      <c r="K7076" s="88"/>
      <c r="N7076" s="18"/>
      <c r="P7076" s="4">
        <v>169.0</v>
      </c>
      <c r="Q7076" s="4"/>
      <c r="R7076" s="4"/>
      <c r="S7076" s="21"/>
      <c r="T7076" s="21"/>
      <c r="V7076" s="89"/>
      <c r="Z7076" s="73"/>
      <c r="AA7076" s="73">
        <v>0.0</v>
      </c>
      <c r="AB7076" s="4"/>
      <c r="AC7076" s="74"/>
      <c r="AD7076" s="76"/>
      <c r="AE7076" s="75"/>
      <c r="AF7076" s="75"/>
      <c r="AJ7076" s="90"/>
      <c r="AK7076" s="18"/>
      <c r="AL7076" s="18">
        <f t="shared" si="606"/>
        <v>0</v>
      </c>
      <c r="AO7076" s="8">
        <v>0.6671137183609289</v>
      </c>
      <c r="AP7076" s="197">
        <v>0.56</v>
      </c>
      <c r="AT7076" s="18"/>
      <c r="AU7076" s="91"/>
    </row>
    <row r="7077" ht="12.0" customHeight="1">
      <c r="A7077" s="97">
        <v>2501092.0</v>
      </c>
      <c r="B7077" s="92" t="s">
        <v>7596</v>
      </c>
      <c r="C7077" s="81" t="str">
        <f t="shared" si="604"/>
        <v/>
      </c>
      <c r="D7077" s="82">
        <v>342.11</v>
      </c>
      <c r="E7077" s="94" t="s">
        <v>245</v>
      </c>
      <c r="F7077" s="84">
        <f t="shared" si="605"/>
        <v>417.3742</v>
      </c>
      <c r="G7077" s="95" t="s">
        <v>274</v>
      </c>
      <c r="H7077" s="69"/>
      <c r="I7077" s="188"/>
      <c r="J7077" s="100"/>
      <c r="K7077" s="88"/>
      <c r="N7077" s="18"/>
      <c r="P7077" s="4">
        <v>169.0</v>
      </c>
      <c r="Q7077" s="4"/>
      <c r="R7077" s="4"/>
      <c r="S7077" s="21"/>
      <c r="T7077" s="21"/>
      <c r="V7077" s="89"/>
      <c r="Z7077" s="73"/>
      <c r="AA7077" s="73">
        <v>0.0</v>
      </c>
      <c r="AB7077" s="4"/>
      <c r="AC7077" s="74"/>
      <c r="AD7077" s="76"/>
      <c r="AE7077" s="75"/>
      <c r="AF7077" s="75"/>
      <c r="AJ7077" s="90"/>
      <c r="AK7077" s="18"/>
      <c r="AL7077" s="18">
        <f t="shared" si="606"/>
        <v>0</v>
      </c>
      <c r="AO7077" s="8">
        <v>0.40852905645723897</v>
      </c>
      <c r="AP7077" s="197">
        <v>0.56</v>
      </c>
      <c r="AT7077" s="18"/>
      <c r="AU7077" s="91"/>
    </row>
    <row r="7078" ht="12.0" customHeight="1">
      <c r="A7078" s="97">
        <v>2501093.0</v>
      </c>
      <c r="B7078" s="92" t="s">
        <v>7597</v>
      </c>
      <c r="C7078" s="81" t="str">
        <f t="shared" si="604"/>
        <v/>
      </c>
      <c r="D7078" s="82">
        <v>466.32</v>
      </c>
      <c r="E7078" s="94" t="s">
        <v>245</v>
      </c>
      <c r="F7078" s="84">
        <f t="shared" si="605"/>
        <v>568.9104</v>
      </c>
      <c r="G7078" s="95" t="s">
        <v>246</v>
      </c>
      <c r="H7078" s="69"/>
      <c r="I7078" s="76"/>
      <c r="J7078" s="76"/>
      <c r="K7078" s="88"/>
      <c r="N7078" s="18"/>
      <c r="P7078" s="4">
        <v>169.0</v>
      </c>
      <c r="Q7078" s="4"/>
      <c r="R7078" s="4"/>
      <c r="S7078" s="21"/>
      <c r="T7078" s="21"/>
      <c r="V7078" s="89"/>
      <c r="Z7078" s="73"/>
      <c r="AA7078" s="73">
        <v>0.0</v>
      </c>
      <c r="AB7078" s="4"/>
      <c r="AC7078" s="74"/>
      <c r="AD7078" s="76"/>
      <c r="AE7078" s="75"/>
      <c r="AF7078" s="75"/>
      <c r="AJ7078" s="90"/>
      <c r="AK7078" s="18"/>
      <c r="AL7078" s="18">
        <f t="shared" si="606"/>
        <v>0</v>
      </c>
      <c r="AO7078" s="8">
        <v>1.157533796569512</v>
      </c>
      <c r="AP7078" s="197">
        <v>1.115</v>
      </c>
      <c r="AT7078" s="18"/>
      <c r="AU7078" s="91"/>
    </row>
    <row r="7079" ht="12.0" customHeight="1">
      <c r="A7079" s="97">
        <v>2501094.0</v>
      </c>
      <c r="B7079" s="92" t="s">
        <v>7598</v>
      </c>
      <c r="C7079" s="81" t="str">
        <f t="shared" si="604"/>
        <v/>
      </c>
      <c r="D7079" s="82">
        <v>466.32</v>
      </c>
      <c r="E7079" s="94" t="s">
        <v>245</v>
      </c>
      <c r="F7079" s="84">
        <f t="shared" si="605"/>
        <v>568.9104</v>
      </c>
      <c r="G7079" s="95" t="s">
        <v>246</v>
      </c>
      <c r="H7079" s="69"/>
      <c r="I7079" s="187" t="s">
        <v>7599</v>
      </c>
      <c r="J7079" s="76"/>
      <c r="K7079" s="88"/>
      <c r="N7079" s="18"/>
      <c r="P7079" s="4">
        <v>169.0</v>
      </c>
      <c r="Q7079" s="4"/>
      <c r="R7079" s="4"/>
      <c r="S7079" s="21"/>
      <c r="T7079" s="21"/>
      <c r="V7079" s="89"/>
      <c r="Z7079" s="73"/>
      <c r="AA7079" s="73">
        <v>0.0</v>
      </c>
      <c r="AB7079" s="4"/>
      <c r="AC7079" s="74"/>
      <c r="AD7079" s="76"/>
      <c r="AE7079" s="75"/>
      <c r="AF7079" s="75"/>
      <c r="AJ7079" s="90"/>
      <c r="AK7079" s="18"/>
      <c r="AL7079" s="18">
        <f t="shared" si="606"/>
        <v>0</v>
      </c>
      <c r="AO7079" s="8">
        <v>0.8253863657030811</v>
      </c>
      <c r="AP7079" s="197">
        <v>1.115</v>
      </c>
      <c r="AT7079" s="18"/>
      <c r="AU7079" s="91"/>
    </row>
    <row r="7080" ht="12.0" customHeight="1">
      <c r="A7080" s="97">
        <v>2501095.0</v>
      </c>
      <c r="B7080" s="92" t="s">
        <v>7600</v>
      </c>
      <c r="C7080" s="81" t="str">
        <f t="shared" si="604"/>
        <v/>
      </c>
      <c r="D7080" s="82">
        <v>466.32</v>
      </c>
      <c r="E7080" s="94" t="s">
        <v>245</v>
      </c>
      <c r="F7080" s="84">
        <f t="shared" si="605"/>
        <v>568.9104</v>
      </c>
      <c r="G7080" s="95" t="s">
        <v>246</v>
      </c>
      <c r="H7080" s="69"/>
      <c r="I7080" s="188"/>
      <c r="J7080" s="76"/>
      <c r="K7080" s="88"/>
      <c r="N7080" s="18"/>
      <c r="P7080" s="4">
        <v>169.0</v>
      </c>
      <c r="Q7080" s="4"/>
      <c r="R7080" s="4"/>
      <c r="S7080" s="21"/>
      <c r="T7080" s="21"/>
      <c r="V7080" s="89"/>
      <c r="Z7080" s="73"/>
      <c r="AA7080" s="73">
        <v>0.0</v>
      </c>
      <c r="AB7080" s="4"/>
      <c r="AC7080" s="74"/>
      <c r="AD7080" s="76"/>
      <c r="AE7080" s="75"/>
      <c r="AF7080" s="75"/>
      <c r="AJ7080" s="90"/>
      <c r="AK7080" s="18"/>
      <c r="AL7080" s="18">
        <f t="shared" si="606"/>
        <v>0</v>
      </c>
      <c r="AO7080" s="8">
        <v>0.423010512422829</v>
      </c>
      <c r="AP7080" s="197">
        <v>1.115</v>
      </c>
      <c r="AT7080" s="18"/>
      <c r="AU7080" s="91"/>
    </row>
    <row r="7081" ht="12.0" customHeight="1">
      <c r="A7081" s="97">
        <v>2503019.0</v>
      </c>
      <c r="B7081" s="92" t="s">
        <v>7601</v>
      </c>
      <c r="C7081" s="81" t="str">
        <f t="shared" si="604"/>
        <v/>
      </c>
      <c r="D7081" s="82">
        <v>563.16</v>
      </c>
      <c r="E7081" s="94" t="s">
        <v>245</v>
      </c>
      <c r="F7081" s="84">
        <f t="shared" si="605"/>
        <v>687.0552</v>
      </c>
      <c r="G7081" s="95" t="s">
        <v>246</v>
      </c>
      <c r="H7081" s="69"/>
      <c r="I7081" s="76"/>
      <c r="J7081" s="76"/>
      <c r="K7081" s="88"/>
      <c r="N7081" s="18"/>
      <c r="P7081" s="4">
        <v>169.0</v>
      </c>
      <c r="Q7081" s="4"/>
      <c r="R7081" s="4"/>
      <c r="S7081" s="21"/>
      <c r="T7081" s="21"/>
      <c r="V7081" s="89"/>
      <c r="Z7081" s="73"/>
      <c r="AA7081" s="73">
        <v>0.0</v>
      </c>
      <c r="AB7081" s="4"/>
      <c r="AC7081" s="74"/>
      <c r="AD7081" s="76"/>
      <c r="AE7081" s="75"/>
      <c r="AF7081" s="75"/>
      <c r="AJ7081" s="90"/>
      <c r="AK7081" s="18"/>
      <c r="AL7081" s="18">
        <f t="shared" si="606"/>
        <v>0</v>
      </c>
      <c r="AO7081" s="8">
        <v>7.741870666197027</v>
      </c>
      <c r="AP7081" s="197">
        <v>1.115</v>
      </c>
      <c r="AT7081" s="18"/>
      <c r="AU7081" s="91"/>
    </row>
    <row r="7082" ht="12.0" customHeight="1">
      <c r="A7082" s="97">
        <v>2503020.0</v>
      </c>
      <c r="B7082" s="92" t="s">
        <v>7602</v>
      </c>
      <c r="C7082" s="81" t="str">
        <f t="shared" si="604"/>
        <v/>
      </c>
      <c r="D7082" s="82">
        <v>563.16</v>
      </c>
      <c r="E7082" s="94" t="s">
        <v>245</v>
      </c>
      <c r="F7082" s="84">
        <f t="shared" si="605"/>
        <v>687.0552</v>
      </c>
      <c r="G7082" s="95" t="s">
        <v>246</v>
      </c>
      <c r="H7082" s="69"/>
      <c r="I7082" s="187" t="s">
        <v>7603</v>
      </c>
      <c r="J7082" s="76"/>
      <c r="K7082" s="88"/>
      <c r="N7082" s="18"/>
      <c r="P7082" s="4">
        <v>169.0</v>
      </c>
      <c r="Q7082" s="4"/>
      <c r="R7082" s="4"/>
      <c r="S7082" s="21"/>
      <c r="T7082" s="21"/>
      <c r="V7082" s="89"/>
      <c r="Z7082" s="73"/>
      <c r="AA7082" s="73">
        <v>0.0</v>
      </c>
      <c r="AB7082" s="4"/>
      <c r="AC7082" s="74"/>
      <c r="AD7082" s="76"/>
      <c r="AE7082" s="75"/>
      <c r="AF7082" s="75"/>
      <c r="AJ7082" s="90"/>
      <c r="AK7082" s="18"/>
      <c r="AL7082" s="18">
        <f t="shared" si="606"/>
        <v>0</v>
      </c>
      <c r="AO7082" s="8">
        <v>10.111831074216525</v>
      </c>
      <c r="AP7082" s="197">
        <v>1.115</v>
      </c>
      <c r="AT7082" s="18"/>
      <c r="AU7082" s="91"/>
    </row>
    <row r="7083" ht="12.0" customHeight="1">
      <c r="A7083" s="109">
        <v>2503021.0</v>
      </c>
      <c r="B7083" s="110" t="s">
        <v>7604</v>
      </c>
      <c r="C7083" s="81" t="str">
        <f t="shared" si="604"/>
        <v/>
      </c>
      <c r="D7083" s="82">
        <v>563.16</v>
      </c>
      <c r="E7083" s="121" t="s">
        <v>245</v>
      </c>
      <c r="F7083" s="128">
        <f t="shared" si="605"/>
        <v>687.0552</v>
      </c>
      <c r="G7083" s="112" t="s">
        <v>246</v>
      </c>
      <c r="H7083" s="69"/>
      <c r="I7083" s="193"/>
      <c r="J7083" s="76"/>
      <c r="K7083" s="88"/>
      <c r="N7083" s="18"/>
      <c r="P7083" s="4">
        <v>169.0</v>
      </c>
      <c r="Q7083" s="4"/>
      <c r="R7083" s="4"/>
      <c r="S7083" s="21"/>
      <c r="T7083" s="21"/>
      <c r="V7083" s="89"/>
      <c r="Z7083" s="73"/>
      <c r="AA7083" s="73">
        <v>0.0</v>
      </c>
      <c r="AB7083" s="4"/>
      <c r="AC7083" s="74"/>
      <c r="AD7083" s="76"/>
      <c r="AE7083" s="75"/>
      <c r="AF7083" s="75"/>
      <c r="AJ7083" s="90"/>
      <c r="AK7083" s="18"/>
      <c r="AL7083" s="18">
        <f t="shared" si="606"/>
        <v>0</v>
      </c>
      <c r="AO7083" s="8">
        <v>6.606396301821463</v>
      </c>
      <c r="AP7083" s="197">
        <v>1.115</v>
      </c>
      <c r="AT7083" s="18"/>
      <c r="AU7083" s="91"/>
    </row>
    <row r="7084" ht="60.0" customHeight="1">
      <c r="A7084" s="62">
        <v>268.0</v>
      </c>
      <c r="B7084" s="113" t="s">
        <v>7605</v>
      </c>
      <c r="C7084" s="66"/>
      <c r="D7084" s="82"/>
      <c r="E7084" s="66"/>
      <c r="F7084" s="114"/>
      <c r="G7084" s="68"/>
      <c r="H7084" s="69"/>
      <c r="I7084" s="70">
        <v>0.0</v>
      </c>
      <c r="J7084" s="71"/>
      <c r="K7084" s="71"/>
      <c r="N7084" s="18"/>
      <c r="P7084" s="4">
        <v>170.0</v>
      </c>
      <c r="Q7084" s="4"/>
      <c r="R7084" s="5"/>
      <c r="S7084" s="21"/>
      <c r="T7084" s="21"/>
      <c r="V7084" s="72"/>
      <c r="Z7084" s="73"/>
      <c r="AA7084" s="73"/>
      <c r="AB7084" s="4"/>
      <c r="AC7084" s="74"/>
      <c r="AD7084" s="76"/>
      <c r="AE7084" s="75"/>
      <c r="AF7084" s="75"/>
      <c r="AJ7084" s="90"/>
      <c r="AK7084" s="18"/>
      <c r="AL7084" s="18"/>
      <c r="AP7084" s="197"/>
      <c r="AT7084" s="18"/>
      <c r="AU7084" s="91"/>
    </row>
    <row r="7085" ht="12.0" customHeight="1">
      <c r="A7085" s="79">
        <v>2501046.0</v>
      </c>
      <c r="B7085" s="80" t="s">
        <v>7606</v>
      </c>
      <c r="C7085" s="81" t="str">
        <f t="shared" ref="C7085:C7099" si="607">IF(MROUND(AL7085/(AO7085*F7085),1)=0,"",MROUND(AL7085/(AO7085*F7085),1))</f>
        <v/>
      </c>
      <c r="D7085" s="82">
        <v>168.42</v>
      </c>
      <c r="E7085" s="83"/>
      <c r="F7085" s="84">
        <f t="shared" ref="F7085:F7099" si="608">D7085*1.22</f>
        <v>205.4724</v>
      </c>
      <c r="G7085" s="85" t="s">
        <v>246</v>
      </c>
      <c r="H7085" s="69"/>
      <c r="I7085" s="87" t="s">
        <v>1735</v>
      </c>
      <c r="J7085" s="76"/>
      <c r="K7085" s="88"/>
      <c r="N7085" s="18"/>
      <c r="P7085" s="4">
        <v>170.0</v>
      </c>
      <c r="Q7085" s="4"/>
      <c r="R7085" s="4"/>
      <c r="S7085" s="21"/>
      <c r="T7085" s="21"/>
      <c r="V7085" s="89"/>
      <c r="Z7085" s="73"/>
      <c r="AA7085" s="73">
        <v>0.0</v>
      </c>
      <c r="AB7085" s="4"/>
      <c r="AC7085" s="74"/>
      <c r="AD7085" s="76"/>
      <c r="AE7085" s="75"/>
      <c r="AF7085" s="75"/>
      <c r="AJ7085" s="90"/>
      <c r="AK7085" s="18"/>
      <c r="AL7085" s="18">
        <f t="shared" ref="AL7085:AL7099" si="609">$I$7084/15</f>
        <v>0</v>
      </c>
      <c r="AO7085" s="8">
        <v>72.77962962962964</v>
      </c>
      <c r="AP7085" s="197">
        <v>0.224</v>
      </c>
      <c r="AT7085" s="18"/>
      <c r="AU7085" s="91"/>
    </row>
    <row r="7086" ht="12.0" customHeight="1">
      <c r="A7086" s="97">
        <v>2501047.0</v>
      </c>
      <c r="B7086" s="92" t="s">
        <v>7607</v>
      </c>
      <c r="C7086" s="81" t="str">
        <f t="shared" si="607"/>
        <v/>
      </c>
      <c r="D7086" s="82">
        <v>168.42</v>
      </c>
      <c r="E7086" s="94"/>
      <c r="F7086" s="84">
        <f t="shared" si="608"/>
        <v>205.4724</v>
      </c>
      <c r="G7086" s="95" t="s">
        <v>246</v>
      </c>
      <c r="H7086" s="69"/>
      <c r="I7086" s="187" t="s">
        <v>7608</v>
      </c>
      <c r="J7086" s="76"/>
      <c r="K7086" s="88"/>
      <c r="N7086" s="18"/>
      <c r="P7086" s="4">
        <v>170.0</v>
      </c>
      <c r="Q7086" s="4"/>
      <c r="R7086" s="4"/>
      <c r="S7086" s="21"/>
      <c r="T7086" s="21"/>
      <c r="V7086" s="89"/>
      <c r="Z7086" s="73"/>
      <c r="AA7086" s="73">
        <v>0.0</v>
      </c>
      <c r="AB7086" s="4"/>
      <c r="AC7086" s="74"/>
      <c r="AD7086" s="76"/>
      <c r="AE7086" s="75"/>
      <c r="AF7086" s="75"/>
      <c r="AJ7086" s="90"/>
      <c r="AK7086" s="18"/>
      <c r="AL7086" s="18">
        <f t="shared" si="609"/>
        <v>0</v>
      </c>
      <c r="AO7086" s="8">
        <v>181.94907407407405</v>
      </c>
      <c r="AP7086" s="197">
        <v>0.224</v>
      </c>
      <c r="AT7086" s="18"/>
      <c r="AU7086" s="91"/>
    </row>
    <row r="7087" ht="12.0" customHeight="1">
      <c r="A7087" s="97">
        <v>2501048.0</v>
      </c>
      <c r="B7087" s="92" t="s">
        <v>7609</v>
      </c>
      <c r="C7087" s="81" t="str">
        <f t="shared" si="607"/>
        <v/>
      </c>
      <c r="D7087" s="82">
        <v>168.42</v>
      </c>
      <c r="E7087" s="94"/>
      <c r="F7087" s="84">
        <f t="shared" si="608"/>
        <v>205.4724</v>
      </c>
      <c r="G7087" s="95" t="s">
        <v>246</v>
      </c>
      <c r="H7087" s="69"/>
      <c r="I7087" s="188"/>
      <c r="J7087" s="76"/>
      <c r="K7087" s="88"/>
      <c r="N7087" s="18"/>
      <c r="P7087" s="4">
        <v>170.0</v>
      </c>
      <c r="Q7087" s="4"/>
      <c r="R7087" s="4"/>
      <c r="S7087" s="21"/>
      <c r="T7087" s="21"/>
      <c r="V7087" s="89"/>
      <c r="Z7087" s="73"/>
      <c r="AA7087" s="73">
        <v>0.0</v>
      </c>
      <c r="AB7087" s="4"/>
      <c r="AC7087" s="74"/>
      <c r="AD7087" s="76"/>
      <c r="AE7087" s="75"/>
      <c r="AF7087" s="75"/>
      <c r="AJ7087" s="90"/>
      <c r="AK7087" s="18"/>
      <c r="AL7087" s="18">
        <f t="shared" si="609"/>
        <v>0</v>
      </c>
      <c r="AO7087" s="8">
        <v>121.29938271604938</v>
      </c>
      <c r="AP7087" s="197">
        <v>0.224</v>
      </c>
      <c r="AT7087" s="18"/>
      <c r="AU7087" s="91"/>
    </row>
    <row r="7088" ht="12.0" customHeight="1">
      <c r="A7088" s="97">
        <v>2501049.0</v>
      </c>
      <c r="B7088" s="92" t="s">
        <v>7610</v>
      </c>
      <c r="C7088" s="81" t="str">
        <f t="shared" si="607"/>
        <v/>
      </c>
      <c r="D7088" s="82">
        <v>180.0</v>
      </c>
      <c r="E7088" s="94" t="s">
        <v>245</v>
      </c>
      <c r="F7088" s="84">
        <f t="shared" si="608"/>
        <v>219.6</v>
      </c>
      <c r="G7088" s="95" t="s">
        <v>274</v>
      </c>
      <c r="H7088" s="69"/>
      <c r="I7088" s="76"/>
      <c r="J7088" s="100"/>
      <c r="K7088" s="88"/>
      <c r="N7088" s="18"/>
      <c r="P7088" s="4">
        <v>170.0</v>
      </c>
      <c r="Q7088" s="4"/>
      <c r="R7088" s="4"/>
      <c r="S7088" s="21"/>
      <c r="T7088" s="21"/>
      <c r="V7088" s="89"/>
      <c r="Z7088" s="73"/>
      <c r="AA7088" s="73">
        <v>0.0</v>
      </c>
      <c r="AB7088" s="4"/>
      <c r="AC7088" s="74"/>
      <c r="AD7088" s="76"/>
      <c r="AE7088" s="75"/>
      <c r="AF7088" s="75"/>
      <c r="AJ7088" s="90"/>
      <c r="AK7088" s="18"/>
      <c r="AL7088" s="18">
        <f t="shared" si="609"/>
        <v>0</v>
      </c>
      <c r="AO7088" s="8">
        <v>0.2938548953035855</v>
      </c>
      <c r="AP7088" s="197">
        <v>0.424</v>
      </c>
      <c r="AT7088" s="18"/>
      <c r="AU7088" s="91"/>
    </row>
    <row r="7089" ht="12.0" customHeight="1">
      <c r="A7089" s="97">
        <v>2501050.0</v>
      </c>
      <c r="B7089" s="92" t="s">
        <v>7611</v>
      </c>
      <c r="C7089" s="81" t="str">
        <f t="shared" si="607"/>
        <v/>
      </c>
      <c r="D7089" s="82">
        <v>180.0</v>
      </c>
      <c r="E7089" s="94" t="s">
        <v>245</v>
      </c>
      <c r="F7089" s="84">
        <f t="shared" si="608"/>
        <v>219.6</v>
      </c>
      <c r="G7089" s="95" t="s">
        <v>274</v>
      </c>
      <c r="H7089" s="69"/>
      <c r="I7089" s="187" t="s">
        <v>7612</v>
      </c>
      <c r="J7089" s="100"/>
      <c r="K7089" s="88"/>
      <c r="N7089" s="18"/>
      <c r="P7089" s="4">
        <v>170.0</v>
      </c>
      <c r="Q7089" s="4"/>
      <c r="R7089" s="4"/>
      <c r="S7089" s="21"/>
      <c r="T7089" s="21"/>
      <c r="V7089" s="89"/>
      <c r="Z7089" s="73"/>
      <c r="AA7089" s="73">
        <v>0.0</v>
      </c>
      <c r="AB7089" s="4"/>
      <c r="AC7089" s="74"/>
      <c r="AD7089" s="76"/>
      <c r="AE7089" s="75"/>
      <c r="AF7089" s="75"/>
      <c r="AJ7089" s="90"/>
      <c r="AK7089" s="18"/>
      <c r="AL7089" s="18">
        <f t="shared" si="609"/>
        <v>0</v>
      </c>
      <c r="AO7089" s="8">
        <v>0.3520595587202485</v>
      </c>
      <c r="AP7089" s="197">
        <v>0.424</v>
      </c>
      <c r="AT7089" s="18"/>
      <c r="AU7089" s="91"/>
    </row>
    <row r="7090" ht="12.0" customHeight="1">
      <c r="A7090" s="97">
        <v>2501051.0</v>
      </c>
      <c r="B7090" s="92" t="s">
        <v>7613</v>
      </c>
      <c r="C7090" s="81" t="str">
        <f t="shared" si="607"/>
        <v/>
      </c>
      <c r="D7090" s="82">
        <v>180.0</v>
      </c>
      <c r="E7090" s="94" t="s">
        <v>245</v>
      </c>
      <c r="F7090" s="84">
        <f t="shared" si="608"/>
        <v>219.6</v>
      </c>
      <c r="G7090" s="95" t="s">
        <v>274</v>
      </c>
      <c r="H7090" s="69"/>
      <c r="I7090" s="188"/>
      <c r="J7090" s="100"/>
      <c r="K7090" s="88"/>
      <c r="N7090" s="18"/>
      <c r="P7090" s="4">
        <v>170.0</v>
      </c>
      <c r="Q7090" s="4"/>
      <c r="R7090" s="4"/>
      <c r="S7090" s="21"/>
      <c r="T7090" s="21"/>
      <c r="V7090" s="89"/>
      <c r="Z7090" s="73"/>
      <c r="AA7090" s="73">
        <v>0.0</v>
      </c>
      <c r="AB7090" s="4"/>
      <c r="AC7090" s="74"/>
      <c r="AD7090" s="76"/>
      <c r="AE7090" s="75"/>
      <c r="AF7090" s="75"/>
      <c r="AJ7090" s="90"/>
      <c r="AK7090" s="18"/>
      <c r="AL7090" s="18">
        <f t="shared" si="609"/>
        <v>0</v>
      </c>
      <c r="AO7090" s="8">
        <v>0.1586221070162625</v>
      </c>
      <c r="AP7090" s="197">
        <v>0.424</v>
      </c>
      <c r="AT7090" s="18"/>
      <c r="AU7090" s="91"/>
    </row>
    <row r="7091" ht="12.0" customHeight="1">
      <c r="A7091" s="97">
        <v>2503013.0</v>
      </c>
      <c r="B7091" s="92" t="s">
        <v>7614</v>
      </c>
      <c r="C7091" s="81" t="str">
        <f t="shared" si="607"/>
        <v/>
      </c>
      <c r="D7091" s="82">
        <v>211.58</v>
      </c>
      <c r="E7091" s="94" t="s">
        <v>245</v>
      </c>
      <c r="F7091" s="84">
        <f t="shared" si="608"/>
        <v>258.1276</v>
      </c>
      <c r="G7091" s="95" t="s">
        <v>246</v>
      </c>
      <c r="H7091" s="69"/>
      <c r="I7091" s="76"/>
      <c r="J7091" s="76"/>
      <c r="K7091" s="88"/>
      <c r="N7091" s="18"/>
      <c r="P7091" s="4">
        <v>170.0</v>
      </c>
      <c r="Q7091" s="4"/>
      <c r="R7091" s="4"/>
      <c r="S7091" s="21"/>
      <c r="T7091" s="21"/>
      <c r="V7091" s="89"/>
      <c r="Z7091" s="73"/>
      <c r="AA7091" s="73">
        <v>0.0</v>
      </c>
      <c r="AB7091" s="4"/>
      <c r="AC7091" s="74"/>
      <c r="AD7091" s="76"/>
      <c r="AE7091" s="75"/>
      <c r="AF7091" s="75"/>
      <c r="AJ7091" s="90"/>
      <c r="AK7091" s="18"/>
      <c r="AL7091" s="18">
        <f t="shared" si="609"/>
        <v>0</v>
      </c>
      <c r="AO7091" s="8">
        <v>5.572428382647362</v>
      </c>
      <c r="AP7091" s="197">
        <v>0.424</v>
      </c>
      <c r="AT7091" s="18"/>
      <c r="AU7091" s="91"/>
    </row>
    <row r="7092" ht="12.0" customHeight="1">
      <c r="A7092" s="97">
        <v>2503014.0</v>
      </c>
      <c r="B7092" s="92" t="s">
        <v>7615</v>
      </c>
      <c r="C7092" s="81" t="str">
        <f t="shared" si="607"/>
        <v/>
      </c>
      <c r="D7092" s="82">
        <v>211.58</v>
      </c>
      <c r="E7092" s="94" t="s">
        <v>245</v>
      </c>
      <c r="F7092" s="84">
        <f t="shared" si="608"/>
        <v>258.1276</v>
      </c>
      <c r="G7092" s="95" t="s">
        <v>246</v>
      </c>
      <c r="H7092" s="69"/>
      <c r="I7092" s="187" t="s">
        <v>7616</v>
      </c>
      <c r="J7092" s="76"/>
      <c r="K7092" s="88"/>
      <c r="N7092" s="18"/>
      <c r="P7092" s="4">
        <v>170.0</v>
      </c>
      <c r="Q7092" s="4"/>
      <c r="R7092" s="4"/>
      <c r="S7092" s="21"/>
      <c r="T7092" s="21"/>
      <c r="V7092" s="89"/>
      <c r="Z7092" s="73"/>
      <c r="AA7092" s="73">
        <v>0.0</v>
      </c>
      <c r="AB7092" s="4"/>
      <c r="AC7092" s="74"/>
      <c r="AD7092" s="76"/>
      <c r="AE7092" s="75"/>
      <c r="AF7092" s="75"/>
      <c r="AJ7092" s="90"/>
      <c r="AK7092" s="18"/>
      <c r="AL7092" s="18">
        <f t="shared" si="609"/>
        <v>0</v>
      </c>
      <c r="AO7092" s="8">
        <v>4.024531609689761</v>
      </c>
      <c r="AP7092" s="197">
        <v>0.424</v>
      </c>
      <c r="AT7092" s="18"/>
      <c r="AU7092" s="91"/>
    </row>
    <row r="7093" ht="12.0" customHeight="1">
      <c r="A7093" s="97">
        <v>2503015.0</v>
      </c>
      <c r="B7093" s="92" t="s">
        <v>7617</v>
      </c>
      <c r="C7093" s="81" t="str">
        <f t="shared" si="607"/>
        <v/>
      </c>
      <c r="D7093" s="82">
        <v>211.58</v>
      </c>
      <c r="E7093" s="94"/>
      <c r="F7093" s="84">
        <f t="shared" si="608"/>
        <v>258.1276</v>
      </c>
      <c r="G7093" s="95" t="s">
        <v>246</v>
      </c>
      <c r="H7093" s="69"/>
      <c r="I7093" s="188"/>
      <c r="J7093" s="76"/>
      <c r="K7093" s="88"/>
      <c r="N7093" s="18"/>
      <c r="P7093" s="4">
        <v>170.0</v>
      </c>
      <c r="Q7093" s="4"/>
      <c r="R7093" s="4"/>
      <c r="S7093" s="21"/>
      <c r="T7093" s="21"/>
      <c r="V7093" s="89"/>
      <c r="Z7093" s="73"/>
      <c r="AA7093" s="73">
        <v>0.0</v>
      </c>
      <c r="AB7093" s="4"/>
      <c r="AC7093" s="74"/>
      <c r="AD7093" s="76"/>
      <c r="AE7093" s="75"/>
      <c r="AF7093" s="75"/>
      <c r="AJ7093" s="90"/>
      <c r="AK7093" s="18"/>
      <c r="AL7093" s="18">
        <f t="shared" si="609"/>
        <v>0</v>
      </c>
      <c r="AO7093" s="8">
        <v>3.66792754300839</v>
      </c>
      <c r="AP7093" s="197">
        <v>0.424</v>
      </c>
      <c r="AT7093" s="18"/>
      <c r="AU7093" s="91"/>
    </row>
    <row r="7094" ht="12.0" customHeight="1">
      <c r="A7094" s="97">
        <v>2501052.0</v>
      </c>
      <c r="B7094" s="92" t="s">
        <v>7618</v>
      </c>
      <c r="C7094" s="81" t="str">
        <f t="shared" si="607"/>
        <v/>
      </c>
      <c r="D7094" s="82">
        <v>292.63</v>
      </c>
      <c r="E7094" s="94" t="s">
        <v>245</v>
      </c>
      <c r="F7094" s="84">
        <f t="shared" si="608"/>
        <v>357.0086</v>
      </c>
      <c r="G7094" s="95" t="s">
        <v>246</v>
      </c>
      <c r="H7094" s="69"/>
      <c r="I7094" s="76"/>
      <c r="J7094" s="76"/>
      <c r="K7094" s="88"/>
      <c r="N7094" s="18"/>
      <c r="P7094" s="4">
        <v>170.0</v>
      </c>
      <c r="Q7094" s="4"/>
      <c r="R7094" s="4"/>
      <c r="S7094" s="21"/>
      <c r="T7094" s="21"/>
      <c r="V7094" s="89"/>
      <c r="Z7094" s="73"/>
      <c r="AA7094" s="73">
        <v>0.0</v>
      </c>
      <c r="AB7094" s="4"/>
      <c r="AC7094" s="74"/>
      <c r="AD7094" s="76"/>
      <c r="AE7094" s="75"/>
      <c r="AF7094" s="75"/>
      <c r="AJ7094" s="90"/>
      <c r="AK7094" s="18"/>
      <c r="AL7094" s="18">
        <f t="shared" si="609"/>
        <v>0</v>
      </c>
      <c r="AO7094" s="8">
        <v>1.3600025469119732</v>
      </c>
      <c r="AP7094" s="197">
        <v>0.837</v>
      </c>
      <c r="AT7094" s="18"/>
      <c r="AU7094" s="91"/>
    </row>
    <row r="7095" ht="12.0" customHeight="1">
      <c r="A7095" s="97">
        <v>2501053.0</v>
      </c>
      <c r="B7095" s="92" t="s">
        <v>7619</v>
      </c>
      <c r="C7095" s="81" t="str">
        <f t="shared" si="607"/>
        <v/>
      </c>
      <c r="D7095" s="82">
        <v>292.63</v>
      </c>
      <c r="E7095" s="94" t="s">
        <v>245</v>
      </c>
      <c r="F7095" s="84">
        <f t="shared" si="608"/>
        <v>357.0086</v>
      </c>
      <c r="G7095" s="95" t="s">
        <v>246</v>
      </c>
      <c r="H7095" s="69"/>
      <c r="I7095" s="187" t="s">
        <v>7620</v>
      </c>
      <c r="J7095" s="76"/>
      <c r="K7095" s="88"/>
      <c r="N7095" s="18"/>
      <c r="P7095" s="4">
        <v>170.0</v>
      </c>
      <c r="Q7095" s="4"/>
      <c r="R7095" s="4"/>
      <c r="S7095" s="21"/>
      <c r="T7095" s="21"/>
      <c r="V7095" s="89"/>
      <c r="Z7095" s="73"/>
      <c r="AA7095" s="73">
        <v>0.0</v>
      </c>
      <c r="AB7095" s="4"/>
      <c r="AC7095" s="74"/>
      <c r="AD7095" s="76"/>
      <c r="AE7095" s="75"/>
      <c r="AF7095" s="75"/>
      <c r="AJ7095" s="90"/>
      <c r="AK7095" s="18"/>
      <c r="AL7095" s="18">
        <f t="shared" si="609"/>
        <v>0</v>
      </c>
      <c r="AO7095" s="8">
        <v>7.1885848908204295</v>
      </c>
      <c r="AP7095" s="197">
        <v>0.837</v>
      </c>
      <c r="AT7095" s="18"/>
      <c r="AU7095" s="91"/>
    </row>
    <row r="7096" ht="12.0" customHeight="1">
      <c r="A7096" s="97">
        <v>2501054.0</v>
      </c>
      <c r="B7096" s="92" t="s">
        <v>7621</v>
      </c>
      <c r="C7096" s="81" t="str">
        <f t="shared" si="607"/>
        <v/>
      </c>
      <c r="D7096" s="82">
        <v>292.63</v>
      </c>
      <c r="E7096" s="94" t="s">
        <v>245</v>
      </c>
      <c r="F7096" s="84">
        <f t="shared" si="608"/>
        <v>357.0086</v>
      </c>
      <c r="G7096" s="95" t="s">
        <v>246</v>
      </c>
      <c r="H7096" s="69"/>
      <c r="I7096" s="188"/>
      <c r="J7096" s="76"/>
      <c r="K7096" s="88"/>
      <c r="N7096" s="18"/>
      <c r="P7096" s="4">
        <v>170.0</v>
      </c>
      <c r="Q7096" s="4"/>
      <c r="R7096" s="4"/>
      <c r="S7096" s="21"/>
      <c r="T7096" s="21"/>
      <c r="V7096" s="89"/>
      <c r="Z7096" s="73"/>
      <c r="AA7096" s="73">
        <v>0.0</v>
      </c>
      <c r="AB7096" s="4"/>
      <c r="AC7096" s="74"/>
      <c r="AD7096" s="76"/>
      <c r="AE7096" s="75"/>
      <c r="AF7096" s="75"/>
      <c r="AJ7096" s="90"/>
      <c r="AK7096" s="18"/>
      <c r="AL7096" s="18">
        <f t="shared" si="609"/>
        <v>0</v>
      </c>
      <c r="AO7096" s="8">
        <v>1.2273193716034878</v>
      </c>
      <c r="AP7096" s="197">
        <v>0.837</v>
      </c>
      <c r="AT7096" s="18"/>
      <c r="AU7096" s="91"/>
    </row>
    <row r="7097" ht="12.0" customHeight="1">
      <c r="A7097" s="97">
        <v>2501055.0</v>
      </c>
      <c r="B7097" s="92" t="s">
        <v>7622</v>
      </c>
      <c r="C7097" s="81" t="str">
        <f t="shared" si="607"/>
        <v/>
      </c>
      <c r="D7097" s="82">
        <v>512.63</v>
      </c>
      <c r="E7097" s="94"/>
      <c r="F7097" s="84">
        <f t="shared" si="608"/>
        <v>625.4086</v>
      </c>
      <c r="G7097" s="95" t="s">
        <v>246</v>
      </c>
      <c r="H7097" s="69"/>
      <c r="I7097" s="76"/>
      <c r="J7097" s="76"/>
      <c r="K7097" s="88"/>
      <c r="N7097" s="18"/>
      <c r="P7097" s="4">
        <v>170.0</v>
      </c>
      <c r="Q7097" s="4"/>
      <c r="R7097" s="4"/>
      <c r="S7097" s="21"/>
      <c r="T7097" s="21"/>
      <c r="V7097" s="89"/>
      <c r="Z7097" s="73"/>
      <c r="AA7097" s="73">
        <v>0.0</v>
      </c>
      <c r="AB7097" s="4"/>
      <c r="AC7097" s="74"/>
      <c r="AD7097" s="76"/>
      <c r="AE7097" s="75"/>
      <c r="AF7097" s="75"/>
      <c r="AJ7097" s="90"/>
      <c r="AK7097" s="18"/>
      <c r="AL7097" s="18">
        <f t="shared" si="609"/>
        <v>0</v>
      </c>
      <c r="AO7097" s="8">
        <v>114.25373568230711</v>
      </c>
      <c r="AP7097" s="197">
        <v>1.2</v>
      </c>
      <c r="AT7097" s="18"/>
      <c r="AU7097" s="91"/>
    </row>
    <row r="7098" ht="12.0" customHeight="1">
      <c r="A7098" s="97">
        <v>2501056.0</v>
      </c>
      <c r="B7098" s="92" t="s">
        <v>7623</v>
      </c>
      <c r="C7098" s="81" t="str">
        <f t="shared" si="607"/>
        <v/>
      </c>
      <c r="D7098" s="82">
        <v>512.63</v>
      </c>
      <c r="E7098" s="94"/>
      <c r="F7098" s="84">
        <f t="shared" si="608"/>
        <v>625.4086</v>
      </c>
      <c r="G7098" s="95" t="s">
        <v>246</v>
      </c>
      <c r="H7098" s="69"/>
      <c r="I7098" s="76"/>
      <c r="J7098" s="76"/>
      <c r="K7098" s="88"/>
      <c r="N7098" s="18"/>
      <c r="P7098" s="4">
        <v>170.0</v>
      </c>
      <c r="Q7098" s="4"/>
      <c r="R7098" s="4"/>
      <c r="S7098" s="21"/>
      <c r="T7098" s="21"/>
      <c r="V7098" s="89"/>
      <c r="Z7098" s="73"/>
      <c r="AA7098" s="73">
        <v>0.0</v>
      </c>
      <c r="AB7098" s="4"/>
      <c r="AC7098" s="74"/>
      <c r="AD7098" s="76"/>
      <c r="AE7098" s="75"/>
      <c r="AF7098" s="75"/>
      <c r="AJ7098" s="90"/>
      <c r="AK7098" s="18"/>
      <c r="AL7098" s="18">
        <f t="shared" si="609"/>
        <v>0</v>
      </c>
      <c r="AO7098" s="8">
        <v>57.126867841153555</v>
      </c>
      <c r="AP7098" s="197">
        <v>1.2</v>
      </c>
      <c r="AT7098" s="18"/>
      <c r="AU7098" s="91"/>
    </row>
    <row r="7099" ht="12.0" customHeight="1">
      <c r="A7099" s="109">
        <v>2501057.0</v>
      </c>
      <c r="B7099" s="110" t="s">
        <v>7624</v>
      </c>
      <c r="C7099" s="81" t="str">
        <f t="shared" si="607"/>
        <v/>
      </c>
      <c r="D7099" s="82">
        <v>512.63</v>
      </c>
      <c r="E7099" s="121"/>
      <c r="F7099" s="128">
        <f t="shared" si="608"/>
        <v>625.4086</v>
      </c>
      <c r="G7099" s="112" t="s">
        <v>246</v>
      </c>
      <c r="H7099" s="69"/>
      <c r="I7099" s="76"/>
      <c r="J7099" s="76"/>
      <c r="K7099" s="88"/>
      <c r="N7099" s="18"/>
      <c r="P7099" s="4">
        <v>170.0</v>
      </c>
      <c r="Q7099" s="4"/>
      <c r="R7099" s="4"/>
      <c r="S7099" s="21"/>
      <c r="T7099" s="21"/>
      <c r="V7099" s="89"/>
      <c r="Z7099" s="73"/>
      <c r="AA7099" s="73">
        <v>0.0</v>
      </c>
      <c r="AB7099" s="4"/>
      <c r="AC7099" s="74"/>
      <c r="AD7099" s="76"/>
      <c r="AE7099" s="75"/>
      <c r="AF7099" s="75"/>
      <c r="AJ7099" s="90"/>
      <c r="AK7099" s="18"/>
      <c r="AL7099" s="18">
        <f t="shared" si="609"/>
        <v>0</v>
      </c>
      <c r="AO7099" s="8">
        <v>114.25373568230711</v>
      </c>
      <c r="AP7099" s="197">
        <v>1.2</v>
      </c>
      <c r="AT7099" s="18"/>
      <c r="AU7099" s="91"/>
    </row>
    <row r="7100" ht="60.0" customHeight="1">
      <c r="A7100" s="62">
        <v>269.0</v>
      </c>
      <c r="B7100" s="113" t="s">
        <v>7625</v>
      </c>
      <c r="C7100" s="66"/>
      <c r="D7100" s="82"/>
      <c r="E7100" s="66"/>
      <c r="F7100" s="114"/>
      <c r="G7100" s="68"/>
      <c r="H7100" s="69"/>
      <c r="I7100" s="70">
        <v>0.0</v>
      </c>
      <c r="J7100" s="71"/>
      <c r="K7100" s="71"/>
      <c r="N7100" s="18"/>
      <c r="P7100" s="4">
        <v>171.0</v>
      </c>
      <c r="Q7100" s="4"/>
      <c r="R7100" s="5"/>
      <c r="S7100" s="21"/>
      <c r="T7100" s="21"/>
      <c r="V7100" s="72"/>
      <c r="Z7100" s="73"/>
      <c r="AA7100" s="73"/>
      <c r="AB7100" s="4"/>
      <c r="AC7100" s="74"/>
      <c r="AD7100" s="76"/>
      <c r="AE7100" s="75"/>
      <c r="AF7100" s="75"/>
      <c r="AJ7100" s="90"/>
      <c r="AK7100" s="18"/>
      <c r="AL7100" s="18"/>
      <c r="AP7100" s="197"/>
      <c r="AT7100" s="18"/>
      <c r="AU7100" s="91"/>
    </row>
    <row r="7101" ht="12.0" customHeight="1">
      <c r="A7101" s="79">
        <v>2501058.0</v>
      </c>
      <c r="B7101" s="80" t="s">
        <v>7626</v>
      </c>
      <c r="C7101" s="81" t="str">
        <f t="shared" ref="C7101:C7109" si="610">IF(MROUND(AL7101/(AO7101*F7101),1)=0,"",MROUND(AL7101/(AO7101*F7101),1))</f>
        <v/>
      </c>
      <c r="D7101" s="82">
        <v>211.58</v>
      </c>
      <c r="E7101" s="83" t="s">
        <v>245</v>
      </c>
      <c r="F7101" s="84">
        <f t="shared" ref="F7101:F7109" si="611">D7101*1.22</f>
        <v>258.1276</v>
      </c>
      <c r="G7101" s="85" t="s">
        <v>274</v>
      </c>
      <c r="H7101" s="69"/>
      <c r="I7101" s="87" t="s">
        <v>1735</v>
      </c>
      <c r="J7101" s="100"/>
      <c r="K7101" s="88"/>
      <c r="N7101" s="18"/>
      <c r="P7101" s="4">
        <v>171.0</v>
      </c>
      <c r="Q7101" s="4"/>
      <c r="R7101" s="4"/>
      <c r="S7101" s="21"/>
      <c r="T7101" s="21"/>
      <c r="V7101" s="89"/>
      <c r="Z7101" s="73"/>
      <c r="AA7101" s="73">
        <v>0.0</v>
      </c>
      <c r="AB7101" s="4"/>
      <c r="AC7101" s="74"/>
      <c r="AD7101" s="76"/>
      <c r="AE7101" s="75"/>
      <c r="AF7101" s="75"/>
      <c r="AJ7101" s="90"/>
      <c r="AK7101" s="18"/>
      <c r="AL7101" s="18">
        <f t="shared" ref="AL7101:AL7109" si="612">$I$7100/9</f>
        <v>0</v>
      </c>
      <c r="AO7101" s="8">
        <v>0.46177445871213824</v>
      </c>
      <c r="AP7101" s="197">
        <v>0.392</v>
      </c>
      <c r="AT7101" s="18"/>
      <c r="AU7101" s="91"/>
    </row>
    <row r="7102" ht="12.0" customHeight="1">
      <c r="A7102" s="97">
        <v>2501059.0</v>
      </c>
      <c r="B7102" s="92" t="s">
        <v>7627</v>
      </c>
      <c r="C7102" s="81" t="str">
        <f t="shared" si="610"/>
        <v/>
      </c>
      <c r="D7102" s="82">
        <v>211.58</v>
      </c>
      <c r="E7102" s="94" t="s">
        <v>245</v>
      </c>
      <c r="F7102" s="84">
        <f t="shared" si="611"/>
        <v>258.1276</v>
      </c>
      <c r="G7102" s="95" t="s">
        <v>274</v>
      </c>
      <c r="H7102" s="69"/>
      <c r="I7102" s="187" t="s">
        <v>7628</v>
      </c>
      <c r="J7102" s="100"/>
      <c r="K7102" s="88"/>
      <c r="N7102" s="18"/>
      <c r="P7102" s="4">
        <v>171.0</v>
      </c>
      <c r="Q7102" s="4"/>
      <c r="R7102" s="4"/>
      <c r="S7102" s="21"/>
      <c r="T7102" s="21"/>
      <c r="V7102" s="89"/>
      <c r="Z7102" s="73"/>
      <c r="AA7102" s="73">
        <v>0.0</v>
      </c>
      <c r="AB7102" s="4"/>
      <c r="AC7102" s="74"/>
      <c r="AD7102" s="76"/>
      <c r="AE7102" s="75"/>
      <c r="AF7102" s="75"/>
      <c r="AJ7102" s="90"/>
      <c r="AK7102" s="18"/>
      <c r="AL7102" s="18">
        <f t="shared" si="612"/>
        <v>0</v>
      </c>
      <c r="AO7102" s="8">
        <v>0.42769516286622394</v>
      </c>
      <c r="AP7102" s="197">
        <v>0.392</v>
      </c>
      <c r="AT7102" s="18"/>
      <c r="AU7102" s="91"/>
    </row>
    <row r="7103" ht="12.0" customHeight="1">
      <c r="A7103" s="97">
        <v>2501060.0</v>
      </c>
      <c r="B7103" s="92" t="s">
        <v>7629</v>
      </c>
      <c r="C7103" s="81" t="str">
        <f t="shared" si="610"/>
        <v/>
      </c>
      <c r="D7103" s="82">
        <v>211.58</v>
      </c>
      <c r="E7103" s="94" t="s">
        <v>245</v>
      </c>
      <c r="F7103" s="84">
        <f t="shared" si="611"/>
        <v>258.1276</v>
      </c>
      <c r="G7103" s="95" t="s">
        <v>274</v>
      </c>
      <c r="H7103" s="69"/>
      <c r="I7103" s="188"/>
      <c r="J7103" s="100"/>
      <c r="K7103" s="88"/>
      <c r="N7103" s="18"/>
      <c r="P7103" s="4">
        <v>171.0</v>
      </c>
      <c r="Q7103" s="4"/>
      <c r="R7103" s="4"/>
      <c r="S7103" s="21"/>
      <c r="T7103" s="21"/>
      <c r="V7103" s="89"/>
      <c r="Z7103" s="73"/>
      <c r="AA7103" s="73">
        <v>0.0</v>
      </c>
      <c r="AB7103" s="4"/>
      <c r="AC7103" s="74"/>
      <c r="AD7103" s="76"/>
      <c r="AE7103" s="75"/>
      <c r="AF7103" s="75"/>
      <c r="AJ7103" s="90"/>
      <c r="AK7103" s="18"/>
      <c r="AL7103" s="18">
        <f t="shared" si="612"/>
        <v>0</v>
      </c>
      <c r="AO7103" s="8">
        <v>0.3525103075935119</v>
      </c>
      <c r="AP7103" s="197">
        <v>0.392</v>
      </c>
      <c r="AT7103" s="18"/>
      <c r="AU7103" s="91"/>
    </row>
    <row r="7104" ht="12.0" customHeight="1">
      <c r="A7104" s="97">
        <v>2503016.0</v>
      </c>
      <c r="B7104" s="92" t="s">
        <v>7630</v>
      </c>
      <c r="C7104" s="81" t="str">
        <f t="shared" si="610"/>
        <v/>
      </c>
      <c r="D7104" s="82">
        <v>260.0</v>
      </c>
      <c r="E7104" s="94" t="s">
        <v>245</v>
      </c>
      <c r="F7104" s="84">
        <f t="shared" si="611"/>
        <v>317.2</v>
      </c>
      <c r="G7104" s="95" t="s">
        <v>246</v>
      </c>
      <c r="H7104" s="69"/>
      <c r="I7104" s="76"/>
      <c r="J7104" s="76"/>
      <c r="K7104" s="88"/>
      <c r="N7104" s="18"/>
      <c r="P7104" s="4">
        <v>171.0</v>
      </c>
      <c r="Q7104" s="4"/>
      <c r="R7104" s="4"/>
      <c r="S7104" s="21"/>
      <c r="T7104" s="21"/>
      <c r="V7104" s="89"/>
      <c r="Z7104" s="73"/>
      <c r="AA7104" s="73">
        <v>0.0</v>
      </c>
      <c r="AB7104" s="4"/>
      <c r="AC7104" s="74"/>
      <c r="AD7104" s="76"/>
      <c r="AE7104" s="75"/>
      <c r="AF7104" s="75"/>
      <c r="AJ7104" s="90"/>
      <c r="AK7104" s="18"/>
      <c r="AL7104" s="18">
        <f t="shared" si="612"/>
        <v>0</v>
      </c>
      <c r="AO7104" s="8">
        <v>6.21146534718095</v>
      </c>
      <c r="AP7104" s="197">
        <v>0.392</v>
      </c>
      <c r="AT7104" s="18"/>
      <c r="AU7104" s="91"/>
    </row>
    <row r="7105" ht="12.0" customHeight="1">
      <c r="A7105" s="97">
        <v>2503017.0</v>
      </c>
      <c r="B7105" s="92" t="s">
        <v>7631</v>
      </c>
      <c r="C7105" s="81" t="str">
        <f t="shared" si="610"/>
        <v/>
      </c>
      <c r="D7105" s="82">
        <v>260.0</v>
      </c>
      <c r="E7105" s="94" t="s">
        <v>245</v>
      </c>
      <c r="F7105" s="84">
        <f t="shared" si="611"/>
        <v>317.2</v>
      </c>
      <c r="G7105" s="95" t="s">
        <v>246</v>
      </c>
      <c r="H7105" s="69"/>
      <c r="I7105" s="187" t="s">
        <v>7632</v>
      </c>
      <c r="J7105" s="76"/>
      <c r="K7105" s="88"/>
      <c r="N7105" s="18"/>
      <c r="P7105" s="4">
        <v>171.0</v>
      </c>
      <c r="Q7105" s="4"/>
      <c r="R7105" s="4"/>
      <c r="S7105" s="21"/>
      <c r="T7105" s="21"/>
      <c r="V7105" s="89"/>
      <c r="Z7105" s="73"/>
      <c r="AA7105" s="73">
        <v>0.0</v>
      </c>
      <c r="AB7105" s="4"/>
      <c r="AC7105" s="74"/>
      <c r="AD7105" s="76"/>
      <c r="AE7105" s="75"/>
      <c r="AF7105" s="75"/>
      <c r="AJ7105" s="90"/>
      <c r="AK7105" s="18"/>
      <c r="AL7105" s="18">
        <f t="shared" si="612"/>
        <v>0</v>
      </c>
      <c r="AO7105" s="8">
        <v>7.0100823203899285</v>
      </c>
      <c r="AP7105" s="197">
        <v>0.392</v>
      </c>
      <c r="AT7105" s="18"/>
      <c r="AU7105" s="91"/>
    </row>
    <row r="7106" ht="12.0" customHeight="1">
      <c r="A7106" s="97">
        <v>2503018.0</v>
      </c>
      <c r="B7106" s="92" t="s">
        <v>7633</v>
      </c>
      <c r="C7106" s="81" t="str">
        <f t="shared" si="610"/>
        <v/>
      </c>
      <c r="D7106" s="82">
        <v>260.0</v>
      </c>
      <c r="E7106" s="94" t="s">
        <v>245</v>
      </c>
      <c r="F7106" s="84">
        <f t="shared" si="611"/>
        <v>317.2</v>
      </c>
      <c r="G7106" s="95" t="s">
        <v>246</v>
      </c>
      <c r="H7106" s="69"/>
      <c r="I7106" s="188"/>
      <c r="J7106" s="76"/>
      <c r="K7106" s="88"/>
      <c r="N7106" s="18"/>
      <c r="P7106" s="4">
        <v>171.0</v>
      </c>
      <c r="Q7106" s="4"/>
      <c r="R7106" s="4"/>
      <c r="S7106" s="21"/>
      <c r="T7106" s="21"/>
      <c r="V7106" s="89"/>
      <c r="Z7106" s="73"/>
      <c r="AA7106" s="73">
        <v>0.0</v>
      </c>
      <c r="AB7106" s="4"/>
      <c r="AC7106" s="74"/>
      <c r="AD7106" s="76"/>
      <c r="AE7106" s="75"/>
      <c r="AF7106" s="75"/>
      <c r="AJ7106" s="90"/>
      <c r="AK7106" s="18"/>
      <c r="AL7106" s="18">
        <f t="shared" si="612"/>
        <v>0</v>
      </c>
      <c r="AO7106" s="8">
        <v>3.3609983727896924</v>
      </c>
      <c r="AP7106" s="197">
        <v>0.392</v>
      </c>
      <c r="AT7106" s="18"/>
      <c r="AU7106" s="91"/>
    </row>
    <row r="7107" ht="12.0" customHeight="1">
      <c r="A7107" s="97">
        <v>2501061.0</v>
      </c>
      <c r="B7107" s="92" t="s">
        <v>7634</v>
      </c>
      <c r="C7107" s="81" t="str">
        <f t="shared" si="610"/>
        <v/>
      </c>
      <c r="D7107" s="82">
        <v>381.05</v>
      </c>
      <c r="E7107" s="94" t="s">
        <v>245</v>
      </c>
      <c r="F7107" s="84">
        <f t="shared" si="611"/>
        <v>464.881</v>
      </c>
      <c r="G7107" s="95" t="s">
        <v>246</v>
      </c>
      <c r="H7107" s="69"/>
      <c r="I7107" s="76"/>
      <c r="J7107" s="76"/>
      <c r="K7107" s="88"/>
      <c r="N7107" s="18"/>
      <c r="P7107" s="4">
        <v>171.0</v>
      </c>
      <c r="Q7107" s="4"/>
      <c r="R7107" s="4"/>
      <c r="S7107" s="21"/>
      <c r="T7107" s="21"/>
      <c r="V7107" s="89"/>
      <c r="Z7107" s="73"/>
      <c r="AA7107" s="73">
        <v>0.0</v>
      </c>
      <c r="AB7107" s="4"/>
      <c r="AC7107" s="74"/>
      <c r="AD7107" s="76"/>
      <c r="AE7107" s="75"/>
      <c r="AF7107" s="75"/>
      <c r="AJ7107" s="90"/>
      <c r="AK7107" s="18"/>
      <c r="AL7107" s="18">
        <f t="shared" si="612"/>
        <v>0</v>
      </c>
      <c r="AO7107" s="8">
        <v>3.5801156696502785</v>
      </c>
      <c r="AP7107" s="197">
        <v>0.738</v>
      </c>
      <c r="AT7107" s="18"/>
      <c r="AU7107" s="91"/>
    </row>
    <row r="7108" ht="12.0" customHeight="1">
      <c r="A7108" s="97">
        <v>2501062.0</v>
      </c>
      <c r="B7108" s="92" t="s">
        <v>7635</v>
      </c>
      <c r="C7108" s="81" t="str">
        <f t="shared" si="610"/>
        <v/>
      </c>
      <c r="D7108" s="82">
        <v>381.05</v>
      </c>
      <c r="E7108" s="94" t="s">
        <v>245</v>
      </c>
      <c r="F7108" s="84">
        <f t="shared" si="611"/>
        <v>464.881</v>
      </c>
      <c r="G7108" s="95" t="s">
        <v>246</v>
      </c>
      <c r="H7108" s="69"/>
      <c r="I7108" s="187" t="s">
        <v>7636</v>
      </c>
      <c r="J7108" s="76"/>
      <c r="K7108" s="88"/>
      <c r="N7108" s="18"/>
      <c r="P7108" s="4">
        <v>171.0</v>
      </c>
      <c r="Q7108" s="4"/>
      <c r="R7108" s="4"/>
      <c r="S7108" s="21"/>
      <c r="T7108" s="21"/>
      <c r="V7108" s="89"/>
      <c r="Z7108" s="73"/>
      <c r="AA7108" s="73">
        <v>0.0</v>
      </c>
      <c r="AB7108" s="4"/>
      <c r="AC7108" s="74"/>
      <c r="AD7108" s="76"/>
      <c r="AE7108" s="75"/>
      <c r="AF7108" s="75"/>
      <c r="AJ7108" s="90"/>
      <c r="AK7108" s="18"/>
      <c r="AL7108" s="18">
        <f t="shared" si="612"/>
        <v>0</v>
      </c>
      <c r="AO7108" s="8">
        <v>2.6195968314514237</v>
      </c>
      <c r="AP7108" s="197">
        <v>0.738</v>
      </c>
      <c r="AT7108" s="18"/>
      <c r="AU7108" s="91"/>
    </row>
    <row r="7109" ht="12.0" customHeight="1">
      <c r="A7109" s="109">
        <v>2501063.0</v>
      </c>
      <c r="B7109" s="110" t="s">
        <v>7637</v>
      </c>
      <c r="C7109" s="81" t="str">
        <f t="shared" si="610"/>
        <v/>
      </c>
      <c r="D7109" s="82">
        <v>381.05</v>
      </c>
      <c r="E7109" s="121" t="s">
        <v>245</v>
      </c>
      <c r="F7109" s="128">
        <f t="shared" si="611"/>
        <v>464.881</v>
      </c>
      <c r="G7109" s="112" t="s">
        <v>246</v>
      </c>
      <c r="H7109" s="69"/>
      <c r="I7109" s="193"/>
      <c r="J7109" s="76"/>
      <c r="K7109" s="88"/>
      <c r="N7109" s="18"/>
      <c r="P7109" s="4">
        <v>171.0</v>
      </c>
      <c r="Q7109" s="4"/>
      <c r="R7109" s="4"/>
      <c r="S7109" s="21"/>
      <c r="T7109" s="21"/>
      <c r="V7109" s="89"/>
      <c r="Z7109" s="73"/>
      <c r="AA7109" s="73">
        <v>0.0</v>
      </c>
      <c r="AB7109" s="4"/>
      <c r="AC7109" s="74"/>
      <c r="AD7109" s="76"/>
      <c r="AE7109" s="75"/>
      <c r="AF7109" s="75"/>
      <c r="AJ7109" s="90"/>
      <c r="AK7109" s="18"/>
      <c r="AL7109" s="18">
        <f t="shared" si="612"/>
        <v>0</v>
      </c>
      <c r="AO7109" s="8">
        <v>2.5172688302228523</v>
      </c>
      <c r="AP7109" s="197">
        <v>0.738</v>
      </c>
      <c r="AT7109" s="18"/>
      <c r="AU7109" s="91"/>
    </row>
    <row r="7110" ht="60.0" customHeight="1">
      <c r="A7110" s="62">
        <v>270.0</v>
      </c>
      <c r="B7110" s="113" t="s">
        <v>7638</v>
      </c>
      <c r="C7110" s="66"/>
      <c r="D7110" s="82"/>
      <c r="E7110" s="66"/>
      <c r="F7110" s="114"/>
      <c r="G7110" s="68"/>
      <c r="H7110" s="69"/>
      <c r="I7110" s="70">
        <v>0.0</v>
      </c>
      <c r="J7110" s="71"/>
      <c r="K7110" s="71"/>
      <c r="N7110" s="18"/>
      <c r="P7110" s="4">
        <v>172.0</v>
      </c>
      <c r="Q7110" s="4"/>
      <c r="R7110" s="5"/>
      <c r="S7110" s="21"/>
      <c r="T7110" s="21"/>
      <c r="V7110" s="72"/>
      <c r="Z7110" s="73"/>
      <c r="AA7110" s="73"/>
      <c r="AB7110" s="4"/>
      <c r="AC7110" s="74"/>
      <c r="AD7110" s="76"/>
      <c r="AE7110" s="75"/>
      <c r="AF7110" s="75"/>
      <c r="AJ7110" s="90"/>
      <c r="AK7110" s="18"/>
      <c r="AL7110" s="18"/>
      <c r="AP7110" s="197"/>
      <c r="AT7110" s="18"/>
      <c r="AU7110" s="91"/>
    </row>
    <row r="7111" ht="12.0" customHeight="1">
      <c r="A7111" s="79">
        <v>2501034.0</v>
      </c>
      <c r="B7111" s="80" t="s">
        <v>7639</v>
      </c>
      <c r="C7111" s="81" t="str">
        <f t="shared" ref="C7111:C7125" si="613">IF(MROUND(AL7111/(AO7111*F7111),1)=0,"",MROUND(AL7111/(AO7111*F7111),1))</f>
        <v/>
      </c>
      <c r="D7111" s="82">
        <v>134.74</v>
      </c>
      <c r="E7111" s="83" t="s">
        <v>245</v>
      </c>
      <c r="F7111" s="84">
        <f t="shared" ref="F7111:F7125" si="614">D7111*1.22</f>
        <v>164.3828</v>
      </c>
      <c r="G7111" s="85" t="s">
        <v>246</v>
      </c>
      <c r="H7111" s="69"/>
      <c r="I7111" s="87" t="s">
        <v>1735</v>
      </c>
      <c r="J7111" s="76"/>
      <c r="K7111" s="88"/>
      <c r="N7111" s="18"/>
      <c r="P7111" s="4">
        <v>172.0</v>
      </c>
      <c r="Q7111" s="4"/>
      <c r="R7111" s="4"/>
      <c r="S7111" s="21"/>
      <c r="T7111" s="21"/>
      <c r="V7111" s="89"/>
      <c r="Z7111" s="73"/>
      <c r="AA7111" s="73">
        <v>0.0</v>
      </c>
      <c r="AB7111" s="4"/>
      <c r="AC7111" s="74"/>
      <c r="AD7111" s="76"/>
      <c r="AE7111" s="75"/>
      <c r="AF7111" s="75"/>
      <c r="AJ7111" s="90"/>
      <c r="AK7111" s="18"/>
      <c r="AL7111" s="18">
        <f t="shared" ref="AL7111:AL7125" si="615">$I$7110/15</f>
        <v>0</v>
      </c>
      <c r="AO7111" s="8">
        <v>2.9953147977155363</v>
      </c>
      <c r="AP7111" s="197">
        <v>0.136</v>
      </c>
      <c r="AT7111" s="18"/>
      <c r="AU7111" s="91"/>
    </row>
    <row r="7112" ht="12.0" customHeight="1">
      <c r="A7112" s="79">
        <v>2501035.0</v>
      </c>
      <c r="B7112" s="92" t="s">
        <v>7640</v>
      </c>
      <c r="C7112" s="81" t="str">
        <f t="shared" si="613"/>
        <v/>
      </c>
      <c r="D7112" s="82">
        <v>134.74</v>
      </c>
      <c r="E7112" s="94" t="s">
        <v>245</v>
      </c>
      <c r="F7112" s="84">
        <f t="shared" si="614"/>
        <v>164.3828</v>
      </c>
      <c r="G7112" s="95" t="s">
        <v>246</v>
      </c>
      <c r="H7112" s="69"/>
      <c r="I7112" s="187" t="s">
        <v>7641</v>
      </c>
      <c r="J7112" s="76"/>
      <c r="K7112" s="88"/>
      <c r="N7112" s="18"/>
      <c r="P7112" s="4">
        <v>172.0</v>
      </c>
      <c r="Q7112" s="4"/>
      <c r="R7112" s="4"/>
      <c r="S7112" s="21"/>
      <c r="T7112" s="21"/>
      <c r="V7112" s="89"/>
      <c r="Z7112" s="73"/>
      <c r="AA7112" s="73">
        <v>0.0</v>
      </c>
      <c r="AB7112" s="4"/>
      <c r="AC7112" s="74"/>
      <c r="AD7112" s="76"/>
      <c r="AE7112" s="75"/>
      <c r="AF7112" s="75"/>
      <c r="AJ7112" s="90">
        <v>2501035.0</v>
      </c>
      <c r="AK7112" s="18"/>
      <c r="AL7112" s="18">
        <f t="shared" si="615"/>
        <v>0</v>
      </c>
      <c r="AO7112" s="8">
        <v>7.515211296996456</v>
      </c>
      <c r="AP7112" s="197">
        <v>0.136</v>
      </c>
      <c r="AT7112" s="18"/>
      <c r="AU7112" s="91"/>
    </row>
    <row r="7113" ht="12.0" customHeight="1">
      <c r="A7113" s="97">
        <v>2501036.0</v>
      </c>
      <c r="B7113" s="92" t="s">
        <v>7642</v>
      </c>
      <c r="C7113" s="81" t="str">
        <f t="shared" si="613"/>
        <v/>
      </c>
      <c r="D7113" s="82">
        <v>134.74</v>
      </c>
      <c r="E7113" s="94" t="s">
        <v>245</v>
      </c>
      <c r="F7113" s="84">
        <f t="shared" si="614"/>
        <v>164.3828</v>
      </c>
      <c r="G7113" s="95" t="s">
        <v>246</v>
      </c>
      <c r="H7113" s="69"/>
      <c r="I7113" s="188"/>
      <c r="J7113" s="76"/>
      <c r="K7113" s="88"/>
      <c r="N7113" s="18"/>
      <c r="P7113" s="4">
        <v>172.0</v>
      </c>
      <c r="Q7113" s="4"/>
      <c r="R7113" s="4"/>
      <c r="S7113" s="21"/>
      <c r="T7113" s="21"/>
      <c r="V7113" s="89"/>
      <c r="Z7113" s="73"/>
      <c r="AA7113" s="73">
        <v>0.0</v>
      </c>
      <c r="AB7113" s="4"/>
      <c r="AC7113" s="74"/>
      <c r="AD7113" s="76"/>
      <c r="AE7113" s="75"/>
      <c r="AF7113" s="75"/>
      <c r="AJ7113" s="90"/>
      <c r="AK7113" s="18"/>
      <c r="AL7113" s="18">
        <f t="shared" si="615"/>
        <v>0</v>
      </c>
      <c r="AO7113" s="8">
        <v>6.18597621267339</v>
      </c>
      <c r="AP7113" s="197">
        <v>0.136</v>
      </c>
      <c r="AT7113" s="18"/>
      <c r="AU7113" s="91"/>
    </row>
    <row r="7114" ht="12.0" customHeight="1">
      <c r="A7114" s="97">
        <v>2501037.0</v>
      </c>
      <c r="B7114" s="92" t="s">
        <v>7643</v>
      </c>
      <c r="C7114" s="81" t="str">
        <f t="shared" si="613"/>
        <v/>
      </c>
      <c r="D7114" s="82">
        <v>250.53</v>
      </c>
      <c r="E7114" s="94" t="s">
        <v>245</v>
      </c>
      <c r="F7114" s="84">
        <f t="shared" si="614"/>
        <v>305.6466</v>
      </c>
      <c r="G7114" s="95" t="s">
        <v>246</v>
      </c>
      <c r="H7114" s="69"/>
      <c r="I7114" s="76"/>
      <c r="J7114" s="76"/>
      <c r="K7114" s="88"/>
      <c r="N7114" s="18"/>
      <c r="P7114" s="4">
        <v>172.0</v>
      </c>
      <c r="Q7114" s="4"/>
      <c r="R7114" s="4"/>
      <c r="S7114" s="21"/>
      <c r="T7114" s="21"/>
      <c r="V7114" s="89"/>
      <c r="Z7114" s="73"/>
      <c r="AA7114" s="73">
        <v>0.0</v>
      </c>
      <c r="AB7114" s="4"/>
      <c r="AC7114" s="74"/>
      <c r="AD7114" s="76"/>
      <c r="AE7114" s="75"/>
      <c r="AF7114" s="75"/>
      <c r="AJ7114" s="90"/>
      <c r="AK7114" s="18"/>
      <c r="AL7114" s="18">
        <f t="shared" si="615"/>
        <v>0</v>
      </c>
      <c r="AO7114" s="8">
        <v>3.1245674493603603</v>
      </c>
      <c r="AP7114" s="197">
        <v>0.285</v>
      </c>
      <c r="AT7114" s="18"/>
      <c r="AU7114" s="91"/>
    </row>
    <row r="7115" ht="12.0" customHeight="1">
      <c r="A7115" s="97">
        <v>2501038.0</v>
      </c>
      <c r="B7115" s="92" t="s">
        <v>7644</v>
      </c>
      <c r="C7115" s="81" t="str">
        <f t="shared" si="613"/>
        <v/>
      </c>
      <c r="D7115" s="82">
        <v>250.53</v>
      </c>
      <c r="E7115" s="94" t="s">
        <v>372</v>
      </c>
      <c r="F7115" s="84">
        <f t="shared" si="614"/>
        <v>305.6466</v>
      </c>
      <c r="G7115" s="95" t="s">
        <v>246</v>
      </c>
      <c r="H7115" s="69"/>
      <c r="I7115" s="187" t="s">
        <v>7645</v>
      </c>
      <c r="J7115" s="76"/>
      <c r="K7115" s="88"/>
      <c r="N7115" s="18"/>
      <c r="P7115" s="4">
        <v>172.0</v>
      </c>
      <c r="Q7115" s="4"/>
      <c r="R7115" s="4"/>
      <c r="S7115" s="21"/>
      <c r="T7115" s="21"/>
      <c r="V7115" s="89"/>
      <c r="Z7115" s="73"/>
      <c r="AA7115" s="73">
        <v>0.0</v>
      </c>
      <c r="AB7115" s="4"/>
      <c r="AC7115" s="74"/>
      <c r="AD7115" s="76"/>
      <c r="AE7115" s="75"/>
      <c r="AF7115" s="75"/>
      <c r="AJ7115" s="90"/>
      <c r="AK7115" s="18"/>
      <c r="AL7115" s="18">
        <f t="shared" si="615"/>
        <v>0</v>
      </c>
      <c r="AO7115" s="8">
        <v>7.307456131568585</v>
      </c>
      <c r="AP7115" s="197">
        <v>0.285</v>
      </c>
      <c r="AT7115" s="18"/>
      <c r="AU7115" s="91"/>
    </row>
    <row r="7116" ht="12.0" customHeight="1">
      <c r="A7116" s="97">
        <v>2501039.0</v>
      </c>
      <c r="B7116" s="92" t="s">
        <v>7646</v>
      </c>
      <c r="C7116" s="81" t="str">
        <f t="shared" si="613"/>
        <v/>
      </c>
      <c r="D7116" s="82">
        <v>250.53</v>
      </c>
      <c r="E7116" s="94" t="s">
        <v>245</v>
      </c>
      <c r="F7116" s="84">
        <f t="shared" si="614"/>
        <v>305.6466</v>
      </c>
      <c r="G7116" s="95" t="s">
        <v>246</v>
      </c>
      <c r="H7116" s="69"/>
      <c r="I7116" s="188"/>
      <c r="J7116" s="76"/>
      <c r="K7116" s="88"/>
      <c r="N7116" s="18"/>
      <c r="P7116" s="4">
        <v>172.0</v>
      </c>
      <c r="Q7116" s="4"/>
      <c r="R7116" s="4"/>
      <c r="S7116" s="21"/>
      <c r="T7116" s="21"/>
      <c r="V7116" s="89"/>
      <c r="Z7116" s="73"/>
      <c r="AA7116" s="73">
        <v>0.0</v>
      </c>
      <c r="AB7116" s="4"/>
      <c r="AC7116" s="74"/>
      <c r="AD7116" s="76"/>
      <c r="AE7116" s="75"/>
      <c r="AF7116" s="75"/>
      <c r="AJ7116" s="90"/>
      <c r="AK7116" s="18"/>
      <c r="AL7116" s="18">
        <f t="shared" si="615"/>
        <v>0</v>
      </c>
      <c r="AO7116" s="8">
        <v>4.156534680341764</v>
      </c>
      <c r="AP7116" s="197">
        <v>0.285</v>
      </c>
      <c r="AT7116" s="18"/>
      <c r="AU7116" s="91"/>
    </row>
    <row r="7117" ht="12.0" customHeight="1">
      <c r="A7117" s="97">
        <v>2501040.0</v>
      </c>
      <c r="B7117" s="92" t="s">
        <v>7647</v>
      </c>
      <c r="C7117" s="81" t="str">
        <f t="shared" si="613"/>
        <v/>
      </c>
      <c r="D7117" s="82">
        <v>231.58</v>
      </c>
      <c r="E7117" s="94" t="s">
        <v>245</v>
      </c>
      <c r="F7117" s="84">
        <f t="shared" si="614"/>
        <v>282.5276</v>
      </c>
      <c r="G7117" s="95" t="s">
        <v>274</v>
      </c>
      <c r="H7117" s="69"/>
      <c r="I7117" s="76"/>
      <c r="J7117" s="100"/>
      <c r="K7117" s="88"/>
      <c r="N7117" s="18"/>
      <c r="P7117" s="4">
        <v>172.0</v>
      </c>
      <c r="Q7117" s="4"/>
      <c r="R7117" s="4"/>
      <c r="S7117" s="21"/>
      <c r="T7117" s="21"/>
      <c r="V7117" s="89"/>
      <c r="Z7117" s="73"/>
      <c r="AA7117" s="73">
        <v>0.0</v>
      </c>
      <c r="AB7117" s="4"/>
      <c r="AC7117" s="74"/>
      <c r="AD7117" s="76"/>
      <c r="AE7117" s="75"/>
      <c r="AF7117" s="75"/>
      <c r="AJ7117" s="90"/>
      <c r="AK7117" s="18"/>
      <c r="AL7117" s="18">
        <f t="shared" si="615"/>
        <v>0</v>
      </c>
      <c r="AO7117" s="8">
        <v>0.31090265092980857</v>
      </c>
      <c r="AP7117" s="197">
        <v>0.424</v>
      </c>
      <c r="AT7117" s="18"/>
      <c r="AU7117" s="91"/>
    </row>
    <row r="7118" ht="12.0" customHeight="1">
      <c r="A7118" s="97">
        <v>2501041.0</v>
      </c>
      <c r="B7118" s="92" t="s">
        <v>7648</v>
      </c>
      <c r="C7118" s="81" t="str">
        <f t="shared" si="613"/>
        <v/>
      </c>
      <c r="D7118" s="82">
        <v>231.58</v>
      </c>
      <c r="E7118" s="94" t="s">
        <v>245</v>
      </c>
      <c r="F7118" s="84">
        <f t="shared" si="614"/>
        <v>282.5276</v>
      </c>
      <c r="G7118" s="95" t="s">
        <v>274</v>
      </c>
      <c r="H7118" s="69"/>
      <c r="I7118" s="187" t="s">
        <v>7649</v>
      </c>
      <c r="J7118" s="100"/>
      <c r="K7118" s="88"/>
      <c r="N7118" s="18"/>
      <c r="P7118" s="4">
        <v>172.0</v>
      </c>
      <c r="Q7118" s="4"/>
      <c r="R7118" s="4"/>
      <c r="S7118" s="21"/>
      <c r="T7118" s="21"/>
      <c r="V7118" s="89"/>
      <c r="Z7118" s="73"/>
      <c r="AA7118" s="73">
        <v>0.0</v>
      </c>
      <c r="AB7118" s="4"/>
      <c r="AC7118" s="74"/>
      <c r="AD7118" s="76"/>
      <c r="AE7118" s="75"/>
      <c r="AF7118" s="75"/>
      <c r="AJ7118" s="90"/>
      <c r="AK7118" s="18"/>
      <c r="AL7118" s="18">
        <f t="shared" si="615"/>
        <v>0</v>
      </c>
      <c r="AO7118" s="8">
        <v>0.3243371525619813</v>
      </c>
      <c r="AP7118" s="197">
        <v>0.424</v>
      </c>
      <c r="AT7118" s="18"/>
      <c r="AU7118" s="91"/>
    </row>
    <row r="7119" ht="12.0" customHeight="1">
      <c r="A7119" s="97">
        <v>2501042.0</v>
      </c>
      <c r="B7119" s="92" t="s">
        <v>7650</v>
      </c>
      <c r="C7119" s="81" t="str">
        <f t="shared" si="613"/>
        <v/>
      </c>
      <c r="D7119" s="82">
        <v>231.58</v>
      </c>
      <c r="E7119" s="94" t="s">
        <v>245</v>
      </c>
      <c r="F7119" s="84">
        <f t="shared" si="614"/>
        <v>282.5276</v>
      </c>
      <c r="G7119" s="95" t="s">
        <v>274</v>
      </c>
      <c r="H7119" s="69"/>
      <c r="I7119" s="188"/>
      <c r="J7119" s="100"/>
      <c r="K7119" s="88"/>
      <c r="N7119" s="18"/>
      <c r="P7119" s="4">
        <v>172.0</v>
      </c>
      <c r="Q7119" s="4"/>
      <c r="R7119" s="4"/>
      <c r="S7119" s="21"/>
      <c r="T7119" s="21"/>
      <c r="V7119" s="89"/>
      <c r="Z7119" s="73"/>
      <c r="AA7119" s="73">
        <v>0.0</v>
      </c>
      <c r="AB7119" s="4"/>
      <c r="AC7119" s="74"/>
      <c r="AD7119" s="76"/>
      <c r="AE7119" s="75"/>
      <c r="AF7119" s="75"/>
      <c r="AJ7119" s="90"/>
      <c r="AK7119" s="18"/>
      <c r="AL7119" s="18">
        <f t="shared" si="615"/>
        <v>0</v>
      </c>
      <c r="AO7119" s="8">
        <v>0.2251160946827201</v>
      </c>
      <c r="AP7119" s="197">
        <v>0.424</v>
      </c>
      <c r="AT7119" s="18"/>
      <c r="AU7119" s="91"/>
    </row>
    <row r="7120" ht="12.0" customHeight="1">
      <c r="A7120" s="97">
        <v>2503010.0</v>
      </c>
      <c r="B7120" s="92" t="s">
        <v>7651</v>
      </c>
      <c r="C7120" s="81" t="str">
        <f t="shared" si="613"/>
        <v/>
      </c>
      <c r="D7120" s="82">
        <v>275.79</v>
      </c>
      <c r="E7120" s="94" t="s">
        <v>245</v>
      </c>
      <c r="F7120" s="84">
        <f t="shared" si="614"/>
        <v>336.4638</v>
      </c>
      <c r="G7120" s="95" t="s">
        <v>246</v>
      </c>
      <c r="H7120" s="69"/>
      <c r="I7120" s="76"/>
      <c r="J7120" s="76"/>
      <c r="K7120" s="88"/>
      <c r="N7120" s="18"/>
      <c r="P7120" s="4">
        <v>172.0</v>
      </c>
      <c r="Q7120" s="4"/>
      <c r="R7120" s="4"/>
      <c r="S7120" s="21"/>
      <c r="T7120" s="21"/>
      <c r="V7120" s="89"/>
      <c r="Z7120" s="73"/>
      <c r="AA7120" s="73">
        <v>0.0</v>
      </c>
      <c r="AB7120" s="4"/>
      <c r="AC7120" s="74"/>
      <c r="AD7120" s="76"/>
      <c r="AE7120" s="75"/>
      <c r="AF7120" s="75"/>
      <c r="AJ7120" s="90"/>
      <c r="AK7120" s="18"/>
      <c r="AL7120" s="18">
        <f t="shared" si="615"/>
        <v>0</v>
      </c>
      <c r="AO7120" s="8">
        <v>3.582390147015997</v>
      </c>
      <c r="AP7120" s="197">
        <v>0.424</v>
      </c>
      <c r="AT7120" s="18"/>
      <c r="AU7120" s="91"/>
    </row>
    <row r="7121" ht="12.0" customHeight="1">
      <c r="A7121" s="97">
        <v>2503011.0</v>
      </c>
      <c r="B7121" s="92" t="s">
        <v>7652</v>
      </c>
      <c r="C7121" s="81" t="str">
        <f t="shared" si="613"/>
        <v/>
      </c>
      <c r="D7121" s="82">
        <v>275.79</v>
      </c>
      <c r="E7121" s="94" t="s">
        <v>245</v>
      </c>
      <c r="F7121" s="84">
        <f t="shared" si="614"/>
        <v>336.4638</v>
      </c>
      <c r="G7121" s="95" t="s">
        <v>246</v>
      </c>
      <c r="H7121" s="69"/>
      <c r="I7121" s="187" t="s">
        <v>7653</v>
      </c>
      <c r="J7121" s="76"/>
      <c r="K7121" s="88"/>
      <c r="N7121" s="18"/>
      <c r="P7121" s="4">
        <v>172.0</v>
      </c>
      <c r="Q7121" s="4"/>
      <c r="R7121" s="4"/>
      <c r="S7121" s="21"/>
      <c r="T7121" s="21"/>
      <c r="V7121" s="89"/>
      <c r="Z7121" s="73"/>
      <c r="AA7121" s="73">
        <v>0.0</v>
      </c>
      <c r="AB7121" s="4"/>
      <c r="AC7121" s="74"/>
      <c r="AD7121" s="76"/>
      <c r="AE7121" s="75"/>
      <c r="AF7121" s="75"/>
      <c r="AJ7121" s="90"/>
      <c r="AK7121" s="18"/>
      <c r="AL7121" s="18">
        <f t="shared" si="615"/>
        <v>0</v>
      </c>
      <c r="AO7121" s="8">
        <v>5.342434001854291</v>
      </c>
      <c r="AP7121" s="197">
        <v>0.424</v>
      </c>
      <c r="AT7121" s="18"/>
      <c r="AU7121" s="91"/>
    </row>
    <row r="7122" ht="12.0" customHeight="1">
      <c r="A7122" s="97">
        <v>2503012.0</v>
      </c>
      <c r="B7122" s="92" t="s">
        <v>7654</v>
      </c>
      <c r="C7122" s="81" t="str">
        <f t="shared" si="613"/>
        <v/>
      </c>
      <c r="D7122" s="82">
        <v>275.79</v>
      </c>
      <c r="E7122" s="94" t="s">
        <v>245</v>
      </c>
      <c r="F7122" s="84">
        <f t="shared" si="614"/>
        <v>336.4638</v>
      </c>
      <c r="G7122" s="95" t="s">
        <v>246</v>
      </c>
      <c r="H7122" s="69"/>
      <c r="I7122" s="188"/>
      <c r="J7122" s="76"/>
      <c r="K7122" s="88"/>
      <c r="N7122" s="18"/>
      <c r="P7122" s="4">
        <v>172.0</v>
      </c>
      <c r="Q7122" s="4"/>
      <c r="R7122" s="4"/>
      <c r="S7122" s="21"/>
      <c r="T7122" s="21"/>
      <c r="V7122" s="89"/>
      <c r="Z7122" s="73"/>
      <c r="AA7122" s="73">
        <v>0.0</v>
      </c>
      <c r="AB7122" s="4"/>
      <c r="AC7122" s="74"/>
      <c r="AD7122" s="76"/>
      <c r="AE7122" s="75"/>
      <c r="AF7122" s="75"/>
      <c r="AJ7122" s="90"/>
      <c r="AK7122" s="18"/>
      <c r="AL7122" s="18">
        <f t="shared" si="615"/>
        <v>0</v>
      </c>
      <c r="AO7122" s="8">
        <v>2.133263577129318</v>
      </c>
      <c r="AP7122" s="197">
        <v>0.424</v>
      </c>
      <c r="AT7122" s="18"/>
      <c r="AU7122" s="91"/>
    </row>
    <row r="7123" ht="12.0" customHeight="1">
      <c r="A7123" s="97">
        <v>2501043.0</v>
      </c>
      <c r="B7123" s="92" t="s">
        <v>7655</v>
      </c>
      <c r="C7123" s="81" t="str">
        <f t="shared" si="613"/>
        <v/>
      </c>
      <c r="D7123" s="82">
        <v>404.21</v>
      </c>
      <c r="E7123" s="94" t="s">
        <v>245</v>
      </c>
      <c r="F7123" s="84">
        <f t="shared" si="614"/>
        <v>493.1362</v>
      </c>
      <c r="G7123" s="95" t="s">
        <v>246</v>
      </c>
      <c r="H7123" s="69"/>
      <c r="I7123" s="76"/>
      <c r="J7123" s="76"/>
      <c r="K7123" s="88"/>
      <c r="N7123" s="18"/>
      <c r="P7123" s="4">
        <v>172.0</v>
      </c>
      <c r="Q7123" s="4"/>
      <c r="R7123" s="4"/>
      <c r="S7123" s="21"/>
      <c r="T7123" s="21"/>
      <c r="V7123" s="89"/>
      <c r="Z7123" s="73"/>
      <c r="AA7123" s="73">
        <v>0.0</v>
      </c>
      <c r="AB7123" s="4"/>
      <c r="AC7123" s="74"/>
      <c r="AD7123" s="76"/>
      <c r="AE7123" s="75"/>
      <c r="AF7123" s="75"/>
      <c r="AJ7123" s="90"/>
      <c r="AK7123" s="18"/>
      <c r="AL7123" s="18">
        <f t="shared" si="615"/>
        <v>0</v>
      </c>
      <c r="AO7123" s="8">
        <v>1.8409361858112592</v>
      </c>
      <c r="AP7123" s="197">
        <v>0.837</v>
      </c>
      <c r="AT7123" s="18"/>
      <c r="AU7123" s="91"/>
    </row>
    <row r="7124" ht="12.0" customHeight="1">
      <c r="A7124" s="97">
        <v>2501044.0</v>
      </c>
      <c r="B7124" s="92" t="s">
        <v>7656</v>
      </c>
      <c r="C7124" s="81" t="str">
        <f t="shared" si="613"/>
        <v/>
      </c>
      <c r="D7124" s="82">
        <v>404.21</v>
      </c>
      <c r="E7124" s="94" t="s">
        <v>245</v>
      </c>
      <c r="F7124" s="84">
        <f t="shared" si="614"/>
        <v>493.1362</v>
      </c>
      <c r="G7124" s="95" t="s">
        <v>246</v>
      </c>
      <c r="H7124" s="69"/>
      <c r="I7124" s="187" t="s">
        <v>7657</v>
      </c>
      <c r="J7124" s="76"/>
      <c r="K7124" s="88"/>
      <c r="N7124" s="18"/>
      <c r="P7124" s="4">
        <v>172.0</v>
      </c>
      <c r="Q7124" s="4"/>
      <c r="R7124" s="4"/>
      <c r="S7124" s="21"/>
      <c r="T7124" s="21"/>
      <c r="V7124" s="89"/>
      <c r="Z7124" s="73"/>
      <c r="AA7124" s="73">
        <v>0.0</v>
      </c>
      <c r="AB7124" s="4"/>
      <c r="AC7124" s="74"/>
      <c r="AD7124" s="76"/>
      <c r="AE7124" s="75"/>
      <c r="AF7124" s="75"/>
      <c r="AJ7124" s="90"/>
      <c r="AK7124" s="18"/>
      <c r="AL7124" s="18">
        <f t="shared" si="615"/>
        <v>0</v>
      </c>
      <c r="AO7124" s="8">
        <v>3.024883993043036</v>
      </c>
      <c r="AP7124" s="197">
        <v>0.837</v>
      </c>
      <c r="AT7124" s="18"/>
      <c r="AU7124" s="91"/>
    </row>
    <row r="7125" ht="12.0" customHeight="1">
      <c r="A7125" s="109">
        <v>2501045.0</v>
      </c>
      <c r="B7125" s="110" t="s">
        <v>7658</v>
      </c>
      <c r="C7125" s="81" t="str">
        <f t="shared" si="613"/>
        <v/>
      </c>
      <c r="D7125" s="82">
        <v>404.21</v>
      </c>
      <c r="E7125" s="121" t="s">
        <v>245</v>
      </c>
      <c r="F7125" s="128">
        <f t="shared" si="614"/>
        <v>493.1362</v>
      </c>
      <c r="G7125" s="112" t="s">
        <v>246</v>
      </c>
      <c r="H7125" s="69"/>
      <c r="I7125" s="193"/>
      <c r="J7125" s="76"/>
      <c r="K7125" s="88"/>
      <c r="N7125" s="18"/>
      <c r="P7125" s="4">
        <v>172.0</v>
      </c>
      <c r="Q7125" s="4"/>
      <c r="R7125" s="4"/>
      <c r="S7125" s="21"/>
      <c r="T7125" s="21"/>
      <c r="V7125" s="89"/>
      <c r="Z7125" s="73"/>
      <c r="AA7125" s="73">
        <v>0.0</v>
      </c>
      <c r="AB7125" s="4"/>
      <c r="AC7125" s="74"/>
      <c r="AD7125" s="76"/>
      <c r="AE7125" s="75"/>
      <c r="AF7125" s="75"/>
      <c r="AJ7125" s="90"/>
      <c r="AK7125" s="18"/>
      <c r="AL7125" s="18">
        <f t="shared" si="615"/>
        <v>0</v>
      </c>
      <c r="AO7125" s="8">
        <v>0.8902557922632129</v>
      </c>
      <c r="AP7125" s="197">
        <v>0.837</v>
      </c>
      <c r="AT7125" s="18"/>
      <c r="AU7125" s="91"/>
    </row>
    <row r="7126" ht="60.0" customHeight="1">
      <c r="A7126" s="62">
        <v>271.0</v>
      </c>
      <c r="B7126" s="113" t="s">
        <v>7659</v>
      </c>
      <c r="C7126" s="66"/>
      <c r="D7126" s="82"/>
      <c r="E7126" s="66"/>
      <c r="F7126" s="114"/>
      <c r="G7126" s="68"/>
      <c r="H7126" s="69"/>
      <c r="I7126" s="70">
        <v>0.0</v>
      </c>
      <c r="J7126" s="71"/>
      <c r="K7126" s="71"/>
      <c r="N7126" s="18"/>
      <c r="P7126" s="4">
        <v>173.0</v>
      </c>
      <c r="Q7126" s="4"/>
      <c r="R7126" s="5"/>
      <c r="S7126" s="21"/>
      <c r="T7126" s="21"/>
      <c r="V7126" s="72"/>
      <c r="Z7126" s="73"/>
      <c r="AA7126" s="73"/>
      <c r="AB7126" s="4"/>
      <c r="AC7126" s="74"/>
      <c r="AD7126" s="76"/>
      <c r="AE7126" s="75"/>
      <c r="AF7126" s="75"/>
      <c r="AJ7126" s="90"/>
      <c r="AK7126" s="18"/>
      <c r="AL7126" s="18"/>
      <c r="AP7126" s="197"/>
      <c r="AT7126" s="18"/>
      <c r="AU7126" s="91"/>
    </row>
    <row r="7127" ht="12.0" customHeight="1">
      <c r="A7127" s="79">
        <v>2501064.0</v>
      </c>
      <c r="B7127" s="80" t="s">
        <v>7660</v>
      </c>
      <c r="C7127" s="81" t="str">
        <f t="shared" ref="C7127:C7147" si="616">IF(MROUND(AL7127/(AO7127*F7127),1)=0,"",MROUND(AL7127/(AO7127*F7127),1))</f>
        <v/>
      </c>
      <c r="D7127" s="82">
        <v>134.74</v>
      </c>
      <c r="E7127" s="83" t="s">
        <v>245</v>
      </c>
      <c r="F7127" s="84">
        <f t="shared" ref="F7127:F7147" si="617">D7127*1.22</f>
        <v>164.3828</v>
      </c>
      <c r="G7127" s="85" t="s">
        <v>246</v>
      </c>
      <c r="H7127" s="69"/>
      <c r="I7127" s="87" t="s">
        <v>1735</v>
      </c>
      <c r="J7127" s="76"/>
      <c r="K7127" s="88"/>
      <c r="N7127" s="18"/>
      <c r="P7127" s="4">
        <v>173.0</v>
      </c>
      <c r="Q7127" s="4"/>
      <c r="R7127" s="4"/>
      <c r="S7127" s="21"/>
      <c r="T7127" s="21"/>
      <c r="V7127" s="89"/>
      <c r="Z7127" s="73"/>
      <c r="AA7127" s="73">
        <v>0.0</v>
      </c>
      <c r="AB7127" s="4"/>
      <c r="AC7127" s="74"/>
      <c r="AD7127" s="76"/>
      <c r="AE7127" s="75"/>
      <c r="AF7127" s="75"/>
      <c r="AJ7127" s="90"/>
      <c r="AK7127" s="18"/>
      <c r="AL7127" s="18">
        <f t="shared" ref="AL7127:AL7147" si="618">$I$7126/21</f>
        <v>0</v>
      </c>
      <c r="AO7127" s="8">
        <v>2.0958116526510864</v>
      </c>
      <c r="AP7127" s="197">
        <v>0.136</v>
      </c>
      <c r="AT7127" s="18"/>
      <c r="AU7127" s="91"/>
    </row>
    <row r="7128" ht="12.0" customHeight="1">
      <c r="A7128" s="97">
        <v>2501065.0</v>
      </c>
      <c r="B7128" s="92" t="s">
        <v>7661</v>
      </c>
      <c r="C7128" s="81" t="str">
        <f t="shared" si="616"/>
        <v/>
      </c>
      <c r="D7128" s="82">
        <v>134.74</v>
      </c>
      <c r="E7128" s="94" t="s">
        <v>245</v>
      </c>
      <c r="F7128" s="84">
        <f t="shared" si="617"/>
        <v>164.3828</v>
      </c>
      <c r="G7128" s="95" t="s">
        <v>246</v>
      </c>
      <c r="H7128" s="69"/>
      <c r="I7128" s="187" t="s">
        <v>7662</v>
      </c>
      <c r="J7128" s="76"/>
      <c r="K7128" s="88"/>
      <c r="N7128" s="18"/>
      <c r="P7128" s="4">
        <v>173.0</v>
      </c>
      <c r="Q7128" s="4"/>
      <c r="R7128" s="4"/>
      <c r="S7128" s="21"/>
      <c r="T7128" s="21"/>
      <c r="V7128" s="89"/>
      <c r="Z7128" s="73"/>
      <c r="AA7128" s="73">
        <v>0.0</v>
      </c>
      <c r="AB7128" s="4"/>
      <c r="AC7128" s="74"/>
      <c r="AD7128" s="76"/>
      <c r="AE7128" s="75"/>
      <c r="AF7128" s="75"/>
      <c r="AJ7128" s="90"/>
      <c r="AK7128" s="18"/>
      <c r="AL7128" s="18">
        <f t="shared" si="618"/>
        <v>0</v>
      </c>
      <c r="AO7128" s="8">
        <v>4.626049250109401</v>
      </c>
      <c r="AP7128" s="197">
        <v>0.136</v>
      </c>
      <c r="AT7128" s="18"/>
      <c r="AU7128" s="91"/>
    </row>
    <row r="7129" ht="12.0" customHeight="1">
      <c r="A7129" s="97">
        <v>2501066.0</v>
      </c>
      <c r="B7129" s="92" t="s">
        <v>7663</v>
      </c>
      <c r="C7129" s="81" t="str">
        <f t="shared" si="616"/>
        <v/>
      </c>
      <c r="D7129" s="82">
        <v>134.74</v>
      </c>
      <c r="E7129" s="94" t="s">
        <v>245</v>
      </c>
      <c r="F7129" s="84">
        <f t="shared" si="617"/>
        <v>164.3828</v>
      </c>
      <c r="G7129" s="95" t="s">
        <v>246</v>
      </c>
      <c r="H7129" s="69"/>
      <c r="I7129" s="188"/>
      <c r="J7129" s="76"/>
      <c r="K7129" s="88"/>
      <c r="N7129" s="18"/>
      <c r="P7129" s="4">
        <v>173.0</v>
      </c>
      <c r="Q7129" s="4"/>
      <c r="R7129" s="4"/>
      <c r="S7129" s="21"/>
      <c r="T7129" s="21"/>
      <c r="V7129" s="89"/>
      <c r="Z7129" s="73"/>
      <c r="AA7129" s="73">
        <v>0.0</v>
      </c>
      <c r="AB7129" s="4"/>
      <c r="AC7129" s="74"/>
      <c r="AD7129" s="76"/>
      <c r="AE7129" s="75"/>
      <c r="AF7129" s="75"/>
      <c r="AJ7129" s="90"/>
      <c r="AK7129" s="18"/>
      <c r="AL7129" s="18">
        <f t="shared" si="618"/>
        <v>0</v>
      </c>
      <c r="AO7129" s="8">
        <v>3.2382344750765806</v>
      </c>
      <c r="AP7129" s="197">
        <v>0.136</v>
      </c>
      <c r="AT7129" s="18"/>
      <c r="AU7129" s="91"/>
    </row>
    <row r="7130" ht="12.0" customHeight="1">
      <c r="A7130" s="97">
        <v>2501067.0</v>
      </c>
      <c r="B7130" s="92" t="s">
        <v>7664</v>
      </c>
      <c r="C7130" s="81" t="str">
        <f t="shared" si="616"/>
        <v/>
      </c>
      <c r="D7130" s="82">
        <v>168.42</v>
      </c>
      <c r="E7130" s="94" t="s">
        <v>372</v>
      </c>
      <c r="F7130" s="84">
        <f t="shared" si="617"/>
        <v>205.4724</v>
      </c>
      <c r="G7130" s="95" t="s">
        <v>246</v>
      </c>
      <c r="H7130" s="69"/>
      <c r="I7130" s="76"/>
      <c r="J7130" s="76"/>
      <c r="K7130" s="88"/>
      <c r="N7130" s="18"/>
      <c r="P7130" s="4">
        <v>173.0</v>
      </c>
      <c r="Q7130" s="4"/>
      <c r="R7130" s="4"/>
      <c r="S7130" s="21"/>
      <c r="T7130" s="21"/>
      <c r="V7130" s="89"/>
      <c r="Z7130" s="73"/>
      <c r="AA7130" s="73">
        <v>0.0</v>
      </c>
      <c r="AB7130" s="4"/>
      <c r="AC7130" s="74"/>
      <c r="AD7130" s="76"/>
      <c r="AE7130" s="75"/>
      <c r="AF7130" s="75"/>
      <c r="AJ7130" s="90"/>
      <c r="AK7130" s="18"/>
      <c r="AL7130" s="18">
        <f t="shared" si="618"/>
        <v>0</v>
      </c>
      <c r="AO7130" s="8">
        <v>1306.3485455242328</v>
      </c>
      <c r="AP7130" s="197">
        <v>0.147</v>
      </c>
      <c r="AT7130" s="18"/>
      <c r="AU7130" s="91"/>
    </row>
    <row r="7131" ht="12.0" customHeight="1">
      <c r="A7131" s="97">
        <v>2501068.0</v>
      </c>
      <c r="B7131" s="92" t="s">
        <v>7665</v>
      </c>
      <c r="C7131" s="81" t="str">
        <f t="shared" si="616"/>
        <v/>
      </c>
      <c r="D7131" s="82">
        <v>168.42</v>
      </c>
      <c r="E7131" s="94"/>
      <c r="F7131" s="84">
        <f t="shared" si="617"/>
        <v>205.4724</v>
      </c>
      <c r="G7131" s="95" t="s">
        <v>246</v>
      </c>
      <c r="H7131" s="69"/>
      <c r="I7131" s="187" t="s">
        <v>7666</v>
      </c>
      <c r="J7131" s="76"/>
      <c r="K7131" s="88"/>
      <c r="N7131" s="18"/>
      <c r="P7131" s="4">
        <v>173.0</v>
      </c>
      <c r="Q7131" s="4"/>
      <c r="R7131" s="4"/>
      <c r="S7131" s="21"/>
      <c r="T7131" s="21"/>
      <c r="V7131" s="89"/>
      <c r="Z7131" s="73"/>
      <c r="AA7131" s="73">
        <v>0.0</v>
      </c>
      <c r="AB7131" s="4"/>
      <c r="AC7131" s="74"/>
      <c r="AD7131" s="76"/>
      <c r="AE7131" s="75"/>
      <c r="AF7131" s="75"/>
      <c r="AJ7131" s="90"/>
      <c r="AK7131" s="18"/>
      <c r="AL7131" s="18">
        <f t="shared" si="618"/>
        <v>0</v>
      </c>
      <c r="AO7131" s="8">
        <v>653.1742727621164</v>
      </c>
      <c r="AP7131" s="197">
        <v>0.147</v>
      </c>
      <c r="AT7131" s="18"/>
      <c r="AU7131" s="91"/>
    </row>
    <row r="7132" ht="12.0" customHeight="1">
      <c r="A7132" s="97">
        <v>2501069.0</v>
      </c>
      <c r="B7132" s="92" t="s">
        <v>7667</v>
      </c>
      <c r="C7132" s="81" t="str">
        <f t="shared" si="616"/>
        <v/>
      </c>
      <c r="D7132" s="82">
        <v>168.42</v>
      </c>
      <c r="E7132" s="94"/>
      <c r="F7132" s="84">
        <f t="shared" si="617"/>
        <v>205.4724</v>
      </c>
      <c r="G7132" s="95" t="s">
        <v>246</v>
      </c>
      <c r="H7132" s="69"/>
      <c r="I7132" s="188"/>
      <c r="J7132" s="76"/>
      <c r="K7132" s="88"/>
      <c r="N7132" s="18"/>
      <c r="P7132" s="4">
        <v>173.0</v>
      </c>
      <c r="Q7132" s="4"/>
      <c r="R7132" s="4"/>
      <c r="S7132" s="21"/>
      <c r="T7132" s="21"/>
      <c r="V7132" s="89"/>
      <c r="Z7132" s="73"/>
      <c r="AA7132" s="73">
        <v>0.0</v>
      </c>
      <c r="AB7132" s="4"/>
      <c r="AC7132" s="74"/>
      <c r="AD7132" s="76"/>
      <c r="AE7132" s="75"/>
      <c r="AF7132" s="75"/>
      <c r="AJ7132" s="90"/>
      <c r="AK7132" s="18"/>
      <c r="AL7132" s="18">
        <f t="shared" si="618"/>
        <v>0</v>
      </c>
      <c r="AO7132" s="8">
        <v>1306.3485455242328</v>
      </c>
      <c r="AP7132" s="197">
        <v>0.147</v>
      </c>
      <c r="AT7132" s="18"/>
      <c r="AU7132" s="91"/>
    </row>
    <row r="7133" ht="12.0" customHeight="1">
      <c r="A7133" s="97">
        <v>2501070.0</v>
      </c>
      <c r="B7133" s="92" t="s">
        <v>7668</v>
      </c>
      <c r="C7133" s="81" t="str">
        <f t="shared" si="616"/>
        <v/>
      </c>
      <c r="D7133" s="82">
        <v>177.89</v>
      </c>
      <c r="E7133" s="94" t="s">
        <v>245</v>
      </c>
      <c r="F7133" s="84">
        <f t="shared" si="617"/>
        <v>217.0258</v>
      </c>
      <c r="G7133" s="95" t="s">
        <v>246</v>
      </c>
      <c r="H7133" s="69"/>
      <c r="I7133" s="76"/>
      <c r="J7133" s="76"/>
      <c r="K7133" s="88"/>
      <c r="N7133" s="18"/>
      <c r="P7133" s="4">
        <v>173.0</v>
      </c>
      <c r="Q7133" s="4"/>
      <c r="R7133" s="4"/>
      <c r="S7133" s="21"/>
      <c r="T7133" s="21"/>
      <c r="V7133" s="89"/>
      <c r="Z7133" s="73"/>
      <c r="AA7133" s="73">
        <v>0.0</v>
      </c>
      <c r="AB7133" s="4"/>
      <c r="AC7133" s="74"/>
      <c r="AD7133" s="76"/>
      <c r="AE7133" s="75"/>
      <c r="AF7133" s="75"/>
      <c r="AJ7133" s="90"/>
      <c r="AK7133" s="18"/>
      <c r="AL7133" s="18">
        <f t="shared" si="618"/>
        <v>0</v>
      </c>
      <c r="AO7133" s="8">
        <v>8.78949357520786</v>
      </c>
      <c r="AP7133" s="197">
        <v>0.229</v>
      </c>
      <c r="AT7133" s="18"/>
      <c r="AU7133" s="91"/>
    </row>
    <row r="7134" ht="12.0" customHeight="1">
      <c r="A7134" s="97">
        <v>2501071.0</v>
      </c>
      <c r="B7134" s="92" t="s">
        <v>7669</v>
      </c>
      <c r="C7134" s="81" t="str">
        <f t="shared" si="616"/>
        <v/>
      </c>
      <c r="D7134" s="82">
        <v>177.89</v>
      </c>
      <c r="E7134" s="94" t="s">
        <v>245</v>
      </c>
      <c r="F7134" s="84">
        <f t="shared" si="617"/>
        <v>217.0258</v>
      </c>
      <c r="G7134" s="95" t="s">
        <v>246</v>
      </c>
      <c r="H7134" s="69"/>
      <c r="I7134" s="187" t="s">
        <v>7670</v>
      </c>
      <c r="J7134" s="76"/>
      <c r="K7134" s="88"/>
      <c r="N7134" s="18"/>
      <c r="P7134" s="4">
        <v>173.0</v>
      </c>
      <c r="Q7134" s="4"/>
      <c r="R7134" s="4"/>
      <c r="S7134" s="21"/>
      <c r="T7134" s="21"/>
      <c r="V7134" s="89"/>
      <c r="Z7134" s="73"/>
      <c r="AA7134" s="73">
        <v>0.0</v>
      </c>
      <c r="AB7134" s="4"/>
      <c r="AC7134" s="74"/>
      <c r="AD7134" s="76"/>
      <c r="AE7134" s="75"/>
      <c r="AF7134" s="75"/>
      <c r="AJ7134" s="90"/>
      <c r="AK7134" s="18"/>
      <c r="AL7134" s="18">
        <f t="shared" si="618"/>
        <v>0</v>
      </c>
      <c r="AO7134" s="8">
        <v>7.154238956564539</v>
      </c>
      <c r="AP7134" s="197">
        <v>0.229</v>
      </c>
      <c r="AT7134" s="18"/>
      <c r="AU7134" s="91"/>
    </row>
    <row r="7135" ht="12.0" customHeight="1">
      <c r="A7135" s="97">
        <v>2501072.0</v>
      </c>
      <c r="B7135" s="92" t="s">
        <v>7671</v>
      </c>
      <c r="C7135" s="81" t="str">
        <f t="shared" si="616"/>
        <v/>
      </c>
      <c r="D7135" s="82">
        <v>177.89</v>
      </c>
      <c r="E7135" s="94" t="s">
        <v>245</v>
      </c>
      <c r="F7135" s="84">
        <f t="shared" si="617"/>
        <v>217.0258</v>
      </c>
      <c r="G7135" s="95" t="s">
        <v>246</v>
      </c>
      <c r="H7135" s="69"/>
      <c r="I7135" s="188"/>
      <c r="J7135" s="76"/>
      <c r="K7135" s="88"/>
      <c r="N7135" s="18"/>
      <c r="P7135" s="4">
        <v>173.0</v>
      </c>
      <c r="Q7135" s="4"/>
      <c r="R7135" s="4"/>
      <c r="S7135" s="21"/>
      <c r="T7135" s="21"/>
      <c r="V7135" s="89"/>
      <c r="Z7135" s="73"/>
      <c r="AA7135" s="73">
        <v>0.0</v>
      </c>
      <c r="AB7135" s="4"/>
      <c r="AC7135" s="74"/>
      <c r="AD7135" s="76"/>
      <c r="AE7135" s="75"/>
      <c r="AF7135" s="75"/>
      <c r="AJ7135" s="90"/>
      <c r="AK7135" s="18"/>
      <c r="AL7135" s="18">
        <f t="shared" si="618"/>
        <v>0</v>
      </c>
      <c r="AO7135" s="8">
        <v>5.916005291005292</v>
      </c>
      <c r="AP7135" s="197">
        <v>0.229</v>
      </c>
      <c r="AT7135" s="18"/>
      <c r="AU7135" s="91"/>
    </row>
    <row r="7136" ht="12.0" customHeight="1">
      <c r="A7136" s="97">
        <v>2501073.0</v>
      </c>
      <c r="B7136" s="92" t="s">
        <v>7672</v>
      </c>
      <c r="C7136" s="81" t="str">
        <f t="shared" si="616"/>
        <v/>
      </c>
      <c r="D7136" s="82">
        <v>231.58</v>
      </c>
      <c r="E7136" s="94"/>
      <c r="F7136" s="84">
        <f t="shared" si="617"/>
        <v>282.5276</v>
      </c>
      <c r="G7136" s="95" t="s">
        <v>246</v>
      </c>
      <c r="H7136" s="69"/>
      <c r="I7136" s="76"/>
      <c r="J7136" s="76"/>
      <c r="K7136" s="88"/>
      <c r="N7136" s="18"/>
      <c r="P7136" s="4">
        <v>173.0</v>
      </c>
      <c r="Q7136" s="4"/>
      <c r="R7136" s="4"/>
      <c r="S7136" s="21"/>
      <c r="T7136" s="21"/>
      <c r="V7136" s="89"/>
      <c r="Z7136" s="73"/>
      <c r="AA7136" s="73">
        <v>0.0</v>
      </c>
      <c r="AB7136" s="4"/>
      <c r="AC7136" s="74"/>
      <c r="AD7136" s="76"/>
      <c r="AE7136" s="75"/>
      <c r="AF7136" s="75"/>
      <c r="AJ7136" s="90"/>
      <c r="AK7136" s="18"/>
      <c r="AL7136" s="18">
        <f t="shared" si="618"/>
        <v>0</v>
      </c>
      <c r="AO7136" s="8">
        <v>954.9145484933678</v>
      </c>
      <c r="AP7136" s="197">
        <v>0.292</v>
      </c>
      <c r="AT7136" s="18"/>
      <c r="AU7136" s="91"/>
    </row>
    <row r="7137" ht="12.0" customHeight="1">
      <c r="A7137" s="97">
        <v>2501074.0</v>
      </c>
      <c r="B7137" s="92" t="s">
        <v>7673</v>
      </c>
      <c r="C7137" s="81" t="str">
        <f t="shared" si="616"/>
        <v/>
      </c>
      <c r="D7137" s="82">
        <v>231.58</v>
      </c>
      <c r="E7137" s="94"/>
      <c r="F7137" s="84">
        <f t="shared" si="617"/>
        <v>282.5276</v>
      </c>
      <c r="G7137" s="95" t="s">
        <v>246</v>
      </c>
      <c r="H7137" s="69"/>
      <c r="I7137" s="187" t="s">
        <v>7674</v>
      </c>
      <c r="J7137" s="76"/>
      <c r="K7137" s="88"/>
      <c r="N7137" s="18"/>
      <c r="P7137" s="4">
        <v>173.0</v>
      </c>
      <c r="Q7137" s="4"/>
      <c r="R7137" s="4"/>
      <c r="S7137" s="21"/>
      <c r="T7137" s="21"/>
      <c r="V7137" s="89"/>
      <c r="Z7137" s="73"/>
      <c r="AA7137" s="73">
        <v>0.0</v>
      </c>
      <c r="AB7137" s="4"/>
      <c r="AC7137" s="74"/>
      <c r="AD7137" s="76"/>
      <c r="AE7137" s="75"/>
      <c r="AF7137" s="75"/>
      <c r="AJ7137" s="90"/>
      <c r="AK7137" s="18"/>
      <c r="AL7137" s="18">
        <f t="shared" si="618"/>
        <v>0</v>
      </c>
      <c r="AO7137" s="8">
        <v>954.9145484933678</v>
      </c>
      <c r="AP7137" s="197">
        <v>0.292</v>
      </c>
      <c r="AT7137" s="18"/>
      <c r="AU7137" s="91"/>
    </row>
    <row r="7138" ht="12.0" customHeight="1">
      <c r="A7138" s="97">
        <v>2501075.0</v>
      </c>
      <c r="B7138" s="92" t="s">
        <v>7675</v>
      </c>
      <c r="C7138" s="81" t="str">
        <f t="shared" si="616"/>
        <v/>
      </c>
      <c r="D7138" s="82">
        <v>231.58</v>
      </c>
      <c r="E7138" s="94"/>
      <c r="F7138" s="84">
        <f t="shared" si="617"/>
        <v>282.5276</v>
      </c>
      <c r="G7138" s="95" t="s">
        <v>246</v>
      </c>
      <c r="H7138" s="69"/>
      <c r="I7138" s="188"/>
      <c r="J7138" s="76"/>
      <c r="K7138" s="88"/>
      <c r="N7138" s="18"/>
      <c r="P7138" s="4">
        <v>173.0</v>
      </c>
      <c r="Q7138" s="4"/>
      <c r="R7138" s="4"/>
      <c r="S7138" s="21"/>
      <c r="T7138" s="21"/>
      <c r="V7138" s="89"/>
      <c r="Z7138" s="73"/>
      <c r="AA7138" s="73">
        <v>0.0</v>
      </c>
      <c r="AB7138" s="4"/>
      <c r="AC7138" s="74"/>
      <c r="AD7138" s="76"/>
      <c r="AE7138" s="75"/>
      <c r="AF7138" s="75"/>
      <c r="AJ7138" s="90"/>
      <c r="AK7138" s="18"/>
      <c r="AL7138" s="18">
        <f t="shared" si="618"/>
        <v>0</v>
      </c>
      <c r="AO7138" s="8">
        <v>477.4572742466839</v>
      </c>
      <c r="AP7138" s="197">
        <v>0.292</v>
      </c>
      <c r="AT7138" s="18"/>
      <c r="AU7138" s="91"/>
    </row>
    <row r="7139" ht="12.0" customHeight="1">
      <c r="A7139" s="97">
        <v>2501079.0</v>
      </c>
      <c r="B7139" s="92" t="s">
        <v>7676</v>
      </c>
      <c r="C7139" s="81" t="str">
        <f t="shared" si="616"/>
        <v/>
      </c>
      <c r="D7139" s="82">
        <v>211.58</v>
      </c>
      <c r="E7139" s="94" t="s">
        <v>245</v>
      </c>
      <c r="F7139" s="84">
        <f t="shared" si="617"/>
        <v>258.1276</v>
      </c>
      <c r="G7139" s="95" t="s">
        <v>274</v>
      </c>
      <c r="H7139" s="69"/>
      <c r="I7139" s="76"/>
      <c r="J7139" s="100"/>
      <c r="K7139" s="88"/>
      <c r="N7139" s="18"/>
      <c r="P7139" s="4">
        <v>173.0</v>
      </c>
      <c r="Q7139" s="4"/>
      <c r="R7139" s="4"/>
      <c r="S7139" s="21"/>
      <c r="T7139" s="21"/>
      <c r="V7139" s="89"/>
      <c r="Z7139" s="73"/>
      <c r="AA7139" s="73">
        <v>0.0</v>
      </c>
      <c r="AB7139" s="4"/>
      <c r="AC7139" s="74"/>
      <c r="AD7139" s="76"/>
      <c r="AE7139" s="75"/>
      <c r="AF7139" s="75"/>
      <c r="AJ7139" s="90"/>
      <c r="AK7139" s="18"/>
      <c r="AL7139" s="18">
        <f t="shared" si="618"/>
        <v>0</v>
      </c>
      <c r="AO7139" s="8">
        <v>0.2593236374317038</v>
      </c>
      <c r="AP7139" s="197">
        <v>0.436</v>
      </c>
      <c r="AT7139" s="18"/>
      <c r="AU7139" s="91"/>
    </row>
    <row r="7140" ht="12.0" customHeight="1">
      <c r="A7140" s="97">
        <v>2501080.0</v>
      </c>
      <c r="B7140" s="92" t="s">
        <v>7677</v>
      </c>
      <c r="C7140" s="81" t="str">
        <f t="shared" si="616"/>
        <v/>
      </c>
      <c r="D7140" s="82">
        <v>211.58</v>
      </c>
      <c r="E7140" s="94" t="s">
        <v>245</v>
      </c>
      <c r="F7140" s="84">
        <f t="shared" si="617"/>
        <v>258.1276</v>
      </c>
      <c r="G7140" s="95" t="s">
        <v>274</v>
      </c>
      <c r="H7140" s="69"/>
      <c r="I7140" s="187" t="s">
        <v>7678</v>
      </c>
      <c r="J7140" s="100"/>
      <c r="K7140" s="88"/>
      <c r="N7140" s="18"/>
      <c r="P7140" s="4">
        <v>173.0</v>
      </c>
      <c r="Q7140" s="4"/>
      <c r="R7140" s="4"/>
      <c r="S7140" s="21"/>
      <c r="T7140" s="21"/>
      <c r="V7140" s="89"/>
      <c r="Z7140" s="73"/>
      <c r="AA7140" s="73">
        <v>0.0</v>
      </c>
      <c r="AB7140" s="4"/>
      <c r="AC7140" s="74"/>
      <c r="AD7140" s="76"/>
      <c r="AE7140" s="75"/>
      <c r="AF7140" s="75"/>
      <c r="AJ7140" s="90"/>
      <c r="AK7140" s="18"/>
      <c r="AL7140" s="18">
        <f t="shared" si="618"/>
        <v>0</v>
      </c>
      <c r="AO7140" s="8">
        <v>0.24484621594922865</v>
      </c>
      <c r="AP7140" s="197">
        <v>0.436</v>
      </c>
      <c r="AT7140" s="18"/>
      <c r="AU7140" s="91"/>
    </row>
    <row r="7141" ht="12.0" customHeight="1">
      <c r="A7141" s="97">
        <v>2501081.0</v>
      </c>
      <c r="B7141" s="92" t="s">
        <v>7679</v>
      </c>
      <c r="C7141" s="81" t="str">
        <f t="shared" si="616"/>
        <v/>
      </c>
      <c r="D7141" s="82">
        <v>211.58</v>
      </c>
      <c r="E7141" s="94" t="s">
        <v>245</v>
      </c>
      <c r="F7141" s="84">
        <f t="shared" si="617"/>
        <v>258.1276</v>
      </c>
      <c r="G7141" s="95" t="s">
        <v>274</v>
      </c>
      <c r="H7141" s="69"/>
      <c r="I7141" s="188"/>
      <c r="J7141" s="100"/>
      <c r="K7141" s="88"/>
      <c r="N7141" s="18"/>
      <c r="P7141" s="4">
        <v>173.0</v>
      </c>
      <c r="Q7141" s="4"/>
      <c r="R7141" s="4"/>
      <c r="S7141" s="21"/>
      <c r="T7141" s="21"/>
      <c r="V7141" s="89"/>
      <c r="Z7141" s="73"/>
      <c r="AA7141" s="73">
        <v>0.0</v>
      </c>
      <c r="AB7141" s="4"/>
      <c r="AC7141" s="74"/>
      <c r="AD7141" s="76"/>
      <c r="AE7141" s="75"/>
      <c r="AF7141" s="75"/>
      <c r="AJ7141" s="90"/>
      <c r="AK7141" s="18"/>
      <c r="AL7141" s="18">
        <f t="shared" si="618"/>
        <v>0</v>
      </c>
      <c r="AO7141" s="8">
        <v>0.1337728355768093</v>
      </c>
      <c r="AP7141" s="197">
        <v>0.436</v>
      </c>
      <c r="AT7141" s="18"/>
      <c r="AU7141" s="91"/>
    </row>
    <row r="7142" ht="12.0" customHeight="1">
      <c r="A7142" s="97">
        <v>2503007.0</v>
      </c>
      <c r="B7142" s="92" t="s">
        <v>7680</v>
      </c>
      <c r="C7142" s="81" t="str">
        <f t="shared" si="616"/>
        <v/>
      </c>
      <c r="D7142" s="82">
        <v>256.84</v>
      </c>
      <c r="E7142" s="94" t="s">
        <v>245</v>
      </c>
      <c r="F7142" s="84">
        <f t="shared" si="617"/>
        <v>313.3448</v>
      </c>
      <c r="G7142" s="95" t="s">
        <v>246</v>
      </c>
      <c r="H7142" s="69"/>
      <c r="I7142" s="76"/>
      <c r="J7142" s="76"/>
      <c r="K7142" s="88"/>
      <c r="N7142" s="18"/>
      <c r="P7142" s="4">
        <v>173.0</v>
      </c>
      <c r="Q7142" s="4"/>
      <c r="R7142" s="4"/>
      <c r="S7142" s="21"/>
      <c r="T7142" s="21"/>
      <c r="V7142" s="89"/>
      <c r="Z7142" s="73"/>
      <c r="AA7142" s="73">
        <v>0.0</v>
      </c>
      <c r="AB7142" s="4"/>
      <c r="AC7142" s="74"/>
      <c r="AD7142" s="76"/>
      <c r="AE7142" s="75"/>
      <c r="AF7142" s="75"/>
      <c r="AJ7142" s="90"/>
      <c r="AK7142" s="18"/>
      <c r="AL7142" s="18">
        <f t="shared" si="618"/>
        <v>0</v>
      </c>
      <c r="AO7142" s="8">
        <v>3.142701537523142</v>
      </c>
      <c r="AP7142" s="197">
        <v>0.436</v>
      </c>
      <c r="AT7142" s="18"/>
      <c r="AU7142" s="91"/>
    </row>
    <row r="7143" ht="12.0" customHeight="1">
      <c r="A7143" s="97">
        <v>2503008.0</v>
      </c>
      <c r="B7143" s="92" t="s">
        <v>7681</v>
      </c>
      <c r="C7143" s="81" t="str">
        <f t="shared" si="616"/>
        <v/>
      </c>
      <c r="D7143" s="82">
        <v>256.84</v>
      </c>
      <c r="E7143" s="94" t="s">
        <v>245</v>
      </c>
      <c r="F7143" s="84">
        <f t="shared" si="617"/>
        <v>313.3448</v>
      </c>
      <c r="G7143" s="95" t="s">
        <v>246</v>
      </c>
      <c r="H7143" s="69"/>
      <c r="I7143" s="187" t="s">
        <v>7682</v>
      </c>
      <c r="J7143" s="76"/>
      <c r="K7143" s="88"/>
      <c r="N7143" s="18"/>
      <c r="P7143" s="4">
        <v>173.0</v>
      </c>
      <c r="Q7143" s="4"/>
      <c r="R7143" s="4"/>
      <c r="S7143" s="21"/>
      <c r="T7143" s="21"/>
      <c r="V7143" s="89"/>
      <c r="Z7143" s="73"/>
      <c r="AA7143" s="73">
        <v>0.0</v>
      </c>
      <c r="AB7143" s="4"/>
      <c r="AC7143" s="74"/>
      <c r="AD7143" s="76"/>
      <c r="AE7143" s="75"/>
      <c r="AF7143" s="75"/>
      <c r="AJ7143" s="90"/>
      <c r="AK7143" s="18"/>
      <c r="AL7143" s="18">
        <f t="shared" si="618"/>
        <v>0</v>
      </c>
      <c r="AO7143" s="8">
        <v>2.532647709651003</v>
      </c>
      <c r="AP7143" s="197">
        <v>0.436</v>
      </c>
      <c r="AT7143" s="18"/>
      <c r="AU7143" s="91"/>
    </row>
    <row r="7144" ht="12.0" customHeight="1">
      <c r="A7144" s="97">
        <v>2503009.0</v>
      </c>
      <c r="B7144" s="92" t="s">
        <v>7683</v>
      </c>
      <c r="C7144" s="81" t="str">
        <f t="shared" si="616"/>
        <v/>
      </c>
      <c r="D7144" s="82">
        <v>256.84</v>
      </c>
      <c r="E7144" s="94" t="s">
        <v>245</v>
      </c>
      <c r="F7144" s="84">
        <f t="shared" si="617"/>
        <v>313.3448</v>
      </c>
      <c r="G7144" s="95" t="s">
        <v>246</v>
      </c>
      <c r="H7144" s="69"/>
      <c r="I7144" s="188"/>
      <c r="J7144" s="76"/>
      <c r="K7144" s="88"/>
      <c r="N7144" s="18"/>
      <c r="P7144" s="4">
        <v>173.0</v>
      </c>
      <c r="Q7144" s="4"/>
      <c r="R7144" s="4"/>
      <c r="S7144" s="21"/>
      <c r="T7144" s="21"/>
      <c r="V7144" s="89"/>
      <c r="Z7144" s="73"/>
      <c r="AA7144" s="73">
        <v>0.0</v>
      </c>
      <c r="AB7144" s="4"/>
      <c r="AC7144" s="74"/>
      <c r="AD7144" s="76"/>
      <c r="AE7144" s="75"/>
      <c r="AF7144" s="75"/>
      <c r="AJ7144" s="90"/>
      <c r="AK7144" s="18"/>
      <c r="AL7144" s="18">
        <f t="shared" si="618"/>
        <v>0</v>
      </c>
      <c r="AO7144" s="8">
        <v>1.20602271888143</v>
      </c>
      <c r="AP7144" s="197">
        <v>0.436</v>
      </c>
      <c r="AT7144" s="18"/>
      <c r="AU7144" s="91"/>
    </row>
    <row r="7145" ht="12.0" customHeight="1">
      <c r="A7145" s="97">
        <v>2501084.0</v>
      </c>
      <c r="B7145" s="92" t="s">
        <v>7684</v>
      </c>
      <c r="C7145" s="81" t="str">
        <f t="shared" si="616"/>
        <v/>
      </c>
      <c r="D7145" s="82">
        <v>378.95</v>
      </c>
      <c r="E7145" s="94" t="s">
        <v>245</v>
      </c>
      <c r="F7145" s="84">
        <f t="shared" si="617"/>
        <v>462.319</v>
      </c>
      <c r="G7145" s="95" t="s">
        <v>246</v>
      </c>
      <c r="H7145" s="69"/>
      <c r="I7145" s="76"/>
      <c r="J7145" s="76"/>
      <c r="K7145" s="88"/>
      <c r="N7145" s="18"/>
      <c r="P7145" s="4">
        <v>173.0</v>
      </c>
      <c r="Q7145" s="4"/>
      <c r="R7145" s="4"/>
      <c r="S7145" s="21"/>
      <c r="T7145" s="21"/>
      <c r="V7145" s="89"/>
      <c r="Z7145" s="73"/>
      <c r="AA7145" s="73">
        <v>0.0</v>
      </c>
      <c r="AB7145" s="4"/>
      <c r="AC7145" s="74"/>
      <c r="AD7145" s="76"/>
      <c r="AE7145" s="75"/>
      <c r="AF7145" s="75"/>
      <c r="AJ7145" s="90"/>
      <c r="AK7145" s="18"/>
      <c r="AL7145" s="18">
        <f t="shared" si="618"/>
        <v>0</v>
      </c>
      <c r="AO7145" s="8">
        <v>1.2759229360605864</v>
      </c>
      <c r="AP7145" s="197">
        <v>0.837</v>
      </c>
      <c r="AT7145" s="18"/>
      <c r="AU7145" s="91"/>
    </row>
    <row r="7146" ht="12.0" customHeight="1">
      <c r="A7146" s="97">
        <v>2501085.0</v>
      </c>
      <c r="B7146" s="92" t="s">
        <v>7685</v>
      </c>
      <c r="C7146" s="81" t="str">
        <f t="shared" si="616"/>
        <v/>
      </c>
      <c r="D7146" s="82">
        <v>378.95</v>
      </c>
      <c r="E7146" s="94" t="s">
        <v>245</v>
      </c>
      <c r="F7146" s="84">
        <f t="shared" si="617"/>
        <v>462.319</v>
      </c>
      <c r="G7146" s="95" t="s">
        <v>246</v>
      </c>
      <c r="H7146" s="69"/>
      <c r="I7146" s="76"/>
      <c r="J7146" s="76"/>
      <c r="K7146" s="88"/>
      <c r="N7146" s="18"/>
      <c r="P7146" s="4">
        <v>173.0</v>
      </c>
      <c r="Q7146" s="4"/>
      <c r="R7146" s="4"/>
      <c r="S7146" s="21"/>
      <c r="T7146" s="21"/>
      <c r="V7146" s="89"/>
      <c r="Z7146" s="73"/>
      <c r="AA7146" s="73">
        <v>0.0</v>
      </c>
      <c r="AB7146" s="4"/>
      <c r="AC7146" s="74"/>
      <c r="AD7146" s="76"/>
      <c r="AE7146" s="75"/>
      <c r="AF7146" s="75"/>
      <c r="AJ7146" s="90"/>
      <c r="AK7146" s="18"/>
      <c r="AL7146" s="18">
        <f t="shared" si="618"/>
        <v>0</v>
      </c>
      <c r="AO7146" s="8">
        <v>2.814724466987926</v>
      </c>
      <c r="AP7146" s="197">
        <v>0.837</v>
      </c>
      <c r="AT7146" s="18"/>
      <c r="AU7146" s="91"/>
    </row>
    <row r="7147" ht="12.0" customHeight="1">
      <c r="A7147" s="109">
        <v>2501086.0</v>
      </c>
      <c r="B7147" s="110" t="s">
        <v>7686</v>
      </c>
      <c r="C7147" s="81" t="str">
        <f t="shared" si="616"/>
        <v/>
      </c>
      <c r="D7147" s="82">
        <v>378.95</v>
      </c>
      <c r="E7147" s="121" t="s">
        <v>245</v>
      </c>
      <c r="F7147" s="128">
        <f t="shared" si="617"/>
        <v>462.319</v>
      </c>
      <c r="G7147" s="112" t="s">
        <v>246</v>
      </c>
      <c r="H7147" s="69"/>
      <c r="I7147" s="76"/>
      <c r="J7147" s="76"/>
      <c r="K7147" s="88"/>
      <c r="N7147" s="18"/>
      <c r="P7147" s="4">
        <v>173.0</v>
      </c>
      <c r="Q7147" s="4"/>
      <c r="R7147" s="4"/>
      <c r="S7147" s="21"/>
      <c r="T7147" s="21"/>
      <c r="V7147" s="89"/>
      <c r="Z7147" s="73"/>
      <c r="AA7147" s="73">
        <v>0.0</v>
      </c>
      <c r="AB7147" s="4"/>
      <c r="AC7147" s="74"/>
      <c r="AD7147" s="76"/>
      <c r="AE7147" s="75"/>
      <c r="AF7147" s="75"/>
      <c r="AJ7147" s="90"/>
      <c r="AK7147" s="18"/>
      <c r="AL7147" s="18">
        <f t="shared" si="618"/>
        <v>0</v>
      </c>
      <c r="AO7147" s="8">
        <v>0.6797696224885891</v>
      </c>
      <c r="AP7147" s="197">
        <v>0.837</v>
      </c>
      <c r="AT7147" s="18"/>
      <c r="AU7147" s="91"/>
    </row>
    <row r="7148" ht="60.0" customHeight="1">
      <c r="A7148" s="62">
        <v>272.0</v>
      </c>
      <c r="B7148" s="113" t="s">
        <v>7687</v>
      </c>
      <c r="C7148" s="66"/>
      <c r="D7148" s="82"/>
      <c r="E7148" s="66"/>
      <c r="F7148" s="114"/>
      <c r="G7148" s="68"/>
      <c r="H7148" s="69"/>
      <c r="I7148" s="70">
        <v>0.0</v>
      </c>
      <c r="J7148" s="71"/>
      <c r="K7148" s="71"/>
      <c r="N7148" s="18"/>
      <c r="P7148" s="4">
        <v>174.0</v>
      </c>
      <c r="Q7148" s="4"/>
      <c r="R7148" s="5"/>
      <c r="S7148" s="21"/>
      <c r="T7148" s="21"/>
      <c r="V7148" s="72"/>
      <c r="Z7148" s="73"/>
      <c r="AA7148" s="73"/>
      <c r="AB7148" s="4"/>
      <c r="AC7148" s="74"/>
      <c r="AD7148" s="76"/>
      <c r="AE7148" s="75"/>
      <c r="AF7148" s="75"/>
      <c r="AJ7148" s="90"/>
      <c r="AK7148" s="18"/>
      <c r="AL7148" s="18"/>
      <c r="AP7148" s="197"/>
      <c r="AT7148" s="18"/>
      <c r="AU7148" s="91"/>
    </row>
    <row r="7149" ht="12.0" customHeight="1">
      <c r="A7149" s="79">
        <v>2501134.0</v>
      </c>
      <c r="B7149" s="80" t="s">
        <v>7688</v>
      </c>
      <c r="C7149" s="81" t="str">
        <f t="shared" ref="C7149:C7164" si="619">IF(MROUND(AL7149/(AO7149*F7149),1)=0,"",MROUND(AL7149/(AO7149*F7149),1))</f>
        <v/>
      </c>
      <c r="D7149" s="82">
        <v>100.0</v>
      </c>
      <c r="E7149" s="83"/>
      <c r="F7149" s="84">
        <f t="shared" ref="F7149:F7164" si="620">D7149*1.22</f>
        <v>122</v>
      </c>
      <c r="G7149" s="85" t="s">
        <v>246</v>
      </c>
      <c r="H7149" s="69"/>
      <c r="I7149" s="87"/>
      <c r="J7149" s="76"/>
      <c r="K7149" s="88"/>
      <c r="N7149" s="18"/>
      <c r="P7149" s="4">
        <v>174.0</v>
      </c>
      <c r="Q7149" s="4"/>
      <c r="R7149" s="4"/>
      <c r="S7149" s="21"/>
      <c r="T7149" s="21"/>
      <c r="V7149" s="89"/>
      <c r="Z7149" s="73"/>
      <c r="AA7149" s="73">
        <v>0.0</v>
      </c>
      <c r="AB7149" s="4"/>
      <c r="AC7149" s="74"/>
      <c r="AD7149" s="76"/>
      <c r="AE7149" s="75"/>
      <c r="AF7149" s="75"/>
      <c r="AJ7149" s="90"/>
      <c r="AK7149" s="18"/>
      <c r="AL7149" s="18">
        <f t="shared" ref="AL7149:AL7164" si="621">$I$7148/16</f>
        <v>0</v>
      </c>
      <c r="AO7149" s="8">
        <v>452.19531250000006</v>
      </c>
      <c r="AP7149" s="197">
        <v>0.147</v>
      </c>
      <c r="AT7149" s="18"/>
      <c r="AU7149" s="91"/>
    </row>
    <row r="7150" ht="12.0" customHeight="1">
      <c r="A7150" s="97">
        <v>2501019.0</v>
      </c>
      <c r="B7150" s="92" t="s">
        <v>7689</v>
      </c>
      <c r="C7150" s="81" t="str">
        <f t="shared" si="619"/>
        <v/>
      </c>
      <c r="D7150" s="82">
        <v>168.42</v>
      </c>
      <c r="E7150" s="94" t="s">
        <v>245</v>
      </c>
      <c r="F7150" s="84">
        <f t="shared" si="620"/>
        <v>205.4724</v>
      </c>
      <c r="G7150" s="95" t="s">
        <v>246</v>
      </c>
      <c r="H7150" s="69"/>
      <c r="I7150" s="87" t="s">
        <v>1735</v>
      </c>
      <c r="J7150" s="76"/>
      <c r="K7150" s="88"/>
      <c r="N7150" s="18"/>
      <c r="P7150" s="4">
        <v>174.0</v>
      </c>
      <c r="Q7150" s="4"/>
      <c r="R7150" s="4"/>
      <c r="S7150" s="21"/>
      <c r="T7150" s="21"/>
      <c r="V7150" s="89"/>
      <c r="Z7150" s="73"/>
      <c r="AA7150" s="73">
        <v>0.0</v>
      </c>
      <c r="AB7150" s="4"/>
      <c r="AC7150" s="74"/>
      <c r="AD7150" s="76"/>
      <c r="AE7150" s="75"/>
      <c r="AF7150" s="75"/>
      <c r="AJ7150" s="90"/>
      <c r="AK7150" s="18"/>
      <c r="AL7150" s="18">
        <f t="shared" si="621"/>
        <v>0</v>
      </c>
      <c r="AO7150" s="8">
        <v>2.1034394638546097</v>
      </c>
      <c r="AP7150" s="197">
        <v>0.147</v>
      </c>
      <c r="AT7150" s="18"/>
      <c r="AU7150" s="91"/>
    </row>
    <row r="7151" ht="12.0" customHeight="1">
      <c r="A7151" s="97">
        <v>2501020.0</v>
      </c>
      <c r="B7151" s="92" t="s">
        <v>7690</v>
      </c>
      <c r="C7151" s="81" t="str">
        <f t="shared" si="619"/>
        <v/>
      </c>
      <c r="D7151" s="82">
        <v>168.42</v>
      </c>
      <c r="E7151" s="94" t="s">
        <v>245</v>
      </c>
      <c r="F7151" s="84">
        <f t="shared" si="620"/>
        <v>205.4724</v>
      </c>
      <c r="G7151" s="95" t="s">
        <v>246</v>
      </c>
      <c r="H7151" s="69"/>
      <c r="I7151" s="187" t="s">
        <v>7691</v>
      </c>
      <c r="J7151" s="76"/>
      <c r="K7151" s="88"/>
      <c r="N7151" s="18"/>
      <c r="P7151" s="4">
        <v>174.0</v>
      </c>
      <c r="Q7151" s="4"/>
      <c r="R7151" s="4"/>
      <c r="S7151" s="21"/>
      <c r="T7151" s="21"/>
      <c r="V7151" s="89"/>
      <c r="Z7151" s="73"/>
      <c r="AA7151" s="73">
        <v>0.0</v>
      </c>
      <c r="AB7151" s="4"/>
      <c r="AC7151" s="74"/>
      <c r="AD7151" s="76"/>
      <c r="AE7151" s="75"/>
      <c r="AF7151" s="75"/>
      <c r="AJ7151" s="90"/>
      <c r="AK7151" s="18"/>
      <c r="AL7151" s="18">
        <f t="shared" si="621"/>
        <v>0</v>
      </c>
      <c r="AO7151" s="8">
        <v>2.896274338692116</v>
      </c>
      <c r="AP7151" s="197">
        <v>0.147</v>
      </c>
      <c r="AT7151" s="18"/>
      <c r="AU7151" s="91"/>
    </row>
    <row r="7152" ht="12.0" customHeight="1">
      <c r="A7152" s="97">
        <v>2501021.0</v>
      </c>
      <c r="B7152" s="92" t="s">
        <v>7692</v>
      </c>
      <c r="C7152" s="81" t="str">
        <f t="shared" si="619"/>
        <v/>
      </c>
      <c r="D7152" s="82">
        <v>168.42</v>
      </c>
      <c r="E7152" s="94" t="s">
        <v>245</v>
      </c>
      <c r="F7152" s="84">
        <f t="shared" si="620"/>
        <v>205.4724</v>
      </c>
      <c r="G7152" s="95" t="s">
        <v>246</v>
      </c>
      <c r="H7152" s="69"/>
      <c r="I7152" s="188"/>
      <c r="J7152" s="76"/>
      <c r="K7152" s="88"/>
      <c r="N7152" s="18"/>
      <c r="P7152" s="4">
        <v>174.0</v>
      </c>
      <c r="Q7152" s="4"/>
      <c r="R7152" s="4"/>
      <c r="S7152" s="21"/>
      <c r="T7152" s="21"/>
      <c r="V7152" s="89"/>
      <c r="Z7152" s="73"/>
      <c r="AA7152" s="73">
        <v>0.0</v>
      </c>
      <c r="AB7152" s="4"/>
      <c r="AC7152" s="74"/>
      <c r="AD7152" s="76"/>
      <c r="AE7152" s="75"/>
      <c r="AF7152" s="75"/>
      <c r="AJ7152" s="90"/>
      <c r="AK7152" s="18"/>
      <c r="AL7152" s="18">
        <f t="shared" si="621"/>
        <v>0</v>
      </c>
      <c r="AO7152" s="8">
        <v>1.6960165046395272</v>
      </c>
      <c r="AP7152" s="197">
        <v>0.147</v>
      </c>
      <c r="AT7152" s="18"/>
      <c r="AU7152" s="91"/>
    </row>
    <row r="7153" ht="12.0" customHeight="1">
      <c r="A7153" s="97">
        <v>2501025.0</v>
      </c>
      <c r="B7153" s="92" t="s">
        <v>7693</v>
      </c>
      <c r="C7153" s="81" t="str">
        <f t="shared" si="619"/>
        <v/>
      </c>
      <c r="D7153" s="82">
        <v>168.42</v>
      </c>
      <c r="E7153" s="94" t="s">
        <v>245</v>
      </c>
      <c r="F7153" s="84">
        <f t="shared" si="620"/>
        <v>205.4724</v>
      </c>
      <c r="G7153" s="95" t="s">
        <v>246</v>
      </c>
      <c r="H7153" s="69"/>
      <c r="I7153" s="76"/>
      <c r="J7153" s="76"/>
      <c r="K7153" s="88"/>
      <c r="N7153" s="18"/>
      <c r="P7153" s="4">
        <v>174.0</v>
      </c>
      <c r="Q7153" s="4"/>
      <c r="R7153" s="4"/>
      <c r="S7153" s="21"/>
      <c r="T7153" s="21"/>
      <c r="V7153" s="89"/>
      <c r="Z7153" s="73"/>
      <c r="AA7153" s="73">
        <v>0.0</v>
      </c>
      <c r="AB7153" s="4"/>
      <c r="AC7153" s="74"/>
      <c r="AD7153" s="76"/>
      <c r="AE7153" s="75"/>
      <c r="AF7153" s="75"/>
      <c r="AJ7153" s="90"/>
      <c r="AK7153" s="18"/>
      <c r="AL7153" s="18">
        <f t="shared" si="621"/>
        <v>0</v>
      </c>
      <c r="AO7153" s="8">
        <v>251.01044268665007</v>
      </c>
      <c r="AP7153" s="197">
        <v>0.229</v>
      </c>
      <c r="AT7153" s="18"/>
      <c r="AU7153" s="91"/>
    </row>
    <row r="7154" ht="12.0" customHeight="1">
      <c r="A7154" s="97">
        <v>2501026.0</v>
      </c>
      <c r="B7154" s="92" t="s">
        <v>7694</v>
      </c>
      <c r="C7154" s="81" t="str">
        <f t="shared" si="619"/>
        <v/>
      </c>
      <c r="D7154" s="82">
        <v>168.42</v>
      </c>
      <c r="E7154" s="94" t="s">
        <v>245</v>
      </c>
      <c r="F7154" s="84">
        <f t="shared" si="620"/>
        <v>205.4724</v>
      </c>
      <c r="G7154" s="95" t="s">
        <v>246</v>
      </c>
      <c r="H7154" s="69"/>
      <c r="I7154" s="187" t="s">
        <v>7695</v>
      </c>
      <c r="J7154" s="76"/>
      <c r="K7154" s="88"/>
      <c r="N7154" s="18"/>
      <c r="P7154" s="4">
        <v>174.0</v>
      </c>
      <c r="Q7154" s="4"/>
      <c r="R7154" s="4"/>
      <c r="S7154" s="21"/>
      <c r="T7154" s="21"/>
      <c r="V7154" s="89"/>
      <c r="Z7154" s="73"/>
      <c r="AA7154" s="73">
        <v>0.0</v>
      </c>
      <c r="AB7154" s="4"/>
      <c r="AC7154" s="74"/>
      <c r="AD7154" s="76"/>
      <c r="AE7154" s="75"/>
      <c r="AF7154" s="75"/>
      <c r="AJ7154" s="90"/>
      <c r="AK7154" s="18"/>
      <c r="AL7154" s="18">
        <f t="shared" si="621"/>
        <v>0</v>
      </c>
      <c r="AO7154" s="8">
        <v>376.5156640299751</v>
      </c>
      <c r="AP7154" s="197">
        <v>0.229</v>
      </c>
      <c r="AT7154" s="18"/>
      <c r="AU7154" s="91"/>
    </row>
    <row r="7155" ht="12.0" customHeight="1">
      <c r="A7155" s="97">
        <v>2501027.0</v>
      </c>
      <c r="B7155" s="92" t="s">
        <v>7696</v>
      </c>
      <c r="C7155" s="81" t="str">
        <f t="shared" si="619"/>
        <v/>
      </c>
      <c r="D7155" s="82">
        <v>168.42</v>
      </c>
      <c r="E7155" s="94"/>
      <c r="F7155" s="84">
        <f t="shared" si="620"/>
        <v>205.4724</v>
      </c>
      <c r="G7155" s="95" t="s">
        <v>246</v>
      </c>
      <c r="H7155" s="69"/>
      <c r="I7155" s="188"/>
      <c r="J7155" s="76"/>
      <c r="K7155" s="88"/>
      <c r="N7155" s="18"/>
      <c r="P7155" s="4">
        <v>174.0</v>
      </c>
      <c r="Q7155" s="4"/>
      <c r="R7155" s="4"/>
      <c r="S7155" s="21"/>
      <c r="T7155" s="21"/>
      <c r="V7155" s="89"/>
      <c r="Z7155" s="73"/>
      <c r="AA7155" s="73">
        <v>0.0</v>
      </c>
      <c r="AB7155" s="4"/>
      <c r="AC7155" s="74"/>
      <c r="AD7155" s="76"/>
      <c r="AE7155" s="75"/>
      <c r="AF7155" s="75"/>
      <c r="AJ7155" s="90"/>
      <c r="AK7155" s="18"/>
      <c r="AL7155" s="18">
        <f t="shared" si="621"/>
        <v>0</v>
      </c>
      <c r="AO7155" s="8">
        <v>376.5156640299751</v>
      </c>
      <c r="AP7155" s="197">
        <v>0.229</v>
      </c>
      <c r="AT7155" s="18"/>
      <c r="AU7155" s="91"/>
    </row>
    <row r="7156" ht="12.0" customHeight="1">
      <c r="A7156" s="97">
        <v>2501028.0</v>
      </c>
      <c r="B7156" s="92" t="s">
        <v>7697</v>
      </c>
      <c r="C7156" s="81" t="str">
        <f t="shared" si="619"/>
        <v/>
      </c>
      <c r="D7156" s="82">
        <v>173.68</v>
      </c>
      <c r="E7156" s="94" t="s">
        <v>245</v>
      </c>
      <c r="F7156" s="84">
        <f t="shared" si="620"/>
        <v>211.8896</v>
      </c>
      <c r="G7156" s="95" t="s">
        <v>274</v>
      </c>
      <c r="H7156" s="69"/>
      <c r="I7156" s="76"/>
      <c r="J7156" s="100"/>
      <c r="K7156" s="88"/>
      <c r="N7156" s="18"/>
      <c r="P7156" s="4">
        <v>174.0</v>
      </c>
      <c r="Q7156" s="4"/>
      <c r="R7156" s="4"/>
      <c r="S7156" s="21"/>
      <c r="T7156" s="21"/>
      <c r="V7156" s="89"/>
      <c r="Z7156" s="73"/>
      <c r="AA7156" s="73">
        <v>0.0</v>
      </c>
      <c r="AB7156" s="4"/>
      <c r="AC7156" s="74"/>
      <c r="AD7156" s="76"/>
      <c r="AE7156" s="75"/>
      <c r="AF7156" s="75"/>
      <c r="AJ7156" s="90"/>
      <c r="AK7156" s="18"/>
      <c r="AL7156" s="18">
        <f t="shared" si="621"/>
        <v>0</v>
      </c>
      <c r="AO7156" s="8">
        <v>0.29609000162058907</v>
      </c>
      <c r="AP7156" s="197">
        <v>0.436</v>
      </c>
      <c r="AT7156" s="18"/>
      <c r="AU7156" s="91"/>
    </row>
    <row r="7157" ht="12.0" customHeight="1">
      <c r="A7157" s="97">
        <v>2501029.0</v>
      </c>
      <c r="B7157" s="92" t="s">
        <v>7698</v>
      </c>
      <c r="C7157" s="81" t="str">
        <f t="shared" si="619"/>
        <v/>
      </c>
      <c r="D7157" s="82">
        <v>173.68</v>
      </c>
      <c r="E7157" s="94" t="s">
        <v>245</v>
      </c>
      <c r="F7157" s="84">
        <f t="shared" si="620"/>
        <v>211.8896</v>
      </c>
      <c r="G7157" s="95" t="s">
        <v>274</v>
      </c>
      <c r="H7157" s="69"/>
      <c r="I7157" s="187" t="s">
        <v>7699</v>
      </c>
      <c r="J7157" s="100"/>
      <c r="K7157" s="88"/>
      <c r="N7157" s="18"/>
      <c r="P7157" s="4">
        <v>174.0</v>
      </c>
      <c r="Q7157" s="4"/>
      <c r="R7157" s="4"/>
      <c r="S7157" s="21"/>
      <c r="T7157" s="21"/>
      <c r="V7157" s="89"/>
      <c r="Z7157" s="73"/>
      <c r="AA7157" s="73">
        <v>0.0</v>
      </c>
      <c r="AB7157" s="4"/>
      <c r="AC7157" s="74"/>
      <c r="AD7157" s="76"/>
      <c r="AE7157" s="75"/>
      <c r="AF7157" s="75"/>
      <c r="AJ7157" s="90"/>
      <c r="AK7157" s="18"/>
      <c r="AL7157" s="18">
        <f t="shared" si="621"/>
        <v>0</v>
      </c>
      <c r="AO7157" s="8">
        <v>0.28903734449779883</v>
      </c>
      <c r="AP7157" s="197">
        <v>0.436</v>
      </c>
      <c r="AT7157" s="18"/>
      <c r="AU7157" s="91"/>
    </row>
    <row r="7158" ht="12.0" customHeight="1">
      <c r="A7158" s="97">
        <v>2501030.0</v>
      </c>
      <c r="B7158" s="92" t="s">
        <v>7700</v>
      </c>
      <c r="C7158" s="81" t="str">
        <f t="shared" si="619"/>
        <v/>
      </c>
      <c r="D7158" s="82">
        <v>173.68</v>
      </c>
      <c r="E7158" s="94" t="s">
        <v>245</v>
      </c>
      <c r="F7158" s="84">
        <f t="shared" si="620"/>
        <v>211.8896</v>
      </c>
      <c r="G7158" s="95" t="s">
        <v>274</v>
      </c>
      <c r="H7158" s="69"/>
      <c r="I7158" s="188"/>
      <c r="J7158" s="100"/>
      <c r="K7158" s="88"/>
      <c r="N7158" s="18"/>
      <c r="P7158" s="4">
        <v>174.0</v>
      </c>
      <c r="Q7158" s="4"/>
      <c r="R7158" s="4"/>
      <c r="S7158" s="21"/>
      <c r="T7158" s="21"/>
      <c r="V7158" s="89"/>
      <c r="Z7158" s="73"/>
      <c r="AA7158" s="73">
        <v>0.0</v>
      </c>
      <c r="AB7158" s="4"/>
      <c r="AC7158" s="74"/>
      <c r="AD7158" s="76"/>
      <c r="AE7158" s="75"/>
      <c r="AF7158" s="75"/>
      <c r="AJ7158" s="90"/>
      <c r="AK7158" s="18"/>
      <c r="AL7158" s="18">
        <f t="shared" si="621"/>
        <v>0</v>
      </c>
      <c r="AO7158" s="8">
        <v>0.22202079932244168</v>
      </c>
      <c r="AP7158" s="197">
        <v>0.436</v>
      </c>
      <c r="AT7158" s="18"/>
      <c r="AU7158" s="91"/>
    </row>
    <row r="7159" ht="12.0" customHeight="1">
      <c r="A7159" s="97">
        <v>2503004.0</v>
      </c>
      <c r="B7159" s="92" t="s">
        <v>7701</v>
      </c>
      <c r="C7159" s="81" t="str">
        <f t="shared" si="619"/>
        <v/>
      </c>
      <c r="D7159" s="82">
        <v>211.58</v>
      </c>
      <c r="E7159" s="94" t="s">
        <v>245</v>
      </c>
      <c r="F7159" s="84">
        <f t="shared" si="620"/>
        <v>258.1276</v>
      </c>
      <c r="G7159" s="95" t="s">
        <v>246</v>
      </c>
      <c r="H7159" s="69"/>
      <c r="I7159" s="76"/>
      <c r="J7159" s="76"/>
      <c r="K7159" s="88"/>
      <c r="N7159" s="18"/>
      <c r="P7159" s="4">
        <v>174.0</v>
      </c>
      <c r="Q7159" s="4"/>
      <c r="R7159" s="4"/>
      <c r="S7159" s="21"/>
      <c r="T7159" s="21"/>
      <c r="V7159" s="89"/>
      <c r="Z7159" s="73"/>
      <c r="AA7159" s="73">
        <v>0.0</v>
      </c>
      <c r="AB7159" s="4"/>
      <c r="AC7159" s="74"/>
      <c r="AD7159" s="76"/>
      <c r="AE7159" s="75"/>
      <c r="AF7159" s="75"/>
      <c r="AJ7159" s="90"/>
      <c r="AK7159" s="18"/>
      <c r="AL7159" s="18">
        <f t="shared" si="621"/>
        <v>0</v>
      </c>
      <c r="AO7159" s="8">
        <v>3.532499902351379</v>
      </c>
      <c r="AP7159" s="197">
        <v>0.436</v>
      </c>
      <c r="AT7159" s="18"/>
      <c r="AU7159" s="91"/>
    </row>
    <row r="7160" ht="12.0" customHeight="1">
      <c r="A7160" s="97">
        <v>2503005.0</v>
      </c>
      <c r="B7160" s="92" t="s">
        <v>7702</v>
      </c>
      <c r="C7160" s="81" t="str">
        <f t="shared" si="619"/>
        <v/>
      </c>
      <c r="D7160" s="82">
        <v>211.58</v>
      </c>
      <c r="E7160" s="94" t="s">
        <v>245</v>
      </c>
      <c r="F7160" s="84">
        <f t="shared" si="620"/>
        <v>258.1276</v>
      </c>
      <c r="G7160" s="95" t="s">
        <v>246</v>
      </c>
      <c r="H7160" s="69"/>
      <c r="I7160" s="187" t="s">
        <v>7703</v>
      </c>
      <c r="J7160" s="76"/>
      <c r="K7160" s="88"/>
      <c r="N7160" s="18"/>
      <c r="P7160" s="4">
        <v>174.0</v>
      </c>
      <c r="Q7160" s="4"/>
      <c r="R7160" s="4"/>
      <c r="S7160" s="21"/>
      <c r="T7160" s="21"/>
      <c r="V7160" s="89"/>
      <c r="Z7160" s="73"/>
      <c r="AA7160" s="73">
        <v>0.0</v>
      </c>
      <c r="AB7160" s="4"/>
      <c r="AC7160" s="74"/>
      <c r="AD7160" s="76"/>
      <c r="AE7160" s="75"/>
      <c r="AF7160" s="75"/>
      <c r="AJ7160" s="90"/>
      <c r="AK7160" s="18"/>
      <c r="AL7160" s="18">
        <f t="shared" si="621"/>
        <v>0</v>
      </c>
      <c r="AO7160" s="8">
        <v>3.373735861796261</v>
      </c>
      <c r="AP7160" s="197">
        <v>0.436</v>
      </c>
      <c r="AT7160" s="18"/>
      <c r="AU7160" s="91"/>
    </row>
    <row r="7161" ht="12.0" customHeight="1">
      <c r="A7161" s="97">
        <v>2503006.0</v>
      </c>
      <c r="B7161" s="92" t="s">
        <v>7704</v>
      </c>
      <c r="C7161" s="81" t="str">
        <f t="shared" si="619"/>
        <v/>
      </c>
      <c r="D7161" s="82">
        <v>211.58</v>
      </c>
      <c r="E7161" s="94" t="s">
        <v>245</v>
      </c>
      <c r="F7161" s="84">
        <f t="shared" si="620"/>
        <v>258.1276</v>
      </c>
      <c r="G7161" s="95" t="s">
        <v>246</v>
      </c>
      <c r="H7161" s="69"/>
      <c r="I7161" s="188"/>
      <c r="J7161" s="76"/>
      <c r="K7161" s="88"/>
      <c r="N7161" s="18"/>
      <c r="P7161" s="4">
        <v>174.0</v>
      </c>
      <c r="Q7161" s="4"/>
      <c r="R7161" s="4"/>
      <c r="S7161" s="21"/>
      <c r="T7161" s="21"/>
      <c r="V7161" s="89"/>
      <c r="Z7161" s="73"/>
      <c r="AA7161" s="73">
        <v>0.0</v>
      </c>
      <c r="AB7161" s="4"/>
      <c r="AC7161" s="74"/>
      <c r="AD7161" s="76"/>
      <c r="AE7161" s="75"/>
      <c r="AF7161" s="75"/>
      <c r="AJ7161" s="90"/>
      <c r="AK7161" s="18"/>
      <c r="AL7161" s="18">
        <f t="shared" si="621"/>
        <v>0</v>
      </c>
      <c r="AO7161" s="8">
        <v>4.584160178623926</v>
      </c>
      <c r="AP7161" s="197">
        <v>0.436</v>
      </c>
      <c r="AT7161" s="18"/>
      <c r="AU7161" s="91"/>
    </row>
    <row r="7162" ht="12.0" customHeight="1">
      <c r="A7162" s="97">
        <v>2501031.0</v>
      </c>
      <c r="B7162" s="92" t="s">
        <v>7705</v>
      </c>
      <c r="C7162" s="81" t="str">
        <f t="shared" si="619"/>
        <v/>
      </c>
      <c r="D7162" s="82">
        <v>338.95</v>
      </c>
      <c r="E7162" s="94" t="s">
        <v>245</v>
      </c>
      <c r="F7162" s="84">
        <f t="shared" si="620"/>
        <v>413.519</v>
      </c>
      <c r="G7162" s="95" t="s">
        <v>246</v>
      </c>
      <c r="H7162" s="69"/>
      <c r="I7162" s="76"/>
      <c r="J7162" s="76"/>
      <c r="K7162" s="88"/>
      <c r="N7162" s="18"/>
      <c r="P7162" s="4">
        <v>174.0</v>
      </c>
      <c r="Q7162" s="4"/>
      <c r="R7162" s="4"/>
      <c r="S7162" s="21"/>
      <c r="T7162" s="21"/>
      <c r="V7162" s="89"/>
      <c r="Z7162" s="73"/>
      <c r="AA7162" s="73">
        <v>0.0</v>
      </c>
      <c r="AB7162" s="4"/>
      <c r="AC7162" s="74"/>
      <c r="AD7162" s="76"/>
      <c r="AE7162" s="75"/>
      <c r="AF7162" s="75"/>
      <c r="AJ7162" s="90"/>
      <c r="AK7162" s="18"/>
      <c r="AL7162" s="18">
        <f t="shared" si="621"/>
        <v>0</v>
      </c>
      <c r="AO7162" s="8">
        <v>1.0133319122188211</v>
      </c>
      <c r="AP7162" s="197">
        <v>0.837</v>
      </c>
      <c r="AT7162" s="18"/>
      <c r="AU7162" s="91"/>
    </row>
    <row r="7163" ht="12.0" customHeight="1">
      <c r="A7163" s="97">
        <v>2501032.0</v>
      </c>
      <c r="B7163" s="92" t="s">
        <v>7706</v>
      </c>
      <c r="C7163" s="81" t="str">
        <f t="shared" si="619"/>
        <v/>
      </c>
      <c r="D7163" s="82">
        <v>338.95</v>
      </c>
      <c r="E7163" s="94" t="s">
        <v>245</v>
      </c>
      <c r="F7163" s="84">
        <f t="shared" si="620"/>
        <v>413.519</v>
      </c>
      <c r="G7163" s="95" t="s">
        <v>246</v>
      </c>
      <c r="H7163" s="69"/>
      <c r="I7163" s="187" t="s">
        <v>7707</v>
      </c>
      <c r="J7163" s="76"/>
      <c r="K7163" s="88"/>
      <c r="N7163" s="18"/>
      <c r="P7163" s="4">
        <v>174.0</v>
      </c>
      <c r="Q7163" s="4"/>
      <c r="R7163" s="4"/>
      <c r="S7163" s="21"/>
      <c r="T7163" s="21"/>
      <c r="V7163" s="89"/>
      <c r="Z7163" s="73"/>
      <c r="AA7163" s="73">
        <v>0.0</v>
      </c>
      <c r="AB7163" s="4"/>
      <c r="AC7163" s="74"/>
      <c r="AD7163" s="76"/>
      <c r="AE7163" s="75"/>
      <c r="AF7163" s="75"/>
      <c r="AJ7163" s="90"/>
      <c r="AK7163" s="18"/>
      <c r="AL7163" s="18">
        <f t="shared" si="621"/>
        <v>0</v>
      </c>
      <c r="AO7163" s="8">
        <v>3.7973280078936873</v>
      </c>
      <c r="AP7163" s="197">
        <v>0.837</v>
      </c>
      <c r="AT7163" s="18"/>
      <c r="AU7163" s="91"/>
    </row>
    <row r="7164" ht="12.0" customHeight="1">
      <c r="A7164" s="109">
        <v>2501033.0</v>
      </c>
      <c r="B7164" s="110" t="s">
        <v>7708</v>
      </c>
      <c r="C7164" s="81" t="str">
        <f t="shared" si="619"/>
        <v/>
      </c>
      <c r="D7164" s="82">
        <v>338.95</v>
      </c>
      <c r="E7164" s="121" t="s">
        <v>245</v>
      </c>
      <c r="F7164" s="128">
        <f t="shared" si="620"/>
        <v>413.519</v>
      </c>
      <c r="G7164" s="112" t="s">
        <v>246</v>
      </c>
      <c r="H7164" s="69"/>
      <c r="I7164" s="193"/>
      <c r="J7164" s="76"/>
      <c r="K7164" s="88"/>
      <c r="N7164" s="18"/>
      <c r="P7164" s="4">
        <v>174.0</v>
      </c>
      <c r="Q7164" s="4"/>
      <c r="R7164" s="4"/>
      <c r="S7164" s="21"/>
      <c r="T7164" s="21"/>
      <c r="V7164" s="89"/>
      <c r="Z7164" s="73"/>
      <c r="AA7164" s="73">
        <v>0.0</v>
      </c>
      <c r="AB7164" s="4"/>
      <c r="AC7164" s="74"/>
      <c r="AD7164" s="76"/>
      <c r="AE7164" s="75"/>
      <c r="AF7164" s="75"/>
      <c r="AJ7164" s="90"/>
      <c r="AK7164" s="18"/>
      <c r="AL7164" s="18">
        <f t="shared" si="621"/>
        <v>0</v>
      </c>
      <c r="AO7164" s="8">
        <v>0.8409001416081594</v>
      </c>
      <c r="AP7164" s="197">
        <v>0.837</v>
      </c>
      <c r="AT7164" s="18"/>
      <c r="AU7164" s="91"/>
    </row>
    <row r="7165" ht="60.0" customHeight="1">
      <c r="A7165" s="62">
        <v>273.0</v>
      </c>
      <c r="B7165" s="113" t="s">
        <v>7709</v>
      </c>
      <c r="C7165" s="66"/>
      <c r="D7165" s="82"/>
      <c r="E7165" s="66"/>
      <c r="F7165" s="114"/>
      <c r="G7165" s="68"/>
      <c r="H7165" s="69"/>
      <c r="I7165" s="70">
        <v>0.0</v>
      </c>
      <c r="J7165" s="71"/>
      <c r="K7165" s="71"/>
      <c r="N7165" s="18"/>
      <c r="P7165" s="4">
        <v>176.0</v>
      </c>
      <c r="Q7165" s="4"/>
      <c r="R7165" s="5"/>
      <c r="S7165" s="21"/>
      <c r="T7165" s="21"/>
      <c r="V7165" s="72"/>
      <c r="Z7165" s="73"/>
      <c r="AA7165" s="73"/>
      <c r="AB7165" s="4"/>
      <c r="AC7165" s="74"/>
      <c r="AD7165" s="76"/>
      <c r="AE7165" s="75"/>
      <c r="AF7165" s="75"/>
      <c r="AJ7165" s="90"/>
      <c r="AK7165" s="18"/>
      <c r="AL7165" s="18"/>
      <c r="AP7165" s="197"/>
      <c r="AT7165" s="18"/>
      <c r="AU7165" s="91"/>
    </row>
    <row r="7166" ht="12.0" customHeight="1">
      <c r="A7166" s="79">
        <v>2501105.0</v>
      </c>
      <c r="B7166" s="80" t="s">
        <v>7710</v>
      </c>
      <c r="C7166" s="81" t="str">
        <f t="shared" ref="C7166:C7177" si="622">IF(MROUND(AL7166/(AO7166*F7166),1)=0,"",MROUND(AL7166/(AO7166*F7166),1))</f>
        <v/>
      </c>
      <c r="D7166" s="82">
        <v>276.84</v>
      </c>
      <c r="E7166" s="83" t="s">
        <v>245</v>
      </c>
      <c r="F7166" s="84">
        <f t="shared" ref="F7166:F7177" si="623">D7166*1.22</f>
        <v>337.7448</v>
      </c>
      <c r="G7166" s="85" t="s">
        <v>246</v>
      </c>
      <c r="H7166" s="69"/>
      <c r="I7166" s="87" t="s">
        <v>1735</v>
      </c>
      <c r="J7166" s="76"/>
      <c r="K7166" s="88"/>
      <c r="N7166" s="18"/>
      <c r="P7166" s="4">
        <v>176.0</v>
      </c>
      <c r="Q7166" s="4"/>
      <c r="R7166" s="4"/>
      <c r="S7166" s="21"/>
      <c r="T7166" s="21"/>
      <c r="V7166" s="89"/>
      <c r="Z7166" s="73"/>
      <c r="AA7166" s="73">
        <v>0.0</v>
      </c>
      <c r="AB7166" s="4"/>
      <c r="AC7166" s="74"/>
      <c r="AD7166" s="76"/>
      <c r="AE7166" s="75"/>
      <c r="AF7166" s="75"/>
      <c r="AJ7166" s="90"/>
      <c r="AK7166" s="18"/>
      <c r="AL7166" s="18">
        <f t="shared" ref="AL7166:AL7177" si="624">$I$7165/12</f>
        <v>0</v>
      </c>
      <c r="AO7166" s="8">
        <v>1.1040640744201682</v>
      </c>
      <c r="AP7166" s="197">
        <v>0.372</v>
      </c>
      <c r="AT7166" s="18"/>
      <c r="AU7166" s="91"/>
    </row>
    <row r="7167" ht="12.0" customHeight="1">
      <c r="A7167" s="97">
        <v>2501106.0</v>
      </c>
      <c r="B7167" s="92" t="s">
        <v>7711</v>
      </c>
      <c r="C7167" s="81" t="str">
        <f t="shared" si="622"/>
        <v/>
      </c>
      <c r="D7167" s="82">
        <v>276.84</v>
      </c>
      <c r="E7167" s="94" t="s">
        <v>245</v>
      </c>
      <c r="F7167" s="84">
        <f t="shared" si="623"/>
        <v>337.7448</v>
      </c>
      <c r="G7167" s="95" t="s">
        <v>246</v>
      </c>
      <c r="H7167" s="69"/>
      <c r="I7167" s="187" t="s">
        <v>7712</v>
      </c>
      <c r="J7167" s="76"/>
      <c r="K7167" s="88"/>
      <c r="N7167" s="18"/>
      <c r="P7167" s="4">
        <v>176.0</v>
      </c>
      <c r="Q7167" s="4"/>
      <c r="R7167" s="4"/>
      <c r="S7167" s="21"/>
      <c r="T7167" s="21"/>
      <c r="V7167" s="89"/>
      <c r="Z7167" s="73"/>
      <c r="AA7167" s="73">
        <v>0.0</v>
      </c>
      <c r="AB7167" s="4"/>
      <c r="AC7167" s="74"/>
      <c r="AD7167" s="76"/>
      <c r="AE7167" s="75"/>
      <c r="AF7167" s="75"/>
      <c r="AJ7167" s="90"/>
      <c r="AK7167" s="18"/>
      <c r="AL7167" s="18">
        <f t="shared" si="624"/>
        <v>0</v>
      </c>
      <c r="AO7167" s="8">
        <v>2.200982103051209</v>
      </c>
      <c r="AP7167" s="197">
        <v>0.372</v>
      </c>
      <c r="AT7167" s="18"/>
      <c r="AU7167" s="91"/>
    </row>
    <row r="7168" ht="12.0" customHeight="1">
      <c r="A7168" s="97">
        <v>2501107.0</v>
      </c>
      <c r="B7168" s="92" t="s">
        <v>7713</v>
      </c>
      <c r="C7168" s="81" t="str">
        <f t="shared" si="622"/>
        <v/>
      </c>
      <c r="D7168" s="82">
        <v>276.84</v>
      </c>
      <c r="E7168" s="94" t="s">
        <v>245</v>
      </c>
      <c r="F7168" s="84">
        <f t="shared" si="623"/>
        <v>337.7448</v>
      </c>
      <c r="G7168" s="95" t="s">
        <v>246</v>
      </c>
      <c r="H7168" s="69"/>
      <c r="I7168" s="188"/>
      <c r="J7168" s="76"/>
      <c r="K7168" s="88"/>
      <c r="N7168" s="18"/>
      <c r="P7168" s="4">
        <v>176.0</v>
      </c>
      <c r="Q7168" s="4"/>
      <c r="R7168" s="4"/>
      <c r="S7168" s="21"/>
      <c r="T7168" s="21"/>
      <c r="V7168" s="89"/>
      <c r="Z7168" s="73"/>
      <c r="AA7168" s="73">
        <v>0.0</v>
      </c>
      <c r="AB7168" s="4"/>
      <c r="AC7168" s="74"/>
      <c r="AD7168" s="76"/>
      <c r="AE7168" s="75"/>
      <c r="AF7168" s="75"/>
      <c r="AJ7168" s="90"/>
      <c r="AK7168" s="18"/>
      <c r="AL7168" s="18">
        <f t="shared" si="624"/>
        <v>0</v>
      </c>
      <c r="AO7168" s="8">
        <v>0.5449547033996984</v>
      </c>
      <c r="AP7168" s="197">
        <v>0.372</v>
      </c>
      <c r="AT7168" s="18"/>
      <c r="AU7168" s="91"/>
    </row>
    <row r="7169" ht="12.0" customHeight="1">
      <c r="A7169" s="97">
        <v>2501108.0</v>
      </c>
      <c r="B7169" s="92" t="s">
        <v>7714</v>
      </c>
      <c r="C7169" s="81" t="str">
        <f t="shared" si="622"/>
        <v/>
      </c>
      <c r="D7169" s="82">
        <v>387.37</v>
      </c>
      <c r="E7169" s="94" t="s">
        <v>379</v>
      </c>
      <c r="F7169" s="84">
        <f t="shared" si="623"/>
        <v>472.5914</v>
      </c>
      <c r="G7169" s="95" t="s">
        <v>246</v>
      </c>
      <c r="H7169" s="69"/>
      <c r="I7169" s="76"/>
      <c r="J7169" s="76"/>
      <c r="K7169" s="88"/>
      <c r="N7169" s="18"/>
      <c r="P7169" s="4">
        <v>176.0</v>
      </c>
      <c r="Q7169" s="4"/>
      <c r="R7169" s="4"/>
      <c r="S7169" s="21"/>
      <c r="T7169" s="21"/>
      <c r="V7169" s="89"/>
      <c r="Z7169" s="73"/>
      <c r="AA7169" s="73">
        <v>0.0</v>
      </c>
      <c r="AB7169" s="4"/>
      <c r="AC7169" s="74"/>
      <c r="AD7169" s="76"/>
      <c r="AE7169" s="75"/>
      <c r="AF7169" s="75"/>
      <c r="AJ7169" s="90"/>
      <c r="AK7169" s="18"/>
      <c r="AL7169" s="18">
        <f t="shared" si="624"/>
        <v>0</v>
      </c>
      <c r="AO7169" s="8">
        <v>0.891984498307057</v>
      </c>
      <c r="AP7169" s="197">
        <v>0.713</v>
      </c>
      <c r="AT7169" s="18"/>
      <c r="AU7169" s="91"/>
    </row>
    <row r="7170" ht="12.0" customHeight="1">
      <c r="A7170" s="97">
        <v>2501109.0</v>
      </c>
      <c r="B7170" s="92" t="s">
        <v>7715</v>
      </c>
      <c r="C7170" s="81" t="str">
        <f t="shared" si="622"/>
        <v/>
      </c>
      <c r="D7170" s="82">
        <v>387.37</v>
      </c>
      <c r="E7170" s="94" t="s">
        <v>245</v>
      </c>
      <c r="F7170" s="84">
        <f t="shared" si="623"/>
        <v>472.5914</v>
      </c>
      <c r="G7170" s="95" t="s">
        <v>246</v>
      </c>
      <c r="H7170" s="69"/>
      <c r="I7170" s="187" t="s">
        <v>7716</v>
      </c>
      <c r="J7170" s="76"/>
      <c r="K7170" s="88"/>
      <c r="N7170" s="18"/>
      <c r="P7170" s="4">
        <v>176.0</v>
      </c>
      <c r="Q7170" s="4"/>
      <c r="R7170" s="4"/>
      <c r="S7170" s="21"/>
      <c r="T7170" s="21"/>
      <c r="V7170" s="89"/>
      <c r="Z7170" s="73"/>
      <c r="AA7170" s="73">
        <v>0.0</v>
      </c>
      <c r="AB7170" s="4"/>
      <c r="AC7170" s="74"/>
      <c r="AD7170" s="76"/>
      <c r="AE7170" s="75"/>
      <c r="AF7170" s="75"/>
      <c r="AJ7170" s="90"/>
      <c r="AK7170" s="18"/>
      <c r="AL7170" s="18">
        <f t="shared" si="624"/>
        <v>0</v>
      </c>
      <c r="AO7170" s="8">
        <v>1.2301669162402666</v>
      </c>
      <c r="AP7170" s="197">
        <v>0.713</v>
      </c>
      <c r="AT7170" s="18"/>
      <c r="AU7170" s="91"/>
    </row>
    <row r="7171" ht="12.0" customHeight="1">
      <c r="A7171" s="97">
        <v>2501110.0</v>
      </c>
      <c r="B7171" s="92" t="s">
        <v>7717</v>
      </c>
      <c r="C7171" s="81" t="str">
        <f t="shared" si="622"/>
        <v/>
      </c>
      <c r="D7171" s="82">
        <v>387.37</v>
      </c>
      <c r="E7171" s="94" t="s">
        <v>372</v>
      </c>
      <c r="F7171" s="84">
        <f t="shared" si="623"/>
        <v>472.5914</v>
      </c>
      <c r="G7171" s="95" t="s">
        <v>246</v>
      </c>
      <c r="H7171" s="69"/>
      <c r="I7171" s="188"/>
      <c r="J7171" s="76"/>
      <c r="K7171" s="88"/>
      <c r="N7171" s="18"/>
      <c r="P7171" s="4">
        <v>176.0</v>
      </c>
      <c r="Q7171" s="4"/>
      <c r="R7171" s="4"/>
      <c r="S7171" s="21"/>
      <c r="T7171" s="21"/>
      <c r="V7171" s="89"/>
      <c r="Z7171" s="73"/>
      <c r="AA7171" s="73">
        <v>0.0</v>
      </c>
      <c r="AB7171" s="4"/>
      <c r="AC7171" s="74"/>
      <c r="AD7171" s="76"/>
      <c r="AE7171" s="75"/>
      <c r="AF7171" s="75"/>
      <c r="AJ7171" s="90"/>
      <c r="AK7171" s="18"/>
      <c r="AL7171" s="18">
        <f t="shared" si="624"/>
        <v>0</v>
      </c>
      <c r="AO7171" s="8">
        <v>0.479143308307656</v>
      </c>
      <c r="AP7171" s="197">
        <v>0.713</v>
      </c>
      <c r="AT7171" s="18"/>
      <c r="AU7171" s="91"/>
    </row>
    <row r="7172" ht="12.0" customHeight="1">
      <c r="A7172" s="97">
        <v>2501111.0</v>
      </c>
      <c r="B7172" s="92" t="s">
        <v>7718</v>
      </c>
      <c r="C7172" s="81" t="str">
        <f t="shared" si="622"/>
        <v/>
      </c>
      <c r="D7172" s="82">
        <v>581.05</v>
      </c>
      <c r="E7172" s="94" t="s">
        <v>245</v>
      </c>
      <c r="F7172" s="84">
        <f t="shared" si="623"/>
        <v>708.881</v>
      </c>
      <c r="G7172" s="95" t="s">
        <v>274</v>
      </c>
      <c r="H7172" s="69"/>
      <c r="I7172" s="76"/>
      <c r="J7172" s="100"/>
      <c r="K7172" s="88"/>
      <c r="N7172" s="18"/>
      <c r="P7172" s="4">
        <v>176.0</v>
      </c>
      <c r="Q7172" s="4"/>
      <c r="R7172" s="4"/>
      <c r="S7172" s="21"/>
      <c r="T7172" s="21"/>
      <c r="V7172" s="89"/>
      <c r="Z7172" s="73"/>
      <c r="AA7172" s="73">
        <v>0.0</v>
      </c>
      <c r="AB7172" s="4"/>
      <c r="AC7172" s="74"/>
      <c r="AD7172" s="76"/>
      <c r="AE7172" s="75"/>
      <c r="AF7172" s="75"/>
      <c r="AJ7172" s="90"/>
      <c r="AK7172" s="18"/>
      <c r="AL7172" s="18">
        <f t="shared" si="624"/>
        <v>0</v>
      </c>
      <c r="AO7172" s="8">
        <v>0.6821944643291816</v>
      </c>
      <c r="AP7172" s="197">
        <v>1.291</v>
      </c>
      <c r="AT7172" s="18"/>
      <c r="AU7172" s="91"/>
    </row>
    <row r="7173" ht="12.0" customHeight="1">
      <c r="A7173" s="97">
        <v>2501112.0</v>
      </c>
      <c r="B7173" s="92" t="s">
        <v>7719</v>
      </c>
      <c r="C7173" s="81" t="str">
        <f t="shared" si="622"/>
        <v/>
      </c>
      <c r="D7173" s="82">
        <v>581.05</v>
      </c>
      <c r="E7173" s="94" t="s">
        <v>245</v>
      </c>
      <c r="F7173" s="84">
        <f t="shared" si="623"/>
        <v>708.881</v>
      </c>
      <c r="G7173" s="95" t="s">
        <v>274</v>
      </c>
      <c r="H7173" s="69"/>
      <c r="I7173" s="187" t="s">
        <v>7720</v>
      </c>
      <c r="J7173" s="100"/>
      <c r="K7173" s="88"/>
      <c r="N7173" s="18"/>
      <c r="P7173" s="4">
        <v>176.0</v>
      </c>
      <c r="Q7173" s="4"/>
      <c r="R7173" s="4"/>
      <c r="S7173" s="21"/>
      <c r="T7173" s="21"/>
      <c r="V7173" s="89"/>
      <c r="Z7173" s="73"/>
      <c r="AA7173" s="73">
        <v>0.0</v>
      </c>
      <c r="AB7173" s="4"/>
      <c r="AC7173" s="74"/>
      <c r="AD7173" s="76"/>
      <c r="AE7173" s="75"/>
      <c r="AF7173" s="75"/>
      <c r="AJ7173" s="90"/>
      <c r="AK7173" s="18"/>
      <c r="AL7173" s="18">
        <f t="shared" si="624"/>
        <v>0</v>
      </c>
      <c r="AO7173" s="8">
        <v>1.0243745448498505</v>
      </c>
      <c r="AP7173" s="197">
        <v>1.291</v>
      </c>
      <c r="AT7173" s="18"/>
      <c r="AU7173" s="91"/>
    </row>
    <row r="7174" ht="12.0" customHeight="1">
      <c r="A7174" s="97">
        <v>2501113.0</v>
      </c>
      <c r="B7174" s="92" t="s">
        <v>7721</v>
      </c>
      <c r="C7174" s="81" t="str">
        <f t="shared" si="622"/>
        <v/>
      </c>
      <c r="D7174" s="82">
        <v>581.05</v>
      </c>
      <c r="E7174" s="94"/>
      <c r="F7174" s="84">
        <f t="shared" si="623"/>
        <v>708.881</v>
      </c>
      <c r="G7174" s="95" t="s">
        <v>274</v>
      </c>
      <c r="H7174" s="69"/>
      <c r="I7174" s="188"/>
      <c r="J7174" s="100"/>
      <c r="K7174" s="88"/>
      <c r="N7174" s="18"/>
      <c r="P7174" s="4">
        <v>176.0</v>
      </c>
      <c r="Q7174" s="4"/>
      <c r="R7174" s="4"/>
      <c r="S7174" s="21"/>
      <c r="T7174" s="21"/>
      <c r="V7174" s="89"/>
      <c r="Z7174" s="73"/>
      <c r="AA7174" s="73">
        <v>0.0</v>
      </c>
      <c r="AB7174" s="4"/>
      <c r="AC7174" s="74"/>
      <c r="AD7174" s="76"/>
      <c r="AE7174" s="75"/>
      <c r="AF7174" s="75"/>
      <c r="AJ7174" s="90"/>
      <c r="AK7174" s="18"/>
      <c r="AL7174" s="18">
        <f t="shared" si="624"/>
        <v>0</v>
      </c>
      <c r="AO7174" s="8">
        <v>0.5146379292307861</v>
      </c>
      <c r="AP7174" s="197">
        <v>1.291</v>
      </c>
      <c r="AT7174" s="18"/>
      <c r="AU7174" s="91"/>
    </row>
    <row r="7175" ht="12.0" customHeight="1">
      <c r="A7175" s="97">
        <v>2503025.0</v>
      </c>
      <c r="B7175" s="92" t="s">
        <v>7722</v>
      </c>
      <c r="C7175" s="81" t="str">
        <f t="shared" si="622"/>
        <v/>
      </c>
      <c r="D7175" s="82">
        <v>698.95</v>
      </c>
      <c r="E7175" s="94"/>
      <c r="F7175" s="84">
        <f t="shared" si="623"/>
        <v>852.719</v>
      </c>
      <c r="G7175" s="95" t="s">
        <v>246</v>
      </c>
      <c r="H7175" s="69"/>
      <c r="I7175" s="76"/>
      <c r="J7175" s="76"/>
      <c r="K7175" s="88"/>
      <c r="N7175" s="18"/>
      <c r="P7175" s="4">
        <v>176.0</v>
      </c>
      <c r="Q7175" s="4"/>
      <c r="R7175" s="4"/>
      <c r="S7175" s="21"/>
      <c r="T7175" s="21"/>
      <c r="V7175" s="89"/>
      <c r="Z7175" s="73"/>
      <c r="AA7175" s="73">
        <v>0.0</v>
      </c>
      <c r="AB7175" s="4"/>
      <c r="AC7175" s="74"/>
      <c r="AD7175" s="76"/>
      <c r="AE7175" s="75"/>
      <c r="AF7175" s="75"/>
      <c r="AJ7175" s="90"/>
      <c r="AK7175" s="18"/>
      <c r="AL7175" s="18">
        <f t="shared" si="624"/>
        <v>0</v>
      </c>
      <c r="AO7175" s="8">
        <v>12.106398787913992</v>
      </c>
      <c r="AP7175" s="197">
        <v>1.291</v>
      </c>
      <c r="AT7175" s="18"/>
      <c r="AU7175" s="91"/>
    </row>
    <row r="7176" ht="12.0" customHeight="1">
      <c r="A7176" s="97">
        <v>2503026.0</v>
      </c>
      <c r="B7176" s="92" t="s">
        <v>7723</v>
      </c>
      <c r="C7176" s="81" t="str">
        <f t="shared" si="622"/>
        <v/>
      </c>
      <c r="D7176" s="82">
        <v>698.95</v>
      </c>
      <c r="E7176" s="94" t="s">
        <v>245</v>
      </c>
      <c r="F7176" s="84">
        <f t="shared" si="623"/>
        <v>852.719</v>
      </c>
      <c r="G7176" s="95" t="s">
        <v>246</v>
      </c>
      <c r="H7176" s="69"/>
      <c r="I7176" s="187" t="s">
        <v>7724</v>
      </c>
      <c r="J7176" s="76"/>
      <c r="K7176" s="88"/>
      <c r="N7176" s="18"/>
      <c r="P7176" s="4">
        <v>176.0</v>
      </c>
      <c r="Q7176" s="4"/>
      <c r="R7176" s="4"/>
      <c r="S7176" s="21"/>
      <c r="T7176" s="21"/>
      <c r="V7176" s="89"/>
      <c r="Z7176" s="73"/>
      <c r="AA7176" s="73">
        <v>0.0</v>
      </c>
      <c r="AB7176" s="4"/>
      <c r="AC7176" s="74"/>
      <c r="AD7176" s="76"/>
      <c r="AE7176" s="75"/>
      <c r="AF7176" s="75"/>
      <c r="AJ7176" s="90"/>
      <c r="AK7176" s="18"/>
      <c r="AL7176" s="18">
        <f t="shared" si="624"/>
        <v>0</v>
      </c>
      <c r="AO7176" s="8">
        <v>7.955633489200622</v>
      </c>
      <c r="AP7176" s="197">
        <v>1.291</v>
      </c>
      <c r="AT7176" s="18"/>
      <c r="AU7176" s="91"/>
    </row>
    <row r="7177" ht="12.0" customHeight="1">
      <c r="A7177" s="109">
        <v>2503027.0</v>
      </c>
      <c r="B7177" s="110" t="s">
        <v>7725</v>
      </c>
      <c r="C7177" s="81" t="str">
        <f t="shared" si="622"/>
        <v/>
      </c>
      <c r="D7177" s="82">
        <v>698.95</v>
      </c>
      <c r="E7177" s="121" t="s">
        <v>245</v>
      </c>
      <c r="F7177" s="128">
        <f t="shared" si="623"/>
        <v>852.719</v>
      </c>
      <c r="G7177" s="112" t="s">
        <v>246</v>
      </c>
      <c r="H7177" s="69"/>
      <c r="I7177" s="193"/>
      <c r="J7177" s="76"/>
      <c r="K7177" s="88"/>
      <c r="N7177" s="18"/>
      <c r="P7177" s="4">
        <v>176.0</v>
      </c>
      <c r="Q7177" s="4"/>
      <c r="R7177" s="4"/>
      <c r="S7177" s="21"/>
      <c r="T7177" s="21"/>
      <c r="V7177" s="89"/>
      <c r="Z7177" s="73"/>
      <c r="AA7177" s="73">
        <v>0.0</v>
      </c>
      <c r="AB7177" s="4"/>
      <c r="AC7177" s="74"/>
      <c r="AD7177" s="76"/>
      <c r="AE7177" s="75"/>
      <c r="AF7177" s="75"/>
      <c r="AJ7177" s="90"/>
      <c r="AK7177" s="18"/>
      <c r="AL7177" s="18">
        <f t="shared" si="624"/>
        <v>0</v>
      </c>
      <c r="AO7177" s="8">
        <v>5.253720228717393</v>
      </c>
      <c r="AP7177" s="197">
        <v>1.291</v>
      </c>
      <c r="AT7177" s="18"/>
      <c r="AU7177" s="91"/>
    </row>
    <row r="7178" ht="60.0" customHeight="1">
      <c r="A7178" s="62">
        <v>274.0</v>
      </c>
      <c r="B7178" s="113" t="s">
        <v>7726</v>
      </c>
      <c r="C7178" s="66"/>
      <c r="D7178" s="82"/>
      <c r="E7178" s="66"/>
      <c r="F7178" s="114"/>
      <c r="G7178" s="68"/>
      <c r="H7178" s="69"/>
      <c r="I7178" s="70">
        <v>0.0</v>
      </c>
      <c r="J7178" s="71"/>
      <c r="K7178" s="71"/>
      <c r="N7178" s="18"/>
      <c r="P7178" s="4">
        <v>177.0</v>
      </c>
      <c r="Q7178" s="4"/>
      <c r="R7178" s="5"/>
      <c r="S7178" s="21"/>
      <c r="T7178" s="21"/>
      <c r="V7178" s="72"/>
      <c r="Z7178" s="73"/>
      <c r="AA7178" s="73"/>
      <c r="AB7178" s="4"/>
      <c r="AC7178" s="74"/>
      <c r="AD7178" s="76"/>
      <c r="AE7178" s="75"/>
      <c r="AF7178" s="75"/>
      <c r="AJ7178" s="90"/>
      <c r="AK7178" s="18"/>
      <c r="AL7178" s="18"/>
      <c r="AP7178" s="197"/>
      <c r="AT7178" s="18"/>
      <c r="AU7178" s="91"/>
    </row>
    <row r="7179" ht="12.0" customHeight="1">
      <c r="A7179" s="79">
        <v>2501114.0</v>
      </c>
      <c r="B7179" s="80" t="s">
        <v>7727</v>
      </c>
      <c r="C7179" s="81" t="str">
        <f t="shared" ref="C7179:C7187" si="625">IF(MROUND(AL7179/(AO7179*F7179),1)=0,"",MROUND(AL7179/(AO7179*F7179),1))</f>
        <v/>
      </c>
      <c r="D7179" s="82">
        <v>121.05</v>
      </c>
      <c r="E7179" s="83" t="s">
        <v>245</v>
      </c>
      <c r="F7179" s="84">
        <f t="shared" ref="F7179:F7187" si="626">D7179*1.22</f>
        <v>147.681</v>
      </c>
      <c r="G7179" s="85" t="s">
        <v>246</v>
      </c>
      <c r="H7179" s="69"/>
      <c r="I7179" s="87" t="s">
        <v>1735</v>
      </c>
      <c r="J7179" s="76"/>
      <c r="K7179" s="88"/>
      <c r="N7179" s="18"/>
      <c r="P7179" s="4">
        <v>177.0</v>
      </c>
      <c r="Q7179" s="4"/>
      <c r="R7179" s="4"/>
      <c r="S7179" s="21"/>
      <c r="T7179" s="21"/>
      <c r="V7179" s="89"/>
      <c r="Z7179" s="73"/>
      <c r="AA7179" s="73">
        <v>0.0</v>
      </c>
      <c r="AB7179" s="4"/>
      <c r="AC7179" s="74"/>
      <c r="AD7179" s="76"/>
      <c r="AE7179" s="75"/>
      <c r="AF7179" s="75"/>
      <c r="AJ7179" s="90"/>
      <c r="AK7179" s="18"/>
      <c r="AL7179" s="18">
        <f t="shared" ref="AL7179:AL7187" si="627">$I$7178/9</f>
        <v>0</v>
      </c>
      <c r="AO7179" s="8">
        <v>9.414714960058095</v>
      </c>
      <c r="AP7179" s="197">
        <v>0.123</v>
      </c>
      <c r="AT7179" s="18"/>
      <c r="AU7179" s="91"/>
    </row>
    <row r="7180" ht="12.0" customHeight="1">
      <c r="A7180" s="97">
        <v>2501115.0</v>
      </c>
      <c r="B7180" s="92" t="s">
        <v>7728</v>
      </c>
      <c r="C7180" s="81" t="str">
        <f t="shared" si="625"/>
        <v/>
      </c>
      <c r="D7180" s="82">
        <v>121.05</v>
      </c>
      <c r="E7180" s="94" t="s">
        <v>245</v>
      </c>
      <c r="F7180" s="84">
        <f t="shared" si="626"/>
        <v>147.681</v>
      </c>
      <c r="G7180" s="95" t="s">
        <v>246</v>
      </c>
      <c r="H7180" s="69"/>
      <c r="I7180" s="187" t="s">
        <v>7729</v>
      </c>
      <c r="J7180" s="76"/>
      <c r="K7180" s="88"/>
      <c r="N7180" s="18"/>
      <c r="P7180" s="4">
        <v>177.0</v>
      </c>
      <c r="Q7180" s="4"/>
      <c r="R7180" s="4"/>
      <c r="S7180" s="21"/>
      <c r="T7180" s="21"/>
      <c r="V7180" s="89"/>
      <c r="Z7180" s="73"/>
      <c r="AA7180" s="73">
        <v>0.0</v>
      </c>
      <c r="AB7180" s="4"/>
      <c r="AC7180" s="74"/>
      <c r="AD7180" s="76"/>
      <c r="AE7180" s="75"/>
      <c r="AF7180" s="75"/>
      <c r="AJ7180" s="90"/>
      <c r="AK7180" s="18"/>
      <c r="AL7180" s="18">
        <f t="shared" si="627"/>
        <v>0</v>
      </c>
      <c r="AO7180" s="8">
        <v>28.580384700176364</v>
      </c>
      <c r="AP7180" s="197">
        <v>0.123</v>
      </c>
      <c r="AT7180" s="18"/>
      <c r="AU7180" s="91"/>
    </row>
    <row r="7181" ht="12.0" customHeight="1">
      <c r="A7181" s="97">
        <v>2501116.0</v>
      </c>
      <c r="B7181" s="92" t="s">
        <v>7730</v>
      </c>
      <c r="C7181" s="81" t="str">
        <f t="shared" si="625"/>
        <v/>
      </c>
      <c r="D7181" s="82">
        <v>121.05</v>
      </c>
      <c r="E7181" s="94" t="s">
        <v>245</v>
      </c>
      <c r="F7181" s="84">
        <f t="shared" si="626"/>
        <v>147.681</v>
      </c>
      <c r="G7181" s="95" t="s">
        <v>246</v>
      </c>
      <c r="H7181" s="69"/>
      <c r="I7181" s="188"/>
      <c r="J7181" s="76"/>
      <c r="K7181" s="88"/>
      <c r="N7181" s="18"/>
      <c r="P7181" s="4">
        <v>177.0</v>
      </c>
      <c r="Q7181" s="4"/>
      <c r="R7181" s="4"/>
      <c r="S7181" s="21"/>
      <c r="T7181" s="21"/>
      <c r="V7181" s="89"/>
      <c r="Z7181" s="73"/>
      <c r="AA7181" s="73">
        <v>0.0</v>
      </c>
      <c r="AB7181" s="4"/>
      <c r="AC7181" s="74"/>
      <c r="AD7181" s="76"/>
      <c r="AE7181" s="75"/>
      <c r="AF7181" s="75"/>
      <c r="AJ7181" s="90"/>
      <c r="AK7181" s="18"/>
      <c r="AL7181" s="18">
        <f t="shared" si="627"/>
        <v>0</v>
      </c>
      <c r="AO7181" s="8">
        <v>11.76839370007262</v>
      </c>
      <c r="AP7181" s="197">
        <v>0.123</v>
      </c>
      <c r="AT7181" s="18"/>
      <c r="AU7181" s="91"/>
    </row>
    <row r="7182" ht="12.0" customHeight="1">
      <c r="A7182" s="97">
        <v>2501117.0</v>
      </c>
      <c r="B7182" s="92" t="s">
        <v>7731</v>
      </c>
      <c r="C7182" s="81" t="str">
        <f t="shared" si="625"/>
        <v/>
      </c>
      <c r="D7182" s="82">
        <v>152.63</v>
      </c>
      <c r="E7182" s="94" t="s">
        <v>245</v>
      </c>
      <c r="F7182" s="84">
        <f t="shared" si="626"/>
        <v>186.2086</v>
      </c>
      <c r="G7182" s="95" t="s">
        <v>246</v>
      </c>
      <c r="H7182" s="69"/>
      <c r="I7182" s="76"/>
      <c r="J7182" s="76"/>
      <c r="K7182" s="88"/>
      <c r="N7182" s="18"/>
      <c r="P7182" s="4">
        <v>177.0</v>
      </c>
      <c r="Q7182" s="4"/>
      <c r="R7182" s="4"/>
      <c r="S7182" s="21"/>
      <c r="T7182" s="21"/>
      <c r="V7182" s="89"/>
      <c r="Z7182" s="73"/>
      <c r="AA7182" s="73">
        <v>0.0</v>
      </c>
      <c r="AB7182" s="4"/>
      <c r="AC7182" s="74"/>
      <c r="AD7182" s="76"/>
      <c r="AE7182" s="75"/>
      <c r="AF7182" s="75"/>
      <c r="AJ7182" s="90"/>
      <c r="AK7182" s="18"/>
      <c r="AL7182" s="18">
        <f t="shared" si="627"/>
        <v>0</v>
      </c>
      <c r="AO7182" s="8">
        <v>5.261922881785895</v>
      </c>
      <c r="AP7182" s="197">
        <v>0.224</v>
      </c>
      <c r="AT7182" s="18"/>
      <c r="AU7182" s="91"/>
    </row>
    <row r="7183" ht="12.0" customHeight="1">
      <c r="A7183" s="97">
        <v>2501118.0</v>
      </c>
      <c r="B7183" s="92" t="s">
        <v>7732</v>
      </c>
      <c r="C7183" s="81" t="str">
        <f t="shared" si="625"/>
        <v/>
      </c>
      <c r="D7183" s="82">
        <v>152.63</v>
      </c>
      <c r="E7183" s="94" t="s">
        <v>245</v>
      </c>
      <c r="F7183" s="84">
        <f t="shared" si="626"/>
        <v>186.2086</v>
      </c>
      <c r="G7183" s="95" t="s">
        <v>246</v>
      </c>
      <c r="H7183" s="69"/>
      <c r="I7183" s="187" t="s">
        <v>7733</v>
      </c>
      <c r="J7183" s="76"/>
      <c r="K7183" s="88"/>
      <c r="N7183" s="18"/>
      <c r="P7183" s="4">
        <v>177.0</v>
      </c>
      <c r="Q7183" s="4"/>
      <c r="R7183" s="4"/>
      <c r="S7183" s="21"/>
      <c r="T7183" s="21"/>
      <c r="V7183" s="89"/>
      <c r="Z7183" s="73"/>
      <c r="AA7183" s="73">
        <v>0.0</v>
      </c>
      <c r="AB7183" s="4"/>
      <c r="AC7183" s="74"/>
      <c r="AD7183" s="76"/>
      <c r="AE7183" s="75"/>
      <c r="AF7183" s="75"/>
      <c r="AJ7183" s="90"/>
      <c r="AK7183" s="18"/>
      <c r="AL7183" s="18">
        <f t="shared" si="627"/>
        <v>0</v>
      </c>
      <c r="AO7183" s="8">
        <v>9.866105403348552</v>
      </c>
      <c r="AP7183" s="197">
        <v>0.224</v>
      </c>
      <c r="AT7183" s="18"/>
      <c r="AU7183" s="91"/>
    </row>
    <row r="7184" ht="12.0" customHeight="1">
      <c r="A7184" s="97">
        <v>2501119.0</v>
      </c>
      <c r="B7184" s="92" t="s">
        <v>7734</v>
      </c>
      <c r="C7184" s="81" t="str">
        <f t="shared" si="625"/>
        <v/>
      </c>
      <c r="D7184" s="82">
        <v>152.63</v>
      </c>
      <c r="E7184" s="94" t="s">
        <v>245</v>
      </c>
      <c r="F7184" s="84">
        <f t="shared" si="626"/>
        <v>186.2086</v>
      </c>
      <c r="G7184" s="95" t="s">
        <v>246</v>
      </c>
      <c r="H7184" s="69"/>
      <c r="I7184" s="188"/>
      <c r="J7184" s="76"/>
      <c r="K7184" s="88"/>
      <c r="N7184" s="18"/>
      <c r="P7184" s="4">
        <v>177.0</v>
      </c>
      <c r="Q7184" s="4"/>
      <c r="R7184" s="4"/>
      <c r="S7184" s="21"/>
      <c r="T7184" s="21"/>
      <c r="V7184" s="89"/>
      <c r="Z7184" s="73"/>
      <c r="AA7184" s="73">
        <v>0.0</v>
      </c>
      <c r="AB7184" s="4"/>
      <c r="AC7184" s="74"/>
      <c r="AD7184" s="76"/>
      <c r="AE7184" s="75"/>
      <c r="AF7184" s="75"/>
      <c r="AJ7184" s="90"/>
      <c r="AK7184" s="18"/>
      <c r="AL7184" s="18">
        <f t="shared" si="627"/>
        <v>0</v>
      </c>
      <c r="AO7184" s="8">
        <v>5.420006401839548</v>
      </c>
      <c r="AP7184" s="197">
        <v>0.224</v>
      </c>
      <c r="AT7184" s="18"/>
      <c r="AU7184" s="91"/>
    </row>
    <row r="7185" ht="12.0" customHeight="1">
      <c r="A7185" s="97">
        <v>2501120.0</v>
      </c>
      <c r="B7185" s="92" t="s">
        <v>7735</v>
      </c>
      <c r="C7185" s="81" t="str">
        <f t="shared" si="625"/>
        <v/>
      </c>
      <c r="D7185" s="82">
        <v>210.53</v>
      </c>
      <c r="E7185" s="94" t="s">
        <v>245</v>
      </c>
      <c r="F7185" s="84">
        <f t="shared" si="626"/>
        <v>256.8466</v>
      </c>
      <c r="G7185" s="95" t="s">
        <v>274</v>
      </c>
      <c r="H7185" s="69"/>
      <c r="I7185" s="76"/>
      <c r="J7185" s="100"/>
      <c r="K7185" s="88"/>
      <c r="N7185" s="18"/>
      <c r="P7185" s="4">
        <v>177.0</v>
      </c>
      <c r="Q7185" s="4"/>
      <c r="R7185" s="4"/>
      <c r="S7185" s="21"/>
      <c r="T7185" s="21"/>
      <c r="V7185" s="89"/>
      <c r="Z7185" s="73"/>
      <c r="AA7185" s="73">
        <v>0.0</v>
      </c>
      <c r="AB7185" s="4"/>
      <c r="AC7185" s="74"/>
      <c r="AD7185" s="76"/>
      <c r="AE7185" s="75"/>
      <c r="AF7185" s="75"/>
      <c r="AJ7185" s="90"/>
      <c r="AK7185" s="18"/>
      <c r="AL7185" s="18">
        <f t="shared" si="627"/>
        <v>0</v>
      </c>
      <c r="AO7185" s="8">
        <v>0.44691315890738803</v>
      </c>
      <c r="AP7185" s="197">
        <v>0.424</v>
      </c>
      <c r="AT7185" s="18"/>
      <c r="AU7185" s="91"/>
    </row>
    <row r="7186" ht="12.0" customHeight="1">
      <c r="A7186" s="97">
        <v>2501121.0</v>
      </c>
      <c r="B7186" s="92" t="s">
        <v>7736</v>
      </c>
      <c r="C7186" s="81" t="str">
        <f t="shared" si="625"/>
        <v/>
      </c>
      <c r="D7186" s="82">
        <v>210.53</v>
      </c>
      <c r="E7186" s="94" t="s">
        <v>245</v>
      </c>
      <c r="F7186" s="84">
        <f t="shared" si="626"/>
        <v>256.8466</v>
      </c>
      <c r="G7186" s="95" t="s">
        <v>274</v>
      </c>
      <c r="H7186" s="69"/>
      <c r="I7186" s="187" t="s">
        <v>7737</v>
      </c>
      <c r="J7186" s="100"/>
      <c r="K7186" s="88"/>
      <c r="N7186" s="18"/>
      <c r="P7186" s="4">
        <v>177.0</v>
      </c>
      <c r="Q7186" s="4"/>
      <c r="R7186" s="4"/>
      <c r="S7186" s="21"/>
      <c r="T7186" s="21"/>
      <c r="V7186" s="89"/>
      <c r="Z7186" s="73"/>
      <c r="AA7186" s="73">
        <v>0.0</v>
      </c>
      <c r="AB7186" s="4"/>
      <c r="AC7186" s="74"/>
      <c r="AD7186" s="76"/>
      <c r="AE7186" s="75"/>
      <c r="AF7186" s="75"/>
      <c r="AJ7186" s="90"/>
      <c r="AK7186" s="18"/>
      <c r="AL7186" s="18">
        <f t="shared" si="627"/>
        <v>0</v>
      </c>
      <c r="AO7186" s="8">
        <v>0.4994763835622244</v>
      </c>
      <c r="AP7186" s="197">
        <v>0.424</v>
      </c>
      <c r="AT7186" s="18"/>
      <c r="AU7186" s="91"/>
    </row>
    <row r="7187" ht="12.0" customHeight="1">
      <c r="A7187" s="109">
        <v>2501122.0</v>
      </c>
      <c r="B7187" s="110" t="s">
        <v>7738</v>
      </c>
      <c r="C7187" s="81" t="str">
        <f t="shared" si="625"/>
        <v/>
      </c>
      <c r="D7187" s="82">
        <v>210.53</v>
      </c>
      <c r="E7187" s="121" t="s">
        <v>245</v>
      </c>
      <c r="F7187" s="128">
        <f t="shared" si="626"/>
        <v>256.8466</v>
      </c>
      <c r="G7187" s="112" t="s">
        <v>274</v>
      </c>
      <c r="H7187" s="69"/>
      <c r="I7187" s="193"/>
      <c r="J7187" s="100"/>
      <c r="K7187" s="88"/>
      <c r="N7187" s="18"/>
      <c r="P7187" s="4">
        <v>177.0</v>
      </c>
      <c r="Q7187" s="4"/>
      <c r="R7187" s="4"/>
      <c r="S7187" s="21"/>
      <c r="T7187" s="21"/>
      <c r="V7187" s="89"/>
      <c r="Z7187" s="73"/>
      <c r="AA7187" s="73">
        <v>0.0</v>
      </c>
      <c r="AB7187" s="4"/>
      <c r="AC7187" s="74"/>
      <c r="AD7187" s="76"/>
      <c r="AE7187" s="75"/>
      <c r="AF7187" s="75"/>
      <c r="AJ7187" s="90"/>
      <c r="AK7187" s="18"/>
      <c r="AL7187" s="18">
        <f t="shared" si="627"/>
        <v>0</v>
      </c>
      <c r="AO7187" s="8">
        <v>0.24641019810940384</v>
      </c>
      <c r="AP7187" s="197">
        <v>0.424</v>
      </c>
      <c r="AT7187" s="18"/>
      <c r="AU7187" s="91"/>
    </row>
    <row r="7188" ht="75.0" customHeight="1">
      <c r="A7188" s="62">
        <v>275.0</v>
      </c>
      <c r="B7188" s="113" t="s">
        <v>7739</v>
      </c>
      <c r="C7188" s="66"/>
      <c r="D7188" s="82"/>
      <c r="E7188" s="66"/>
      <c r="F7188" s="114"/>
      <c r="G7188" s="68"/>
      <c r="H7188" s="69"/>
      <c r="I7188" s="70">
        <v>0.0</v>
      </c>
      <c r="J7188" s="71"/>
      <c r="K7188" s="71"/>
      <c r="N7188" s="18"/>
      <c r="P7188" s="4">
        <v>154.0</v>
      </c>
      <c r="Q7188" s="4"/>
      <c r="R7188" s="5"/>
      <c r="S7188" s="21"/>
      <c r="T7188" s="21"/>
      <c r="V7188" s="72"/>
      <c r="Z7188" s="73"/>
      <c r="AA7188" s="73"/>
      <c r="AB7188" s="4"/>
      <c r="AC7188" s="74"/>
      <c r="AD7188" s="75"/>
      <c r="AE7188" s="75"/>
      <c r="AF7188" s="179"/>
      <c r="AJ7188" s="90"/>
      <c r="AK7188" s="18"/>
      <c r="AL7188" s="18"/>
      <c r="AT7188" s="18"/>
      <c r="AU7188" s="91"/>
    </row>
    <row r="7189" ht="12.0" customHeight="1">
      <c r="A7189" s="79">
        <v>5708017.0</v>
      </c>
      <c r="B7189" s="80" t="s">
        <v>7740</v>
      </c>
      <c r="C7189" s="81" t="str">
        <f t="shared" ref="C7189:C7200" si="628">IF(MROUND(AL7189/(AO7189*F7189),1)=0,"",MROUND(AL7189/(AO7189*F7189),1))</f>
        <v/>
      </c>
      <c r="D7189" s="82">
        <v>272.76</v>
      </c>
      <c r="E7189" s="83" t="s">
        <v>245</v>
      </c>
      <c r="F7189" s="84">
        <f t="shared" ref="F7189:F7200" si="629">D7189*1.22</f>
        <v>332.7672</v>
      </c>
      <c r="G7189" s="85" t="s">
        <v>274</v>
      </c>
      <c r="H7189" s="69"/>
      <c r="I7189" s="87" t="s">
        <v>1735</v>
      </c>
      <c r="J7189" s="100"/>
      <c r="K7189" s="88"/>
      <c r="N7189" s="18"/>
      <c r="P7189" s="4">
        <v>154.0</v>
      </c>
      <c r="Q7189" s="4"/>
      <c r="R7189" s="4"/>
      <c r="S7189" s="21"/>
      <c r="T7189" s="21"/>
      <c r="V7189" s="89"/>
      <c r="Z7189" s="73"/>
      <c r="AA7189" s="73">
        <v>11.997693859902</v>
      </c>
      <c r="AB7189" s="4"/>
      <c r="AC7189" s="74"/>
      <c r="AD7189" s="75"/>
      <c r="AE7189" s="75"/>
      <c r="AF7189" s="179"/>
      <c r="AJ7189" s="90">
        <v>1801017.0</v>
      </c>
      <c r="AK7189" s="18"/>
      <c r="AL7189" s="18">
        <f t="shared" ref="AL7189:AL7200" si="630">$I$7188/12</f>
        <v>0</v>
      </c>
      <c r="AO7189" s="8">
        <v>0.7718244887398504</v>
      </c>
      <c r="AT7189" s="18"/>
      <c r="AU7189" s="91"/>
    </row>
    <row r="7190" ht="12.0" customHeight="1">
      <c r="A7190" s="97">
        <v>1801018.0</v>
      </c>
      <c r="B7190" s="92" t="s">
        <v>7741</v>
      </c>
      <c r="C7190" s="81" t="str">
        <f t="shared" si="628"/>
        <v/>
      </c>
      <c r="D7190" s="82">
        <v>332.99</v>
      </c>
      <c r="E7190" s="94" t="s">
        <v>245</v>
      </c>
      <c r="F7190" s="84">
        <f t="shared" si="629"/>
        <v>406.2478</v>
      </c>
      <c r="G7190" s="95" t="s">
        <v>252</v>
      </c>
      <c r="H7190" s="69"/>
      <c r="I7190" s="187" t="s">
        <v>7742</v>
      </c>
      <c r="J7190" s="76"/>
      <c r="K7190" s="88"/>
      <c r="N7190" s="18"/>
      <c r="P7190" s="4">
        <v>154.0</v>
      </c>
      <c r="Q7190" s="4"/>
      <c r="R7190" s="4"/>
      <c r="S7190" s="21"/>
      <c r="T7190" s="21"/>
      <c r="V7190" s="89"/>
      <c r="Z7190" s="73"/>
      <c r="AA7190" s="73">
        <v>12.0</v>
      </c>
      <c r="AB7190" s="4"/>
      <c r="AC7190" s="74"/>
      <c r="AD7190" s="75"/>
      <c r="AE7190" s="75"/>
      <c r="AF7190" s="179"/>
      <c r="AJ7190" s="90"/>
      <c r="AK7190" s="18"/>
      <c r="AL7190" s="18">
        <f t="shared" si="630"/>
        <v>0</v>
      </c>
      <c r="AO7190" s="8">
        <v>1.63845732532609</v>
      </c>
      <c r="AT7190" s="18"/>
      <c r="AU7190" s="91"/>
    </row>
    <row r="7191" ht="12.0" customHeight="1">
      <c r="A7191" s="97">
        <v>5708019.0</v>
      </c>
      <c r="B7191" s="92" t="s">
        <v>7743</v>
      </c>
      <c r="C7191" s="81" t="str">
        <f t="shared" si="628"/>
        <v/>
      </c>
      <c r="D7191" s="82">
        <v>328.97</v>
      </c>
      <c r="E7191" s="94" t="s">
        <v>245</v>
      </c>
      <c r="F7191" s="84">
        <f t="shared" si="629"/>
        <v>401.3434</v>
      </c>
      <c r="G7191" s="95" t="s">
        <v>274</v>
      </c>
      <c r="H7191" s="69"/>
      <c r="I7191" s="188"/>
      <c r="J7191" s="100"/>
      <c r="K7191" s="88"/>
      <c r="N7191" s="18"/>
      <c r="P7191" s="4">
        <v>154.0</v>
      </c>
      <c r="Q7191" s="4"/>
      <c r="R7191" s="4"/>
      <c r="S7191" s="21"/>
      <c r="T7191" s="21"/>
      <c r="V7191" s="89"/>
      <c r="Z7191" s="73"/>
      <c r="AA7191" s="73">
        <v>11.998661503895974</v>
      </c>
      <c r="AB7191" s="4"/>
      <c r="AC7191" s="74"/>
      <c r="AD7191" s="75"/>
      <c r="AE7191" s="75"/>
      <c r="AF7191" s="179"/>
      <c r="AJ7191" s="90">
        <v>1801019.0</v>
      </c>
      <c r="AK7191" s="18"/>
      <c r="AL7191" s="18">
        <f t="shared" si="630"/>
        <v>0</v>
      </c>
      <c r="AO7191" s="8">
        <v>0.664512128872626</v>
      </c>
      <c r="AT7191" s="18"/>
      <c r="AU7191" s="91"/>
    </row>
    <row r="7192" ht="12.0" customHeight="1">
      <c r="A7192" s="97">
        <v>5708020.0</v>
      </c>
      <c r="B7192" s="92" t="s">
        <v>7744</v>
      </c>
      <c r="C7192" s="81" t="str">
        <f t="shared" si="628"/>
        <v/>
      </c>
      <c r="D7192" s="82">
        <v>465.85</v>
      </c>
      <c r="E7192" s="94" t="s">
        <v>245</v>
      </c>
      <c r="F7192" s="84">
        <f t="shared" si="629"/>
        <v>568.337</v>
      </c>
      <c r="G7192" s="95" t="s">
        <v>246</v>
      </c>
      <c r="H7192" s="69"/>
      <c r="I7192" s="76"/>
      <c r="J7192" s="76"/>
      <c r="K7192" s="88"/>
      <c r="N7192" s="18"/>
      <c r="P7192" s="4">
        <v>154.0</v>
      </c>
      <c r="Q7192" s="4"/>
      <c r="R7192" s="4"/>
      <c r="S7192" s="21"/>
      <c r="T7192" s="21"/>
      <c r="V7192" s="89"/>
      <c r="Z7192" s="73"/>
      <c r="AA7192" s="73">
        <v>12.000405076964626</v>
      </c>
      <c r="AB7192" s="4"/>
      <c r="AC7192" s="74"/>
      <c r="AD7192" s="75"/>
      <c r="AE7192" s="75"/>
      <c r="AF7192" s="179"/>
      <c r="AJ7192" s="90">
        <v>1801020.0</v>
      </c>
      <c r="AK7192" s="18"/>
      <c r="AL7192" s="18">
        <f t="shared" si="630"/>
        <v>0</v>
      </c>
      <c r="AO7192" s="8">
        <v>1.8644285799193716</v>
      </c>
      <c r="AT7192" s="18"/>
      <c r="AU7192" s="91"/>
    </row>
    <row r="7193" ht="12.0" customHeight="1">
      <c r="A7193" s="97">
        <v>5708021.0</v>
      </c>
      <c r="B7193" s="92" t="s">
        <v>7745</v>
      </c>
      <c r="C7193" s="81" t="str">
        <f t="shared" si="628"/>
        <v/>
      </c>
      <c r="D7193" s="82">
        <v>465.85</v>
      </c>
      <c r="E7193" s="94" t="s">
        <v>245</v>
      </c>
      <c r="F7193" s="84">
        <f t="shared" si="629"/>
        <v>568.337</v>
      </c>
      <c r="G7193" s="95" t="s">
        <v>252</v>
      </c>
      <c r="H7193" s="69"/>
      <c r="I7193" s="187" t="s">
        <v>7746</v>
      </c>
      <c r="J7193" s="76"/>
      <c r="K7193" s="88"/>
      <c r="N7193" s="18"/>
      <c r="P7193" s="4">
        <v>154.0</v>
      </c>
      <c r="Q7193" s="4"/>
      <c r="R7193" s="4"/>
      <c r="S7193" s="21"/>
      <c r="T7193" s="21"/>
      <c r="V7193" s="89"/>
      <c r="Z7193" s="73"/>
      <c r="AA7193" s="73">
        <v>12.000405076964626</v>
      </c>
      <c r="AB7193" s="4"/>
      <c r="AC7193" s="74"/>
      <c r="AD7193" s="75"/>
      <c r="AE7193" s="75"/>
      <c r="AF7193" s="179"/>
      <c r="AJ7193" s="90">
        <v>1801021.0</v>
      </c>
      <c r="AK7193" s="18"/>
      <c r="AL7193" s="18">
        <f t="shared" si="630"/>
        <v>0</v>
      </c>
      <c r="AO7193" s="8">
        <v>0.9406506183756105</v>
      </c>
      <c r="AT7193" s="18"/>
      <c r="AU7193" s="91"/>
    </row>
    <row r="7194" ht="12.0" customHeight="1">
      <c r="A7194" s="97">
        <v>5708022.0</v>
      </c>
      <c r="B7194" s="92" t="s">
        <v>7747</v>
      </c>
      <c r="C7194" s="81" t="str">
        <f t="shared" si="628"/>
        <v/>
      </c>
      <c r="D7194" s="82">
        <v>465.85</v>
      </c>
      <c r="E7194" s="94" t="s">
        <v>245</v>
      </c>
      <c r="F7194" s="84">
        <f t="shared" si="629"/>
        <v>568.337</v>
      </c>
      <c r="G7194" s="95" t="s">
        <v>274</v>
      </c>
      <c r="H7194" s="69"/>
      <c r="I7194" s="188"/>
      <c r="J7194" s="100"/>
      <c r="K7194" s="88"/>
      <c r="N7194" s="18"/>
      <c r="P7194" s="4">
        <v>154.0</v>
      </c>
      <c r="Q7194" s="4"/>
      <c r="R7194" s="4"/>
      <c r="S7194" s="21"/>
      <c r="T7194" s="21"/>
      <c r="V7194" s="89"/>
      <c r="Z7194" s="73"/>
      <c r="AA7194" s="73">
        <v>12.000405076964626</v>
      </c>
      <c r="AB7194" s="4"/>
      <c r="AC7194" s="74"/>
      <c r="AD7194" s="75"/>
      <c r="AE7194" s="75"/>
      <c r="AF7194" s="179"/>
      <c r="AJ7194" s="90">
        <v>1801022.0</v>
      </c>
      <c r="AK7194" s="18"/>
      <c r="AL7194" s="18">
        <f t="shared" si="630"/>
        <v>0</v>
      </c>
      <c r="AO7194" s="8">
        <v>0.7281393578319086</v>
      </c>
      <c r="AT7194" s="18"/>
      <c r="AU7194" s="91"/>
    </row>
    <row r="7195" ht="12.0" customHeight="1">
      <c r="A7195" s="97">
        <v>1801023.0</v>
      </c>
      <c r="B7195" s="92" t="s">
        <v>7748</v>
      </c>
      <c r="C7195" s="81" t="str">
        <f t="shared" si="628"/>
        <v/>
      </c>
      <c r="D7195" s="82">
        <v>1001.72</v>
      </c>
      <c r="E7195" s="94" t="s">
        <v>245</v>
      </c>
      <c r="F7195" s="84">
        <f t="shared" si="629"/>
        <v>1222.0984</v>
      </c>
      <c r="G7195" s="95" t="s">
        <v>246</v>
      </c>
      <c r="H7195" s="69"/>
      <c r="I7195" s="76"/>
      <c r="J7195" s="76"/>
      <c r="K7195" s="88"/>
      <c r="N7195" s="18"/>
      <c r="P7195" s="4">
        <v>154.0</v>
      </c>
      <c r="Q7195" s="4"/>
      <c r="R7195" s="4"/>
      <c r="S7195" s="21"/>
      <c r="T7195" s="21"/>
      <c r="V7195" s="89"/>
      <c r="Z7195" s="73"/>
      <c r="AA7195" s="73">
        <v>12.000000000000014</v>
      </c>
      <c r="AB7195" s="4"/>
      <c r="AC7195" s="74"/>
      <c r="AD7195" s="75"/>
      <c r="AE7195" s="75"/>
      <c r="AF7195" s="179"/>
      <c r="AJ7195" s="90"/>
      <c r="AK7195" s="18"/>
      <c r="AL7195" s="18">
        <f t="shared" si="630"/>
        <v>0</v>
      </c>
      <c r="AO7195" s="8">
        <v>2.7232791104539205</v>
      </c>
      <c r="AT7195" s="18"/>
      <c r="AU7195" s="91"/>
    </row>
    <row r="7196" ht="12.0" customHeight="1">
      <c r="A7196" s="97">
        <v>1801024.0</v>
      </c>
      <c r="B7196" s="92" t="s">
        <v>7749</v>
      </c>
      <c r="C7196" s="81" t="str">
        <f t="shared" si="628"/>
        <v/>
      </c>
      <c r="D7196" s="82">
        <v>1001.72</v>
      </c>
      <c r="E7196" s="94" t="s">
        <v>245</v>
      </c>
      <c r="F7196" s="84">
        <f t="shared" si="629"/>
        <v>1222.0984</v>
      </c>
      <c r="G7196" s="95" t="s">
        <v>246</v>
      </c>
      <c r="H7196" s="69"/>
      <c r="I7196" s="187" t="s">
        <v>7750</v>
      </c>
      <c r="J7196" s="76"/>
      <c r="K7196" s="88"/>
      <c r="N7196" s="18"/>
      <c r="P7196" s="4">
        <v>154.0</v>
      </c>
      <c r="Q7196" s="4"/>
      <c r="R7196" s="4"/>
      <c r="S7196" s="21"/>
      <c r="T7196" s="21"/>
      <c r="V7196" s="89"/>
      <c r="Z7196" s="73"/>
      <c r="AA7196" s="73">
        <v>12.000000000000014</v>
      </c>
      <c r="AB7196" s="4"/>
      <c r="AC7196" s="74"/>
      <c r="AD7196" s="75"/>
      <c r="AE7196" s="75"/>
      <c r="AF7196" s="179"/>
      <c r="AJ7196" s="90"/>
      <c r="AK7196" s="18"/>
      <c r="AL7196" s="18">
        <f t="shared" si="630"/>
        <v>0</v>
      </c>
      <c r="AO7196" s="8">
        <v>1.4647940669865782</v>
      </c>
      <c r="AT7196" s="18"/>
      <c r="AU7196" s="91"/>
    </row>
    <row r="7197" ht="12.0" customHeight="1">
      <c r="A7197" s="97">
        <v>1801025.0</v>
      </c>
      <c r="B7197" s="92" t="s">
        <v>7751</v>
      </c>
      <c r="C7197" s="81" t="str">
        <f t="shared" si="628"/>
        <v/>
      </c>
      <c r="D7197" s="82">
        <v>1001.72</v>
      </c>
      <c r="E7197" s="94" t="s">
        <v>245</v>
      </c>
      <c r="F7197" s="84">
        <f t="shared" si="629"/>
        <v>1222.0984</v>
      </c>
      <c r="G7197" s="95" t="s">
        <v>252</v>
      </c>
      <c r="H7197" s="69"/>
      <c r="I7197" s="188"/>
      <c r="J7197" s="76"/>
      <c r="K7197" s="88"/>
      <c r="N7197" s="18"/>
      <c r="P7197" s="4">
        <v>154.0</v>
      </c>
      <c r="Q7197" s="4"/>
      <c r="R7197" s="4"/>
      <c r="S7197" s="21"/>
      <c r="T7197" s="21"/>
      <c r="V7197" s="89"/>
      <c r="Z7197" s="73"/>
      <c r="AA7197" s="73">
        <v>12.000000000000014</v>
      </c>
      <c r="AB7197" s="4"/>
      <c r="AC7197" s="74"/>
      <c r="AD7197" s="75"/>
      <c r="AE7197" s="75"/>
      <c r="AF7197" s="179"/>
      <c r="AJ7197" s="90"/>
      <c r="AK7197" s="18"/>
      <c r="AL7197" s="18">
        <f t="shared" si="630"/>
        <v>0</v>
      </c>
      <c r="AO7197" s="8">
        <v>0.7703299475785991</v>
      </c>
      <c r="AT7197" s="18"/>
      <c r="AU7197" s="91"/>
    </row>
    <row r="7198" ht="12.0" customHeight="1">
      <c r="A7198" s="97">
        <v>5708026.0</v>
      </c>
      <c r="B7198" s="92" t="s">
        <v>7752</v>
      </c>
      <c r="C7198" s="81" t="str">
        <f t="shared" si="628"/>
        <v/>
      </c>
      <c r="D7198" s="82">
        <v>1001.72</v>
      </c>
      <c r="E7198" s="94" t="s">
        <v>245</v>
      </c>
      <c r="F7198" s="84">
        <f t="shared" si="629"/>
        <v>1222.0984</v>
      </c>
      <c r="G7198" s="95" t="s">
        <v>252</v>
      </c>
      <c r="H7198" s="69"/>
      <c r="I7198" s="76"/>
      <c r="J7198" s="76"/>
      <c r="K7198" s="88"/>
      <c r="N7198" s="18"/>
      <c r="P7198" s="4">
        <v>154.0</v>
      </c>
      <c r="Q7198" s="4"/>
      <c r="R7198" s="4"/>
      <c r="S7198" s="21"/>
      <c r="T7198" s="21"/>
      <c r="V7198" s="89"/>
      <c r="Z7198" s="73"/>
      <c r="AA7198" s="73">
        <v>12.000000000000014</v>
      </c>
      <c r="AB7198" s="4"/>
      <c r="AC7198" s="74"/>
      <c r="AD7198" s="75"/>
      <c r="AE7198" s="75"/>
      <c r="AF7198" s="179"/>
      <c r="AJ7198" s="90">
        <v>1801026.0</v>
      </c>
      <c r="AK7198" s="18"/>
      <c r="AL7198" s="18">
        <f t="shared" si="630"/>
        <v>0</v>
      </c>
      <c r="AO7198" s="8">
        <v>0.4957764534416112</v>
      </c>
      <c r="AT7198" s="18"/>
      <c r="AU7198" s="91"/>
    </row>
    <row r="7199" ht="12.0" customHeight="1">
      <c r="A7199" s="97">
        <v>1801027.0</v>
      </c>
      <c r="B7199" s="92" t="s">
        <v>7753</v>
      </c>
      <c r="C7199" s="81" t="str">
        <f t="shared" si="628"/>
        <v/>
      </c>
      <c r="D7199" s="82">
        <v>1096.63</v>
      </c>
      <c r="E7199" s="94" t="s">
        <v>245</v>
      </c>
      <c r="F7199" s="84">
        <f t="shared" si="629"/>
        <v>1337.8886</v>
      </c>
      <c r="G7199" s="95" t="s">
        <v>246</v>
      </c>
      <c r="H7199" s="69"/>
      <c r="I7199" s="187" t="s">
        <v>7754</v>
      </c>
      <c r="J7199" s="76"/>
      <c r="K7199" s="88"/>
      <c r="N7199" s="18"/>
      <c r="P7199" s="4">
        <v>154.0</v>
      </c>
      <c r="Q7199" s="4"/>
      <c r="R7199" s="4"/>
      <c r="S7199" s="21"/>
      <c r="T7199" s="21"/>
      <c r="V7199" s="89"/>
      <c r="Z7199" s="73"/>
      <c r="AA7199" s="73">
        <v>0.0</v>
      </c>
      <c r="AB7199" s="4"/>
      <c r="AC7199" s="74"/>
      <c r="AD7199" s="75"/>
      <c r="AE7199" s="75"/>
      <c r="AF7199" s="179"/>
      <c r="AJ7199" s="90"/>
      <c r="AK7199" s="18"/>
      <c r="AL7199" s="18">
        <f t="shared" si="630"/>
        <v>0</v>
      </c>
      <c r="AO7199" s="8">
        <v>2.63609673783772</v>
      </c>
      <c r="AT7199" s="18"/>
      <c r="AU7199" s="91"/>
    </row>
    <row r="7200" ht="12.0" customHeight="1">
      <c r="A7200" s="109">
        <v>1801028.0</v>
      </c>
      <c r="B7200" s="110" t="s">
        <v>7755</v>
      </c>
      <c r="C7200" s="81" t="str">
        <f t="shared" si="628"/>
        <v/>
      </c>
      <c r="D7200" s="82">
        <v>1096.63</v>
      </c>
      <c r="E7200" s="121" t="s">
        <v>245</v>
      </c>
      <c r="F7200" s="128">
        <f t="shared" si="629"/>
        <v>1337.8886</v>
      </c>
      <c r="G7200" s="112" t="s">
        <v>246</v>
      </c>
      <c r="H7200" s="69"/>
      <c r="I7200" s="193"/>
      <c r="J7200" s="76"/>
      <c r="K7200" s="88"/>
      <c r="N7200" s="18"/>
      <c r="P7200" s="4">
        <v>154.0</v>
      </c>
      <c r="Q7200" s="4"/>
      <c r="R7200" s="4"/>
      <c r="S7200" s="21"/>
      <c r="T7200" s="21"/>
      <c r="V7200" s="89"/>
      <c r="Z7200" s="73"/>
      <c r="AA7200" s="73">
        <v>0.0</v>
      </c>
      <c r="AB7200" s="4"/>
      <c r="AC7200" s="74"/>
      <c r="AD7200" s="75"/>
      <c r="AE7200" s="75"/>
      <c r="AF7200" s="179"/>
      <c r="AJ7200" s="90"/>
      <c r="AK7200" s="18"/>
      <c r="AL7200" s="18">
        <f t="shared" si="630"/>
        <v>0</v>
      </c>
      <c r="AO7200" s="8">
        <v>1.1468732560722548</v>
      </c>
      <c r="AT7200" s="18"/>
      <c r="AU7200" s="91"/>
    </row>
    <row r="7201" ht="75.0" customHeight="1">
      <c r="A7201" s="62">
        <v>276.0</v>
      </c>
      <c r="B7201" s="113" t="s">
        <v>7756</v>
      </c>
      <c r="C7201" s="66"/>
      <c r="D7201" s="82"/>
      <c r="E7201" s="66"/>
      <c r="F7201" s="114"/>
      <c r="G7201" s="68"/>
      <c r="H7201" s="69"/>
      <c r="I7201" s="70">
        <v>0.0</v>
      </c>
      <c r="J7201" s="71"/>
      <c r="K7201" s="71"/>
      <c r="N7201" s="18"/>
      <c r="P7201" s="4">
        <v>155.0</v>
      </c>
      <c r="Q7201" s="4"/>
      <c r="R7201" s="5"/>
      <c r="S7201" s="21"/>
      <c r="T7201" s="21"/>
      <c r="V7201" s="72"/>
      <c r="Z7201" s="73"/>
      <c r="AA7201" s="73"/>
      <c r="AB7201" s="4"/>
      <c r="AC7201" s="74"/>
      <c r="AD7201" s="75"/>
      <c r="AE7201" s="75"/>
      <c r="AF7201" s="179"/>
      <c r="AJ7201" s="90"/>
      <c r="AK7201" s="18"/>
      <c r="AL7201" s="18"/>
      <c r="AT7201" s="18"/>
      <c r="AU7201" s="91"/>
    </row>
    <row r="7202" ht="12.0" customHeight="1">
      <c r="A7202" s="79">
        <v>1801001.0</v>
      </c>
      <c r="B7202" s="80" t="s">
        <v>7757</v>
      </c>
      <c r="C7202" s="81" t="str">
        <f t="shared" ref="C7202:C7217" si="631">IF(MROUND(AL7202/(AO7202*F7202),1)=0,"",MROUND(AL7202/(AO7202*F7202),1))</f>
        <v/>
      </c>
      <c r="D7202" s="82">
        <v>301.78</v>
      </c>
      <c r="E7202" s="83" t="s">
        <v>245</v>
      </c>
      <c r="F7202" s="84">
        <f t="shared" ref="F7202:F7217" si="632">D7202*1.22</f>
        <v>368.1716</v>
      </c>
      <c r="G7202" s="85" t="s">
        <v>246</v>
      </c>
      <c r="H7202" s="69"/>
      <c r="I7202" s="87" t="s">
        <v>1735</v>
      </c>
      <c r="J7202" s="76"/>
      <c r="K7202" s="88"/>
      <c r="N7202" s="18"/>
      <c r="P7202" s="4">
        <v>155.0</v>
      </c>
      <c r="Q7202" s="4"/>
      <c r="R7202" s="4"/>
      <c r="S7202" s="21"/>
      <c r="T7202" s="21"/>
      <c r="V7202" s="89"/>
      <c r="Z7202" s="73"/>
      <c r="AA7202" s="73">
        <v>0.0</v>
      </c>
      <c r="AB7202" s="4"/>
      <c r="AC7202" s="74"/>
      <c r="AD7202" s="75"/>
      <c r="AE7202" s="75"/>
      <c r="AF7202" s="179"/>
      <c r="AJ7202" s="90"/>
      <c r="AK7202" s="18"/>
      <c r="AL7202" s="18">
        <f t="shared" ref="AL7202:AL7217" si="633">$I$7201/16</f>
        <v>0</v>
      </c>
      <c r="AO7202" s="8">
        <v>1.527386371167437</v>
      </c>
      <c r="AT7202" s="18"/>
      <c r="AU7202" s="91"/>
    </row>
    <row r="7203" ht="12.0" customHeight="1">
      <c r="A7203" s="97">
        <v>1801002.0</v>
      </c>
      <c r="B7203" s="92" t="s">
        <v>7758</v>
      </c>
      <c r="C7203" s="81" t="str">
        <f t="shared" si="631"/>
        <v/>
      </c>
      <c r="D7203" s="82">
        <v>352.74</v>
      </c>
      <c r="E7203" s="94" t="s">
        <v>245</v>
      </c>
      <c r="F7203" s="84">
        <f t="shared" si="632"/>
        <v>430.3428</v>
      </c>
      <c r="G7203" s="95" t="s">
        <v>246</v>
      </c>
      <c r="H7203" s="69"/>
      <c r="I7203" s="187" t="s">
        <v>7759</v>
      </c>
      <c r="J7203" s="76"/>
      <c r="K7203" s="88"/>
      <c r="N7203" s="18"/>
      <c r="P7203" s="4">
        <v>155.0</v>
      </c>
      <c r="Q7203" s="4"/>
      <c r="R7203" s="4"/>
      <c r="S7203" s="21"/>
      <c r="T7203" s="21"/>
      <c r="V7203" s="89"/>
      <c r="Z7203" s="73"/>
      <c r="AA7203" s="73">
        <v>0.0</v>
      </c>
      <c r="AB7203" s="4"/>
      <c r="AC7203" s="74"/>
      <c r="AD7203" s="75"/>
      <c r="AE7203" s="75"/>
      <c r="AF7203" s="179"/>
      <c r="AJ7203" s="90"/>
      <c r="AK7203" s="18"/>
      <c r="AL7203" s="18">
        <f t="shared" si="633"/>
        <v>0</v>
      </c>
      <c r="AO7203" s="8">
        <v>1.3067263681207377</v>
      </c>
      <c r="AT7203" s="18"/>
      <c r="AU7203" s="91"/>
    </row>
    <row r="7204" ht="12.0" customHeight="1">
      <c r="A7204" s="97">
        <v>1801003.0</v>
      </c>
      <c r="B7204" s="92" t="s">
        <v>7760</v>
      </c>
      <c r="C7204" s="81" t="str">
        <f t="shared" si="631"/>
        <v/>
      </c>
      <c r="D7204" s="82">
        <v>501.64</v>
      </c>
      <c r="E7204" s="94"/>
      <c r="F7204" s="84">
        <f t="shared" si="632"/>
        <v>612.0008</v>
      </c>
      <c r="G7204" s="95" t="s">
        <v>246</v>
      </c>
      <c r="H7204" s="69"/>
      <c r="I7204" s="188"/>
      <c r="J7204" s="76"/>
      <c r="K7204" s="88"/>
      <c r="N7204" s="18"/>
      <c r="P7204" s="4">
        <v>155.0</v>
      </c>
      <c r="Q7204" s="4"/>
      <c r="R7204" s="4"/>
      <c r="S7204" s="21"/>
      <c r="T7204" s="21"/>
      <c r="V7204" s="89"/>
      <c r="Z7204" s="73"/>
      <c r="AA7204" s="73">
        <v>0.0</v>
      </c>
      <c r="AB7204" s="4"/>
      <c r="AC7204" s="74"/>
      <c r="AD7204" s="75"/>
      <c r="AE7204" s="75"/>
      <c r="AF7204" s="179"/>
      <c r="AJ7204" s="90"/>
      <c r="AK7204" s="18"/>
      <c r="AL7204" s="18">
        <f t="shared" si="633"/>
        <v>0</v>
      </c>
      <c r="AO7204" s="8">
        <v>6.738273463041225</v>
      </c>
      <c r="AT7204" s="18"/>
      <c r="AU7204" s="91"/>
    </row>
    <row r="7205" ht="12.0" customHeight="1">
      <c r="A7205" s="97">
        <v>1801004.0</v>
      </c>
      <c r="B7205" s="92" t="s">
        <v>7761</v>
      </c>
      <c r="C7205" s="81" t="str">
        <f t="shared" si="631"/>
        <v/>
      </c>
      <c r="D7205" s="82">
        <v>529.61</v>
      </c>
      <c r="E7205" s="94" t="s">
        <v>245</v>
      </c>
      <c r="F7205" s="84">
        <f t="shared" si="632"/>
        <v>646.1242</v>
      </c>
      <c r="G7205" s="95" t="s">
        <v>246</v>
      </c>
      <c r="H7205" s="69"/>
      <c r="I7205" s="76"/>
      <c r="J7205" s="76"/>
      <c r="K7205" s="88"/>
      <c r="N7205" s="18"/>
      <c r="P7205" s="4">
        <v>155.0</v>
      </c>
      <c r="Q7205" s="4"/>
      <c r="R7205" s="4"/>
      <c r="S7205" s="21"/>
      <c r="T7205" s="21"/>
      <c r="V7205" s="89"/>
      <c r="Z7205" s="73"/>
      <c r="AA7205" s="73">
        <v>0.0</v>
      </c>
      <c r="AB7205" s="4"/>
      <c r="AC7205" s="74"/>
      <c r="AD7205" s="75"/>
      <c r="AE7205" s="75"/>
      <c r="AF7205" s="179"/>
      <c r="AJ7205" s="90"/>
      <c r="AK7205" s="18"/>
      <c r="AL7205" s="18">
        <f t="shared" si="633"/>
        <v>0</v>
      </c>
      <c r="AO7205" s="8">
        <v>1.0637347922685245</v>
      </c>
      <c r="AT7205" s="18"/>
      <c r="AU7205" s="91"/>
    </row>
    <row r="7206" ht="12.0" customHeight="1">
      <c r="A7206" s="97">
        <v>1801005.0</v>
      </c>
      <c r="B7206" s="92" t="s">
        <v>7762</v>
      </c>
      <c r="C7206" s="81" t="str">
        <f t="shared" si="631"/>
        <v/>
      </c>
      <c r="D7206" s="82">
        <v>368.73</v>
      </c>
      <c r="E7206" s="94" t="s">
        <v>245</v>
      </c>
      <c r="F7206" s="84">
        <f t="shared" si="632"/>
        <v>449.8506</v>
      </c>
      <c r="G7206" s="95" t="s">
        <v>246</v>
      </c>
      <c r="H7206" s="69"/>
      <c r="I7206" s="187" t="s">
        <v>7763</v>
      </c>
      <c r="J7206" s="76"/>
      <c r="K7206" s="88"/>
      <c r="N7206" s="18"/>
      <c r="P7206" s="4">
        <v>155.0</v>
      </c>
      <c r="Q7206" s="4"/>
      <c r="R7206" s="4"/>
      <c r="S7206" s="21"/>
      <c r="T7206" s="21"/>
      <c r="V7206" s="89"/>
      <c r="Z7206" s="73"/>
      <c r="AA7206" s="73">
        <v>0.0</v>
      </c>
      <c r="AB7206" s="4"/>
      <c r="AC7206" s="74"/>
      <c r="AD7206" s="75"/>
      <c r="AE7206" s="75"/>
      <c r="AF7206" s="179"/>
      <c r="AJ7206" s="90"/>
      <c r="AK7206" s="18"/>
      <c r="AL7206" s="18">
        <f t="shared" si="633"/>
        <v>0</v>
      </c>
      <c r="AO7206" s="8">
        <v>1.5278512280892071</v>
      </c>
      <c r="AT7206" s="18"/>
      <c r="AU7206" s="91"/>
    </row>
    <row r="7207" ht="12.0" customHeight="1">
      <c r="A7207" s="97">
        <v>1801006.0</v>
      </c>
      <c r="B7207" s="92" t="s">
        <v>7764</v>
      </c>
      <c r="C7207" s="81" t="str">
        <f t="shared" si="631"/>
        <v/>
      </c>
      <c r="D7207" s="82">
        <v>501.64</v>
      </c>
      <c r="E7207" s="94" t="s">
        <v>372</v>
      </c>
      <c r="F7207" s="84">
        <f t="shared" si="632"/>
        <v>612.0008</v>
      </c>
      <c r="G7207" s="95" t="s">
        <v>246</v>
      </c>
      <c r="H7207" s="69"/>
      <c r="I7207" s="188"/>
      <c r="J7207" s="76"/>
      <c r="K7207" s="88"/>
      <c r="N7207" s="18"/>
      <c r="P7207" s="4">
        <v>155.0</v>
      </c>
      <c r="Q7207" s="4"/>
      <c r="R7207" s="4"/>
      <c r="S7207" s="21"/>
      <c r="T7207" s="21"/>
      <c r="V7207" s="89"/>
      <c r="Z7207" s="73"/>
      <c r="AA7207" s="73">
        <v>0.0</v>
      </c>
      <c r="AB7207" s="4"/>
      <c r="AC7207" s="74"/>
      <c r="AD7207" s="75"/>
      <c r="AE7207" s="75"/>
      <c r="AF7207" s="179"/>
      <c r="AJ7207" s="90"/>
      <c r="AK7207" s="18"/>
      <c r="AL7207" s="18">
        <f t="shared" si="633"/>
        <v>0</v>
      </c>
      <c r="AO7207" s="8">
        <v>0.8789052343097252</v>
      </c>
      <c r="AT7207" s="18"/>
      <c r="AU7207" s="91"/>
    </row>
    <row r="7208" ht="12.0" customHeight="1">
      <c r="A7208" s="97">
        <v>1801007.0</v>
      </c>
      <c r="B7208" s="92" t="s">
        <v>7765</v>
      </c>
      <c r="C7208" s="81" t="str">
        <f t="shared" si="631"/>
        <v/>
      </c>
      <c r="D7208" s="82">
        <v>798.41</v>
      </c>
      <c r="E7208" s="94" t="s">
        <v>245</v>
      </c>
      <c r="F7208" s="84">
        <f t="shared" si="632"/>
        <v>974.0602</v>
      </c>
      <c r="G7208" s="95" t="s">
        <v>246</v>
      </c>
      <c r="H7208" s="69"/>
      <c r="I7208" s="76"/>
      <c r="J7208" s="76"/>
      <c r="K7208" s="88"/>
      <c r="N7208" s="18"/>
      <c r="P7208" s="4">
        <v>155.0</v>
      </c>
      <c r="Q7208" s="4"/>
      <c r="R7208" s="4"/>
      <c r="S7208" s="21"/>
      <c r="T7208" s="21"/>
      <c r="V7208" s="89"/>
      <c r="Z7208" s="73"/>
      <c r="AA7208" s="73">
        <v>0.0</v>
      </c>
      <c r="AB7208" s="4"/>
      <c r="AC7208" s="74"/>
      <c r="AD7208" s="75"/>
      <c r="AE7208" s="75"/>
      <c r="AF7208" s="179"/>
      <c r="AJ7208" s="90"/>
      <c r="AK7208" s="18"/>
      <c r="AL7208" s="18">
        <f t="shared" si="633"/>
        <v>0</v>
      </c>
      <c r="AO7208" s="8">
        <v>0.7056081253157318</v>
      </c>
      <c r="AT7208" s="18"/>
      <c r="AU7208" s="91"/>
    </row>
    <row r="7209" ht="12.0" customHeight="1">
      <c r="A7209" s="97">
        <v>1801008.0</v>
      </c>
      <c r="B7209" s="92" t="s">
        <v>7766</v>
      </c>
      <c r="C7209" s="81" t="str">
        <f t="shared" si="631"/>
        <v/>
      </c>
      <c r="D7209" s="82">
        <v>400.7</v>
      </c>
      <c r="E7209" s="94" t="s">
        <v>245</v>
      </c>
      <c r="F7209" s="84">
        <f t="shared" si="632"/>
        <v>488.854</v>
      </c>
      <c r="G7209" s="95" t="s">
        <v>246</v>
      </c>
      <c r="H7209" s="69"/>
      <c r="I7209" s="187" t="s">
        <v>7767</v>
      </c>
      <c r="J7209" s="76"/>
      <c r="K7209" s="88"/>
      <c r="N7209" s="18"/>
      <c r="P7209" s="4">
        <v>155.0</v>
      </c>
      <c r="Q7209" s="4"/>
      <c r="R7209" s="4"/>
      <c r="S7209" s="21"/>
      <c r="T7209" s="21"/>
      <c r="V7209" s="89"/>
      <c r="Z7209" s="73"/>
      <c r="AA7209" s="73">
        <v>0.0</v>
      </c>
      <c r="AB7209" s="4"/>
      <c r="AC7209" s="74"/>
      <c r="AD7209" s="75"/>
      <c r="AE7209" s="75"/>
      <c r="AF7209" s="179"/>
      <c r="AJ7209" s="90"/>
      <c r="AK7209" s="18"/>
      <c r="AL7209" s="18">
        <f t="shared" si="633"/>
        <v>0</v>
      </c>
      <c r="AO7209" s="8">
        <v>0.8726592686935795</v>
      </c>
      <c r="AT7209" s="18"/>
      <c r="AU7209" s="91"/>
    </row>
    <row r="7210" ht="12.0" customHeight="1">
      <c r="A7210" s="97">
        <v>1801009.0</v>
      </c>
      <c r="B7210" s="92" t="s">
        <v>7768</v>
      </c>
      <c r="C7210" s="81" t="str">
        <f t="shared" si="631"/>
        <v/>
      </c>
      <c r="D7210" s="82">
        <v>561.58</v>
      </c>
      <c r="E7210" s="94" t="s">
        <v>245</v>
      </c>
      <c r="F7210" s="84">
        <f t="shared" si="632"/>
        <v>685.1276</v>
      </c>
      <c r="G7210" s="95" t="s">
        <v>246</v>
      </c>
      <c r="H7210" s="69"/>
      <c r="I7210" s="188"/>
      <c r="J7210" s="76"/>
      <c r="K7210" s="88"/>
      <c r="N7210" s="18"/>
      <c r="P7210" s="4">
        <v>155.0</v>
      </c>
      <c r="Q7210" s="4"/>
      <c r="R7210" s="4"/>
      <c r="S7210" s="21"/>
      <c r="T7210" s="21"/>
      <c r="V7210" s="89"/>
      <c r="Z7210" s="73"/>
      <c r="AA7210" s="73">
        <v>0.0</v>
      </c>
      <c r="AB7210" s="4"/>
      <c r="AC7210" s="74"/>
      <c r="AD7210" s="75"/>
      <c r="AE7210" s="75"/>
      <c r="AF7210" s="179"/>
      <c r="AJ7210" s="90"/>
      <c r="AK7210" s="18"/>
      <c r="AL7210" s="18">
        <f t="shared" si="633"/>
        <v>0</v>
      </c>
      <c r="AO7210" s="8">
        <v>0.582490329703406</v>
      </c>
      <c r="AT7210" s="18"/>
      <c r="AU7210" s="91"/>
    </row>
    <row r="7211" ht="12.0" customHeight="1">
      <c r="A7211" s="97">
        <v>1801010.0</v>
      </c>
      <c r="B7211" s="92" t="s">
        <v>7769</v>
      </c>
      <c r="C7211" s="81" t="str">
        <f t="shared" si="631"/>
        <v/>
      </c>
      <c r="D7211" s="82">
        <v>850.37</v>
      </c>
      <c r="E7211" s="94"/>
      <c r="F7211" s="84">
        <f t="shared" si="632"/>
        <v>1037.4514</v>
      </c>
      <c r="G7211" s="95" t="s">
        <v>246</v>
      </c>
      <c r="H7211" s="69"/>
      <c r="I7211" s="76"/>
      <c r="J7211" s="76"/>
      <c r="K7211" s="88"/>
      <c r="N7211" s="18"/>
      <c r="P7211" s="4">
        <v>155.0</v>
      </c>
      <c r="Q7211" s="4"/>
      <c r="R7211" s="4"/>
      <c r="S7211" s="21"/>
      <c r="T7211" s="21"/>
      <c r="V7211" s="89"/>
      <c r="Z7211" s="73"/>
      <c r="AA7211" s="73">
        <v>0.0</v>
      </c>
      <c r="AB7211" s="4"/>
      <c r="AC7211" s="74"/>
      <c r="AD7211" s="75"/>
      <c r="AE7211" s="75"/>
      <c r="AF7211" s="179"/>
      <c r="AJ7211" s="90"/>
      <c r="AK7211" s="18"/>
      <c r="AL7211" s="18">
        <f t="shared" si="633"/>
        <v>0</v>
      </c>
      <c r="AO7211" s="8">
        <v>0.6276254051641917</v>
      </c>
      <c r="AT7211" s="18"/>
      <c r="AU7211" s="91"/>
    </row>
    <row r="7212" ht="12.0" customHeight="1">
      <c r="A7212" s="97">
        <v>1801011.0</v>
      </c>
      <c r="B7212" s="92" t="s">
        <v>7770</v>
      </c>
      <c r="C7212" s="81" t="str">
        <f t="shared" si="631"/>
        <v/>
      </c>
      <c r="D7212" s="82">
        <v>1275.06</v>
      </c>
      <c r="E7212" s="94"/>
      <c r="F7212" s="84">
        <f t="shared" si="632"/>
        <v>1555.5732</v>
      </c>
      <c r="G7212" s="95" t="s">
        <v>246</v>
      </c>
      <c r="H7212" s="69"/>
      <c r="I7212" s="187" t="s">
        <v>7771</v>
      </c>
      <c r="J7212" s="76"/>
      <c r="K7212" s="88"/>
      <c r="N7212" s="18"/>
      <c r="P7212" s="4">
        <v>155.0</v>
      </c>
      <c r="Q7212" s="4"/>
      <c r="R7212" s="4"/>
      <c r="S7212" s="21"/>
      <c r="T7212" s="21"/>
      <c r="V7212" s="89"/>
      <c r="Z7212" s="73"/>
      <c r="AA7212" s="73">
        <v>0.0</v>
      </c>
      <c r="AB7212" s="4"/>
      <c r="AC7212" s="74"/>
      <c r="AD7212" s="75"/>
      <c r="AE7212" s="75"/>
      <c r="AF7212" s="179"/>
      <c r="AJ7212" s="90"/>
      <c r="AK7212" s="18"/>
      <c r="AL7212" s="18">
        <f t="shared" si="633"/>
        <v>0</v>
      </c>
      <c r="AO7212" s="8">
        <v>7.953008093736766</v>
      </c>
      <c r="AT7212" s="18"/>
      <c r="AU7212" s="91"/>
    </row>
    <row r="7213" ht="12.0" customHeight="1">
      <c r="A7213" s="97">
        <v>1801012.0</v>
      </c>
      <c r="B7213" s="92" t="s">
        <v>7772</v>
      </c>
      <c r="C7213" s="81" t="str">
        <f t="shared" si="631"/>
        <v/>
      </c>
      <c r="D7213" s="82">
        <v>769.43</v>
      </c>
      <c r="E7213" s="94" t="s">
        <v>245</v>
      </c>
      <c r="F7213" s="84">
        <f t="shared" si="632"/>
        <v>938.7046</v>
      </c>
      <c r="G7213" s="95" t="s">
        <v>246</v>
      </c>
      <c r="H7213" s="69"/>
      <c r="I7213" s="188"/>
      <c r="J7213" s="76"/>
      <c r="K7213" s="88"/>
      <c r="N7213" s="18"/>
      <c r="P7213" s="4">
        <v>155.0</v>
      </c>
      <c r="Q7213" s="4"/>
      <c r="R7213" s="4"/>
      <c r="S7213" s="21"/>
      <c r="T7213" s="21"/>
      <c r="V7213" s="89"/>
      <c r="Z7213" s="73"/>
      <c r="AA7213" s="73">
        <v>0.0</v>
      </c>
      <c r="AB7213" s="4"/>
      <c r="AC7213" s="74"/>
      <c r="AD7213" s="75"/>
      <c r="AE7213" s="75"/>
      <c r="AF7213" s="179"/>
      <c r="AJ7213" s="90"/>
      <c r="AK7213" s="18"/>
      <c r="AL7213" s="18">
        <f t="shared" si="633"/>
        <v>0</v>
      </c>
      <c r="AO7213" s="8">
        <v>3.294829451672017</v>
      </c>
      <c r="AT7213" s="18"/>
      <c r="AU7213" s="91"/>
    </row>
    <row r="7214" ht="12.0" customHeight="1">
      <c r="A7214" s="97">
        <v>1801013.0</v>
      </c>
      <c r="B7214" s="92" t="s">
        <v>7773</v>
      </c>
      <c r="C7214" s="81" t="str">
        <f t="shared" si="631"/>
        <v/>
      </c>
      <c r="D7214" s="82">
        <v>1299.03</v>
      </c>
      <c r="E7214" s="94" t="s">
        <v>245</v>
      </c>
      <c r="F7214" s="84">
        <f t="shared" si="632"/>
        <v>1584.8166</v>
      </c>
      <c r="G7214" s="95" t="s">
        <v>246</v>
      </c>
      <c r="H7214" s="69"/>
      <c r="I7214" s="76"/>
      <c r="J7214" s="76"/>
      <c r="K7214" s="88"/>
      <c r="N7214" s="18"/>
      <c r="P7214" s="4">
        <v>155.0</v>
      </c>
      <c r="Q7214" s="4"/>
      <c r="R7214" s="4"/>
      <c r="S7214" s="21"/>
      <c r="T7214" s="21"/>
      <c r="V7214" s="89"/>
      <c r="Z7214" s="73"/>
      <c r="AA7214" s="73">
        <v>0.0</v>
      </c>
      <c r="AB7214" s="4"/>
      <c r="AC7214" s="74"/>
      <c r="AD7214" s="75"/>
      <c r="AE7214" s="75"/>
      <c r="AF7214" s="179"/>
      <c r="AJ7214" s="90"/>
      <c r="AK7214" s="18"/>
      <c r="AL7214" s="18">
        <f t="shared" si="633"/>
        <v>0</v>
      </c>
      <c r="AO7214" s="8">
        <v>1.1151796230374094</v>
      </c>
      <c r="AT7214" s="18"/>
      <c r="AU7214" s="91"/>
    </row>
    <row r="7215" ht="12.0" customHeight="1">
      <c r="A7215" s="97">
        <v>1801014.0</v>
      </c>
      <c r="B7215" s="92" t="s">
        <v>7774</v>
      </c>
      <c r="C7215" s="81" t="str">
        <f t="shared" si="631"/>
        <v/>
      </c>
      <c r="D7215" s="82">
        <v>1299.03</v>
      </c>
      <c r="E7215" s="94" t="s">
        <v>245</v>
      </c>
      <c r="F7215" s="84">
        <f t="shared" si="632"/>
        <v>1584.8166</v>
      </c>
      <c r="G7215" s="95" t="s">
        <v>246</v>
      </c>
      <c r="H7215" s="69"/>
      <c r="I7215" s="76"/>
      <c r="J7215" s="76"/>
      <c r="K7215" s="88"/>
      <c r="N7215" s="18"/>
      <c r="P7215" s="4">
        <v>155.0</v>
      </c>
      <c r="Q7215" s="4"/>
      <c r="R7215" s="4"/>
      <c r="S7215" s="21"/>
      <c r="T7215" s="21"/>
      <c r="V7215" s="89"/>
      <c r="Z7215" s="73"/>
      <c r="AA7215" s="73">
        <v>0.0</v>
      </c>
      <c r="AB7215" s="4"/>
      <c r="AC7215" s="74"/>
      <c r="AD7215" s="75"/>
      <c r="AE7215" s="75"/>
      <c r="AF7215" s="179"/>
      <c r="AJ7215" s="90"/>
      <c r="AK7215" s="18"/>
      <c r="AL7215" s="18">
        <f t="shared" si="633"/>
        <v>0</v>
      </c>
      <c r="AO7215" s="8">
        <v>0.709659760114715</v>
      </c>
      <c r="AT7215" s="18"/>
      <c r="AU7215" s="91"/>
    </row>
    <row r="7216" ht="12.0" customHeight="1">
      <c r="A7216" s="97">
        <v>1801015.0</v>
      </c>
      <c r="B7216" s="92" t="s">
        <v>7775</v>
      </c>
      <c r="C7216" s="81" t="str">
        <f t="shared" si="631"/>
        <v/>
      </c>
      <c r="D7216" s="82">
        <v>1203.1</v>
      </c>
      <c r="E7216" s="94" t="s">
        <v>245</v>
      </c>
      <c r="F7216" s="84">
        <f t="shared" si="632"/>
        <v>1467.782</v>
      </c>
      <c r="G7216" s="95" t="s">
        <v>246</v>
      </c>
      <c r="H7216" s="69"/>
      <c r="I7216" s="76"/>
      <c r="J7216" s="76"/>
      <c r="K7216" s="88"/>
      <c r="N7216" s="18"/>
      <c r="P7216" s="4">
        <v>155.0</v>
      </c>
      <c r="Q7216" s="4"/>
      <c r="R7216" s="4"/>
      <c r="S7216" s="21"/>
      <c r="T7216" s="21"/>
      <c r="V7216" s="89"/>
      <c r="Z7216" s="73"/>
      <c r="AA7216" s="73">
        <v>0.0</v>
      </c>
      <c r="AB7216" s="4"/>
      <c r="AC7216" s="74"/>
      <c r="AD7216" s="75"/>
      <c r="AE7216" s="75"/>
      <c r="AF7216" s="179"/>
      <c r="AJ7216" s="90"/>
      <c r="AK7216" s="18"/>
      <c r="AL7216" s="18">
        <f t="shared" si="633"/>
        <v>0</v>
      </c>
      <c r="AO7216" s="8">
        <v>0.5619129748150612</v>
      </c>
      <c r="AT7216" s="18"/>
      <c r="AU7216" s="91"/>
    </row>
    <row r="7217" ht="12.0" customHeight="1">
      <c r="A7217" s="109">
        <v>1801016.0</v>
      </c>
      <c r="B7217" s="110" t="s">
        <v>7776</v>
      </c>
      <c r="C7217" s="81" t="str">
        <f t="shared" si="631"/>
        <v/>
      </c>
      <c r="D7217" s="82">
        <v>1899.61</v>
      </c>
      <c r="E7217" s="121" t="s">
        <v>245</v>
      </c>
      <c r="F7217" s="128">
        <f t="shared" si="632"/>
        <v>2317.5242</v>
      </c>
      <c r="G7217" s="112" t="s">
        <v>246</v>
      </c>
      <c r="H7217" s="69"/>
      <c r="I7217" s="76"/>
      <c r="J7217" s="76"/>
      <c r="K7217" s="88"/>
      <c r="N7217" s="18"/>
      <c r="P7217" s="4">
        <v>155.0</v>
      </c>
      <c r="Q7217" s="4"/>
      <c r="R7217" s="4"/>
      <c r="S7217" s="21"/>
      <c r="T7217" s="21"/>
      <c r="V7217" s="89"/>
      <c r="Z7217" s="73"/>
      <c r="AA7217" s="73">
        <v>0.0</v>
      </c>
      <c r="AB7217" s="4"/>
      <c r="AC7217" s="74"/>
      <c r="AD7217" s="75"/>
      <c r="AE7217" s="75"/>
      <c r="AF7217" s="179"/>
      <c r="AJ7217" s="90"/>
      <c r="AK7217" s="18"/>
      <c r="AL7217" s="18">
        <f t="shared" si="633"/>
        <v>0</v>
      </c>
      <c r="AO7217" s="8">
        <v>0.7626048429489664</v>
      </c>
      <c r="AT7217" s="18"/>
      <c r="AU7217" s="91"/>
    </row>
    <row r="7218" ht="60.0" customHeight="1">
      <c r="A7218" s="62">
        <v>277.0</v>
      </c>
      <c r="B7218" s="113" t="s">
        <v>7777</v>
      </c>
      <c r="C7218" s="66"/>
      <c r="D7218" s="82"/>
      <c r="E7218" s="66"/>
      <c r="F7218" s="114"/>
      <c r="G7218" s="68"/>
      <c r="H7218" s="69"/>
      <c r="I7218" s="70">
        <v>0.0</v>
      </c>
      <c r="J7218" s="71"/>
      <c r="K7218" s="71"/>
      <c r="N7218" s="18"/>
      <c r="P7218" s="4">
        <v>156.0</v>
      </c>
      <c r="Q7218" s="4"/>
      <c r="R7218" s="5"/>
      <c r="S7218" s="21"/>
      <c r="T7218" s="21"/>
      <c r="V7218" s="72"/>
      <c r="Z7218" s="73"/>
      <c r="AA7218" s="73"/>
      <c r="AB7218" s="4"/>
      <c r="AC7218" s="74"/>
      <c r="AD7218" s="75"/>
      <c r="AE7218" s="75"/>
      <c r="AF7218" s="76"/>
      <c r="AJ7218" s="90"/>
      <c r="AK7218" s="18"/>
      <c r="AL7218" s="18"/>
      <c r="AT7218" s="18"/>
      <c r="AU7218" s="91"/>
    </row>
    <row r="7219" ht="12.0" customHeight="1">
      <c r="A7219" s="79">
        <v>5508011.0</v>
      </c>
      <c r="B7219" s="80" t="s">
        <v>7778</v>
      </c>
      <c r="C7219" s="81" t="str">
        <f t="shared" ref="C7219:C7228" si="634">IF(MROUND(AL7219/(AO7219*F7219),1)=0,"",MROUND(AL7219/(AO7219*F7219),1))</f>
        <v/>
      </c>
      <c r="D7219" s="82">
        <v>206.42</v>
      </c>
      <c r="E7219" s="83"/>
      <c r="F7219" s="84">
        <f t="shared" ref="F7219:F7228" si="635">D7219*1.22</f>
        <v>251.8324</v>
      </c>
      <c r="G7219" s="85" t="s">
        <v>246</v>
      </c>
      <c r="H7219" s="69"/>
      <c r="I7219" s="87" t="s">
        <v>3674</v>
      </c>
      <c r="J7219" s="76"/>
      <c r="K7219" s="88"/>
      <c r="N7219" s="18"/>
      <c r="P7219" s="4">
        <v>156.0</v>
      </c>
      <c r="Q7219" s="4"/>
      <c r="R7219" s="4"/>
      <c r="S7219" s="21"/>
      <c r="T7219" s="21"/>
      <c r="V7219" s="89"/>
      <c r="Z7219" s="73"/>
      <c r="AA7219" s="73">
        <v>5.000811820100665</v>
      </c>
      <c r="AB7219" s="4"/>
      <c r="AC7219" s="74"/>
      <c r="AD7219" s="75"/>
      <c r="AE7219" s="75"/>
      <c r="AF7219" s="76"/>
      <c r="AJ7219" s="90">
        <v>2102011.0</v>
      </c>
      <c r="AK7219" s="18"/>
      <c r="AL7219" s="18">
        <f t="shared" ref="AL7219:AL7228" si="636">$I$7218/10</f>
        <v>0</v>
      </c>
      <c r="AO7219" s="8">
        <v>3.09278993311416</v>
      </c>
      <c r="AT7219" s="18"/>
      <c r="AU7219" s="91"/>
    </row>
    <row r="7220" ht="12.0" customHeight="1">
      <c r="A7220" s="97">
        <v>2102012.0</v>
      </c>
      <c r="B7220" s="92" t="s">
        <v>7779</v>
      </c>
      <c r="C7220" s="81" t="str">
        <f t="shared" si="634"/>
        <v/>
      </c>
      <c r="D7220" s="82">
        <v>131.49</v>
      </c>
      <c r="E7220" s="83" t="s">
        <v>507</v>
      </c>
      <c r="F7220" s="127">
        <f t="shared" si="635"/>
        <v>160.4178</v>
      </c>
      <c r="G7220" s="95" t="s">
        <v>246</v>
      </c>
      <c r="H7220" s="69"/>
      <c r="I7220" s="187" t="s">
        <v>7780</v>
      </c>
      <c r="J7220" s="76"/>
      <c r="K7220" s="88"/>
      <c r="N7220" s="18"/>
      <c r="P7220" s="4">
        <v>156.0</v>
      </c>
      <c r="Q7220" s="4"/>
      <c r="R7220" s="4"/>
      <c r="S7220" s="21"/>
      <c r="T7220" s="21"/>
      <c r="V7220" s="89"/>
      <c r="Z7220" s="73"/>
      <c r="AA7220" s="73">
        <v>0.0</v>
      </c>
      <c r="AB7220" s="4"/>
      <c r="AC7220" s="74"/>
      <c r="AD7220" s="75"/>
      <c r="AE7220" s="75"/>
      <c r="AF7220" s="76"/>
      <c r="AJ7220" s="90"/>
      <c r="AK7220" s="18"/>
      <c r="AL7220" s="18">
        <f t="shared" si="636"/>
        <v>0</v>
      </c>
      <c r="AO7220" s="8">
        <v>2.3053295138624823</v>
      </c>
      <c r="AT7220" s="18"/>
      <c r="AU7220" s="91"/>
    </row>
    <row r="7221" ht="12.0" customHeight="1">
      <c r="A7221" s="97">
        <v>5508013.0</v>
      </c>
      <c r="B7221" s="92" t="s">
        <v>7781</v>
      </c>
      <c r="C7221" s="81" t="str">
        <f t="shared" si="634"/>
        <v/>
      </c>
      <c r="D7221" s="82">
        <v>255.69</v>
      </c>
      <c r="E7221" s="94"/>
      <c r="F7221" s="84">
        <f t="shared" si="635"/>
        <v>311.9418</v>
      </c>
      <c r="G7221" s="95" t="s">
        <v>246</v>
      </c>
      <c r="H7221" s="69"/>
      <c r="I7221" s="188"/>
      <c r="J7221" s="76"/>
      <c r="K7221" s="88"/>
      <c r="N7221" s="18"/>
      <c r="P7221" s="4">
        <v>156.0</v>
      </c>
      <c r="Q7221" s="4"/>
      <c r="R7221" s="4"/>
      <c r="S7221" s="21"/>
      <c r="T7221" s="21"/>
      <c r="V7221" s="89"/>
      <c r="Z7221" s="73"/>
      <c r="AA7221" s="73">
        <v>5.000327675470217</v>
      </c>
      <c r="AB7221" s="4"/>
      <c r="AC7221" s="74"/>
      <c r="AD7221" s="75"/>
      <c r="AE7221" s="75"/>
      <c r="AF7221" s="76"/>
      <c r="AJ7221" s="90">
        <v>2102013.0</v>
      </c>
      <c r="AK7221" s="18"/>
      <c r="AL7221" s="18">
        <f t="shared" si="636"/>
        <v>0</v>
      </c>
      <c r="AO7221" s="8">
        <v>12.483527043104237</v>
      </c>
      <c r="AT7221" s="18"/>
      <c r="AU7221" s="91"/>
    </row>
    <row r="7222" ht="12.0" customHeight="1">
      <c r="A7222" s="97">
        <v>5508014.0</v>
      </c>
      <c r="B7222" s="92" t="s">
        <v>7782</v>
      </c>
      <c r="C7222" s="81" t="str">
        <f t="shared" si="634"/>
        <v/>
      </c>
      <c r="D7222" s="82">
        <v>255.69</v>
      </c>
      <c r="E7222" s="94"/>
      <c r="F7222" s="84">
        <f t="shared" si="635"/>
        <v>311.9418</v>
      </c>
      <c r="G7222" s="95" t="s">
        <v>246</v>
      </c>
      <c r="H7222" s="69"/>
      <c r="I7222" s="76"/>
      <c r="J7222" s="76"/>
      <c r="K7222" s="88"/>
      <c r="N7222" s="18"/>
      <c r="P7222" s="4">
        <v>156.0</v>
      </c>
      <c r="Q7222" s="4"/>
      <c r="R7222" s="4"/>
      <c r="S7222" s="21"/>
      <c r="T7222" s="21"/>
      <c r="V7222" s="89"/>
      <c r="Z7222" s="73"/>
      <c r="AA7222" s="73">
        <v>5.000327675470217</v>
      </c>
      <c r="AB7222" s="4"/>
      <c r="AC7222" s="74"/>
      <c r="AD7222" s="75"/>
      <c r="AE7222" s="75"/>
      <c r="AF7222" s="76"/>
      <c r="AJ7222" s="90">
        <v>2102014.0</v>
      </c>
      <c r="AK7222" s="18"/>
      <c r="AL7222" s="18">
        <f t="shared" si="636"/>
        <v>0</v>
      </c>
      <c r="AO7222" s="8">
        <v>0.7565773965517721</v>
      </c>
      <c r="AT7222" s="18"/>
      <c r="AU7222" s="91"/>
    </row>
    <row r="7223" ht="12.0" customHeight="1">
      <c r="A7223" s="97">
        <v>5508015.0</v>
      </c>
      <c r="B7223" s="92" t="s">
        <v>7783</v>
      </c>
      <c r="C7223" s="81" t="str">
        <f t="shared" si="634"/>
        <v/>
      </c>
      <c r="D7223" s="82">
        <v>271.74</v>
      </c>
      <c r="E7223" s="94" t="s">
        <v>245</v>
      </c>
      <c r="F7223" s="84">
        <f t="shared" si="635"/>
        <v>331.5228</v>
      </c>
      <c r="G7223" s="95" t="s">
        <v>246</v>
      </c>
      <c r="H7223" s="69"/>
      <c r="I7223" s="87" t="s">
        <v>1735</v>
      </c>
      <c r="J7223" s="76"/>
      <c r="K7223" s="88"/>
      <c r="N7223" s="18"/>
      <c r="P7223" s="4">
        <v>156.0</v>
      </c>
      <c r="Q7223" s="4"/>
      <c r="R7223" s="4"/>
      <c r="S7223" s="21"/>
      <c r="T7223" s="21"/>
      <c r="V7223" s="89"/>
      <c r="Z7223" s="73"/>
      <c r="AA7223" s="73">
        <v>5.001233349777991</v>
      </c>
      <c r="AB7223" s="4"/>
      <c r="AC7223" s="74"/>
      <c r="AD7223" s="75"/>
      <c r="AE7223" s="75"/>
      <c r="AF7223" s="76"/>
      <c r="AJ7223" s="90">
        <v>2102015.0</v>
      </c>
      <c r="AK7223" s="18"/>
      <c r="AL7223" s="18">
        <f t="shared" si="636"/>
        <v>0</v>
      </c>
      <c r="AO7223" s="8">
        <v>0.41952175918806717</v>
      </c>
      <c r="AT7223" s="18"/>
      <c r="AU7223" s="91"/>
    </row>
    <row r="7224" ht="12.0" customHeight="1">
      <c r="A7224" s="97">
        <v>2102016.0</v>
      </c>
      <c r="B7224" s="92" t="s">
        <v>7784</v>
      </c>
      <c r="C7224" s="81" t="str">
        <f t="shared" si="634"/>
        <v/>
      </c>
      <c r="D7224" s="82">
        <v>158.19</v>
      </c>
      <c r="E7224" s="83" t="s">
        <v>245</v>
      </c>
      <c r="F7224" s="127">
        <f t="shared" si="635"/>
        <v>192.9918</v>
      </c>
      <c r="G7224" s="95" t="s">
        <v>246</v>
      </c>
      <c r="H7224" s="69"/>
      <c r="I7224" s="187" t="s">
        <v>7785</v>
      </c>
      <c r="J7224" s="76"/>
      <c r="K7224" s="88"/>
      <c r="N7224" s="18"/>
      <c r="P7224" s="4">
        <v>156.0</v>
      </c>
      <c r="Q7224" s="4"/>
      <c r="R7224" s="4"/>
      <c r="S7224" s="21"/>
      <c r="T7224" s="21"/>
      <c r="V7224" s="89"/>
      <c r="Z7224" s="73"/>
      <c r="AA7224" s="73">
        <v>0.0</v>
      </c>
      <c r="AB7224" s="4"/>
      <c r="AC7224" s="74"/>
      <c r="AD7224" s="75"/>
      <c r="AE7224" s="75"/>
      <c r="AF7224" s="76"/>
      <c r="AJ7224" s="90"/>
      <c r="AK7224" s="18"/>
      <c r="AL7224" s="18">
        <f t="shared" si="636"/>
        <v>0</v>
      </c>
      <c r="AO7224" s="8">
        <v>0.7338737553682416</v>
      </c>
      <c r="AT7224" s="18"/>
      <c r="AU7224" s="91"/>
    </row>
    <row r="7225" ht="12.0" customHeight="1">
      <c r="A7225" s="97">
        <v>5508017.0</v>
      </c>
      <c r="B7225" s="92" t="s">
        <v>7786</v>
      </c>
      <c r="C7225" s="81" t="str">
        <f t="shared" si="634"/>
        <v/>
      </c>
      <c r="D7225" s="82">
        <v>411.83</v>
      </c>
      <c r="E7225" s="94"/>
      <c r="F7225" s="84">
        <f t="shared" si="635"/>
        <v>502.4326</v>
      </c>
      <c r="G7225" s="95" t="s">
        <v>246</v>
      </c>
      <c r="H7225" s="69"/>
      <c r="I7225" s="188"/>
      <c r="J7225" s="76"/>
      <c r="K7225" s="88"/>
      <c r="N7225" s="18"/>
      <c r="P7225" s="4">
        <v>156.0</v>
      </c>
      <c r="Q7225" s="4"/>
      <c r="R7225" s="4"/>
      <c r="S7225" s="21"/>
      <c r="T7225" s="21"/>
      <c r="V7225" s="89"/>
      <c r="Z7225" s="73"/>
      <c r="AA7225" s="73">
        <v>5.00061032672825</v>
      </c>
      <c r="AB7225" s="4"/>
      <c r="AC7225" s="74"/>
      <c r="AD7225" s="75"/>
      <c r="AE7225" s="75"/>
      <c r="AF7225" s="76"/>
      <c r="AJ7225" s="90">
        <v>2102017.0</v>
      </c>
      <c r="AK7225" s="18"/>
      <c r="AL7225" s="18">
        <f t="shared" si="636"/>
        <v>0</v>
      </c>
      <c r="AO7225" s="8">
        <v>1.5501292650359388</v>
      </c>
      <c r="AT7225" s="18"/>
      <c r="AU7225" s="91"/>
    </row>
    <row r="7226" ht="12.0" customHeight="1">
      <c r="A7226" s="97">
        <v>2102018.0</v>
      </c>
      <c r="B7226" s="92" t="s">
        <v>7787</v>
      </c>
      <c r="C7226" s="81" t="str">
        <f t="shared" si="634"/>
        <v/>
      </c>
      <c r="D7226" s="82">
        <v>231.01</v>
      </c>
      <c r="E7226" s="83" t="s">
        <v>245</v>
      </c>
      <c r="F7226" s="127">
        <f t="shared" si="635"/>
        <v>281.8322</v>
      </c>
      <c r="G7226" s="95" t="s">
        <v>246</v>
      </c>
      <c r="H7226" s="69"/>
      <c r="I7226" s="76"/>
      <c r="J7226" s="76"/>
      <c r="K7226" s="88"/>
      <c r="N7226" s="18"/>
      <c r="P7226" s="4">
        <v>156.0</v>
      </c>
      <c r="Q7226" s="4"/>
      <c r="R7226" s="4"/>
      <c r="S7226" s="21"/>
      <c r="T7226" s="21"/>
      <c r="V7226" s="89"/>
      <c r="Z7226" s="73"/>
      <c r="AA7226" s="73">
        <v>0.0</v>
      </c>
      <c r="AB7226" s="4"/>
      <c r="AC7226" s="74"/>
      <c r="AD7226" s="75"/>
      <c r="AE7226" s="75"/>
      <c r="AF7226" s="76"/>
      <c r="AJ7226" s="90"/>
      <c r="AK7226" s="18"/>
      <c r="AL7226" s="18">
        <f t="shared" si="636"/>
        <v>0</v>
      </c>
      <c r="AO7226" s="8">
        <v>0.47238647677589723</v>
      </c>
      <c r="AT7226" s="18"/>
      <c r="AU7226" s="91"/>
    </row>
    <row r="7227" ht="12.0" customHeight="1">
      <c r="A7227" s="97">
        <v>5508019.0</v>
      </c>
      <c r="B7227" s="92" t="s">
        <v>7788</v>
      </c>
      <c r="C7227" s="81" t="str">
        <f t="shared" si="634"/>
        <v/>
      </c>
      <c r="D7227" s="82">
        <v>738.63</v>
      </c>
      <c r="E7227" s="94"/>
      <c r="F7227" s="84">
        <f t="shared" si="635"/>
        <v>901.1286</v>
      </c>
      <c r="G7227" s="95" t="s">
        <v>246</v>
      </c>
      <c r="H7227" s="69"/>
      <c r="I7227" s="187" t="s">
        <v>7789</v>
      </c>
      <c r="J7227" s="76"/>
      <c r="K7227" s="88"/>
      <c r="N7227" s="18"/>
      <c r="P7227" s="4">
        <v>156.0</v>
      </c>
      <c r="Q7227" s="4"/>
      <c r="R7227" s="4"/>
      <c r="S7227" s="21"/>
      <c r="T7227" s="21"/>
      <c r="V7227" s="89"/>
      <c r="Z7227" s="73"/>
      <c r="AA7227" s="73">
        <v>5.0</v>
      </c>
      <c r="AB7227" s="4"/>
      <c r="AC7227" s="74"/>
      <c r="AD7227" s="75"/>
      <c r="AE7227" s="75"/>
      <c r="AF7227" s="76"/>
      <c r="AJ7227" s="90">
        <v>2102019.0</v>
      </c>
      <c r="AK7227" s="18"/>
      <c r="AL7227" s="18">
        <f t="shared" si="636"/>
        <v>0</v>
      </c>
      <c r="AO7227" s="8">
        <v>4.32141103419873</v>
      </c>
      <c r="AT7227" s="18"/>
      <c r="AU7227" s="91"/>
    </row>
    <row r="7228" ht="12.0" customHeight="1">
      <c r="A7228" s="109">
        <v>5508020.0</v>
      </c>
      <c r="B7228" s="110" t="s">
        <v>7790</v>
      </c>
      <c r="C7228" s="81" t="str">
        <f t="shared" si="634"/>
        <v/>
      </c>
      <c r="D7228" s="82">
        <v>2343.55</v>
      </c>
      <c r="E7228" s="121" t="s">
        <v>372</v>
      </c>
      <c r="F7228" s="128">
        <f t="shared" si="635"/>
        <v>2859.131</v>
      </c>
      <c r="G7228" s="112" t="s">
        <v>246</v>
      </c>
      <c r="H7228" s="69"/>
      <c r="I7228" s="193"/>
      <c r="J7228" s="76"/>
      <c r="K7228" s="88"/>
      <c r="N7228" s="18"/>
      <c r="P7228" s="4">
        <v>156.0</v>
      </c>
      <c r="Q7228" s="4"/>
      <c r="R7228" s="4"/>
      <c r="S7228" s="21"/>
      <c r="T7228" s="21"/>
      <c r="V7228" s="89"/>
      <c r="Z7228" s="73"/>
      <c r="AA7228" s="73">
        <v>5.000107252407815</v>
      </c>
      <c r="AB7228" s="4"/>
      <c r="AC7228" s="74"/>
      <c r="AD7228" s="75"/>
      <c r="AE7228" s="75"/>
      <c r="AF7228" s="76"/>
      <c r="AJ7228" s="90">
        <v>2102020.0</v>
      </c>
      <c r="AK7228" s="18"/>
      <c r="AL7228" s="18">
        <f t="shared" si="636"/>
        <v>0</v>
      </c>
      <c r="AO7228" s="8">
        <v>0.9080077016653105</v>
      </c>
      <c r="AT7228" s="18"/>
      <c r="AU7228" s="91"/>
    </row>
    <row r="7229" ht="60.0" customHeight="1">
      <c r="A7229" s="62">
        <v>278.0</v>
      </c>
      <c r="B7229" s="113" t="s">
        <v>7791</v>
      </c>
      <c r="C7229" s="66"/>
      <c r="D7229" s="82"/>
      <c r="E7229" s="66"/>
      <c r="F7229" s="114"/>
      <c r="G7229" s="68"/>
      <c r="H7229" s="69"/>
      <c r="I7229" s="70">
        <v>0.0</v>
      </c>
      <c r="J7229" s="71"/>
      <c r="K7229" s="71"/>
      <c r="N7229" s="18"/>
      <c r="P7229" s="4">
        <v>157.0</v>
      </c>
      <c r="Q7229" s="4"/>
      <c r="R7229" s="5"/>
      <c r="S7229" s="21"/>
      <c r="T7229" s="21"/>
      <c r="V7229" s="72"/>
      <c r="Z7229" s="73"/>
      <c r="AA7229" s="73"/>
      <c r="AB7229" s="4"/>
      <c r="AC7229" s="74"/>
      <c r="AD7229" s="75"/>
      <c r="AE7229" s="75"/>
      <c r="AF7229" s="76"/>
      <c r="AJ7229" s="90"/>
      <c r="AK7229" s="18"/>
      <c r="AL7229" s="18"/>
      <c r="AT7229" s="18"/>
      <c r="AU7229" s="91"/>
    </row>
    <row r="7230" ht="12.0" customHeight="1">
      <c r="A7230" s="79">
        <v>2102001.0</v>
      </c>
      <c r="B7230" s="80" t="s">
        <v>7792</v>
      </c>
      <c r="C7230" s="81" t="str">
        <f t="shared" ref="C7230:C7239" si="637">IF(MROUND(AL7230/(AO7230*F7230),1)=0,"",MROUND(AL7230/(AO7230*F7230),1))</f>
        <v/>
      </c>
      <c r="D7230" s="82">
        <v>217.02</v>
      </c>
      <c r="E7230" s="83" t="s">
        <v>245</v>
      </c>
      <c r="F7230" s="127">
        <f t="shared" ref="F7230:F7239" si="638">D7230*1.22</f>
        <v>264.7644</v>
      </c>
      <c r="G7230" s="85" t="s">
        <v>246</v>
      </c>
      <c r="H7230" s="69"/>
      <c r="I7230" s="87" t="s">
        <v>3674</v>
      </c>
      <c r="J7230" s="76"/>
      <c r="K7230" s="88"/>
      <c r="N7230" s="18"/>
      <c r="P7230" s="4">
        <v>157.0</v>
      </c>
      <c r="Q7230" s="4"/>
      <c r="R7230" s="4"/>
      <c r="S7230" s="21"/>
      <c r="T7230" s="21"/>
      <c r="V7230" s="89"/>
      <c r="Z7230" s="73"/>
      <c r="AA7230" s="73">
        <v>0.0</v>
      </c>
      <c r="AB7230" s="4"/>
      <c r="AC7230" s="74"/>
      <c r="AD7230" s="75"/>
      <c r="AE7230" s="75"/>
      <c r="AF7230" s="76"/>
      <c r="AJ7230" s="90"/>
      <c r="AK7230" s="18"/>
      <c r="AL7230" s="18">
        <f t="shared" ref="AL7230:AL7239" si="639">$I$7229/10</f>
        <v>0</v>
      </c>
      <c r="AO7230" s="8">
        <v>23.17360535127331</v>
      </c>
      <c r="AT7230" s="18"/>
      <c r="AU7230" s="91"/>
    </row>
    <row r="7231" ht="12.0" customHeight="1">
      <c r="A7231" s="97">
        <v>2102002.0</v>
      </c>
      <c r="B7231" s="92" t="s">
        <v>7793</v>
      </c>
      <c r="C7231" s="81" t="str">
        <f t="shared" si="637"/>
        <v/>
      </c>
      <c r="D7231" s="82">
        <v>251.24</v>
      </c>
      <c r="E7231" s="83" t="s">
        <v>245</v>
      </c>
      <c r="F7231" s="127">
        <f t="shared" si="638"/>
        <v>306.5128</v>
      </c>
      <c r="G7231" s="95" t="s">
        <v>246</v>
      </c>
      <c r="H7231" s="69"/>
      <c r="I7231" s="187" t="s">
        <v>7794</v>
      </c>
      <c r="J7231" s="76"/>
      <c r="K7231" s="88"/>
      <c r="N7231" s="18"/>
      <c r="P7231" s="4">
        <v>157.0</v>
      </c>
      <c r="Q7231" s="4"/>
      <c r="R7231" s="4"/>
      <c r="S7231" s="21"/>
      <c r="T7231" s="21"/>
      <c r="V7231" s="89"/>
      <c r="Z7231" s="73"/>
      <c r="AA7231" s="73">
        <v>0.0</v>
      </c>
      <c r="AB7231" s="4"/>
      <c r="AC7231" s="74"/>
      <c r="AD7231" s="75"/>
      <c r="AE7231" s="75"/>
      <c r="AF7231" s="76"/>
      <c r="AJ7231" s="90"/>
      <c r="AK7231" s="18"/>
      <c r="AL7231" s="18">
        <f t="shared" si="639"/>
        <v>0</v>
      </c>
      <c r="AO7231" s="8">
        <v>40.03451546993578</v>
      </c>
      <c r="AT7231" s="18"/>
      <c r="AU7231" s="91"/>
    </row>
    <row r="7232" ht="12.0" customHeight="1">
      <c r="A7232" s="97">
        <v>5508003.0</v>
      </c>
      <c r="B7232" s="92" t="s">
        <v>7795</v>
      </c>
      <c r="C7232" s="81" t="str">
        <f t="shared" si="637"/>
        <v/>
      </c>
      <c r="D7232" s="82">
        <v>466.57</v>
      </c>
      <c r="E7232" s="94" t="s">
        <v>372</v>
      </c>
      <c r="F7232" s="84">
        <f t="shared" si="638"/>
        <v>569.2154</v>
      </c>
      <c r="G7232" s="95" t="s">
        <v>246</v>
      </c>
      <c r="H7232" s="69"/>
      <c r="I7232" s="188"/>
      <c r="J7232" s="76"/>
      <c r="K7232" s="88"/>
      <c r="N7232" s="18"/>
      <c r="P7232" s="4">
        <v>157.0</v>
      </c>
      <c r="Q7232" s="4"/>
      <c r="R7232" s="4"/>
      <c r="S7232" s="21"/>
      <c r="T7232" s="21"/>
      <c r="V7232" s="89"/>
      <c r="Z7232" s="73"/>
      <c r="AA7232" s="73">
        <v>4.9992817123976465</v>
      </c>
      <c r="AB7232" s="4"/>
      <c r="AC7232" s="74"/>
      <c r="AD7232" s="75"/>
      <c r="AE7232" s="75"/>
      <c r="AF7232" s="76"/>
      <c r="AJ7232" s="90">
        <v>2102003.0</v>
      </c>
      <c r="AK7232" s="18"/>
      <c r="AL7232" s="18">
        <f t="shared" si="639"/>
        <v>0</v>
      </c>
      <c r="AO7232" s="8">
        <v>31.52826015179631</v>
      </c>
      <c r="AT7232" s="18"/>
      <c r="AU7232" s="91"/>
    </row>
    <row r="7233" ht="12.0" customHeight="1">
      <c r="A7233" s="97">
        <v>2102004.0</v>
      </c>
      <c r="B7233" s="92" t="s">
        <v>7796</v>
      </c>
      <c r="C7233" s="81" t="str">
        <f t="shared" si="637"/>
        <v/>
      </c>
      <c r="D7233" s="82">
        <v>305.27</v>
      </c>
      <c r="E7233" s="83" t="s">
        <v>245</v>
      </c>
      <c r="F7233" s="127">
        <f t="shared" si="638"/>
        <v>372.4294</v>
      </c>
      <c r="G7233" s="95" t="s">
        <v>246</v>
      </c>
      <c r="H7233" s="69"/>
      <c r="I7233" s="76"/>
      <c r="J7233" s="76"/>
      <c r="K7233" s="88"/>
      <c r="N7233" s="18"/>
      <c r="P7233" s="4">
        <v>157.0</v>
      </c>
      <c r="Q7233" s="4"/>
      <c r="R7233" s="4"/>
      <c r="S7233" s="21"/>
      <c r="T7233" s="21"/>
      <c r="V7233" s="89"/>
      <c r="Z7233" s="73"/>
      <c r="AA7233" s="73">
        <v>0.0</v>
      </c>
      <c r="AB7233" s="4"/>
      <c r="AC7233" s="74"/>
      <c r="AD7233" s="75"/>
      <c r="AE7233" s="75"/>
      <c r="AF7233" s="76"/>
      <c r="AJ7233" s="90"/>
      <c r="AK7233" s="18"/>
      <c r="AL7233" s="18">
        <f t="shared" si="639"/>
        <v>0</v>
      </c>
      <c r="AO7233" s="8">
        <v>1.7525942619799193</v>
      </c>
      <c r="AT7233" s="18"/>
      <c r="AU7233" s="91"/>
    </row>
    <row r="7234" ht="12.0" customHeight="1">
      <c r="A7234" s="97">
        <v>2102005.0</v>
      </c>
      <c r="B7234" s="92" t="s">
        <v>7797</v>
      </c>
      <c r="C7234" s="81" t="str">
        <f t="shared" si="637"/>
        <v/>
      </c>
      <c r="D7234" s="82">
        <v>403.85</v>
      </c>
      <c r="E7234" s="83" t="s">
        <v>245</v>
      </c>
      <c r="F7234" s="127">
        <f t="shared" si="638"/>
        <v>492.697</v>
      </c>
      <c r="G7234" s="95" t="s">
        <v>246</v>
      </c>
      <c r="H7234" s="69"/>
      <c r="I7234" s="87" t="s">
        <v>1735</v>
      </c>
      <c r="J7234" s="76"/>
      <c r="K7234" s="88"/>
      <c r="N7234" s="18"/>
      <c r="P7234" s="4">
        <v>157.0</v>
      </c>
      <c r="Q7234" s="4"/>
      <c r="R7234" s="4"/>
      <c r="S7234" s="21"/>
      <c r="T7234" s="21"/>
      <c r="V7234" s="89"/>
      <c r="Z7234" s="73"/>
      <c r="AA7234" s="73">
        <v>0.0</v>
      </c>
      <c r="AB7234" s="4"/>
      <c r="AC7234" s="74"/>
      <c r="AD7234" s="75"/>
      <c r="AE7234" s="75"/>
      <c r="AF7234" s="76"/>
      <c r="AJ7234" s="90"/>
      <c r="AK7234" s="18"/>
      <c r="AL7234" s="18">
        <f t="shared" si="639"/>
        <v>0</v>
      </c>
      <c r="AO7234" s="8">
        <v>1.7058876238578113</v>
      </c>
      <c r="AT7234" s="18"/>
      <c r="AU7234" s="91"/>
    </row>
    <row r="7235" ht="12.0" customHeight="1">
      <c r="A7235" s="97">
        <v>2102006.0</v>
      </c>
      <c r="B7235" s="92" t="s">
        <v>7798</v>
      </c>
      <c r="C7235" s="81" t="str">
        <f t="shared" si="637"/>
        <v/>
      </c>
      <c r="D7235" s="82">
        <v>422.8</v>
      </c>
      <c r="E7235" s="83" t="s">
        <v>245</v>
      </c>
      <c r="F7235" s="127">
        <f t="shared" si="638"/>
        <v>515.816</v>
      </c>
      <c r="G7235" s="95" t="s">
        <v>246</v>
      </c>
      <c r="H7235" s="69"/>
      <c r="I7235" s="187" t="s">
        <v>7799</v>
      </c>
      <c r="J7235" s="76"/>
      <c r="K7235" s="88"/>
      <c r="N7235" s="18"/>
      <c r="P7235" s="4">
        <v>157.0</v>
      </c>
      <c r="Q7235" s="4"/>
      <c r="R7235" s="4"/>
      <c r="S7235" s="21"/>
      <c r="T7235" s="21"/>
      <c r="V7235" s="89"/>
      <c r="Z7235" s="73"/>
      <c r="AA7235" s="73">
        <v>0.0</v>
      </c>
      <c r="AB7235" s="4"/>
      <c r="AC7235" s="74"/>
      <c r="AD7235" s="75"/>
      <c r="AE7235" s="75"/>
      <c r="AF7235" s="76"/>
      <c r="AJ7235" s="90"/>
      <c r="AK7235" s="18"/>
      <c r="AL7235" s="18">
        <f t="shared" si="639"/>
        <v>0</v>
      </c>
      <c r="AO7235" s="8">
        <v>1.9185216198207544</v>
      </c>
      <c r="AT7235" s="18"/>
      <c r="AU7235" s="91"/>
    </row>
    <row r="7236" ht="12.0" customHeight="1">
      <c r="A7236" s="97">
        <v>2102007.0</v>
      </c>
      <c r="B7236" s="92" t="s">
        <v>7800</v>
      </c>
      <c r="C7236" s="81" t="str">
        <f t="shared" si="637"/>
        <v/>
      </c>
      <c r="D7236" s="82">
        <v>657.68</v>
      </c>
      <c r="E7236" s="83" t="s">
        <v>245</v>
      </c>
      <c r="F7236" s="127">
        <f t="shared" si="638"/>
        <v>802.3696</v>
      </c>
      <c r="G7236" s="95" t="s">
        <v>246</v>
      </c>
      <c r="H7236" s="69"/>
      <c r="I7236" s="188"/>
      <c r="J7236" s="76"/>
      <c r="K7236" s="88"/>
      <c r="N7236" s="18"/>
      <c r="P7236" s="4">
        <v>157.0</v>
      </c>
      <c r="Q7236" s="4"/>
      <c r="R7236" s="4"/>
      <c r="S7236" s="21"/>
      <c r="T7236" s="21"/>
      <c r="V7236" s="89"/>
      <c r="Z7236" s="73"/>
      <c r="AA7236" s="73">
        <v>0.0</v>
      </c>
      <c r="AB7236" s="4"/>
      <c r="AC7236" s="74"/>
      <c r="AD7236" s="75"/>
      <c r="AE7236" s="75"/>
      <c r="AF7236" s="76"/>
      <c r="AJ7236" s="90"/>
      <c r="AK7236" s="18"/>
      <c r="AL7236" s="18">
        <f t="shared" si="639"/>
        <v>0</v>
      </c>
      <c r="AO7236" s="8">
        <v>0.5793016951844193</v>
      </c>
      <c r="AT7236" s="18"/>
      <c r="AU7236" s="91"/>
    </row>
    <row r="7237" ht="12.0" customHeight="1">
      <c r="A7237" s="97">
        <v>5508008.0</v>
      </c>
      <c r="B7237" s="92" t="s">
        <v>7801</v>
      </c>
      <c r="C7237" s="81" t="str">
        <f t="shared" si="637"/>
        <v/>
      </c>
      <c r="D7237" s="82">
        <v>880.32</v>
      </c>
      <c r="E7237" s="94" t="s">
        <v>245</v>
      </c>
      <c r="F7237" s="84">
        <f t="shared" si="638"/>
        <v>1073.9904</v>
      </c>
      <c r="G7237" s="95" t="s">
        <v>246</v>
      </c>
      <c r="H7237" s="69"/>
      <c r="I7237" s="76"/>
      <c r="J7237" s="76"/>
      <c r="K7237" s="88"/>
      <c r="N7237" s="18"/>
      <c r="P7237" s="4">
        <v>157.0</v>
      </c>
      <c r="Q7237" s="4"/>
      <c r="R7237" s="4"/>
      <c r="S7237" s="21"/>
      <c r="T7237" s="21"/>
      <c r="V7237" s="89"/>
      <c r="Z7237" s="73"/>
      <c r="AA7237" s="73">
        <v>5.000475873227373</v>
      </c>
      <c r="AB7237" s="4"/>
      <c r="AC7237" s="74"/>
      <c r="AD7237" s="75"/>
      <c r="AE7237" s="75"/>
      <c r="AF7237" s="76"/>
      <c r="AJ7237" s="90">
        <v>2102008.0</v>
      </c>
      <c r="AK7237" s="18"/>
      <c r="AL7237" s="18">
        <f t="shared" si="639"/>
        <v>0</v>
      </c>
      <c r="AO7237" s="8">
        <v>0.7595495917562676</v>
      </c>
      <c r="AT7237" s="18"/>
      <c r="AU7237" s="91"/>
    </row>
    <row r="7238" ht="12.0" customHeight="1">
      <c r="A7238" s="97">
        <v>5508009.0</v>
      </c>
      <c r="B7238" s="92" t="s">
        <v>7802</v>
      </c>
      <c r="C7238" s="81" t="str">
        <f t="shared" si="637"/>
        <v/>
      </c>
      <c r="D7238" s="82">
        <v>1526.38</v>
      </c>
      <c r="E7238" s="94" t="s">
        <v>245</v>
      </c>
      <c r="F7238" s="84">
        <f t="shared" si="638"/>
        <v>1862.1836</v>
      </c>
      <c r="G7238" s="95" t="s">
        <v>246</v>
      </c>
      <c r="H7238" s="69"/>
      <c r="I7238" s="187" t="s">
        <v>7803</v>
      </c>
      <c r="J7238" s="76"/>
      <c r="K7238" s="88"/>
      <c r="N7238" s="18"/>
      <c r="P7238" s="4">
        <v>157.0</v>
      </c>
      <c r="Q7238" s="4"/>
      <c r="R7238" s="4"/>
      <c r="S7238" s="21"/>
      <c r="T7238" s="21"/>
      <c r="V7238" s="89"/>
      <c r="Z7238" s="73"/>
      <c r="AA7238" s="73">
        <v>5.000494011483013</v>
      </c>
      <c r="AB7238" s="4"/>
      <c r="AC7238" s="74"/>
      <c r="AD7238" s="75"/>
      <c r="AE7238" s="75"/>
      <c r="AF7238" s="76"/>
      <c r="AJ7238" s="90">
        <v>2102009.0</v>
      </c>
      <c r="AK7238" s="18"/>
      <c r="AL7238" s="18">
        <f t="shared" si="639"/>
        <v>0</v>
      </c>
      <c r="AO7238" s="8">
        <v>0.3569375481439844</v>
      </c>
      <c r="AT7238" s="18"/>
      <c r="AU7238" s="91"/>
    </row>
    <row r="7239" ht="12.0" customHeight="1">
      <c r="A7239" s="109">
        <v>2102010.0</v>
      </c>
      <c r="B7239" s="110" t="s">
        <v>7804</v>
      </c>
      <c r="C7239" s="81" t="str">
        <f t="shared" si="637"/>
        <v/>
      </c>
      <c r="D7239" s="82">
        <v>2657.32</v>
      </c>
      <c r="E7239" s="83" t="s">
        <v>245</v>
      </c>
      <c r="F7239" s="183">
        <f t="shared" si="638"/>
        <v>3241.9304</v>
      </c>
      <c r="G7239" s="112" t="s">
        <v>246</v>
      </c>
      <c r="H7239" s="69"/>
      <c r="I7239" s="193"/>
      <c r="J7239" s="76"/>
      <c r="K7239" s="88"/>
      <c r="N7239" s="18"/>
      <c r="P7239" s="4">
        <v>157.0</v>
      </c>
      <c r="Q7239" s="4"/>
      <c r="R7239" s="4"/>
      <c r="S7239" s="21"/>
      <c r="T7239" s="21"/>
      <c r="V7239" s="89"/>
      <c r="Z7239" s="73"/>
      <c r="AA7239" s="73">
        <v>0.0</v>
      </c>
      <c r="AB7239" s="4"/>
      <c r="AC7239" s="74"/>
      <c r="AD7239" s="75"/>
      <c r="AE7239" s="75"/>
      <c r="AF7239" s="76"/>
      <c r="AJ7239" s="90"/>
      <c r="AK7239" s="18"/>
      <c r="AL7239" s="18">
        <f t="shared" si="639"/>
        <v>0</v>
      </c>
      <c r="AO7239" s="8">
        <v>0.4205687462333256</v>
      </c>
      <c r="AT7239" s="18"/>
      <c r="AU7239" s="91"/>
    </row>
    <row r="7240" ht="60.0" customHeight="1">
      <c r="A7240" s="62">
        <v>279.0</v>
      </c>
      <c r="B7240" s="113" t="s">
        <v>7805</v>
      </c>
      <c r="C7240" s="66"/>
      <c r="D7240" s="82"/>
      <c r="E7240" s="66"/>
      <c r="F7240" s="114"/>
      <c r="G7240" s="68"/>
      <c r="H7240" s="69"/>
      <c r="I7240" s="70">
        <v>0.0</v>
      </c>
      <c r="J7240" s="71"/>
      <c r="K7240" s="71"/>
      <c r="N7240" s="18"/>
      <c r="P7240" s="4">
        <v>158.0</v>
      </c>
      <c r="Q7240" s="4"/>
      <c r="R7240" s="5"/>
      <c r="S7240" s="21"/>
      <c r="T7240" s="21"/>
      <c r="V7240" s="72"/>
      <c r="Z7240" s="73"/>
      <c r="AA7240" s="73"/>
      <c r="AB7240" s="4"/>
      <c r="AC7240" s="74"/>
      <c r="AD7240" s="75"/>
      <c r="AE7240" s="75"/>
      <c r="AF7240" s="76"/>
      <c r="AJ7240" s="90"/>
      <c r="AK7240" s="18"/>
      <c r="AL7240" s="18"/>
      <c r="AT7240" s="18"/>
      <c r="AU7240" s="91"/>
    </row>
    <row r="7241" ht="12.0" customHeight="1">
      <c r="A7241" s="79">
        <v>5507001.0</v>
      </c>
      <c r="B7241" s="80" t="s">
        <v>7806</v>
      </c>
      <c r="C7241" s="81" t="str">
        <f t="shared" ref="C7241:C7244" si="640">IF(MROUND(AL7241/(AO7241*F7241),1)=0,"",MROUND(AL7241/(AO7241*F7241),1))</f>
        <v/>
      </c>
      <c r="D7241" s="82">
        <v>2087.11</v>
      </c>
      <c r="E7241" s="83" t="s">
        <v>245</v>
      </c>
      <c r="F7241" s="84">
        <f t="shared" ref="F7241:F7244" si="641">D7241*1.22</f>
        <v>2546.2742</v>
      </c>
      <c r="G7241" s="85" t="s">
        <v>246</v>
      </c>
      <c r="H7241" s="69"/>
      <c r="I7241" s="87" t="s">
        <v>3674</v>
      </c>
      <c r="J7241" s="76"/>
      <c r="K7241" s="88"/>
      <c r="N7241" s="18"/>
      <c r="P7241" s="4">
        <v>158.0</v>
      </c>
      <c r="Q7241" s="4"/>
      <c r="R7241" s="4"/>
      <c r="S7241" s="21"/>
      <c r="T7241" s="21"/>
      <c r="V7241" s="89"/>
      <c r="Z7241" s="73"/>
      <c r="AA7241" s="73">
        <v>12.000361660927808</v>
      </c>
      <c r="AB7241" s="4"/>
      <c r="AC7241" s="74"/>
      <c r="AD7241" s="75"/>
      <c r="AE7241" s="75"/>
      <c r="AF7241" s="76"/>
      <c r="AJ7241" s="90">
        <v>2101001.0</v>
      </c>
      <c r="AK7241" s="18"/>
      <c r="AL7241" s="18">
        <f t="shared" ref="AL7241:AL7244" si="642">$I$7240/4</f>
        <v>0</v>
      </c>
      <c r="AO7241" s="8">
        <v>2.6900287030483447</v>
      </c>
      <c r="AT7241" s="18"/>
      <c r="AU7241" s="91"/>
    </row>
    <row r="7242" ht="12.0" customHeight="1">
      <c r="A7242" s="97">
        <v>5507002.0</v>
      </c>
      <c r="B7242" s="92" t="s">
        <v>7807</v>
      </c>
      <c r="C7242" s="81" t="str">
        <f t="shared" si="640"/>
        <v/>
      </c>
      <c r="D7242" s="82">
        <v>2234.86</v>
      </c>
      <c r="E7242" s="94" t="s">
        <v>245</v>
      </c>
      <c r="F7242" s="84">
        <f t="shared" si="641"/>
        <v>2726.5292</v>
      </c>
      <c r="G7242" s="95" t="s">
        <v>246</v>
      </c>
      <c r="H7242" s="69"/>
      <c r="I7242" s="187" t="s">
        <v>7808</v>
      </c>
      <c r="J7242" s="76"/>
      <c r="K7242" s="88"/>
      <c r="N7242" s="18"/>
      <c r="P7242" s="4">
        <v>158.0</v>
      </c>
      <c r="Q7242" s="4"/>
      <c r="R7242" s="4"/>
      <c r="S7242" s="21"/>
      <c r="T7242" s="21"/>
      <c r="V7242" s="89"/>
      <c r="Z7242" s="73"/>
      <c r="AA7242" s="73">
        <v>12.00005629204314</v>
      </c>
      <c r="AB7242" s="4"/>
      <c r="AC7242" s="74"/>
      <c r="AD7242" s="75"/>
      <c r="AE7242" s="75"/>
      <c r="AF7242" s="76"/>
      <c r="AJ7242" s="90">
        <v>2101002.0</v>
      </c>
      <c r="AK7242" s="18"/>
      <c r="AL7242" s="18">
        <f t="shared" si="642"/>
        <v>0</v>
      </c>
      <c r="AO7242" s="8">
        <v>1.492958878361676</v>
      </c>
      <c r="AT7242" s="18"/>
      <c r="AU7242" s="91"/>
    </row>
    <row r="7243" ht="12.0" customHeight="1">
      <c r="A7243" s="97">
        <v>5507003.0</v>
      </c>
      <c r="B7243" s="92" t="s">
        <v>7809</v>
      </c>
      <c r="C7243" s="81" t="str">
        <f t="shared" si="640"/>
        <v/>
      </c>
      <c r="D7243" s="82">
        <v>2786.76</v>
      </c>
      <c r="E7243" s="94" t="s">
        <v>245</v>
      </c>
      <c r="F7243" s="84">
        <f t="shared" si="641"/>
        <v>3399.8472</v>
      </c>
      <c r="G7243" s="95" t="s">
        <v>246</v>
      </c>
      <c r="H7243" s="69"/>
      <c r="I7243" s="188"/>
      <c r="J7243" s="76"/>
      <c r="K7243" s="88"/>
      <c r="N7243" s="18"/>
      <c r="P7243" s="4">
        <v>158.0</v>
      </c>
      <c r="Q7243" s="4"/>
      <c r="R7243" s="4"/>
      <c r="S7243" s="21"/>
      <c r="T7243" s="21"/>
      <c r="V7243" s="89"/>
      <c r="Z7243" s="73"/>
      <c r="AA7243" s="73">
        <v>11.99975170981648</v>
      </c>
      <c r="AB7243" s="4"/>
      <c r="AC7243" s="74"/>
      <c r="AD7243" s="75"/>
      <c r="AE7243" s="75"/>
      <c r="AF7243" s="76"/>
      <c r="AJ7243" s="90">
        <v>2101003.0</v>
      </c>
      <c r="AK7243" s="18"/>
      <c r="AL7243" s="18">
        <f t="shared" si="642"/>
        <v>0</v>
      </c>
      <c r="AO7243" s="8">
        <v>1.4157124923767754</v>
      </c>
      <c r="AT7243" s="18"/>
      <c r="AU7243" s="91"/>
    </row>
    <row r="7244" ht="12.0" customHeight="1">
      <c r="A7244" s="109">
        <v>5507004.0</v>
      </c>
      <c r="B7244" s="110" t="s">
        <v>7810</v>
      </c>
      <c r="C7244" s="81" t="str">
        <f t="shared" si="640"/>
        <v/>
      </c>
      <c r="D7244" s="82">
        <v>4297.34</v>
      </c>
      <c r="E7244" s="121" t="s">
        <v>245</v>
      </c>
      <c r="F7244" s="128">
        <f t="shared" si="641"/>
        <v>5242.7548</v>
      </c>
      <c r="G7244" s="112" t="s">
        <v>274</v>
      </c>
      <c r="H7244" s="69"/>
      <c r="I7244" s="76"/>
      <c r="J7244" s="100"/>
      <c r="K7244" s="88"/>
      <c r="N7244" s="18"/>
      <c r="P7244" s="4">
        <v>158.0</v>
      </c>
      <c r="Q7244" s="4"/>
      <c r="R7244" s="4"/>
      <c r="S7244" s="21"/>
      <c r="T7244" s="21"/>
      <c r="V7244" s="89"/>
      <c r="Z7244" s="73"/>
      <c r="AA7244" s="73">
        <v>12.000175649812817</v>
      </c>
      <c r="AB7244" s="4"/>
      <c r="AC7244" s="74"/>
      <c r="AD7244" s="75"/>
      <c r="AE7244" s="75"/>
      <c r="AF7244" s="76"/>
      <c r="AJ7244" s="90">
        <v>2101004.0</v>
      </c>
      <c r="AK7244" s="18"/>
      <c r="AL7244" s="18">
        <f t="shared" si="642"/>
        <v>0</v>
      </c>
      <c r="AO7244" s="8">
        <v>0.4440323228139175</v>
      </c>
      <c r="AT7244" s="18"/>
      <c r="AU7244" s="91"/>
    </row>
    <row r="7245" ht="60.0" customHeight="1">
      <c r="A7245" s="62">
        <v>280.0</v>
      </c>
      <c r="B7245" s="113" t="s">
        <v>7811</v>
      </c>
      <c r="C7245" s="66"/>
      <c r="D7245" s="82"/>
      <c r="E7245" s="66"/>
      <c r="F7245" s="114"/>
      <c r="G7245" s="68"/>
      <c r="H7245" s="69"/>
      <c r="I7245" s="70">
        <v>0.0</v>
      </c>
      <c r="J7245" s="71"/>
      <c r="K7245" s="71"/>
      <c r="N7245" s="18"/>
      <c r="P7245" s="4">
        <v>159.0</v>
      </c>
      <c r="Q7245" s="4"/>
      <c r="R7245" s="5"/>
      <c r="S7245" s="21"/>
      <c r="T7245" s="21"/>
      <c r="V7245" s="72"/>
      <c r="Z7245" s="73"/>
      <c r="AA7245" s="73"/>
      <c r="AB7245" s="4"/>
      <c r="AC7245" s="74"/>
      <c r="AD7245" s="75"/>
      <c r="AE7245" s="75"/>
      <c r="AF7245" s="76"/>
      <c r="AJ7245" s="90"/>
      <c r="AK7245" s="18"/>
      <c r="AL7245" s="18"/>
      <c r="AT7245" s="18"/>
      <c r="AU7245" s="91"/>
    </row>
    <row r="7246" ht="12.0" customHeight="1">
      <c r="A7246" s="79">
        <v>5507005.0</v>
      </c>
      <c r="B7246" s="80" t="s">
        <v>7812</v>
      </c>
      <c r="C7246" s="81" t="str">
        <f t="shared" ref="C7246:C7248" si="643">IF(MROUND(AL7246/(AO7246*F7246),1)=0,"",MROUND(AL7246/(AO7246*F7246),1))</f>
        <v/>
      </c>
      <c r="D7246" s="82">
        <v>2558.79</v>
      </c>
      <c r="E7246" s="83"/>
      <c r="F7246" s="84">
        <f t="shared" ref="F7246:F7248" si="644">D7246*1.22</f>
        <v>3121.7238</v>
      </c>
      <c r="G7246" s="85" t="s">
        <v>246</v>
      </c>
      <c r="H7246" s="69"/>
      <c r="I7246" s="87" t="s">
        <v>3674</v>
      </c>
      <c r="J7246" s="76"/>
      <c r="K7246" s="88"/>
      <c r="N7246" s="18"/>
      <c r="P7246" s="4">
        <v>159.0</v>
      </c>
      <c r="Q7246" s="4"/>
      <c r="R7246" s="4"/>
      <c r="S7246" s="21"/>
      <c r="T7246" s="21"/>
      <c r="V7246" s="89"/>
      <c r="Z7246" s="73"/>
      <c r="AA7246" s="73">
        <v>12.000122914298004</v>
      </c>
      <c r="AB7246" s="4"/>
      <c r="AC7246" s="74"/>
      <c r="AD7246" s="75"/>
      <c r="AE7246" s="75"/>
      <c r="AF7246" s="76"/>
      <c r="AJ7246" s="90">
        <v>2101005.0</v>
      </c>
      <c r="AK7246" s="18"/>
      <c r="AL7246" s="18">
        <f t="shared" ref="AL7246:AL7248" si="645">$I$7245/3</f>
        <v>0</v>
      </c>
      <c r="AO7246" s="8">
        <v>12.099887321414863</v>
      </c>
      <c r="AT7246" s="18"/>
      <c r="AU7246" s="91"/>
    </row>
    <row r="7247" ht="12.0" customHeight="1">
      <c r="A7247" s="97">
        <v>5507006.0</v>
      </c>
      <c r="B7247" s="92" t="s">
        <v>7813</v>
      </c>
      <c r="C7247" s="81" t="str">
        <f t="shared" si="643"/>
        <v/>
      </c>
      <c r="D7247" s="82">
        <v>2855.24</v>
      </c>
      <c r="E7247" s="94" t="s">
        <v>458</v>
      </c>
      <c r="F7247" s="84">
        <f t="shared" si="644"/>
        <v>3483.3928</v>
      </c>
      <c r="G7247" s="95" t="s">
        <v>246</v>
      </c>
      <c r="H7247" s="69"/>
      <c r="I7247" s="187" t="s">
        <v>7814</v>
      </c>
      <c r="J7247" s="76"/>
      <c r="K7247" s="88"/>
      <c r="N7247" s="18"/>
      <c r="P7247" s="4">
        <v>159.0</v>
      </c>
      <c r="Q7247" s="4"/>
      <c r="R7247" s="4"/>
      <c r="S7247" s="21"/>
      <c r="T7247" s="21"/>
      <c r="V7247" s="89"/>
      <c r="Z7247" s="73"/>
      <c r="AA7247" s="73">
        <v>12.000044061112774</v>
      </c>
      <c r="AB7247" s="4"/>
      <c r="AC7247" s="74"/>
      <c r="AD7247" s="75"/>
      <c r="AE7247" s="75"/>
      <c r="AF7247" s="76"/>
      <c r="AJ7247" s="90">
        <v>2101006.0</v>
      </c>
      <c r="AK7247" s="18"/>
      <c r="AL7247" s="18">
        <f t="shared" si="645"/>
        <v>0</v>
      </c>
      <c r="AO7247" s="8">
        <v>2.051491962659475</v>
      </c>
      <c r="AT7247" s="18"/>
      <c r="AU7247" s="91"/>
    </row>
    <row r="7248" ht="12.0" customHeight="1">
      <c r="A7248" s="109">
        <v>5507008.0</v>
      </c>
      <c r="B7248" s="110" t="s">
        <v>7815</v>
      </c>
      <c r="C7248" s="81" t="str">
        <f t="shared" si="643"/>
        <v/>
      </c>
      <c r="D7248" s="82">
        <v>5292.73</v>
      </c>
      <c r="E7248" s="121" t="s">
        <v>245</v>
      </c>
      <c r="F7248" s="128">
        <f t="shared" si="644"/>
        <v>6457.1306</v>
      </c>
      <c r="G7248" s="112" t="s">
        <v>274</v>
      </c>
      <c r="H7248" s="69"/>
      <c r="I7248" s="193"/>
      <c r="J7248" s="100"/>
      <c r="K7248" s="88"/>
      <c r="N7248" s="18"/>
      <c r="P7248" s="4">
        <v>159.0</v>
      </c>
      <c r="Q7248" s="4"/>
      <c r="R7248" s="4"/>
      <c r="S7248" s="21"/>
      <c r="T7248" s="21"/>
      <c r="V7248" s="89"/>
      <c r="Z7248" s="73"/>
      <c r="AA7248" s="73">
        <v>11.999916807549127</v>
      </c>
      <c r="AB7248" s="4"/>
      <c r="AC7248" s="74"/>
      <c r="AD7248" s="75"/>
      <c r="AE7248" s="75"/>
      <c r="AF7248" s="76"/>
      <c r="AJ7248" s="90">
        <v>2101008.0</v>
      </c>
      <c r="AK7248" s="18"/>
      <c r="AL7248" s="18">
        <f t="shared" si="645"/>
        <v>0</v>
      </c>
      <c r="AO7248" s="8">
        <v>0.41153895311850724</v>
      </c>
      <c r="AT7248" s="18"/>
      <c r="AU7248" s="91"/>
    </row>
    <row r="7249" ht="60.0" customHeight="1">
      <c r="A7249" s="62">
        <v>281.0</v>
      </c>
      <c r="B7249" s="113" t="s">
        <v>7816</v>
      </c>
      <c r="C7249" s="66"/>
      <c r="D7249" s="82"/>
      <c r="E7249" s="66"/>
      <c r="F7249" s="114"/>
      <c r="G7249" s="68"/>
      <c r="H7249" s="69"/>
      <c r="I7249" s="70">
        <v>0.0</v>
      </c>
      <c r="J7249" s="71"/>
      <c r="K7249" s="71"/>
      <c r="N7249" s="18"/>
      <c r="P7249" s="4">
        <v>160.0</v>
      </c>
      <c r="Q7249" s="4"/>
      <c r="R7249" s="5"/>
      <c r="S7249" s="21"/>
      <c r="T7249" s="21"/>
      <c r="V7249" s="72"/>
      <c r="Z7249" s="73"/>
      <c r="AA7249" s="73"/>
      <c r="AB7249" s="4"/>
      <c r="AC7249" s="74"/>
      <c r="AD7249" s="75"/>
      <c r="AE7249" s="75"/>
      <c r="AF7249" s="76"/>
      <c r="AJ7249" s="90"/>
      <c r="AK7249" s="18"/>
      <c r="AL7249" s="18"/>
      <c r="AT7249" s="18"/>
      <c r="AU7249" s="91"/>
    </row>
    <row r="7250" ht="12.0" customHeight="1">
      <c r="A7250" s="79">
        <v>5506015.0</v>
      </c>
      <c r="B7250" s="80" t="s">
        <v>7817</v>
      </c>
      <c r="C7250" s="81" t="str">
        <f t="shared" ref="C7250:C7272" si="646">IF(MROUND(AL7250/(AO7250*F7250),1)=0,"",MROUND(AL7250/(AO7250*F7250),1))</f>
        <v/>
      </c>
      <c r="D7250" s="82">
        <v>192.0</v>
      </c>
      <c r="E7250" s="83" t="s">
        <v>245</v>
      </c>
      <c r="F7250" s="84">
        <f t="shared" ref="F7250:F7272" si="647">D7250*1.22</f>
        <v>234.24</v>
      </c>
      <c r="G7250" s="85" t="s">
        <v>246</v>
      </c>
      <c r="H7250" s="69"/>
      <c r="I7250" s="87" t="s">
        <v>3674</v>
      </c>
      <c r="J7250" s="76"/>
      <c r="K7250" s="88"/>
      <c r="N7250" s="18"/>
      <c r="P7250" s="4">
        <v>160.0</v>
      </c>
      <c r="Q7250" s="4"/>
      <c r="R7250" s="4"/>
      <c r="S7250" s="21"/>
      <c r="T7250" s="21"/>
      <c r="V7250" s="89"/>
      <c r="Z7250" s="73"/>
      <c r="AA7250" s="73">
        <v>10.000819067900736</v>
      </c>
      <c r="AB7250" s="4"/>
      <c r="AC7250" s="74"/>
      <c r="AD7250" s="75"/>
      <c r="AE7250" s="75"/>
      <c r="AF7250" s="76"/>
      <c r="AJ7250" s="90">
        <v>2301015.0</v>
      </c>
      <c r="AK7250" s="18"/>
      <c r="AL7250" s="18">
        <f t="shared" ref="AL7250:AL7272" si="648">$I$7249/23</f>
        <v>0</v>
      </c>
      <c r="AO7250" s="8">
        <v>3.123330345700286</v>
      </c>
      <c r="AT7250" s="18"/>
      <c r="AU7250" s="91"/>
    </row>
    <row r="7251" ht="12.0" customHeight="1">
      <c r="A7251" s="97">
        <v>5506016.0</v>
      </c>
      <c r="B7251" s="92" t="s">
        <v>7818</v>
      </c>
      <c r="C7251" s="81" t="str">
        <f t="shared" si="646"/>
        <v/>
      </c>
      <c r="D7251" s="82">
        <v>205.86</v>
      </c>
      <c r="E7251" s="94" t="s">
        <v>245</v>
      </c>
      <c r="F7251" s="84">
        <f t="shared" si="647"/>
        <v>251.1492</v>
      </c>
      <c r="G7251" s="95" t="s">
        <v>246</v>
      </c>
      <c r="H7251" s="69"/>
      <c r="I7251" s="187" t="s">
        <v>7819</v>
      </c>
      <c r="J7251" s="76"/>
      <c r="K7251" s="88"/>
      <c r="N7251" s="18"/>
      <c r="P7251" s="4">
        <v>160.0</v>
      </c>
      <c r="Q7251" s="4"/>
      <c r="R7251" s="4"/>
      <c r="S7251" s="21"/>
      <c r="T7251" s="21"/>
      <c r="V7251" s="89"/>
      <c r="Z7251" s="73"/>
      <c r="AA7251" s="73">
        <v>10.0</v>
      </c>
      <c r="AB7251" s="4"/>
      <c r="AC7251" s="74"/>
      <c r="AD7251" s="75"/>
      <c r="AE7251" s="75"/>
      <c r="AF7251" s="76"/>
      <c r="AJ7251" s="90">
        <v>2301016.0</v>
      </c>
      <c r="AK7251" s="18"/>
      <c r="AL7251" s="18">
        <f t="shared" si="648"/>
        <v>0</v>
      </c>
      <c r="AO7251" s="8">
        <v>1.0531929797521027</v>
      </c>
      <c r="AT7251" s="18"/>
      <c r="AU7251" s="91"/>
    </row>
    <row r="7252" ht="12.0" customHeight="1">
      <c r="A7252" s="97">
        <v>5506017.0</v>
      </c>
      <c r="B7252" s="92" t="s">
        <v>7820</v>
      </c>
      <c r="C7252" s="81" t="str">
        <f t="shared" si="646"/>
        <v/>
      </c>
      <c r="D7252" s="82">
        <v>217.96</v>
      </c>
      <c r="E7252" s="94" t="s">
        <v>245</v>
      </c>
      <c r="F7252" s="84">
        <f t="shared" si="647"/>
        <v>265.9112</v>
      </c>
      <c r="G7252" s="95" t="s">
        <v>246</v>
      </c>
      <c r="H7252" s="69"/>
      <c r="I7252" s="188"/>
      <c r="J7252" s="76"/>
      <c r="K7252" s="88"/>
      <c r="N7252" s="18"/>
      <c r="P7252" s="4">
        <v>160.0</v>
      </c>
      <c r="Q7252" s="4"/>
      <c r="R7252" s="4"/>
      <c r="S7252" s="21"/>
      <c r="T7252" s="21"/>
      <c r="V7252" s="89"/>
      <c r="Z7252" s="73"/>
      <c r="AA7252" s="73">
        <v>9.999278551331088</v>
      </c>
      <c r="AB7252" s="4"/>
      <c r="AC7252" s="74"/>
      <c r="AD7252" s="75"/>
      <c r="AE7252" s="75"/>
      <c r="AF7252" s="76"/>
      <c r="AJ7252" s="90">
        <v>2301017.0</v>
      </c>
      <c r="AK7252" s="18"/>
      <c r="AL7252" s="18">
        <f t="shared" si="648"/>
        <v>0</v>
      </c>
      <c r="AO7252" s="8">
        <v>0.7539798489919036</v>
      </c>
      <c r="AT7252" s="18"/>
      <c r="AU7252" s="91"/>
    </row>
    <row r="7253" ht="12.0" customHeight="1">
      <c r="A7253" s="97">
        <v>5506018.0</v>
      </c>
      <c r="B7253" s="92" t="s">
        <v>7821</v>
      </c>
      <c r="C7253" s="81" t="str">
        <f t="shared" si="646"/>
        <v/>
      </c>
      <c r="D7253" s="82">
        <v>207.41</v>
      </c>
      <c r="E7253" s="94" t="s">
        <v>245</v>
      </c>
      <c r="F7253" s="84">
        <f t="shared" si="647"/>
        <v>253.0402</v>
      </c>
      <c r="G7253" s="95" t="s">
        <v>246</v>
      </c>
      <c r="H7253" s="69"/>
      <c r="I7253" s="76"/>
      <c r="J7253" s="76"/>
      <c r="K7253" s="88"/>
      <c r="N7253" s="18"/>
      <c r="P7253" s="4">
        <v>160.0</v>
      </c>
      <c r="Q7253" s="4"/>
      <c r="R7253" s="4"/>
      <c r="S7253" s="21"/>
      <c r="T7253" s="21"/>
      <c r="V7253" s="89"/>
      <c r="Z7253" s="73"/>
      <c r="AA7253" s="73">
        <v>10.00075820759723</v>
      </c>
      <c r="AB7253" s="4"/>
      <c r="AC7253" s="74"/>
      <c r="AD7253" s="75"/>
      <c r="AE7253" s="75"/>
      <c r="AF7253" s="76"/>
      <c r="AJ7253" s="90">
        <v>2301018.0</v>
      </c>
      <c r="AK7253" s="18"/>
      <c r="AL7253" s="18">
        <f t="shared" si="648"/>
        <v>0</v>
      </c>
      <c r="AO7253" s="8">
        <v>1.235326078238132</v>
      </c>
      <c r="AT7253" s="18"/>
      <c r="AU7253" s="91"/>
    </row>
    <row r="7254" ht="12.0" customHeight="1">
      <c r="A7254" s="97">
        <v>5506019.0</v>
      </c>
      <c r="B7254" s="92" t="s">
        <v>7822</v>
      </c>
      <c r="C7254" s="81" t="str">
        <f t="shared" si="646"/>
        <v/>
      </c>
      <c r="D7254" s="82">
        <v>200.0</v>
      </c>
      <c r="E7254" s="94" t="s">
        <v>245</v>
      </c>
      <c r="F7254" s="84">
        <f t="shared" si="647"/>
        <v>244</v>
      </c>
      <c r="G7254" s="95" t="s">
        <v>246</v>
      </c>
      <c r="H7254" s="69"/>
      <c r="I7254" s="76"/>
      <c r="J7254" s="76"/>
      <c r="K7254" s="88"/>
      <c r="N7254" s="18"/>
      <c r="P7254" s="4">
        <v>160.0</v>
      </c>
      <c r="Q7254" s="4"/>
      <c r="R7254" s="4"/>
      <c r="S7254" s="21"/>
      <c r="T7254" s="21"/>
      <c r="V7254" s="89"/>
      <c r="Z7254" s="73"/>
      <c r="AA7254" s="73">
        <v>10.001572574304134</v>
      </c>
      <c r="AB7254" s="4"/>
      <c r="AC7254" s="74"/>
      <c r="AD7254" s="75"/>
      <c r="AE7254" s="75"/>
      <c r="AF7254" s="76"/>
      <c r="AJ7254" s="90">
        <v>2301019.0</v>
      </c>
      <c r="AK7254" s="18"/>
      <c r="AL7254" s="18">
        <f t="shared" si="648"/>
        <v>0</v>
      </c>
      <c r="AO7254" s="8">
        <v>3.567631431837044</v>
      </c>
      <c r="AT7254" s="18"/>
      <c r="AU7254" s="91"/>
    </row>
    <row r="7255" ht="12.0" customHeight="1">
      <c r="A7255" s="97">
        <v>5506020.0</v>
      </c>
      <c r="B7255" s="92" t="s">
        <v>7823</v>
      </c>
      <c r="C7255" s="81" t="str">
        <f t="shared" si="646"/>
        <v/>
      </c>
      <c r="D7255" s="82">
        <v>217.96</v>
      </c>
      <c r="E7255" s="94" t="s">
        <v>245</v>
      </c>
      <c r="F7255" s="84">
        <f t="shared" si="647"/>
        <v>265.9112</v>
      </c>
      <c r="G7255" s="95" t="s">
        <v>246</v>
      </c>
      <c r="H7255" s="69"/>
      <c r="I7255" s="76"/>
      <c r="J7255" s="76"/>
      <c r="K7255" s="88"/>
      <c r="N7255" s="18"/>
      <c r="P7255" s="4">
        <v>160.0</v>
      </c>
      <c r="Q7255" s="4"/>
      <c r="R7255" s="4"/>
      <c r="S7255" s="21"/>
      <c r="T7255" s="21"/>
      <c r="V7255" s="89"/>
      <c r="Z7255" s="73"/>
      <c r="AA7255" s="73">
        <v>9.999278551331088</v>
      </c>
      <c r="AB7255" s="4"/>
      <c r="AC7255" s="74"/>
      <c r="AD7255" s="75"/>
      <c r="AE7255" s="75"/>
      <c r="AF7255" s="76"/>
      <c r="AJ7255" s="90">
        <v>2301020.0</v>
      </c>
      <c r="AK7255" s="18"/>
      <c r="AL7255" s="18">
        <f t="shared" si="648"/>
        <v>0</v>
      </c>
      <c r="AO7255" s="8">
        <v>1.0221940245226202</v>
      </c>
      <c r="AT7255" s="18"/>
      <c r="AU7255" s="91"/>
    </row>
    <row r="7256" ht="12.0" customHeight="1">
      <c r="A7256" s="97">
        <v>5506021.0</v>
      </c>
      <c r="B7256" s="92" t="s">
        <v>7824</v>
      </c>
      <c r="C7256" s="81" t="str">
        <f t="shared" si="646"/>
        <v/>
      </c>
      <c r="D7256" s="82">
        <v>244.36</v>
      </c>
      <c r="E7256" s="94" t="s">
        <v>245</v>
      </c>
      <c r="F7256" s="84">
        <f t="shared" si="647"/>
        <v>298.1192</v>
      </c>
      <c r="G7256" s="95" t="s">
        <v>246</v>
      </c>
      <c r="H7256" s="69"/>
      <c r="I7256" s="76"/>
      <c r="J7256" s="76"/>
      <c r="K7256" s="88"/>
      <c r="N7256" s="18"/>
      <c r="P7256" s="4">
        <v>160.0</v>
      </c>
      <c r="Q7256" s="4"/>
      <c r="R7256" s="4"/>
      <c r="S7256" s="21"/>
      <c r="T7256" s="21"/>
      <c r="V7256" s="89"/>
      <c r="Z7256" s="73"/>
      <c r="AA7256" s="73">
        <v>10.000643542055471</v>
      </c>
      <c r="AB7256" s="4"/>
      <c r="AC7256" s="74"/>
      <c r="AD7256" s="75"/>
      <c r="AE7256" s="75"/>
      <c r="AF7256" s="76"/>
      <c r="AJ7256" s="90">
        <v>2301021.0</v>
      </c>
      <c r="AK7256" s="18"/>
      <c r="AL7256" s="18">
        <f t="shared" si="648"/>
        <v>0</v>
      </c>
      <c r="AO7256" s="8">
        <v>0.24938304133013678</v>
      </c>
      <c r="AT7256" s="18"/>
      <c r="AU7256" s="91"/>
    </row>
    <row r="7257" ht="12.0" customHeight="1">
      <c r="A7257" s="97">
        <v>5506022.0</v>
      </c>
      <c r="B7257" s="92" t="s">
        <v>7825</v>
      </c>
      <c r="C7257" s="81" t="str">
        <f t="shared" si="646"/>
        <v/>
      </c>
      <c r="D7257" s="82">
        <v>244.36</v>
      </c>
      <c r="E7257" s="94" t="s">
        <v>245</v>
      </c>
      <c r="F7257" s="84">
        <f t="shared" si="647"/>
        <v>298.1192</v>
      </c>
      <c r="G7257" s="95" t="s">
        <v>274</v>
      </c>
      <c r="H7257" s="69"/>
      <c r="I7257" s="87" t="s">
        <v>1735</v>
      </c>
      <c r="J7257" s="100"/>
      <c r="K7257" s="88"/>
      <c r="N7257" s="18"/>
      <c r="P7257" s="4">
        <v>160.0</v>
      </c>
      <c r="Q7257" s="4"/>
      <c r="R7257" s="4"/>
      <c r="S7257" s="21"/>
      <c r="T7257" s="21"/>
      <c r="V7257" s="89"/>
      <c r="Z7257" s="73"/>
      <c r="AA7257" s="73">
        <v>10.000643542055471</v>
      </c>
      <c r="AB7257" s="4"/>
      <c r="AC7257" s="74"/>
      <c r="AD7257" s="75"/>
      <c r="AE7257" s="75"/>
      <c r="AF7257" s="76"/>
      <c r="AJ7257" s="90">
        <v>2301022.0</v>
      </c>
      <c r="AK7257" s="18"/>
      <c r="AL7257" s="18">
        <f t="shared" si="648"/>
        <v>0</v>
      </c>
      <c r="AO7257" s="8">
        <v>0.33383402782977784</v>
      </c>
      <c r="AT7257" s="18"/>
      <c r="AU7257" s="91"/>
    </row>
    <row r="7258" ht="12.0" customHeight="1">
      <c r="A7258" s="97">
        <v>5506023.0</v>
      </c>
      <c r="B7258" s="92" t="s">
        <v>7826</v>
      </c>
      <c r="C7258" s="81" t="str">
        <f t="shared" si="646"/>
        <v/>
      </c>
      <c r="D7258" s="82">
        <v>244.31</v>
      </c>
      <c r="E7258" s="94" t="s">
        <v>245</v>
      </c>
      <c r="F7258" s="84">
        <f t="shared" si="647"/>
        <v>298.0582</v>
      </c>
      <c r="G7258" s="95" t="s">
        <v>246</v>
      </c>
      <c r="H7258" s="69"/>
      <c r="I7258" s="187" t="s">
        <v>7827</v>
      </c>
      <c r="J7258" s="76"/>
      <c r="K7258" s="88"/>
      <c r="N7258" s="18"/>
      <c r="P7258" s="4">
        <v>160.0</v>
      </c>
      <c r="Q7258" s="4"/>
      <c r="R7258" s="4"/>
      <c r="S7258" s="21"/>
      <c r="T7258" s="21"/>
      <c r="V7258" s="89"/>
      <c r="Z7258" s="73"/>
      <c r="AA7258" s="73">
        <v>5.001609269391679</v>
      </c>
      <c r="AB7258" s="4"/>
      <c r="AC7258" s="74"/>
      <c r="AD7258" s="75"/>
      <c r="AE7258" s="75"/>
      <c r="AF7258" s="76"/>
      <c r="AJ7258" s="90">
        <v>2301023.0</v>
      </c>
      <c r="AK7258" s="18"/>
      <c r="AL7258" s="18">
        <f t="shared" si="648"/>
        <v>0</v>
      </c>
      <c r="AO7258" s="8">
        <v>5.916183366110087</v>
      </c>
      <c r="AT7258" s="18"/>
      <c r="AU7258" s="91"/>
    </row>
    <row r="7259" ht="12.0" customHeight="1">
      <c r="A7259" s="97">
        <v>5506024.0</v>
      </c>
      <c r="B7259" s="92" t="s">
        <v>7828</v>
      </c>
      <c r="C7259" s="81" t="str">
        <f t="shared" si="646"/>
        <v/>
      </c>
      <c r="D7259" s="82">
        <v>305.38</v>
      </c>
      <c r="E7259" s="94" t="s">
        <v>245</v>
      </c>
      <c r="F7259" s="84">
        <f t="shared" si="647"/>
        <v>372.5636</v>
      </c>
      <c r="G7259" s="95" t="s">
        <v>246</v>
      </c>
      <c r="H7259" s="69"/>
      <c r="I7259" s="188"/>
      <c r="J7259" s="76"/>
      <c r="K7259" s="88"/>
      <c r="N7259" s="18"/>
      <c r="P7259" s="4">
        <v>160.0</v>
      </c>
      <c r="Q7259" s="4"/>
      <c r="R7259" s="4"/>
      <c r="S7259" s="21"/>
      <c r="T7259" s="21"/>
      <c r="V7259" s="89"/>
      <c r="Z7259" s="73"/>
      <c r="AA7259" s="73">
        <v>10.000514959575668</v>
      </c>
      <c r="AB7259" s="4"/>
      <c r="AC7259" s="74"/>
      <c r="AD7259" s="75"/>
      <c r="AE7259" s="75"/>
      <c r="AF7259" s="76"/>
      <c r="AJ7259" s="90">
        <v>2301024.0</v>
      </c>
      <c r="AK7259" s="18"/>
      <c r="AL7259" s="18">
        <f t="shared" si="648"/>
        <v>0</v>
      </c>
      <c r="AO7259" s="8">
        <v>3.128614228184657</v>
      </c>
      <c r="AT7259" s="18"/>
      <c r="AU7259" s="91"/>
    </row>
    <row r="7260" ht="12.0" customHeight="1">
      <c r="A7260" s="97">
        <v>5506025.0</v>
      </c>
      <c r="B7260" s="92" t="s">
        <v>7829</v>
      </c>
      <c r="C7260" s="81" t="str">
        <f t="shared" si="646"/>
        <v/>
      </c>
      <c r="D7260" s="82">
        <v>330.1</v>
      </c>
      <c r="E7260" s="94" t="s">
        <v>245</v>
      </c>
      <c r="F7260" s="84">
        <f t="shared" si="647"/>
        <v>402.722</v>
      </c>
      <c r="G7260" s="95" t="s">
        <v>246</v>
      </c>
      <c r="H7260" s="69"/>
      <c r="I7260" s="76"/>
      <c r="J7260" s="76"/>
      <c r="K7260" s="88"/>
      <c r="N7260" s="18"/>
      <c r="P7260" s="4">
        <v>160.0</v>
      </c>
      <c r="Q7260" s="4"/>
      <c r="R7260" s="4"/>
      <c r="S7260" s="21"/>
      <c r="T7260" s="21"/>
      <c r="V7260" s="89"/>
      <c r="Z7260" s="73"/>
      <c r="AA7260" s="73">
        <v>9.999523605354668</v>
      </c>
      <c r="AB7260" s="4"/>
      <c r="AC7260" s="74"/>
      <c r="AD7260" s="75"/>
      <c r="AE7260" s="75"/>
      <c r="AF7260" s="76"/>
      <c r="AJ7260" s="90">
        <v>2301025.0</v>
      </c>
      <c r="AK7260" s="18"/>
      <c r="AL7260" s="18">
        <f t="shared" si="648"/>
        <v>0</v>
      </c>
      <c r="AO7260" s="8">
        <v>0.4124669397669858</v>
      </c>
      <c r="AT7260" s="18"/>
      <c r="AU7260" s="91"/>
    </row>
    <row r="7261" ht="12.0" customHeight="1">
      <c r="A7261" s="97">
        <v>5506026.0</v>
      </c>
      <c r="B7261" s="92" t="s">
        <v>7830</v>
      </c>
      <c r="C7261" s="81" t="str">
        <f t="shared" si="646"/>
        <v/>
      </c>
      <c r="D7261" s="82">
        <v>330.1</v>
      </c>
      <c r="E7261" s="94" t="s">
        <v>245</v>
      </c>
      <c r="F7261" s="84">
        <f t="shared" si="647"/>
        <v>402.722</v>
      </c>
      <c r="G7261" s="95" t="s">
        <v>274</v>
      </c>
      <c r="H7261" s="69"/>
      <c r="I7261" s="187" t="s">
        <v>7831</v>
      </c>
      <c r="J7261" s="100"/>
      <c r="K7261" s="88"/>
      <c r="N7261" s="18"/>
      <c r="P7261" s="4">
        <v>160.0</v>
      </c>
      <c r="Q7261" s="4"/>
      <c r="R7261" s="4"/>
      <c r="S7261" s="21"/>
      <c r="T7261" s="21"/>
      <c r="V7261" s="89"/>
      <c r="Z7261" s="73"/>
      <c r="AA7261" s="73">
        <v>9.999523605354668</v>
      </c>
      <c r="AB7261" s="4"/>
      <c r="AC7261" s="74"/>
      <c r="AD7261" s="75"/>
      <c r="AE7261" s="75"/>
      <c r="AF7261" s="76"/>
      <c r="AJ7261" s="90">
        <v>2301026.0</v>
      </c>
      <c r="AK7261" s="18"/>
      <c r="AL7261" s="18">
        <f t="shared" si="648"/>
        <v>0</v>
      </c>
      <c r="AO7261" s="8">
        <v>0.36722863024415503</v>
      </c>
      <c r="AT7261" s="18"/>
      <c r="AU7261" s="91"/>
    </row>
    <row r="7262" ht="12.0" customHeight="1">
      <c r="A7262" s="97">
        <v>5506027.0</v>
      </c>
      <c r="B7262" s="92" t="s">
        <v>7832</v>
      </c>
      <c r="C7262" s="81" t="str">
        <f t="shared" si="646"/>
        <v/>
      </c>
      <c r="D7262" s="82">
        <v>381.06</v>
      </c>
      <c r="E7262" s="94" t="s">
        <v>245</v>
      </c>
      <c r="F7262" s="84">
        <f t="shared" si="647"/>
        <v>464.8932</v>
      </c>
      <c r="G7262" s="95" t="s">
        <v>246</v>
      </c>
      <c r="H7262" s="69"/>
      <c r="I7262" s="188"/>
      <c r="J7262" s="76"/>
      <c r="K7262" s="88"/>
      <c r="N7262" s="18"/>
      <c r="P7262" s="4">
        <v>160.0</v>
      </c>
      <c r="Q7262" s="4"/>
      <c r="R7262" s="4"/>
      <c r="S7262" s="21"/>
      <c r="T7262" s="21"/>
      <c r="V7262" s="89"/>
      <c r="Z7262" s="73"/>
      <c r="AA7262" s="73">
        <v>9.999174645097384</v>
      </c>
      <c r="AB7262" s="4"/>
      <c r="AC7262" s="74"/>
      <c r="AD7262" s="75"/>
      <c r="AE7262" s="75"/>
      <c r="AF7262" s="76"/>
      <c r="AJ7262" s="90">
        <v>2301027.0</v>
      </c>
      <c r="AK7262" s="18"/>
      <c r="AL7262" s="18">
        <f t="shared" si="648"/>
        <v>0</v>
      </c>
      <c r="AO7262" s="8">
        <v>4.771802999420953</v>
      </c>
      <c r="AT7262" s="18"/>
      <c r="AU7262" s="91"/>
    </row>
    <row r="7263" ht="12.0" customHeight="1">
      <c r="A7263" s="97">
        <v>5506028.0</v>
      </c>
      <c r="B7263" s="92" t="s">
        <v>7833</v>
      </c>
      <c r="C7263" s="81" t="str">
        <f t="shared" si="646"/>
        <v/>
      </c>
      <c r="D7263" s="82">
        <v>295.86</v>
      </c>
      <c r="E7263" s="94"/>
      <c r="F7263" s="84">
        <f t="shared" si="647"/>
        <v>360.9492</v>
      </c>
      <c r="G7263" s="95" t="s">
        <v>246</v>
      </c>
      <c r="H7263" s="69"/>
      <c r="I7263" s="76"/>
      <c r="J7263" s="76"/>
      <c r="K7263" s="88"/>
      <c r="N7263" s="18"/>
      <c r="P7263" s="4">
        <v>160.0</v>
      </c>
      <c r="Q7263" s="4"/>
      <c r="R7263" s="4"/>
      <c r="S7263" s="21"/>
      <c r="T7263" s="21"/>
      <c r="V7263" s="89"/>
      <c r="Z7263" s="73"/>
      <c r="AA7263" s="73">
        <v>5.0015945572446014</v>
      </c>
      <c r="AB7263" s="4"/>
      <c r="AC7263" s="74"/>
      <c r="AD7263" s="75"/>
      <c r="AE7263" s="75"/>
      <c r="AF7263" s="76"/>
      <c r="AJ7263" s="90">
        <v>2301028.0</v>
      </c>
      <c r="AK7263" s="18"/>
      <c r="AL7263" s="18">
        <f t="shared" si="648"/>
        <v>0</v>
      </c>
      <c r="AO7263" s="8">
        <v>95.26383588684412</v>
      </c>
      <c r="AT7263" s="18"/>
      <c r="AU7263" s="91"/>
    </row>
    <row r="7264" ht="12.0" customHeight="1">
      <c r="A7264" s="97">
        <v>5506029.0</v>
      </c>
      <c r="B7264" s="92" t="s">
        <v>7834</v>
      </c>
      <c r="C7264" s="81" t="str">
        <f t="shared" si="646"/>
        <v/>
      </c>
      <c r="D7264" s="82">
        <v>358.59</v>
      </c>
      <c r="E7264" s="94" t="s">
        <v>372</v>
      </c>
      <c r="F7264" s="84">
        <f t="shared" si="647"/>
        <v>437.4798</v>
      </c>
      <c r="G7264" s="95" t="s">
        <v>246</v>
      </c>
      <c r="H7264" s="69"/>
      <c r="I7264" s="76"/>
      <c r="J7264" s="76"/>
      <c r="K7264" s="88"/>
      <c r="N7264" s="18"/>
      <c r="P7264" s="4">
        <v>160.0</v>
      </c>
      <c r="Q7264" s="4"/>
      <c r="R7264" s="4"/>
      <c r="S7264" s="21"/>
      <c r="T7264" s="21"/>
      <c r="V7264" s="89"/>
      <c r="Z7264" s="73"/>
      <c r="AA7264" s="73">
        <v>4.999342191816865</v>
      </c>
      <c r="AB7264" s="4"/>
      <c r="AC7264" s="74"/>
      <c r="AD7264" s="75"/>
      <c r="AE7264" s="75"/>
      <c r="AF7264" s="76"/>
      <c r="AJ7264" s="90">
        <v>2301029.0</v>
      </c>
      <c r="AK7264" s="18"/>
      <c r="AL7264" s="18">
        <f t="shared" si="648"/>
        <v>0</v>
      </c>
      <c r="AO7264" s="8">
        <v>9.82486702328302</v>
      </c>
      <c r="AT7264" s="18"/>
      <c r="AU7264" s="91"/>
    </row>
    <row r="7265" ht="12.0" customHeight="1">
      <c r="A7265" s="97">
        <v>5506030.0</v>
      </c>
      <c r="B7265" s="92" t="s">
        <v>7835</v>
      </c>
      <c r="C7265" s="81" t="str">
        <f t="shared" si="646"/>
        <v/>
      </c>
      <c r="D7265" s="82">
        <v>494.86</v>
      </c>
      <c r="E7265" s="94" t="s">
        <v>245</v>
      </c>
      <c r="F7265" s="84">
        <f t="shared" si="647"/>
        <v>603.7292</v>
      </c>
      <c r="G7265" s="95" t="s">
        <v>246</v>
      </c>
      <c r="H7265" s="69"/>
      <c r="I7265" s="187" t="s">
        <v>7836</v>
      </c>
      <c r="J7265" s="76"/>
      <c r="K7265" s="88"/>
      <c r="N7265" s="18"/>
      <c r="P7265" s="4">
        <v>160.0</v>
      </c>
      <c r="Q7265" s="4"/>
      <c r="R7265" s="4"/>
      <c r="S7265" s="21"/>
      <c r="T7265" s="21"/>
      <c r="V7265" s="89"/>
      <c r="Z7265" s="73"/>
      <c r="AA7265" s="73">
        <v>10.000635566289574</v>
      </c>
      <c r="AB7265" s="4"/>
      <c r="AC7265" s="74"/>
      <c r="AD7265" s="75"/>
      <c r="AE7265" s="75"/>
      <c r="AF7265" s="76"/>
      <c r="AJ7265" s="90">
        <v>2301030.0</v>
      </c>
      <c r="AK7265" s="18"/>
      <c r="AL7265" s="18">
        <f t="shared" si="648"/>
        <v>0</v>
      </c>
      <c r="AO7265" s="8">
        <v>1.2944213105415205</v>
      </c>
      <c r="AT7265" s="18"/>
      <c r="AU7265" s="91"/>
    </row>
    <row r="7266" ht="12.0" customHeight="1">
      <c r="A7266" s="97">
        <v>5506031.0</v>
      </c>
      <c r="B7266" s="92" t="s">
        <v>7837</v>
      </c>
      <c r="C7266" s="81" t="str">
        <f t="shared" si="646"/>
        <v/>
      </c>
      <c r="D7266" s="82">
        <v>494.86</v>
      </c>
      <c r="E7266" s="94" t="s">
        <v>245</v>
      </c>
      <c r="F7266" s="84">
        <f t="shared" si="647"/>
        <v>603.7292</v>
      </c>
      <c r="G7266" s="95" t="s">
        <v>246</v>
      </c>
      <c r="H7266" s="69"/>
      <c r="I7266" s="188"/>
      <c r="J7266" s="76"/>
      <c r="K7266" s="88"/>
      <c r="N7266" s="18"/>
      <c r="P7266" s="4">
        <v>160.0</v>
      </c>
      <c r="Q7266" s="4"/>
      <c r="R7266" s="4"/>
      <c r="S7266" s="21"/>
      <c r="T7266" s="21"/>
      <c r="V7266" s="89"/>
      <c r="Z7266" s="73"/>
      <c r="AA7266" s="73">
        <v>10.000635566289574</v>
      </c>
      <c r="AB7266" s="4"/>
      <c r="AC7266" s="74"/>
      <c r="AD7266" s="75"/>
      <c r="AE7266" s="75"/>
      <c r="AF7266" s="76"/>
      <c r="AJ7266" s="90">
        <v>2301031.0</v>
      </c>
      <c r="AK7266" s="18"/>
      <c r="AL7266" s="18">
        <f t="shared" si="648"/>
        <v>0</v>
      </c>
      <c r="AO7266" s="8">
        <v>0.8629475403610136</v>
      </c>
      <c r="AT7266" s="18"/>
      <c r="AU7266" s="91"/>
    </row>
    <row r="7267" ht="12.0" customHeight="1">
      <c r="A7267" s="97">
        <v>5506032.0</v>
      </c>
      <c r="B7267" s="92" t="s">
        <v>7838</v>
      </c>
      <c r="C7267" s="81" t="str">
        <f t="shared" si="646"/>
        <v/>
      </c>
      <c r="D7267" s="82">
        <v>539.25</v>
      </c>
      <c r="E7267" s="94" t="s">
        <v>245</v>
      </c>
      <c r="F7267" s="84">
        <f t="shared" si="647"/>
        <v>657.885</v>
      </c>
      <c r="G7267" s="95" t="s">
        <v>246</v>
      </c>
      <c r="H7267" s="69"/>
      <c r="I7267" s="76"/>
      <c r="J7267" s="76"/>
      <c r="K7267" s="88"/>
      <c r="N7267" s="18"/>
      <c r="P7267" s="4">
        <v>160.0</v>
      </c>
      <c r="Q7267" s="4"/>
      <c r="R7267" s="4"/>
      <c r="S7267" s="21"/>
      <c r="T7267" s="21"/>
      <c r="V7267" s="89"/>
      <c r="Z7267" s="73"/>
      <c r="AA7267" s="73">
        <v>9.999708378291686</v>
      </c>
      <c r="AB7267" s="4"/>
      <c r="AC7267" s="74"/>
      <c r="AD7267" s="75"/>
      <c r="AE7267" s="75"/>
      <c r="AF7267" s="76"/>
      <c r="AJ7267" s="90">
        <v>2301032.0</v>
      </c>
      <c r="AK7267" s="18"/>
      <c r="AL7267" s="18">
        <f t="shared" si="648"/>
        <v>0</v>
      </c>
      <c r="AO7267" s="8">
        <v>7.466560567015959</v>
      </c>
      <c r="AT7267" s="18"/>
      <c r="AU7267" s="91"/>
    </row>
    <row r="7268" ht="12.0" customHeight="1">
      <c r="A7268" s="97">
        <v>2301033.0</v>
      </c>
      <c r="B7268" s="92" t="s">
        <v>7839</v>
      </c>
      <c r="C7268" s="81" t="str">
        <f t="shared" si="646"/>
        <v/>
      </c>
      <c r="D7268" s="82">
        <v>243.65</v>
      </c>
      <c r="E7268" s="83" t="s">
        <v>245</v>
      </c>
      <c r="F7268" s="127">
        <f t="shared" si="647"/>
        <v>297.253</v>
      </c>
      <c r="G7268" s="95" t="s">
        <v>246</v>
      </c>
      <c r="H7268" s="69"/>
      <c r="I7268" s="76"/>
      <c r="J7268" s="76"/>
      <c r="K7268" s="88"/>
      <c r="N7268" s="18"/>
      <c r="P7268" s="4">
        <v>160.0</v>
      </c>
      <c r="Q7268" s="4"/>
      <c r="R7268" s="4"/>
      <c r="S7268" s="21"/>
      <c r="T7268" s="21"/>
      <c r="V7268" s="89"/>
      <c r="Z7268" s="73"/>
      <c r="AA7268" s="73">
        <v>0.0</v>
      </c>
      <c r="AB7268" s="4"/>
      <c r="AC7268" s="74"/>
      <c r="AD7268" s="75"/>
      <c r="AE7268" s="75"/>
      <c r="AF7268" s="76"/>
      <c r="AJ7268" s="90"/>
      <c r="AK7268" s="18"/>
      <c r="AL7268" s="18">
        <f t="shared" si="648"/>
        <v>0</v>
      </c>
      <c r="AO7268" s="8">
        <v>30.10036713049766</v>
      </c>
      <c r="AT7268" s="18"/>
      <c r="AU7268" s="91"/>
    </row>
    <row r="7269" ht="12.0" customHeight="1">
      <c r="A7269" s="97">
        <v>5506034.0</v>
      </c>
      <c r="B7269" s="92" t="s">
        <v>7840</v>
      </c>
      <c r="C7269" s="81" t="str">
        <f t="shared" si="646"/>
        <v/>
      </c>
      <c r="D7269" s="82">
        <v>977.9</v>
      </c>
      <c r="E7269" s="94" t="s">
        <v>245</v>
      </c>
      <c r="F7269" s="84">
        <f t="shared" si="647"/>
        <v>1193.038</v>
      </c>
      <c r="G7269" s="95" t="s">
        <v>246</v>
      </c>
      <c r="H7269" s="69"/>
      <c r="I7269" s="76"/>
      <c r="J7269" s="76"/>
      <c r="K7269" s="88"/>
      <c r="N7269" s="18"/>
      <c r="P7269" s="4">
        <v>160.0</v>
      </c>
      <c r="Q7269" s="4"/>
      <c r="R7269" s="4"/>
      <c r="S7269" s="21"/>
      <c r="T7269" s="21"/>
      <c r="V7269" s="89"/>
      <c r="Z7269" s="73"/>
      <c r="AA7269" s="73">
        <v>9.9991959475758</v>
      </c>
      <c r="AB7269" s="4"/>
      <c r="AC7269" s="74"/>
      <c r="AD7269" s="75"/>
      <c r="AE7269" s="75"/>
      <c r="AF7269" s="76"/>
      <c r="AJ7269" s="90">
        <v>2301034.0</v>
      </c>
      <c r="AK7269" s="18"/>
      <c r="AL7269" s="18">
        <f t="shared" si="648"/>
        <v>0</v>
      </c>
      <c r="AO7269" s="8">
        <v>0.7390081061280314</v>
      </c>
      <c r="AT7269" s="18"/>
      <c r="AU7269" s="91"/>
    </row>
    <row r="7270" ht="12.0" customHeight="1">
      <c r="A7270" s="97">
        <v>5506035.0</v>
      </c>
      <c r="B7270" s="92" t="s">
        <v>7841</v>
      </c>
      <c r="C7270" s="81" t="str">
        <f t="shared" si="646"/>
        <v/>
      </c>
      <c r="D7270" s="82">
        <v>977.9</v>
      </c>
      <c r="E7270" s="94" t="s">
        <v>245</v>
      </c>
      <c r="F7270" s="84">
        <f t="shared" si="647"/>
        <v>1193.038</v>
      </c>
      <c r="G7270" s="95" t="s">
        <v>246</v>
      </c>
      <c r="H7270" s="69"/>
      <c r="I7270" s="76"/>
      <c r="J7270" s="76"/>
      <c r="K7270" s="88"/>
      <c r="N7270" s="18"/>
      <c r="P7270" s="4">
        <v>160.0</v>
      </c>
      <c r="Q7270" s="4"/>
      <c r="R7270" s="4"/>
      <c r="S7270" s="21"/>
      <c r="T7270" s="21"/>
      <c r="V7270" s="89"/>
      <c r="Z7270" s="73"/>
      <c r="AA7270" s="73">
        <v>9.9991959475758</v>
      </c>
      <c r="AB7270" s="4"/>
      <c r="AC7270" s="74"/>
      <c r="AD7270" s="75"/>
      <c r="AE7270" s="75"/>
      <c r="AF7270" s="76"/>
      <c r="AJ7270" s="90">
        <v>2301035.0</v>
      </c>
      <c r="AK7270" s="18"/>
      <c r="AL7270" s="18">
        <f t="shared" si="648"/>
        <v>0</v>
      </c>
      <c r="AO7270" s="8">
        <v>0.5337280766480227</v>
      </c>
      <c r="AT7270" s="18"/>
      <c r="AU7270" s="91"/>
    </row>
    <row r="7271" ht="12.0" customHeight="1">
      <c r="A7271" s="97">
        <v>5506036.0</v>
      </c>
      <c r="B7271" s="92" t="s">
        <v>7842</v>
      </c>
      <c r="C7271" s="81" t="str">
        <f t="shared" si="646"/>
        <v/>
      </c>
      <c r="D7271" s="82">
        <v>554.8</v>
      </c>
      <c r="E7271" s="94" t="s">
        <v>372</v>
      </c>
      <c r="F7271" s="84">
        <f t="shared" si="647"/>
        <v>676.856</v>
      </c>
      <c r="G7271" s="95" t="s">
        <v>246</v>
      </c>
      <c r="H7271" s="69"/>
      <c r="I7271" s="76"/>
      <c r="J7271" s="76"/>
      <c r="K7271" s="88"/>
      <c r="N7271" s="18"/>
      <c r="P7271" s="4">
        <v>160.0</v>
      </c>
      <c r="Q7271" s="4"/>
      <c r="R7271" s="4"/>
      <c r="S7271" s="21"/>
      <c r="T7271" s="21"/>
      <c r="V7271" s="89"/>
      <c r="Z7271" s="73"/>
      <c r="AA7271" s="73">
        <v>0.0</v>
      </c>
      <c r="AB7271" s="4"/>
      <c r="AC7271" s="74"/>
      <c r="AD7271" s="75"/>
      <c r="AE7271" s="75"/>
      <c r="AF7271" s="76"/>
      <c r="AJ7271" s="90">
        <v>2301036.0</v>
      </c>
      <c r="AK7271" s="18"/>
      <c r="AL7271" s="18">
        <f t="shared" si="648"/>
        <v>0</v>
      </c>
      <c r="AO7271" s="8">
        <v>50.80122027333389</v>
      </c>
      <c r="AT7271" s="18"/>
      <c r="AU7271" s="91"/>
    </row>
    <row r="7272" ht="12.0" customHeight="1">
      <c r="A7272" s="109">
        <v>2301037.0</v>
      </c>
      <c r="B7272" s="110" t="s">
        <v>7843</v>
      </c>
      <c r="C7272" s="81" t="str">
        <f t="shared" si="646"/>
        <v/>
      </c>
      <c r="D7272" s="82">
        <v>471.19</v>
      </c>
      <c r="E7272" s="83" t="s">
        <v>245</v>
      </c>
      <c r="F7272" s="183">
        <f t="shared" si="647"/>
        <v>574.8518</v>
      </c>
      <c r="G7272" s="112" t="s">
        <v>246</v>
      </c>
      <c r="H7272" s="69"/>
      <c r="I7272" s="76"/>
      <c r="J7272" s="76"/>
      <c r="K7272" s="88"/>
      <c r="N7272" s="18"/>
      <c r="P7272" s="4">
        <v>160.0</v>
      </c>
      <c r="Q7272" s="4"/>
      <c r="R7272" s="4"/>
      <c r="S7272" s="21"/>
      <c r="T7272" s="21"/>
      <c r="V7272" s="89"/>
      <c r="Z7272" s="73"/>
      <c r="AA7272" s="73">
        <v>0.0</v>
      </c>
      <c r="AB7272" s="4"/>
      <c r="AC7272" s="74"/>
      <c r="AD7272" s="75"/>
      <c r="AE7272" s="75"/>
      <c r="AF7272" s="76"/>
      <c r="AJ7272" s="90"/>
      <c r="AK7272" s="18"/>
      <c r="AL7272" s="18">
        <f t="shared" si="648"/>
        <v>0</v>
      </c>
      <c r="AO7272" s="8">
        <v>36.31774949908409</v>
      </c>
      <c r="AT7272" s="18"/>
      <c r="AU7272" s="91"/>
    </row>
    <row r="7273" ht="75.0" customHeight="1">
      <c r="A7273" s="62">
        <v>282.0</v>
      </c>
      <c r="B7273" s="113" t="s">
        <v>7844</v>
      </c>
      <c r="C7273" s="66"/>
      <c r="D7273" s="82"/>
      <c r="E7273" s="66"/>
      <c r="F7273" s="114"/>
      <c r="G7273" s="68"/>
      <c r="H7273" s="69"/>
      <c r="I7273" s="70">
        <v>0.0</v>
      </c>
      <c r="J7273" s="71"/>
      <c r="K7273" s="71"/>
      <c r="N7273" s="18"/>
      <c r="P7273" s="4">
        <v>161.0</v>
      </c>
      <c r="Q7273" s="4"/>
      <c r="R7273" s="5"/>
      <c r="S7273" s="21"/>
      <c r="T7273" s="21"/>
      <c r="V7273" s="72"/>
      <c r="Z7273" s="73"/>
      <c r="AA7273" s="73"/>
      <c r="AB7273" s="4"/>
      <c r="AC7273" s="74"/>
      <c r="AD7273" s="75"/>
      <c r="AE7273" s="75"/>
      <c r="AF7273" s="76"/>
      <c r="AJ7273" s="90"/>
      <c r="AK7273" s="18"/>
      <c r="AL7273" s="18"/>
      <c r="AT7273" s="18"/>
      <c r="AU7273" s="91"/>
    </row>
    <row r="7274" ht="12.0" customHeight="1">
      <c r="A7274" s="115">
        <v>2301001.0</v>
      </c>
      <c r="B7274" s="80" t="s">
        <v>7845</v>
      </c>
      <c r="C7274" s="81" t="str">
        <f t="shared" ref="C7274:C7287" si="649">IF(MROUND(AL7274/(AO7274*F7274),1)=0,"",MROUND(AL7274/(AO7274*F7274),1))</f>
        <v/>
      </c>
      <c r="D7274" s="82">
        <v>84.27</v>
      </c>
      <c r="E7274" s="83" t="s">
        <v>245</v>
      </c>
      <c r="F7274" s="127">
        <f t="shared" ref="F7274:F7287" si="650">D7274*1.22</f>
        <v>102.8094</v>
      </c>
      <c r="G7274" s="85" t="s">
        <v>246</v>
      </c>
      <c r="H7274" s="69"/>
      <c r="I7274" s="87" t="s">
        <v>3674</v>
      </c>
      <c r="J7274" s="76"/>
      <c r="K7274" s="88"/>
      <c r="N7274" s="18"/>
      <c r="P7274" s="4">
        <v>161.0</v>
      </c>
      <c r="Q7274" s="4"/>
      <c r="R7274" s="4"/>
      <c r="S7274" s="21"/>
      <c r="T7274" s="21"/>
      <c r="V7274" s="89"/>
      <c r="Z7274" s="73"/>
      <c r="AA7274" s="73">
        <v>0.0</v>
      </c>
      <c r="AB7274" s="4"/>
      <c r="AC7274" s="74"/>
      <c r="AD7274" s="75"/>
      <c r="AE7274" s="75"/>
      <c r="AF7274" s="76"/>
      <c r="AJ7274" s="90"/>
      <c r="AK7274" s="18"/>
      <c r="AL7274" s="18">
        <f t="shared" ref="AL7274:AL7287" si="651">$I$7273/14</f>
        <v>0</v>
      </c>
      <c r="AO7274" s="8">
        <v>1.5127881862523624</v>
      </c>
      <c r="AT7274" s="18"/>
      <c r="AU7274" s="91"/>
    </row>
    <row r="7275" ht="12.0" customHeight="1">
      <c r="A7275" s="97">
        <v>2301002.0</v>
      </c>
      <c r="B7275" s="92" t="s">
        <v>7846</v>
      </c>
      <c r="C7275" s="81" t="str">
        <f t="shared" si="649"/>
        <v/>
      </c>
      <c r="D7275" s="82">
        <v>100.78</v>
      </c>
      <c r="E7275" s="94" t="s">
        <v>372</v>
      </c>
      <c r="F7275" s="84">
        <f t="shared" si="650"/>
        <v>122.9516</v>
      </c>
      <c r="G7275" s="95" t="s">
        <v>246</v>
      </c>
      <c r="H7275" s="69"/>
      <c r="I7275" s="187" t="s">
        <v>7847</v>
      </c>
      <c r="J7275" s="76"/>
      <c r="K7275" s="88"/>
      <c r="N7275" s="18"/>
      <c r="P7275" s="4">
        <v>161.0</v>
      </c>
      <c r="Q7275" s="4"/>
      <c r="R7275" s="4"/>
      <c r="S7275" s="21"/>
      <c r="T7275" s="21"/>
      <c r="V7275" s="89"/>
      <c r="Z7275" s="73"/>
      <c r="AA7275" s="73">
        <v>0.0</v>
      </c>
      <c r="AB7275" s="4"/>
      <c r="AC7275" s="74"/>
      <c r="AD7275" s="75"/>
      <c r="AE7275" s="75"/>
      <c r="AF7275" s="76"/>
      <c r="AJ7275" s="90"/>
      <c r="AK7275" s="18"/>
      <c r="AL7275" s="18">
        <f t="shared" si="651"/>
        <v>0</v>
      </c>
      <c r="AO7275" s="8">
        <v>29.0940780956161</v>
      </c>
      <c r="AT7275" s="18"/>
      <c r="AU7275" s="91"/>
    </row>
    <row r="7276" ht="12.0" customHeight="1">
      <c r="A7276" s="115">
        <v>2301003.0</v>
      </c>
      <c r="B7276" s="92" t="s">
        <v>7848</v>
      </c>
      <c r="C7276" s="81" t="str">
        <f t="shared" si="649"/>
        <v/>
      </c>
      <c r="D7276" s="82">
        <v>84.27</v>
      </c>
      <c r="E7276" s="83" t="s">
        <v>245</v>
      </c>
      <c r="F7276" s="127">
        <f t="shared" si="650"/>
        <v>102.8094</v>
      </c>
      <c r="G7276" s="95" t="s">
        <v>246</v>
      </c>
      <c r="H7276" s="69"/>
      <c r="I7276" s="188"/>
      <c r="J7276" s="76"/>
      <c r="K7276" s="88"/>
      <c r="N7276" s="18"/>
      <c r="P7276" s="4">
        <v>161.0</v>
      </c>
      <c r="Q7276" s="4"/>
      <c r="R7276" s="4"/>
      <c r="S7276" s="21"/>
      <c r="T7276" s="21"/>
      <c r="V7276" s="89"/>
      <c r="Z7276" s="73"/>
      <c r="AA7276" s="73">
        <v>0.0</v>
      </c>
      <c r="AB7276" s="4"/>
      <c r="AC7276" s="74"/>
      <c r="AD7276" s="75"/>
      <c r="AE7276" s="75"/>
      <c r="AF7276" s="76"/>
      <c r="AJ7276" s="90"/>
      <c r="AK7276" s="18"/>
      <c r="AL7276" s="18">
        <f t="shared" si="651"/>
        <v>0</v>
      </c>
      <c r="AO7276" s="8">
        <v>1.65686325160973</v>
      </c>
      <c r="AT7276" s="18"/>
      <c r="AU7276" s="91"/>
    </row>
    <row r="7277" ht="12.0" customHeight="1">
      <c r="A7277" s="115">
        <v>2301004.0</v>
      </c>
      <c r="B7277" s="92" t="s">
        <v>7849</v>
      </c>
      <c r="C7277" s="81" t="str">
        <f t="shared" si="649"/>
        <v/>
      </c>
      <c r="D7277" s="82">
        <v>93.99</v>
      </c>
      <c r="E7277" s="83" t="s">
        <v>245</v>
      </c>
      <c r="F7277" s="127">
        <f t="shared" si="650"/>
        <v>114.6678</v>
      </c>
      <c r="G7277" s="95" t="s">
        <v>246</v>
      </c>
      <c r="H7277" s="69"/>
      <c r="I7277" s="76"/>
      <c r="J7277" s="76"/>
      <c r="K7277" s="88"/>
      <c r="N7277" s="18"/>
      <c r="P7277" s="4">
        <v>161.0</v>
      </c>
      <c r="Q7277" s="4"/>
      <c r="R7277" s="4"/>
      <c r="S7277" s="21"/>
      <c r="T7277" s="21"/>
      <c r="V7277" s="89"/>
      <c r="Z7277" s="73"/>
      <c r="AA7277" s="73">
        <v>0.0</v>
      </c>
      <c r="AB7277" s="4"/>
      <c r="AC7277" s="74"/>
      <c r="AD7277" s="75"/>
      <c r="AE7277" s="75"/>
      <c r="AF7277" s="76"/>
      <c r="AJ7277" s="90"/>
      <c r="AK7277" s="18"/>
      <c r="AL7277" s="18">
        <f t="shared" si="651"/>
        <v>0</v>
      </c>
      <c r="AO7277" s="8">
        <v>2.399683428250297</v>
      </c>
      <c r="AT7277" s="18"/>
      <c r="AU7277" s="91"/>
    </row>
    <row r="7278" ht="12.0" customHeight="1">
      <c r="A7278" s="115">
        <v>2301005.0</v>
      </c>
      <c r="B7278" s="92" t="s">
        <v>7850</v>
      </c>
      <c r="C7278" s="81" t="str">
        <f t="shared" si="649"/>
        <v/>
      </c>
      <c r="D7278" s="82">
        <v>93.99</v>
      </c>
      <c r="E7278" s="83" t="s">
        <v>245</v>
      </c>
      <c r="F7278" s="127">
        <f t="shared" si="650"/>
        <v>114.6678</v>
      </c>
      <c r="G7278" s="95" t="s">
        <v>246</v>
      </c>
      <c r="H7278" s="69"/>
      <c r="I7278" s="187" t="s">
        <v>7851</v>
      </c>
      <c r="J7278" s="76"/>
      <c r="K7278" s="88"/>
      <c r="N7278" s="18"/>
      <c r="P7278" s="4">
        <v>161.0</v>
      </c>
      <c r="Q7278" s="4"/>
      <c r="R7278" s="4"/>
      <c r="S7278" s="21"/>
      <c r="T7278" s="21"/>
      <c r="V7278" s="89"/>
      <c r="Z7278" s="73"/>
      <c r="AA7278" s="73">
        <v>0.0</v>
      </c>
      <c r="AB7278" s="4"/>
      <c r="AC7278" s="74"/>
      <c r="AD7278" s="75"/>
      <c r="AE7278" s="75"/>
      <c r="AF7278" s="76"/>
      <c r="AJ7278" s="90"/>
      <c r="AK7278" s="18"/>
      <c r="AL7278" s="18">
        <f t="shared" si="651"/>
        <v>0</v>
      </c>
      <c r="AO7278" s="8">
        <v>1.4179947530569939</v>
      </c>
      <c r="AT7278" s="18"/>
      <c r="AU7278" s="91"/>
    </row>
    <row r="7279" ht="12.0" customHeight="1">
      <c r="A7279" s="97">
        <v>2301006.0</v>
      </c>
      <c r="B7279" s="92" t="s">
        <v>7852</v>
      </c>
      <c r="C7279" s="81" t="str">
        <f t="shared" si="649"/>
        <v/>
      </c>
      <c r="D7279" s="82">
        <v>117.57</v>
      </c>
      <c r="E7279" s="94" t="s">
        <v>245</v>
      </c>
      <c r="F7279" s="84">
        <f t="shared" si="650"/>
        <v>143.4354</v>
      </c>
      <c r="G7279" s="95" t="s">
        <v>246</v>
      </c>
      <c r="H7279" s="69"/>
      <c r="I7279" s="188"/>
      <c r="J7279" s="76"/>
      <c r="K7279" s="88"/>
      <c r="N7279" s="18"/>
      <c r="P7279" s="4">
        <v>161.0</v>
      </c>
      <c r="Q7279" s="4"/>
      <c r="R7279" s="4"/>
      <c r="S7279" s="21"/>
      <c r="T7279" s="21"/>
      <c r="V7279" s="89"/>
      <c r="Z7279" s="73"/>
      <c r="AA7279" s="73">
        <v>0.0</v>
      </c>
      <c r="AB7279" s="4"/>
      <c r="AC7279" s="74"/>
      <c r="AD7279" s="75"/>
      <c r="AE7279" s="75"/>
      <c r="AF7279" s="76"/>
      <c r="AJ7279" s="90"/>
      <c r="AK7279" s="18"/>
      <c r="AL7279" s="18">
        <f t="shared" si="651"/>
        <v>0</v>
      </c>
      <c r="AO7279" s="8">
        <v>0.6082730559015577</v>
      </c>
      <c r="AT7279" s="18"/>
      <c r="AU7279" s="91"/>
    </row>
    <row r="7280" ht="12.0" customHeight="1">
      <c r="A7280" s="97">
        <v>2301007.0</v>
      </c>
      <c r="B7280" s="92" t="s">
        <v>7853</v>
      </c>
      <c r="C7280" s="81" t="str">
        <f t="shared" si="649"/>
        <v/>
      </c>
      <c r="D7280" s="82">
        <v>117.57</v>
      </c>
      <c r="E7280" s="94" t="s">
        <v>372</v>
      </c>
      <c r="F7280" s="84">
        <f t="shared" si="650"/>
        <v>143.4354</v>
      </c>
      <c r="G7280" s="95" t="s">
        <v>246</v>
      </c>
      <c r="H7280" s="69"/>
      <c r="I7280" s="76"/>
      <c r="J7280" s="76"/>
      <c r="K7280" s="88"/>
      <c r="N7280" s="18"/>
      <c r="P7280" s="4">
        <v>161.0</v>
      </c>
      <c r="Q7280" s="4"/>
      <c r="R7280" s="4"/>
      <c r="S7280" s="21"/>
      <c r="T7280" s="21"/>
      <c r="V7280" s="89"/>
      <c r="Z7280" s="73"/>
      <c r="AA7280" s="73">
        <v>0.0</v>
      </c>
      <c r="AB7280" s="4"/>
      <c r="AC7280" s="74"/>
      <c r="AD7280" s="75"/>
      <c r="AE7280" s="75"/>
      <c r="AF7280" s="76"/>
      <c r="AJ7280" s="90"/>
      <c r="AK7280" s="18"/>
      <c r="AL7280" s="18">
        <f t="shared" si="651"/>
        <v>0</v>
      </c>
      <c r="AO7280" s="8">
        <v>0.5542043398214191</v>
      </c>
      <c r="AT7280" s="18"/>
      <c r="AU7280" s="91"/>
    </row>
    <row r="7281" ht="12.0" customHeight="1">
      <c r="A7281" s="115">
        <v>2301008.0</v>
      </c>
      <c r="B7281" s="92" t="s">
        <v>7854</v>
      </c>
      <c r="C7281" s="81" t="str">
        <f t="shared" si="649"/>
        <v/>
      </c>
      <c r="D7281" s="82">
        <v>135.04</v>
      </c>
      <c r="E7281" s="83" t="s">
        <v>245</v>
      </c>
      <c r="F7281" s="127">
        <f t="shared" si="650"/>
        <v>164.7488</v>
      </c>
      <c r="G7281" s="95" t="s">
        <v>246</v>
      </c>
      <c r="H7281" s="69"/>
      <c r="I7281" s="87" t="s">
        <v>1735</v>
      </c>
      <c r="J7281" s="76"/>
      <c r="K7281" s="88"/>
      <c r="N7281" s="18"/>
      <c r="P7281" s="4">
        <v>161.0</v>
      </c>
      <c r="Q7281" s="4"/>
      <c r="R7281" s="4"/>
      <c r="S7281" s="21"/>
      <c r="T7281" s="21"/>
      <c r="V7281" s="89"/>
      <c r="Z7281" s="73"/>
      <c r="AA7281" s="73">
        <v>0.0</v>
      </c>
      <c r="AB7281" s="4"/>
      <c r="AC7281" s="74"/>
      <c r="AD7281" s="75"/>
      <c r="AE7281" s="75"/>
      <c r="AF7281" s="76"/>
      <c r="AJ7281" s="90"/>
      <c r="AK7281" s="18"/>
      <c r="AL7281" s="18">
        <f t="shared" si="651"/>
        <v>0</v>
      </c>
      <c r="AO7281" s="8">
        <v>1.3570521653196232</v>
      </c>
      <c r="AT7281" s="18"/>
      <c r="AU7281" s="91"/>
    </row>
    <row r="7282" ht="12.0" customHeight="1">
      <c r="A7282" s="115">
        <v>2301009.0</v>
      </c>
      <c r="B7282" s="92" t="s">
        <v>7855</v>
      </c>
      <c r="C7282" s="81" t="str">
        <f t="shared" si="649"/>
        <v/>
      </c>
      <c r="D7282" s="82">
        <v>135.04</v>
      </c>
      <c r="E7282" s="83" t="s">
        <v>245</v>
      </c>
      <c r="F7282" s="127">
        <f t="shared" si="650"/>
        <v>164.7488</v>
      </c>
      <c r="G7282" s="95" t="s">
        <v>246</v>
      </c>
      <c r="H7282" s="69"/>
      <c r="I7282" s="187" t="s">
        <v>7856</v>
      </c>
      <c r="J7282" s="76"/>
      <c r="K7282" s="88"/>
      <c r="N7282" s="18"/>
      <c r="P7282" s="4">
        <v>161.0</v>
      </c>
      <c r="Q7282" s="4"/>
      <c r="R7282" s="4"/>
      <c r="S7282" s="21"/>
      <c r="T7282" s="21"/>
      <c r="V7282" s="89"/>
      <c r="Z7282" s="73"/>
      <c r="AA7282" s="73">
        <v>0.0</v>
      </c>
      <c r="AB7282" s="4"/>
      <c r="AC7282" s="74"/>
      <c r="AD7282" s="75"/>
      <c r="AE7282" s="75"/>
      <c r="AF7282" s="76"/>
      <c r="AJ7282" s="90"/>
      <c r="AK7282" s="18"/>
      <c r="AL7282" s="18">
        <f t="shared" si="651"/>
        <v>0</v>
      </c>
      <c r="AO7282" s="8">
        <v>1.1427807707954725</v>
      </c>
      <c r="AT7282" s="18"/>
      <c r="AU7282" s="91"/>
    </row>
    <row r="7283" ht="12.0" customHeight="1">
      <c r="A7283" s="115">
        <v>2301010.0</v>
      </c>
      <c r="B7283" s="92" t="s">
        <v>7857</v>
      </c>
      <c r="C7283" s="81" t="str">
        <f t="shared" si="649"/>
        <v/>
      </c>
      <c r="D7283" s="82">
        <v>135.04</v>
      </c>
      <c r="E7283" s="83" t="s">
        <v>245</v>
      </c>
      <c r="F7283" s="127">
        <f t="shared" si="650"/>
        <v>164.7488</v>
      </c>
      <c r="G7283" s="95" t="s">
        <v>246</v>
      </c>
      <c r="H7283" s="69"/>
      <c r="I7283" s="188"/>
      <c r="J7283" s="76"/>
      <c r="K7283" s="88"/>
      <c r="N7283" s="18"/>
      <c r="P7283" s="4">
        <v>161.0</v>
      </c>
      <c r="Q7283" s="4"/>
      <c r="R7283" s="4"/>
      <c r="S7283" s="21"/>
      <c r="T7283" s="21"/>
      <c r="V7283" s="89"/>
      <c r="Z7283" s="73"/>
      <c r="AA7283" s="73">
        <v>0.0</v>
      </c>
      <c r="AB7283" s="4"/>
      <c r="AC7283" s="74"/>
      <c r="AD7283" s="75"/>
      <c r="AE7283" s="75"/>
      <c r="AF7283" s="76"/>
      <c r="AJ7283" s="90"/>
      <c r="AK7283" s="18"/>
      <c r="AL7283" s="18">
        <f t="shared" si="651"/>
        <v>0</v>
      </c>
      <c r="AO7283" s="8">
        <v>0.7004140208101283</v>
      </c>
      <c r="AT7283" s="18"/>
      <c r="AU7283" s="91"/>
    </row>
    <row r="7284" ht="12.0" customHeight="1">
      <c r="A7284" s="97">
        <v>2301011.0</v>
      </c>
      <c r="B7284" s="92" t="s">
        <v>7858</v>
      </c>
      <c r="C7284" s="81" t="str">
        <f t="shared" si="649"/>
        <v/>
      </c>
      <c r="D7284" s="82">
        <v>256.5</v>
      </c>
      <c r="E7284" s="94"/>
      <c r="F7284" s="84">
        <f t="shared" si="650"/>
        <v>312.93</v>
      </c>
      <c r="G7284" s="95" t="s">
        <v>246</v>
      </c>
      <c r="H7284" s="69"/>
      <c r="I7284" s="76"/>
      <c r="J7284" s="76"/>
      <c r="K7284" s="88"/>
      <c r="N7284" s="18"/>
      <c r="P7284" s="4">
        <v>161.0</v>
      </c>
      <c r="Q7284" s="4"/>
      <c r="R7284" s="4"/>
      <c r="S7284" s="21"/>
      <c r="T7284" s="21"/>
      <c r="V7284" s="89"/>
      <c r="Z7284" s="73"/>
      <c r="AA7284" s="73">
        <v>0.0</v>
      </c>
      <c r="AB7284" s="4"/>
      <c r="AC7284" s="74"/>
      <c r="AD7284" s="75"/>
      <c r="AE7284" s="75"/>
      <c r="AF7284" s="76"/>
      <c r="AJ7284" s="90"/>
      <c r="AK7284" s="18"/>
      <c r="AL7284" s="18">
        <f t="shared" si="651"/>
        <v>0</v>
      </c>
      <c r="AO7284" s="8">
        <v>11.431193725053374</v>
      </c>
      <c r="AT7284" s="18"/>
      <c r="AU7284" s="91"/>
    </row>
    <row r="7285" ht="12.0" customHeight="1">
      <c r="A7285" s="115">
        <v>2301012.0</v>
      </c>
      <c r="B7285" s="92" t="s">
        <v>7859</v>
      </c>
      <c r="C7285" s="81" t="str">
        <f t="shared" si="649"/>
        <v/>
      </c>
      <c r="D7285" s="82">
        <v>220.39</v>
      </c>
      <c r="E7285" s="83" t="s">
        <v>245</v>
      </c>
      <c r="F7285" s="127">
        <f t="shared" si="650"/>
        <v>268.8758</v>
      </c>
      <c r="G7285" s="95" t="s">
        <v>246</v>
      </c>
      <c r="H7285" s="69"/>
      <c r="I7285" s="187" t="s">
        <v>7860</v>
      </c>
      <c r="J7285" s="76"/>
      <c r="K7285" s="88"/>
      <c r="N7285" s="18"/>
      <c r="P7285" s="4">
        <v>161.0</v>
      </c>
      <c r="Q7285" s="4"/>
      <c r="R7285" s="4"/>
      <c r="S7285" s="21"/>
      <c r="T7285" s="21"/>
      <c r="V7285" s="89"/>
      <c r="Z7285" s="73"/>
      <c r="AA7285" s="73">
        <v>0.0</v>
      </c>
      <c r="AB7285" s="4"/>
      <c r="AC7285" s="74"/>
      <c r="AD7285" s="75"/>
      <c r="AE7285" s="75"/>
      <c r="AF7285" s="76"/>
      <c r="AJ7285" s="90"/>
      <c r="AK7285" s="18"/>
      <c r="AL7285" s="18">
        <f t="shared" si="651"/>
        <v>0</v>
      </c>
      <c r="AO7285" s="8">
        <v>0.5321659223152033</v>
      </c>
      <c r="AT7285" s="18"/>
      <c r="AU7285" s="91"/>
    </row>
    <row r="7286" ht="12.0" customHeight="1">
      <c r="A7286" s="115">
        <v>2301013.0</v>
      </c>
      <c r="B7286" s="92" t="s">
        <v>7861</v>
      </c>
      <c r="C7286" s="81" t="str">
        <f t="shared" si="649"/>
        <v/>
      </c>
      <c r="D7286" s="82">
        <v>458.06</v>
      </c>
      <c r="E7286" s="83" t="s">
        <v>372</v>
      </c>
      <c r="F7286" s="127">
        <f t="shared" si="650"/>
        <v>558.8332</v>
      </c>
      <c r="G7286" s="95" t="s">
        <v>246</v>
      </c>
      <c r="H7286" s="69"/>
      <c r="I7286" s="188"/>
      <c r="J7286" s="76"/>
      <c r="K7286" s="88"/>
      <c r="N7286" s="18"/>
      <c r="P7286" s="4">
        <v>161.0</v>
      </c>
      <c r="Q7286" s="4"/>
      <c r="R7286" s="4"/>
      <c r="S7286" s="21"/>
      <c r="T7286" s="21"/>
      <c r="V7286" s="89"/>
      <c r="Z7286" s="73"/>
      <c r="AA7286" s="73">
        <v>0.0</v>
      </c>
      <c r="AB7286" s="4"/>
      <c r="AC7286" s="74"/>
      <c r="AD7286" s="75"/>
      <c r="AE7286" s="75"/>
      <c r="AF7286" s="76"/>
      <c r="AJ7286" s="90"/>
      <c r="AK7286" s="18"/>
      <c r="AL7286" s="18">
        <f t="shared" si="651"/>
        <v>0</v>
      </c>
      <c r="AO7286" s="8">
        <v>0.4000705680582498</v>
      </c>
      <c r="AT7286" s="18"/>
      <c r="AU7286" s="91"/>
    </row>
    <row r="7287" ht="12.0" customHeight="1">
      <c r="A7287" s="115">
        <v>2301014.0</v>
      </c>
      <c r="B7287" s="110" t="s">
        <v>7862</v>
      </c>
      <c r="C7287" s="81" t="str">
        <f t="shared" si="649"/>
        <v/>
      </c>
      <c r="D7287" s="82">
        <v>458.06</v>
      </c>
      <c r="E7287" s="83" t="s">
        <v>245</v>
      </c>
      <c r="F7287" s="183">
        <f t="shared" si="650"/>
        <v>558.8332</v>
      </c>
      <c r="G7287" s="112" t="s">
        <v>246</v>
      </c>
      <c r="H7287" s="69"/>
      <c r="I7287" s="76"/>
      <c r="J7287" s="76"/>
      <c r="K7287" s="88"/>
      <c r="N7287" s="18"/>
      <c r="P7287" s="4">
        <v>161.0</v>
      </c>
      <c r="Q7287" s="4"/>
      <c r="R7287" s="4"/>
      <c r="S7287" s="21"/>
      <c r="T7287" s="21"/>
      <c r="V7287" s="89"/>
      <c r="Z7287" s="73"/>
      <c r="AA7287" s="73">
        <v>0.0</v>
      </c>
      <c r="AB7287" s="4"/>
      <c r="AC7287" s="74"/>
      <c r="AD7287" s="75"/>
      <c r="AE7287" s="75"/>
      <c r="AF7287" s="76"/>
      <c r="AJ7287" s="90"/>
      <c r="AK7287" s="18"/>
      <c r="AL7287" s="18">
        <f t="shared" si="651"/>
        <v>0</v>
      </c>
      <c r="AO7287" s="8">
        <v>1.6002822722329992</v>
      </c>
      <c r="AT7287" s="18"/>
      <c r="AU7287" s="91"/>
    </row>
    <row r="7288" ht="60.0" customHeight="1">
      <c r="A7288" s="62">
        <v>283.0</v>
      </c>
      <c r="B7288" s="113" t="s">
        <v>7863</v>
      </c>
      <c r="C7288" s="66"/>
      <c r="D7288" s="82"/>
      <c r="E7288" s="66"/>
      <c r="F7288" s="114"/>
      <c r="G7288" s="68"/>
      <c r="H7288" s="69"/>
      <c r="I7288" s="70">
        <v>0.0</v>
      </c>
      <c r="J7288" s="71"/>
      <c r="K7288" s="71"/>
      <c r="N7288" s="18"/>
      <c r="P7288" s="4">
        <v>162.0</v>
      </c>
      <c r="Q7288" s="4"/>
      <c r="R7288" s="5"/>
      <c r="S7288" s="21"/>
      <c r="T7288" s="21"/>
      <c r="V7288" s="72"/>
      <c r="Z7288" s="73"/>
      <c r="AA7288" s="73"/>
      <c r="AB7288" s="4"/>
      <c r="AC7288" s="74"/>
      <c r="AD7288" s="75"/>
      <c r="AE7288" s="75"/>
      <c r="AF7288" s="76"/>
      <c r="AJ7288" s="90"/>
      <c r="AK7288" s="18"/>
      <c r="AL7288" s="18"/>
      <c r="AT7288" s="18"/>
      <c r="AU7288" s="91"/>
    </row>
    <row r="7289" ht="12.0" customHeight="1">
      <c r="A7289" s="79">
        <v>5502016.0</v>
      </c>
      <c r="B7289" s="80" t="s">
        <v>7864</v>
      </c>
      <c r="C7289" s="81" t="str">
        <f t="shared" ref="C7289:C7301" si="652">IF(MROUND(AL7289/(AO7289*F7289),1)=0,"",MROUND(AL7289/(AO7289*F7289),1))</f>
        <v/>
      </c>
      <c r="D7289" s="82">
        <v>186.15</v>
      </c>
      <c r="E7289" s="83" t="s">
        <v>245</v>
      </c>
      <c r="F7289" s="84">
        <f t="shared" ref="F7289:F7301" si="653">D7289*1.22</f>
        <v>227.103</v>
      </c>
      <c r="G7289" s="85" t="s">
        <v>246</v>
      </c>
      <c r="H7289" s="69"/>
      <c r="I7289" s="87" t="s">
        <v>3674</v>
      </c>
      <c r="J7289" s="76"/>
      <c r="K7289" s="88"/>
      <c r="N7289" s="18"/>
      <c r="P7289" s="4">
        <v>162.0</v>
      </c>
      <c r="Q7289" s="4"/>
      <c r="R7289" s="4"/>
      <c r="S7289" s="21"/>
      <c r="T7289" s="21"/>
      <c r="V7289" s="89"/>
      <c r="Z7289" s="73"/>
      <c r="AA7289" s="73">
        <v>19.996620765396642</v>
      </c>
      <c r="AB7289" s="4"/>
      <c r="AC7289" s="74"/>
      <c r="AD7289" s="75"/>
      <c r="AE7289" s="75"/>
      <c r="AF7289" s="76"/>
      <c r="AJ7289" s="90">
        <v>4201016.0</v>
      </c>
      <c r="AK7289" s="18"/>
      <c r="AL7289" s="18">
        <f t="shared" ref="AL7289:AL7301" si="654">$I$7288/13</f>
        <v>0</v>
      </c>
      <c r="AO7289" s="8">
        <v>1.2026701519079603</v>
      </c>
      <c r="AT7289" s="18"/>
      <c r="AU7289" s="91"/>
    </row>
    <row r="7290" ht="12.0" customHeight="1">
      <c r="A7290" s="97">
        <v>5502012.0</v>
      </c>
      <c r="B7290" s="92" t="s">
        <v>7865</v>
      </c>
      <c r="C7290" s="81" t="str">
        <f t="shared" si="652"/>
        <v/>
      </c>
      <c r="D7290" s="82">
        <v>195.58</v>
      </c>
      <c r="E7290" s="94" t="s">
        <v>245</v>
      </c>
      <c r="F7290" s="84">
        <f t="shared" si="653"/>
        <v>238.6076</v>
      </c>
      <c r="G7290" s="95" t="s">
        <v>252</v>
      </c>
      <c r="H7290" s="69"/>
      <c r="I7290" s="187" t="s">
        <v>7866</v>
      </c>
      <c r="J7290" s="76"/>
      <c r="K7290" s="88"/>
      <c r="N7290" s="18"/>
      <c r="P7290" s="4">
        <v>162.0</v>
      </c>
      <c r="Q7290" s="4"/>
      <c r="R7290" s="4"/>
      <c r="S7290" s="21"/>
      <c r="T7290" s="21"/>
      <c r="V7290" s="89"/>
      <c r="Z7290" s="73"/>
      <c r="AA7290" s="73">
        <v>19.996783790303127</v>
      </c>
      <c r="AB7290" s="4"/>
      <c r="AC7290" s="74"/>
      <c r="AD7290" s="75"/>
      <c r="AE7290" s="75"/>
      <c r="AF7290" s="76"/>
      <c r="AJ7290" s="90">
        <v>4201012.0</v>
      </c>
      <c r="AK7290" s="18"/>
      <c r="AL7290" s="18">
        <f t="shared" si="654"/>
        <v>0</v>
      </c>
      <c r="AO7290" s="8">
        <v>0.5472082329695449</v>
      </c>
      <c r="AT7290" s="18"/>
      <c r="AU7290" s="91"/>
    </row>
    <row r="7291" ht="12.0" customHeight="1">
      <c r="A7291" s="97">
        <v>5502013.0</v>
      </c>
      <c r="B7291" s="92" t="s">
        <v>7867</v>
      </c>
      <c r="C7291" s="81" t="str">
        <f t="shared" si="652"/>
        <v/>
      </c>
      <c r="D7291" s="82">
        <v>238.56</v>
      </c>
      <c r="E7291" s="94" t="s">
        <v>245</v>
      </c>
      <c r="F7291" s="84">
        <f t="shared" si="653"/>
        <v>291.0432</v>
      </c>
      <c r="G7291" s="95" t="s">
        <v>252</v>
      </c>
      <c r="H7291" s="69"/>
      <c r="I7291" s="188"/>
      <c r="J7291" s="76"/>
      <c r="K7291" s="88"/>
      <c r="N7291" s="18"/>
      <c r="P7291" s="4">
        <v>162.0</v>
      </c>
      <c r="Q7291" s="4"/>
      <c r="R7291" s="4"/>
      <c r="S7291" s="21"/>
      <c r="T7291" s="21"/>
      <c r="V7291" s="89"/>
      <c r="Z7291" s="73"/>
      <c r="AA7291" s="73">
        <v>20.0</v>
      </c>
      <c r="AB7291" s="4"/>
      <c r="AC7291" s="74"/>
      <c r="AD7291" s="75"/>
      <c r="AE7291" s="75"/>
      <c r="AF7291" s="76"/>
      <c r="AJ7291" s="90">
        <v>4201013.0</v>
      </c>
      <c r="AK7291" s="18"/>
      <c r="AL7291" s="18">
        <f t="shared" si="654"/>
        <v>0</v>
      </c>
      <c r="AO7291" s="8">
        <v>1.5327388152674664</v>
      </c>
      <c r="AT7291" s="18"/>
      <c r="AU7291" s="91"/>
    </row>
    <row r="7292" ht="12.0" customHeight="1">
      <c r="A7292" s="97">
        <v>5502021.0</v>
      </c>
      <c r="B7292" s="92" t="s">
        <v>7868</v>
      </c>
      <c r="C7292" s="81" t="str">
        <f t="shared" si="652"/>
        <v/>
      </c>
      <c r="D7292" s="82">
        <v>238.56</v>
      </c>
      <c r="E7292" s="94" t="s">
        <v>245</v>
      </c>
      <c r="F7292" s="84">
        <f t="shared" si="653"/>
        <v>291.0432</v>
      </c>
      <c r="G7292" s="95" t="s">
        <v>274</v>
      </c>
      <c r="H7292" s="69"/>
      <c r="I7292" s="76"/>
      <c r="J7292" s="100"/>
      <c r="K7292" s="88"/>
      <c r="L7292" s="142"/>
      <c r="M7292" s="142"/>
      <c r="N7292" s="18"/>
      <c r="P7292" s="4">
        <v>162.0</v>
      </c>
      <c r="Q7292" s="4"/>
      <c r="R7292" s="4"/>
      <c r="S7292" s="21"/>
      <c r="T7292" s="21"/>
      <c r="V7292" s="89"/>
      <c r="Z7292" s="73"/>
      <c r="AA7292" s="73">
        <v>20.0</v>
      </c>
      <c r="AB7292" s="4"/>
      <c r="AC7292" s="74"/>
      <c r="AD7292" s="75"/>
      <c r="AE7292" s="75"/>
      <c r="AF7292" s="76"/>
      <c r="AJ7292" s="90">
        <v>4201021.0</v>
      </c>
      <c r="AK7292" s="18"/>
      <c r="AL7292" s="18">
        <f t="shared" si="654"/>
        <v>0</v>
      </c>
      <c r="AO7292" s="8">
        <v>1.268473502290317</v>
      </c>
      <c r="AT7292" s="18"/>
      <c r="AU7292" s="91"/>
    </row>
    <row r="7293" ht="12.0" customHeight="1">
      <c r="A7293" s="97">
        <v>5502014.0</v>
      </c>
      <c r="B7293" s="92" t="s">
        <v>7869</v>
      </c>
      <c r="C7293" s="81" t="str">
        <f t="shared" si="652"/>
        <v/>
      </c>
      <c r="D7293" s="82">
        <v>498.31</v>
      </c>
      <c r="E7293" s="94" t="s">
        <v>458</v>
      </c>
      <c r="F7293" s="84">
        <f t="shared" si="653"/>
        <v>607.9382</v>
      </c>
      <c r="G7293" s="95" t="s">
        <v>274</v>
      </c>
      <c r="H7293" s="69"/>
      <c r="I7293" s="87" t="s">
        <v>1735</v>
      </c>
      <c r="J7293" s="100"/>
      <c r="K7293" s="88"/>
      <c r="N7293" s="18"/>
      <c r="P7293" s="4">
        <v>162.0</v>
      </c>
      <c r="Q7293" s="4"/>
      <c r="R7293" s="4"/>
      <c r="S7293" s="21"/>
      <c r="T7293" s="21"/>
      <c r="V7293" s="89"/>
      <c r="Z7293" s="73"/>
      <c r="AA7293" s="73">
        <v>20.00126230749811</v>
      </c>
      <c r="AB7293" s="4"/>
      <c r="AC7293" s="74"/>
      <c r="AD7293" s="75"/>
      <c r="AE7293" s="75"/>
      <c r="AF7293" s="76"/>
      <c r="AJ7293" s="90">
        <v>4201014.0</v>
      </c>
      <c r="AK7293" s="18"/>
      <c r="AL7293" s="18">
        <f t="shared" si="654"/>
        <v>0</v>
      </c>
      <c r="AO7293" s="8">
        <v>0.3125233498922533</v>
      </c>
      <c r="AT7293" s="18"/>
      <c r="AU7293" s="91"/>
    </row>
    <row r="7294" ht="12.0" customHeight="1">
      <c r="A7294" s="97">
        <v>5502015.0</v>
      </c>
      <c r="B7294" s="92" t="s">
        <v>7870</v>
      </c>
      <c r="C7294" s="81" t="str">
        <f t="shared" si="652"/>
        <v/>
      </c>
      <c r="D7294" s="82">
        <v>498.31</v>
      </c>
      <c r="E7294" s="94" t="s">
        <v>245</v>
      </c>
      <c r="F7294" s="84">
        <f t="shared" si="653"/>
        <v>607.9382</v>
      </c>
      <c r="G7294" s="95" t="s">
        <v>274</v>
      </c>
      <c r="H7294" s="69"/>
      <c r="I7294" s="187" t="s">
        <v>7871</v>
      </c>
      <c r="J7294" s="100"/>
      <c r="K7294" s="88"/>
      <c r="N7294" s="18"/>
      <c r="P7294" s="4">
        <v>162.0</v>
      </c>
      <c r="Q7294" s="4"/>
      <c r="R7294" s="4"/>
      <c r="S7294" s="21"/>
      <c r="T7294" s="21"/>
      <c r="V7294" s="89"/>
      <c r="Z7294" s="73"/>
      <c r="AA7294" s="73">
        <v>20.00126230749811</v>
      </c>
      <c r="AB7294" s="4"/>
      <c r="AC7294" s="74"/>
      <c r="AD7294" s="75"/>
      <c r="AE7294" s="75"/>
      <c r="AF7294" s="76"/>
      <c r="AJ7294" s="90">
        <v>4201015.0</v>
      </c>
      <c r="AK7294" s="18"/>
      <c r="AL7294" s="18">
        <f t="shared" si="654"/>
        <v>0</v>
      </c>
      <c r="AO7294" s="8">
        <v>0.21985881106652272</v>
      </c>
      <c r="AT7294" s="18"/>
      <c r="AU7294" s="91"/>
    </row>
    <row r="7295" ht="12.0" customHeight="1">
      <c r="A7295" s="97">
        <v>5502007.0</v>
      </c>
      <c r="B7295" s="92" t="s">
        <v>7872</v>
      </c>
      <c r="C7295" s="81" t="str">
        <f t="shared" si="652"/>
        <v/>
      </c>
      <c r="D7295" s="82">
        <v>176.02</v>
      </c>
      <c r="E7295" s="94"/>
      <c r="F7295" s="84">
        <f t="shared" si="653"/>
        <v>214.7444</v>
      </c>
      <c r="G7295" s="95" t="s">
        <v>246</v>
      </c>
      <c r="H7295" s="69"/>
      <c r="I7295" s="188"/>
      <c r="J7295" s="108"/>
      <c r="K7295" s="88"/>
      <c r="N7295" s="18"/>
      <c r="P7295" s="4">
        <v>162.0</v>
      </c>
      <c r="Q7295" s="4"/>
      <c r="R7295" s="4"/>
      <c r="S7295" s="21"/>
      <c r="T7295" s="21"/>
      <c r="V7295" s="89"/>
      <c r="Z7295" s="73"/>
      <c r="AA7295" s="73">
        <v>20.00178667143112</v>
      </c>
      <c r="AB7295" s="4"/>
      <c r="AC7295" s="74"/>
      <c r="AD7295" s="75"/>
      <c r="AE7295" s="75"/>
      <c r="AF7295" s="76"/>
      <c r="AJ7295" s="90">
        <v>4201007.0</v>
      </c>
      <c r="AK7295" s="18"/>
      <c r="AL7295" s="18">
        <f t="shared" si="654"/>
        <v>0</v>
      </c>
      <c r="AO7295" s="8">
        <v>62.3201601384497</v>
      </c>
      <c r="AT7295" s="18"/>
      <c r="AU7295" s="91"/>
    </row>
    <row r="7296" ht="12.0" customHeight="1">
      <c r="A7296" s="97">
        <v>5502010.0</v>
      </c>
      <c r="B7296" s="92" t="s">
        <v>7873</v>
      </c>
      <c r="C7296" s="81" t="str">
        <f t="shared" si="652"/>
        <v/>
      </c>
      <c r="D7296" s="82">
        <v>231.64</v>
      </c>
      <c r="E7296" s="94" t="s">
        <v>245</v>
      </c>
      <c r="F7296" s="84">
        <f t="shared" si="653"/>
        <v>282.6008</v>
      </c>
      <c r="G7296" s="95" t="s">
        <v>252</v>
      </c>
      <c r="H7296" s="69"/>
      <c r="I7296" s="76"/>
      <c r="J7296" s="108"/>
      <c r="K7296" s="88"/>
      <c r="N7296" s="18"/>
      <c r="P7296" s="4">
        <v>162.0</v>
      </c>
      <c r="Q7296" s="4"/>
      <c r="R7296" s="4"/>
      <c r="S7296" s="21"/>
      <c r="T7296" s="21"/>
      <c r="V7296" s="89"/>
      <c r="Z7296" s="73"/>
      <c r="AA7296" s="73">
        <v>20.0</v>
      </c>
      <c r="AB7296" s="4"/>
      <c r="AC7296" s="74"/>
      <c r="AD7296" s="75"/>
      <c r="AE7296" s="75"/>
      <c r="AF7296" s="76"/>
      <c r="AJ7296" s="90">
        <v>4201010.0</v>
      </c>
      <c r="AK7296" s="18"/>
      <c r="AL7296" s="18">
        <f t="shared" si="654"/>
        <v>0</v>
      </c>
      <c r="AO7296" s="8">
        <v>5.654362611813589</v>
      </c>
      <c r="AT7296" s="18"/>
      <c r="AU7296" s="91"/>
    </row>
    <row r="7297" ht="12.0" customHeight="1">
      <c r="A7297" s="97">
        <v>5502011.0</v>
      </c>
      <c r="B7297" s="92" t="s">
        <v>7874</v>
      </c>
      <c r="C7297" s="81" t="str">
        <f t="shared" si="652"/>
        <v/>
      </c>
      <c r="D7297" s="82">
        <v>498.31</v>
      </c>
      <c r="E7297" s="94" t="s">
        <v>245</v>
      </c>
      <c r="F7297" s="84">
        <f t="shared" si="653"/>
        <v>607.9382</v>
      </c>
      <c r="G7297" s="95" t="s">
        <v>252</v>
      </c>
      <c r="H7297" s="69"/>
      <c r="I7297" s="187" t="s">
        <v>7875</v>
      </c>
      <c r="J7297" s="108"/>
      <c r="K7297" s="88"/>
      <c r="N7297" s="18"/>
      <c r="P7297" s="4">
        <v>162.0</v>
      </c>
      <c r="Q7297" s="4"/>
      <c r="R7297" s="4"/>
      <c r="S7297" s="21"/>
      <c r="T7297" s="21"/>
      <c r="V7297" s="89"/>
      <c r="Z7297" s="73"/>
      <c r="AA7297" s="73">
        <v>20.00126230749811</v>
      </c>
      <c r="AB7297" s="4"/>
      <c r="AC7297" s="74"/>
      <c r="AD7297" s="75"/>
      <c r="AE7297" s="75"/>
      <c r="AF7297" s="76"/>
      <c r="AJ7297" s="90">
        <v>4201011.0</v>
      </c>
      <c r="AK7297" s="18"/>
      <c r="AL7297" s="18">
        <f t="shared" si="654"/>
        <v>0</v>
      </c>
      <c r="AO7297" s="8">
        <v>2.8869984862997495</v>
      </c>
      <c r="AT7297" s="18"/>
      <c r="AU7297" s="91"/>
    </row>
    <row r="7298" ht="12.0" customHeight="1">
      <c r="A7298" s="97">
        <v>4201018.0</v>
      </c>
      <c r="B7298" s="92" t="s">
        <v>7876</v>
      </c>
      <c r="C7298" s="81" t="str">
        <f t="shared" si="652"/>
        <v/>
      </c>
      <c r="D7298" s="82">
        <v>153.07</v>
      </c>
      <c r="E7298" s="94"/>
      <c r="F7298" s="84">
        <f t="shared" si="653"/>
        <v>186.7454</v>
      </c>
      <c r="G7298" s="95" t="s">
        <v>274</v>
      </c>
      <c r="H7298" s="69"/>
      <c r="I7298" s="188"/>
      <c r="J7298" s="108"/>
      <c r="K7298" s="88"/>
      <c r="N7298" s="18"/>
      <c r="P7298" s="4">
        <v>162.0</v>
      </c>
      <c r="Q7298" s="4"/>
      <c r="R7298" s="4"/>
      <c r="S7298" s="21"/>
      <c r="T7298" s="21"/>
      <c r="V7298" s="89"/>
      <c r="Z7298" s="73"/>
      <c r="AA7298" s="73">
        <v>20.00178667143112</v>
      </c>
      <c r="AB7298" s="4"/>
      <c r="AC7298" s="74"/>
      <c r="AD7298" s="75"/>
      <c r="AE7298" s="75"/>
      <c r="AF7298" s="76"/>
      <c r="AJ7298" s="90"/>
      <c r="AK7298" s="18"/>
      <c r="AL7298" s="18">
        <f t="shared" si="654"/>
        <v>0</v>
      </c>
      <c r="AO7298" s="8">
        <v>573.3043467065417</v>
      </c>
      <c r="AT7298" s="18"/>
      <c r="AU7298" s="91"/>
    </row>
    <row r="7299" ht="12.0" customHeight="1">
      <c r="A7299" s="97">
        <v>5502009.0</v>
      </c>
      <c r="B7299" s="92" t="s">
        <v>7877</v>
      </c>
      <c r="C7299" s="81" t="str">
        <f t="shared" si="652"/>
        <v/>
      </c>
      <c r="D7299" s="82">
        <v>218.06</v>
      </c>
      <c r="E7299" s="94" t="s">
        <v>245</v>
      </c>
      <c r="F7299" s="84">
        <f t="shared" si="653"/>
        <v>266.0332</v>
      </c>
      <c r="G7299" s="95" t="s">
        <v>274</v>
      </c>
      <c r="H7299" s="69"/>
      <c r="I7299" s="76"/>
      <c r="J7299" s="108"/>
      <c r="K7299" s="88"/>
      <c r="N7299" s="18"/>
      <c r="P7299" s="4">
        <v>162.0</v>
      </c>
      <c r="Q7299" s="4"/>
      <c r="R7299" s="4"/>
      <c r="S7299" s="21"/>
      <c r="T7299" s="21"/>
      <c r="V7299" s="89"/>
      <c r="Z7299" s="73"/>
      <c r="AA7299" s="73">
        <v>19.998557622962636</v>
      </c>
      <c r="AB7299" s="4"/>
      <c r="AC7299" s="74"/>
      <c r="AD7299" s="75"/>
      <c r="AE7299" s="75"/>
      <c r="AF7299" s="76"/>
      <c r="AJ7299" s="90">
        <v>4201009.0</v>
      </c>
      <c r="AK7299" s="18"/>
      <c r="AL7299" s="18">
        <f t="shared" si="654"/>
        <v>0</v>
      </c>
      <c r="AO7299" s="8">
        <v>201.21943347018873</v>
      </c>
      <c r="AT7299" s="18"/>
      <c r="AU7299" s="91"/>
    </row>
    <row r="7300" ht="12.0" customHeight="1">
      <c r="A7300" s="97">
        <v>5502006.0</v>
      </c>
      <c r="B7300" s="92" t="s">
        <v>7878</v>
      </c>
      <c r="C7300" s="81" t="str">
        <f t="shared" si="652"/>
        <v/>
      </c>
      <c r="D7300" s="82">
        <v>176.02</v>
      </c>
      <c r="E7300" s="94" t="s">
        <v>245</v>
      </c>
      <c r="F7300" s="84">
        <f t="shared" si="653"/>
        <v>214.7444</v>
      </c>
      <c r="G7300" s="95" t="s">
        <v>274</v>
      </c>
      <c r="H7300" s="69"/>
      <c r="I7300" s="76"/>
      <c r="J7300" s="108"/>
      <c r="K7300" s="88"/>
      <c r="N7300" s="18"/>
      <c r="P7300" s="4">
        <v>162.0</v>
      </c>
      <c r="Q7300" s="4"/>
      <c r="R7300" s="4"/>
      <c r="S7300" s="21"/>
      <c r="T7300" s="21"/>
      <c r="V7300" s="89"/>
      <c r="Z7300" s="73"/>
      <c r="AA7300" s="73">
        <v>20.00178667143112</v>
      </c>
      <c r="AB7300" s="4"/>
      <c r="AC7300" s="74"/>
      <c r="AD7300" s="75"/>
      <c r="AE7300" s="75"/>
      <c r="AF7300" s="76"/>
      <c r="AJ7300" s="90">
        <v>5502017.0</v>
      </c>
      <c r="AK7300" s="18"/>
      <c r="AL7300" s="18">
        <f t="shared" si="654"/>
        <v>0</v>
      </c>
      <c r="AO7300" s="8">
        <v>18.813633249343304</v>
      </c>
      <c r="AT7300" s="18"/>
      <c r="AU7300" s="91"/>
    </row>
    <row r="7301" ht="12.0" customHeight="1">
      <c r="A7301" s="109">
        <v>5502008.0</v>
      </c>
      <c r="B7301" s="110" t="s">
        <v>7879</v>
      </c>
      <c r="C7301" s="81" t="str">
        <f t="shared" si="652"/>
        <v/>
      </c>
      <c r="D7301" s="82">
        <v>231.64</v>
      </c>
      <c r="E7301" s="121" t="s">
        <v>245</v>
      </c>
      <c r="F7301" s="128">
        <f t="shared" si="653"/>
        <v>282.6008</v>
      </c>
      <c r="G7301" s="112" t="s">
        <v>274</v>
      </c>
      <c r="H7301" s="69"/>
      <c r="I7301" s="76"/>
      <c r="J7301" s="108"/>
      <c r="K7301" s="88"/>
      <c r="N7301" s="18"/>
      <c r="P7301" s="4">
        <v>162.0</v>
      </c>
      <c r="Q7301" s="4"/>
      <c r="R7301" s="4"/>
      <c r="S7301" s="21"/>
      <c r="T7301" s="21"/>
      <c r="V7301" s="89"/>
      <c r="Z7301" s="73"/>
      <c r="AA7301" s="73">
        <v>20.0</v>
      </c>
      <c r="AB7301" s="4"/>
      <c r="AC7301" s="74"/>
      <c r="AD7301" s="75"/>
      <c r="AE7301" s="75"/>
      <c r="AF7301" s="76"/>
      <c r="AJ7301" s="90">
        <v>4201008.0</v>
      </c>
      <c r="AK7301" s="18"/>
      <c r="AL7301" s="18">
        <f t="shared" si="654"/>
        <v>0</v>
      </c>
      <c r="AO7301" s="8">
        <v>1.8083164438735586</v>
      </c>
      <c r="AT7301" s="18"/>
      <c r="AU7301" s="91"/>
    </row>
    <row r="7302" ht="60.0" customHeight="1">
      <c r="A7302" s="62">
        <v>284.0</v>
      </c>
      <c r="B7302" s="113" t="s">
        <v>7880</v>
      </c>
      <c r="C7302" s="66"/>
      <c r="D7302" s="82"/>
      <c r="E7302" s="66"/>
      <c r="F7302" s="114"/>
      <c r="G7302" s="68"/>
      <c r="H7302" s="69"/>
      <c r="I7302" s="70">
        <v>0.0</v>
      </c>
      <c r="J7302" s="71"/>
      <c r="K7302" s="71"/>
      <c r="N7302" s="18"/>
      <c r="P7302" s="4">
        <v>204.0</v>
      </c>
      <c r="Q7302" s="4"/>
      <c r="R7302" s="5"/>
      <c r="S7302" s="21"/>
      <c r="T7302" s="21"/>
      <c r="V7302" s="72"/>
      <c r="Z7302" s="73"/>
      <c r="AA7302" s="73"/>
      <c r="AB7302" s="4"/>
      <c r="AC7302" s="74"/>
      <c r="AD7302" s="75"/>
      <c r="AE7302" s="75"/>
      <c r="AF7302" s="76"/>
      <c r="AJ7302" s="90"/>
      <c r="AK7302" s="18"/>
      <c r="AL7302" s="18"/>
      <c r="AT7302" s="18"/>
      <c r="AU7302" s="91"/>
    </row>
    <row r="7303" ht="12.0" customHeight="1">
      <c r="A7303" s="79">
        <v>5502002.0</v>
      </c>
      <c r="B7303" s="80" t="s">
        <v>7881</v>
      </c>
      <c r="C7303" s="81" t="str">
        <f t="shared" ref="C7303:C7307" si="655">IF(MROUND(AL7303/(AO7303*F7303),1)=0,"",MROUND(AL7303/(AO7303*F7303),1))</f>
        <v/>
      </c>
      <c r="D7303" s="82">
        <v>235.7</v>
      </c>
      <c r="E7303" s="83" t="s">
        <v>245</v>
      </c>
      <c r="F7303" s="84">
        <f t="shared" ref="F7303:F7307" si="656">D7303*1.22</f>
        <v>287.554</v>
      </c>
      <c r="G7303" s="85" t="s">
        <v>246</v>
      </c>
      <c r="H7303" s="69"/>
      <c r="I7303" s="87" t="s">
        <v>3674</v>
      </c>
      <c r="J7303" s="108"/>
      <c r="K7303" s="88"/>
      <c r="N7303" s="18"/>
      <c r="P7303" s="4">
        <v>204.0</v>
      </c>
      <c r="Q7303" s="4"/>
      <c r="R7303" s="4"/>
      <c r="S7303" s="21"/>
      <c r="T7303" s="21"/>
      <c r="V7303" s="89"/>
      <c r="Z7303" s="73"/>
      <c r="AA7303" s="73">
        <v>20.002668801708026</v>
      </c>
      <c r="AB7303" s="4"/>
      <c r="AC7303" s="74"/>
      <c r="AD7303" s="75"/>
      <c r="AE7303" s="75"/>
      <c r="AF7303" s="76"/>
      <c r="AJ7303" s="90">
        <v>4201002.0</v>
      </c>
      <c r="AK7303" s="18"/>
      <c r="AL7303" s="18">
        <f t="shared" ref="AL7303:AL7307" si="657">$I$7302/5</f>
        <v>0</v>
      </c>
      <c r="AO7303" s="8">
        <v>2.0117175725223477</v>
      </c>
      <c r="AT7303" s="18"/>
      <c r="AU7303" s="91"/>
    </row>
    <row r="7304" ht="12.0" customHeight="1">
      <c r="A7304" s="97">
        <v>5502005.0</v>
      </c>
      <c r="B7304" s="92" t="s">
        <v>7882</v>
      </c>
      <c r="C7304" s="81" t="str">
        <f t="shared" si="655"/>
        <v/>
      </c>
      <c r="D7304" s="82">
        <v>297.31</v>
      </c>
      <c r="E7304" s="94" t="s">
        <v>245</v>
      </c>
      <c r="F7304" s="84">
        <f t="shared" si="656"/>
        <v>362.7182</v>
      </c>
      <c r="G7304" s="95" t="s">
        <v>246</v>
      </c>
      <c r="H7304" s="69"/>
      <c r="I7304" s="187" t="s">
        <v>7883</v>
      </c>
      <c r="J7304" s="108"/>
      <c r="K7304" s="88"/>
      <c r="N7304" s="18"/>
      <c r="P7304" s="4">
        <v>204.0</v>
      </c>
      <c r="Q7304" s="4"/>
      <c r="R7304" s="4"/>
      <c r="S7304" s="21"/>
      <c r="T7304" s="21"/>
      <c r="V7304" s="89"/>
      <c r="Z7304" s="73"/>
      <c r="AA7304" s="73">
        <v>19.998942134772037</v>
      </c>
      <c r="AB7304" s="4"/>
      <c r="AC7304" s="74"/>
      <c r="AD7304" s="75"/>
      <c r="AE7304" s="75"/>
      <c r="AF7304" s="76"/>
      <c r="AJ7304" s="90">
        <v>4201005.0</v>
      </c>
      <c r="AK7304" s="18"/>
      <c r="AL7304" s="18">
        <f t="shared" si="657"/>
        <v>0</v>
      </c>
      <c r="AO7304" s="8">
        <v>1.7837045618440979</v>
      </c>
      <c r="AT7304" s="18"/>
      <c r="AU7304" s="91"/>
    </row>
    <row r="7305" ht="12.0" customHeight="1">
      <c r="A7305" s="97">
        <v>5502001.0</v>
      </c>
      <c r="B7305" s="92" t="s">
        <v>7884</v>
      </c>
      <c r="C7305" s="81" t="str">
        <f t="shared" si="655"/>
        <v/>
      </c>
      <c r="D7305" s="82">
        <v>235.7</v>
      </c>
      <c r="E7305" s="94" t="s">
        <v>245</v>
      </c>
      <c r="F7305" s="84">
        <f t="shared" si="656"/>
        <v>287.554</v>
      </c>
      <c r="G7305" s="95" t="s">
        <v>274</v>
      </c>
      <c r="H7305" s="69"/>
      <c r="I7305" s="188"/>
      <c r="J7305" s="108"/>
      <c r="K7305" s="88"/>
      <c r="N7305" s="18"/>
      <c r="P7305" s="4">
        <v>204.0</v>
      </c>
      <c r="Q7305" s="4"/>
      <c r="R7305" s="4"/>
      <c r="S7305" s="21"/>
      <c r="T7305" s="21"/>
      <c r="V7305" s="89"/>
      <c r="Z7305" s="73"/>
      <c r="AA7305" s="73">
        <v>20.002668801708026</v>
      </c>
      <c r="AB7305" s="4"/>
      <c r="AC7305" s="74"/>
      <c r="AD7305" s="75"/>
      <c r="AE7305" s="75"/>
      <c r="AF7305" s="76"/>
      <c r="AJ7305" s="90">
        <v>4201001.0</v>
      </c>
      <c r="AK7305" s="18"/>
      <c r="AL7305" s="18">
        <f t="shared" si="657"/>
        <v>0</v>
      </c>
      <c r="AO7305" s="8">
        <v>0.8952669825361232</v>
      </c>
      <c r="AT7305" s="18"/>
      <c r="AU7305" s="91"/>
    </row>
    <row r="7306" ht="12.0" customHeight="1">
      <c r="A7306" s="97">
        <v>5502003.0</v>
      </c>
      <c r="B7306" s="92" t="s">
        <v>7885</v>
      </c>
      <c r="C7306" s="81" t="str">
        <f t="shared" si="655"/>
        <v/>
      </c>
      <c r="D7306" s="82">
        <v>297.31</v>
      </c>
      <c r="E7306" s="94" t="s">
        <v>245</v>
      </c>
      <c r="F7306" s="84">
        <f t="shared" si="656"/>
        <v>362.7182</v>
      </c>
      <c r="G7306" s="95" t="s">
        <v>274</v>
      </c>
      <c r="H7306" s="69"/>
      <c r="I7306" s="76"/>
      <c r="J7306" s="108"/>
      <c r="K7306" s="88"/>
      <c r="N7306" s="18"/>
      <c r="P7306" s="4">
        <v>204.0</v>
      </c>
      <c r="Q7306" s="4"/>
      <c r="R7306" s="4"/>
      <c r="S7306" s="21"/>
      <c r="T7306" s="21"/>
      <c r="V7306" s="89"/>
      <c r="Z7306" s="73"/>
      <c r="AA7306" s="73">
        <v>19.998942134772037</v>
      </c>
      <c r="AB7306" s="4"/>
      <c r="AC7306" s="74"/>
      <c r="AD7306" s="75"/>
      <c r="AE7306" s="75"/>
      <c r="AF7306" s="76"/>
      <c r="AJ7306" s="90">
        <v>4201003.0</v>
      </c>
      <c r="AK7306" s="18"/>
      <c r="AL7306" s="18">
        <f t="shared" si="657"/>
        <v>0</v>
      </c>
      <c r="AO7306" s="8">
        <v>0.5601716805791381</v>
      </c>
      <c r="AT7306" s="18"/>
      <c r="AU7306" s="91"/>
    </row>
    <row r="7307" ht="12.0" customHeight="1">
      <c r="A7307" s="109">
        <v>5502004.0</v>
      </c>
      <c r="B7307" s="110" t="s">
        <v>7886</v>
      </c>
      <c r="C7307" s="81" t="str">
        <f t="shared" si="655"/>
        <v/>
      </c>
      <c r="D7307" s="82">
        <v>297.31</v>
      </c>
      <c r="E7307" s="121" t="s">
        <v>245</v>
      </c>
      <c r="F7307" s="128">
        <f t="shared" si="656"/>
        <v>362.7182</v>
      </c>
      <c r="G7307" s="112" t="s">
        <v>274</v>
      </c>
      <c r="H7307" s="69"/>
      <c r="I7307" s="76"/>
      <c r="J7307" s="108"/>
      <c r="K7307" s="88"/>
      <c r="N7307" s="18"/>
      <c r="P7307" s="4">
        <v>204.0</v>
      </c>
      <c r="Q7307" s="4"/>
      <c r="R7307" s="4"/>
      <c r="S7307" s="21"/>
      <c r="T7307" s="21"/>
      <c r="V7307" s="89"/>
      <c r="Z7307" s="73"/>
      <c r="AA7307" s="73">
        <v>19.998942134772037</v>
      </c>
      <c r="AB7307" s="4"/>
      <c r="AC7307" s="74"/>
      <c r="AD7307" s="75"/>
      <c r="AE7307" s="75"/>
      <c r="AF7307" s="76"/>
      <c r="AJ7307" s="90">
        <v>4201004.0</v>
      </c>
      <c r="AK7307" s="18"/>
      <c r="AL7307" s="18">
        <f t="shared" si="657"/>
        <v>0</v>
      </c>
      <c r="AO7307" s="8">
        <v>0.9614294092209323</v>
      </c>
      <c r="AT7307" s="18"/>
      <c r="AU7307" s="91"/>
    </row>
    <row r="7308" ht="75.0" customHeight="1">
      <c r="A7308" s="62">
        <v>285.0</v>
      </c>
      <c r="B7308" s="113" t="s">
        <v>7887</v>
      </c>
      <c r="C7308" s="66"/>
      <c r="D7308" s="82"/>
      <c r="E7308" s="66"/>
      <c r="F7308" s="114"/>
      <c r="G7308" s="68"/>
      <c r="H7308" s="69"/>
      <c r="I7308" s="78"/>
      <c r="J7308" s="71"/>
      <c r="K7308" s="71"/>
      <c r="N7308" s="18"/>
      <c r="P7308" s="4">
        <v>163.0</v>
      </c>
      <c r="Q7308" s="4"/>
      <c r="R7308" s="5"/>
      <c r="S7308" s="21"/>
      <c r="T7308" s="21"/>
      <c r="V7308" s="72"/>
      <c r="Z7308" s="73"/>
      <c r="AA7308" s="73"/>
      <c r="AB7308" s="4"/>
      <c r="AC7308" s="74"/>
      <c r="AD7308" s="75"/>
      <c r="AE7308" s="75"/>
      <c r="AF7308" s="76"/>
      <c r="AJ7308" s="90"/>
      <c r="AK7308" s="18"/>
      <c r="AL7308" s="18"/>
      <c r="AT7308" s="18"/>
      <c r="AU7308" s="91"/>
    </row>
    <row r="7309" ht="12.0" customHeight="1">
      <c r="A7309" s="79">
        <v>3001007.0</v>
      </c>
      <c r="B7309" s="80" t="s">
        <v>7888</v>
      </c>
      <c r="C7309" s="81"/>
      <c r="D7309" s="82">
        <v>29371.17</v>
      </c>
      <c r="E7309" s="83"/>
      <c r="F7309" s="84">
        <f t="shared" ref="F7309:F7311" si="658">D7309*1.22</f>
        <v>35832.8274</v>
      </c>
      <c r="G7309" s="85" t="s">
        <v>246</v>
      </c>
      <c r="H7309" s="69"/>
      <c r="I7309" s="87" t="s">
        <v>1735</v>
      </c>
      <c r="J7309" s="76"/>
      <c r="K7309" s="88"/>
      <c r="N7309" s="18"/>
      <c r="P7309" s="4">
        <v>163.0</v>
      </c>
      <c r="Q7309" s="4"/>
      <c r="R7309" s="4"/>
      <c r="S7309" s="21"/>
      <c r="T7309" s="21"/>
      <c r="V7309" s="89"/>
      <c r="Z7309" s="73"/>
      <c r="AA7309" s="73">
        <v>5.000010013103818</v>
      </c>
      <c r="AB7309" s="4"/>
      <c r="AC7309" s="74"/>
      <c r="AD7309" s="75"/>
      <c r="AE7309" s="75"/>
      <c r="AF7309" s="76"/>
      <c r="AJ7309" s="90"/>
      <c r="AK7309" s="18"/>
      <c r="AL7309" s="18"/>
      <c r="AT7309" s="18"/>
      <c r="AU7309" s="91"/>
    </row>
    <row r="7310" ht="12.0" customHeight="1">
      <c r="A7310" s="97">
        <v>3001006.0</v>
      </c>
      <c r="B7310" s="92" t="s">
        <v>7889</v>
      </c>
      <c r="C7310" s="93"/>
      <c r="D7310" s="82">
        <v>58021.68</v>
      </c>
      <c r="E7310" s="94"/>
      <c r="F7310" s="84">
        <f t="shared" si="658"/>
        <v>70786.4496</v>
      </c>
      <c r="G7310" s="95" t="s">
        <v>274</v>
      </c>
      <c r="H7310" s="69"/>
      <c r="I7310" s="187" t="s">
        <v>7890</v>
      </c>
      <c r="J7310" s="100"/>
      <c r="K7310" s="88"/>
      <c r="N7310" s="18"/>
      <c r="P7310" s="4">
        <v>163.0</v>
      </c>
      <c r="Q7310" s="4"/>
      <c r="R7310" s="4"/>
      <c r="S7310" s="21"/>
      <c r="T7310" s="21"/>
      <c r="V7310" s="89"/>
      <c r="Z7310" s="73"/>
      <c r="AA7310" s="73">
        <v>4.999995188333443</v>
      </c>
      <c r="AB7310" s="4"/>
      <c r="AC7310" s="74"/>
      <c r="AD7310" s="75"/>
      <c r="AE7310" s="75"/>
      <c r="AF7310" s="76"/>
      <c r="AJ7310" s="90"/>
      <c r="AK7310" s="18"/>
      <c r="AL7310" s="18"/>
      <c r="AT7310" s="18"/>
      <c r="AU7310" s="91"/>
    </row>
    <row r="7311" ht="12.0" customHeight="1">
      <c r="A7311" s="109">
        <v>3001008.0</v>
      </c>
      <c r="B7311" s="110" t="s">
        <v>7891</v>
      </c>
      <c r="C7311" s="111"/>
      <c r="D7311" s="82">
        <v>96778.96</v>
      </c>
      <c r="E7311" s="121"/>
      <c r="F7311" s="128">
        <f t="shared" si="658"/>
        <v>118070.3312</v>
      </c>
      <c r="G7311" s="112" t="s">
        <v>246</v>
      </c>
      <c r="H7311" s="69"/>
      <c r="I7311" s="193"/>
      <c r="J7311" s="76"/>
      <c r="K7311" s="88"/>
      <c r="N7311" s="18"/>
      <c r="P7311" s="4">
        <v>163.0</v>
      </c>
      <c r="Q7311" s="4"/>
      <c r="R7311" s="4"/>
      <c r="S7311" s="21"/>
      <c r="T7311" s="21"/>
      <c r="V7311" s="89"/>
      <c r="Z7311" s="73"/>
      <c r="AA7311" s="73">
        <v>4.999989999308838</v>
      </c>
      <c r="AB7311" s="4"/>
      <c r="AC7311" s="74"/>
      <c r="AD7311" s="75"/>
      <c r="AE7311" s="75"/>
      <c r="AF7311" s="76"/>
      <c r="AJ7311" s="90"/>
      <c r="AK7311" s="18"/>
      <c r="AL7311" s="18"/>
      <c r="AT7311" s="18"/>
      <c r="AU7311" s="91"/>
    </row>
    <row r="7312" ht="60.0" customHeight="1">
      <c r="A7312" s="62">
        <v>286.0</v>
      </c>
      <c r="B7312" s="113" t="s">
        <v>7892</v>
      </c>
      <c r="C7312" s="66"/>
      <c r="D7312" s="82"/>
      <c r="E7312" s="66"/>
      <c r="F7312" s="114"/>
      <c r="G7312" s="68"/>
      <c r="H7312" s="69"/>
      <c r="I7312" s="78"/>
      <c r="J7312" s="71"/>
      <c r="K7312" s="71"/>
      <c r="N7312" s="18"/>
      <c r="P7312" s="4">
        <v>165.0</v>
      </c>
      <c r="Q7312" s="4"/>
      <c r="R7312" s="5"/>
      <c r="S7312" s="21"/>
      <c r="T7312" s="21"/>
      <c r="V7312" s="72"/>
      <c r="Z7312" s="73"/>
      <c r="AA7312" s="73"/>
      <c r="AB7312" s="4"/>
      <c r="AC7312" s="74"/>
      <c r="AD7312" s="75"/>
      <c r="AE7312" s="75"/>
      <c r="AF7312" s="76"/>
      <c r="AJ7312" s="90"/>
      <c r="AK7312" s="18"/>
      <c r="AL7312" s="18"/>
      <c r="AT7312" s="18"/>
      <c r="AU7312" s="91"/>
    </row>
    <row r="7313" ht="12.0" customHeight="1">
      <c r="A7313" s="115">
        <v>3401002.0</v>
      </c>
      <c r="B7313" s="80" t="s">
        <v>7893</v>
      </c>
      <c r="C7313" s="81"/>
      <c r="D7313" s="82">
        <v>683.38</v>
      </c>
      <c r="E7313" s="83"/>
      <c r="F7313" s="127">
        <f t="shared" ref="F7313:F7315" si="659">D7313*1.22</f>
        <v>833.7236</v>
      </c>
      <c r="G7313" s="85" t="s">
        <v>246</v>
      </c>
      <c r="H7313" s="69"/>
      <c r="I7313" s="76"/>
      <c r="J7313" s="76"/>
      <c r="K7313" s="88"/>
      <c r="N7313" s="18"/>
      <c r="P7313" s="4">
        <v>165.0</v>
      </c>
      <c r="Q7313" s="4"/>
      <c r="R7313" s="4"/>
      <c r="S7313" s="21"/>
      <c r="T7313" s="21"/>
      <c r="V7313" s="89"/>
      <c r="Z7313" s="73"/>
      <c r="AA7313" s="73">
        <v>10.000122415502702</v>
      </c>
      <c r="AB7313" s="4"/>
      <c r="AC7313" s="74"/>
      <c r="AD7313" s="75"/>
      <c r="AE7313" s="75"/>
      <c r="AF7313" s="76"/>
      <c r="AJ7313" s="90"/>
      <c r="AK7313" s="18"/>
      <c r="AL7313" s="18"/>
      <c r="AT7313" s="18"/>
      <c r="AU7313" s="91"/>
    </row>
    <row r="7314" ht="12.0" customHeight="1">
      <c r="A7314" s="97">
        <v>5903083.0</v>
      </c>
      <c r="B7314" s="92" t="s">
        <v>7894</v>
      </c>
      <c r="C7314" s="93"/>
      <c r="D7314" s="82">
        <v>1326.13</v>
      </c>
      <c r="E7314" s="94" t="s">
        <v>245</v>
      </c>
      <c r="F7314" s="84">
        <f t="shared" si="659"/>
        <v>1617.8786</v>
      </c>
      <c r="G7314" s="95" t="s">
        <v>246</v>
      </c>
      <c r="H7314" s="69"/>
      <c r="I7314" s="76"/>
      <c r="J7314" s="76"/>
      <c r="K7314" s="88"/>
      <c r="N7314" s="18"/>
      <c r="P7314" s="4">
        <v>165.0</v>
      </c>
      <c r="Q7314" s="4"/>
      <c r="R7314" s="4"/>
      <c r="S7314" s="21"/>
      <c r="T7314" s="21"/>
      <c r="V7314" s="89"/>
      <c r="Z7314" s="73"/>
      <c r="AA7314" s="73">
        <v>9.999568006566307</v>
      </c>
      <c r="AB7314" s="4"/>
      <c r="AC7314" s="74"/>
      <c r="AD7314" s="75"/>
      <c r="AE7314" s="75"/>
      <c r="AF7314" s="76"/>
      <c r="AJ7314" s="90">
        <v>3401003.0</v>
      </c>
      <c r="AK7314" s="18"/>
      <c r="AL7314" s="18"/>
      <c r="AT7314" s="18"/>
      <c r="AU7314" s="91"/>
    </row>
    <row r="7315" ht="12.0" customHeight="1">
      <c r="A7315" s="97">
        <v>5903084.0</v>
      </c>
      <c r="B7315" s="92" t="s">
        <v>7895</v>
      </c>
      <c r="C7315" s="93"/>
      <c r="D7315" s="82">
        <v>1754.76</v>
      </c>
      <c r="E7315" s="94" t="s">
        <v>245</v>
      </c>
      <c r="F7315" s="84">
        <f t="shared" si="659"/>
        <v>2140.8072</v>
      </c>
      <c r="G7315" s="95" t="s">
        <v>246</v>
      </c>
      <c r="H7315" s="69"/>
      <c r="I7315" s="76"/>
      <c r="J7315" s="76"/>
      <c r="K7315" s="88"/>
      <c r="N7315" s="18"/>
      <c r="P7315" s="4">
        <v>165.0</v>
      </c>
      <c r="Q7315" s="4"/>
      <c r="R7315" s="4"/>
      <c r="S7315" s="21"/>
      <c r="T7315" s="21"/>
      <c r="V7315" s="89"/>
      <c r="Z7315" s="73"/>
      <c r="AA7315" s="73">
        <v>9.999836764009729</v>
      </c>
      <c r="AB7315" s="4"/>
      <c r="AC7315" s="74"/>
      <c r="AD7315" s="75"/>
      <c r="AE7315" s="75"/>
      <c r="AF7315" s="76"/>
      <c r="AJ7315" s="90">
        <v>3401004.0</v>
      </c>
      <c r="AK7315" s="18"/>
      <c r="AL7315" s="18"/>
      <c r="AT7315" s="18"/>
      <c r="AU7315" s="91"/>
    </row>
    <row r="7316" ht="12.0" customHeight="1">
      <c r="A7316" s="97"/>
      <c r="B7316" s="92" t="s">
        <v>7896</v>
      </c>
      <c r="C7316" s="93"/>
      <c r="D7316" s="82"/>
      <c r="E7316" s="94"/>
      <c r="F7316" s="84"/>
      <c r="G7316" s="95" t="s">
        <v>246</v>
      </c>
      <c r="H7316" s="69"/>
      <c r="I7316" s="76"/>
      <c r="J7316" s="76"/>
      <c r="K7316" s="88"/>
      <c r="N7316" s="18"/>
      <c r="P7316" s="4"/>
      <c r="Q7316" s="4"/>
      <c r="R7316" s="4"/>
      <c r="S7316" s="21"/>
      <c r="T7316" s="21"/>
      <c r="V7316" s="89"/>
      <c r="Z7316" s="73"/>
      <c r="AA7316" s="73"/>
      <c r="AB7316" s="4"/>
      <c r="AC7316" s="74"/>
      <c r="AD7316" s="75"/>
      <c r="AE7316" s="75"/>
      <c r="AF7316" s="76"/>
      <c r="AJ7316" s="90"/>
      <c r="AK7316" s="18"/>
      <c r="AL7316" s="18"/>
      <c r="AT7316" s="18"/>
      <c r="AU7316" s="91"/>
    </row>
    <row r="7317" ht="12.0" customHeight="1">
      <c r="A7317" s="97">
        <v>3502019.0</v>
      </c>
      <c r="B7317" s="92" t="s">
        <v>7897</v>
      </c>
      <c r="C7317" s="93"/>
      <c r="D7317" s="82">
        <v>726.29</v>
      </c>
      <c r="E7317" s="94"/>
      <c r="F7317" s="84">
        <f t="shared" ref="F7317:F7319" si="660">D7317*1.22</f>
        <v>886.0738</v>
      </c>
      <c r="G7317" s="95" t="s">
        <v>246</v>
      </c>
      <c r="H7317" s="69"/>
      <c r="I7317" s="208"/>
      <c r="J7317" s="76"/>
      <c r="K7317" s="88"/>
      <c r="N7317" s="18"/>
      <c r="P7317" s="4">
        <v>166.0</v>
      </c>
      <c r="Q7317" s="4"/>
      <c r="R7317" s="4"/>
      <c r="S7317" s="21"/>
      <c r="T7317" s="21"/>
      <c r="V7317" s="89"/>
      <c r="Z7317" s="73"/>
      <c r="AA7317" s="73">
        <v>15.000690185561325</v>
      </c>
      <c r="AB7317" s="4"/>
      <c r="AC7317" s="74"/>
      <c r="AD7317" s="75"/>
      <c r="AE7317" s="75"/>
      <c r="AF7317" s="76"/>
      <c r="AJ7317" s="90"/>
      <c r="AK7317" s="18"/>
      <c r="AL7317" s="18"/>
      <c r="AT7317" s="18"/>
      <c r="AU7317" s="91"/>
    </row>
    <row r="7318" ht="12.0" customHeight="1">
      <c r="A7318" s="97">
        <v>3502020.0</v>
      </c>
      <c r="B7318" s="92" t="s">
        <v>7898</v>
      </c>
      <c r="C7318" s="93"/>
      <c r="D7318" s="82">
        <v>726.29</v>
      </c>
      <c r="E7318" s="94"/>
      <c r="F7318" s="84">
        <f t="shared" si="660"/>
        <v>886.0738</v>
      </c>
      <c r="G7318" s="95" t="s">
        <v>246</v>
      </c>
      <c r="H7318" s="69"/>
      <c r="I7318" s="208"/>
      <c r="J7318" s="76"/>
      <c r="K7318" s="88"/>
      <c r="N7318" s="18"/>
      <c r="P7318" s="4">
        <v>166.0</v>
      </c>
      <c r="Q7318" s="4"/>
      <c r="R7318" s="4"/>
      <c r="S7318" s="21"/>
      <c r="T7318" s="21"/>
      <c r="V7318" s="89"/>
      <c r="Z7318" s="73"/>
      <c r="AA7318" s="73">
        <v>15.000690185561325</v>
      </c>
      <c r="AB7318" s="4"/>
      <c r="AC7318" s="74"/>
      <c r="AD7318" s="75"/>
      <c r="AE7318" s="75"/>
      <c r="AF7318" s="76"/>
      <c r="AJ7318" s="90"/>
      <c r="AK7318" s="18"/>
      <c r="AL7318" s="18"/>
      <c r="AT7318" s="18"/>
      <c r="AU7318" s="91"/>
    </row>
    <row r="7319" ht="12.0" customHeight="1">
      <c r="A7319" s="97">
        <v>5903085.0</v>
      </c>
      <c r="B7319" s="92" t="s">
        <v>7899</v>
      </c>
      <c r="C7319" s="93"/>
      <c r="D7319" s="82">
        <v>1760.21</v>
      </c>
      <c r="E7319" s="94" t="s">
        <v>245</v>
      </c>
      <c r="F7319" s="84">
        <f t="shared" si="660"/>
        <v>2147.4562</v>
      </c>
      <c r="G7319" s="95" t="s">
        <v>246</v>
      </c>
      <c r="H7319" s="69"/>
      <c r="I7319" s="208"/>
      <c r="J7319" s="76"/>
      <c r="K7319" s="88"/>
      <c r="N7319" s="18"/>
      <c r="P7319" s="4">
        <v>165.0</v>
      </c>
      <c r="Q7319" s="4"/>
      <c r="R7319" s="4"/>
      <c r="S7319" s="21"/>
      <c r="T7319" s="21"/>
      <c r="V7319" s="89"/>
      <c r="Z7319" s="73"/>
      <c r="AA7319" s="73">
        <v>9.999755905063324</v>
      </c>
      <c r="AB7319" s="4"/>
      <c r="AC7319" s="74"/>
      <c r="AD7319" s="75"/>
      <c r="AE7319" s="75"/>
      <c r="AF7319" s="76"/>
      <c r="AJ7319" s="90">
        <v>3401005.0</v>
      </c>
      <c r="AK7319" s="18"/>
      <c r="AL7319" s="18"/>
      <c r="AT7319" s="18"/>
      <c r="AU7319" s="91"/>
    </row>
    <row r="7320" ht="12.0" customHeight="1">
      <c r="A7320" s="97"/>
      <c r="B7320" s="92" t="s">
        <v>7896</v>
      </c>
      <c r="C7320" s="93"/>
      <c r="D7320" s="82"/>
      <c r="E7320" s="94"/>
      <c r="F7320" s="84"/>
      <c r="G7320" s="95" t="s">
        <v>246</v>
      </c>
      <c r="H7320" s="69"/>
      <c r="I7320" s="208"/>
      <c r="J7320" s="76"/>
      <c r="K7320" s="88"/>
      <c r="N7320" s="18"/>
      <c r="P7320" s="4"/>
      <c r="Q7320" s="4"/>
      <c r="R7320" s="4"/>
      <c r="S7320" s="21"/>
      <c r="T7320" s="21"/>
      <c r="V7320" s="89"/>
      <c r="Z7320" s="73"/>
      <c r="AA7320" s="73"/>
      <c r="AB7320" s="4"/>
      <c r="AC7320" s="74"/>
      <c r="AD7320" s="75"/>
      <c r="AE7320" s="75"/>
      <c r="AF7320" s="76"/>
      <c r="AJ7320" s="90"/>
      <c r="AK7320" s="18"/>
      <c r="AL7320" s="18"/>
      <c r="AT7320" s="18"/>
      <c r="AU7320" s="91"/>
    </row>
    <row r="7321" ht="12.0" customHeight="1">
      <c r="A7321" s="97">
        <v>3502021.0</v>
      </c>
      <c r="B7321" s="92" t="s">
        <v>7900</v>
      </c>
      <c r="C7321" s="93"/>
      <c r="D7321" s="82">
        <v>782.99</v>
      </c>
      <c r="E7321" s="94"/>
      <c r="F7321" s="84">
        <f t="shared" ref="F7321:F7330" si="661">D7321*1.22</f>
        <v>955.2478</v>
      </c>
      <c r="G7321" s="95" t="s">
        <v>246</v>
      </c>
      <c r="H7321" s="69"/>
      <c r="I7321" s="208"/>
      <c r="J7321" s="76"/>
      <c r="K7321" s="88"/>
      <c r="N7321" s="18"/>
      <c r="P7321" s="4">
        <v>166.0</v>
      </c>
      <c r="Q7321" s="4"/>
      <c r="R7321" s="4"/>
      <c r="S7321" s="21"/>
      <c r="T7321" s="21"/>
      <c r="V7321" s="89"/>
      <c r="Z7321" s="73"/>
      <c r="AA7321" s="73">
        <v>14.999085421620634</v>
      </c>
      <c r="AB7321" s="4"/>
      <c r="AC7321" s="74"/>
      <c r="AD7321" s="75"/>
      <c r="AE7321" s="75"/>
      <c r="AF7321" s="76"/>
      <c r="AJ7321" s="90"/>
      <c r="AK7321" s="18"/>
      <c r="AL7321" s="18"/>
      <c r="AT7321" s="18"/>
      <c r="AU7321" s="91"/>
    </row>
    <row r="7322" ht="12.0" customHeight="1">
      <c r="A7322" s="97">
        <v>3502022.0</v>
      </c>
      <c r="B7322" s="92" t="s">
        <v>7901</v>
      </c>
      <c r="C7322" s="93"/>
      <c r="D7322" s="82">
        <v>782.99</v>
      </c>
      <c r="E7322" s="94"/>
      <c r="F7322" s="84">
        <f t="shared" si="661"/>
        <v>955.2478</v>
      </c>
      <c r="G7322" s="95" t="s">
        <v>246</v>
      </c>
      <c r="H7322" s="69"/>
      <c r="I7322" s="208"/>
      <c r="J7322" s="76"/>
      <c r="K7322" s="88"/>
      <c r="N7322" s="18"/>
      <c r="P7322" s="4">
        <v>166.0</v>
      </c>
      <c r="Q7322" s="4"/>
      <c r="R7322" s="4"/>
      <c r="S7322" s="21"/>
      <c r="T7322" s="21"/>
      <c r="V7322" s="89"/>
      <c r="Z7322" s="73"/>
      <c r="AA7322" s="73">
        <v>14.999085421620634</v>
      </c>
      <c r="AB7322" s="4"/>
      <c r="AC7322" s="74"/>
      <c r="AD7322" s="75"/>
      <c r="AE7322" s="75"/>
      <c r="AF7322" s="76"/>
      <c r="AJ7322" s="90"/>
      <c r="AK7322" s="18"/>
      <c r="AL7322" s="18"/>
      <c r="AT7322" s="18"/>
      <c r="AU7322" s="91"/>
    </row>
    <row r="7323" ht="12.0" customHeight="1">
      <c r="A7323" s="97">
        <v>3401006.0</v>
      </c>
      <c r="B7323" s="92" t="s">
        <v>7902</v>
      </c>
      <c r="C7323" s="93"/>
      <c r="D7323" s="82">
        <v>2464.0</v>
      </c>
      <c r="E7323" s="94"/>
      <c r="F7323" s="84">
        <f t="shared" si="661"/>
        <v>3006.08</v>
      </c>
      <c r="G7323" s="95" t="s">
        <v>246</v>
      </c>
      <c r="H7323" s="69"/>
      <c r="I7323" s="208"/>
      <c r="J7323" s="76"/>
      <c r="K7323" s="88"/>
      <c r="N7323" s="18"/>
      <c r="P7323" s="4">
        <v>165.0</v>
      </c>
      <c r="Q7323" s="4"/>
      <c r="R7323" s="4"/>
      <c r="S7323" s="21"/>
      <c r="T7323" s="21"/>
      <c r="V7323" s="89"/>
      <c r="Z7323" s="73"/>
      <c r="AA7323" s="73">
        <v>9.999841686983501</v>
      </c>
      <c r="AB7323" s="4"/>
      <c r="AC7323" s="74"/>
      <c r="AD7323" s="75"/>
      <c r="AE7323" s="75"/>
      <c r="AF7323" s="76"/>
      <c r="AJ7323" s="90"/>
      <c r="AK7323" s="18"/>
      <c r="AL7323" s="18"/>
      <c r="AT7323" s="18"/>
      <c r="AU7323" s="91"/>
    </row>
    <row r="7324" ht="12.0" customHeight="1">
      <c r="A7324" s="97">
        <v>3401007.0</v>
      </c>
      <c r="B7324" s="92" t="s">
        <v>7903</v>
      </c>
      <c r="C7324" s="93"/>
      <c r="D7324" s="82">
        <v>2791.25</v>
      </c>
      <c r="E7324" s="94"/>
      <c r="F7324" s="84">
        <f t="shared" si="661"/>
        <v>3405.325</v>
      </c>
      <c r="G7324" s="95" t="s">
        <v>246</v>
      </c>
      <c r="H7324" s="69"/>
      <c r="I7324" s="208"/>
      <c r="J7324" s="76"/>
      <c r="K7324" s="88"/>
      <c r="N7324" s="18"/>
      <c r="P7324" s="4">
        <v>165.0</v>
      </c>
      <c r="Q7324" s="4"/>
      <c r="R7324" s="4"/>
      <c r="S7324" s="21"/>
      <c r="T7324" s="21"/>
      <c r="V7324" s="89"/>
      <c r="Z7324" s="73"/>
      <c r="AA7324" s="73">
        <v>9.999861430590585</v>
      </c>
      <c r="AB7324" s="4"/>
      <c r="AC7324" s="74"/>
      <c r="AD7324" s="75"/>
      <c r="AE7324" s="75"/>
      <c r="AF7324" s="76"/>
      <c r="AJ7324" s="90"/>
      <c r="AK7324" s="18"/>
      <c r="AL7324" s="18"/>
      <c r="AT7324" s="18"/>
      <c r="AU7324" s="91"/>
    </row>
    <row r="7325" ht="12.0" customHeight="1">
      <c r="A7325" s="115">
        <v>3401008.0</v>
      </c>
      <c r="B7325" s="92" t="s">
        <v>7904</v>
      </c>
      <c r="C7325" s="93"/>
      <c r="D7325" s="82">
        <v>2464.0</v>
      </c>
      <c r="E7325" s="83" t="s">
        <v>245</v>
      </c>
      <c r="F7325" s="127">
        <f t="shared" si="661"/>
        <v>3006.08</v>
      </c>
      <c r="G7325" s="95" t="s">
        <v>246</v>
      </c>
      <c r="H7325" s="69"/>
      <c r="I7325" s="208"/>
      <c r="J7325" s="76"/>
      <c r="K7325" s="88"/>
      <c r="N7325" s="18"/>
      <c r="P7325" s="4">
        <v>165.0</v>
      </c>
      <c r="Q7325" s="4"/>
      <c r="R7325" s="4"/>
      <c r="S7325" s="21"/>
      <c r="T7325" s="21"/>
      <c r="V7325" s="89"/>
      <c r="Z7325" s="73"/>
      <c r="AA7325" s="73">
        <v>9.999841686983501</v>
      </c>
      <c r="AB7325" s="4"/>
      <c r="AC7325" s="74"/>
      <c r="AD7325" s="75"/>
      <c r="AE7325" s="75"/>
      <c r="AF7325" s="76"/>
      <c r="AJ7325" s="90"/>
      <c r="AK7325" s="18"/>
      <c r="AL7325" s="18"/>
      <c r="AT7325" s="18"/>
      <c r="AU7325" s="91"/>
    </row>
    <row r="7326" ht="12.0" customHeight="1">
      <c r="A7326" s="115">
        <v>3401009.0</v>
      </c>
      <c r="B7326" s="92" t="s">
        <v>7905</v>
      </c>
      <c r="C7326" s="93"/>
      <c r="D7326" s="82">
        <v>2791.25</v>
      </c>
      <c r="E7326" s="83" t="s">
        <v>245</v>
      </c>
      <c r="F7326" s="127">
        <f t="shared" si="661"/>
        <v>3405.325</v>
      </c>
      <c r="G7326" s="95" t="s">
        <v>246</v>
      </c>
      <c r="H7326" s="69"/>
      <c r="I7326" s="208"/>
      <c r="J7326" s="76"/>
      <c r="K7326" s="88"/>
      <c r="N7326" s="18"/>
      <c r="P7326" s="4">
        <v>165.0</v>
      </c>
      <c r="Q7326" s="4"/>
      <c r="R7326" s="4"/>
      <c r="S7326" s="21"/>
      <c r="T7326" s="21"/>
      <c r="V7326" s="89"/>
      <c r="Z7326" s="73"/>
      <c r="AA7326" s="73">
        <v>9.999861430590585</v>
      </c>
      <c r="AB7326" s="4"/>
      <c r="AC7326" s="74"/>
      <c r="AD7326" s="75"/>
      <c r="AE7326" s="75"/>
      <c r="AF7326" s="76"/>
      <c r="AJ7326" s="90"/>
      <c r="AK7326" s="18"/>
      <c r="AL7326" s="18"/>
      <c r="AT7326" s="18"/>
      <c r="AU7326" s="91"/>
    </row>
    <row r="7327" ht="12.0" customHeight="1">
      <c r="A7327" s="115">
        <v>3401010.0</v>
      </c>
      <c r="B7327" s="92" t="s">
        <v>7906</v>
      </c>
      <c r="C7327" s="93"/>
      <c r="D7327" s="82">
        <v>1549.63</v>
      </c>
      <c r="E7327" s="83" t="s">
        <v>245</v>
      </c>
      <c r="F7327" s="127">
        <f t="shared" si="661"/>
        <v>1890.5486</v>
      </c>
      <c r="G7327" s="95" t="s">
        <v>246</v>
      </c>
      <c r="H7327" s="69"/>
      <c r="I7327" s="208"/>
      <c r="J7327" s="76"/>
      <c r="K7327" s="88"/>
      <c r="N7327" s="18"/>
      <c r="P7327" s="4">
        <v>165.0</v>
      </c>
      <c r="Q7327" s="4"/>
      <c r="R7327" s="4"/>
      <c r="S7327" s="21"/>
      <c r="T7327" s="21"/>
      <c r="V7327" s="89"/>
      <c r="Z7327" s="73"/>
      <c r="AA7327" s="73">
        <v>9.999874160018123</v>
      </c>
      <c r="AB7327" s="4"/>
      <c r="AC7327" s="74"/>
      <c r="AD7327" s="75"/>
      <c r="AE7327" s="75"/>
      <c r="AF7327" s="76"/>
      <c r="AJ7327" s="90"/>
      <c r="AK7327" s="18"/>
      <c r="AL7327" s="18"/>
      <c r="AT7327" s="18"/>
      <c r="AU7327" s="91"/>
    </row>
    <row r="7328" ht="12.0" customHeight="1">
      <c r="A7328" s="115">
        <v>3401011.0</v>
      </c>
      <c r="B7328" s="92" t="s">
        <v>7907</v>
      </c>
      <c r="C7328" s="93"/>
      <c r="D7328" s="82">
        <v>812.35</v>
      </c>
      <c r="E7328" s="83" t="s">
        <v>245</v>
      </c>
      <c r="F7328" s="127">
        <f t="shared" si="661"/>
        <v>991.067</v>
      </c>
      <c r="G7328" s="95" t="s">
        <v>246</v>
      </c>
      <c r="H7328" s="69"/>
      <c r="I7328" s="208"/>
      <c r="J7328" s="76"/>
      <c r="K7328" s="88"/>
      <c r="N7328" s="18"/>
      <c r="P7328" s="4">
        <v>165.0</v>
      </c>
      <c r="Q7328" s="4"/>
      <c r="R7328" s="4"/>
      <c r="S7328" s="21"/>
      <c r="T7328" s="21"/>
      <c r="V7328" s="89"/>
      <c r="Z7328" s="73"/>
      <c r="AA7328" s="73">
        <v>9.999638793570526</v>
      </c>
      <c r="AB7328" s="4"/>
      <c r="AC7328" s="74"/>
      <c r="AD7328" s="75"/>
      <c r="AE7328" s="75"/>
      <c r="AF7328" s="76"/>
      <c r="AJ7328" s="90"/>
      <c r="AK7328" s="18"/>
      <c r="AL7328" s="18"/>
      <c r="AT7328" s="18"/>
      <c r="AU7328" s="91"/>
    </row>
    <row r="7329" ht="12.0" customHeight="1">
      <c r="A7329" s="115">
        <v>3401014.0</v>
      </c>
      <c r="B7329" s="92" t="s">
        <v>7908</v>
      </c>
      <c r="C7329" s="93"/>
      <c r="D7329" s="82">
        <v>770.0</v>
      </c>
      <c r="E7329" s="94" t="s">
        <v>372</v>
      </c>
      <c r="F7329" s="127">
        <f t="shared" si="661"/>
        <v>939.4</v>
      </c>
      <c r="G7329" s="95" t="s">
        <v>246</v>
      </c>
      <c r="H7329" s="69"/>
      <c r="I7329" s="208"/>
      <c r="J7329" s="76"/>
      <c r="K7329" s="88"/>
      <c r="N7329" s="18"/>
      <c r="P7329" s="4">
        <v>165.0</v>
      </c>
      <c r="Q7329" s="4"/>
      <c r="R7329" s="4"/>
      <c r="S7329" s="21"/>
      <c r="T7329" s="21"/>
      <c r="V7329" s="89"/>
      <c r="Z7329" s="73"/>
      <c r="AA7329" s="73">
        <v>9.99993209335804</v>
      </c>
      <c r="AB7329" s="4"/>
      <c r="AC7329" s="74"/>
      <c r="AD7329" s="75"/>
      <c r="AE7329" s="75"/>
      <c r="AF7329" s="76"/>
      <c r="AJ7329" s="90"/>
      <c r="AK7329" s="18"/>
      <c r="AL7329" s="18"/>
      <c r="AT7329" s="18"/>
      <c r="AU7329" s="91"/>
    </row>
    <row r="7330" ht="12.0" customHeight="1">
      <c r="A7330" s="115">
        <v>3401017.0</v>
      </c>
      <c r="B7330" s="92" t="s">
        <v>7909</v>
      </c>
      <c r="C7330" s="93"/>
      <c r="D7330" s="82">
        <v>1024.1</v>
      </c>
      <c r="E7330" s="83" t="s">
        <v>245</v>
      </c>
      <c r="F7330" s="127">
        <f t="shared" si="661"/>
        <v>1249.402</v>
      </c>
      <c r="G7330" s="95" t="s">
        <v>246</v>
      </c>
      <c r="H7330" s="69"/>
      <c r="I7330" s="208"/>
      <c r="J7330" s="76"/>
      <c r="K7330" s="88"/>
      <c r="N7330" s="18"/>
      <c r="P7330" s="4">
        <v>165.0</v>
      </c>
      <c r="Q7330" s="4"/>
      <c r="R7330" s="4"/>
      <c r="S7330" s="21"/>
      <c r="T7330" s="21"/>
      <c r="V7330" s="89"/>
      <c r="Z7330" s="73"/>
      <c r="AA7330" s="73">
        <v>10.000229837504875</v>
      </c>
      <c r="AB7330" s="4"/>
      <c r="AC7330" s="74"/>
      <c r="AD7330" s="75"/>
      <c r="AE7330" s="75"/>
      <c r="AF7330" s="76"/>
      <c r="AJ7330" s="90"/>
      <c r="AK7330" s="18"/>
      <c r="AL7330" s="18"/>
      <c r="AT7330" s="18"/>
      <c r="AU7330" s="91"/>
    </row>
    <row r="7331" ht="12.0" customHeight="1">
      <c r="A7331" s="97"/>
      <c r="B7331" s="92" t="s">
        <v>7896</v>
      </c>
      <c r="C7331" s="93"/>
      <c r="D7331" s="82"/>
      <c r="E7331" s="94"/>
      <c r="F7331" s="84"/>
      <c r="G7331" s="95" t="s">
        <v>246</v>
      </c>
      <c r="H7331" s="69"/>
      <c r="I7331" s="208"/>
      <c r="J7331" s="76"/>
      <c r="K7331" s="88"/>
      <c r="N7331" s="18"/>
      <c r="P7331" s="4"/>
      <c r="Q7331" s="4"/>
      <c r="R7331" s="4"/>
      <c r="S7331" s="21"/>
      <c r="T7331" s="21"/>
      <c r="V7331" s="89"/>
      <c r="Z7331" s="73"/>
      <c r="AA7331" s="73"/>
      <c r="AB7331" s="4"/>
      <c r="AC7331" s="74"/>
      <c r="AD7331" s="75"/>
      <c r="AE7331" s="75"/>
      <c r="AF7331" s="76"/>
      <c r="AJ7331" s="90"/>
      <c r="AK7331" s="18"/>
      <c r="AL7331" s="18"/>
      <c r="AT7331" s="18"/>
      <c r="AU7331" s="91"/>
    </row>
    <row r="7332" ht="12.0" customHeight="1">
      <c r="A7332" s="97">
        <v>2701032.0</v>
      </c>
      <c r="B7332" s="92" t="s">
        <v>7910</v>
      </c>
      <c r="C7332" s="93"/>
      <c r="D7332" s="82">
        <v>157.05</v>
      </c>
      <c r="E7332" s="94" t="s">
        <v>372</v>
      </c>
      <c r="F7332" s="84">
        <f t="shared" ref="F7332:F7351" si="662">D7332*1.22</f>
        <v>191.601</v>
      </c>
      <c r="G7332" s="95" t="s">
        <v>246</v>
      </c>
      <c r="H7332" s="69"/>
      <c r="I7332" s="208"/>
      <c r="J7332" s="76"/>
      <c r="K7332" s="88"/>
      <c r="N7332" s="18"/>
      <c r="P7332" s="4">
        <v>166.0</v>
      </c>
      <c r="Q7332" s="4"/>
      <c r="R7332" s="4"/>
      <c r="S7332" s="21"/>
      <c r="T7332" s="21"/>
      <c r="V7332" s="89"/>
      <c r="Z7332" s="73"/>
      <c r="AA7332" s="73">
        <v>0.0</v>
      </c>
      <c r="AB7332" s="4"/>
      <c r="AC7332" s="74"/>
      <c r="AD7332" s="75"/>
      <c r="AE7332" s="75"/>
      <c r="AF7332" s="76"/>
      <c r="AJ7332" s="90"/>
      <c r="AK7332" s="18"/>
      <c r="AL7332" s="18"/>
      <c r="AT7332" s="18"/>
      <c r="AU7332" s="91"/>
    </row>
    <row r="7333" ht="12.0" customHeight="1">
      <c r="A7333" s="97">
        <v>2701033.0</v>
      </c>
      <c r="B7333" s="92" t="s">
        <v>7911</v>
      </c>
      <c r="C7333" s="93"/>
      <c r="D7333" s="82">
        <v>157.05</v>
      </c>
      <c r="E7333" s="94"/>
      <c r="F7333" s="84">
        <f t="shared" si="662"/>
        <v>191.601</v>
      </c>
      <c r="G7333" s="95" t="s">
        <v>246</v>
      </c>
      <c r="H7333" s="69"/>
      <c r="I7333" s="208"/>
      <c r="J7333" s="76"/>
      <c r="K7333" s="88"/>
      <c r="N7333" s="18"/>
      <c r="P7333" s="4">
        <v>166.0</v>
      </c>
      <c r="Q7333" s="4"/>
      <c r="R7333" s="4"/>
      <c r="S7333" s="21"/>
      <c r="T7333" s="21"/>
      <c r="V7333" s="89"/>
      <c r="Z7333" s="73"/>
      <c r="AA7333" s="73">
        <v>0.0</v>
      </c>
      <c r="AB7333" s="4"/>
      <c r="AC7333" s="74"/>
      <c r="AD7333" s="75"/>
      <c r="AE7333" s="75"/>
      <c r="AF7333" s="76"/>
      <c r="AJ7333" s="90"/>
      <c r="AK7333" s="18"/>
      <c r="AL7333" s="18"/>
      <c r="AT7333" s="18"/>
      <c r="AU7333" s="91"/>
    </row>
    <row r="7334" ht="12.0" customHeight="1">
      <c r="A7334" s="97">
        <v>2701003.0</v>
      </c>
      <c r="B7334" s="92" t="s">
        <v>7912</v>
      </c>
      <c r="C7334" s="93"/>
      <c r="D7334" s="82">
        <v>157.05</v>
      </c>
      <c r="E7334" s="94" t="s">
        <v>372</v>
      </c>
      <c r="F7334" s="84">
        <f t="shared" si="662"/>
        <v>191.601</v>
      </c>
      <c r="G7334" s="95" t="s">
        <v>246</v>
      </c>
      <c r="H7334" s="69"/>
      <c r="I7334" s="208"/>
      <c r="J7334" s="76"/>
      <c r="K7334" s="88"/>
      <c r="N7334" s="18"/>
      <c r="P7334" s="4">
        <v>166.0</v>
      </c>
      <c r="Q7334" s="4"/>
      <c r="R7334" s="4"/>
      <c r="S7334" s="21"/>
      <c r="T7334" s="21"/>
      <c r="V7334" s="89"/>
      <c r="Z7334" s="73"/>
      <c r="AA7334" s="73">
        <v>0.0</v>
      </c>
      <c r="AB7334" s="4"/>
      <c r="AC7334" s="74"/>
      <c r="AD7334" s="75"/>
      <c r="AE7334" s="75"/>
      <c r="AF7334" s="76"/>
      <c r="AJ7334" s="90"/>
      <c r="AK7334" s="18"/>
      <c r="AL7334" s="18"/>
      <c r="AT7334" s="18"/>
      <c r="AU7334" s="91"/>
    </row>
    <row r="7335" ht="12.0" customHeight="1">
      <c r="A7335" s="97">
        <v>2701018.0</v>
      </c>
      <c r="B7335" s="92" t="s">
        <v>7913</v>
      </c>
      <c r="C7335" s="93"/>
      <c r="D7335" s="82">
        <v>157.05</v>
      </c>
      <c r="E7335" s="94" t="s">
        <v>372</v>
      </c>
      <c r="F7335" s="84">
        <f t="shared" si="662"/>
        <v>191.601</v>
      </c>
      <c r="G7335" s="95" t="s">
        <v>246</v>
      </c>
      <c r="H7335" s="69"/>
      <c r="I7335" s="208"/>
      <c r="J7335" s="76"/>
      <c r="K7335" s="88"/>
      <c r="N7335" s="18"/>
      <c r="P7335" s="4">
        <v>166.0</v>
      </c>
      <c r="Q7335" s="4"/>
      <c r="R7335" s="4"/>
      <c r="S7335" s="21"/>
      <c r="T7335" s="21"/>
      <c r="V7335" s="89"/>
      <c r="Z7335" s="73"/>
      <c r="AA7335" s="73">
        <v>0.0</v>
      </c>
      <c r="AB7335" s="4"/>
      <c r="AC7335" s="74"/>
      <c r="AD7335" s="75"/>
      <c r="AE7335" s="75"/>
      <c r="AF7335" s="76"/>
      <c r="AJ7335" s="90"/>
      <c r="AK7335" s="18"/>
      <c r="AL7335" s="18"/>
      <c r="AT7335" s="18"/>
      <c r="AU7335" s="91"/>
    </row>
    <row r="7336" ht="12.0" customHeight="1">
      <c r="A7336" s="97">
        <v>2701056.0</v>
      </c>
      <c r="B7336" s="92" t="s">
        <v>7914</v>
      </c>
      <c r="C7336" s="93"/>
      <c r="D7336" s="82">
        <v>157.05</v>
      </c>
      <c r="E7336" s="94"/>
      <c r="F7336" s="84">
        <f t="shared" si="662"/>
        <v>191.601</v>
      </c>
      <c r="G7336" s="95" t="s">
        <v>246</v>
      </c>
      <c r="H7336" s="69"/>
      <c r="I7336" s="208"/>
      <c r="J7336" s="76"/>
      <c r="K7336" s="88"/>
      <c r="N7336" s="18"/>
      <c r="P7336" s="4">
        <v>166.0</v>
      </c>
      <c r="Q7336" s="4"/>
      <c r="R7336" s="4"/>
      <c r="S7336" s="21"/>
      <c r="T7336" s="21"/>
      <c r="V7336" s="89"/>
      <c r="Z7336" s="73"/>
      <c r="AA7336" s="73">
        <v>0.0</v>
      </c>
      <c r="AB7336" s="4"/>
      <c r="AC7336" s="74"/>
      <c r="AD7336" s="75"/>
      <c r="AE7336" s="75"/>
      <c r="AF7336" s="76"/>
      <c r="AJ7336" s="90"/>
      <c r="AK7336" s="18"/>
      <c r="AL7336" s="18"/>
      <c r="AT7336" s="18"/>
      <c r="AU7336" s="91"/>
    </row>
    <row r="7337" ht="12.0" customHeight="1">
      <c r="A7337" s="97">
        <v>2701034.0</v>
      </c>
      <c r="B7337" s="92" t="s">
        <v>7915</v>
      </c>
      <c r="C7337" s="93"/>
      <c r="D7337" s="82">
        <v>157.05</v>
      </c>
      <c r="E7337" s="94" t="s">
        <v>372</v>
      </c>
      <c r="F7337" s="84">
        <f t="shared" si="662"/>
        <v>191.601</v>
      </c>
      <c r="G7337" s="95" t="s">
        <v>246</v>
      </c>
      <c r="H7337" s="69"/>
      <c r="I7337" s="208"/>
      <c r="J7337" s="76"/>
      <c r="K7337" s="88"/>
      <c r="N7337" s="18"/>
      <c r="P7337" s="4">
        <v>166.0</v>
      </c>
      <c r="Q7337" s="4"/>
      <c r="R7337" s="4"/>
      <c r="S7337" s="21"/>
      <c r="T7337" s="21"/>
      <c r="V7337" s="89"/>
      <c r="Z7337" s="73"/>
      <c r="AA7337" s="73">
        <v>0.0</v>
      </c>
      <c r="AB7337" s="4"/>
      <c r="AC7337" s="74"/>
      <c r="AD7337" s="75"/>
      <c r="AE7337" s="75"/>
      <c r="AF7337" s="76"/>
      <c r="AJ7337" s="90"/>
      <c r="AK7337" s="18"/>
      <c r="AL7337" s="18"/>
      <c r="AT7337" s="18"/>
      <c r="AU7337" s="91"/>
    </row>
    <row r="7338" ht="12.0" customHeight="1">
      <c r="A7338" s="97">
        <v>3503002.0</v>
      </c>
      <c r="B7338" s="92" t="s">
        <v>7916</v>
      </c>
      <c r="C7338" s="93"/>
      <c r="D7338" s="82">
        <v>212.33</v>
      </c>
      <c r="E7338" s="83" t="s">
        <v>245</v>
      </c>
      <c r="F7338" s="127">
        <f t="shared" si="662"/>
        <v>259.0426</v>
      </c>
      <c r="G7338" s="95" t="s">
        <v>246</v>
      </c>
      <c r="H7338" s="69"/>
      <c r="I7338" s="208"/>
      <c r="J7338" s="76"/>
      <c r="K7338" s="88"/>
      <c r="N7338" s="18"/>
      <c r="P7338" s="4">
        <v>166.0</v>
      </c>
      <c r="Q7338" s="4"/>
      <c r="R7338" s="4"/>
      <c r="S7338" s="21"/>
      <c r="T7338" s="21"/>
      <c r="V7338" s="89"/>
      <c r="Z7338" s="73"/>
      <c r="AA7338" s="73">
        <v>0.0</v>
      </c>
      <c r="AB7338" s="4"/>
      <c r="AC7338" s="74"/>
      <c r="AD7338" s="75"/>
      <c r="AE7338" s="75"/>
      <c r="AF7338" s="76"/>
      <c r="AJ7338" s="90"/>
      <c r="AK7338" s="18"/>
      <c r="AL7338" s="18"/>
      <c r="AM7338" s="209"/>
      <c r="AT7338" s="18"/>
      <c r="AU7338" s="91"/>
    </row>
    <row r="7339" ht="12.0" customHeight="1">
      <c r="A7339" s="97">
        <v>3503003.0</v>
      </c>
      <c r="B7339" s="92" t="s">
        <v>7917</v>
      </c>
      <c r="C7339" s="93"/>
      <c r="D7339" s="82">
        <v>212.33</v>
      </c>
      <c r="E7339" s="83" t="s">
        <v>245</v>
      </c>
      <c r="F7339" s="127">
        <f t="shared" si="662"/>
        <v>259.0426</v>
      </c>
      <c r="G7339" s="95" t="s">
        <v>246</v>
      </c>
      <c r="H7339" s="69"/>
      <c r="I7339" s="208"/>
      <c r="J7339" s="76"/>
      <c r="K7339" s="88"/>
      <c r="N7339" s="18"/>
      <c r="P7339" s="4">
        <v>166.0</v>
      </c>
      <c r="Q7339" s="4"/>
      <c r="R7339" s="4"/>
      <c r="S7339" s="21"/>
      <c r="T7339" s="21"/>
      <c r="V7339" s="89"/>
      <c r="Z7339" s="73"/>
      <c r="AA7339" s="73">
        <v>0.0</v>
      </c>
      <c r="AB7339" s="4"/>
      <c r="AC7339" s="74"/>
      <c r="AD7339" s="75"/>
      <c r="AE7339" s="75"/>
      <c r="AF7339" s="76"/>
      <c r="AJ7339" s="90"/>
      <c r="AK7339" s="18"/>
      <c r="AL7339" s="18"/>
      <c r="AM7339" s="209"/>
      <c r="AT7339" s="18"/>
      <c r="AU7339" s="91"/>
    </row>
    <row r="7340" ht="12.0" customHeight="1">
      <c r="A7340" s="97">
        <v>3503004.0</v>
      </c>
      <c r="B7340" s="92" t="s">
        <v>7918</v>
      </c>
      <c r="C7340" s="93"/>
      <c r="D7340" s="82">
        <v>212.33</v>
      </c>
      <c r="E7340" s="83" t="s">
        <v>245</v>
      </c>
      <c r="F7340" s="127">
        <f t="shared" si="662"/>
        <v>259.0426</v>
      </c>
      <c r="G7340" s="95" t="s">
        <v>246</v>
      </c>
      <c r="H7340" s="69"/>
      <c r="I7340" s="208"/>
      <c r="J7340" s="76"/>
      <c r="K7340" s="88"/>
      <c r="N7340" s="18"/>
      <c r="P7340" s="4">
        <v>166.0</v>
      </c>
      <c r="Q7340" s="4"/>
      <c r="R7340" s="4"/>
      <c r="S7340" s="21"/>
      <c r="T7340" s="21"/>
      <c r="V7340" s="89"/>
      <c r="Z7340" s="73"/>
      <c r="AA7340" s="73">
        <v>0.0</v>
      </c>
      <c r="AB7340" s="4"/>
      <c r="AC7340" s="74"/>
      <c r="AD7340" s="75"/>
      <c r="AE7340" s="75"/>
      <c r="AF7340" s="76"/>
      <c r="AJ7340" s="90">
        <v>5905004.0</v>
      </c>
      <c r="AK7340" s="18"/>
      <c r="AL7340" s="18"/>
      <c r="AM7340" s="209"/>
      <c r="AT7340" s="18"/>
      <c r="AU7340" s="91"/>
    </row>
    <row r="7341" ht="12.0" customHeight="1">
      <c r="A7341" s="97">
        <v>3503005.0</v>
      </c>
      <c r="B7341" s="92" t="s">
        <v>7919</v>
      </c>
      <c r="C7341" s="93"/>
      <c r="D7341" s="82">
        <v>212.33</v>
      </c>
      <c r="E7341" s="83" t="s">
        <v>245</v>
      </c>
      <c r="F7341" s="127">
        <f t="shared" si="662"/>
        <v>259.0426</v>
      </c>
      <c r="G7341" s="95" t="s">
        <v>246</v>
      </c>
      <c r="H7341" s="69"/>
      <c r="I7341" s="208"/>
      <c r="J7341" s="76"/>
      <c r="K7341" s="88"/>
      <c r="N7341" s="18"/>
      <c r="P7341" s="4">
        <v>166.0</v>
      </c>
      <c r="Q7341" s="4"/>
      <c r="R7341" s="4"/>
      <c r="S7341" s="21"/>
      <c r="T7341" s="21"/>
      <c r="V7341" s="89"/>
      <c r="Z7341" s="73"/>
      <c r="AA7341" s="73">
        <v>0.0</v>
      </c>
      <c r="AB7341" s="4"/>
      <c r="AC7341" s="74"/>
      <c r="AD7341" s="75"/>
      <c r="AE7341" s="75"/>
      <c r="AF7341" s="76"/>
      <c r="AJ7341" s="90"/>
      <c r="AK7341" s="18"/>
      <c r="AL7341" s="18"/>
      <c r="AM7341" s="209"/>
      <c r="AT7341" s="18"/>
      <c r="AU7341" s="91"/>
    </row>
    <row r="7342" ht="12.0" customHeight="1">
      <c r="A7342" s="97">
        <v>3502004.0</v>
      </c>
      <c r="B7342" s="92" t="s">
        <v>7920</v>
      </c>
      <c r="C7342" s="93"/>
      <c r="D7342" s="82">
        <v>441.93</v>
      </c>
      <c r="E7342" s="94"/>
      <c r="F7342" s="84">
        <f t="shared" si="662"/>
        <v>539.1546</v>
      </c>
      <c r="G7342" s="95" t="s">
        <v>246</v>
      </c>
      <c r="H7342" s="69"/>
      <c r="I7342" s="208"/>
      <c r="J7342" s="76"/>
      <c r="K7342" s="88"/>
      <c r="N7342" s="18"/>
      <c r="P7342" s="4">
        <v>166.0</v>
      </c>
      <c r="Q7342" s="4"/>
      <c r="R7342" s="4"/>
      <c r="S7342" s="21"/>
      <c r="T7342" s="21"/>
      <c r="V7342" s="89"/>
      <c r="Z7342" s="73"/>
      <c r="AA7342" s="73">
        <v>15.001458340084923</v>
      </c>
      <c r="AB7342" s="4"/>
      <c r="AC7342" s="74"/>
      <c r="AD7342" s="75"/>
      <c r="AE7342" s="75"/>
      <c r="AF7342" s="76"/>
      <c r="AJ7342" s="90"/>
      <c r="AK7342" s="18"/>
      <c r="AL7342" s="18"/>
      <c r="AT7342" s="18"/>
      <c r="AU7342" s="91"/>
    </row>
    <row r="7343" ht="12.0" customHeight="1">
      <c r="A7343" s="97">
        <v>3502005.0</v>
      </c>
      <c r="B7343" s="92" t="s">
        <v>7921</v>
      </c>
      <c r="C7343" s="93"/>
      <c r="D7343" s="82">
        <v>294.63</v>
      </c>
      <c r="E7343" s="94"/>
      <c r="F7343" s="127">
        <f t="shared" si="662"/>
        <v>359.4486</v>
      </c>
      <c r="G7343" s="95" t="s">
        <v>246</v>
      </c>
      <c r="H7343" s="69"/>
      <c r="I7343" s="208"/>
      <c r="J7343" s="76"/>
      <c r="K7343" s="88"/>
      <c r="N7343" s="18"/>
      <c r="P7343" s="4">
        <v>166.0</v>
      </c>
      <c r="Q7343" s="4"/>
      <c r="R7343" s="4"/>
      <c r="S7343" s="21"/>
      <c r="T7343" s="21"/>
      <c r="V7343" s="89"/>
      <c r="Z7343" s="73"/>
      <c r="AA7343" s="73">
        <v>0.0</v>
      </c>
      <c r="AB7343" s="4"/>
      <c r="AC7343" s="74"/>
      <c r="AD7343" s="75"/>
      <c r="AE7343" s="75"/>
      <c r="AF7343" s="76"/>
      <c r="AJ7343" s="90"/>
      <c r="AK7343" s="18"/>
      <c r="AL7343" s="18"/>
      <c r="AM7343" s="209"/>
      <c r="AT7343" s="18"/>
      <c r="AU7343" s="91"/>
    </row>
    <row r="7344" ht="12.0" customHeight="1">
      <c r="A7344" s="97">
        <v>3501005.0</v>
      </c>
      <c r="B7344" s="92" t="s">
        <v>7922</v>
      </c>
      <c r="C7344" s="93"/>
      <c r="D7344" s="82">
        <v>291.49</v>
      </c>
      <c r="E7344" s="94"/>
      <c r="F7344" s="127">
        <f t="shared" si="662"/>
        <v>355.6178</v>
      </c>
      <c r="G7344" s="95" t="s">
        <v>246</v>
      </c>
      <c r="H7344" s="69"/>
      <c r="I7344" s="208"/>
      <c r="J7344" s="76"/>
      <c r="K7344" s="88"/>
      <c r="N7344" s="18"/>
      <c r="P7344" s="4">
        <v>166.0</v>
      </c>
      <c r="Q7344" s="4"/>
      <c r="R7344" s="4"/>
      <c r="S7344" s="21"/>
      <c r="T7344" s="21"/>
      <c r="V7344" s="89"/>
      <c r="Z7344" s="73"/>
      <c r="AA7344" s="73">
        <v>0.0</v>
      </c>
      <c r="AB7344" s="4"/>
      <c r="AC7344" s="74"/>
      <c r="AD7344" s="75"/>
      <c r="AE7344" s="75"/>
      <c r="AF7344" s="76"/>
      <c r="AJ7344" s="90"/>
      <c r="AK7344" s="18"/>
      <c r="AL7344" s="18"/>
      <c r="AM7344" s="209"/>
      <c r="AT7344" s="18"/>
      <c r="AU7344" s="91"/>
    </row>
    <row r="7345" ht="12.0" customHeight="1">
      <c r="A7345" s="97">
        <v>3501006.0</v>
      </c>
      <c r="B7345" s="92" t="s">
        <v>7923</v>
      </c>
      <c r="C7345" s="93"/>
      <c r="D7345" s="82">
        <v>291.49</v>
      </c>
      <c r="E7345" s="94"/>
      <c r="F7345" s="127">
        <f t="shared" si="662"/>
        <v>355.6178</v>
      </c>
      <c r="G7345" s="95" t="s">
        <v>246</v>
      </c>
      <c r="H7345" s="69"/>
      <c r="I7345" s="208"/>
      <c r="J7345" s="76"/>
      <c r="K7345" s="88"/>
      <c r="N7345" s="18"/>
      <c r="P7345" s="4">
        <v>166.0</v>
      </c>
      <c r="Q7345" s="4"/>
      <c r="R7345" s="4"/>
      <c r="S7345" s="21"/>
      <c r="T7345" s="21"/>
      <c r="V7345" s="89"/>
      <c r="Z7345" s="73"/>
      <c r="AA7345" s="73">
        <v>0.0</v>
      </c>
      <c r="AB7345" s="4"/>
      <c r="AC7345" s="74"/>
      <c r="AD7345" s="75"/>
      <c r="AE7345" s="75"/>
      <c r="AF7345" s="76"/>
      <c r="AJ7345" s="90"/>
      <c r="AK7345" s="18"/>
      <c r="AL7345" s="18"/>
      <c r="AM7345" s="209"/>
      <c r="AT7345" s="18"/>
      <c r="AU7345" s="91"/>
    </row>
    <row r="7346" ht="12.0" customHeight="1">
      <c r="A7346" s="97">
        <v>3501008.0</v>
      </c>
      <c r="B7346" s="92" t="s">
        <v>7924</v>
      </c>
      <c r="C7346" s="93"/>
      <c r="D7346" s="82">
        <v>291.49</v>
      </c>
      <c r="E7346" s="83" t="s">
        <v>372</v>
      </c>
      <c r="F7346" s="127">
        <f t="shared" si="662"/>
        <v>355.6178</v>
      </c>
      <c r="G7346" s="95" t="s">
        <v>246</v>
      </c>
      <c r="H7346" s="69"/>
      <c r="I7346" s="208"/>
      <c r="J7346" s="76"/>
      <c r="K7346" s="88"/>
      <c r="N7346" s="18"/>
      <c r="P7346" s="4">
        <v>166.0</v>
      </c>
      <c r="Q7346" s="4"/>
      <c r="R7346" s="4"/>
      <c r="S7346" s="21"/>
      <c r="T7346" s="21"/>
      <c r="V7346" s="89"/>
      <c r="Z7346" s="73"/>
      <c r="AA7346" s="73">
        <v>0.0</v>
      </c>
      <c r="AB7346" s="4"/>
      <c r="AC7346" s="74"/>
      <c r="AD7346" s="75"/>
      <c r="AE7346" s="75"/>
      <c r="AF7346" s="76"/>
      <c r="AJ7346" s="90"/>
      <c r="AK7346" s="18"/>
      <c r="AL7346" s="18"/>
      <c r="AM7346" s="209"/>
      <c r="AT7346" s="18"/>
      <c r="AU7346" s="91"/>
    </row>
    <row r="7347" ht="12.0" customHeight="1">
      <c r="A7347" s="97">
        <v>3501009.0</v>
      </c>
      <c r="B7347" s="92" t="s">
        <v>7925</v>
      </c>
      <c r="C7347" s="93"/>
      <c r="D7347" s="82">
        <v>291.49</v>
      </c>
      <c r="E7347" s="83" t="s">
        <v>372</v>
      </c>
      <c r="F7347" s="127">
        <f t="shared" si="662"/>
        <v>355.6178</v>
      </c>
      <c r="G7347" s="95" t="s">
        <v>246</v>
      </c>
      <c r="H7347" s="69"/>
      <c r="I7347" s="208"/>
      <c r="J7347" s="76"/>
      <c r="K7347" s="88"/>
      <c r="N7347" s="18"/>
      <c r="P7347" s="4">
        <v>166.0</v>
      </c>
      <c r="Q7347" s="4"/>
      <c r="R7347" s="4"/>
      <c r="S7347" s="21"/>
      <c r="T7347" s="21"/>
      <c r="V7347" s="89"/>
      <c r="Z7347" s="73"/>
      <c r="AA7347" s="73">
        <v>0.0</v>
      </c>
      <c r="AB7347" s="4"/>
      <c r="AC7347" s="74"/>
      <c r="AD7347" s="75"/>
      <c r="AE7347" s="75"/>
      <c r="AF7347" s="76"/>
      <c r="AJ7347" s="90"/>
      <c r="AK7347" s="18"/>
      <c r="AL7347" s="18"/>
      <c r="AM7347" s="209"/>
      <c r="AT7347" s="18"/>
      <c r="AU7347" s="91"/>
    </row>
    <row r="7348" ht="12.0" customHeight="1">
      <c r="A7348" s="97">
        <v>3501010.0</v>
      </c>
      <c r="B7348" s="92" t="s">
        <v>7926</v>
      </c>
      <c r="C7348" s="93"/>
      <c r="D7348" s="82">
        <v>291.49</v>
      </c>
      <c r="E7348" s="94"/>
      <c r="F7348" s="127">
        <f t="shared" si="662"/>
        <v>355.6178</v>
      </c>
      <c r="G7348" s="95" t="s">
        <v>246</v>
      </c>
      <c r="H7348" s="69"/>
      <c r="I7348" s="208"/>
      <c r="J7348" s="76"/>
      <c r="K7348" s="88"/>
      <c r="N7348" s="18"/>
      <c r="P7348" s="4">
        <v>166.0</v>
      </c>
      <c r="Q7348" s="4"/>
      <c r="R7348" s="4"/>
      <c r="S7348" s="21"/>
      <c r="T7348" s="21"/>
      <c r="V7348" s="89"/>
      <c r="Z7348" s="73"/>
      <c r="AA7348" s="73">
        <v>0.0</v>
      </c>
      <c r="AB7348" s="4"/>
      <c r="AC7348" s="74"/>
      <c r="AD7348" s="75"/>
      <c r="AE7348" s="75"/>
      <c r="AF7348" s="76"/>
      <c r="AJ7348" s="90"/>
      <c r="AK7348" s="18"/>
      <c r="AL7348" s="18"/>
      <c r="AM7348" s="209"/>
      <c r="AT7348" s="18"/>
      <c r="AU7348" s="91"/>
    </row>
    <row r="7349" ht="12.0" customHeight="1">
      <c r="A7349" s="115">
        <v>3401012.0</v>
      </c>
      <c r="B7349" s="92" t="s">
        <v>7927</v>
      </c>
      <c r="C7349" s="93"/>
      <c r="D7349" s="82">
        <v>812.35</v>
      </c>
      <c r="E7349" s="83" t="s">
        <v>245</v>
      </c>
      <c r="F7349" s="127">
        <f t="shared" si="662"/>
        <v>991.067</v>
      </c>
      <c r="G7349" s="95" t="s">
        <v>246</v>
      </c>
      <c r="H7349" s="69"/>
      <c r="I7349" s="208"/>
      <c r="J7349" s="76"/>
      <c r="K7349" s="88"/>
      <c r="N7349" s="18"/>
      <c r="P7349" s="4">
        <v>165.0</v>
      </c>
      <c r="Q7349" s="4"/>
      <c r="R7349" s="4"/>
      <c r="S7349" s="21"/>
      <c r="T7349" s="21"/>
      <c r="V7349" s="89"/>
      <c r="Z7349" s="73"/>
      <c r="AA7349" s="73">
        <v>9.999638793570526</v>
      </c>
      <c r="AB7349" s="4"/>
      <c r="AC7349" s="74"/>
      <c r="AD7349" s="75"/>
      <c r="AE7349" s="75"/>
      <c r="AF7349" s="76"/>
      <c r="AJ7349" s="90"/>
      <c r="AK7349" s="18"/>
      <c r="AL7349" s="18"/>
      <c r="AT7349" s="18"/>
      <c r="AU7349" s="91"/>
    </row>
    <row r="7350" ht="12.0" customHeight="1">
      <c r="A7350" s="115">
        <v>3401015.0</v>
      </c>
      <c r="B7350" s="92" t="s">
        <v>7928</v>
      </c>
      <c r="C7350" s="93"/>
      <c r="D7350" s="82">
        <v>770.0</v>
      </c>
      <c r="E7350" s="83" t="s">
        <v>245</v>
      </c>
      <c r="F7350" s="127">
        <f t="shared" si="662"/>
        <v>939.4</v>
      </c>
      <c r="G7350" s="95" t="s">
        <v>246</v>
      </c>
      <c r="H7350" s="69"/>
      <c r="I7350" s="208"/>
      <c r="J7350" s="76"/>
      <c r="K7350" s="88"/>
      <c r="N7350" s="18"/>
      <c r="P7350" s="4">
        <v>165.0</v>
      </c>
      <c r="Q7350" s="4"/>
      <c r="R7350" s="4"/>
      <c r="S7350" s="21"/>
      <c r="T7350" s="21"/>
      <c r="V7350" s="89"/>
      <c r="Z7350" s="73"/>
      <c r="AA7350" s="73">
        <v>9.99993209335804</v>
      </c>
      <c r="AB7350" s="4"/>
      <c r="AC7350" s="74"/>
      <c r="AD7350" s="75"/>
      <c r="AE7350" s="75"/>
      <c r="AF7350" s="76"/>
      <c r="AJ7350" s="90"/>
      <c r="AK7350" s="18"/>
      <c r="AL7350" s="18"/>
      <c r="AT7350" s="18"/>
      <c r="AU7350" s="91"/>
    </row>
    <row r="7351" ht="12.0" customHeight="1">
      <c r="A7351" s="115">
        <v>3401018.0</v>
      </c>
      <c r="B7351" s="92" t="s">
        <v>7929</v>
      </c>
      <c r="C7351" s="93"/>
      <c r="D7351" s="82">
        <v>1024.1</v>
      </c>
      <c r="E7351" s="83" t="s">
        <v>245</v>
      </c>
      <c r="F7351" s="127">
        <f t="shared" si="662"/>
        <v>1249.402</v>
      </c>
      <c r="G7351" s="95" t="s">
        <v>246</v>
      </c>
      <c r="H7351" s="69"/>
      <c r="I7351" s="208"/>
      <c r="J7351" s="76"/>
      <c r="K7351" s="88"/>
      <c r="N7351" s="18"/>
      <c r="P7351" s="4">
        <v>165.0</v>
      </c>
      <c r="Q7351" s="4"/>
      <c r="R7351" s="4"/>
      <c r="S7351" s="21"/>
      <c r="T7351" s="21"/>
      <c r="V7351" s="89"/>
      <c r="Z7351" s="73"/>
      <c r="AA7351" s="73">
        <v>10.000229837504875</v>
      </c>
      <c r="AB7351" s="4"/>
      <c r="AC7351" s="74"/>
      <c r="AD7351" s="75"/>
      <c r="AE7351" s="75"/>
      <c r="AF7351" s="76"/>
      <c r="AJ7351" s="90"/>
      <c r="AK7351" s="18"/>
      <c r="AL7351" s="18"/>
      <c r="AT7351" s="18"/>
      <c r="AU7351" s="91"/>
    </row>
    <row r="7352" ht="12.0" customHeight="1">
      <c r="A7352" s="97"/>
      <c r="B7352" s="92" t="s">
        <v>7896</v>
      </c>
      <c r="C7352" s="93"/>
      <c r="D7352" s="82"/>
      <c r="E7352" s="94"/>
      <c r="F7352" s="84"/>
      <c r="G7352" s="95" t="s">
        <v>246</v>
      </c>
      <c r="H7352" s="69"/>
      <c r="I7352" s="208"/>
      <c r="J7352" s="76"/>
      <c r="K7352" s="88"/>
      <c r="N7352" s="18"/>
      <c r="P7352" s="4"/>
      <c r="Q7352" s="4"/>
      <c r="R7352" s="4"/>
      <c r="S7352" s="21"/>
      <c r="T7352" s="21"/>
      <c r="V7352" s="89"/>
      <c r="Z7352" s="73"/>
      <c r="AA7352" s="73"/>
      <c r="AB7352" s="4"/>
      <c r="AC7352" s="74"/>
      <c r="AD7352" s="75"/>
      <c r="AE7352" s="75"/>
      <c r="AF7352" s="76"/>
      <c r="AJ7352" s="90"/>
      <c r="AK7352" s="18"/>
      <c r="AL7352" s="18"/>
      <c r="AT7352" s="18"/>
      <c r="AU7352" s="91"/>
    </row>
    <row r="7353" ht="12.0" customHeight="1">
      <c r="A7353" s="97">
        <v>5905024.0</v>
      </c>
      <c r="B7353" s="92" t="s">
        <v>7930</v>
      </c>
      <c r="C7353" s="93"/>
      <c r="D7353" s="82">
        <v>326.82</v>
      </c>
      <c r="E7353" s="83"/>
      <c r="F7353" s="127">
        <f t="shared" ref="F7353:F7365" si="663">D7353*1.22</f>
        <v>398.7204</v>
      </c>
      <c r="G7353" s="95" t="s">
        <v>246</v>
      </c>
      <c r="H7353" s="69"/>
      <c r="I7353" s="208"/>
      <c r="J7353" s="76"/>
      <c r="K7353" s="88"/>
      <c r="N7353" s="18"/>
      <c r="P7353" s="4">
        <v>166.0</v>
      </c>
      <c r="Q7353" s="4"/>
      <c r="R7353" s="4"/>
      <c r="S7353" s="21"/>
      <c r="T7353" s="21"/>
      <c r="V7353" s="89"/>
      <c r="Z7353" s="73"/>
      <c r="AA7353" s="73">
        <v>0.0</v>
      </c>
      <c r="AB7353" s="4"/>
      <c r="AC7353" s="74"/>
      <c r="AD7353" s="75"/>
      <c r="AE7353" s="75"/>
      <c r="AF7353" s="76"/>
      <c r="AJ7353" s="90">
        <v>3503024.0</v>
      </c>
      <c r="AK7353" s="18"/>
      <c r="AL7353" s="18"/>
      <c r="AM7353" s="209"/>
      <c r="AT7353" s="18"/>
      <c r="AU7353" s="91"/>
    </row>
    <row r="7354" ht="12.0" customHeight="1">
      <c r="A7354" s="97">
        <v>5905025.0</v>
      </c>
      <c r="B7354" s="92" t="s">
        <v>7931</v>
      </c>
      <c r="C7354" s="93"/>
      <c r="D7354" s="82">
        <v>326.82</v>
      </c>
      <c r="E7354" s="94" t="s">
        <v>372</v>
      </c>
      <c r="F7354" s="127">
        <f t="shared" si="663"/>
        <v>398.7204</v>
      </c>
      <c r="G7354" s="95" t="s">
        <v>246</v>
      </c>
      <c r="H7354" s="69"/>
      <c r="I7354" s="208"/>
      <c r="J7354" s="76"/>
      <c r="K7354" s="88"/>
      <c r="N7354" s="18"/>
      <c r="P7354" s="4">
        <v>166.0</v>
      </c>
      <c r="Q7354" s="4"/>
      <c r="R7354" s="4"/>
      <c r="S7354" s="21"/>
      <c r="T7354" s="21"/>
      <c r="V7354" s="89"/>
      <c r="Z7354" s="73"/>
      <c r="AA7354" s="73">
        <v>0.0</v>
      </c>
      <c r="AB7354" s="4"/>
      <c r="AC7354" s="74"/>
      <c r="AD7354" s="75"/>
      <c r="AE7354" s="75"/>
      <c r="AF7354" s="76"/>
      <c r="AJ7354" s="90">
        <v>3503025.0</v>
      </c>
      <c r="AK7354" s="18"/>
      <c r="AL7354" s="18"/>
      <c r="AM7354" s="209"/>
      <c r="AT7354" s="18"/>
      <c r="AU7354" s="91"/>
    </row>
    <row r="7355" ht="12.0" customHeight="1">
      <c r="A7355" s="97">
        <v>3503026.0</v>
      </c>
      <c r="B7355" s="92" t="s">
        <v>7932</v>
      </c>
      <c r="C7355" s="93"/>
      <c r="D7355" s="82">
        <v>240.96</v>
      </c>
      <c r="E7355" s="94"/>
      <c r="F7355" s="127">
        <f t="shared" si="663"/>
        <v>293.9712</v>
      </c>
      <c r="G7355" s="95" t="s">
        <v>246</v>
      </c>
      <c r="H7355" s="69"/>
      <c r="I7355" s="208"/>
      <c r="J7355" s="76"/>
      <c r="K7355" s="88"/>
      <c r="N7355" s="18"/>
      <c r="P7355" s="4">
        <v>166.0</v>
      </c>
      <c r="Q7355" s="4"/>
      <c r="R7355" s="4"/>
      <c r="S7355" s="21"/>
      <c r="T7355" s="21"/>
      <c r="V7355" s="89"/>
      <c r="Z7355" s="73"/>
      <c r="AA7355" s="73">
        <v>0.0</v>
      </c>
      <c r="AB7355" s="4"/>
      <c r="AC7355" s="74"/>
      <c r="AD7355" s="75"/>
      <c r="AE7355" s="75"/>
      <c r="AF7355" s="76"/>
      <c r="AJ7355" s="90"/>
      <c r="AK7355" s="18"/>
      <c r="AL7355" s="18"/>
      <c r="AM7355" s="209"/>
      <c r="AT7355" s="18"/>
      <c r="AU7355" s="91"/>
    </row>
    <row r="7356" ht="12.0" customHeight="1">
      <c r="A7356" s="97">
        <v>3502013.0</v>
      </c>
      <c r="B7356" s="92" t="s">
        <v>7933</v>
      </c>
      <c r="C7356" s="93"/>
      <c r="D7356" s="82">
        <v>489.95</v>
      </c>
      <c r="E7356" s="94"/>
      <c r="F7356" s="84">
        <f t="shared" si="663"/>
        <v>597.739</v>
      </c>
      <c r="G7356" s="95" t="s">
        <v>246</v>
      </c>
      <c r="H7356" s="69"/>
      <c r="I7356" s="208"/>
      <c r="J7356" s="76"/>
      <c r="K7356" s="88"/>
      <c r="N7356" s="18"/>
      <c r="P7356" s="4">
        <v>166.0</v>
      </c>
      <c r="Q7356" s="4"/>
      <c r="R7356" s="4"/>
      <c r="S7356" s="21"/>
      <c r="T7356" s="21"/>
      <c r="V7356" s="89"/>
      <c r="Z7356" s="73"/>
      <c r="AA7356" s="73">
        <v>14.998538439052908</v>
      </c>
      <c r="AB7356" s="4"/>
      <c r="AC7356" s="74"/>
      <c r="AD7356" s="75"/>
      <c r="AE7356" s="75"/>
      <c r="AF7356" s="76"/>
      <c r="AJ7356" s="90"/>
      <c r="AK7356" s="18"/>
      <c r="AL7356" s="18"/>
      <c r="AT7356" s="18"/>
      <c r="AU7356" s="91"/>
    </row>
    <row r="7357" ht="12.0" customHeight="1">
      <c r="A7357" s="97">
        <v>3502014.0</v>
      </c>
      <c r="B7357" s="92" t="s">
        <v>7934</v>
      </c>
      <c r="C7357" s="93"/>
      <c r="D7357" s="82">
        <v>373.3</v>
      </c>
      <c r="E7357" s="94"/>
      <c r="F7357" s="127">
        <f t="shared" si="663"/>
        <v>455.426</v>
      </c>
      <c r="G7357" s="95" t="s">
        <v>246</v>
      </c>
      <c r="H7357" s="69"/>
      <c r="I7357" s="208"/>
      <c r="J7357" s="76"/>
      <c r="K7357" s="88"/>
      <c r="N7357" s="18"/>
      <c r="P7357" s="4">
        <v>166.0</v>
      </c>
      <c r="Q7357" s="4"/>
      <c r="R7357" s="4"/>
      <c r="S7357" s="21"/>
      <c r="T7357" s="21"/>
      <c r="V7357" s="89"/>
      <c r="Z7357" s="73"/>
      <c r="AA7357" s="73">
        <v>0.0</v>
      </c>
      <c r="AB7357" s="4"/>
      <c r="AC7357" s="74"/>
      <c r="AD7357" s="75"/>
      <c r="AE7357" s="75"/>
      <c r="AF7357" s="76"/>
      <c r="AJ7357" s="90"/>
      <c r="AK7357" s="18"/>
      <c r="AL7357" s="18"/>
      <c r="AM7357" s="209"/>
      <c r="AT7357" s="18"/>
      <c r="AU7357" s="91"/>
    </row>
    <row r="7358" ht="12.0" customHeight="1">
      <c r="A7358" s="97">
        <v>3502015.0</v>
      </c>
      <c r="B7358" s="92" t="s">
        <v>7935</v>
      </c>
      <c r="C7358" s="93"/>
      <c r="D7358" s="82">
        <v>489.95</v>
      </c>
      <c r="E7358" s="94"/>
      <c r="F7358" s="84">
        <f t="shared" si="663"/>
        <v>597.739</v>
      </c>
      <c r="G7358" s="95" t="s">
        <v>246</v>
      </c>
      <c r="H7358" s="69"/>
      <c r="I7358" s="208"/>
      <c r="J7358" s="76"/>
      <c r="K7358" s="88"/>
      <c r="N7358" s="18"/>
      <c r="P7358" s="4">
        <v>166.0</v>
      </c>
      <c r="Q7358" s="4"/>
      <c r="R7358" s="4"/>
      <c r="S7358" s="21"/>
      <c r="T7358" s="21"/>
      <c r="V7358" s="89"/>
      <c r="Z7358" s="73"/>
      <c r="AA7358" s="73">
        <v>14.998538439052908</v>
      </c>
      <c r="AB7358" s="4"/>
      <c r="AC7358" s="74"/>
      <c r="AD7358" s="75"/>
      <c r="AE7358" s="75"/>
      <c r="AF7358" s="76"/>
      <c r="AJ7358" s="90"/>
      <c r="AK7358" s="18"/>
      <c r="AL7358" s="18"/>
      <c r="AT7358" s="18"/>
      <c r="AU7358" s="91"/>
    </row>
    <row r="7359" ht="12.0" customHeight="1">
      <c r="A7359" s="97">
        <v>3501027.0</v>
      </c>
      <c r="B7359" s="92" t="s">
        <v>7936</v>
      </c>
      <c r="C7359" s="93"/>
      <c r="D7359" s="82">
        <v>340.54</v>
      </c>
      <c r="E7359" s="94"/>
      <c r="F7359" s="127">
        <f t="shared" si="663"/>
        <v>415.4588</v>
      </c>
      <c r="G7359" s="95" t="s">
        <v>246</v>
      </c>
      <c r="H7359" s="69"/>
      <c r="I7359" s="208"/>
      <c r="J7359" s="76"/>
      <c r="K7359" s="88"/>
      <c r="N7359" s="18"/>
      <c r="P7359" s="4">
        <v>166.0</v>
      </c>
      <c r="Q7359" s="4"/>
      <c r="R7359" s="4"/>
      <c r="S7359" s="21"/>
      <c r="T7359" s="21"/>
      <c r="V7359" s="89"/>
      <c r="Z7359" s="73"/>
      <c r="AA7359" s="73">
        <v>0.0</v>
      </c>
      <c r="AB7359" s="4"/>
      <c r="AC7359" s="74"/>
      <c r="AD7359" s="75"/>
      <c r="AE7359" s="75"/>
      <c r="AF7359" s="76"/>
      <c r="AJ7359" s="90"/>
      <c r="AK7359" s="18"/>
      <c r="AL7359" s="18"/>
      <c r="AM7359" s="209"/>
      <c r="AT7359" s="18"/>
      <c r="AU7359" s="91"/>
    </row>
    <row r="7360" ht="12.0" customHeight="1">
      <c r="A7360" s="97">
        <v>3501028.0</v>
      </c>
      <c r="B7360" s="92" t="s">
        <v>7937</v>
      </c>
      <c r="C7360" s="93"/>
      <c r="D7360" s="82">
        <v>340.54</v>
      </c>
      <c r="E7360" s="94"/>
      <c r="F7360" s="127">
        <f t="shared" si="663"/>
        <v>415.4588</v>
      </c>
      <c r="G7360" s="95" t="s">
        <v>246</v>
      </c>
      <c r="H7360" s="69"/>
      <c r="I7360" s="208"/>
      <c r="J7360" s="76"/>
      <c r="K7360" s="88"/>
      <c r="N7360" s="18"/>
      <c r="P7360" s="4">
        <v>166.0</v>
      </c>
      <c r="Q7360" s="4"/>
      <c r="R7360" s="4"/>
      <c r="S7360" s="21"/>
      <c r="T7360" s="21"/>
      <c r="V7360" s="89"/>
      <c r="Z7360" s="73"/>
      <c r="AA7360" s="73">
        <v>0.0</v>
      </c>
      <c r="AB7360" s="4"/>
      <c r="AC7360" s="74"/>
      <c r="AD7360" s="75"/>
      <c r="AE7360" s="75"/>
      <c r="AF7360" s="76"/>
      <c r="AJ7360" s="90"/>
      <c r="AK7360" s="18"/>
      <c r="AL7360" s="18"/>
      <c r="AM7360" s="209"/>
      <c r="AT7360" s="18"/>
      <c r="AU7360" s="91"/>
    </row>
    <row r="7361" ht="12.0" customHeight="1">
      <c r="A7361" s="97">
        <v>3501029.0</v>
      </c>
      <c r="B7361" s="92" t="s">
        <v>7938</v>
      </c>
      <c r="C7361" s="93"/>
      <c r="D7361" s="82">
        <v>319.18</v>
      </c>
      <c r="E7361" s="94"/>
      <c r="F7361" s="127">
        <f t="shared" si="663"/>
        <v>389.3996</v>
      </c>
      <c r="G7361" s="95" t="s">
        <v>246</v>
      </c>
      <c r="H7361" s="69"/>
      <c r="I7361" s="208"/>
      <c r="J7361" s="76"/>
      <c r="K7361" s="88"/>
      <c r="N7361" s="18"/>
      <c r="P7361" s="4">
        <v>166.0</v>
      </c>
      <c r="Q7361" s="4"/>
      <c r="R7361" s="4"/>
      <c r="S7361" s="21"/>
      <c r="T7361" s="21"/>
      <c r="V7361" s="89"/>
      <c r="Z7361" s="73"/>
      <c r="AA7361" s="73">
        <v>0.0</v>
      </c>
      <c r="AB7361" s="4"/>
      <c r="AC7361" s="74"/>
      <c r="AD7361" s="75"/>
      <c r="AE7361" s="75"/>
      <c r="AF7361" s="76"/>
      <c r="AJ7361" s="90"/>
      <c r="AK7361" s="18"/>
      <c r="AL7361" s="18"/>
      <c r="AM7361" s="209"/>
      <c r="AT7361" s="18"/>
      <c r="AU7361" s="91"/>
    </row>
    <row r="7362" ht="12.0" customHeight="1">
      <c r="A7362" s="97">
        <v>3501030.0</v>
      </c>
      <c r="B7362" s="92" t="s">
        <v>7939</v>
      </c>
      <c r="C7362" s="93"/>
      <c r="D7362" s="82">
        <v>319.18</v>
      </c>
      <c r="E7362" s="94"/>
      <c r="F7362" s="127">
        <f t="shared" si="663"/>
        <v>389.3996</v>
      </c>
      <c r="G7362" s="95" t="s">
        <v>246</v>
      </c>
      <c r="H7362" s="69"/>
      <c r="I7362" s="208"/>
      <c r="J7362" s="76"/>
      <c r="K7362" s="88"/>
      <c r="N7362" s="18"/>
      <c r="P7362" s="4">
        <v>166.0</v>
      </c>
      <c r="Q7362" s="4"/>
      <c r="R7362" s="4"/>
      <c r="S7362" s="21"/>
      <c r="T7362" s="21"/>
      <c r="V7362" s="89"/>
      <c r="Z7362" s="73"/>
      <c r="AA7362" s="73">
        <v>0.0</v>
      </c>
      <c r="AB7362" s="4"/>
      <c r="AC7362" s="74"/>
      <c r="AD7362" s="75"/>
      <c r="AE7362" s="75"/>
      <c r="AF7362" s="76"/>
      <c r="AJ7362" s="90"/>
      <c r="AK7362" s="18"/>
      <c r="AL7362" s="18"/>
      <c r="AM7362" s="209"/>
      <c r="AT7362" s="18"/>
      <c r="AU7362" s="91"/>
    </row>
    <row r="7363" ht="12.0" customHeight="1">
      <c r="A7363" s="115">
        <v>3401013.0</v>
      </c>
      <c r="B7363" s="92" t="s">
        <v>7940</v>
      </c>
      <c r="C7363" s="93"/>
      <c r="D7363" s="82">
        <v>812.35</v>
      </c>
      <c r="E7363" s="83" t="s">
        <v>245</v>
      </c>
      <c r="F7363" s="127">
        <f t="shared" si="663"/>
        <v>991.067</v>
      </c>
      <c r="G7363" s="95" t="s">
        <v>246</v>
      </c>
      <c r="H7363" s="69"/>
      <c r="I7363" s="208"/>
      <c r="J7363" s="76"/>
      <c r="K7363" s="88"/>
      <c r="N7363" s="18"/>
      <c r="P7363" s="4">
        <v>165.0</v>
      </c>
      <c r="Q7363" s="4"/>
      <c r="R7363" s="4"/>
      <c r="S7363" s="21"/>
      <c r="T7363" s="21"/>
      <c r="V7363" s="89"/>
      <c r="Z7363" s="73"/>
      <c r="AA7363" s="73">
        <v>9.999638793570526</v>
      </c>
      <c r="AB7363" s="4"/>
      <c r="AC7363" s="74"/>
      <c r="AD7363" s="75"/>
      <c r="AE7363" s="75"/>
      <c r="AF7363" s="76"/>
      <c r="AJ7363" s="90"/>
      <c r="AK7363" s="18"/>
      <c r="AL7363" s="18"/>
      <c r="AT7363" s="18"/>
      <c r="AU7363" s="91"/>
    </row>
    <row r="7364" ht="12.0" customHeight="1">
      <c r="A7364" s="115">
        <v>3401016.0</v>
      </c>
      <c r="B7364" s="92" t="s">
        <v>7941</v>
      </c>
      <c r="C7364" s="93"/>
      <c r="D7364" s="82">
        <v>770.0</v>
      </c>
      <c r="E7364" s="83" t="s">
        <v>245</v>
      </c>
      <c r="F7364" s="127">
        <f t="shared" si="663"/>
        <v>939.4</v>
      </c>
      <c r="G7364" s="95" t="s">
        <v>246</v>
      </c>
      <c r="H7364" s="69"/>
      <c r="I7364" s="208"/>
      <c r="J7364" s="76"/>
      <c r="K7364" s="88"/>
      <c r="N7364" s="18"/>
      <c r="P7364" s="4">
        <v>165.0</v>
      </c>
      <c r="Q7364" s="4"/>
      <c r="R7364" s="4"/>
      <c r="S7364" s="21"/>
      <c r="T7364" s="21"/>
      <c r="V7364" s="89"/>
      <c r="Z7364" s="73"/>
      <c r="AA7364" s="73">
        <v>9.99993209335804</v>
      </c>
      <c r="AB7364" s="4"/>
      <c r="AC7364" s="74"/>
      <c r="AD7364" s="75"/>
      <c r="AE7364" s="75"/>
      <c r="AF7364" s="76"/>
      <c r="AJ7364" s="90"/>
      <c r="AK7364" s="18"/>
      <c r="AL7364" s="18"/>
      <c r="AT7364" s="18"/>
      <c r="AU7364" s="91"/>
    </row>
    <row r="7365" ht="12.0" customHeight="1">
      <c r="A7365" s="115">
        <v>3401019.0</v>
      </c>
      <c r="B7365" s="92" t="s">
        <v>7942</v>
      </c>
      <c r="C7365" s="93"/>
      <c r="D7365" s="82">
        <v>1024.1</v>
      </c>
      <c r="E7365" s="83" t="s">
        <v>245</v>
      </c>
      <c r="F7365" s="127">
        <f t="shared" si="663"/>
        <v>1249.402</v>
      </c>
      <c r="G7365" s="95" t="s">
        <v>246</v>
      </c>
      <c r="H7365" s="69"/>
      <c r="I7365" s="208"/>
      <c r="J7365" s="76"/>
      <c r="K7365" s="88"/>
      <c r="N7365" s="18"/>
      <c r="P7365" s="4">
        <v>165.0</v>
      </c>
      <c r="Q7365" s="4"/>
      <c r="R7365" s="4"/>
      <c r="S7365" s="21"/>
      <c r="T7365" s="21"/>
      <c r="V7365" s="89"/>
      <c r="Z7365" s="73"/>
      <c r="AA7365" s="73">
        <v>10.000229837504875</v>
      </c>
      <c r="AB7365" s="4"/>
      <c r="AC7365" s="74"/>
      <c r="AD7365" s="75"/>
      <c r="AE7365" s="75"/>
      <c r="AF7365" s="76"/>
      <c r="AJ7365" s="90"/>
      <c r="AK7365" s="18"/>
      <c r="AL7365" s="18"/>
      <c r="AT7365" s="18"/>
      <c r="AU7365" s="91"/>
    </row>
    <row r="7366" ht="12.0" customHeight="1">
      <c r="A7366" s="97"/>
      <c r="B7366" s="92" t="s">
        <v>7896</v>
      </c>
      <c r="C7366" s="93"/>
      <c r="D7366" s="82"/>
      <c r="E7366" s="94"/>
      <c r="F7366" s="84"/>
      <c r="G7366" s="95" t="s">
        <v>246</v>
      </c>
      <c r="H7366" s="69"/>
      <c r="I7366" s="208"/>
      <c r="J7366" s="76"/>
      <c r="K7366" s="88"/>
      <c r="N7366" s="18"/>
      <c r="P7366" s="4"/>
      <c r="Q7366" s="4"/>
      <c r="R7366" s="4"/>
      <c r="S7366" s="21"/>
      <c r="T7366" s="21"/>
      <c r="V7366" s="89"/>
      <c r="Z7366" s="73"/>
      <c r="AA7366" s="73"/>
      <c r="AB7366" s="4"/>
      <c r="AC7366" s="74"/>
      <c r="AD7366" s="75"/>
      <c r="AE7366" s="75"/>
      <c r="AF7366" s="76"/>
      <c r="AJ7366" s="90"/>
      <c r="AK7366" s="18"/>
      <c r="AL7366" s="18"/>
      <c r="AT7366" s="18"/>
      <c r="AU7366" s="91"/>
    </row>
    <row r="7367" ht="12.0" customHeight="1">
      <c r="A7367" s="97">
        <v>2701039.0</v>
      </c>
      <c r="B7367" s="92" t="s">
        <v>7943</v>
      </c>
      <c r="C7367" s="93"/>
      <c r="D7367" s="82">
        <v>122.08</v>
      </c>
      <c r="E7367" s="94" t="s">
        <v>372</v>
      </c>
      <c r="F7367" s="84">
        <f t="shared" ref="F7367:F7380" si="664">D7367*1.22</f>
        <v>148.9376</v>
      </c>
      <c r="G7367" s="95" t="s">
        <v>246</v>
      </c>
      <c r="H7367" s="69"/>
      <c r="I7367" s="208"/>
      <c r="J7367" s="76"/>
      <c r="K7367" s="88"/>
      <c r="N7367" s="18"/>
      <c r="P7367" s="4">
        <v>166.0</v>
      </c>
      <c r="Q7367" s="4"/>
      <c r="R7367" s="4"/>
      <c r="S7367" s="21"/>
      <c r="T7367" s="21"/>
      <c r="V7367" s="89"/>
      <c r="Z7367" s="73"/>
      <c r="AA7367" s="73">
        <v>0.0</v>
      </c>
      <c r="AB7367" s="4"/>
      <c r="AC7367" s="74"/>
      <c r="AD7367" s="75"/>
      <c r="AE7367" s="75"/>
      <c r="AF7367" s="76"/>
      <c r="AJ7367" s="90"/>
      <c r="AK7367" s="18"/>
      <c r="AL7367" s="18"/>
      <c r="AT7367" s="18"/>
      <c r="AU7367" s="91"/>
    </row>
    <row r="7368" ht="12.0" customHeight="1">
      <c r="A7368" s="97">
        <v>2701006.0</v>
      </c>
      <c r="B7368" s="92" t="s">
        <v>7944</v>
      </c>
      <c r="C7368" s="93"/>
      <c r="D7368" s="82">
        <v>137.19</v>
      </c>
      <c r="E7368" s="94"/>
      <c r="F7368" s="84">
        <f t="shared" si="664"/>
        <v>167.3718</v>
      </c>
      <c r="G7368" s="95" t="s">
        <v>246</v>
      </c>
      <c r="H7368" s="69"/>
      <c r="I7368" s="208"/>
      <c r="J7368" s="76"/>
      <c r="K7368" s="88"/>
      <c r="N7368" s="18"/>
      <c r="P7368" s="4">
        <v>166.0</v>
      </c>
      <c r="Q7368" s="4"/>
      <c r="R7368" s="4"/>
      <c r="S7368" s="21"/>
      <c r="T7368" s="21"/>
      <c r="V7368" s="89"/>
      <c r="Z7368" s="73"/>
      <c r="AA7368" s="73">
        <v>0.0</v>
      </c>
      <c r="AB7368" s="4"/>
      <c r="AC7368" s="74"/>
      <c r="AD7368" s="75"/>
      <c r="AE7368" s="75"/>
      <c r="AF7368" s="76"/>
      <c r="AJ7368" s="90"/>
      <c r="AK7368" s="18"/>
      <c r="AL7368" s="18"/>
      <c r="AT7368" s="18"/>
      <c r="AU7368" s="91"/>
    </row>
    <row r="7369" ht="12.0" customHeight="1">
      <c r="A7369" s="97">
        <v>2701040.0</v>
      </c>
      <c r="B7369" s="92" t="s">
        <v>7945</v>
      </c>
      <c r="C7369" s="93"/>
      <c r="D7369" s="82">
        <v>137.19</v>
      </c>
      <c r="E7369" s="94"/>
      <c r="F7369" s="84">
        <f t="shared" si="664"/>
        <v>167.3718</v>
      </c>
      <c r="G7369" s="95" t="s">
        <v>246</v>
      </c>
      <c r="H7369" s="69"/>
      <c r="I7369" s="208"/>
      <c r="J7369" s="76"/>
      <c r="K7369" s="88"/>
      <c r="N7369" s="18"/>
      <c r="P7369" s="4">
        <v>166.0</v>
      </c>
      <c r="Q7369" s="4"/>
      <c r="R7369" s="4"/>
      <c r="S7369" s="21"/>
      <c r="T7369" s="21"/>
      <c r="V7369" s="89"/>
      <c r="Z7369" s="73"/>
      <c r="AA7369" s="73">
        <v>0.0</v>
      </c>
      <c r="AB7369" s="4"/>
      <c r="AC7369" s="74"/>
      <c r="AD7369" s="75"/>
      <c r="AE7369" s="75"/>
      <c r="AF7369" s="76"/>
      <c r="AJ7369" s="90"/>
      <c r="AK7369" s="18"/>
      <c r="AL7369" s="18"/>
      <c r="AT7369" s="18"/>
      <c r="AU7369" s="91"/>
    </row>
    <row r="7370" ht="12.0" customHeight="1">
      <c r="A7370" s="97">
        <v>3503040.0</v>
      </c>
      <c r="B7370" s="92" t="s">
        <v>7946</v>
      </c>
      <c r="C7370" s="93"/>
      <c r="D7370" s="82">
        <v>291.23</v>
      </c>
      <c r="E7370" s="83" t="s">
        <v>245</v>
      </c>
      <c r="F7370" s="127">
        <f t="shared" si="664"/>
        <v>355.3006</v>
      </c>
      <c r="G7370" s="95" t="s">
        <v>246</v>
      </c>
      <c r="H7370" s="69"/>
      <c r="I7370" s="208"/>
      <c r="J7370" s="76"/>
      <c r="K7370" s="88"/>
      <c r="N7370" s="18"/>
      <c r="P7370" s="4">
        <v>166.0</v>
      </c>
      <c r="Q7370" s="4"/>
      <c r="R7370" s="4"/>
      <c r="S7370" s="21"/>
      <c r="T7370" s="21"/>
      <c r="V7370" s="89"/>
      <c r="Z7370" s="73"/>
      <c r="AA7370" s="73">
        <v>0.0</v>
      </c>
      <c r="AB7370" s="4"/>
      <c r="AC7370" s="74"/>
      <c r="AD7370" s="75"/>
      <c r="AE7370" s="75"/>
      <c r="AF7370" s="76"/>
      <c r="AJ7370" s="90"/>
      <c r="AK7370" s="18"/>
      <c r="AL7370" s="18"/>
      <c r="AM7370" s="209"/>
      <c r="AT7370" s="18"/>
      <c r="AU7370" s="91"/>
    </row>
    <row r="7371" ht="12.0" customHeight="1">
      <c r="A7371" s="97">
        <v>3503041.0</v>
      </c>
      <c r="B7371" s="92" t="s">
        <v>7947</v>
      </c>
      <c r="C7371" s="93"/>
      <c r="D7371" s="82">
        <v>291.23</v>
      </c>
      <c r="E7371" s="83" t="s">
        <v>245</v>
      </c>
      <c r="F7371" s="127">
        <f t="shared" si="664"/>
        <v>355.3006</v>
      </c>
      <c r="G7371" s="95" t="s">
        <v>246</v>
      </c>
      <c r="H7371" s="69"/>
      <c r="I7371" s="208"/>
      <c r="J7371" s="76"/>
      <c r="K7371" s="88"/>
      <c r="N7371" s="18"/>
      <c r="P7371" s="4">
        <v>166.0</v>
      </c>
      <c r="Q7371" s="4"/>
      <c r="R7371" s="4"/>
      <c r="S7371" s="21"/>
      <c r="T7371" s="21"/>
      <c r="V7371" s="89"/>
      <c r="Z7371" s="73"/>
      <c r="AA7371" s="73">
        <v>0.0</v>
      </c>
      <c r="AB7371" s="4"/>
      <c r="AC7371" s="74"/>
      <c r="AD7371" s="75"/>
      <c r="AE7371" s="75"/>
      <c r="AF7371" s="76"/>
      <c r="AJ7371" s="90"/>
      <c r="AK7371" s="18"/>
      <c r="AL7371" s="18"/>
      <c r="AM7371" s="209"/>
      <c r="AT7371" s="18"/>
      <c r="AU7371" s="91"/>
    </row>
    <row r="7372" ht="12.0" customHeight="1">
      <c r="A7372" s="97">
        <v>3502023.0</v>
      </c>
      <c r="B7372" s="92" t="s">
        <v>7948</v>
      </c>
      <c r="C7372" s="93"/>
      <c r="D7372" s="82">
        <v>340.78</v>
      </c>
      <c r="E7372" s="83" t="s">
        <v>245</v>
      </c>
      <c r="F7372" s="127">
        <f t="shared" si="664"/>
        <v>415.7516</v>
      </c>
      <c r="G7372" s="95" t="s">
        <v>246</v>
      </c>
      <c r="H7372" s="69"/>
      <c r="I7372" s="208"/>
      <c r="J7372" s="76"/>
      <c r="K7372" s="88"/>
      <c r="N7372" s="18"/>
      <c r="P7372" s="4">
        <v>166.0</v>
      </c>
      <c r="Q7372" s="4"/>
      <c r="R7372" s="4"/>
      <c r="S7372" s="21"/>
      <c r="T7372" s="21"/>
      <c r="V7372" s="89"/>
      <c r="Z7372" s="73"/>
      <c r="AA7372" s="73">
        <v>0.0</v>
      </c>
      <c r="AB7372" s="4"/>
      <c r="AC7372" s="74"/>
      <c r="AD7372" s="75"/>
      <c r="AE7372" s="75"/>
      <c r="AF7372" s="76"/>
      <c r="AJ7372" s="90"/>
      <c r="AK7372" s="18"/>
      <c r="AL7372" s="18"/>
      <c r="AM7372" s="209"/>
      <c r="AT7372" s="18"/>
      <c r="AU7372" s="91"/>
    </row>
    <row r="7373" ht="12.0" customHeight="1">
      <c r="A7373" s="97">
        <v>3502024.0</v>
      </c>
      <c r="B7373" s="92" t="s">
        <v>7949</v>
      </c>
      <c r="C7373" s="93"/>
      <c r="D7373" s="82">
        <v>336.71</v>
      </c>
      <c r="E7373" s="83" t="s">
        <v>372</v>
      </c>
      <c r="F7373" s="127">
        <f t="shared" si="664"/>
        <v>410.7862</v>
      </c>
      <c r="G7373" s="95" t="s">
        <v>246</v>
      </c>
      <c r="H7373" s="69"/>
      <c r="I7373" s="208"/>
      <c r="J7373" s="76"/>
      <c r="K7373" s="88"/>
      <c r="N7373" s="18"/>
      <c r="P7373" s="4">
        <v>166.0</v>
      </c>
      <c r="Q7373" s="4"/>
      <c r="R7373" s="4"/>
      <c r="S7373" s="21"/>
      <c r="T7373" s="21"/>
      <c r="V7373" s="89"/>
      <c r="Z7373" s="73"/>
      <c r="AA7373" s="73">
        <v>0.0</v>
      </c>
      <c r="AB7373" s="4"/>
      <c r="AC7373" s="74"/>
      <c r="AD7373" s="75"/>
      <c r="AE7373" s="75"/>
      <c r="AF7373" s="76"/>
      <c r="AJ7373" s="90"/>
      <c r="AK7373" s="18"/>
      <c r="AL7373" s="18"/>
      <c r="AM7373" s="209"/>
      <c r="AT7373" s="18"/>
      <c r="AU7373" s="91"/>
    </row>
    <row r="7374" ht="12.0" customHeight="1">
      <c r="A7374" s="97">
        <v>3501039.0</v>
      </c>
      <c r="B7374" s="92" t="s">
        <v>7950</v>
      </c>
      <c r="C7374" s="93"/>
      <c r="D7374" s="82">
        <v>295.71</v>
      </c>
      <c r="E7374" s="94"/>
      <c r="F7374" s="127">
        <f t="shared" si="664"/>
        <v>360.7662</v>
      </c>
      <c r="G7374" s="95" t="s">
        <v>246</v>
      </c>
      <c r="H7374" s="69"/>
      <c r="I7374" s="208"/>
      <c r="J7374" s="76"/>
      <c r="K7374" s="88"/>
      <c r="N7374" s="18"/>
      <c r="P7374" s="4">
        <v>166.0</v>
      </c>
      <c r="Q7374" s="4"/>
      <c r="R7374" s="4"/>
      <c r="S7374" s="21"/>
      <c r="T7374" s="21"/>
      <c r="V7374" s="89"/>
      <c r="Z7374" s="73"/>
      <c r="AA7374" s="73">
        <v>0.0</v>
      </c>
      <c r="AB7374" s="4"/>
      <c r="AC7374" s="74"/>
      <c r="AD7374" s="75"/>
      <c r="AE7374" s="75"/>
      <c r="AF7374" s="76"/>
      <c r="AJ7374" s="90"/>
      <c r="AK7374" s="18"/>
      <c r="AL7374" s="18"/>
      <c r="AM7374" s="209"/>
      <c r="AT7374" s="18"/>
      <c r="AU7374" s="91"/>
    </row>
    <row r="7375" ht="12.0" customHeight="1">
      <c r="A7375" s="97">
        <v>3501040.0</v>
      </c>
      <c r="B7375" s="92" t="s">
        <v>7951</v>
      </c>
      <c r="C7375" s="93"/>
      <c r="D7375" s="82">
        <v>295.71</v>
      </c>
      <c r="E7375" s="94"/>
      <c r="F7375" s="127">
        <f t="shared" si="664"/>
        <v>360.7662</v>
      </c>
      <c r="G7375" s="95" t="s">
        <v>246</v>
      </c>
      <c r="H7375" s="69"/>
      <c r="I7375" s="208"/>
      <c r="J7375" s="76"/>
      <c r="K7375" s="88"/>
      <c r="N7375" s="18"/>
      <c r="P7375" s="4">
        <v>166.0</v>
      </c>
      <c r="Q7375" s="4"/>
      <c r="R7375" s="4"/>
      <c r="S7375" s="21"/>
      <c r="T7375" s="21"/>
      <c r="V7375" s="89"/>
      <c r="Z7375" s="73"/>
      <c r="AA7375" s="73">
        <v>0.0</v>
      </c>
      <c r="AB7375" s="4"/>
      <c r="AC7375" s="74"/>
      <c r="AD7375" s="75"/>
      <c r="AE7375" s="75"/>
      <c r="AF7375" s="76"/>
      <c r="AJ7375" s="90"/>
      <c r="AK7375" s="18"/>
      <c r="AL7375" s="18"/>
      <c r="AM7375" s="209"/>
      <c r="AT7375" s="18"/>
      <c r="AU7375" s="91"/>
    </row>
    <row r="7376" ht="12.0" customHeight="1">
      <c r="A7376" s="97">
        <v>3501041.0</v>
      </c>
      <c r="B7376" s="92" t="s">
        <v>7952</v>
      </c>
      <c r="C7376" s="93"/>
      <c r="D7376" s="82">
        <v>295.71</v>
      </c>
      <c r="E7376" s="94"/>
      <c r="F7376" s="127">
        <f t="shared" si="664"/>
        <v>360.7662</v>
      </c>
      <c r="G7376" s="95" t="s">
        <v>246</v>
      </c>
      <c r="H7376" s="69"/>
      <c r="I7376" s="208"/>
      <c r="J7376" s="76"/>
      <c r="K7376" s="88"/>
      <c r="N7376" s="18"/>
      <c r="P7376" s="4">
        <v>166.0</v>
      </c>
      <c r="Q7376" s="4"/>
      <c r="R7376" s="4"/>
      <c r="S7376" s="21"/>
      <c r="T7376" s="21"/>
      <c r="V7376" s="89"/>
      <c r="Z7376" s="73"/>
      <c r="AA7376" s="73">
        <v>0.0</v>
      </c>
      <c r="AB7376" s="4"/>
      <c r="AC7376" s="74"/>
      <c r="AD7376" s="75"/>
      <c r="AE7376" s="75"/>
      <c r="AF7376" s="76"/>
      <c r="AJ7376" s="90"/>
      <c r="AK7376" s="18"/>
      <c r="AL7376" s="18"/>
      <c r="AM7376" s="209"/>
      <c r="AT7376" s="18"/>
      <c r="AU7376" s="91"/>
    </row>
    <row r="7377" ht="12.0" customHeight="1">
      <c r="A7377" s="115">
        <v>3401021.0</v>
      </c>
      <c r="B7377" s="92" t="s">
        <v>7953</v>
      </c>
      <c r="C7377" s="93"/>
      <c r="D7377" s="82">
        <v>1205.05</v>
      </c>
      <c r="E7377" s="94" t="s">
        <v>372</v>
      </c>
      <c r="F7377" s="127">
        <f t="shared" si="664"/>
        <v>1470.161</v>
      </c>
      <c r="G7377" s="95" t="s">
        <v>246</v>
      </c>
      <c r="H7377" s="69"/>
      <c r="I7377" s="208"/>
      <c r="J7377" s="76"/>
      <c r="K7377" s="88"/>
      <c r="N7377" s="18"/>
      <c r="P7377" s="4">
        <v>165.0</v>
      </c>
      <c r="Q7377" s="4"/>
      <c r="R7377" s="4"/>
      <c r="S7377" s="21"/>
      <c r="T7377" s="21"/>
      <c r="V7377" s="89"/>
      <c r="Z7377" s="73"/>
      <c r="AA7377" s="73">
        <v>10.0</v>
      </c>
      <c r="AB7377" s="4"/>
      <c r="AC7377" s="74"/>
      <c r="AD7377" s="75"/>
      <c r="AE7377" s="75"/>
      <c r="AF7377" s="76"/>
      <c r="AJ7377" s="90"/>
      <c r="AK7377" s="18"/>
      <c r="AL7377" s="18"/>
      <c r="AT7377" s="18"/>
      <c r="AU7377" s="91"/>
    </row>
    <row r="7378" ht="12.0" customHeight="1">
      <c r="A7378" s="115">
        <v>3401022.0</v>
      </c>
      <c r="B7378" s="92" t="s">
        <v>7954</v>
      </c>
      <c r="C7378" s="93"/>
      <c r="D7378" s="82">
        <v>1376.38</v>
      </c>
      <c r="E7378" s="94" t="s">
        <v>372</v>
      </c>
      <c r="F7378" s="127">
        <f t="shared" si="664"/>
        <v>1679.1836</v>
      </c>
      <c r="G7378" s="95" t="s">
        <v>246</v>
      </c>
      <c r="H7378" s="69"/>
      <c r="I7378" s="208"/>
      <c r="J7378" s="76"/>
      <c r="K7378" s="88"/>
      <c r="N7378" s="18"/>
      <c r="P7378" s="4">
        <v>165.0</v>
      </c>
      <c r="Q7378" s="4"/>
      <c r="R7378" s="4"/>
      <c r="S7378" s="21"/>
      <c r="T7378" s="21"/>
      <c r="V7378" s="89"/>
      <c r="Z7378" s="73"/>
      <c r="AA7378" s="73">
        <v>9.99983281599171</v>
      </c>
      <c r="AB7378" s="4"/>
      <c r="AC7378" s="74"/>
      <c r="AD7378" s="75"/>
      <c r="AE7378" s="75"/>
      <c r="AF7378" s="76"/>
      <c r="AJ7378" s="90"/>
      <c r="AK7378" s="18"/>
      <c r="AL7378" s="18"/>
      <c r="AT7378" s="18"/>
      <c r="AU7378" s="91"/>
    </row>
    <row r="7379" ht="12.0" customHeight="1">
      <c r="A7379" s="115">
        <v>3401023.0</v>
      </c>
      <c r="B7379" s="92" t="s">
        <v>7955</v>
      </c>
      <c r="C7379" s="93"/>
      <c r="D7379" s="82">
        <v>1720.95</v>
      </c>
      <c r="E7379" s="83"/>
      <c r="F7379" s="127">
        <f t="shared" si="664"/>
        <v>2099.559</v>
      </c>
      <c r="G7379" s="95" t="s">
        <v>246</v>
      </c>
      <c r="H7379" s="69"/>
      <c r="I7379" s="208"/>
      <c r="J7379" s="76"/>
      <c r="K7379" s="88"/>
      <c r="N7379" s="18"/>
      <c r="P7379" s="4">
        <v>165.0</v>
      </c>
      <c r="Q7379" s="4"/>
      <c r="R7379" s="4"/>
      <c r="S7379" s="21"/>
      <c r="T7379" s="21"/>
      <c r="V7379" s="89"/>
      <c r="Z7379" s="73"/>
      <c r="AA7379" s="73">
        <v>10.000158825117651</v>
      </c>
      <c r="AB7379" s="4"/>
      <c r="AC7379" s="74"/>
      <c r="AD7379" s="75"/>
      <c r="AE7379" s="75"/>
      <c r="AF7379" s="76"/>
      <c r="AJ7379" s="90"/>
      <c r="AK7379" s="18"/>
      <c r="AL7379" s="18"/>
      <c r="AT7379" s="18"/>
      <c r="AU7379" s="91"/>
    </row>
    <row r="7380" ht="12.0" customHeight="1">
      <c r="A7380" s="115">
        <v>3401020.0</v>
      </c>
      <c r="B7380" s="92" t="s">
        <v>7956</v>
      </c>
      <c r="C7380" s="93"/>
      <c r="D7380" s="82">
        <v>1720.95</v>
      </c>
      <c r="E7380" s="83" t="s">
        <v>245</v>
      </c>
      <c r="F7380" s="127">
        <f t="shared" si="664"/>
        <v>2099.559</v>
      </c>
      <c r="G7380" s="95" t="s">
        <v>246</v>
      </c>
      <c r="H7380" s="69"/>
      <c r="I7380" s="208"/>
      <c r="J7380" s="76"/>
      <c r="K7380" s="88"/>
      <c r="N7380" s="18"/>
      <c r="P7380" s="4">
        <v>165.0</v>
      </c>
      <c r="Q7380" s="4"/>
      <c r="R7380" s="4"/>
      <c r="S7380" s="21"/>
      <c r="T7380" s="21"/>
      <c r="V7380" s="89"/>
      <c r="Z7380" s="73"/>
      <c r="AA7380" s="73">
        <v>10.000158825117651</v>
      </c>
      <c r="AB7380" s="4"/>
      <c r="AC7380" s="74"/>
      <c r="AD7380" s="75"/>
      <c r="AE7380" s="75"/>
      <c r="AF7380" s="76"/>
      <c r="AJ7380" s="90"/>
      <c r="AK7380" s="18"/>
      <c r="AL7380" s="18"/>
      <c r="AT7380" s="18"/>
      <c r="AU7380" s="91"/>
    </row>
    <row r="7381" ht="12.0" customHeight="1">
      <c r="A7381" s="97"/>
      <c r="B7381" s="92" t="s">
        <v>7896</v>
      </c>
      <c r="C7381" s="93"/>
      <c r="D7381" s="82"/>
      <c r="E7381" s="94"/>
      <c r="F7381" s="84"/>
      <c r="G7381" s="95" t="s">
        <v>246</v>
      </c>
      <c r="H7381" s="69"/>
      <c r="I7381" s="208"/>
      <c r="J7381" s="76"/>
      <c r="K7381" s="88"/>
      <c r="N7381" s="18"/>
      <c r="P7381" s="4"/>
      <c r="Q7381" s="4"/>
      <c r="R7381" s="4"/>
      <c r="S7381" s="21"/>
      <c r="T7381" s="21"/>
      <c r="V7381" s="89"/>
      <c r="Z7381" s="73"/>
      <c r="AA7381" s="73"/>
      <c r="AB7381" s="4"/>
      <c r="AC7381" s="74"/>
      <c r="AD7381" s="75"/>
      <c r="AE7381" s="75"/>
      <c r="AF7381" s="76"/>
      <c r="AJ7381" s="90"/>
      <c r="AK7381" s="18"/>
      <c r="AL7381" s="18"/>
      <c r="AT7381" s="18"/>
      <c r="AU7381" s="91"/>
    </row>
    <row r="7382" ht="12.0" customHeight="1">
      <c r="A7382" s="97">
        <v>2701046.0</v>
      </c>
      <c r="B7382" s="92" t="s">
        <v>7957</v>
      </c>
      <c r="C7382" s="93"/>
      <c r="D7382" s="82">
        <v>203.84</v>
      </c>
      <c r="E7382" s="94"/>
      <c r="F7382" s="84">
        <f t="shared" ref="F7382:F7417" si="665">D7382*1.22</f>
        <v>248.6848</v>
      </c>
      <c r="G7382" s="95" t="s">
        <v>246</v>
      </c>
      <c r="H7382" s="69"/>
      <c r="I7382" s="208"/>
      <c r="J7382" s="76"/>
      <c r="K7382" s="88"/>
      <c r="N7382" s="18"/>
      <c r="P7382" s="4">
        <v>166.0</v>
      </c>
      <c r="Q7382" s="4"/>
      <c r="R7382" s="4"/>
      <c r="S7382" s="21"/>
      <c r="T7382" s="21"/>
      <c r="V7382" s="89"/>
      <c r="Z7382" s="73"/>
      <c r="AA7382" s="73">
        <v>0.0</v>
      </c>
      <c r="AB7382" s="4"/>
      <c r="AC7382" s="74"/>
      <c r="AD7382" s="75"/>
      <c r="AE7382" s="75"/>
      <c r="AF7382" s="76"/>
      <c r="AJ7382" s="90"/>
      <c r="AK7382" s="18"/>
      <c r="AL7382" s="18"/>
      <c r="AT7382" s="18"/>
      <c r="AU7382" s="91"/>
    </row>
    <row r="7383" ht="12.0" customHeight="1">
      <c r="A7383" s="97">
        <v>2701005.0</v>
      </c>
      <c r="B7383" s="92" t="s">
        <v>7958</v>
      </c>
      <c r="C7383" s="93"/>
      <c r="D7383" s="82">
        <v>203.84</v>
      </c>
      <c r="E7383" s="94"/>
      <c r="F7383" s="84">
        <f t="shared" si="665"/>
        <v>248.6848</v>
      </c>
      <c r="G7383" s="95" t="s">
        <v>246</v>
      </c>
      <c r="H7383" s="69"/>
      <c r="I7383" s="208"/>
      <c r="J7383" s="76"/>
      <c r="K7383" s="88"/>
      <c r="N7383" s="18"/>
      <c r="P7383" s="4">
        <v>166.0</v>
      </c>
      <c r="Q7383" s="4"/>
      <c r="R7383" s="4"/>
      <c r="S7383" s="21"/>
      <c r="T7383" s="21"/>
      <c r="V7383" s="89"/>
      <c r="Z7383" s="73"/>
      <c r="AA7383" s="73">
        <v>0.0</v>
      </c>
      <c r="AB7383" s="4"/>
      <c r="AC7383" s="74"/>
      <c r="AD7383" s="75"/>
      <c r="AE7383" s="75"/>
      <c r="AF7383" s="76"/>
      <c r="AJ7383" s="90"/>
      <c r="AK7383" s="18"/>
      <c r="AL7383" s="18"/>
      <c r="AT7383" s="18"/>
      <c r="AU7383" s="91"/>
    </row>
    <row r="7384" ht="12.0" customHeight="1">
      <c r="A7384" s="97">
        <v>2701055.0</v>
      </c>
      <c r="B7384" s="92" t="s">
        <v>7959</v>
      </c>
      <c r="C7384" s="93"/>
      <c r="D7384" s="82">
        <v>218.12</v>
      </c>
      <c r="E7384" s="94"/>
      <c r="F7384" s="84">
        <f t="shared" si="665"/>
        <v>266.1064</v>
      </c>
      <c r="G7384" s="95" t="s">
        <v>246</v>
      </c>
      <c r="H7384" s="69"/>
      <c r="I7384" s="208"/>
      <c r="J7384" s="76"/>
      <c r="K7384" s="88"/>
      <c r="N7384" s="18"/>
      <c r="P7384" s="4">
        <v>166.0</v>
      </c>
      <c r="Q7384" s="4"/>
      <c r="R7384" s="4"/>
      <c r="S7384" s="21"/>
      <c r="T7384" s="21"/>
      <c r="V7384" s="89"/>
      <c r="Z7384" s="73"/>
      <c r="AA7384" s="73">
        <v>0.0</v>
      </c>
      <c r="AB7384" s="4"/>
      <c r="AC7384" s="74"/>
      <c r="AD7384" s="75"/>
      <c r="AE7384" s="75"/>
      <c r="AF7384" s="76"/>
      <c r="AJ7384" s="90"/>
      <c r="AK7384" s="18"/>
      <c r="AL7384" s="18"/>
      <c r="AT7384" s="18"/>
      <c r="AU7384" s="91"/>
    </row>
    <row r="7385" ht="12.0" customHeight="1">
      <c r="A7385" s="97">
        <v>2701010.0</v>
      </c>
      <c r="B7385" s="92" t="s">
        <v>7960</v>
      </c>
      <c r="C7385" s="93"/>
      <c r="D7385" s="82">
        <v>203.84</v>
      </c>
      <c r="E7385" s="94"/>
      <c r="F7385" s="84">
        <f t="shared" si="665"/>
        <v>248.6848</v>
      </c>
      <c r="G7385" s="95" t="s">
        <v>246</v>
      </c>
      <c r="H7385" s="69"/>
      <c r="I7385" s="208"/>
      <c r="J7385" s="76"/>
      <c r="K7385" s="88"/>
      <c r="N7385" s="18"/>
      <c r="P7385" s="4">
        <v>166.0</v>
      </c>
      <c r="Q7385" s="4"/>
      <c r="R7385" s="4"/>
      <c r="S7385" s="21"/>
      <c r="T7385" s="21"/>
      <c r="V7385" s="89"/>
      <c r="Z7385" s="73"/>
      <c r="AA7385" s="73">
        <v>0.0</v>
      </c>
      <c r="AB7385" s="4"/>
      <c r="AC7385" s="74"/>
      <c r="AD7385" s="75"/>
      <c r="AE7385" s="75"/>
      <c r="AF7385" s="76"/>
      <c r="AJ7385" s="90"/>
      <c r="AK7385" s="18"/>
      <c r="AL7385" s="18"/>
      <c r="AT7385" s="18"/>
      <c r="AU7385" s="91"/>
    </row>
    <row r="7386" ht="12.0" customHeight="1">
      <c r="A7386" s="97">
        <v>2701001.0</v>
      </c>
      <c r="B7386" s="92" t="s">
        <v>7961</v>
      </c>
      <c r="C7386" s="93"/>
      <c r="D7386" s="82">
        <v>229.65</v>
      </c>
      <c r="E7386" s="94" t="s">
        <v>372</v>
      </c>
      <c r="F7386" s="84">
        <f t="shared" si="665"/>
        <v>280.173</v>
      </c>
      <c r="G7386" s="95" t="s">
        <v>246</v>
      </c>
      <c r="H7386" s="69"/>
      <c r="I7386" s="208"/>
      <c r="J7386" s="76"/>
      <c r="K7386" s="88"/>
      <c r="N7386" s="18"/>
      <c r="P7386" s="4">
        <v>166.0</v>
      </c>
      <c r="Q7386" s="4"/>
      <c r="R7386" s="4"/>
      <c r="S7386" s="21"/>
      <c r="T7386" s="21"/>
      <c r="V7386" s="89"/>
      <c r="Z7386" s="73"/>
      <c r="AA7386" s="73">
        <v>0.0</v>
      </c>
      <c r="AB7386" s="4"/>
      <c r="AC7386" s="74"/>
      <c r="AD7386" s="75"/>
      <c r="AE7386" s="75"/>
      <c r="AF7386" s="76"/>
      <c r="AJ7386" s="90"/>
      <c r="AK7386" s="18"/>
      <c r="AL7386" s="18"/>
      <c r="AT7386" s="18"/>
      <c r="AU7386" s="91"/>
    </row>
    <row r="7387" ht="12.0" customHeight="1">
      <c r="A7387" s="97">
        <v>2701036.0</v>
      </c>
      <c r="B7387" s="92" t="s">
        <v>7962</v>
      </c>
      <c r="C7387" s="93"/>
      <c r="D7387" s="82">
        <v>203.84</v>
      </c>
      <c r="E7387" s="94" t="s">
        <v>372</v>
      </c>
      <c r="F7387" s="84">
        <f t="shared" si="665"/>
        <v>248.6848</v>
      </c>
      <c r="G7387" s="95" t="s">
        <v>246</v>
      </c>
      <c r="H7387" s="69"/>
      <c r="I7387" s="208"/>
      <c r="J7387" s="76"/>
      <c r="K7387" s="88"/>
      <c r="N7387" s="18"/>
      <c r="P7387" s="4">
        <v>166.0</v>
      </c>
      <c r="Q7387" s="4"/>
      <c r="R7387" s="4"/>
      <c r="S7387" s="21"/>
      <c r="T7387" s="21"/>
      <c r="V7387" s="89"/>
      <c r="Z7387" s="73"/>
      <c r="AA7387" s="73">
        <v>0.0</v>
      </c>
      <c r="AB7387" s="4"/>
      <c r="AC7387" s="74"/>
      <c r="AD7387" s="75"/>
      <c r="AE7387" s="75"/>
      <c r="AF7387" s="76"/>
      <c r="AJ7387" s="90"/>
      <c r="AK7387" s="18"/>
      <c r="AL7387" s="18"/>
      <c r="AT7387" s="18"/>
      <c r="AU7387" s="91"/>
    </row>
    <row r="7388" ht="12.0" customHeight="1">
      <c r="A7388" s="97">
        <v>2701062.0</v>
      </c>
      <c r="B7388" s="92" t="s">
        <v>7963</v>
      </c>
      <c r="C7388" s="93"/>
      <c r="D7388" s="82">
        <v>218.12</v>
      </c>
      <c r="E7388" s="94" t="s">
        <v>245</v>
      </c>
      <c r="F7388" s="84">
        <f t="shared" si="665"/>
        <v>266.1064</v>
      </c>
      <c r="G7388" s="95" t="s">
        <v>246</v>
      </c>
      <c r="H7388" s="69"/>
      <c r="I7388" s="208"/>
      <c r="J7388" s="76"/>
      <c r="K7388" s="88"/>
      <c r="N7388" s="18"/>
      <c r="P7388" s="4">
        <v>166.0</v>
      </c>
      <c r="Q7388" s="4"/>
      <c r="R7388" s="4"/>
      <c r="S7388" s="21"/>
      <c r="T7388" s="21"/>
      <c r="V7388" s="89"/>
      <c r="Z7388" s="73"/>
      <c r="AA7388" s="73">
        <v>0.0</v>
      </c>
      <c r="AB7388" s="4"/>
      <c r="AC7388" s="74"/>
      <c r="AD7388" s="75"/>
      <c r="AE7388" s="75"/>
      <c r="AF7388" s="76"/>
      <c r="AJ7388" s="90"/>
      <c r="AK7388" s="18"/>
      <c r="AL7388" s="18"/>
      <c r="AT7388" s="18"/>
      <c r="AU7388" s="91"/>
    </row>
    <row r="7389" ht="12.0" customHeight="1">
      <c r="A7389" s="97">
        <v>3503016.0</v>
      </c>
      <c r="B7389" s="92" t="s">
        <v>7964</v>
      </c>
      <c r="C7389" s="93"/>
      <c r="D7389" s="82">
        <v>269.11</v>
      </c>
      <c r="E7389" s="83" t="s">
        <v>245</v>
      </c>
      <c r="F7389" s="127">
        <f t="shared" si="665"/>
        <v>328.3142</v>
      </c>
      <c r="G7389" s="95" t="s">
        <v>246</v>
      </c>
      <c r="H7389" s="69"/>
      <c r="I7389" s="208"/>
      <c r="J7389" s="76"/>
      <c r="K7389" s="88"/>
      <c r="N7389" s="18"/>
      <c r="P7389" s="4">
        <v>166.0</v>
      </c>
      <c r="Q7389" s="4"/>
      <c r="R7389" s="4"/>
      <c r="S7389" s="21"/>
      <c r="T7389" s="21"/>
      <c r="V7389" s="89"/>
      <c r="Z7389" s="73"/>
      <c r="AA7389" s="73">
        <v>0.0</v>
      </c>
      <c r="AB7389" s="4"/>
      <c r="AC7389" s="74"/>
      <c r="AD7389" s="75"/>
      <c r="AE7389" s="75"/>
      <c r="AF7389" s="76"/>
      <c r="AJ7389" s="90"/>
      <c r="AK7389" s="18"/>
      <c r="AL7389" s="18"/>
      <c r="AM7389" s="209"/>
      <c r="AT7389" s="18"/>
      <c r="AU7389" s="91"/>
    </row>
    <row r="7390" ht="12.0" customHeight="1">
      <c r="A7390" s="97">
        <v>3503017.0</v>
      </c>
      <c r="B7390" s="92" t="s">
        <v>7965</v>
      </c>
      <c r="C7390" s="93"/>
      <c r="D7390" s="82">
        <v>269.11</v>
      </c>
      <c r="E7390" s="83" t="s">
        <v>245</v>
      </c>
      <c r="F7390" s="127">
        <f t="shared" si="665"/>
        <v>328.3142</v>
      </c>
      <c r="G7390" s="95" t="s">
        <v>246</v>
      </c>
      <c r="H7390" s="69"/>
      <c r="I7390" s="208"/>
      <c r="J7390" s="76"/>
      <c r="K7390" s="88"/>
      <c r="N7390" s="18"/>
      <c r="P7390" s="4">
        <v>166.0</v>
      </c>
      <c r="Q7390" s="4"/>
      <c r="R7390" s="4"/>
      <c r="S7390" s="21"/>
      <c r="T7390" s="21"/>
      <c r="V7390" s="89"/>
      <c r="Z7390" s="73"/>
      <c r="AA7390" s="73">
        <v>0.0</v>
      </c>
      <c r="AB7390" s="4"/>
      <c r="AC7390" s="74"/>
      <c r="AD7390" s="75"/>
      <c r="AE7390" s="75"/>
      <c r="AF7390" s="76"/>
      <c r="AJ7390" s="90"/>
      <c r="AK7390" s="18"/>
      <c r="AL7390" s="18"/>
      <c r="AM7390" s="209"/>
      <c r="AT7390" s="18"/>
      <c r="AU7390" s="91"/>
    </row>
    <row r="7391" ht="12.0" customHeight="1">
      <c r="A7391" s="97">
        <v>3503018.0</v>
      </c>
      <c r="B7391" s="92" t="s">
        <v>7966</v>
      </c>
      <c r="C7391" s="93"/>
      <c r="D7391" s="82">
        <v>269.11</v>
      </c>
      <c r="E7391" s="83"/>
      <c r="F7391" s="127">
        <f t="shared" si="665"/>
        <v>328.3142</v>
      </c>
      <c r="G7391" s="95" t="s">
        <v>246</v>
      </c>
      <c r="H7391" s="69"/>
      <c r="I7391" s="208"/>
      <c r="J7391" s="76"/>
      <c r="K7391" s="88"/>
      <c r="N7391" s="18"/>
      <c r="P7391" s="4">
        <v>166.0</v>
      </c>
      <c r="Q7391" s="4"/>
      <c r="R7391" s="4"/>
      <c r="S7391" s="21"/>
      <c r="T7391" s="21"/>
      <c r="V7391" s="89"/>
      <c r="Z7391" s="73"/>
      <c r="AA7391" s="73">
        <v>0.0</v>
      </c>
      <c r="AB7391" s="4"/>
      <c r="AC7391" s="74"/>
      <c r="AD7391" s="75"/>
      <c r="AE7391" s="75"/>
      <c r="AF7391" s="76"/>
      <c r="AJ7391" s="90"/>
      <c r="AK7391" s="18"/>
      <c r="AL7391" s="18"/>
      <c r="AM7391" s="209"/>
      <c r="AT7391" s="18"/>
      <c r="AU7391" s="91"/>
    </row>
    <row r="7392" ht="12.0" customHeight="1">
      <c r="A7392" s="97">
        <v>3503019.0</v>
      </c>
      <c r="B7392" s="92" t="s">
        <v>7967</v>
      </c>
      <c r="C7392" s="93"/>
      <c r="D7392" s="82">
        <v>269.11</v>
      </c>
      <c r="E7392" s="83" t="s">
        <v>245</v>
      </c>
      <c r="F7392" s="127">
        <f t="shared" si="665"/>
        <v>328.3142</v>
      </c>
      <c r="G7392" s="95" t="s">
        <v>246</v>
      </c>
      <c r="H7392" s="69"/>
      <c r="I7392" s="208"/>
      <c r="J7392" s="76"/>
      <c r="K7392" s="88"/>
      <c r="N7392" s="18"/>
      <c r="P7392" s="4">
        <v>166.0</v>
      </c>
      <c r="Q7392" s="4"/>
      <c r="R7392" s="4"/>
      <c r="S7392" s="21"/>
      <c r="T7392" s="21"/>
      <c r="V7392" s="89"/>
      <c r="Z7392" s="73"/>
      <c r="AA7392" s="73">
        <v>0.0</v>
      </c>
      <c r="AB7392" s="4"/>
      <c r="AC7392" s="74"/>
      <c r="AD7392" s="75"/>
      <c r="AE7392" s="75"/>
      <c r="AF7392" s="76"/>
      <c r="AJ7392" s="90"/>
      <c r="AK7392" s="18"/>
      <c r="AL7392" s="18"/>
      <c r="AM7392" s="209"/>
      <c r="AT7392" s="18"/>
      <c r="AU7392" s="91"/>
    </row>
    <row r="7393" ht="12.0" customHeight="1">
      <c r="A7393" s="97">
        <v>3503020.0</v>
      </c>
      <c r="B7393" s="92" t="s">
        <v>7968</v>
      </c>
      <c r="C7393" s="93"/>
      <c r="D7393" s="82">
        <v>269.11</v>
      </c>
      <c r="E7393" s="83" t="s">
        <v>245</v>
      </c>
      <c r="F7393" s="127">
        <f t="shared" si="665"/>
        <v>328.3142</v>
      </c>
      <c r="G7393" s="95" t="s">
        <v>246</v>
      </c>
      <c r="H7393" s="69"/>
      <c r="I7393" s="208"/>
      <c r="J7393" s="76"/>
      <c r="K7393" s="88"/>
      <c r="N7393" s="18"/>
      <c r="P7393" s="4">
        <v>166.0</v>
      </c>
      <c r="Q7393" s="4"/>
      <c r="R7393" s="4"/>
      <c r="S7393" s="21"/>
      <c r="T7393" s="21"/>
      <c r="V7393" s="89"/>
      <c r="Z7393" s="73"/>
      <c r="AA7393" s="73">
        <v>0.0</v>
      </c>
      <c r="AB7393" s="4"/>
      <c r="AC7393" s="74"/>
      <c r="AD7393" s="75"/>
      <c r="AE7393" s="75"/>
      <c r="AF7393" s="76"/>
      <c r="AJ7393" s="90"/>
      <c r="AK7393" s="18"/>
      <c r="AL7393" s="18"/>
      <c r="AM7393" s="209"/>
      <c r="AT7393" s="18"/>
      <c r="AU7393" s="91"/>
    </row>
    <row r="7394" ht="12.0" customHeight="1">
      <c r="A7394" s="97">
        <v>3503021.0</v>
      </c>
      <c r="B7394" s="92" t="s">
        <v>7969</v>
      </c>
      <c r="C7394" s="93"/>
      <c r="D7394" s="82">
        <v>269.11</v>
      </c>
      <c r="E7394" s="83" t="s">
        <v>245</v>
      </c>
      <c r="F7394" s="127">
        <f t="shared" si="665"/>
        <v>328.3142</v>
      </c>
      <c r="G7394" s="95" t="s">
        <v>246</v>
      </c>
      <c r="H7394" s="69"/>
      <c r="I7394" s="208"/>
      <c r="J7394" s="76"/>
      <c r="K7394" s="88"/>
      <c r="N7394" s="18"/>
      <c r="P7394" s="4">
        <v>166.0</v>
      </c>
      <c r="Q7394" s="4"/>
      <c r="R7394" s="4"/>
      <c r="S7394" s="21"/>
      <c r="T7394" s="21"/>
      <c r="V7394" s="89"/>
      <c r="Z7394" s="73"/>
      <c r="AA7394" s="73">
        <v>0.0</v>
      </c>
      <c r="AB7394" s="4"/>
      <c r="AC7394" s="74"/>
      <c r="AD7394" s="75"/>
      <c r="AE7394" s="75"/>
      <c r="AF7394" s="76"/>
      <c r="AJ7394" s="90"/>
      <c r="AK7394" s="18"/>
      <c r="AL7394" s="18"/>
      <c r="AM7394" s="209"/>
      <c r="AT7394" s="18"/>
      <c r="AU7394" s="91"/>
    </row>
    <row r="7395" ht="12.0" customHeight="1">
      <c r="A7395" s="97">
        <v>3503022.0</v>
      </c>
      <c r="B7395" s="92" t="s">
        <v>7970</v>
      </c>
      <c r="C7395" s="93"/>
      <c r="D7395" s="82">
        <v>269.11</v>
      </c>
      <c r="E7395" s="83" t="s">
        <v>245</v>
      </c>
      <c r="F7395" s="127">
        <f t="shared" si="665"/>
        <v>328.3142</v>
      </c>
      <c r="G7395" s="95" t="s">
        <v>246</v>
      </c>
      <c r="H7395" s="69"/>
      <c r="I7395" s="208"/>
      <c r="J7395" s="76"/>
      <c r="K7395" s="88"/>
      <c r="N7395" s="18"/>
      <c r="P7395" s="4">
        <v>166.0</v>
      </c>
      <c r="Q7395" s="4"/>
      <c r="R7395" s="4"/>
      <c r="S7395" s="21"/>
      <c r="T7395" s="21"/>
      <c r="V7395" s="89"/>
      <c r="Z7395" s="73"/>
      <c r="AA7395" s="73">
        <v>0.0</v>
      </c>
      <c r="AB7395" s="4"/>
      <c r="AC7395" s="74"/>
      <c r="AD7395" s="75"/>
      <c r="AE7395" s="75"/>
      <c r="AF7395" s="76"/>
      <c r="AJ7395" s="90"/>
      <c r="AK7395" s="18"/>
      <c r="AL7395" s="18"/>
      <c r="AM7395" s="209"/>
      <c r="AT7395" s="18"/>
      <c r="AU7395" s="91"/>
    </row>
    <row r="7396" ht="12.0" customHeight="1">
      <c r="A7396" s="97">
        <v>3503023.0</v>
      </c>
      <c r="B7396" s="92" t="s">
        <v>7971</v>
      </c>
      <c r="C7396" s="93"/>
      <c r="D7396" s="82">
        <v>269.11</v>
      </c>
      <c r="E7396" s="83" t="s">
        <v>245</v>
      </c>
      <c r="F7396" s="127">
        <f t="shared" si="665"/>
        <v>328.3142</v>
      </c>
      <c r="G7396" s="95" t="s">
        <v>246</v>
      </c>
      <c r="H7396" s="69"/>
      <c r="I7396" s="208"/>
      <c r="J7396" s="76"/>
      <c r="K7396" s="88"/>
      <c r="N7396" s="18"/>
      <c r="P7396" s="4">
        <v>166.0</v>
      </c>
      <c r="Q7396" s="4"/>
      <c r="R7396" s="4"/>
      <c r="S7396" s="21"/>
      <c r="T7396" s="21"/>
      <c r="V7396" s="89"/>
      <c r="Z7396" s="73"/>
      <c r="AA7396" s="73">
        <v>0.0</v>
      </c>
      <c r="AB7396" s="4"/>
      <c r="AC7396" s="74"/>
      <c r="AD7396" s="75"/>
      <c r="AE7396" s="75"/>
      <c r="AF7396" s="76"/>
      <c r="AJ7396" s="90"/>
      <c r="AK7396" s="18"/>
      <c r="AL7396" s="18"/>
      <c r="AM7396" s="209"/>
      <c r="AT7396" s="18"/>
      <c r="AU7396" s="91"/>
    </row>
    <row r="7397" ht="12.0" customHeight="1">
      <c r="A7397" s="97">
        <v>3502008.0</v>
      </c>
      <c r="B7397" s="92" t="s">
        <v>7972</v>
      </c>
      <c r="C7397" s="93"/>
      <c r="D7397" s="82">
        <v>333.04</v>
      </c>
      <c r="E7397" s="94"/>
      <c r="F7397" s="127">
        <f t="shared" si="665"/>
        <v>406.3088</v>
      </c>
      <c r="G7397" s="95" t="s">
        <v>246</v>
      </c>
      <c r="H7397" s="69"/>
      <c r="I7397" s="208"/>
      <c r="J7397" s="76"/>
      <c r="K7397" s="88"/>
      <c r="N7397" s="18"/>
      <c r="P7397" s="4">
        <v>166.0</v>
      </c>
      <c r="Q7397" s="4"/>
      <c r="R7397" s="4"/>
      <c r="S7397" s="21"/>
      <c r="T7397" s="21"/>
      <c r="V7397" s="89"/>
      <c r="Z7397" s="73"/>
      <c r="AA7397" s="73">
        <v>0.0</v>
      </c>
      <c r="AB7397" s="4"/>
      <c r="AC7397" s="74"/>
      <c r="AD7397" s="75"/>
      <c r="AE7397" s="75"/>
      <c r="AF7397" s="76"/>
      <c r="AJ7397" s="90"/>
      <c r="AK7397" s="18"/>
      <c r="AL7397" s="18"/>
      <c r="AM7397" s="209"/>
      <c r="AT7397" s="18"/>
      <c r="AU7397" s="91"/>
    </row>
    <row r="7398" ht="12.0" customHeight="1">
      <c r="A7398" s="97">
        <v>3502010.0</v>
      </c>
      <c r="B7398" s="92" t="s">
        <v>7973</v>
      </c>
      <c r="C7398" s="93"/>
      <c r="D7398" s="82">
        <v>333.04</v>
      </c>
      <c r="E7398" s="83" t="s">
        <v>245</v>
      </c>
      <c r="F7398" s="127">
        <f t="shared" si="665"/>
        <v>406.3088</v>
      </c>
      <c r="G7398" s="95" t="s">
        <v>246</v>
      </c>
      <c r="H7398" s="69"/>
      <c r="I7398" s="208"/>
      <c r="J7398" s="76"/>
      <c r="K7398" s="88"/>
      <c r="N7398" s="18"/>
      <c r="P7398" s="4">
        <v>166.0</v>
      </c>
      <c r="Q7398" s="4"/>
      <c r="R7398" s="4"/>
      <c r="S7398" s="21"/>
      <c r="T7398" s="21"/>
      <c r="V7398" s="89"/>
      <c r="Z7398" s="73"/>
      <c r="AA7398" s="73">
        <v>0.0</v>
      </c>
      <c r="AB7398" s="4"/>
      <c r="AC7398" s="74"/>
      <c r="AD7398" s="75"/>
      <c r="AE7398" s="75"/>
      <c r="AF7398" s="76"/>
      <c r="AJ7398" s="90"/>
      <c r="AK7398" s="18"/>
      <c r="AL7398" s="18"/>
      <c r="AM7398" s="209"/>
      <c r="AT7398" s="18"/>
      <c r="AU7398" s="91"/>
    </row>
    <row r="7399" ht="12.0" customHeight="1">
      <c r="A7399" s="97">
        <v>3502012.0</v>
      </c>
      <c r="B7399" s="92" t="s">
        <v>7974</v>
      </c>
      <c r="C7399" s="93"/>
      <c r="D7399" s="82">
        <v>333.04</v>
      </c>
      <c r="E7399" s="83" t="s">
        <v>372</v>
      </c>
      <c r="F7399" s="127">
        <f t="shared" si="665"/>
        <v>406.3088</v>
      </c>
      <c r="G7399" s="95" t="s">
        <v>246</v>
      </c>
      <c r="H7399" s="69"/>
      <c r="I7399" s="208"/>
      <c r="J7399" s="76"/>
      <c r="K7399" s="88"/>
      <c r="N7399" s="18"/>
      <c r="P7399" s="4">
        <v>166.0</v>
      </c>
      <c r="Q7399" s="4"/>
      <c r="R7399" s="4"/>
      <c r="S7399" s="21"/>
      <c r="T7399" s="21"/>
      <c r="V7399" s="89"/>
      <c r="Z7399" s="73"/>
      <c r="AA7399" s="73">
        <v>0.0</v>
      </c>
      <c r="AB7399" s="4"/>
      <c r="AC7399" s="74"/>
      <c r="AD7399" s="75"/>
      <c r="AE7399" s="75"/>
      <c r="AF7399" s="76"/>
      <c r="AJ7399" s="90"/>
      <c r="AK7399" s="18"/>
      <c r="AL7399" s="18"/>
      <c r="AM7399" s="209"/>
      <c r="AT7399" s="18"/>
      <c r="AU7399" s="91"/>
    </row>
    <row r="7400" ht="12.0" customHeight="1">
      <c r="A7400" s="97">
        <v>3502009.0</v>
      </c>
      <c r="B7400" s="92" t="s">
        <v>7975</v>
      </c>
      <c r="C7400" s="93"/>
      <c r="D7400" s="82">
        <v>437.13</v>
      </c>
      <c r="E7400" s="94"/>
      <c r="F7400" s="84">
        <f t="shared" si="665"/>
        <v>533.2986</v>
      </c>
      <c r="G7400" s="95" t="s">
        <v>246</v>
      </c>
      <c r="H7400" s="69"/>
      <c r="I7400" s="208"/>
      <c r="J7400" s="76"/>
      <c r="K7400" s="88"/>
      <c r="N7400" s="18"/>
      <c r="P7400" s="4">
        <v>166.0</v>
      </c>
      <c r="Q7400" s="4"/>
      <c r="R7400" s="4"/>
      <c r="S7400" s="21"/>
      <c r="T7400" s="21"/>
      <c r="V7400" s="89"/>
      <c r="Z7400" s="73"/>
      <c r="AA7400" s="73">
        <v>14.999508535106969</v>
      </c>
      <c r="AB7400" s="4"/>
      <c r="AC7400" s="74"/>
      <c r="AD7400" s="75"/>
      <c r="AE7400" s="75"/>
      <c r="AF7400" s="76"/>
      <c r="AJ7400" s="90"/>
      <c r="AK7400" s="18"/>
      <c r="AL7400" s="18"/>
      <c r="AT7400" s="18"/>
      <c r="AU7400" s="91"/>
    </row>
    <row r="7401" ht="12.0" customHeight="1">
      <c r="A7401" s="97">
        <v>3502011.0</v>
      </c>
      <c r="B7401" s="92" t="s">
        <v>7976</v>
      </c>
      <c r="C7401" s="93"/>
      <c r="D7401" s="82">
        <v>333.04</v>
      </c>
      <c r="E7401" s="83" t="s">
        <v>245</v>
      </c>
      <c r="F7401" s="127">
        <f t="shared" si="665"/>
        <v>406.3088</v>
      </c>
      <c r="G7401" s="95" t="s">
        <v>246</v>
      </c>
      <c r="H7401" s="69"/>
      <c r="I7401" s="208"/>
      <c r="J7401" s="76"/>
      <c r="K7401" s="88"/>
      <c r="N7401" s="18"/>
      <c r="P7401" s="4">
        <v>166.0</v>
      </c>
      <c r="Q7401" s="4"/>
      <c r="R7401" s="4"/>
      <c r="S7401" s="21"/>
      <c r="T7401" s="21"/>
      <c r="V7401" s="89"/>
      <c r="Z7401" s="73"/>
      <c r="AA7401" s="73">
        <v>0.0</v>
      </c>
      <c r="AB7401" s="4"/>
      <c r="AC7401" s="74"/>
      <c r="AD7401" s="75"/>
      <c r="AE7401" s="75"/>
      <c r="AF7401" s="76"/>
      <c r="AJ7401" s="90"/>
      <c r="AK7401" s="18"/>
      <c r="AL7401" s="18"/>
      <c r="AM7401" s="209"/>
      <c r="AT7401" s="18"/>
      <c r="AU7401" s="91"/>
    </row>
    <row r="7402" ht="12.0" customHeight="1">
      <c r="A7402" s="97">
        <v>3501017.0</v>
      </c>
      <c r="B7402" s="92" t="s">
        <v>7977</v>
      </c>
      <c r="C7402" s="93"/>
      <c r="D7402" s="82">
        <v>358.61</v>
      </c>
      <c r="E7402" s="83" t="s">
        <v>245</v>
      </c>
      <c r="F7402" s="127">
        <f t="shared" si="665"/>
        <v>437.5042</v>
      </c>
      <c r="G7402" s="95" t="s">
        <v>246</v>
      </c>
      <c r="H7402" s="69"/>
      <c r="I7402" s="208"/>
      <c r="J7402" s="76"/>
      <c r="K7402" s="88"/>
      <c r="N7402" s="18"/>
      <c r="P7402" s="4">
        <v>166.0</v>
      </c>
      <c r="Q7402" s="4"/>
      <c r="R7402" s="4"/>
      <c r="S7402" s="21"/>
      <c r="T7402" s="21"/>
      <c r="V7402" s="89"/>
      <c r="Z7402" s="73"/>
      <c r="AA7402" s="73">
        <v>0.0</v>
      </c>
      <c r="AB7402" s="4"/>
      <c r="AC7402" s="74"/>
      <c r="AD7402" s="75"/>
      <c r="AE7402" s="75"/>
      <c r="AF7402" s="76"/>
      <c r="AJ7402" s="90"/>
      <c r="AK7402" s="18"/>
      <c r="AL7402" s="18"/>
      <c r="AM7402" s="209"/>
      <c r="AT7402" s="18"/>
      <c r="AU7402" s="91"/>
    </row>
    <row r="7403" ht="12.0" customHeight="1">
      <c r="A7403" s="97">
        <v>3501018.0</v>
      </c>
      <c r="B7403" s="92" t="s">
        <v>7978</v>
      </c>
      <c r="C7403" s="93"/>
      <c r="D7403" s="82">
        <v>358.61</v>
      </c>
      <c r="E7403" s="94"/>
      <c r="F7403" s="127">
        <f t="shared" si="665"/>
        <v>437.5042</v>
      </c>
      <c r="G7403" s="95" t="s">
        <v>246</v>
      </c>
      <c r="H7403" s="69"/>
      <c r="I7403" s="208"/>
      <c r="J7403" s="76"/>
      <c r="K7403" s="88"/>
      <c r="N7403" s="18"/>
      <c r="P7403" s="4">
        <v>166.0</v>
      </c>
      <c r="Q7403" s="4"/>
      <c r="R7403" s="4"/>
      <c r="S7403" s="21"/>
      <c r="T7403" s="21"/>
      <c r="V7403" s="89"/>
      <c r="Z7403" s="73"/>
      <c r="AA7403" s="73">
        <v>0.0</v>
      </c>
      <c r="AB7403" s="4"/>
      <c r="AC7403" s="74"/>
      <c r="AD7403" s="75"/>
      <c r="AE7403" s="75"/>
      <c r="AF7403" s="76"/>
      <c r="AJ7403" s="90"/>
      <c r="AK7403" s="18"/>
      <c r="AL7403" s="18"/>
      <c r="AM7403" s="209"/>
      <c r="AT7403" s="18"/>
      <c r="AU7403" s="91"/>
    </row>
    <row r="7404" ht="12.0" customHeight="1">
      <c r="A7404" s="97">
        <v>3501019.0</v>
      </c>
      <c r="B7404" s="92" t="s">
        <v>7979</v>
      </c>
      <c r="C7404" s="93"/>
      <c r="D7404" s="82">
        <v>358.61</v>
      </c>
      <c r="E7404" s="94"/>
      <c r="F7404" s="127">
        <f t="shared" si="665"/>
        <v>437.5042</v>
      </c>
      <c r="G7404" s="95" t="s">
        <v>246</v>
      </c>
      <c r="H7404" s="69"/>
      <c r="I7404" s="208"/>
      <c r="J7404" s="76"/>
      <c r="K7404" s="88"/>
      <c r="N7404" s="18"/>
      <c r="P7404" s="4">
        <v>166.0</v>
      </c>
      <c r="Q7404" s="4"/>
      <c r="R7404" s="4"/>
      <c r="S7404" s="21"/>
      <c r="T7404" s="21"/>
      <c r="V7404" s="89"/>
      <c r="Z7404" s="73"/>
      <c r="AA7404" s="73">
        <v>0.0</v>
      </c>
      <c r="AB7404" s="4"/>
      <c r="AC7404" s="74"/>
      <c r="AD7404" s="75"/>
      <c r="AE7404" s="75"/>
      <c r="AF7404" s="76"/>
      <c r="AJ7404" s="90"/>
      <c r="AK7404" s="18"/>
      <c r="AL7404" s="18"/>
      <c r="AM7404" s="209"/>
      <c r="AT7404" s="18"/>
      <c r="AU7404" s="91"/>
    </row>
    <row r="7405" ht="12.0" customHeight="1">
      <c r="A7405" s="97">
        <v>3501020.0</v>
      </c>
      <c r="B7405" s="92" t="s">
        <v>7980</v>
      </c>
      <c r="C7405" s="93"/>
      <c r="D7405" s="82">
        <v>358.61</v>
      </c>
      <c r="E7405" s="94"/>
      <c r="F7405" s="127">
        <f t="shared" si="665"/>
        <v>437.5042</v>
      </c>
      <c r="G7405" s="95" t="s">
        <v>246</v>
      </c>
      <c r="H7405" s="69"/>
      <c r="I7405" s="208"/>
      <c r="J7405" s="76"/>
      <c r="K7405" s="88"/>
      <c r="N7405" s="18"/>
      <c r="P7405" s="4">
        <v>166.0</v>
      </c>
      <c r="Q7405" s="4"/>
      <c r="R7405" s="4"/>
      <c r="S7405" s="21"/>
      <c r="T7405" s="21"/>
      <c r="V7405" s="89"/>
      <c r="Z7405" s="73"/>
      <c r="AA7405" s="73">
        <v>0.0</v>
      </c>
      <c r="AB7405" s="4"/>
      <c r="AC7405" s="74"/>
      <c r="AD7405" s="75"/>
      <c r="AE7405" s="75"/>
      <c r="AF7405" s="76"/>
      <c r="AJ7405" s="90"/>
      <c r="AK7405" s="18"/>
      <c r="AL7405" s="18"/>
      <c r="AM7405" s="209"/>
      <c r="AT7405" s="18"/>
      <c r="AU7405" s="91"/>
    </row>
    <row r="7406" ht="12.0" customHeight="1">
      <c r="A7406" s="97">
        <v>3501021.0</v>
      </c>
      <c r="B7406" s="92" t="s">
        <v>7981</v>
      </c>
      <c r="C7406" s="93"/>
      <c r="D7406" s="82">
        <v>358.61</v>
      </c>
      <c r="E7406" s="94"/>
      <c r="F7406" s="127">
        <f t="shared" si="665"/>
        <v>437.5042</v>
      </c>
      <c r="G7406" s="95" t="s">
        <v>246</v>
      </c>
      <c r="H7406" s="69"/>
      <c r="I7406" s="208"/>
      <c r="J7406" s="76"/>
      <c r="K7406" s="88"/>
      <c r="N7406" s="18"/>
      <c r="P7406" s="4">
        <v>166.0</v>
      </c>
      <c r="Q7406" s="4"/>
      <c r="R7406" s="4"/>
      <c r="S7406" s="21"/>
      <c r="T7406" s="21"/>
      <c r="V7406" s="89"/>
      <c r="Z7406" s="73"/>
      <c r="AA7406" s="73">
        <v>0.0</v>
      </c>
      <c r="AB7406" s="4"/>
      <c r="AC7406" s="74"/>
      <c r="AD7406" s="75"/>
      <c r="AE7406" s="75"/>
      <c r="AF7406" s="76"/>
      <c r="AJ7406" s="90"/>
      <c r="AK7406" s="18"/>
      <c r="AL7406" s="18"/>
      <c r="AM7406" s="209"/>
      <c r="AT7406" s="18"/>
      <c r="AU7406" s="91"/>
    </row>
    <row r="7407" ht="12.0" customHeight="1">
      <c r="A7407" s="97">
        <v>3501022.0</v>
      </c>
      <c r="B7407" s="92" t="s">
        <v>7982</v>
      </c>
      <c r="C7407" s="93"/>
      <c r="D7407" s="82">
        <v>358.61</v>
      </c>
      <c r="E7407" s="83" t="s">
        <v>245</v>
      </c>
      <c r="F7407" s="127">
        <f t="shared" si="665"/>
        <v>437.5042</v>
      </c>
      <c r="G7407" s="95" t="s">
        <v>246</v>
      </c>
      <c r="H7407" s="69"/>
      <c r="I7407" s="208"/>
      <c r="J7407" s="76"/>
      <c r="K7407" s="88"/>
      <c r="N7407" s="18"/>
      <c r="P7407" s="4">
        <v>166.0</v>
      </c>
      <c r="Q7407" s="4"/>
      <c r="R7407" s="4"/>
      <c r="S7407" s="21"/>
      <c r="T7407" s="21"/>
      <c r="V7407" s="89"/>
      <c r="Z7407" s="73"/>
      <c r="AA7407" s="73">
        <v>0.0</v>
      </c>
      <c r="AB7407" s="4"/>
      <c r="AC7407" s="74"/>
      <c r="AD7407" s="75"/>
      <c r="AE7407" s="75"/>
      <c r="AF7407" s="76"/>
      <c r="AJ7407" s="90"/>
      <c r="AK7407" s="18"/>
      <c r="AL7407" s="18"/>
      <c r="AM7407" s="209"/>
      <c r="AT7407" s="18"/>
      <c r="AU7407" s="91"/>
    </row>
    <row r="7408" ht="12.0" customHeight="1">
      <c r="A7408" s="97">
        <v>3501023.0</v>
      </c>
      <c r="B7408" s="92" t="s">
        <v>7983</v>
      </c>
      <c r="C7408" s="93"/>
      <c r="D7408" s="82">
        <v>358.61</v>
      </c>
      <c r="E7408" s="83" t="s">
        <v>245</v>
      </c>
      <c r="F7408" s="127">
        <f t="shared" si="665"/>
        <v>437.5042</v>
      </c>
      <c r="G7408" s="95" t="s">
        <v>246</v>
      </c>
      <c r="H7408" s="69"/>
      <c r="I7408" s="208"/>
      <c r="J7408" s="76"/>
      <c r="K7408" s="88"/>
      <c r="N7408" s="18"/>
      <c r="P7408" s="4">
        <v>166.0</v>
      </c>
      <c r="Q7408" s="4"/>
      <c r="R7408" s="4"/>
      <c r="S7408" s="21"/>
      <c r="T7408" s="21"/>
      <c r="V7408" s="89"/>
      <c r="Z7408" s="73"/>
      <c r="AA7408" s="73">
        <v>0.0</v>
      </c>
      <c r="AB7408" s="4"/>
      <c r="AC7408" s="74"/>
      <c r="AD7408" s="75"/>
      <c r="AE7408" s="75"/>
      <c r="AF7408" s="76"/>
      <c r="AJ7408" s="90"/>
      <c r="AK7408" s="18"/>
      <c r="AL7408" s="18"/>
      <c r="AM7408" s="209"/>
      <c r="AT7408" s="18"/>
      <c r="AU7408" s="91"/>
    </row>
    <row r="7409" ht="12.0" customHeight="1">
      <c r="A7409" s="97">
        <v>3501024.0</v>
      </c>
      <c r="B7409" s="92" t="s">
        <v>7984</v>
      </c>
      <c r="C7409" s="93"/>
      <c r="D7409" s="82">
        <v>358.61</v>
      </c>
      <c r="E7409" s="94"/>
      <c r="F7409" s="127">
        <f t="shared" si="665"/>
        <v>437.5042</v>
      </c>
      <c r="G7409" s="95" t="s">
        <v>246</v>
      </c>
      <c r="H7409" s="69"/>
      <c r="I7409" s="208"/>
      <c r="J7409" s="76"/>
      <c r="K7409" s="88"/>
      <c r="N7409" s="18"/>
      <c r="P7409" s="4">
        <v>166.0</v>
      </c>
      <c r="Q7409" s="4"/>
      <c r="R7409" s="4"/>
      <c r="S7409" s="21"/>
      <c r="T7409" s="21"/>
      <c r="V7409" s="89"/>
      <c r="Z7409" s="73"/>
      <c r="AA7409" s="73">
        <v>0.0</v>
      </c>
      <c r="AB7409" s="4"/>
      <c r="AC7409" s="74"/>
      <c r="AD7409" s="75"/>
      <c r="AE7409" s="75"/>
      <c r="AF7409" s="76"/>
      <c r="AJ7409" s="90"/>
      <c r="AK7409" s="18"/>
      <c r="AL7409" s="18"/>
      <c r="AM7409" s="209"/>
      <c r="AT7409" s="18"/>
      <c r="AU7409" s="91"/>
    </row>
    <row r="7410" ht="12.0" customHeight="1">
      <c r="A7410" s="97">
        <v>3501025.0</v>
      </c>
      <c r="B7410" s="92" t="s">
        <v>7985</v>
      </c>
      <c r="C7410" s="93"/>
      <c r="D7410" s="82">
        <v>358.61</v>
      </c>
      <c r="E7410" s="94"/>
      <c r="F7410" s="127">
        <f t="shared" si="665"/>
        <v>437.5042</v>
      </c>
      <c r="G7410" s="95" t="s">
        <v>246</v>
      </c>
      <c r="H7410" s="69"/>
      <c r="I7410" s="208"/>
      <c r="J7410" s="76"/>
      <c r="K7410" s="88"/>
      <c r="N7410" s="18"/>
      <c r="P7410" s="4">
        <v>166.0</v>
      </c>
      <c r="Q7410" s="4"/>
      <c r="R7410" s="4"/>
      <c r="S7410" s="21"/>
      <c r="T7410" s="21"/>
      <c r="V7410" s="89"/>
      <c r="Z7410" s="73"/>
      <c r="AA7410" s="73">
        <v>0.0</v>
      </c>
      <c r="AB7410" s="4"/>
      <c r="AC7410" s="74"/>
      <c r="AD7410" s="75"/>
      <c r="AE7410" s="75"/>
      <c r="AF7410" s="76"/>
      <c r="AJ7410" s="90"/>
      <c r="AK7410" s="18"/>
      <c r="AL7410" s="18"/>
      <c r="AM7410" s="209"/>
      <c r="AT7410" s="18"/>
      <c r="AU7410" s="91"/>
    </row>
    <row r="7411" ht="12.0" customHeight="1">
      <c r="A7411" s="97">
        <v>3501026.0</v>
      </c>
      <c r="B7411" s="92" t="s">
        <v>7986</v>
      </c>
      <c r="C7411" s="93"/>
      <c r="D7411" s="82">
        <v>358.61</v>
      </c>
      <c r="E7411" s="94"/>
      <c r="F7411" s="127">
        <f t="shared" si="665"/>
        <v>437.5042</v>
      </c>
      <c r="G7411" s="95" t="s">
        <v>246</v>
      </c>
      <c r="H7411" s="69"/>
      <c r="I7411" s="208"/>
      <c r="J7411" s="76"/>
      <c r="K7411" s="88"/>
      <c r="N7411" s="18"/>
      <c r="P7411" s="4">
        <v>166.0</v>
      </c>
      <c r="Q7411" s="4"/>
      <c r="R7411" s="4"/>
      <c r="S7411" s="21"/>
      <c r="T7411" s="21"/>
      <c r="V7411" s="89"/>
      <c r="Z7411" s="73"/>
      <c r="AA7411" s="73">
        <v>0.0</v>
      </c>
      <c r="AB7411" s="4"/>
      <c r="AC7411" s="74"/>
      <c r="AD7411" s="75"/>
      <c r="AE7411" s="75"/>
      <c r="AF7411" s="76"/>
      <c r="AJ7411" s="90"/>
      <c r="AK7411" s="18"/>
      <c r="AL7411" s="18"/>
      <c r="AM7411" s="209"/>
      <c r="AT7411" s="18"/>
      <c r="AU7411" s="91"/>
    </row>
    <row r="7412" ht="12.0" customHeight="1">
      <c r="A7412" s="97">
        <v>2701026.0</v>
      </c>
      <c r="B7412" s="92" t="s">
        <v>7987</v>
      </c>
      <c r="C7412" s="93"/>
      <c r="D7412" s="82">
        <v>181.37</v>
      </c>
      <c r="E7412" s="94" t="s">
        <v>372</v>
      </c>
      <c r="F7412" s="84">
        <f t="shared" si="665"/>
        <v>221.2714</v>
      </c>
      <c r="G7412" s="95" t="s">
        <v>246</v>
      </c>
      <c r="H7412" s="69"/>
      <c r="I7412" s="208"/>
      <c r="J7412" s="76"/>
      <c r="K7412" s="88"/>
      <c r="N7412" s="18"/>
      <c r="P7412" s="4">
        <v>166.0</v>
      </c>
      <c r="Q7412" s="4"/>
      <c r="R7412" s="4"/>
      <c r="S7412" s="21"/>
      <c r="T7412" s="21"/>
      <c r="V7412" s="89"/>
      <c r="Z7412" s="73"/>
      <c r="AA7412" s="73">
        <v>0.0</v>
      </c>
      <c r="AB7412" s="4"/>
      <c r="AC7412" s="74"/>
      <c r="AD7412" s="75"/>
      <c r="AE7412" s="75"/>
      <c r="AF7412" s="76"/>
      <c r="AJ7412" s="90"/>
      <c r="AK7412" s="18"/>
      <c r="AL7412" s="18"/>
      <c r="AT7412" s="18"/>
      <c r="AU7412" s="91"/>
    </row>
    <row r="7413" ht="12.0" customHeight="1">
      <c r="A7413" s="97">
        <v>3503014.0</v>
      </c>
      <c r="B7413" s="92" t="s">
        <v>7988</v>
      </c>
      <c r="C7413" s="93"/>
      <c r="D7413" s="82">
        <v>269.11</v>
      </c>
      <c r="E7413" s="83" t="s">
        <v>245</v>
      </c>
      <c r="F7413" s="127">
        <f t="shared" si="665"/>
        <v>328.3142</v>
      </c>
      <c r="G7413" s="95" t="s">
        <v>246</v>
      </c>
      <c r="H7413" s="69"/>
      <c r="I7413" s="208"/>
      <c r="J7413" s="76"/>
      <c r="K7413" s="88"/>
      <c r="N7413" s="18"/>
      <c r="P7413" s="4">
        <v>166.0</v>
      </c>
      <c r="Q7413" s="4"/>
      <c r="R7413" s="4"/>
      <c r="S7413" s="21"/>
      <c r="T7413" s="21"/>
      <c r="V7413" s="89"/>
      <c r="Z7413" s="73"/>
      <c r="AA7413" s="73">
        <v>0.0</v>
      </c>
      <c r="AB7413" s="4"/>
      <c r="AC7413" s="74"/>
      <c r="AD7413" s="75"/>
      <c r="AE7413" s="75"/>
      <c r="AF7413" s="76"/>
      <c r="AJ7413" s="90"/>
      <c r="AK7413" s="18"/>
      <c r="AL7413" s="18"/>
      <c r="AM7413" s="209"/>
      <c r="AT7413" s="18"/>
      <c r="AU7413" s="91"/>
    </row>
    <row r="7414" ht="12.0" customHeight="1">
      <c r="A7414" s="97">
        <v>3503015.0</v>
      </c>
      <c r="B7414" s="92" t="s">
        <v>7989</v>
      </c>
      <c r="C7414" s="93"/>
      <c r="D7414" s="82">
        <v>269.11</v>
      </c>
      <c r="E7414" s="83" t="s">
        <v>245</v>
      </c>
      <c r="F7414" s="127">
        <f t="shared" si="665"/>
        <v>328.3142</v>
      </c>
      <c r="G7414" s="95" t="s">
        <v>246</v>
      </c>
      <c r="H7414" s="69"/>
      <c r="I7414" s="208"/>
      <c r="J7414" s="76"/>
      <c r="K7414" s="88"/>
      <c r="N7414" s="18"/>
      <c r="P7414" s="4">
        <v>166.0</v>
      </c>
      <c r="Q7414" s="4"/>
      <c r="R7414" s="4"/>
      <c r="S7414" s="21"/>
      <c r="T7414" s="21"/>
      <c r="V7414" s="89"/>
      <c r="Z7414" s="73"/>
      <c r="AA7414" s="73">
        <v>0.0</v>
      </c>
      <c r="AB7414" s="4"/>
      <c r="AC7414" s="74"/>
      <c r="AD7414" s="75"/>
      <c r="AE7414" s="75"/>
      <c r="AF7414" s="76"/>
      <c r="AJ7414" s="90"/>
      <c r="AK7414" s="18"/>
      <c r="AL7414" s="18"/>
      <c r="AM7414" s="209"/>
      <c r="AT7414" s="18"/>
      <c r="AU7414" s="91"/>
    </row>
    <row r="7415" ht="12.0" customHeight="1">
      <c r="A7415" s="115">
        <v>3401029.0</v>
      </c>
      <c r="B7415" s="92" t="s">
        <v>7990</v>
      </c>
      <c r="C7415" s="93"/>
      <c r="D7415" s="82">
        <v>1205.05</v>
      </c>
      <c r="E7415" s="83" t="s">
        <v>245</v>
      </c>
      <c r="F7415" s="127">
        <f t="shared" si="665"/>
        <v>1470.161</v>
      </c>
      <c r="G7415" s="95" t="s">
        <v>246</v>
      </c>
      <c r="H7415" s="69"/>
      <c r="I7415" s="208"/>
      <c r="J7415" s="76"/>
      <c r="K7415" s="88"/>
      <c r="N7415" s="18"/>
      <c r="P7415" s="4">
        <v>165.0</v>
      </c>
      <c r="Q7415" s="4"/>
      <c r="R7415" s="4"/>
      <c r="S7415" s="21"/>
      <c r="T7415" s="21"/>
      <c r="V7415" s="89"/>
      <c r="Z7415" s="73"/>
      <c r="AA7415" s="73">
        <v>9.999732727515706</v>
      </c>
      <c r="AB7415" s="4"/>
      <c r="AC7415" s="74"/>
      <c r="AD7415" s="75"/>
      <c r="AE7415" s="75"/>
      <c r="AF7415" s="76"/>
      <c r="AJ7415" s="90"/>
      <c r="AK7415" s="18"/>
      <c r="AL7415" s="18"/>
      <c r="AT7415" s="18"/>
      <c r="AU7415" s="91"/>
    </row>
    <row r="7416" ht="12.0" customHeight="1">
      <c r="A7416" s="115">
        <v>3401030.0</v>
      </c>
      <c r="B7416" s="92" t="s">
        <v>7991</v>
      </c>
      <c r="C7416" s="93"/>
      <c r="D7416" s="82">
        <v>1376.38</v>
      </c>
      <c r="E7416" s="83" t="s">
        <v>245</v>
      </c>
      <c r="F7416" s="127">
        <f t="shared" si="665"/>
        <v>1679.1836</v>
      </c>
      <c r="G7416" s="95" t="s">
        <v>246</v>
      </c>
      <c r="H7416" s="69"/>
      <c r="I7416" s="208"/>
      <c r="J7416" s="76"/>
      <c r="K7416" s="88"/>
      <c r="N7416" s="18"/>
      <c r="P7416" s="4">
        <v>165.0</v>
      </c>
      <c r="Q7416" s="4"/>
      <c r="R7416" s="4"/>
      <c r="S7416" s="21"/>
      <c r="T7416" s="21"/>
      <c r="V7416" s="89"/>
      <c r="Z7416" s="73"/>
      <c r="AA7416" s="73">
        <v>10.00011204607334</v>
      </c>
      <c r="AB7416" s="4"/>
      <c r="AC7416" s="74"/>
      <c r="AD7416" s="75"/>
      <c r="AE7416" s="75"/>
      <c r="AF7416" s="76"/>
      <c r="AJ7416" s="90"/>
      <c r="AK7416" s="18"/>
      <c r="AL7416" s="18"/>
      <c r="AT7416" s="18"/>
      <c r="AU7416" s="91"/>
    </row>
    <row r="7417" ht="12.0" customHeight="1">
      <c r="A7417" s="115">
        <v>3401031.0</v>
      </c>
      <c r="B7417" s="92" t="s">
        <v>7992</v>
      </c>
      <c r="C7417" s="93"/>
      <c r="D7417" s="82">
        <v>1720.95</v>
      </c>
      <c r="E7417" s="83" t="s">
        <v>245</v>
      </c>
      <c r="F7417" s="127">
        <f t="shared" si="665"/>
        <v>2099.559</v>
      </c>
      <c r="G7417" s="95" t="s">
        <v>246</v>
      </c>
      <c r="H7417" s="69"/>
      <c r="I7417" s="208"/>
      <c r="J7417" s="76"/>
      <c r="K7417" s="88"/>
      <c r="N7417" s="18"/>
      <c r="P7417" s="4">
        <v>165.0</v>
      </c>
      <c r="Q7417" s="4"/>
      <c r="R7417" s="4"/>
      <c r="S7417" s="21"/>
      <c r="T7417" s="21"/>
      <c r="V7417" s="89"/>
      <c r="Z7417" s="73"/>
      <c r="AA7417" s="73">
        <v>10.000158825117651</v>
      </c>
      <c r="AB7417" s="4"/>
      <c r="AC7417" s="74"/>
      <c r="AD7417" s="75"/>
      <c r="AE7417" s="75"/>
      <c r="AF7417" s="76"/>
      <c r="AJ7417" s="90"/>
      <c r="AK7417" s="18"/>
      <c r="AL7417" s="18"/>
      <c r="AT7417" s="18"/>
      <c r="AU7417" s="91"/>
    </row>
    <row r="7418" ht="12.0" customHeight="1">
      <c r="A7418" s="97"/>
      <c r="B7418" s="92" t="s">
        <v>7896</v>
      </c>
      <c r="C7418" s="93"/>
      <c r="D7418" s="82"/>
      <c r="E7418" s="94"/>
      <c r="F7418" s="84"/>
      <c r="G7418" s="95" t="s">
        <v>246</v>
      </c>
      <c r="H7418" s="69"/>
      <c r="I7418" s="208"/>
      <c r="J7418" s="76"/>
      <c r="K7418" s="88"/>
      <c r="N7418" s="18"/>
      <c r="P7418" s="4"/>
      <c r="Q7418" s="4"/>
      <c r="R7418" s="4"/>
      <c r="S7418" s="21"/>
      <c r="T7418" s="21"/>
      <c r="V7418" s="89"/>
      <c r="Z7418" s="73"/>
      <c r="AA7418" s="73"/>
      <c r="AB7418" s="4"/>
      <c r="AC7418" s="74"/>
      <c r="AD7418" s="75"/>
      <c r="AE7418" s="75"/>
      <c r="AF7418" s="76"/>
      <c r="AJ7418" s="90"/>
      <c r="AK7418" s="18"/>
      <c r="AL7418" s="18"/>
      <c r="AT7418" s="18"/>
      <c r="AU7418" s="91"/>
    </row>
    <row r="7419" ht="12.0" customHeight="1">
      <c r="A7419" s="97">
        <v>2701054.0</v>
      </c>
      <c r="B7419" s="92" t="s">
        <v>7993</v>
      </c>
      <c r="C7419" s="93"/>
      <c r="D7419" s="82">
        <v>235.17</v>
      </c>
      <c r="E7419" s="94"/>
      <c r="F7419" s="84">
        <f t="shared" ref="F7419:F7449" si="666">D7419*1.22</f>
        <v>286.9074</v>
      </c>
      <c r="G7419" s="95" t="s">
        <v>246</v>
      </c>
      <c r="H7419" s="69"/>
      <c r="I7419" s="208"/>
      <c r="J7419" s="76"/>
      <c r="K7419" s="88"/>
      <c r="N7419" s="18"/>
      <c r="P7419" s="4">
        <v>166.0</v>
      </c>
      <c r="Q7419" s="4"/>
      <c r="R7419" s="4"/>
      <c r="S7419" s="21"/>
      <c r="T7419" s="21"/>
      <c r="V7419" s="89"/>
      <c r="Z7419" s="73"/>
      <c r="AA7419" s="73">
        <v>0.0</v>
      </c>
      <c r="AB7419" s="4"/>
      <c r="AC7419" s="74"/>
      <c r="AD7419" s="75"/>
      <c r="AE7419" s="75"/>
      <c r="AF7419" s="76"/>
      <c r="AJ7419" s="90"/>
      <c r="AK7419" s="18"/>
      <c r="AL7419" s="18"/>
      <c r="AT7419" s="18"/>
      <c r="AU7419" s="91"/>
    </row>
    <row r="7420" ht="12.0" customHeight="1">
      <c r="A7420" s="97">
        <v>2701043.0</v>
      </c>
      <c r="B7420" s="92" t="s">
        <v>7994</v>
      </c>
      <c r="C7420" s="93"/>
      <c r="D7420" s="82">
        <v>235.17</v>
      </c>
      <c r="E7420" s="94"/>
      <c r="F7420" s="84">
        <f t="shared" si="666"/>
        <v>286.9074</v>
      </c>
      <c r="G7420" s="95" t="s">
        <v>246</v>
      </c>
      <c r="H7420" s="69"/>
      <c r="I7420" s="208"/>
      <c r="J7420" s="76"/>
      <c r="K7420" s="88"/>
      <c r="N7420" s="18"/>
      <c r="P7420" s="4">
        <v>166.0</v>
      </c>
      <c r="Q7420" s="4"/>
      <c r="R7420" s="4"/>
      <c r="S7420" s="21"/>
      <c r="T7420" s="21"/>
      <c r="V7420" s="89"/>
      <c r="Z7420" s="73"/>
      <c r="AA7420" s="73">
        <v>0.0</v>
      </c>
      <c r="AB7420" s="4"/>
      <c r="AC7420" s="74"/>
      <c r="AD7420" s="75"/>
      <c r="AE7420" s="75"/>
      <c r="AF7420" s="76"/>
      <c r="AJ7420" s="90"/>
      <c r="AK7420" s="18"/>
      <c r="AL7420" s="18"/>
      <c r="AT7420" s="18"/>
      <c r="AU7420" s="91"/>
    </row>
    <row r="7421" ht="12.0" customHeight="1">
      <c r="A7421" s="97">
        <v>2701008.0</v>
      </c>
      <c r="B7421" s="92" t="s">
        <v>7995</v>
      </c>
      <c r="C7421" s="93"/>
      <c r="D7421" s="82">
        <v>235.17</v>
      </c>
      <c r="E7421" s="94"/>
      <c r="F7421" s="84">
        <f t="shared" si="666"/>
        <v>286.9074</v>
      </c>
      <c r="G7421" s="95" t="s">
        <v>246</v>
      </c>
      <c r="H7421" s="69"/>
      <c r="I7421" s="208"/>
      <c r="J7421" s="76"/>
      <c r="K7421" s="88"/>
      <c r="N7421" s="18"/>
      <c r="P7421" s="4">
        <v>166.0</v>
      </c>
      <c r="Q7421" s="4"/>
      <c r="R7421" s="4"/>
      <c r="S7421" s="21"/>
      <c r="T7421" s="21"/>
      <c r="V7421" s="89"/>
      <c r="Z7421" s="73"/>
      <c r="AA7421" s="73">
        <v>0.0</v>
      </c>
      <c r="AB7421" s="4"/>
      <c r="AC7421" s="74"/>
      <c r="AD7421" s="75"/>
      <c r="AE7421" s="75"/>
      <c r="AF7421" s="76"/>
      <c r="AJ7421" s="90"/>
      <c r="AK7421" s="18"/>
      <c r="AL7421" s="18"/>
      <c r="AT7421" s="18"/>
      <c r="AU7421" s="91"/>
    </row>
    <row r="7422" ht="12.0" customHeight="1">
      <c r="A7422" s="97">
        <v>2701013.0</v>
      </c>
      <c r="B7422" s="92" t="s">
        <v>7996</v>
      </c>
      <c r="C7422" s="93"/>
      <c r="D7422" s="82">
        <v>235.17</v>
      </c>
      <c r="E7422" s="94"/>
      <c r="F7422" s="84">
        <f t="shared" si="666"/>
        <v>286.9074</v>
      </c>
      <c r="G7422" s="95" t="s">
        <v>246</v>
      </c>
      <c r="H7422" s="69"/>
      <c r="I7422" s="208"/>
      <c r="J7422" s="76"/>
      <c r="K7422" s="88"/>
      <c r="N7422" s="18"/>
      <c r="P7422" s="4">
        <v>166.0</v>
      </c>
      <c r="Q7422" s="4"/>
      <c r="R7422" s="4"/>
      <c r="S7422" s="21"/>
      <c r="T7422" s="21"/>
      <c r="V7422" s="89"/>
      <c r="Z7422" s="73"/>
      <c r="AA7422" s="73">
        <v>0.0</v>
      </c>
      <c r="AB7422" s="4"/>
      <c r="AC7422" s="74"/>
      <c r="AD7422" s="75"/>
      <c r="AE7422" s="75"/>
      <c r="AF7422" s="76"/>
      <c r="AJ7422" s="90"/>
      <c r="AK7422" s="18"/>
      <c r="AL7422" s="18"/>
      <c r="AT7422" s="18"/>
      <c r="AU7422" s="91"/>
    </row>
    <row r="7423" ht="12.0" customHeight="1">
      <c r="A7423" s="97">
        <v>2701002.0</v>
      </c>
      <c r="B7423" s="92" t="s">
        <v>7997</v>
      </c>
      <c r="C7423" s="93"/>
      <c r="D7423" s="82">
        <v>251.63</v>
      </c>
      <c r="E7423" s="94" t="s">
        <v>372</v>
      </c>
      <c r="F7423" s="84">
        <f t="shared" si="666"/>
        <v>306.9886</v>
      </c>
      <c r="G7423" s="95" t="s">
        <v>246</v>
      </c>
      <c r="H7423" s="69"/>
      <c r="I7423" s="208"/>
      <c r="J7423" s="76"/>
      <c r="K7423" s="88"/>
      <c r="N7423" s="18"/>
      <c r="P7423" s="4">
        <v>166.0</v>
      </c>
      <c r="Q7423" s="4"/>
      <c r="R7423" s="4"/>
      <c r="S7423" s="21"/>
      <c r="T7423" s="21"/>
      <c r="V7423" s="89"/>
      <c r="Z7423" s="73"/>
      <c r="AA7423" s="73">
        <v>0.0</v>
      </c>
      <c r="AB7423" s="4"/>
      <c r="AC7423" s="74"/>
      <c r="AD7423" s="75"/>
      <c r="AE7423" s="75"/>
      <c r="AF7423" s="76"/>
      <c r="AJ7423" s="90"/>
      <c r="AK7423" s="18"/>
      <c r="AL7423" s="18"/>
      <c r="AT7423" s="18"/>
      <c r="AU7423" s="91"/>
    </row>
    <row r="7424" ht="12.0" customHeight="1">
      <c r="A7424" s="97">
        <v>2701061.0</v>
      </c>
      <c r="B7424" s="92" t="s">
        <v>7998</v>
      </c>
      <c r="C7424" s="93"/>
      <c r="D7424" s="82">
        <v>251.62</v>
      </c>
      <c r="E7424" s="94"/>
      <c r="F7424" s="84">
        <f t="shared" si="666"/>
        <v>306.9764</v>
      </c>
      <c r="G7424" s="95" t="s">
        <v>246</v>
      </c>
      <c r="H7424" s="69"/>
      <c r="I7424" s="208"/>
      <c r="J7424" s="76"/>
      <c r="K7424" s="88"/>
      <c r="N7424" s="18"/>
      <c r="P7424" s="4">
        <v>166.0</v>
      </c>
      <c r="Q7424" s="4"/>
      <c r="R7424" s="4"/>
      <c r="S7424" s="21"/>
      <c r="T7424" s="21"/>
      <c r="V7424" s="89"/>
      <c r="Z7424" s="73"/>
      <c r="AA7424" s="73">
        <v>0.0</v>
      </c>
      <c r="AB7424" s="4"/>
      <c r="AC7424" s="74"/>
      <c r="AD7424" s="75"/>
      <c r="AE7424" s="75"/>
      <c r="AF7424" s="76"/>
      <c r="AJ7424" s="90"/>
      <c r="AK7424" s="18"/>
      <c r="AL7424" s="18"/>
      <c r="AT7424" s="18"/>
      <c r="AU7424" s="91"/>
    </row>
    <row r="7425" ht="12.0" customHeight="1">
      <c r="A7425" s="97">
        <v>3503069.0</v>
      </c>
      <c r="B7425" s="92" t="s">
        <v>7999</v>
      </c>
      <c r="C7425" s="93"/>
      <c r="D7425" s="82">
        <v>283.45</v>
      </c>
      <c r="E7425" s="83"/>
      <c r="F7425" s="127">
        <f t="shared" si="666"/>
        <v>345.809</v>
      </c>
      <c r="G7425" s="95" t="s">
        <v>246</v>
      </c>
      <c r="H7425" s="69"/>
      <c r="I7425" s="208"/>
      <c r="J7425" s="76"/>
      <c r="K7425" s="88"/>
      <c r="N7425" s="18"/>
      <c r="P7425" s="4">
        <v>166.0</v>
      </c>
      <c r="Q7425" s="4"/>
      <c r="R7425" s="4"/>
      <c r="S7425" s="21"/>
      <c r="T7425" s="21"/>
      <c r="V7425" s="89"/>
      <c r="Z7425" s="73"/>
      <c r="AA7425" s="73">
        <v>0.0</v>
      </c>
      <c r="AB7425" s="4"/>
      <c r="AC7425" s="74"/>
      <c r="AD7425" s="75"/>
      <c r="AE7425" s="75"/>
      <c r="AF7425" s="76"/>
      <c r="AJ7425" s="90"/>
      <c r="AK7425" s="18"/>
      <c r="AL7425" s="18"/>
      <c r="AM7425" s="209"/>
      <c r="AT7425" s="18"/>
      <c r="AU7425" s="91"/>
    </row>
    <row r="7426" ht="12.0" customHeight="1">
      <c r="A7426" s="97">
        <v>3503070.0</v>
      </c>
      <c r="B7426" s="92" t="s">
        <v>8000</v>
      </c>
      <c r="C7426" s="93"/>
      <c r="D7426" s="82">
        <v>283.45</v>
      </c>
      <c r="E7426" s="83"/>
      <c r="F7426" s="127">
        <f t="shared" si="666"/>
        <v>345.809</v>
      </c>
      <c r="G7426" s="95" t="s">
        <v>246</v>
      </c>
      <c r="H7426" s="69"/>
      <c r="I7426" s="208"/>
      <c r="J7426" s="76"/>
      <c r="K7426" s="88"/>
      <c r="N7426" s="18"/>
      <c r="P7426" s="4">
        <v>166.0</v>
      </c>
      <c r="Q7426" s="4"/>
      <c r="R7426" s="4"/>
      <c r="S7426" s="21"/>
      <c r="T7426" s="21"/>
      <c r="V7426" s="89"/>
      <c r="Z7426" s="73"/>
      <c r="AA7426" s="73">
        <v>0.0</v>
      </c>
      <c r="AB7426" s="4"/>
      <c r="AC7426" s="74"/>
      <c r="AD7426" s="75"/>
      <c r="AE7426" s="75"/>
      <c r="AF7426" s="76"/>
      <c r="AJ7426" s="90"/>
      <c r="AK7426" s="18"/>
      <c r="AL7426" s="18"/>
      <c r="AM7426" s="209"/>
      <c r="AT7426" s="18"/>
      <c r="AU7426" s="91"/>
    </row>
    <row r="7427" ht="12.0" customHeight="1">
      <c r="A7427" s="97">
        <v>3503071.0</v>
      </c>
      <c r="B7427" s="92" t="s">
        <v>8001</v>
      </c>
      <c r="C7427" s="93"/>
      <c r="D7427" s="82">
        <v>283.45</v>
      </c>
      <c r="E7427" s="83"/>
      <c r="F7427" s="127">
        <f t="shared" si="666"/>
        <v>345.809</v>
      </c>
      <c r="G7427" s="95" t="s">
        <v>246</v>
      </c>
      <c r="H7427" s="69"/>
      <c r="I7427" s="208"/>
      <c r="J7427" s="76"/>
      <c r="K7427" s="88"/>
      <c r="N7427" s="18"/>
      <c r="P7427" s="4">
        <v>166.0</v>
      </c>
      <c r="Q7427" s="4"/>
      <c r="R7427" s="4"/>
      <c r="S7427" s="21"/>
      <c r="T7427" s="21"/>
      <c r="V7427" s="89"/>
      <c r="Z7427" s="73"/>
      <c r="AA7427" s="73">
        <v>0.0</v>
      </c>
      <c r="AB7427" s="4"/>
      <c r="AC7427" s="74"/>
      <c r="AD7427" s="75"/>
      <c r="AE7427" s="75"/>
      <c r="AF7427" s="76"/>
      <c r="AJ7427" s="90"/>
      <c r="AK7427" s="18"/>
      <c r="AL7427" s="18"/>
      <c r="AM7427" s="209"/>
      <c r="AT7427" s="18"/>
      <c r="AU7427" s="91"/>
    </row>
    <row r="7428" ht="12.0" customHeight="1">
      <c r="A7428" s="97">
        <v>3503072.0</v>
      </c>
      <c r="B7428" s="92" t="s">
        <v>8002</v>
      </c>
      <c r="C7428" s="93"/>
      <c r="D7428" s="82">
        <v>283.45</v>
      </c>
      <c r="E7428" s="83"/>
      <c r="F7428" s="127">
        <f t="shared" si="666"/>
        <v>345.809</v>
      </c>
      <c r="G7428" s="95" t="s">
        <v>246</v>
      </c>
      <c r="H7428" s="69"/>
      <c r="I7428" s="208"/>
      <c r="J7428" s="76"/>
      <c r="K7428" s="88"/>
      <c r="N7428" s="18"/>
      <c r="P7428" s="4">
        <v>166.0</v>
      </c>
      <c r="Q7428" s="4"/>
      <c r="R7428" s="4"/>
      <c r="S7428" s="21"/>
      <c r="T7428" s="21"/>
      <c r="V7428" s="89"/>
      <c r="Z7428" s="73"/>
      <c r="AA7428" s="73">
        <v>0.0</v>
      </c>
      <c r="AB7428" s="4"/>
      <c r="AC7428" s="74"/>
      <c r="AD7428" s="75"/>
      <c r="AE7428" s="75"/>
      <c r="AF7428" s="76"/>
      <c r="AJ7428" s="90"/>
      <c r="AK7428" s="18"/>
      <c r="AL7428" s="18"/>
      <c r="AM7428" s="209"/>
      <c r="AT7428" s="18"/>
      <c r="AU7428" s="91"/>
    </row>
    <row r="7429" ht="12.0" customHeight="1">
      <c r="A7429" s="97">
        <v>3503073.0</v>
      </c>
      <c r="B7429" s="92" t="s">
        <v>8003</v>
      </c>
      <c r="C7429" s="93"/>
      <c r="D7429" s="82">
        <v>283.45</v>
      </c>
      <c r="E7429" s="83"/>
      <c r="F7429" s="127">
        <f t="shared" si="666"/>
        <v>345.809</v>
      </c>
      <c r="G7429" s="95" t="s">
        <v>246</v>
      </c>
      <c r="H7429" s="69"/>
      <c r="I7429" s="208"/>
      <c r="J7429" s="76"/>
      <c r="K7429" s="88"/>
      <c r="N7429" s="18"/>
      <c r="P7429" s="4">
        <v>166.0</v>
      </c>
      <c r="Q7429" s="4"/>
      <c r="R7429" s="4"/>
      <c r="S7429" s="21"/>
      <c r="T7429" s="21"/>
      <c r="V7429" s="89"/>
      <c r="Z7429" s="73"/>
      <c r="AA7429" s="73">
        <v>0.0</v>
      </c>
      <c r="AB7429" s="4"/>
      <c r="AC7429" s="74"/>
      <c r="AD7429" s="75"/>
      <c r="AE7429" s="75"/>
      <c r="AF7429" s="76"/>
      <c r="AJ7429" s="90"/>
      <c r="AK7429" s="18"/>
      <c r="AL7429" s="18"/>
      <c r="AM7429" s="209"/>
      <c r="AT7429" s="18"/>
      <c r="AU7429" s="91"/>
    </row>
    <row r="7430" ht="12.0" customHeight="1">
      <c r="A7430" s="97">
        <v>3503074.0</v>
      </c>
      <c r="B7430" s="92" t="s">
        <v>8004</v>
      </c>
      <c r="C7430" s="93"/>
      <c r="D7430" s="82">
        <v>283.45</v>
      </c>
      <c r="E7430" s="83" t="s">
        <v>245</v>
      </c>
      <c r="F7430" s="127">
        <f t="shared" si="666"/>
        <v>345.809</v>
      </c>
      <c r="G7430" s="95" t="s">
        <v>246</v>
      </c>
      <c r="H7430" s="69"/>
      <c r="I7430" s="208"/>
      <c r="J7430" s="76"/>
      <c r="K7430" s="88"/>
      <c r="N7430" s="18"/>
      <c r="P7430" s="4">
        <v>166.0</v>
      </c>
      <c r="Q7430" s="4"/>
      <c r="R7430" s="4"/>
      <c r="S7430" s="21"/>
      <c r="T7430" s="21"/>
      <c r="V7430" s="89"/>
      <c r="Z7430" s="73"/>
      <c r="AA7430" s="73">
        <v>0.0</v>
      </c>
      <c r="AB7430" s="4"/>
      <c r="AC7430" s="74"/>
      <c r="AD7430" s="75"/>
      <c r="AE7430" s="75"/>
      <c r="AF7430" s="76"/>
      <c r="AJ7430" s="90"/>
      <c r="AK7430" s="18"/>
      <c r="AL7430" s="18"/>
      <c r="AM7430" s="209"/>
      <c r="AT7430" s="18"/>
      <c r="AU7430" s="91"/>
    </row>
    <row r="7431" ht="12.0" customHeight="1">
      <c r="A7431" s="97">
        <v>3502040.0</v>
      </c>
      <c r="B7431" s="92" t="s">
        <v>8005</v>
      </c>
      <c r="C7431" s="93"/>
      <c r="D7431" s="82">
        <v>437.13</v>
      </c>
      <c r="E7431" s="94"/>
      <c r="F7431" s="84">
        <f t="shared" si="666"/>
        <v>533.2986</v>
      </c>
      <c r="G7431" s="95" t="s">
        <v>246</v>
      </c>
      <c r="H7431" s="69"/>
      <c r="I7431" s="208"/>
      <c r="J7431" s="76"/>
      <c r="K7431" s="88"/>
      <c r="N7431" s="18"/>
      <c r="P7431" s="4">
        <v>166.0</v>
      </c>
      <c r="Q7431" s="4"/>
      <c r="R7431" s="4"/>
      <c r="S7431" s="21"/>
      <c r="T7431" s="21"/>
      <c r="V7431" s="89"/>
      <c r="Z7431" s="73"/>
      <c r="AA7431" s="73">
        <v>14.999508535106969</v>
      </c>
      <c r="AB7431" s="4"/>
      <c r="AC7431" s="74"/>
      <c r="AD7431" s="75"/>
      <c r="AE7431" s="75"/>
      <c r="AF7431" s="76"/>
      <c r="AJ7431" s="90"/>
      <c r="AK7431" s="18"/>
      <c r="AL7431" s="18"/>
      <c r="AT7431" s="18"/>
      <c r="AU7431" s="91"/>
    </row>
    <row r="7432" ht="12.0" customHeight="1">
      <c r="A7432" s="97">
        <v>3502039.0</v>
      </c>
      <c r="B7432" s="92" t="s">
        <v>8006</v>
      </c>
      <c r="C7432" s="93"/>
      <c r="D7432" s="82">
        <v>437.13</v>
      </c>
      <c r="E7432" s="94"/>
      <c r="F7432" s="84">
        <f t="shared" si="666"/>
        <v>533.2986</v>
      </c>
      <c r="G7432" s="95" t="s">
        <v>246</v>
      </c>
      <c r="H7432" s="69"/>
      <c r="I7432" s="208"/>
      <c r="J7432" s="76"/>
      <c r="K7432" s="88"/>
      <c r="N7432" s="18"/>
      <c r="P7432" s="4">
        <v>166.0</v>
      </c>
      <c r="Q7432" s="4"/>
      <c r="R7432" s="4"/>
      <c r="S7432" s="21"/>
      <c r="T7432" s="21"/>
      <c r="V7432" s="89"/>
      <c r="Z7432" s="73"/>
      <c r="AA7432" s="73">
        <v>14.999508535106969</v>
      </c>
      <c r="AB7432" s="4"/>
      <c r="AC7432" s="74"/>
      <c r="AD7432" s="75"/>
      <c r="AE7432" s="75"/>
      <c r="AF7432" s="76"/>
      <c r="AJ7432" s="90"/>
      <c r="AK7432" s="18"/>
      <c r="AL7432" s="18"/>
      <c r="AT7432" s="18"/>
      <c r="AU7432" s="91"/>
    </row>
    <row r="7433" ht="12.0" customHeight="1">
      <c r="A7433" s="97">
        <v>3502042.0</v>
      </c>
      <c r="B7433" s="92" t="s">
        <v>8007</v>
      </c>
      <c r="C7433" s="93"/>
      <c r="D7433" s="82">
        <v>437.13</v>
      </c>
      <c r="E7433" s="94"/>
      <c r="F7433" s="84">
        <f t="shared" si="666"/>
        <v>533.2986</v>
      </c>
      <c r="G7433" s="95" t="s">
        <v>246</v>
      </c>
      <c r="H7433" s="69"/>
      <c r="I7433" s="208"/>
      <c r="J7433" s="76"/>
      <c r="K7433" s="88"/>
      <c r="N7433" s="18"/>
      <c r="P7433" s="4">
        <v>166.0</v>
      </c>
      <c r="Q7433" s="4"/>
      <c r="R7433" s="4"/>
      <c r="S7433" s="21"/>
      <c r="T7433" s="21"/>
      <c r="V7433" s="89"/>
      <c r="Z7433" s="73"/>
      <c r="AA7433" s="73">
        <v>14.999508535106969</v>
      </c>
      <c r="AB7433" s="4"/>
      <c r="AC7433" s="74"/>
      <c r="AD7433" s="75"/>
      <c r="AE7433" s="75"/>
      <c r="AF7433" s="76"/>
      <c r="AJ7433" s="90"/>
      <c r="AK7433" s="18"/>
      <c r="AL7433" s="18"/>
      <c r="AT7433" s="18"/>
      <c r="AU7433" s="91"/>
    </row>
    <row r="7434" ht="12.0" customHeight="1">
      <c r="A7434" s="97">
        <v>3502043.0</v>
      </c>
      <c r="B7434" s="92" t="s">
        <v>8008</v>
      </c>
      <c r="C7434" s="93"/>
      <c r="D7434" s="82">
        <v>333.04</v>
      </c>
      <c r="E7434" s="83" t="s">
        <v>372</v>
      </c>
      <c r="F7434" s="127">
        <f t="shared" si="666"/>
        <v>406.3088</v>
      </c>
      <c r="G7434" s="95" t="s">
        <v>246</v>
      </c>
      <c r="H7434" s="69"/>
      <c r="I7434" s="208"/>
      <c r="J7434" s="76"/>
      <c r="K7434" s="88"/>
      <c r="N7434" s="18"/>
      <c r="P7434" s="4">
        <v>166.0</v>
      </c>
      <c r="Q7434" s="4"/>
      <c r="R7434" s="4"/>
      <c r="S7434" s="21"/>
      <c r="T7434" s="21"/>
      <c r="V7434" s="89"/>
      <c r="Z7434" s="73"/>
      <c r="AA7434" s="73">
        <v>0.0</v>
      </c>
      <c r="AB7434" s="4"/>
      <c r="AC7434" s="74"/>
      <c r="AD7434" s="75"/>
      <c r="AE7434" s="75"/>
      <c r="AF7434" s="76"/>
      <c r="AJ7434" s="90"/>
      <c r="AK7434" s="18"/>
      <c r="AL7434" s="18"/>
      <c r="AM7434" s="209"/>
      <c r="AT7434" s="18"/>
      <c r="AU7434" s="91"/>
    </row>
    <row r="7435" ht="12.0" customHeight="1">
      <c r="A7435" s="97">
        <v>3502041.0</v>
      </c>
      <c r="B7435" s="92" t="s">
        <v>8009</v>
      </c>
      <c r="C7435" s="93"/>
      <c r="D7435" s="82">
        <v>437.13</v>
      </c>
      <c r="E7435" s="94"/>
      <c r="F7435" s="84">
        <f t="shared" si="666"/>
        <v>533.2986</v>
      </c>
      <c r="G7435" s="95" t="s">
        <v>246</v>
      </c>
      <c r="H7435" s="69"/>
      <c r="I7435" s="208"/>
      <c r="J7435" s="76"/>
      <c r="K7435" s="88"/>
      <c r="N7435" s="18"/>
      <c r="P7435" s="4">
        <v>166.0</v>
      </c>
      <c r="Q7435" s="4"/>
      <c r="R7435" s="4"/>
      <c r="S7435" s="21"/>
      <c r="T7435" s="21"/>
      <c r="V7435" s="89"/>
      <c r="Z7435" s="73"/>
      <c r="AA7435" s="73">
        <v>14.999508535106969</v>
      </c>
      <c r="AB7435" s="4"/>
      <c r="AC7435" s="74"/>
      <c r="AD7435" s="75"/>
      <c r="AE7435" s="75"/>
      <c r="AF7435" s="76"/>
      <c r="AJ7435" s="90"/>
      <c r="AK7435" s="18"/>
      <c r="AL7435" s="18"/>
      <c r="AT7435" s="18"/>
      <c r="AU7435" s="91"/>
    </row>
    <row r="7436" ht="12.0" customHeight="1">
      <c r="A7436" s="97">
        <v>3501061.0</v>
      </c>
      <c r="B7436" s="92" t="s">
        <v>8010</v>
      </c>
      <c r="C7436" s="93"/>
      <c r="D7436" s="82">
        <v>390.13</v>
      </c>
      <c r="E7436" s="94"/>
      <c r="F7436" s="127">
        <f t="shared" si="666"/>
        <v>475.9586</v>
      </c>
      <c r="G7436" s="95" t="s">
        <v>246</v>
      </c>
      <c r="H7436" s="69"/>
      <c r="I7436" s="208"/>
      <c r="J7436" s="76"/>
      <c r="K7436" s="88"/>
      <c r="N7436" s="18"/>
      <c r="P7436" s="4">
        <v>166.0</v>
      </c>
      <c r="Q7436" s="4"/>
      <c r="R7436" s="4"/>
      <c r="S7436" s="21"/>
      <c r="T7436" s="21"/>
      <c r="V7436" s="89"/>
      <c r="Z7436" s="73"/>
      <c r="AA7436" s="73">
        <v>0.0</v>
      </c>
      <c r="AB7436" s="4"/>
      <c r="AC7436" s="74"/>
      <c r="AD7436" s="75"/>
      <c r="AE7436" s="75"/>
      <c r="AF7436" s="76"/>
      <c r="AJ7436" s="90"/>
      <c r="AK7436" s="18"/>
      <c r="AL7436" s="18"/>
      <c r="AM7436" s="209"/>
      <c r="AT7436" s="18"/>
      <c r="AU7436" s="91"/>
    </row>
    <row r="7437" ht="12.0" customHeight="1">
      <c r="A7437" s="97">
        <v>3501062.0</v>
      </c>
      <c r="B7437" s="92" t="s">
        <v>8011</v>
      </c>
      <c r="C7437" s="93"/>
      <c r="D7437" s="82">
        <v>390.13</v>
      </c>
      <c r="E7437" s="94"/>
      <c r="F7437" s="127">
        <f t="shared" si="666"/>
        <v>475.9586</v>
      </c>
      <c r="G7437" s="95" t="s">
        <v>246</v>
      </c>
      <c r="H7437" s="69"/>
      <c r="I7437" s="208"/>
      <c r="J7437" s="76"/>
      <c r="K7437" s="88"/>
      <c r="N7437" s="18"/>
      <c r="P7437" s="4">
        <v>166.0</v>
      </c>
      <c r="Q7437" s="4"/>
      <c r="R7437" s="4"/>
      <c r="S7437" s="21"/>
      <c r="T7437" s="21"/>
      <c r="V7437" s="89"/>
      <c r="Z7437" s="73"/>
      <c r="AA7437" s="73">
        <v>0.0</v>
      </c>
      <c r="AB7437" s="4"/>
      <c r="AC7437" s="74"/>
      <c r="AD7437" s="75"/>
      <c r="AE7437" s="75"/>
      <c r="AF7437" s="76"/>
      <c r="AJ7437" s="90"/>
      <c r="AK7437" s="18"/>
      <c r="AL7437" s="18"/>
      <c r="AM7437" s="209"/>
      <c r="AT7437" s="18"/>
      <c r="AU7437" s="91"/>
    </row>
    <row r="7438" ht="12.0" customHeight="1">
      <c r="A7438" s="97">
        <v>3501063.0</v>
      </c>
      <c r="B7438" s="92" t="s">
        <v>8012</v>
      </c>
      <c r="C7438" s="93"/>
      <c r="D7438" s="82">
        <v>390.13</v>
      </c>
      <c r="E7438" s="94"/>
      <c r="F7438" s="127">
        <f t="shared" si="666"/>
        <v>475.9586</v>
      </c>
      <c r="G7438" s="95" t="s">
        <v>246</v>
      </c>
      <c r="H7438" s="69"/>
      <c r="I7438" s="208"/>
      <c r="J7438" s="76"/>
      <c r="K7438" s="88"/>
      <c r="N7438" s="18"/>
      <c r="P7438" s="4">
        <v>166.0</v>
      </c>
      <c r="Q7438" s="4"/>
      <c r="R7438" s="4"/>
      <c r="S7438" s="21"/>
      <c r="T7438" s="21"/>
      <c r="V7438" s="89"/>
      <c r="Z7438" s="73"/>
      <c r="AA7438" s="73">
        <v>0.0</v>
      </c>
      <c r="AB7438" s="4"/>
      <c r="AC7438" s="74"/>
      <c r="AD7438" s="75"/>
      <c r="AE7438" s="75"/>
      <c r="AF7438" s="76"/>
      <c r="AJ7438" s="90"/>
      <c r="AK7438" s="18"/>
      <c r="AL7438" s="18"/>
      <c r="AM7438" s="209"/>
      <c r="AT7438" s="18"/>
      <c r="AU7438" s="91"/>
    </row>
    <row r="7439" ht="12.0" customHeight="1">
      <c r="A7439" s="97">
        <v>3501064.0</v>
      </c>
      <c r="B7439" s="92" t="s">
        <v>8013</v>
      </c>
      <c r="C7439" s="93"/>
      <c r="D7439" s="82">
        <v>390.13</v>
      </c>
      <c r="E7439" s="94"/>
      <c r="F7439" s="127">
        <f t="shared" si="666"/>
        <v>475.9586</v>
      </c>
      <c r="G7439" s="95" t="s">
        <v>246</v>
      </c>
      <c r="H7439" s="69"/>
      <c r="I7439" s="208"/>
      <c r="J7439" s="76"/>
      <c r="K7439" s="88"/>
      <c r="N7439" s="18"/>
      <c r="P7439" s="4">
        <v>166.0</v>
      </c>
      <c r="Q7439" s="4"/>
      <c r="R7439" s="4"/>
      <c r="S7439" s="21"/>
      <c r="T7439" s="21"/>
      <c r="V7439" s="89"/>
      <c r="Z7439" s="73"/>
      <c r="AA7439" s="73">
        <v>0.0</v>
      </c>
      <c r="AB7439" s="4"/>
      <c r="AC7439" s="74"/>
      <c r="AD7439" s="75"/>
      <c r="AE7439" s="75"/>
      <c r="AF7439" s="76"/>
      <c r="AJ7439" s="90"/>
      <c r="AK7439" s="18"/>
      <c r="AL7439" s="18"/>
      <c r="AM7439" s="209"/>
      <c r="AT7439" s="18"/>
      <c r="AU7439" s="91"/>
    </row>
    <row r="7440" ht="12.0" customHeight="1">
      <c r="A7440" s="97">
        <v>3501066.0</v>
      </c>
      <c r="B7440" s="92" t="s">
        <v>8014</v>
      </c>
      <c r="C7440" s="93"/>
      <c r="D7440" s="82">
        <v>390.13</v>
      </c>
      <c r="E7440" s="94"/>
      <c r="F7440" s="127">
        <f t="shared" si="666"/>
        <v>475.9586</v>
      </c>
      <c r="G7440" s="95" t="s">
        <v>246</v>
      </c>
      <c r="H7440" s="69"/>
      <c r="I7440" s="208"/>
      <c r="J7440" s="76"/>
      <c r="K7440" s="88"/>
      <c r="N7440" s="18"/>
      <c r="P7440" s="4">
        <v>166.0</v>
      </c>
      <c r="Q7440" s="4"/>
      <c r="R7440" s="4"/>
      <c r="S7440" s="21"/>
      <c r="T7440" s="21"/>
      <c r="V7440" s="89"/>
      <c r="Z7440" s="73"/>
      <c r="AA7440" s="73">
        <v>0.0</v>
      </c>
      <c r="AB7440" s="4"/>
      <c r="AC7440" s="74"/>
      <c r="AD7440" s="75"/>
      <c r="AE7440" s="75"/>
      <c r="AF7440" s="76"/>
      <c r="AJ7440" s="90"/>
      <c r="AK7440" s="18"/>
      <c r="AL7440" s="18"/>
      <c r="AM7440" s="209"/>
      <c r="AT7440" s="18"/>
      <c r="AU7440" s="91"/>
    </row>
    <row r="7441" ht="12.0" customHeight="1">
      <c r="A7441" s="97">
        <v>3501067.0</v>
      </c>
      <c r="B7441" s="92" t="s">
        <v>8015</v>
      </c>
      <c r="C7441" s="93"/>
      <c r="D7441" s="82">
        <v>390.13</v>
      </c>
      <c r="E7441" s="94"/>
      <c r="F7441" s="127">
        <f t="shared" si="666"/>
        <v>475.9586</v>
      </c>
      <c r="G7441" s="95" t="s">
        <v>246</v>
      </c>
      <c r="H7441" s="69"/>
      <c r="I7441" s="208"/>
      <c r="J7441" s="76"/>
      <c r="K7441" s="88"/>
      <c r="N7441" s="18"/>
      <c r="P7441" s="4">
        <v>166.0</v>
      </c>
      <c r="Q7441" s="4"/>
      <c r="R7441" s="4"/>
      <c r="S7441" s="21"/>
      <c r="T7441" s="21"/>
      <c r="V7441" s="89"/>
      <c r="Z7441" s="73"/>
      <c r="AA7441" s="73">
        <v>0.0</v>
      </c>
      <c r="AB7441" s="4"/>
      <c r="AC7441" s="74"/>
      <c r="AD7441" s="75"/>
      <c r="AE7441" s="75"/>
      <c r="AF7441" s="76"/>
      <c r="AJ7441" s="90"/>
      <c r="AK7441" s="18"/>
      <c r="AL7441" s="18"/>
      <c r="AM7441" s="209"/>
      <c r="AT7441" s="18"/>
      <c r="AU7441" s="91"/>
    </row>
    <row r="7442" ht="12.0" customHeight="1">
      <c r="A7442" s="97">
        <v>3501068.0</v>
      </c>
      <c r="B7442" s="92" t="s">
        <v>8016</v>
      </c>
      <c r="C7442" s="93"/>
      <c r="D7442" s="82">
        <v>390.13</v>
      </c>
      <c r="E7442" s="94"/>
      <c r="F7442" s="127">
        <f t="shared" si="666"/>
        <v>475.9586</v>
      </c>
      <c r="G7442" s="95" t="s">
        <v>246</v>
      </c>
      <c r="H7442" s="69"/>
      <c r="I7442" s="208"/>
      <c r="J7442" s="76"/>
      <c r="K7442" s="88"/>
      <c r="N7442" s="18"/>
      <c r="P7442" s="4">
        <v>166.0</v>
      </c>
      <c r="Q7442" s="4"/>
      <c r="R7442" s="4"/>
      <c r="S7442" s="21"/>
      <c r="T7442" s="21"/>
      <c r="V7442" s="89"/>
      <c r="Z7442" s="73"/>
      <c r="AA7442" s="73">
        <v>0.0</v>
      </c>
      <c r="AB7442" s="4"/>
      <c r="AC7442" s="74"/>
      <c r="AD7442" s="75"/>
      <c r="AE7442" s="75"/>
      <c r="AF7442" s="76"/>
      <c r="AJ7442" s="90"/>
      <c r="AK7442" s="18"/>
      <c r="AL7442" s="18"/>
      <c r="AM7442" s="209"/>
      <c r="AT7442" s="18"/>
      <c r="AU7442" s="91"/>
    </row>
    <row r="7443" ht="12.0" customHeight="1">
      <c r="A7443" s="97">
        <v>3501069.0</v>
      </c>
      <c r="B7443" s="92" t="s">
        <v>8017</v>
      </c>
      <c r="C7443" s="93"/>
      <c r="D7443" s="82">
        <v>390.13</v>
      </c>
      <c r="E7443" s="94"/>
      <c r="F7443" s="127">
        <f t="shared" si="666"/>
        <v>475.9586</v>
      </c>
      <c r="G7443" s="95" t="s">
        <v>246</v>
      </c>
      <c r="H7443" s="69"/>
      <c r="I7443" s="208"/>
      <c r="J7443" s="76"/>
      <c r="K7443" s="88"/>
      <c r="N7443" s="18"/>
      <c r="P7443" s="4">
        <v>166.0</v>
      </c>
      <c r="Q7443" s="4"/>
      <c r="R7443" s="4"/>
      <c r="S7443" s="21"/>
      <c r="T7443" s="21"/>
      <c r="V7443" s="89"/>
      <c r="Z7443" s="73"/>
      <c r="AA7443" s="73">
        <v>0.0</v>
      </c>
      <c r="AB7443" s="4"/>
      <c r="AC7443" s="74"/>
      <c r="AD7443" s="75"/>
      <c r="AE7443" s="75"/>
      <c r="AF7443" s="76"/>
      <c r="AJ7443" s="90"/>
      <c r="AK7443" s="18"/>
      <c r="AL7443" s="18"/>
      <c r="AM7443" s="209"/>
      <c r="AT7443" s="18"/>
      <c r="AU7443" s="91"/>
    </row>
    <row r="7444" ht="12.0" customHeight="1">
      <c r="A7444" s="97">
        <v>3503067.0</v>
      </c>
      <c r="B7444" s="92" t="s">
        <v>8018</v>
      </c>
      <c r="C7444" s="93"/>
      <c r="D7444" s="82">
        <v>283.45</v>
      </c>
      <c r="E7444" s="83" t="s">
        <v>245</v>
      </c>
      <c r="F7444" s="127">
        <f t="shared" si="666"/>
        <v>345.809</v>
      </c>
      <c r="G7444" s="95" t="s">
        <v>246</v>
      </c>
      <c r="H7444" s="69"/>
      <c r="I7444" s="208"/>
      <c r="J7444" s="76"/>
      <c r="K7444" s="88"/>
      <c r="N7444" s="18"/>
      <c r="P7444" s="4">
        <v>166.0</v>
      </c>
      <c r="Q7444" s="4"/>
      <c r="R7444" s="4"/>
      <c r="S7444" s="21"/>
      <c r="T7444" s="21"/>
      <c r="V7444" s="89"/>
      <c r="Z7444" s="73"/>
      <c r="AA7444" s="73">
        <v>0.0</v>
      </c>
      <c r="AB7444" s="4"/>
      <c r="AC7444" s="74"/>
      <c r="AD7444" s="75"/>
      <c r="AE7444" s="75"/>
      <c r="AF7444" s="76"/>
      <c r="AJ7444" s="90"/>
      <c r="AK7444" s="18"/>
      <c r="AL7444" s="18"/>
      <c r="AM7444" s="209"/>
      <c r="AT7444" s="18"/>
      <c r="AU7444" s="91"/>
    </row>
    <row r="7445" ht="12.0" customHeight="1">
      <c r="A7445" s="97">
        <v>3503068.0</v>
      </c>
      <c r="B7445" s="92" t="s">
        <v>8019</v>
      </c>
      <c r="C7445" s="93"/>
      <c r="D7445" s="82">
        <v>283.45</v>
      </c>
      <c r="E7445" s="83" t="s">
        <v>245</v>
      </c>
      <c r="F7445" s="127">
        <f t="shared" si="666"/>
        <v>345.809</v>
      </c>
      <c r="G7445" s="95" t="s">
        <v>246</v>
      </c>
      <c r="H7445" s="69"/>
      <c r="I7445" s="208"/>
      <c r="J7445" s="76"/>
      <c r="K7445" s="88"/>
      <c r="N7445" s="18"/>
      <c r="P7445" s="4">
        <v>166.0</v>
      </c>
      <c r="Q7445" s="4"/>
      <c r="R7445" s="4"/>
      <c r="S7445" s="21"/>
      <c r="T7445" s="21"/>
      <c r="V7445" s="89"/>
      <c r="Z7445" s="73"/>
      <c r="AA7445" s="73">
        <v>0.0</v>
      </c>
      <c r="AB7445" s="4"/>
      <c r="AC7445" s="74"/>
      <c r="AD7445" s="75"/>
      <c r="AE7445" s="75"/>
      <c r="AF7445" s="76"/>
      <c r="AJ7445" s="90"/>
      <c r="AK7445" s="18"/>
      <c r="AL7445" s="18"/>
      <c r="AM7445" s="209"/>
      <c r="AT7445" s="18"/>
      <c r="AU7445" s="91"/>
    </row>
    <row r="7446" ht="12.0" customHeight="1">
      <c r="A7446" s="115">
        <v>3401033.0</v>
      </c>
      <c r="B7446" s="92" t="s">
        <v>8020</v>
      </c>
      <c r="C7446" s="93"/>
      <c r="D7446" s="82">
        <v>683.38</v>
      </c>
      <c r="E7446" s="94" t="s">
        <v>372</v>
      </c>
      <c r="F7446" s="127">
        <f t="shared" si="666"/>
        <v>833.7236</v>
      </c>
      <c r="G7446" s="95" t="s">
        <v>246</v>
      </c>
      <c r="H7446" s="69"/>
      <c r="I7446" s="208"/>
      <c r="J7446" s="76"/>
      <c r="K7446" s="88"/>
      <c r="N7446" s="18"/>
      <c r="P7446" s="4">
        <v>165.0</v>
      </c>
      <c r="Q7446" s="4"/>
      <c r="R7446" s="4"/>
      <c r="S7446" s="21"/>
      <c r="T7446" s="21"/>
      <c r="V7446" s="89"/>
      <c r="Z7446" s="73"/>
      <c r="AA7446" s="73">
        <v>10.000239670213787</v>
      </c>
      <c r="AB7446" s="4"/>
      <c r="AC7446" s="74"/>
      <c r="AD7446" s="75"/>
      <c r="AE7446" s="75"/>
      <c r="AF7446" s="76"/>
      <c r="AJ7446" s="90"/>
      <c r="AK7446" s="18"/>
      <c r="AL7446" s="18"/>
      <c r="AT7446" s="18"/>
      <c r="AU7446" s="91"/>
    </row>
    <row r="7447" ht="12.0" customHeight="1">
      <c r="A7447" s="115">
        <v>3401034.0</v>
      </c>
      <c r="B7447" s="92" t="s">
        <v>8021</v>
      </c>
      <c r="C7447" s="93"/>
      <c r="D7447" s="82">
        <v>770.0</v>
      </c>
      <c r="E7447" s="94" t="s">
        <v>372</v>
      </c>
      <c r="F7447" s="127">
        <f t="shared" si="666"/>
        <v>939.4</v>
      </c>
      <c r="G7447" s="95" t="s">
        <v>246</v>
      </c>
      <c r="H7447" s="69"/>
      <c r="I7447" s="208"/>
      <c r="J7447" s="76"/>
      <c r="K7447" s="88"/>
      <c r="N7447" s="18"/>
      <c r="P7447" s="4">
        <v>165.0</v>
      </c>
      <c r="Q7447" s="4"/>
      <c r="R7447" s="4"/>
      <c r="S7447" s="21"/>
      <c r="T7447" s="21"/>
      <c r="V7447" s="89"/>
      <c r="Z7447" s="73"/>
      <c r="AA7447" s="73">
        <v>9.99994352228893</v>
      </c>
      <c r="AB7447" s="4"/>
      <c r="AC7447" s="74"/>
      <c r="AD7447" s="75"/>
      <c r="AE7447" s="75"/>
      <c r="AF7447" s="76"/>
      <c r="AJ7447" s="90"/>
      <c r="AK7447" s="18"/>
      <c r="AL7447" s="18"/>
      <c r="AT7447" s="18"/>
      <c r="AU7447" s="91"/>
    </row>
    <row r="7448" ht="12.0" customHeight="1">
      <c r="A7448" s="115">
        <v>3401035.0</v>
      </c>
      <c r="B7448" s="92" t="s">
        <v>8022</v>
      </c>
      <c r="C7448" s="93"/>
      <c r="D7448" s="82">
        <v>939.4</v>
      </c>
      <c r="E7448" s="94"/>
      <c r="F7448" s="127">
        <f t="shared" si="666"/>
        <v>1146.068</v>
      </c>
      <c r="G7448" s="95" t="s">
        <v>246</v>
      </c>
      <c r="H7448" s="69"/>
      <c r="I7448" s="208"/>
      <c r="J7448" s="76"/>
      <c r="K7448" s="88"/>
      <c r="N7448" s="18"/>
      <c r="P7448" s="4">
        <v>165.0</v>
      </c>
      <c r="Q7448" s="4"/>
      <c r="R7448" s="4"/>
      <c r="S7448" s="21"/>
      <c r="T7448" s="21"/>
      <c r="V7448" s="89"/>
      <c r="Z7448" s="73"/>
      <c r="AA7448" s="73">
        <v>9.999684870639399</v>
      </c>
      <c r="AB7448" s="4"/>
      <c r="AC7448" s="74"/>
      <c r="AD7448" s="75"/>
      <c r="AE7448" s="75"/>
      <c r="AF7448" s="76"/>
      <c r="AJ7448" s="90"/>
      <c r="AK7448" s="18"/>
      <c r="AL7448" s="18"/>
      <c r="AT7448" s="18"/>
      <c r="AU7448" s="91"/>
    </row>
    <row r="7449" ht="12.0" customHeight="1">
      <c r="A7449" s="115">
        <v>3401032.0</v>
      </c>
      <c r="B7449" s="92" t="s">
        <v>8023</v>
      </c>
      <c r="C7449" s="93"/>
      <c r="D7449" s="82">
        <v>939.4</v>
      </c>
      <c r="E7449" s="83" t="s">
        <v>245</v>
      </c>
      <c r="F7449" s="127">
        <f t="shared" si="666"/>
        <v>1146.068</v>
      </c>
      <c r="G7449" s="95" t="s">
        <v>246</v>
      </c>
      <c r="H7449" s="69"/>
      <c r="I7449" s="208"/>
      <c r="J7449" s="76"/>
      <c r="K7449" s="88"/>
      <c r="N7449" s="18"/>
      <c r="P7449" s="4">
        <v>165.0</v>
      </c>
      <c r="Q7449" s="4"/>
      <c r="R7449" s="4"/>
      <c r="S7449" s="21"/>
      <c r="T7449" s="21"/>
      <c r="V7449" s="89"/>
      <c r="Z7449" s="73"/>
      <c r="AA7449" s="73">
        <v>9.999684870639399</v>
      </c>
      <c r="AB7449" s="4"/>
      <c r="AC7449" s="74"/>
      <c r="AD7449" s="75"/>
      <c r="AE7449" s="75"/>
      <c r="AF7449" s="76"/>
      <c r="AJ7449" s="90"/>
      <c r="AK7449" s="18"/>
      <c r="AL7449" s="18"/>
      <c r="AT7449" s="18"/>
      <c r="AU7449" s="91"/>
    </row>
    <row r="7450" ht="12.0" customHeight="1">
      <c r="A7450" s="97"/>
      <c r="B7450" s="92" t="s">
        <v>7896</v>
      </c>
      <c r="C7450" s="93"/>
      <c r="D7450" s="82"/>
      <c r="E7450" s="94"/>
      <c r="F7450" s="84"/>
      <c r="G7450" s="95" t="s">
        <v>246</v>
      </c>
      <c r="H7450" s="69"/>
      <c r="I7450" s="208"/>
      <c r="J7450" s="76"/>
      <c r="K7450" s="88"/>
      <c r="N7450" s="18"/>
      <c r="P7450" s="4"/>
      <c r="Q7450" s="4"/>
      <c r="R7450" s="4"/>
      <c r="S7450" s="21"/>
      <c r="T7450" s="21"/>
      <c r="V7450" s="89"/>
      <c r="Z7450" s="73"/>
      <c r="AA7450" s="73"/>
      <c r="AB7450" s="4"/>
      <c r="AC7450" s="74"/>
      <c r="AD7450" s="75"/>
      <c r="AE7450" s="75"/>
      <c r="AF7450" s="76"/>
      <c r="AJ7450" s="90"/>
      <c r="AK7450" s="18"/>
      <c r="AL7450" s="18"/>
      <c r="AT7450" s="18"/>
      <c r="AU7450" s="91"/>
    </row>
    <row r="7451" ht="12.0" customHeight="1">
      <c r="A7451" s="97">
        <v>2701046.0</v>
      </c>
      <c r="B7451" s="92" t="s">
        <v>7957</v>
      </c>
      <c r="C7451" s="93"/>
      <c r="D7451" s="82">
        <v>203.84</v>
      </c>
      <c r="E7451" s="94"/>
      <c r="F7451" s="84">
        <f t="shared" ref="F7451:F7487" si="667">D7451*1.22</f>
        <v>248.6848</v>
      </c>
      <c r="G7451" s="95" t="s">
        <v>246</v>
      </c>
      <c r="H7451" s="69"/>
      <c r="I7451" s="208"/>
      <c r="J7451" s="76"/>
      <c r="K7451" s="88"/>
      <c r="N7451" s="18"/>
      <c r="P7451" s="4">
        <v>166.0</v>
      </c>
      <c r="Q7451" s="4"/>
      <c r="R7451" s="4"/>
      <c r="S7451" s="21"/>
      <c r="T7451" s="21"/>
      <c r="V7451" s="89"/>
      <c r="Z7451" s="73"/>
      <c r="AA7451" s="73">
        <v>0.0</v>
      </c>
      <c r="AB7451" s="4"/>
      <c r="AC7451" s="74"/>
      <c r="AD7451" s="75"/>
      <c r="AE7451" s="75"/>
      <c r="AF7451" s="76"/>
      <c r="AJ7451" s="90"/>
      <c r="AK7451" s="18"/>
      <c r="AL7451" s="18"/>
      <c r="AT7451" s="18"/>
      <c r="AU7451" s="91"/>
    </row>
    <row r="7452" ht="12.0" customHeight="1">
      <c r="A7452" s="97">
        <v>2701005.0</v>
      </c>
      <c r="B7452" s="92" t="s">
        <v>7958</v>
      </c>
      <c r="C7452" s="93"/>
      <c r="D7452" s="82">
        <v>203.84</v>
      </c>
      <c r="E7452" s="94"/>
      <c r="F7452" s="84">
        <f t="shared" si="667"/>
        <v>248.6848</v>
      </c>
      <c r="G7452" s="95" t="s">
        <v>246</v>
      </c>
      <c r="H7452" s="69"/>
      <c r="I7452" s="208"/>
      <c r="J7452" s="76"/>
      <c r="K7452" s="88"/>
      <c r="N7452" s="18"/>
      <c r="P7452" s="4">
        <v>166.0</v>
      </c>
      <c r="Q7452" s="4"/>
      <c r="R7452" s="4"/>
      <c r="S7452" s="21"/>
      <c r="T7452" s="21"/>
      <c r="V7452" s="89"/>
      <c r="Z7452" s="73"/>
      <c r="AA7452" s="73">
        <v>0.0</v>
      </c>
      <c r="AB7452" s="4"/>
      <c r="AC7452" s="74"/>
      <c r="AD7452" s="75"/>
      <c r="AE7452" s="75"/>
      <c r="AF7452" s="76"/>
      <c r="AJ7452" s="90"/>
      <c r="AK7452" s="18"/>
      <c r="AL7452" s="18"/>
      <c r="AT7452" s="18"/>
      <c r="AU7452" s="91"/>
    </row>
    <row r="7453" ht="12.0" customHeight="1">
      <c r="A7453" s="97">
        <v>2701055.0</v>
      </c>
      <c r="B7453" s="92" t="s">
        <v>7959</v>
      </c>
      <c r="C7453" s="93"/>
      <c r="D7453" s="82">
        <v>218.12</v>
      </c>
      <c r="E7453" s="94"/>
      <c r="F7453" s="84">
        <f t="shared" si="667"/>
        <v>266.1064</v>
      </c>
      <c r="G7453" s="95" t="s">
        <v>246</v>
      </c>
      <c r="H7453" s="69"/>
      <c r="I7453" s="208"/>
      <c r="J7453" s="76"/>
      <c r="K7453" s="88"/>
      <c r="N7453" s="18"/>
      <c r="P7453" s="4">
        <v>166.0</v>
      </c>
      <c r="Q7453" s="4"/>
      <c r="R7453" s="4"/>
      <c r="S7453" s="21"/>
      <c r="T7453" s="21"/>
      <c r="V7453" s="89"/>
      <c r="Z7453" s="73"/>
      <c r="AA7453" s="73">
        <v>0.0</v>
      </c>
      <c r="AB7453" s="4"/>
      <c r="AC7453" s="74"/>
      <c r="AD7453" s="75"/>
      <c r="AE7453" s="75"/>
      <c r="AF7453" s="76"/>
      <c r="AJ7453" s="90"/>
      <c r="AK7453" s="18"/>
      <c r="AL7453" s="18"/>
      <c r="AT7453" s="18"/>
      <c r="AU7453" s="91"/>
    </row>
    <row r="7454" ht="12.0" customHeight="1">
      <c r="A7454" s="97">
        <v>2701010.0</v>
      </c>
      <c r="B7454" s="92" t="s">
        <v>7960</v>
      </c>
      <c r="C7454" s="93"/>
      <c r="D7454" s="82">
        <v>203.84</v>
      </c>
      <c r="E7454" s="94"/>
      <c r="F7454" s="84">
        <f t="shared" si="667"/>
        <v>248.6848</v>
      </c>
      <c r="G7454" s="95" t="s">
        <v>246</v>
      </c>
      <c r="H7454" s="69"/>
      <c r="I7454" s="208"/>
      <c r="J7454" s="76"/>
      <c r="K7454" s="88"/>
      <c r="N7454" s="18"/>
      <c r="P7454" s="4">
        <v>166.0</v>
      </c>
      <c r="Q7454" s="4"/>
      <c r="R7454" s="4"/>
      <c r="S7454" s="21"/>
      <c r="T7454" s="21"/>
      <c r="V7454" s="89"/>
      <c r="Z7454" s="73"/>
      <c r="AA7454" s="73">
        <v>0.0</v>
      </c>
      <c r="AB7454" s="4"/>
      <c r="AC7454" s="74"/>
      <c r="AD7454" s="75"/>
      <c r="AE7454" s="75"/>
      <c r="AF7454" s="76"/>
      <c r="AJ7454" s="90"/>
      <c r="AK7454" s="18"/>
      <c r="AL7454" s="18"/>
      <c r="AT7454" s="18"/>
      <c r="AU7454" s="91"/>
    </row>
    <row r="7455" ht="12.0" customHeight="1">
      <c r="A7455" s="97">
        <v>2701001.0</v>
      </c>
      <c r="B7455" s="92" t="s">
        <v>7961</v>
      </c>
      <c r="C7455" s="93"/>
      <c r="D7455" s="82">
        <v>229.65</v>
      </c>
      <c r="E7455" s="94" t="s">
        <v>372</v>
      </c>
      <c r="F7455" s="84">
        <f t="shared" si="667"/>
        <v>280.173</v>
      </c>
      <c r="G7455" s="95" t="s">
        <v>246</v>
      </c>
      <c r="H7455" s="69"/>
      <c r="I7455" s="208"/>
      <c r="J7455" s="76"/>
      <c r="K7455" s="88"/>
      <c r="N7455" s="18"/>
      <c r="P7455" s="4">
        <v>166.0</v>
      </c>
      <c r="Q7455" s="4"/>
      <c r="R7455" s="4"/>
      <c r="S7455" s="21"/>
      <c r="T7455" s="21"/>
      <c r="V7455" s="89"/>
      <c r="Z7455" s="73"/>
      <c r="AA7455" s="73">
        <v>0.0</v>
      </c>
      <c r="AB7455" s="4"/>
      <c r="AC7455" s="74"/>
      <c r="AD7455" s="75"/>
      <c r="AE7455" s="75"/>
      <c r="AF7455" s="76"/>
      <c r="AJ7455" s="90"/>
      <c r="AK7455" s="18"/>
      <c r="AL7455" s="18"/>
      <c r="AT7455" s="18"/>
      <c r="AU7455" s="91"/>
    </row>
    <row r="7456" ht="12.0" customHeight="1">
      <c r="A7456" s="97">
        <v>2701036.0</v>
      </c>
      <c r="B7456" s="92" t="s">
        <v>7962</v>
      </c>
      <c r="C7456" s="93"/>
      <c r="D7456" s="82">
        <v>203.84</v>
      </c>
      <c r="E7456" s="94" t="s">
        <v>372</v>
      </c>
      <c r="F7456" s="84">
        <f t="shared" si="667"/>
        <v>248.6848</v>
      </c>
      <c r="G7456" s="95" t="s">
        <v>246</v>
      </c>
      <c r="H7456" s="69"/>
      <c r="I7456" s="208"/>
      <c r="J7456" s="76"/>
      <c r="K7456" s="88"/>
      <c r="N7456" s="18"/>
      <c r="P7456" s="4">
        <v>166.0</v>
      </c>
      <c r="Q7456" s="4"/>
      <c r="R7456" s="4"/>
      <c r="S7456" s="21"/>
      <c r="T7456" s="21"/>
      <c r="V7456" s="89"/>
      <c r="Z7456" s="73"/>
      <c r="AA7456" s="73">
        <v>0.0</v>
      </c>
      <c r="AB7456" s="4"/>
      <c r="AC7456" s="74"/>
      <c r="AD7456" s="75"/>
      <c r="AE7456" s="75"/>
      <c r="AF7456" s="76"/>
      <c r="AJ7456" s="90"/>
      <c r="AK7456" s="18"/>
      <c r="AL7456" s="18"/>
      <c r="AT7456" s="18"/>
      <c r="AU7456" s="91"/>
    </row>
    <row r="7457" ht="12.0" customHeight="1">
      <c r="A7457" s="97">
        <v>2701062.0</v>
      </c>
      <c r="B7457" s="92" t="s">
        <v>7963</v>
      </c>
      <c r="C7457" s="93"/>
      <c r="D7457" s="82">
        <v>218.12</v>
      </c>
      <c r="E7457" s="94" t="s">
        <v>245</v>
      </c>
      <c r="F7457" s="84">
        <f t="shared" si="667"/>
        <v>266.1064</v>
      </c>
      <c r="G7457" s="95" t="s">
        <v>246</v>
      </c>
      <c r="H7457" s="69"/>
      <c r="I7457" s="208"/>
      <c r="J7457" s="76"/>
      <c r="K7457" s="88"/>
      <c r="N7457" s="18"/>
      <c r="P7457" s="4">
        <v>166.0</v>
      </c>
      <c r="Q7457" s="4"/>
      <c r="R7457" s="4"/>
      <c r="S7457" s="21"/>
      <c r="T7457" s="21"/>
      <c r="V7457" s="89"/>
      <c r="Z7457" s="73"/>
      <c r="AA7457" s="73">
        <v>0.0</v>
      </c>
      <c r="AB7457" s="4"/>
      <c r="AC7457" s="74"/>
      <c r="AD7457" s="75"/>
      <c r="AE7457" s="75"/>
      <c r="AF7457" s="76"/>
      <c r="AJ7457" s="90"/>
      <c r="AK7457" s="18"/>
      <c r="AL7457" s="18"/>
      <c r="AT7457" s="18"/>
      <c r="AU7457" s="91"/>
    </row>
    <row r="7458" ht="12.0" customHeight="1">
      <c r="A7458" s="97">
        <v>5905016.0</v>
      </c>
      <c r="B7458" s="92" t="s">
        <v>7964</v>
      </c>
      <c r="C7458" s="93"/>
      <c r="D7458" s="82">
        <v>365.0</v>
      </c>
      <c r="E7458" s="83" t="s">
        <v>245</v>
      </c>
      <c r="F7458" s="127">
        <f t="shared" si="667"/>
        <v>445.3</v>
      </c>
      <c r="G7458" s="95" t="s">
        <v>246</v>
      </c>
      <c r="H7458" s="69"/>
      <c r="I7458" s="208"/>
      <c r="J7458" s="76"/>
      <c r="K7458" s="88"/>
      <c r="N7458" s="18"/>
      <c r="P7458" s="4">
        <v>166.0</v>
      </c>
      <c r="Q7458" s="4"/>
      <c r="R7458" s="4"/>
      <c r="S7458" s="21"/>
      <c r="T7458" s="21"/>
      <c r="V7458" s="89"/>
      <c r="Z7458" s="73"/>
      <c r="AA7458" s="73">
        <v>0.0</v>
      </c>
      <c r="AB7458" s="4"/>
      <c r="AC7458" s="74"/>
      <c r="AD7458" s="75"/>
      <c r="AE7458" s="75"/>
      <c r="AF7458" s="76"/>
      <c r="AJ7458" s="90">
        <v>3503016.0</v>
      </c>
      <c r="AK7458" s="18"/>
      <c r="AL7458" s="18"/>
      <c r="AM7458" s="209"/>
      <c r="AT7458" s="18"/>
      <c r="AU7458" s="91"/>
    </row>
    <row r="7459" ht="12.0" customHeight="1">
      <c r="A7459" s="97">
        <v>3503017.0</v>
      </c>
      <c r="B7459" s="92" t="s">
        <v>7965</v>
      </c>
      <c r="C7459" s="93"/>
      <c r="D7459" s="82">
        <v>269.11</v>
      </c>
      <c r="E7459" s="83" t="s">
        <v>245</v>
      </c>
      <c r="F7459" s="127">
        <f t="shared" si="667"/>
        <v>328.3142</v>
      </c>
      <c r="G7459" s="95" t="s">
        <v>246</v>
      </c>
      <c r="H7459" s="69"/>
      <c r="I7459" s="208"/>
      <c r="J7459" s="76"/>
      <c r="K7459" s="88"/>
      <c r="N7459" s="18"/>
      <c r="P7459" s="4">
        <v>166.0</v>
      </c>
      <c r="Q7459" s="4"/>
      <c r="R7459" s="4"/>
      <c r="S7459" s="21"/>
      <c r="T7459" s="21"/>
      <c r="V7459" s="89"/>
      <c r="Z7459" s="73"/>
      <c r="AA7459" s="73">
        <v>0.0</v>
      </c>
      <c r="AB7459" s="4"/>
      <c r="AC7459" s="74"/>
      <c r="AD7459" s="75"/>
      <c r="AE7459" s="75"/>
      <c r="AF7459" s="76"/>
      <c r="AJ7459" s="90"/>
      <c r="AK7459" s="18"/>
      <c r="AL7459" s="18"/>
      <c r="AM7459" s="209"/>
      <c r="AT7459" s="18"/>
      <c r="AU7459" s="91"/>
    </row>
    <row r="7460" ht="12.0" customHeight="1">
      <c r="A7460" s="97">
        <v>3503018.0</v>
      </c>
      <c r="B7460" s="92" t="s">
        <v>7966</v>
      </c>
      <c r="C7460" s="93"/>
      <c r="D7460" s="82">
        <v>269.11</v>
      </c>
      <c r="E7460" s="83"/>
      <c r="F7460" s="127">
        <f t="shared" si="667"/>
        <v>328.3142</v>
      </c>
      <c r="G7460" s="95" t="s">
        <v>246</v>
      </c>
      <c r="H7460" s="69"/>
      <c r="I7460" s="208"/>
      <c r="J7460" s="76"/>
      <c r="K7460" s="88"/>
      <c r="N7460" s="18"/>
      <c r="P7460" s="4">
        <v>166.0</v>
      </c>
      <c r="Q7460" s="4"/>
      <c r="R7460" s="4"/>
      <c r="S7460" s="21"/>
      <c r="T7460" s="21"/>
      <c r="V7460" s="89"/>
      <c r="Z7460" s="73"/>
      <c r="AA7460" s="73">
        <v>0.0</v>
      </c>
      <c r="AB7460" s="4"/>
      <c r="AC7460" s="74"/>
      <c r="AD7460" s="75"/>
      <c r="AE7460" s="75"/>
      <c r="AF7460" s="76"/>
      <c r="AJ7460" s="90"/>
      <c r="AK7460" s="18"/>
      <c r="AL7460" s="18"/>
      <c r="AM7460" s="209"/>
      <c r="AT7460" s="18"/>
      <c r="AU7460" s="91"/>
    </row>
    <row r="7461" ht="12.0" customHeight="1">
      <c r="A7461" s="97">
        <v>3503019.0</v>
      </c>
      <c r="B7461" s="92" t="s">
        <v>7967</v>
      </c>
      <c r="C7461" s="93"/>
      <c r="D7461" s="82">
        <v>269.11</v>
      </c>
      <c r="E7461" s="83" t="s">
        <v>245</v>
      </c>
      <c r="F7461" s="127">
        <f t="shared" si="667"/>
        <v>328.3142</v>
      </c>
      <c r="G7461" s="95" t="s">
        <v>246</v>
      </c>
      <c r="H7461" s="69"/>
      <c r="I7461" s="208"/>
      <c r="J7461" s="76"/>
      <c r="K7461" s="88"/>
      <c r="N7461" s="18"/>
      <c r="P7461" s="4">
        <v>166.0</v>
      </c>
      <c r="Q7461" s="4"/>
      <c r="R7461" s="4"/>
      <c r="S7461" s="21"/>
      <c r="T7461" s="21"/>
      <c r="V7461" s="89"/>
      <c r="Z7461" s="73"/>
      <c r="AA7461" s="73">
        <v>0.0</v>
      </c>
      <c r="AB7461" s="4"/>
      <c r="AC7461" s="74"/>
      <c r="AD7461" s="75"/>
      <c r="AE7461" s="75"/>
      <c r="AF7461" s="76"/>
      <c r="AJ7461" s="90"/>
      <c r="AK7461" s="18"/>
      <c r="AL7461" s="18"/>
      <c r="AM7461" s="209"/>
      <c r="AT7461" s="18"/>
      <c r="AU7461" s="91"/>
    </row>
    <row r="7462" ht="12.0" customHeight="1">
      <c r="A7462" s="97">
        <v>3503020.0</v>
      </c>
      <c r="B7462" s="92" t="s">
        <v>7968</v>
      </c>
      <c r="C7462" s="93"/>
      <c r="D7462" s="82">
        <v>269.11</v>
      </c>
      <c r="E7462" s="83" t="s">
        <v>245</v>
      </c>
      <c r="F7462" s="127">
        <f t="shared" si="667"/>
        <v>328.3142</v>
      </c>
      <c r="G7462" s="95" t="s">
        <v>246</v>
      </c>
      <c r="H7462" s="69"/>
      <c r="I7462" s="208"/>
      <c r="J7462" s="76"/>
      <c r="K7462" s="88"/>
      <c r="N7462" s="18"/>
      <c r="P7462" s="4">
        <v>166.0</v>
      </c>
      <c r="Q7462" s="4"/>
      <c r="R7462" s="4"/>
      <c r="S7462" s="21"/>
      <c r="T7462" s="21"/>
      <c r="V7462" s="89"/>
      <c r="Z7462" s="73"/>
      <c r="AA7462" s="73">
        <v>0.0</v>
      </c>
      <c r="AB7462" s="4"/>
      <c r="AC7462" s="74"/>
      <c r="AD7462" s="75"/>
      <c r="AE7462" s="75"/>
      <c r="AF7462" s="76"/>
      <c r="AJ7462" s="90"/>
      <c r="AK7462" s="18"/>
      <c r="AL7462" s="18"/>
      <c r="AM7462" s="209"/>
      <c r="AT7462" s="18"/>
      <c r="AU7462" s="91"/>
    </row>
    <row r="7463" ht="12.0" customHeight="1">
      <c r="A7463" s="97">
        <v>3503021.0</v>
      </c>
      <c r="B7463" s="92" t="s">
        <v>7969</v>
      </c>
      <c r="C7463" s="93"/>
      <c r="D7463" s="82">
        <v>269.11</v>
      </c>
      <c r="E7463" s="83" t="s">
        <v>245</v>
      </c>
      <c r="F7463" s="127">
        <f t="shared" si="667"/>
        <v>328.3142</v>
      </c>
      <c r="G7463" s="95" t="s">
        <v>246</v>
      </c>
      <c r="H7463" s="69"/>
      <c r="I7463" s="208"/>
      <c r="J7463" s="76"/>
      <c r="K7463" s="88"/>
      <c r="N7463" s="18"/>
      <c r="P7463" s="4">
        <v>166.0</v>
      </c>
      <c r="Q7463" s="4"/>
      <c r="R7463" s="4"/>
      <c r="S7463" s="21"/>
      <c r="T7463" s="21"/>
      <c r="V7463" s="89"/>
      <c r="Z7463" s="73"/>
      <c r="AA7463" s="73">
        <v>0.0</v>
      </c>
      <c r="AB7463" s="4"/>
      <c r="AC7463" s="74"/>
      <c r="AD7463" s="75"/>
      <c r="AE7463" s="75"/>
      <c r="AF7463" s="76"/>
      <c r="AJ7463" s="90"/>
      <c r="AK7463" s="18"/>
      <c r="AL7463" s="18"/>
      <c r="AM7463" s="209"/>
      <c r="AT7463" s="18"/>
      <c r="AU7463" s="91"/>
    </row>
    <row r="7464" ht="12.0" customHeight="1">
      <c r="A7464" s="97">
        <v>3503022.0</v>
      </c>
      <c r="B7464" s="92" t="s">
        <v>7970</v>
      </c>
      <c r="C7464" s="93"/>
      <c r="D7464" s="82">
        <v>269.11</v>
      </c>
      <c r="E7464" s="83" t="s">
        <v>245</v>
      </c>
      <c r="F7464" s="127">
        <f t="shared" si="667"/>
        <v>328.3142</v>
      </c>
      <c r="G7464" s="95" t="s">
        <v>246</v>
      </c>
      <c r="H7464" s="69"/>
      <c r="I7464" s="208"/>
      <c r="J7464" s="76"/>
      <c r="K7464" s="88"/>
      <c r="N7464" s="18"/>
      <c r="P7464" s="4">
        <v>166.0</v>
      </c>
      <c r="Q7464" s="4"/>
      <c r="R7464" s="4"/>
      <c r="S7464" s="21"/>
      <c r="T7464" s="21"/>
      <c r="V7464" s="89"/>
      <c r="Z7464" s="73"/>
      <c r="AA7464" s="73">
        <v>0.0</v>
      </c>
      <c r="AB7464" s="4"/>
      <c r="AC7464" s="74"/>
      <c r="AD7464" s="75"/>
      <c r="AE7464" s="75"/>
      <c r="AF7464" s="76"/>
      <c r="AJ7464" s="90"/>
      <c r="AK7464" s="18"/>
      <c r="AL7464" s="18"/>
      <c r="AM7464" s="209"/>
      <c r="AT7464" s="18"/>
      <c r="AU7464" s="91"/>
    </row>
    <row r="7465" ht="12.0" customHeight="1">
      <c r="A7465" s="97">
        <v>3503023.0</v>
      </c>
      <c r="B7465" s="92" t="s">
        <v>7971</v>
      </c>
      <c r="C7465" s="93"/>
      <c r="D7465" s="82">
        <v>269.11</v>
      </c>
      <c r="E7465" s="83" t="s">
        <v>245</v>
      </c>
      <c r="F7465" s="127">
        <f t="shared" si="667"/>
        <v>328.3142</v>
      </c>
      <c r="G7465" s="95" t="s">
        <v>246</v>
      </c>
      <c r="H7465" s="69"/>
      <c r="I7465" s="208"/>
      <c r="J7465" s="76"/>
      <c r="K7465" s="88"/>
      <c r="N7465" s="18"/>
      <c r="P7465" s="4">
        <v>166.0</v>
      </c>
      <c r="Q7465" s="4"/>
      <c r="R7465" s="4"/>
      <c r="S7465" s="21"/>
      <c r="T7465" s="21"/>
      <c r="V7465" s="89"/>
      <c r="Z7465" s="73"/>
      <c r="AA7465" s="73">
        <v>0.0</v>
      </c>
      <c r="AB7465" s="4"/>
      <c r="AC7465" s="74"/>
      <c r="AD7465" s="75"/>
      <c r="AE7465" s="75"/>
      <c r="AF7465" s="76"/>
      <c r="AJ7465" s="90"/>
      <c r="AK7465" s="18"/>
      <c r="AL7465" s="18"/>
      <c r="AM7465" s="209"/>
      <c r="AT7465" s="18"/>
      <c r="AU7465" s="91"/>
    </row>
    <row r="7466" ht="12.0" customHeight="1">
      <c r="A7466" s="97">
        <v>3502008.0</v>
      </c>
      <c r="B7466" s="92" t="s">
        <v>7972</v>
      </c>
      <c r="C7466" s="93"/>
      <c r="D7466" s="82">
        <v>333.04</v>
      </c>
      <c r="E7466" s="94"/>
      <c r="F7466" s="127">
        <f t="shared" si="667"/>
        <v>406.3088</v>
      </c>
      <c r="G7466" s="95" t="s">
        <v>246</v>
      </c>
      <c r="H7466" s="69"/>
      <c r="I7466" s="208"/>
      <c r="J7466" s="76"/>
      <c r="K7466" s="88"/>
      <c r="N7466" s="18"/>
      <c r="P7466" s="4">
        <v>166.0</v>
      </c>
      <c r="Q7466" s="4"/>
      <c r="R7466" s="4"/>
      <c r="S7466" s="21"/>
      <c r="T7466" s="21"/>
      <c r="V7466" s="89"/>
      <c r="Z7466" s="73"/>
      <c r="AA7466" s="73">
        <v>0.0</v>
      </c>
      <c r="AB7466" s="4"/>
      <c r="AC7466" s="74"/>
      <c r="AD7466" s="75"/>
      <c r="AE7466" s="75"/>
      <c r="AF7466" s="76"/>
      <c r="AJ7466" s="90"/>
      <c r="AK7466" s="18"/>
      <c r="AL7466" s="18"/>
      <c r="AM7466" s="209"/>
      <c r="AT7466" s="18"/>
      <c r="AU7466" s="91"/>
    </row>
    <row r="7467" ht="12.0" customHeight="1">
      <c r="A7467" s="97">
        <v>3502010.0</v>
      </c>
      <c r="B7467" s="92" t="s">
        <v>7973</v>
      </c>
      <c r="C7467" s="93"/>
      <c r="D7467" s="82">
        <v>333.04</v>
      </c>
      <c r="E7467" s="83" t="s">
        <v>245</v>
      </c>
      <c r="F7467" s="127">
        <f t="shared" si="667"/>
        <v>406.3088</v>
      </c>
      <c r="G7467" s="95" t="s">
        <v>246</v>
      </c>
      <c r="H7467" s="69"/>
      <c r="I7467" s="208"/>
      <c r="J7467" s="76"/>
      <c r="K7467" s="88"/>
      <c r="N7467" s="18"/>
      <c r="P7467" s="4">
        <v>166.0</v>
      </c>
      <c r="Q7467" s="4"/>
      <c r="R7467" s="4"/>
      <c r="S7467" s="21"/>
      <c r="T7467" s="21"/>
      <c r="V7467" s="89"/>
      <c r="Z7467" s="73"/>
      <c r="AA7467" s="73">
        <v>0.0</v>
      </c>
      <c r="AB7467" s="4"/>
      <c r="AC7467" s="74"/>
      <c r="AD7467" s="75"/>
      <c r="AE7467" s="75"/>
      <c r="AF7467" s="76"/>
      <c r="AJ7467" s="90"/>
      <c r="AK7467" s="18"/>
      <c r="AL7467" s="18"/>
      <c r="AM7467" s="209"/>
      <c r="AT7467" s="18"/>
      <c r="AU7467" s="91"/>
    </row>
    <row r="7468" ht="12.0" customHeight="1">
      <c r="A7468" s="97">
        <v>3502012.0</v>
      </c>
      <c r="B7468" s="92" t="s">
        <v>7974</v>
      </c>
      <c r="C7468" s="93"/>
      <c r="D7468" s="82">
        <v>333.04</v>
      </c>
      <c r="E7468" s="83" t="s">
        <v>372</v>
      </c>
      <c r="F7468" s="127">
        <f t="shared" si="667"/>
        <v>406.3088</v>
      </c>
      <c r="G7468" s="95" t="s">
        <v>246</v>
      </c>
      <c r="H7468" s="69"/>
      <c r="I7468" s="208"/>
      <c r="J7468" s="76"/>
      <c r="K7468" s="88"/>
      <c r="N7468" s="18"/>
      <c r="P7468" s="4">
        <v>166.0</v>
      </c>
      <c r="Q7468" s="4"/>
      <c r="R7468" s="4"/>
      <c r="S7468" s="21"/>
      <c r="T7468" s="21"/>
      <c r="V7468" s="89"/>
      <c r="Z7468" s="73"/>
      <c r="AA7468" s="73">
        <v>0.0</v>
      </c>
      <c r="AB7468" s="4"/>
      <c r="AC7468" s="74"/>
      <c r="AD7468" s="75"/>
      <c r="AE7468" s="75"/>
      <c r="AF7468" s="76"/>
      <c r="AJ7468" s="90"/>
      <c r="AK7468" s="18"/>
      <c r="AL7468" s="18"/>
      <c r="AM7468" s="209"/>
      <c r="AT7468" s="18"/>
      <c r="AU7468" s="91"/>
    </row>
    <row r="7469" ht="12.0" customHeight="1">
      <c r="A7469" s="97">
        <v>3502009.0</v>
      </c>
      <c r="B7469" s="92" t="s">
        <v>7975</v>
      </c>
      <c r="C7469" s="93"/>
      <c r="D7469" s="82">
        <v>437.13</v>
      </c>
      <c r="E7469" s="94"/>
      <c r="F7469" s="84">
        <f t="shared" si="667"/>
        <v>533.2986</v>
      </c>
      <c r="G7469" s="95" t="s">
        <v>246</v>
      </c>
      <c r="H7469" s="69"/>
      <c r="I7469" s="208"/>
      <c r="J7469" s="76"/>
      <c r="K7469" s="88"/>
      <c r="N7469" s="18"/>
      <c r="P7469" s="4">
        <v>166.0</v>
      </c>
      <c r="Q7469" s="4"/>
      <c r="R7469" s="4"/>
      <c r="S7469" s="21"/>
      <c r="T7469" s="21"/>
      <c r="V7469" s="89"/>
      <c r="Z7469" s="73"/>
      <c r="AA7469" s="73">
        <v>14.999508535106969</v>
      </c>
      <c r="AB7469" s="4"/>
      <c r="AC7469" s="74"/>
      <c r="AD7469" s="75"/>
      <c r="AE7469" s="75"/>
      <c r="AF7469" s="76"/>
      <c r="AJ7469" s="90"/>
      <c r="AK7469" s="18"/>
      <c r="AL7469" s="18"/>
      <c r="AT7469" s="18"/>
      <c r="AU7469" s="91"/>
    </row>
    <row r="7470" ht="12.0" customHeight="1">
      <c r="A7470" s="97">
        <v>3502011.0</v>
      </c>
      <c r="B7470" s="92" t="s">
        <v>7976</v>
      </c>
      <c r="C7470" s="93"/>
      <c r="D7470" s="82">
        <v>333.04</v>
      </c>
      <c r="E7470" s="83" t="s">
        <v>245</v>
      </c>
      <c r="F7470" s="127">
        <f t="shared" si="667"/>
        <v>406.3088</v>
      </c>
      <c r="G7470" s="95" t="s">
        <v>246</v>
      </c>
      <c r="H7470" s="69"/>
      <c r="I7470" s="208"/>
      <c r="J7470" s="76"/>
      <c r="K7470" s="88"/>
      <c r="N7470" s="18"/>
      <c r="P7470" s="4">
        <v>166.0</v>
      </c>
      <c r="Q7470" s="4"/>
      <c r="R7470" s="4"/>
      <c r="S7470" s="21"/>
      <c r="T7470" s="21"/>
      <c r="V7470" s="89"/>
      <c r="Z7470" s="73"/>
      <c r="AA7470" s="73">
        <v>0.0</v>
      </c>
      <c r="AB7470" s="4"/>
      <c r="AC7470" s="74"/>
      <c r="AD7470" s="75"/>
      <c r="AE7470" s="75"/>
      <c r="AF7470" s="76"/>
      <c r="AJ7470" s="90"/>
      <c r="AK7470" s="18"/>
      <c r="AL7470" s="18"/>
      <c r="AM7470" s="209"/>
      <c r="AT7470" s="18"/>
      <c r="AU7470" s="91"/>
    </row>
    <row r="7471" ht="12.0" customHeight="1">
      <c r="A7471" s="97">
        <v>3501017.0</v>
      </c>
      <c r="B7471" s="92" t="s">
        <v>7977</v>
      </c>
      <c r="C7471" s="93"/>
      <c r="D7471" s="82">
        <v>358.61</v>
      </c>
      <c r="E7471" s="83" t="s">
        <v>245</v>
      </c>
      <c r="F7471" s="127">
        <f t="shared" si="667"/>
        <v>437.5042</v>
      </c>
      <c r="G7471" s="95" t="s">
        <v>246</v>
      </c>
      <c r="H7471" s="69"/>
      <c r="I7471" s="208"/>
      <c r="J7471" s="76"/>
      <c r="K7471" s="88"/>
      <c r="N7471" s="18"/>
      <c r="P7471" s="4">
        <v>166.0</v>
      </c>
      <c r="Q7471" s="4"/>
      <c r="R7471" s="4"/>
      <c r="S7471" s="21"/>
      <c r="T7471" s="21"/>
      <c r="V7471" s="89"/>
      <c r="Z7471" s="73"/>
      <c r="AA7471" s="73">
        <v>0.0</v>
      </c>
      <c r="AB7471" s="4"/>
      <c r="AC7471" s="74"/>
      <c r="AD7471" s="75"/>
      <c r="AE7471" s="75"/>
      <c r="AF7471" s="76"/>
      <c r="AJ7471" s="90"/>
      <c r="AK7471" s="18"/>
      <c r="AL7471" s="18"/>
      <c r="AM7471" s="209"/>
      <c r="AT7471" s="18"/>
      <c r="AU7471" s="91"/>
    </row>
    <row r="7472" ht="12.0" customHeight="1">
      <c r="A7472" s="97">
        <v>3501018.0</v>
      </c>
      <c r="B7472" s="92" t="s">
        <v>7978</v>
      </c>
      <c r="C7472" s="93"/>
      <c r="D7472" s="82">
        <v>358.61</v>
      </c>
      <c r="E7472" s="94"/>
      <c r="F7472" s="127">
        <f t="shared" si="667"/>
        <v>437.5042</v>
      </c>
      <c r="G7472" s="95" t="s">
        <v>246</v>
      </c>
      <c r="H7472" s="69"/>
      <c r="I7472" s="208"/>
      <c r="J7472" s="76"/>
      <c r="K7472" s="88"/>
      <c r="N7472" s="18"/>
      <c r="P7472" s="4">
        <v>166.0</v>
      </c>
      <c r="Q7472" s="4"/>
      <c r="R7472" s="4"/>
      <c r="S7472" s="21"/>
      <c r="T7472" s="21"/>
      <c r="V7472" s="89"/>
      <c r="Z7472" s="73"/>
      <c r="AA7472" s="73">
        <v>0.0</v>
      </c>
      <c r="AB7472" s="4"/>
      <c r="AC7472" s="74"/>
      <c r="AD7472" s="75"/>
      <c r="AE7472" s="75"/>
      <c r="AF7472" s="76"/>
      <c r="AJ7472" s="90"/>
      <c r="AK7472" s="18"/>
      <c r="AL7472" s="18"/>
      <c r="AM7472" s="209"/>
      <c r="AT7472" s="18"/>
      <c r="AU7472" s="91"/>
    </row>
    <row r="7473" ht="12.0" customHeight="1">
      <c r="A7473" s="97">
        <v>3501019.0</v>
      </c>
      <c r="B7473" s="92" t="s">
        <v>7979</v>
      </c>
      <c r="C7473" s="93"/>
      <c r="D7473" s="82">
        <v>358.61</v>
      </c>
      <c r="E7473" s="94"/>
      <c r="F7473" s="127">
        <f t="shared" si="667"/>
        <v>437.5042</v>
      </c>
      <c r="G7473" s="95" t="s">
        <v>246</v>
      </c>
      <c r="H7473" s="69"/>
      <c r="I7473" s="208"/>
      <c r="J7473" s="76"/>
      <c r="K7473" s="88"/>
      <c r="N7473" s="18"/>
      <c r="P7473" s="4">
        <v>166.0</v>
      </c>
      <c r="Q7473" s="4"/>
      <c r="R7473" s="4"/>
      <c r="S7473" s="21"/>
      <c r="T7473" s="21"/>
      <c r="V7473" s="89"/>
      <c r="Z7473" s="73"/>
      <c r="AA7473" s="73">
        <v>0.0</v>
      </c>
      <c r="AB7473" s="4"/>
      <c r="AC7473" s="74"/>
      <c r="AD7473" s="75"/>
      <c r="AE7473" s="75"/>
      <c r="AF7473" s="76"/>
      <c r="AJ7473" s="90"/>
      <c r="AK7473" s="18"/>
      <c r="AL7473" s="18"/>
      <c r="AM7473" s="209"/>
      <c r="AT7473" s="18"/>
      <c r="AU7473" s="91"/>
    </row>
    <row r="7474" ht="12.0" customHeight="1">
      <c r="A7474" s="97">
        <v>3501020.0</v>
      </c>
      <c r="B7474" s="92" t="s">
        <v>7980</v>
      </c>
      <c r="C7474" s="93"/>
      <c r="D7474" s="82">
        <v>358.61</v>
      </c>
      <c r="E7474" s="94"/>
      <c r="F7474" s="127">
        <f t="shared" si="667"/>
        <v>437.5042</v>
      </c>
      <c r="G7474" s="95" t="s">
        <v>246</v>
      </c>
      <c r="H7474" s="69"/>
      <c r="I7474" s="208"/>
      <c r="J7474" s="76"/>
      <c r="K7474" s="88"/>
      <c r="N7474" s="18"/>
      <c r="P7474" s="4">
        <v>166.0</v>
      </c>
      <c r="Q7474" s="4"/>
      <c r="R7474" s="4"/>
      <c r="S7474" s="21"/>
      <c r="T7474" s="21"/>
      <c r="V7474" s="89"/>
      <c r="Z7474" s="73"/>
      <c r="AA7474" s="73">
        <v>0.0</v>
      </c>
      <c r="AB7474" s="4"/>
      <c r="AC7474" s="74"/>
      <c r="AD7474" s="75"/>
      <c r="AE7474" s="75"/>
      <c r="AF7474" s="76"/>
      <c r="AJ7474" s="90"/>
      <c r="AK7474" s="18"/>
      <c r="AL7474" s="18"/>
      <c r="AM7474" s="209"/>
      <c r="AT7474" s="18"/>
      <c r="AU7474" s="91"/>
    </row>
    <row r="7475" ht="12.0" customHeight="1">
      <c r="A7475" s="97">
        <v>3501021.0</v>
      </c>
      <c r="B7475" s="92" t="s">
        <v>7981</v>
      </c>
      <c r="C7475" s="93"/>
      <c r="D7475" s="82">
        <v>358.61</v>
      </c>
      <c r="E7475" s="94"/>
      <c r="F7475" s="127">
        <f t="shared" si="667"/>
        <v>437.5042</v>
      </c>
      <c r="G7475" s="95" t="s">
        <v>246</v>
      </c>
      <c r="H7475" s="69"/>
      <c r="I7475" s="208"/>
      <c r="J7475" s="76"/>
      <c r="K7475" s="88"/>
      <c r="N7475" s="18"/>
      <c r="P7475" s="4">
        <v>166.0</v>
      </c>
      <c r="Q7475" s="4"/>
      <c r="R7475" s="4"/>
      <c r="S7475" s="21"/>
      <c r="T7475" s="21"/>
      <c r="V7475" s="89"/>
      <c r="Z7475" s="73"/>
      <c r="AA7475" s="73">
        <v>0.0</v>
      </c>
      <c r="AB7475" s="4"/>
      <c r="AC7475" s="74"/>
      <c r="AD7475" s="75"/>
      <c r="AE7475" s="75"/>
      <c r="AF7475" s="76"/>
      <c r="AJ7475" s="90"/>
      <c r="AK7475" s="18"/>
      <c r="AL7475" s="18"/>
      <c r="AM7475" s="209"/>
      <c r="AT7475" s="18"/>
      <c r="AU7475" s="91"/>
    </row>
    <row r="7476" ht="12.0" customHeight="1">
      <c r="A7476" s="97">
        <v>3501022.0</v>
      </c>
      <c r="B7476" s="92" t="s">
        <v>7982</v>
      </c>
      <c r="C7476" s="93"/>
      <c r="D7476" s="82">
        <v>358.61</v>
      </c>
      <c r="E7476" s="83" t="s">
        <v>245</v>
      </c>
      <c r="F7476" s="127">
        <f t="shared" si="667"/>
        <v>437.5042</v>
      </c>
      <c r="G7476" s="95" t="s">
        <v>246</v>
      </c>
      <c r="H7476" s="69"/>
      <c r="I7476" s="208"/>
      <c r="J7476" s="76"/>
      <c r="K7476" s="88"/>
      <c r="N7476" s="18"/>
      <c r="P7476" s="4">
        <v>166.0</v>
      </c>
      <c r="Q7476" s="4"/>
      <c r="R7476" s="4"/>
      <c r="S7476" s="21"/>
      <c r="T7476" s="21"/>
      <c r="V7476" s="89"/>
      <c r="Z7476" s="73"/>
      <c r="AA7476" s="73">
        <v>0.0</v>
      </c>
      <c r="AB7476" s="4"/>
      <c r="AC7476" s="74"/>
      <c r="AD7476" s="75"/>
      <c r="AE7476" s="75"/>
      <c r="AF7476" s="76"/>
      <c r="AJ7476" s="90"/>
      <c r="AK7476" s="18"/>
      <c r="AL7476" s="18"/>
      <c r="AM7476" s="209"/>
      <c r="AT7476" s="18"/>
      <c r="AU7476" s="91"/>
    </row>
    <row r="7477" ht="12.0" customHeight="1">
      <c r="A7477" s="97">
        <v>3501023.0</v>
      </c>
      <c r="B7477" s="92" t="s">
        <v>7983</v>
      </c>
      <c r="C7477" s="93"/>
      <c r="D7477" s="82">
        <v>358.61</v>
      </c>
      <c r="E7477" s="83" t="s">
        <v>245</v>
      </c>
      <c r="F7477" s="127">
        <f t="shared" si="667"/>
        <v>437.5042</v>
      </c>
      <c r="G7477" s="95" t="s">
        <v>246</v>
      </c>
      <c r="H7477" s="69"/>
      <c r="I7477" s="208"/>
      <c r="J7477" s="76"/>
      <c r="K7477" s="88"/>
      <c r="N7477" s="18"/>
      <c r="P7477" s="4">
        <v>166.0</v>
      </c>
      <c r="Q7477" s="4"/>
      <c r="R7477" s="4"/>
      <c r="S7477" s="21"/>
      <c r="T7477" s="21"/>
      <c r="V7477" s="89"/>
      <c r="Z7477" s="73"/>
      <c r="AA7477" s="73">
        <v>0.0</v>
      </c>
      <c r="AB7477" s="4"/>
      <c r="AC7477" s="74"/>
      <c r="AD7477" s="75"/>
      <c r="AE7477" s="75"/>
      <c r="AF7477" s="76"/>
      <c r="AJ7477" s="90"/>
      <c r="AK7477" s="18"/>
      <c r="AL7477" s="18"/>
      <c r="AM7477" s="209"/>
      <c r="AT7477" s="18"/>
      <c r="AU7477" s="91"/>
    </row>
    <row r="7478" ht="12.0" customHeight="1">
      <c r="A7478" s="97">
        <v>3501024.0</v>
      </c>
      <c r="B7478" s="92" t="s">
        <v>7984</v>
      </c>
      <c r="C7478" s="93"/>
      <c r="D7478" s="82">
        <v>358.61</v>
      </c>
      <c r="E7478" s="94"/>
      <c r="F7478" s="127">
        <f t="shared" si="667"/>
        <v>437.5042</v>
      </c>
      <c r="G7478" s="95" t="s">
        <v>246</v>
      </c>
      <c r="H7478" s="69"/>
      <c r="I7478" s="208"/>
      <c r="J7478" s="76"/>
      <c r="K7478" s="88"/>
      <c r="N7478" s="18"/>
      <c r="P7478" s="4">
        <v>166.0</v>
      </c>
      <c r="Q7478" s="4"/>
      <c r="R7478" s="4"/>
      <c r="S7478" s="21"/>
      <c r="T7478" s="21"/>
      <c r="V7478" s="89"/>
      <c r="Z7478" s="73"/>
      <c r="AA7478" s="73">
        <v>0.0</v>
      </c>
      <c r="AB7478" s="4"/>
      <c r="AC7478" s="74"/>
      <c r="AD7478" s="75"/>
      <c r="AE7478" s="75"/>
      <c r="AF7478" s="76"/>
      <c r="AJ7478" s="90"/>
      <c r="AK7478" s="18"/>
      <c r="AL7478" s="18"/>
      <c r="AM7478" s="209"/>
      <c r="AT7478" s="18"/>
      <c r="AU7478" s="91"/>
    </row>
    <row r="7479" ht="12.0" customHeight="1">
      <c r="A7479" s="97">
        <v>3501025.0</v>
      </c>
      <c r="B7479" s="92" t="s">
        <v>7985</v>
      </c>
      <c r="C7479" s="93"/>
      <c r="D7479" s="82">
        <v>358.61</v>
      </c>
      <c r="E7479" s="94"/>
      <c r="F7479" s="127">
        <f t="shared" si="667"/>
        <v>437.5042</v>
      </c>
      <c r="G7479" s="95" t="s">
        <v>246</v>
      </c>
      <c r="H7479" s="69"/>
      <c r="I7479" s="208"/>
      <c r="J7479" s="76"/>
      <c r="K7479" s="88"/>
      <c r="N7479" s="18"/>
      <c r="P7479" s="4">
        <v>166.0</v>
      </c>
      <c r="Q7479" s="4"/>
      <c r="R7479" s="4"/>
      <c r="S7479" s="21"/>
      <c r="T7479" s="21"/>
      <c r="V7479" s="89"/>
      <c r="Z7479" s="73"/>
      <c r="AA7479" s="73">
        <v>0.0</v>
      </c>
      <c r="AB7479" s="4"/>
      <c r="AC7479" s="74"/>
      <c r="AD7479" s="75"/>
      <c r="AE7479" s="75"/>
      <c r="AF7479" s="76"/>
      <c r="AJ7479" s="90"/>
      <c r="AK7479" s="18"/>
      <c r="AL7479" s="18"/>
      <c r="AM7479" s="209"/>
      <c r="AT7479" s="18"/>
      <c r="AU7479" s="91"/>
    </row>
    <row r="7480" ht="12.0" customHeight="1">
      <c r="A7480" s="97">
        <v>3501026.0</v>
      </c>
      <c r="B7480" s="92" t="s">
        <v>7986</v>
      </c>
      <c r="C7480" s="93"/>
      <c r="D7480" s="82">
        <v>358.61</v>
      </c>
      <c r="E7480" s="94"/>
      <c r="F7480" s="127">
        <f t="shared" si="667"/>
        <v>437.5042</v>
      </c>
      <c r="G7480" s="95" t="s">
        <v>246</v>
      </c>
      <c r="H7480" s="69"/>
      <c r="I7480" s="208"/>
      <c r="J7480" s="76"/>
      <c r="K7480" s="88"/>
      <c r="N7480" s="18"/>
      <c r="P7480" s="4">
        <v>166.0</v>
      </c>
      <c r="Q7480" s="4"/>
      <c r="R7480" s="4"/>
      <c r="S7480" s="21"/>
      <c r="T7480" s="21"/>
      <c r="V7480" s="89"/>
      <c r="Z7480" s="73"/>
      <c r="AA7480" s="73">
        <v>0.0</v>
      </c>
      <c r="AB7480" s="4"/>
      <c r="AC7480" s="74"/>
      <c r="AD7480" s="75"/>
      <c r="AE7480" s="75"/>
      <c r="AF7480" s="76"/>
      <c r="AJ7480" s="90"/>
      <c r="AK7480" s="18"/>
      <c r="AL7480" s="18"/>
      <c r="AM7480" s="209"/>
      <c r="AT7480" s="18"/>
      <c r="AU7480" s="91"/>
    </row>
    <row r="7481" ht="12.0" customHeight="1">
      <c r="A7481" s="97">
        <v>2701026.0</v>
      </c>
      <c r="B7481" s="92" t="s">
        <v>7987</v>
      </c>
      <c r="C7481" s="93"/>
      <c r="D7481" s="82">
        <v>181.37</v>
      </c>
      <c r="E7481" s="94" t="s">
        <v>372</v>
      </c>
      <c r="F7481" s="84">
        <f t="shared" si="667"/>
        <v>221.2714</v>
      </c>
      <c r="G7481" s="95" t="s">
        <v>246</v>
      </c>
      <c r="H7481" s="69"/>
      <c r="I7481" s="208"/>
      <c r="J7481" s="76"/>
      <c r="K7481" s="88"/>
      <c r="N7481" s="18"/>
      <c r="P7481" s="4">
        <v>166.0</v>
      </c>
      <c r="Q7481" s="4"/>
      <c r="R7481" s="4"/>
      <c r="S7481" s="21"/>
      <c r="T7481" s="21"/>
      <c r="V7481" s="89"/>
      <c r="Z7481" s="73"/>
      <c r="AA7481" s="73">
        <v>0.0</v>
      </c>
      <c r="AB7481" s="4"/>
      <c r="AC7481" s="74"/>
      <c r="AD7481" s="75"/>
      <c r="AE7481" s="75"/>
      <c r="AF7481" s="76"/>
      <c r="AJ7481" s="90"/>
      <c r="AK7481" s="18"/>
      <c r="AL7481" s="18"/>
      <c r="AT7481" s="18"/>
      <c r="AU7481" s="91"/>
    </row>
    <row r="7482" ht="12.0" customHeight="1">
      <c r="A7482" s="97">
        <v>3503014.0</v>
      </c>
      <c r="B7482" s="92" t="s">
        <v>7988</v>
      </c>
      <c r="C7482" s="93"/>
      <c r="D7482" s="82">
        <v>269.11</v>
      </c>
      <c r="E7482" s="83" t="s">
        <v>245</v>
      </c>
      <c r="F7482" s="127">
        <f t="shared" si="667"/>
        <v>328.3142</v>
      </c>
      <c r="G7482" s="95" t="s">
        <v>246</v>
      </c>
      <c r="H7482" s="69"/>
      <c r="I7482" s="208"/>
      <c r="J7482" s="76"/>
      <c r="K7482" s="88"/>
      <c r="N7482" s="18"/>
      <c r="P7482" s="4">
        <v>166.0</v>
      </c>
      <c r="Q7482" s="4"/>
      <c r="R7482" s="4"/>
      <c r="S7482" s="21"/>
      <c r="T7482" s="21"/>
      <c r="V7482" s="89"/>
      <c r="Z7482" s="73"/>
      <c r="AA7482" s="73">
        <v>0.0</v>
      </c>
      <c r="AB7482" s="4"/>
      <c r="AC7482" s="74"/>
      <c r="AD7482" s="75"/>
      <c r="AE7482" s="75"/>
      <c r="AF7482" s="76"/>
      <c r="AJ7482" s="90"/>
      <c r="AK7482" s="18"/>
      <c r="AL7482" s="18"/>
      <c r="AM7482" s="209"/>
      <c r="AT7482" s="18"/>
      <c r="AU7482" s="91"/>
    </row>
    <row r="7483" ht="12.0" customHeight="1">
      <c r="A7483" s="97">
        <v>3503015.0</v>
      </c>
      <c r="B7483" s="92" t="s">
        <v>7989</v>
      </c>
      <c r="C7483" s="93"/>
      <c r="D7483" s="82">
        <v>269.11</v>
      </c>
      <c r="E7483" s="83" t="s">
        <v>245</v>
      </c>
      <c r="F7483" s="127">
        <f t="shared" si="667"/>
        <v>328.3142</v>
      </c>
      <c r="G7483" s="95" t="s">
        <v>246</v>
      </c>
      <c r="H7483" s="69"/>
      <c r="I7483" s="208"/>
      <c r="J7483" s="76"/>
      <c r="K7483" s="88"/>
      <c r="N7483" s="18"/>
      <c r="P7483" s="4">
        <v>166.0</v>
      </c>
      <c r="Q7483" s="4"/>
      <c r="R7483" s="4"/>
      <c r="S7483" s="21"/>
      <c r="T7483" s="21"/>
      <c r="V7483" s="89"/>
      <c r="Z7483" s="73"/>
      <c r="AA7483" s="73">
        <v>0.0</v>
      </c>
      <c r="AB7483" s="4"/>
      <c r="AC7483" s="74"/>
      <c r="AD7483" s="75"/>
      <c r="AE7483" s="75"/>
      <c r="AF7483" s="76"/>
      <c r="AJ7483" s="90"/>
      <c r="AK7483" s="18"/>
      <c r="AL7483" s="18"/>
      <c r="AM7483" s="209"/>
      <c r="AT7483" s="18"/>
      <c r="AU7483" s="91"/>
    </row>
    <row r="7484" ht="12.0" customHeight="1">
      <c r="A7484" s="115">
        <v>3401054.0</v>
      </c>
      <c r="B7484" s="92" t="s">
        <v>8024</v>
      </c>
      <c r="C7484" s="93"/>
      <c r="D7484" s="82">
        <v>683.38</v>
      </c>
      <c r="E7484" s="83" t="s">
        <v>245</v>
      </c>
      <c r="F7484" s="127">
        <f t="shared" si="667"/>
        <v>833.7236</v>
      </c>
      <c r="G7484" s="95" t="s">
        <v>246</v>
      </c>
      <c r="H7484" s="69"/>
      <c r="I7484" s="208"/>
      <c r="J7484" s="76"/>
      <c r="K7484" s="88"/>
      <c r="N7484" s="18"/>
      <c r="P7484" s="4">
        <v>165.0</v>
      </c>
      <c r="Q7484" s="4"/>
      <c r="R7484" s="4"/>
      <c r="S7484" s="21"/>
      <c r="T7484" s="21"/>
      <c r="V7484" s="89"/>
      <c r="Z7484" s="73"/>
      <c r="AA7484" s="73">
        <v>10.000239670213787</v>
      </c>
      <c r="AB7484" s="4"/>
      <c r="AC7484" s="74"/>
      <c r="AD7484" s="75"/>
      <c r="AE7484" s="75"/>
      <c r="AF7484" s="76"/>
      <c r="AJ7484" s="90"/>
      <c r="AK7484" s="18"/>
      <c r="AL7484" s="18"/>
      <c r="AT7484" s="18"/>
      <c r="AU7484" s="91"/>
    </row>
    <row r="7485" ht="12.0" customHeight="1">
      <c r="A7485" s="115">
        <v>3401055.0</v>
      </c>
      <c r="B7485" s="92" t="s">
        <v>8025</v>
      </c>
      <c r="C7485" s="93"/>
      <c r="D7485" s="82">
        <v>770.0</v>
      </c>
      <c r="E7485" s="83" t="s">
        <v>245</v>
      </c>
      <c r="F7485" s="127">
        <f t="shared" si="667"/>
        <v>939.4</v>
      </c>
      <c r="G7485" s="95" t="s">
        <v>246</v>
      </c>
      <c r="H7485" s="69"/>
      <c r="I7485" s="208"/>
      <c r="J7485" s="76"/>
      <c r="K7485" s="88"/>
      <c r="N7485" s="18"/>
      <c r="P7485" s="4">
        <v>165.0</v>
      </c>
      <c r="Q7485" s="4"/>
      <c r="R7485" s="4"/>
      <c r="S7485" s="21"/>
      <c r="T7485" s="21"/>
      <c r="V7485" s="89"/>
      <c r="Z7485" s="73"/>
      <c r="AA7485" s="73">
        <v>9.999932985303673</v>
      </c>
      <c r="AB7485" s="4"/>
      <c r="AC7485" s="74"/>
      <c r="AD7485" s="75"/>
      <c r="AE7485" s="75"/>
      <c r="AF7485" s="76"/>
      <c r="AJ7485" s="90"/>
      <c r="AK7485" s="18"/>
      <c r="AL7485" s="18"/>
      <c r="AT7485" s="18"/>
      <c r="AU7485" s="91"/>
    </row>
    <row r="7486" ht="12.0" customHeight="1">
      <c r="A7486" s="115">
        <v>3401056.0</v>
      </c>
      <c r="B7486" s="92" t="s">
        <v>8026</v>
      </c>
      <c r="C7486" s="93"/>
      <c r="D7486" s="82">
        <v>939.4</v>
      </c>
      <c r="E7486" s="94" t="s">
        <v>372</v>
      </c>
      <c r="F7486" s="127">
        <f t="shared" si="667"/>
        <v>1146.068</v>
      </c>
      <c r="G7486" s="95" t="s">
        <v>246</v>
      </c>
      <c r="H7486" s="69"/>
      <c r="I7486" s="208"/>
      <c r="J7486" s="76"/>
      <c r="K7486" s="88"/>
      <c r="N7486" s="18"/>
      <c r="P7486" s="4">
        <v>165.0</v>
      </c>
      <c r="Q7486" s="4"/>
      <c r="R7486" s="4"/>
      <c r="S7486" s="21"/>
      <c r="T7486" s="21"/>
      <c r="V7486" s="89"/>
      <c r="Z7486" s="73"/>
      <c r="AA7486" s="73">
        <v>9.999684870639399</v>
      </c>
      <c r="AB7486" s="4"/>
      <c r="AC7486" s="74"/>
      <c r="AD7486" s="75"/>
      <c r="AE7486" s="75"/>
      <c r="AF7486" s="76"/>
      <c r="AJ7486" s="90"/>
      <c r="AK7486" s="18"/>
      <c r="AL7486" s="18"/>
      <c r="AT7486" s="18"/>
      <c r="AU7486" s="91"/>
    </row>
    <row r="7487" ht="12.0" customHeight="1">
      <c r="A7487" s="115">
        <v>3401053.0</v>
      </c>
      <c r="B7487" s="92" t="s">
        <v>8027</v>
      </c>
      <c r="C7487" s="93"/>
      <c r="D7487" s="82">
        <v>939.4</v>
      </c>
      <c r="E7487" s="83" t="s">
        <v>245</v>
      </c>
      <c r="F7487" s="127">
        <f t="shared" si="667"/>
        <v>1146.068</v>
      </c>
      <c r="G7487" s="95" t="s">
        <v>246</v>
      </c>
      <c r="H7487" s="69"/>
      <c r="I7487" s="208"/>
      <c r="J7487" s="76"/>
      <c r="K7487" s="88"/>
      <c r="N7487" s="18"/>
      <c r="P7487" s="4">
        <v>165.0</v>
      </c>
      <c r="Q7487" s="4"/>
      <c r="R7487" s="4"/>
      <c r="S7487" s="21"/>
      <c r="T7487" s="21"/>
      <c r="V7487" s="89"/>
      <c r="Z7487" s="73"/>
      <c r="AA7487" s="73">
        <v>9.999684870639399</v>
      </c>
      <c r="AB7487" s="4"/>
      <c r="AC7487" s="74"/>
      <c r="AD7487" s="75"/>
      <c r="AE7487" s="75"/>
      <c r="AF7487" s="76"/>
      <c r="AJ7487" s="90"/>
      <c r="AK7487" s="18"/>
      <c r="AL7487" s="18"/>
      <c r="AT7487" s="18"/>
      <c r="AU7487" s="91"/>
    </row>
    <row r="7488" ht="12.0" customHeight="1">
      <c r="A7488" s="97"/>
      <c r="B7488" s="92" t="s">
        <v>7896</v>
      </c>
      <c r="C7488" s="93"/>
      <c r="D7488" s="82"/>
      <c r="E7488" s="94"/>
      <c r="F7488" s="84"/>
      <c r="G7488" s="95" t="s">
        <v>246</v>
      </c>
      <c r="H7488" s="69"/>
      <c r="I7488" s="208"/>
      <c r="J7488" s="76"/>
      <c r="K7488" s="88"/>
      <c r="N7488" s="18"/>
      <c r="P7488" s="4"/>
      <c r="Q7488" s="4"/>
      <c r="R7488" s="4"/>
      <c r="S7488" s="21"/>
      <c r="T7488" s="21"/>
      <c r="V7488" s="89"/>
      <c r="Z7488" s="73"/>
      <c r="AA7488" s="73"/>
      <c r="AB7488" s="4"/>
      <c r="AC7488" s="74"/>
      <c r="AD7488" s="75"/>
      <c r="AE7488" s="75"/>
      <c r="AF7488" s="76"/>
      <c r="AJ7488" s="90"/>
      <c r="AK7488" s="18"/>
      <c r="AL7488" s="18"/>
      <c r="AT7488" s="18"/>
      <c r="AU7488" s="91"/>
    </row>
    <row r="7489" ht="12.0" customHeight="1">
      <c r="A7489" s="97">
        <v>2701054.0</v>
      </c>
      <c r="B7489" s="92" t="s">
        <v>7993</v>
      </c>
      <c r="C7489" s="93"/>
      <c r="D7489" s="82">
        <v>235.17</v>
      </c>
      <c r="E7489" s="94"/>
      <c r="F7489" s="84">
        <f t="shared" ref="F7489:F7519" si="668">D7489*1.22</f>
        <v>286.9074</v>
      </c>
      <c r="G7489" s="95" t="s">
        <v>246</v>
      </c>
      <c r="H7489" s="69"/>
      <c r="I7489" s="208"/>
      <c r="J7489" s="76"/>
      <c r="K7489" s="88"/>
      <c r="N7489" s="18"/>
      <c r="P7489" s="4">
        <v>166.0</v>
      </c>
      <c r="Q7489" s="4"/>
      <c r="R7489" s="4"/>
      <c r="S7489" s="21"/>
      <c r="T7489" s="21"/>
      <c r="V7489" s="89"/>
      <c r="Z7489" s="73"/>
      <c r="AA7489" s="73">
        <v>0.0</v>
      </c>
      <c r="AB7489" s="4"/>
      <c r="AC7489" s="74"/>
      <c r="AD7489" s="75"/>
      <c r="AE7489" s="75"/>
      <c r="AF7489" s="76"/>
      <c r="AJ7489" s="90"/>
      <c r="AK7489" s="18"/>
      <c r="AL7489" s="18"/>
      <c r="AT7489" s="18"/>
      <c r="AU7489" s="91"/>
    </row>
    <row r="7490" ht="12.0" customHeight="1">
      <c r="A7490" s="97">
        <v>2701043.0</v>
      </c>
      <c r="B7490" s="92" t="s">
        <v>7994</v>
      </c>
      <c r="C7490" s="93"/>
      <c r="D7490" s="82">
        <v>235.17</v>
      </c>
      <c r="E7490" s="94"/>
      <c r="F7490" s="84">
        <f t="shared" si="668"/>
        <v>286.9074</v>
      </c>
      <c r="G7490" s="95" t="s">
        <v>246</v>
      </c>
      <c r="H7490" s="69"/>
      <c r="I7490" s="208"/>
      <c r="J7490" s="76"/>
      <c r="K7490" s="88"/>
      <c r="N7490" s="18"/>
      <c r="P7490" s="4">
        <v>166.0</v>
      </c>
      <c r="Q7490" s="4"/>
      <c r="R7490" s="4"/>
      <c r="S7490" s="21"/>
      <c r="T7490" s="21"/>
      <c r="V7490" s="89"/>
      <c r="Z7490" s="73"/>
      <c r="AA7490" s="73">
        <v>0.0</v>
      </c>
      <c r="AB7490" s="4"/>
      <c r="AC7490" s="74"/>
      <c r="AD7490" s="75"/>
      <c r="AE7490" s="75"/>
      <c r="AF7490" s="76"/>
      <c r="AJ7490" s="90"/>
      <c r="AK7490" s="18"/>
      <c r="AL7490" s="18"/>
      <c r="AT7490" s="18"/>
      <c r="AU7490" s="91"/>
    </row>
    <row r="7491" ht="12.0" customHeight="1">
      <c r="A7491" s="97">
        <v>2701008.0</v>
      </c>
      <c r="B7491" s="92" t="s">
        <v>7995</v>
      </c>
      <c r="C7491" s="93"/>
      <c r="D7491" s="82">
        <v>235.17</v>
      </c>
      <c r="E7491" s="94"/>
      <c r="F7491" s="84">
        <f t="shared" si="668"/>
        <v>286.9074</v>
      </c>
      <c r="G7491" s="95" t="s">
        <v>246</v>
      </c>
      <c r="H7491" s="69"/>
      <c r="I7491" s="208"/>
      <c r="J7491" s="76"/>
      <c r="K7491" s="88"/>
      <c r="N7491" s="18"/>
      <c r="P7491" s="4">
        <v>166.0</v>
      </c>
      <c r="Q7491" s="4"/>
      <c r="R7491" s="4"/>
      <c r="S7491" s="21"/>
      <c r="T7491" s="21"/>
      <c r="V7491" s="89"/>
      <c r="Z7491" s="73"/>
      <c r="AA7491" s="73">
        <v>0.0</v>
      </c>
      <c r="AB7491" s="4"/>
      <c r="AC7491" s="74"/>
      <c r="AD7491" s="75"/>
      <c r="AE7491" s="75"/>
      <c r="AF7491" s="76"/>
      <c r="AJ7491" s="90"/>
      <c r="AK7491" s="18"/>
      <c r="AL7491" s="18"/>
      <c r="AT7491" s="18"/>
      <c r="AU7491" s="91"/>
    </row>
    <row r="7492" ht="12.0" customHeight="1">
      <c r="A7492" s="97">
        <v>2701013.0</v>
      </c>
      <c r="B7492" s="92" t="s">
        <v>7996</v>
      </c>
      <c r="C7492" s="93"/>
      <c r="D7492" s="82">
        <v>235.17</v>
      </c>
      <c r="E7492" s="94"/>
      <c r="F7492" s="84">
        <f t="shared" si="668"/>
        <v>286.9074</v>
      </c>
      <c r="G7492" s="95" t="s">
        <v>246</v>
      </c>
      <c r="H7492" s="69"/>
      <c r="I7492" s="208"/>
      <c r="J7492" s="76"/>
      <c r="K7492" s="88"/>
      <c r="N7492" s="18"/>
      <c r="P7492" s="4">
        <v>166.0</v>
      </c>
      <c r="Q7492" s="4"/>
      <c r="R7492" s="4"/>
      <c r="S7492" s="21"/>
      <c r="T7492" s="21"/>
      <c r="V7492" s="89"/>
      <c r="Z7492" s="73"/>
      <c r="AA7492" s="73">
        <v>0.0</v>
      </c>
      <c r="AB7492" s="4"/>
      <c r="AC7492" s="74"/>
      <c r="AD7492" s="75"/>
      <c r="AE7492" s="75"/>
      <c r="AF7492" s="76"/>
      <c r="AJ7492" s="90"/>
      <c r="AK7492" s="18"/>
      <c r="AL7492" s="18"/>
      <c r="AT7492" s="18"/>
      <c r="AU7492" s="91"/>
    </row>
    <row r="7493" ht="12.0" customHeight="1">
      <c r="A7493" s="97">
        <v>2701002.0</v>
      </c>
      <c r="B7493" s="92" t="s">
        <v>7997</v>
      </c>
      <c r="C7493" s="93"/>
      <c r="D7493" s="82">
        <v>251.63</v>
      </c>
      <c r="E7493" s="94" t="s">
        <v>372</v>
      </c>
      <c r="F7493" s="84">
        <f t="shared" si="668"/>
        <v>306.9886</v>
      </c>
      <c r="G7493" s="95" t="s">
        <v>246</v>
      </c>
      <c r="H7493" s="69"/>
      <c r="I7493" s="208"/>
      <c r="J7493" s="76"/>
      <c r="K7493" s="88"/>
      <c r="N7493" s="18"/>
      <c r="P7493" s="4">
        <v>166.0</v>
      </c>
      <c r="Q7493" s="4"/>
      <c r="R7493" s="4"/>
      <c r="S7493" s="21"/>
      <c r="T7493" s="21"/>
      <c r="V7493" s="89"/>
      <c r="Z7493" s="73"/>
      <c r="AA7493" s="73">
        <v>0.0</v>
      </c>
      <c r="AB7493" s="4"/>
      <c r="AC7493" s="74"/>
      <c r="AD7493" s="75"/>
      <c r="AE7493" s="75"/>
      <c r="AF7493" s="76"/>
      <c r="AJ7493" s="90"/>
      <c r="AK7493" s="18"/>
      <c r="AL7493" s="18"/>
      <c r="AT7493" s="18"/>
      <c r="AU7493" s="91"/>
    </row>
    <row r="7494" ht="12.0" customHeight="1">
      <c r="A7494" s="97">
        <v>2701061.0</v>
      </c>
      <c r="B7494" s="92" t="s">
        <v>7998</v>
      </c>
      <c r="C7494" s="93"/>
      <c r="D7494" s="82">
        <v>251.62</v>
      </c>
      <c r="E7494" s="94"/>
      <c r="F7494" s="84">
        <f t="shared" si="668"/>
        <v>306.9764</v>
      </c>
      <c r="G7494" s="95" t="s">
        <v>246</v>
      </c>
      <c r="H7494" s="69"/>
      <c r="I7494" s="208"/>
      <c r="J7494" s="76"/>
      <c r="K7494" s="88"/>
      <c r="N7494" s="18"/>
      <c r="P7494" s="4">
        <v>166.0</v>
      </c>
      <c r="Q7494" s="4"/>
      <c r="R7494" s="4"/>
      <c r="S7494" s="21"/>
      <c r="T7494" s="21"/>
      <c r="V7494" s="89"/>
      <c r="Z7494" s="73"/>
      <c r="AA7494" s="73">
        <v>0.0</v>
      </c>
      <c r="AB7494" s="4"/>
      <c r="AC7494" s="74"/>
      <c r="AD7494" s="75"/>
      <c r="AE7494" s="75"/>
      <c r="AF7494" s="76"/>
      <c r="AJ7494" s="90"/>
      <c r="AK7494" s="18"/>
      <c r="AL7494" s="18"/>
      <c r="AT7494" s="18"/>
      <c r="AU7494" s="91"/>
    </row>
    <row r="7495" ht="12.0" customHeight="1">
      <c r="A7495" s="97">
        <v>5905069.0</v>
      </c>
      <c r="B7495" s="92" t="s">
        <v>7999</v>
      </c>
      <c r="C7495" s="93"/>
      <c r="D7495" s="82">
        <v>384.45</v>
      </c>
      <c r="E7495" s="83" t="s">
        <v>245</v>
      </c>
      <c r="F7495" s="127">
        <f t="shared" si="668"/>
        <v>469.029</v>
      </c>
      <c r="G7495" s="95" t="s">
        <v>246</v>
      </c>
      <c r="H7495" s="69"/>
      <c r="I7495" s="208"/>
      <c r="J7495" s="76"/>
      <c r="K7495" s="88"/>
      <c r="N7495" s="18"/>
      <c r="P7495" s="4">
        <v>166.0</v>
      </c>
      <c r="Q7495" s="4"/>
      <c r="R7495" s="4"/>
      <c r="S7495" s="21"/>
      <c r="T7495" s="21"/>
      <c r="V7495" s="89"/>
      <c r="Z7495" s="73"/>
      <c r="AA7495" s="73">
        <v>0.0</v>
      </c>
      <c r="AB7495" s="4"/>
      <c r="AC7495" s="74"/>
      <c r="AD7495" s="75"/>
      <c r="AE7495" s="75"/>
      <c r="AF7495" s="76"/>
      <c r="AJ7495" s="90">
        <v>3503069.0</v>
      </c>
      <c r="AK7495" s="18"/>
      <c r="AL7495" s="18"/>
      <c r="AM7495" s="209"/>
      <c r="AT7495" s="18"/>
      <c r="AU7495" s="91"/>
    </row>
    <row r="7496" ht="12.0" customHeight="1">
      <c r="A7496" s="97">
        <v>5905070.0</v>
      </c>
      <c r="B7496" s="92" t="s">
        <v>8000</v>
      </c>
      <c r="C7496" s="93"/>
      <c r="D7496" s="82">
        <v>384.45</v>
      </c>
      <c r="E7496" s="83" t="s">
        <v>245</v>
      </c>
      <c r="F7496" s="127">
        <f t="shared" si="668"/>
        <v>469.029</v>
      </c>
      <c r="G7496" s="95" t="s">
        <v>246</v>
      </c>
      <c r="H7496" s="69"/>
      <c r="I7496" s="208"/>
      <c r="J7496" s="76"/>
      <c r="K7496" s="88"/>
      <c r="N7496" s="18"/>
      <c r="P7496" s="4">
        <v>166.0</v>
      </c>
      <c r="Q7496" s="4"/>
      <c r="R7496" s="4"/>
      <c r="S7496" s="21"/>
      <c r="T7496" s="21"/>
      <c r="V7496" s="89"/>
      <c r="Z7496" s="73"/>
      <c r="AA7496" s="73">
        <v>0.0</v>
      </c>
      <c r="AB7496" s="4"/>
      <c r="AC7496" s="74"/>
      <c r="AD7496" s="75"/>
      <c r="AE7496" s="75"/>
      <c r="AF7496" s="76"/>
      <c r="AJ7496" s="90">
        <v>3503070.0</v>
      </c>
      <c r="AK7496" s="18"/>
      <c r="AL7496" s="18"/>
      <c r="AM7496" s="209"/>
      <c r="AT7496" s="18"/>
      <c r="AU7496" s="91"/>
    </row>
    <row r="7497" ht="12.0" customHeight="1">
      <c r="A7497" s="97">
        <v>3503071.0</v>
      </c>
      <c r="B7497" s="92" t="s">
        <v>8001</v>
      </c>
      <c r="C7497" s="93"/>
      <c r="D7497" s="82">
        <v>283.45</v>
      </c>
      <c r="E7497" s="83"/>
      <c r="F7497" s="127">
        <f t="shared" si="668"/>
        <v>345.809</v>
      </c>
      <c r="G7497" s="95" t="s">
        <v>246</v>
      </c>
      <c r="H7497" s="69"/>
      <c r="I7497" s="208"/>
      <c r="J7497" s="76"/>
      <c r="K7497" s="88"/>
      <c r="N7497" s="18"/>
      <c r="P7497" s="4">
        <v>166.0</v>
      </c>
      <c r="Q7497" s="4"/>
      <c r="R7497" s="4"/>
      <c r="S7497" s="21"/>
      <c r="T7497" s="21"/>
      <c r="V7497" s="89"/>
      <c r="Z7497" s="73"/>
      <c r="AA7497" s="73">
        <v>0.0</v>
      </c>
      <c r="AB7497" s="4"/>
      <c r="AC7497" s="74"/>
      <c r="AD7497" s="75"/>
      <c r="AE7497" s="75"/>
      <c r="AF7497" s="76"/>
      <c r="AJ7497" s="90"/>
      <c r="AK7497" s="18"/>
      <c r="AL7497" s="18"/>
      <c r="AM7497" s="209"/>
      <c r="AT7497" s="18"/>
      <c r="AU7497" s="91"/>
    </row>
    <row r="7498" ht="12.0" customHeight="1">
      <c r="A7498" s="97">
        <v>5905072.0</v>
      </c>
      <c r="B7498" s="92" t="s">
        <v>8002</v>
      </c>
      <c r="C7498" s="93"/>
      <c r="D7498" s="82">
        <v>384.45</v>
      </c>
      <c r="E7498" s="83" t="s">
        <v>245</v>
      </c>
      <c r="F7498" s="127">
        <f t="shared" si="668"/>
        <v>469.029</v>
      </c>
      <c r="G7498" s="95" t="s">
        <v>246</v>
      </c>
      <c r="H7498" s="69"/>
      <c r="I7498" s="208"/>
      <c r="J7498" s="76"/>
      <c r="K7498" s="88"/>
      <c r="N7498" s="18"/>
      <c r="P7498" s="4">
        <v>166.0</v>
      </c>
      <c r="Q7498" s="4"/>
      <c r="R7498" s="4"/>
      <c r="S7498" s="21"/>
      <c r="T7498" s="21"/>
      <c r="V7498" s="89"/>
      <c r="Z7498" s="73"/>
      <c r="AA7498" s="73">
        <v>0.0</v>
      </c>
      <c r="AB7498" s="4"/>
      <c r="AC7498" s="74"/>
      <c r="AD7498" s="75"/>
      <c r="AE7498" s="75"/>
      <c r="AF7498" s="76"/>
      <c r="AJ7498" s="90">
        <v>3503072.0</v>
      </c>
      <c r="AK7498" s="18"/>
      <c r="AL7498" s="18"/>
      <c r="AM7498" s="209"/>
      <c r="AT7498" s="18"/>
      <c r="AU7498" s="91"/>
    </row>
    <row r="7499" ht="12.0" customHeight="1">
      <c r="A7499" s="97">
        <v>5905073.0</v>
      </c>
      <c r="B7499" s="92" t="s">
        <v>8003</v>
      </c>
      <c r="C7499" s="93"/>
      <c r="D7499" s="82">
        <v>384.45</v>
      </c>
      <c r="E7499" s="83" t="s">
        <v>245</v>
      </c>
      <c r="F7499" s="127">
        <f t="shared" si="668"/>
        <v>469.029</v>
      </c>
      <c r="G7499" s="95" t="s">
        <v>246</v>
      </c>
      <c r="H7499" s="69"/>
      <c r="I7499" s="208"/>
      <c r="J7499" s="76"/>
      <c r="K7499" s="88"/>
      <c r="N7499" s="18"/>
      <c r="P7499" s="4">
        <v>166.0</v>
      </c>
      <c r="Q7499" s="4"/>
      <c r="R7499" s="4"/>
      <c r="S7499" s="21"/>
      <c r="T7499" s="21"/>
      <c r="V7499" s="89"/>
      <c r="Z7499" s="73"/>
      <c r="AA7499" s="73">
        <v>0.0</v>
      </c>
      <c r="AB7499" s="4"/>
      <c r="AC7499" s="74"/>
      <c r="AD7499" s="75"/>
      <c r="AE7499" s="75"/>
      <c r="AF7499" s="76"/>
      <c r="AJ7499" s="90">
        <v>3503073.0</v>
      </c>
      <c r="AK7499" s="18"/>
      <c r="AL7499" s="18"/>
      <c r="AM7499" s="209"/>
      <c r="AT7499" s="18"/>
      <c r="AU7499" s="91"/>
    </row>
    <row r="7500" ht="12.0" customHeight="1">
      <c r="A7500" s="97">
        <v>5905074.0</v>
      </c>
      <c r="B7500" s="92" t="s">
        <v>8004</v>
      </c>
      <c r="C7500" s="93"/>
      <c r="D7500" s="82">
        <v>384.45</v>
      </c>
      <c r="E7500" s="83" t="s">
        <v>245</v>
      </c>
      <c r="F7500" s="127">
        <f t="shared" si="668"/>
        <v>469.029</v>
      </c>
      <c r="G7500" s="95" t="s">
        <v>246</v>
      </c>
      <c r="H7500" s="69"/>
      <c r="I7500" s="208"/>
      <c r="J7500" s="76"/>
      <c r="K7500" s="88"/>
      <c r="N7500" s="18"/>
      <c r="P7500" s="4">
        <v>166.0</v>
      </c>
      <c r="Q7500" s="4"/>
      <c r="R7500" s="4"/>
      <c r="S7500" s="21"/>
      <c r="T7500" s="21"/>
      <c r="V7500" s="89"/>
      <c r="Z7500" s="73"/>
      <c r="AA7500" s="73">
        <v>0.0</v>
      </c>
      <c r="AB7500" s="4"/>
      <c r="AC7500" s="74"/>
      <c r="AD7500" s="75"/>
      <c r="AE7500" s="75"/>
      <c r="AF7500" s="76"/>
      <c r="AJ7500" s="90">
        <v>3503074.0</v>
      </c>
      <c r="AK7500" s="18"/>
      <c r="AL7500" s="18"/>
      <c r="AM7500" s="209"/>
      <c r="AT7500" s="18"/>
      <c r="AU7500" s="91"/>
    </row>
    <row r="7501" ht="12.0" customHeight="1">
      <c r="A7501" s="97">
        <v>3502040.0</v>
      </c>
      <c r="B7501" s="92" t="s">
        <v>8005</v>
      </c>
      <c r="C7501" s="93"/>
      <c r="D7501" s="82">
        <v>437.13</v>
      </c>
      <c r="E7501" s="94"/>
      <c r="F7501" s="84">
        <f t="shared" si="668"/>
        <v>533.2986</v>
      </c>
      <c r="G7501" s="95" t="s">
        <v>246</v>
      </c>
      <c r="H7501" s="69"/>
      <c r="I7501" s="208"/>
      <c r="J7501" s="76"/>
      <c r="K7501" s="88"/>
      <c r="N7501" s="18"/>
      <c r="P7501" s="4">
        <v>166.0</v>
      </c>
      <c r="Q7501" s="4"/>
      <c r="R7501" s="4"/>
      <c r="S7501" s="21"/>
      <c r="T7501" s="21"/>
      <c r="V7501" s="89"/>
      <c r="Z7501" s="73"/>
      <c r="AA7501" s="73">
        <v>14.999508535106969</v>
      </c>
      <c r="AB7501" s="4"/>
      <c r="AC7501" s="74"/>
      <c r="AD7501" s="75"/>
      <c r="AE7501" s="75"/>
      <c r="AF7501" s="76"/>
      <c r="AJ7501" s="90"/>
      <c r="AK7501" s="18"/>
      <c r="AL7501" s="18"/>
      <c r="AT7501" s="18"/>
      <c r="AU7501" s="91"/>
    </row>
    <row r="7502" ht="12.0" customHeight="1">
      <c r="A7502" s="97">
        <v>3502039.0</v>
      </c>
      <c r="B7502" s="92" t="s">
        <v>8006</v>
      </c>
      <c r="C7502" s="93"/>
      <c r="D7502" s="82">
        <v>437.13</v>
      </c>
      <c r="E7502" s="94"/>
      <c r="F7502" s="84">
        <f t="shared" si="668"/>
        <v>533.2986</v>
      </c>
      <c r="G7502" s="95" t="s">
        <v>246</v>
      </c>
      <c r="H7502" s="69"/>
      <c r="I7502" s="208"/>
      <c r="J7502" s="76"/>
      <c r="K7502" s="88"/>
      <c r="N7502" s="18"/>
      <c r="P7502" s="4">
        <v>166.0</v>
      </c>
      <c r="Q7502" s="4"/>
      <c r="R7502" s="4"/>
      <c r="S7502" s="21"/>
      <c r="T7502" s="21"/>
      <c r="V7502" s="89"/>
      <c r="Z7502" s="73"/>
      <c r="AA7502" s="73">
        <v>14.999508535106969</v>
      </c>
      <c r="AB7502" s="4"/>
      <c r="AC7502" s="74"/>
      <c r="AD7502" s="75"/>
      <c r="AE7502" s="75"/>
      <c r="AF7502" s="76"/>
      <c r="AJ7502" s="90"/>
      <c r="AK7502" s="18"/>
      <c r="AL7502" s="18"/>
      <c r="AT7502" s="18"/>
      <c r="AU7502" s="91"/>
    </row>
    <row r="7503" ht="12.0" customHeight="1">
      <c r="A7503" s="97">
        <v>3502042.0</v>
      </c>
      <c r="B7503" s="92" t="s">
        <v>8007</v>
      </c>
      <c r="C7503" s="93"/>
      <c r="D7503" s="82">
        <v>437.13</v>
      </c>
      <c r="E7503" s="94"/>
      <c r="F7503" s="84">
        <f t="shared" si="668"/>
        <v>533.2986</v>
      </c>
      <c r="G7503" s="95" t="s">
        <v>246</v>
      </c>
      <c r="H7503" s="69"/>
      <c r="I7503" s="208"/>
      <c r="J7503" s="76"/>
      <c r="K7503" s="88"/>
      <c r="N7503" s="18"/>
      <c r="P7503" s="4">
        <v>166.0</v>
      </c>
      <c r="Q7503" s="4"/>
      <c r="R7503" s="4"/>
      <c r="S7503" s="21"/>
      <c r="T7503" s="21"/>
      <c r="V7503" s="89"/>
      <c r="Z7503" s="73"/>
      <c r="AA7503" s="73">
        <v>14.999508535106969</v>
      </c>
      <c r="AB7503" s="4"/>
      <c r="AC7503" s="74"/>
      <c r="AD7503" s="75"/>
      <c r="AE7503" s="75"/>
      <c r="AF7503" s="76"/>
      <c r="AJ7503" s="90"/>
      <c r="AK7503" s="18"/>
      <c r="AL7503" s="18"/>
      <c r="AT7503" s="18"/>
      <c r="AU7503" s="91"/>
    </row>
    <row r="7504" ht="12.0" customHeight="1">
      <c r="A7504" s="97">
        <v>3502043.0</v>
      </c>
      <c r="B7504" s="92" t="s">
        <v>8008</v>
      </c>
      <c r="C7504" s="93"/>
      <c r="D7504" s="82">
        <v>333.04</v>
      </c>
      <c r="E7504" s="83" t="s">
        <v>372</v>
      </c>
      <c r="F7504" s="127">
        <f t="shared" si="668"/>
        <v>406.3088</v>
      </c>
      <c r="G7504" s="95" t="s">
        <v>246</v>
      </c>
      <c r="H7504" s="69"/>
      <c r="I7504" s="208"/>
      <c r="J7504" s="76"/>
      <c r="K7504" s="88"/>
      <c r="N7504" s="18"/>
      <c r="P7504" s="4">
        <v>166.0</v>
      </c>
      <c r="Q7504" s="4"/>
      <c r="R7504" s="4"/>
      <c r="S7504" s="21"/>
      <c r="T7504" s="21"/>
      <c r="V7504" s="89"/>
      <c r="Z7504" s="73"/>
      <c r="AA7504" s="73">
        <v>0.0</v>
      </c>
      <c r="AB7504" s="4"/>
      <c r="AC7504" s="74"/>
      <c r="AD7504" s="75"/>
      <c r="AE7504" s="75"/>
      <c r="AF7504" s="76"/>
      <c r="AJ7504" s="90"/>
      <c r="AK7504" s="18"/>
      <c r="AL7504" s="18"/>
      <c r="AM7504" s="209"/>
      <c r="AT7504" s="18"/>
      <c r="AU7504" s="91"/>
    </row>
    <row r="7505" ht="12.0" customHeight="1">
      <c r="A7505" s="97">
        <v>3502041.0</v>
      </c>
      <c r="B7505" s="92" t="s">
        <v>8009</v>
      </c>
      <c r="C7505" s="93"/>
      <c r="D7505" s="82">
        <v>437.13</v>
      </c>
      <c r="E7505" s="94"/>
      <c r="F7505" s="84">
        <f t="shared" si="668"/>
        <v>533.2986</v>
      </c>
      <c r="G7505" s="95" t="s">
        <v>246</v>
      </c>
      <c r="H7505" s="69"/>
      <c r="I7505" s="208"/>
      <c r="J7505" s="76"/>
      <c r="K7505" s="88"/>
      <c r="N7505" s="18"/>
      <c r="P7505" s="4">
        <v>166.0</v>
      </c>
      <c r="Q7505" s="4"/>
      <c r="R7505" s="4"/>
      <c r="S7505" s="21"/>
      <c r="T7505" s="21"/>
      <c r="V7505" s="89"/>
      <c r="Z7505" s="73"/>
      <c r="AA7505" s="73">
        <v>14.999508535106969</v>
      </c>
      <c r="AB7505" s="4"/>
      <c r="AC7505" s="74"/>
      <c r="AD7505" s="75"/>
      <c r="AE7505" s="75"/>
      <c r="AF7505" s="76"/>
      <c r="AJ7505" s="90"/>
      <c r="AK7505" s="18"/>
      <c r="AL7505" s="18"/>
      <c r="AT7505" s="18"/>
      <c r="AU7505" s="91"/>
    </row>
    <row r="7506" ht="12.0" customHeight="1">
      <c r="A7506" s="97">
        <v>3501061.0</v>
      </c>
      <c r="B7506" s="92" t="s">
        <v>8010</v>
      </c>
      <c r="C7506" s="93"/>
      <c r="D7506" s="82">
        <v>390.13</v>
      </c>
      <c r="E7506" s="94"/>
      <c r="F7506" s="127">
        <f t="shared" si="668"/>
        <v>475.9586</v>
      </c>
      <c r="G7506" s="95" t="s">
        <v>246</v>
      </c>
      <c r="H7506" s="69"/>
      <c r="I7506" s="208"/>
      <c r="J7506" s="76"/>
      <c r="K7506" s="88"/>
      <c r="N7506" s="18"/>
      <c r="P7506" s="4">
        <v>166.0</v>
      </c>
      <c r="Q7506" s="4"/>
      <c r="R7506" s="4"/>
      <c r="S7506" s="21"/>
      <c r="T7506" s="21"/>
      <c r="V7506" s="89"/>
      <c r="Z7506" s="73"/>
      <c r="AA7506" s="73">
        <v>0.0</v>
      </c>
      <c r="AB7506" s="4"/>
      <c r="AC7506" s="74"/>
      <c r="AD7506" s="75"/>
      <c r="AE7506" s="75"/>
      <c r="AF7506" s="76"/>
      <c r="AJ7506" s="90"/>
      <c r="AK7506" s="18"/>
      <c r="AL7506" s="18"/>
      <c r="AM7506" s="209"/>
      <c r="AT7506" s="18"/>
      <c r="AU7506" s="91"/>
    </row>
    <row r="7507" ht="12.0" customHeight="1">
      <c r="A7507" s="97">
        <v>3501062.0</v>
      </c>
      <c r="B7507" s="92" t="s">
        <v>8011</v>
      </c>
      <c r="C7507" s="93"/>
      <c r="D7507" s="82">
        <v>390.13</v>
      </c>
      <c r="E7507" s="94"/>
      <c r="F7507" s="127">
        <f t="shared" si="668"/>
        <v>475.9586</v>
      </c>
      <c r="G7507" s="95" t="s">
        <v>246</v>
      </c>
      <c r="H7507" s="69"/>
      <c r="I7507" s="208"/>
      <c r="J7507" s="76"/>
      <c r="K7507" s="88"/>
      <c r="N7507" s="18"/>
      <c r="P7507" s="4">
        <v>166.0</v>
      </c>
      <c r="Q7507" s="4"/>
      <c r="R7507" s="4"/>
      <c r="S7507" s="21"/>
      <c r="T7507" s="21"/>
      <c r="V7507" s="89"/>
      <c r="Z7507" s="73"/>
      <c r="AA7507" s="73">
        <v>0.0</v>
      </c>
      <c r="AB7507" s="4"/>
      <c r="AC7507" s="74"/>
      <c r="AD7507" s="75"/>
      <c r="AE7507" s="75"/>
      <c r="AF7507" s="76"/>
      <c r="AJ7507" s="90"/>
      <c r="AK7507" s="18"/>
      <c r="AL7507" s="18"/>
      <c r="AM7507" s="209"/>
      <c r="AT7507" s="18"/>
      <c r="AU7507" s="91"/>
    </row>
    <row r="7508" ht="12.0" customHeight="1">
      <c r="A7508" s="97">
        <v>3501063.0</v>
      </c>
      <c r="B7508" s="92" t="s">
        <v>8012</v>
      </c>
      <c r="C7508" s="93"/>
      <c r="D7508" s="82">
        <v>390.13</v>
      </c>
      <c r="E7508" s="94"/>
      <c r="F7508" s="127">
        <f t="shared" si="668"/>
        <v>475.9586</v>
      </c>
      <c r="G7508" s="95" t="s">
        <v>246</v>
      </c>
      <c r="H7508" s="69"/>
      <c r="I7508" s="208"/>
      <c r="J7508" s="76"/>
      <c r="K7508" s="88"/>
      <c r="N7508" s="18"/>
      <c r="P7508" s="4">
        <v>166.0</v>
      </c>
      <c r="Q7508" s="4"/>
      <c r="R7508" s="4"/>
      <c r="S7508" s="21"/>
      <c r="T7508" s="21"/>
      <c r="V7508" s="89"/>
      <c r="Z7508" s="73"/>
      <c r="AA7508" s="73">
        <v>0.0</v>
      </c>
      <c r="AB7508" s="4"/>
      <c r="AC7508" s="74"/>
      <c r="AD7508" s="75"/>
      <c r="AE7508" s="75"/>
      <c r="AF7508" s="76"/>
      <c r="AJ7508" s="90"/>
      <c r="AK7508" s="18"/>
      <c r="AL7508" s="18"/>
      <c r="AM7508" s="209"/>
      <c r="AT7508" s="18"/>
      <c r="AU7508" s="91"/>
    </row>
    <row r="7509" ht="12.0" customHeight="1">
      <c r="A7509" s="97">
        <v>3501064.0</v>
      </c>
      <c r="B7509" s="92" t="s">
        <v>8013</v>
      </c>
      <c r="C7509" s="93"/>
      <c r="D7509" s="82">
        <v>390.13</v>
      </c>
      <c r="E7509" s="94"/>
      <c r="F7509" s="127">
        <f t="shared" si="668"/>
        <v>475.9586</v>
      </c>
      <c r="G7509" s="95" t="s">
        <v>246</v>
      </c>
      <c r="H7509" s="69"/>
      <c r="I7509" s="208"/>
      <c r="J7509" s="76"/>
      <c r="K7509" s="88"/>
      <c r="N7509" s="18"/>
      <c r="P7509" s="4">
        <v>166.0</v>
      </c>
      <c r="Q7509" s="4"/>
      <c r="R7509" s="4"/>
      <c r="S7509" s="21"/>
      <c r="T7509" s="21"/>
      <c r="V7509" s="89"/>
      <c r="Z7509" s="73"/>
      <c r="AA7509" s="73">
        <v>0.0</v>
      </c>
      <c r="AB7509" s="4"/>
      <c r="AC7509" s="74"/>
      <c r="AD7509" s="75"/>
      <c r="AE7509" s="75"/>
      <c r="AF7509" s="76"/>
      <c r="AJ7509" s="90"/>
      <c r="AK7509" s="18"/>
      <c r="AL7509" s="18"/>
      <c r="AM7509" s="209"/>
      <c r="AT7509" s="18"/>
      <c r="AU7509" s="91"/>
    </row>
    <row r="7510" ht="12.0" customHeight="1">
      <c r="A7510" s="97">
        <v>3501066.0</v>
      </c>
      <c r="B7510" s="92" t="s">
        <v>8014</v>
      </c>
      <c r="C7510" s="93"/>
      <c r="D7510" s="82">
        <v>390.13</v>
      </c>
      <c r="E7510" s="94"/>
      <c r="F7510" s="127">
        <f t="shared" si="668"/>
        <v>475.9586</v>
      </c>
      <c r="G7510" s="95" t="s">
        <v>246</v>
      </c>
      <c r="H7510" s="69"/>
      <c r="I7510" s="208"/>
      <c r="J7510" s="76"/>
      <c r="K7510" s="88"/>
      <c r="N7510" s="18"/>
      <c r="P7510" s="4">
        <v>166.0</v>
      </c>
      <c r="Q7510" s="4"/>
      <c r="R7510" s="4"/>
      <c r="S7510" s="21"/>
      <c r="T7510" s="21"/>
      <c r="V7510" s="89"/>
      <c r="Z7510" s="73"/>
      <c r="AA7510" s="73">
        <v>0.0</v>
      </c>
      <c r="AB7510" s="4"/>
      <c r="AC7510" s="74"/>
      <c r="AD7510" s="75"/>
      <c r="AE7510" s="75"/>
      <c r="AF7510" s="76"/>
      <c r="AJ7510" s="90"/>
      <c r="AK7510" s="18"/>
      <c r="AL7510" s="18"/>
      <c r="AM7510" s="209"/>
      <c r="AT7510" s="18"/>
      <c r="AU7510" s="91"/>
    </row>
    <row r="7511" ht="12.0" customHeight="1">
      <c r="A7511" s="97">
        <v>3501067.0</v>
      </c>
      <c r="B7511" s="92" t="s">
        <v>8015</v>
      </c>
      <c r="C7511" s="93"/>
      <c r="D7511" s="82">
        <v>390.13</v>
      </c>
      <c r="E7511" s="94"/>
      <c r="F7511" s="127">
        <f t="shared" si="668"/>
        <v>475.9586</v>
      </c>
      <c r="G7511" s="95" t="s">
        <v>246</v>
      </c>
      <c r="H7511" s="69"/>
      <c r="I7511" s="208"/>
      <c r="J7511" s="76"/>
      <c r="K7511" s="88"/>
      <c r="N7511" s="18"/>
      <c r="P7511" s="4">
        <v>166.0</v>
      </c>
      <c r="Q7511" s="4"/>
      <c r="R7511" s="4"/>
      <c r="S7511" s="21"/>
      <c r="T7511" s="21"/>
      <c r="V7511" s="89"/>
      <c r="Z7511" s="73"/>
      <c r="AA7511" s="73">
        <v>0.0</v>
      </c>
      <c r="AB7511" s="4"/>
      <c r="AC7511" s="74"/>
      <c r="AD7511" s="75"/>
      <c r="AE7511" s="75"/>
      <c r="AF7511" s="76"/>
      <c r="AJ7511" s="90"/>
      <c r="AK7511" s="18"/>
      <c r="AL7511" s="18"/>
      <c r="AM7511" s="209"/>
      <c r="AT7511" s="18"/>
      <c r="AU7511" s="91"/>
    </row>
    <row r="7512" ht="12.0" customHeight="1">
      <c r="A7512" s="97">
        <v>3501068.0</v>
      </c>
      <c r="B7512" s="92" t="s">
        <v>8016</v>
      </c>
      <c r="C7512" s="93"/>
      <c r="D7512" s="82">
        <v>390.13</v>
      </c>
      <c r="E7512" s="94"/>
      <c r="F7512" s="127">
        <f t="shared" si="668"/>
        <v>475.9586</v>
      </c>
      <c r="G7512" s="95" t="s">
        <v>246</v>
      </c>
      <c r="H7512" s="69"/>
      <c r="I7512" s="208"/>
      <c r="J7512" s="76"/>
      <c r="K7512" s="88"/>
      <c r="N7512" s="18"/>
      <c r="P7512" s="4">
        <v>166.0</v>
      </c>
      <c r="Q7512" s="4"/>
      <c r="R7512" s="4"/>
      <c r="S7512" s="21"/>
      <c r="T7512" s="21"/>
      <c r="V7512" s="89"/>
      <c r="Z7512" s="73"/>
      <c r="AA7512" s="73">
        <v>0.0</v>
      </c>
      <c r="AB7512" s="4"/>
      <c r="AC7512" s="74"/>
      <c r="AD7512" s="75"/>
      <c r="AE7512" s="75"/>
      <c r="AF7512" s="76"/>
      <c r="AJ7512" s="90"/>
      <c r="AK7512" s="18"/>
      <c r="AL7512" s="18"/>
      <c r="AM7512" s="209"/>
      <c r="AT7512" s="18"/>
      <c r="AU7512" s="91"/>
    </row>
    <row r="7513" ht="12.0" customHeight="1">
      <c r="A7513" s="97">
        <v>3501069.0</v>
      </c>
      <c r="B7513" s="92" t="s">
        <v>8017</v>
      </c>
      <c r="C7513" s="93"/>
      <c r="D7513" s="82">
        <v>390.13</v>
      </c>
      <c r="E7513" s="94"/>
      <c r="F7513" s="127">
        <f t="shared" si="668"/>
        <v>475.9586</v>
      </c>
      <c r="G7513" s="95" t="s">
        <v>246</v>
      </c>
      <c r="H7513" s="69"/>
      <c r="I7513" s="208"/>
      <c r="J7513" s="76"/>
      <c r="K7513" s="88"/>
      <c r="N7513" s="18"/>
      <c r="P7513" s="4">
        <v>166.0</v>
      </c>
      <c r="Q7513" s="4"/>
      <c r="R7513" s="4"/>
      <c r="S7513" s="21"/>
      <c r="T7513" s="21"/>
      <c r="V7513" s="89"/>
      <c r="Z7513" s="73"/>
      <c r="AA7513" s="73">
        <v>0.0</v>
      </c>
      <c r="AB7513" s="4"/>
      <c r="AC7513" s="74"/>
      <c r="AD7513" s="75"/>
      <c r="AE7513" s="75"/>
      <c r="AF7513" s="76"/>
      <c r="AJ7513" s="90"/>
      <c r="AK7513" s="18"/>
      <c r="AL7513" s="18"/>
      <c r="AM7513" s="209"/>
      <c r="AT7513" s="18"/>
      <c r="AU7513" s="91"/>
    </row>
    <row r="7514" ht="12.0" customHeight="1">
      <c r="A7514" s="97">
        <v>3503067.0</v>
      </c>
      <c r="B7514" s="92" t="s">
        <v>8018</v>
      </c>
      <c r="C7514" s="93"/>
      <c r="D7514" s="82">
        <v>283.45</v>
      </c>
      <c r="E7514" s="83" t="s">
        <v>245</v>
      </c>
      <c r="F7514" s="127">
        <f t="shared" si="668"/>
        <v>345.809</v>
      </c>
      <c r="G7514" s="95" t="s">
        <v>246</v>
      </c>
      <c r="H7514" s="69"/>
      <c r="I7514" s="208"/>
      <c r="J7514" s="76"/>
      <c r="K7514" s="88"/>
      <c r="N7514" s="18"/>
      <c r="P7514" s="4">
        <v>166.0</v>
      </c>
      <c r="Q7514" s="4"/>
      <c r="R7514" s="4"/>
      <c r="S7514" s="21"/>
      <c r="T7514" s="21"/>
      <c r="V7514" s="89"/>
      <c r="Z7514" s="73"/>
      <c r="AA7514" s="73">
        <v>0.0</v>
      </c>
      <c r="AB7514" s="4"/>
      <c r="AC7514" s="74"/>
      <c r="AD7514" s="75"/>
      <c r="AE7514" s="75"/>
      <c r="AF7514" s="76"/>
      <c r="AJ7514" s="90"/>
      <c r="AK7514" s="18"/>
      <c r="AL7514" s="18"/>
      <c r="AM7514" s="209"/>
      <c r="AT7514" s="18"/>
      <c r="AU7514" s="91"/>
    </row>
    <row r="7515" ht="12.0" customHeight="1">
      <c r="A7515" s="97">
        <v>3503068.0</v>
      </c>
      <c r="B7515" s="92" t="s">
        <v>8019</v>
      </c>
      <c r="C7515" s="93"/>
      <c r="D7515" s="82">
        <v>283.45</v>
      </c>
      <c r="E7515" s="83" t="s">
        <v>245</v>
      </c>
      <c r="F7515" s="127">
        <f t="shared" si="668"/>
        <v>345.809</v>
      </c>
      <c r="G7515" s="95" t="s">
        <v>246</v>
      </c>
      <c r="H7515" s="69"/>
      <c r="I7515" s="208"/>
      <c r="J7515" s="76"/>
      <c r="K7515" s="88"/>
      <c r="N7515" s="18"/>
      <c r="P7515" s="4">
        <v>166.0</v>
      </c>
      <c r="Q7515" s="4"/>
      <c r="R7515" s="4"/>
      <c r="S7515" s="21"/>
      <c r="T7515" s="21"/>
      <c r="V7515" s="89"/>
      <c r="Z7515" s="73"/>
      <c r="AA7515" s="73">
        <v>0.0</v>
      </c>
      <c r="AB7515" s="4"/>
      <c r="AC7515" s="74"/>
      <c r="AD7515" s="75"/>
      <c r="AE7515" s="75"/>
      <c r="AF7515" s="76"/>
      <c r="AJ7515" s="90"/>
      <c r="AK7515" s="18"/>
      <c r="AL7515" s="18"/>
      <c r="AM7515" s="209"/>
      <c r="AT7515" s="18"/>
      <c r="AU7515" s="91"/>
    </row>
    <row r="7516" ht="12.0" customHeight="1">
      <c r="A7516" s="115">
        <v>3401058.0</v>
      </c>
      <c r="B7516" s="92" t="s">
        <v>8028</v>
      </c>
      <c r="C7516" s="93"/>
      <c r="D7516" s="82">
        <v>2065.53</v>
      </c>
      <c r="E7516" s="83" t="s">
        <v>372</v>
      </c>
      <c r="F7516" s="127">
        <f t="shared" si="668"/>
        <v>2519.9466</v>
      </c>
      <c r="G7516" s="95" t="s">
        <v>246</v>
      </c>
      <c r="H7516" s="69"/>
      <c r="I7516" s="208"/>
      <c r="J7516" s="76"/>
      <c r="K7516" s="88"/>
      <c r="N7516" s="18"/>
      <c r="P7516" s="4">
        <v>165.0</v>
      </c>
      <c r="Q7516" s="4"/>
      <c r="R7516" s="4"/>
      <c r="S7516" s="21"/>
      <c r="T7516" s="21"/>
      <c r="V7516" s="89"/>
      <c r="Z7516" s="73"/>
      <c r="AA7516" s="73">
        <v>9.999684870639399</v>
      </c>
      <c r="AB7516" s="4"/>
      <c r="AC7516" s="74"/>
      <c r="AD7516" s="75"/>
      <c r="AE7516" s="75"/>
      <c r="AF7516" s="76"/>
      <c r="AJ7516" s="90"/>
      <c r="AK7516" s="18"/>
      <c r="AL7516" s="18"/>
      <c r="AT7516" s="18"/>
      <c r="AU7516" s="91"/>
    </row>
    <row r="7517" ht="12.0" customHeight="1">
      <c r="A7517" s="115">
        <v>3401059.0</v>
      </c>
      <c r="B7517" s="92" t="s">
        <v>8029</v>
      </c>
      <c r="C7517" s="93"/>
      <c r="D7517" s="82">
        <v>2065.53</v>
      </c>
      <c r="E7517" s="94" t="s">
        <v>372</v>
      </c>
      <c r="F7517" s="127">
        <f t="shared" si="668"/>
        <v>2519.9466</v>
      </c>
      <c r="G7517" s="95" t="s">
        <v>246</v>
      </c>
      <c r="H7517" s="69"/>
      <c r="I7517" s="208"/>
      <c r="J7517" s="76"/>
      <c r="K7517" s="88"/>
      <c r="N7517" s="18"/>
      <c r="P7517" s="4">
        <v>165.0</v>
      </c>
      <c r="Q7517" s="4"/>
      <c r="R7517" s="4"/>
      <c r="S7517" s="21"/>
      <c r="T7517" s="21"/>
      <c r="V7517" s="89"/>
      <c r="Z7517" s="73"/>
      <c r="AA7517" s="73">
        <v>9.999807461508354</v>
      </c>
      <c r="AB7517" s="4"/>
      <c r="AC7517" s="74"/>
      <c r="AD7517" s="75"/>
      <c r="AE7517" s="75"/>
      <c r="AF7517" s="76"/>
      <c r="AJ7517" s="90"/>
      <c r="AK7517" s="18"/>
      <c r="AL7517" s="18"/>
      <c r="AT7517" s="18"/>
      <c r="AU7517" s="91"/>
    </row>
    <row r="7518" ht="12.0" customHeight="1">
      <c r="A7518" s="115">
        <v>3401060.0</v>
      </c>
      <c r="B7518" s="92" t="s">
        <v>8030</v>
      </c>
      <c r="C7518" s="93"/>
      <c r="D7518" s="82">
        <v>2271.5</v>
      </c>
      <c r="E7518" s="94"/>
      <c r="F7518" s="127">
        <f t="shared" si="668"/>
        <v>2771.23</v>
      </c>
      <c r="G7518" s="95" t="s">
        <v>246</v>
      </c>
      <c r="H7518" s="69"/>
      <c r="I7518" s="208"/>
      <c r="J7518" s="76"/>
      <c r="K7518" s="88"/>
      <c r="N7518" s="18"/>
      <c r="P7518" s="4">
        <v>165.0</v>
      </c>
      <c r="Q7518" s="4"/>
      <c r="R7518" s="4"/>
      <c r="S7518" s="21"/>
      <c r="T7518" s="21"/>
      <c r="V7518" s="89"/>
      <c r="Z7518" s="73"/>
      <c r="AA7518" s="73">
        <v>10.0001190490363</v>
      </c>
      <c r="AB7518" s="4"/>
      <c r="AC7518" s="74"/>
      <c r="AD7518" s="75"/>
      <c r="AE7518" s="75"/>
      <c r="AF7518" s="76"/>
      <c r="AJ7518" s="90"/>
      <c r="AK7518" s="18"/>
      <c r="AL7518" s="18"/>
      <c r="AT7518" s="18"/>
      <c r="AU7518" s="91"/>
    </row>
    <row r="7519" ht="12.0" customHeight="1">
      <c r="A7519" s="115">
        <v>3401057.0</v>
      </c>
      <c r="B7519" s="92" t="s">
        <v>8031</v>
      </c>
      <c r="C7519" s="93"/>
      <c r="D7519" s="82">
        <v>2271.5</v>
      </c>
      <c r="E7519" s="94"/>
      <c r="F7519" s="127">
        <f t="shared" si="668"/>
        <v>2771.23</v>
      </c>
      <c r="G7519" s="95" t="s">
        <v>246</v>
      </c>
      <c r="H7519" s="69"/>
      <c r="I7519" s="208"/>
      <c r="J7519" s="76"/>
      <c r="K7519" s="88"/>
      <c r="N7519" s="18"/>
      <c r="P7519" s="4">
        <v>165.0</v>
      </c>
      <c r="Q7519" s="4"/>
      <c r="R7519" s="4"/>
      <c r="S7519" s="21"/>
      <c r="T7519" s="21"/>
      <c r="V7519" s="89"/>
      <c r="Z7519" s="73"/>
      <c r="AA7519" s="73">
        <v>10.0001190490363</v>
      </c>
      <c r="AB7519" s="4"/>
      <c r="AC7519" s="74"/>
      <c r="AD7519" s="75"/>
      <c r="AE7519" s="75"/>
      <c r="AF7519" s="76"/>
      <c r="AJ7519" s="90"/>
      <c r="AK7519" s="18"/>
      <c r="AL7519" s="18"/>
      <c r="AT7519" s="18"/>
      <c r="AU7519" s="91"/>
    </row>
    <row r="7520" ht="12.0" customHeight="1">
      <c r="A7520" s="97"/>
      <c r="B7520" s="92" t="s">
        <v>7896</v>
      </c>
      <c r="C7520" s="93"/>
      <c r="D7520" s="82"/>
      <c r="E7520" s="94"/>
      <c r="F7520" s="84"/>
      <c r="G7520" s="95" t="s">
        <v>246</v>
      </c>
      <c r="H7520" s="69"/>
      <c r="I7520" s="208"/>
      <c r="J7520" s="76"/>
      <c r="K7520" s="88"/>
      <c r="N7520" s="18"/>
      <c r="P7520" s="4"/>
      <c r="Q7520" s="4"/>
      <c r="R7520" s="4"/>
      <c r="S7520" s="21"/>
      <c r="T7520" s="21"/>
      <c r="V7520" s="89"/>
      <c r="Z7520" s="73"/>
      <c r="AA7520" s="73"/>
      <c r="AB7520" s="4"/>
      <c r="AC7520" s="74"/>
      <c r="AD7520" s="75"/>
      <c r="AE7520" s="75"/>
      <c r="AF7520" s="76"/>
      <c r="AJ7520" s="90"/>
      <c r="AK7520" s="18"/>
      <c r="AL7520" s="18"/>
      <c r="AT7520" s="18"/>
      <c r="AU7520" s="91"/>
    </row>
    <row r="7521" ht="12.0" customHeight="1">
      <c r="A7521" s="97">
        <v>2701046.0</v>
      </c>
      <c r="B7521" s="92" t="s">
        <v>7957</v>
      </c>
      <c r="C7521" s="93"/>
      <c r="D7521" s="82">
        <v>203.84</v>
      </c>
      <c r="E7521" s="94"/>
      <c r="F7521" s="84">
        <f t="shared" ref="F7521:F7557" si="669">D7521*1.22</f>
        <v>248.6848</v>
      </c>
      <c r="G7521" s="95" t="s">
        <v>246</v>
      </c>
      <c r="H7521" s="69"/>
      <c r="I7521" s="208"/>
      <c r="J7521" s="76"/>
      <c r="K7521" s="88"/>
      <c r="N7521" s="18"/>
      <c r="P7521" s="4">
        <v>166.0</v>
      </c>
      <c r="Q7521" s="4"/>
      <c r="R7521" s="4"/>
      <c r="S7521" s="21"/>
      <c r="T7521" s="21"/>
      <c r="V7521" s="89"/>
      <c r="Z7521" s="73"/>
      <c r="AA7521" s="73">
        <v>0.0</v>
      </c>
      <c r="AB7521" s="4"/>
      <c r="AC7521" s="74"/>
      <c r="AD7521" s="75"/>
      <c r="AE7521" s="75"/>
      <c r="AF7521" s="76"/>
      <c r="AJ7521" s="90"/>
      <c r="AK7521" s="18"/>
      <c r="AL7521" s="18"/>
      <c r="AT7521" s="18"/>
      <c r="AU7521" s="91"/>
    </row>
    <row r="7522" ht="12.0" customHeight="1">
      <c r="A7522" s="97">
        <v>2701005.0</v>
      </c>
      <c r="B7522" s="92" t="s">
        <v>7958</v>
      </c>
      <c r="C7522" s="93"/>
      <c r="D7522" s="82">
        <v>203.84</v>
      </c>
      <c r="E7522" s="94"/>
      <c r="F7522" s="84">
        <f t="shared" si="669"/>
        <v>248.6848</v>
      </c>
      <c r="G7522" s="95" t="s">
        <v>246</v>
      </c>
      <c r="H7522" s="69"/>
      <c r="I7522" s="208"/>
      <c r="J7522" s="76"/>
      <c r="K7522" s="88"/>
      <c r="N7522" s="18"/>
      <c r="P7522" s="4">
        <v>166.0</v>
      </c>
      <c r="Q7522" s="4"/>
      <c r="R7522" s="4"/>
      <c r="S7522" s="21"/>
      <c r="T7522" s="21"/>
      <c r="V7522" s="89"/>
      <c r="Z7522" s="73"/>
      <c r="AA7522" s="73">
        <v>0.0</v>
      </c>
      <c r="AB7522" s="4"/>
      <c r="AC7522" s="74"/>
      <c r="AD7522" s="75"/>
      <c r="AE7522" s="75"/>
      <c r="AF7522" s="76"/>
      <c r="AJ7522" s="90"/>
      <c r="AK7522" s="18"/>
      <c r="AL7522" s="18"/>
      <c r="AT7522" s="18"/>
      <c r="AU7522" s="91"/>
    </row>
    <row r="7523" ht="12.0" customHeight="1">
      <c r="A7523" s="97">
        <v>2701055.0</v>
      </c>
      <c r="B7523" s="92" t="s">
        <v>7959</v>
      </c>
      <c r="C7523" s="93"/>
      <c r="D7523" s="82">
        <v>218.12</v>
      </c>
      <c r="E7523" s="94"/>
      <c r="F7523" s="84">
        <f t="shared" si="669"/>
        <v>266.1064</v>
      </c>
      <c r="G7523" s="95" t="s">
        <v>246</v>
      </c>
      <c r="H7523" s="69"/>
      <c r="I7523" s="208"/>
      <c r="J7523" s="76"/>
      <c r="K7523" s="88"/>
      <c r="N7523" s="18"/>
      <c r="P7523" s="4">
        <v>166.0</v>
      </c>
      <c r="Q7523" s="4"/>
      <c r="R7523" s="4"/>
      <c r="S7523" s="21"/>
      <c r="T7523" s="21"/>
      <c r="V7523" s="89"/>
      <c r="Z7523" s="73"/>
      <c r="AA7523" s="73">
        <v>0.0</v>
      </c>
      <c r="AB7523" s="4"/>
      <c r="AC7523" s="74"/>
      <c r="AD7523" s="75"/>
      <c r="AE7523" s="75"/>
      <c r="AF7523" s="76"/>
      <c r="AJ7523" s="90"/>
      <c r="AK7523" s="18"/>
      <c r="AL7523" s="18"/>
      <c r="AT7523" s="18"/>
      <c r="AU7523" s="91"/>
    </row>
    <row r="7524" ht="12.0" customHeight="1">
      <c r="A7524" s="97">
        <v>2701010.0</v>
      </c>
      <c r="B7524" s="92" t="s">
        <v>7960</v>
      </c>
      <c r="C7524" s="93"/>
      <c r="D7524" s="82">
        <v>203.84</v>
      </c>
      <c r="E7524" s="94"/>
      <c r="F7524" s="84">
        <f t="shared" si="669"/>
        <v>248.6848</v>
      </c>
      <c r="G7524" s="95" t="s">
        <v>246</v>
      </c>
      <c r="H7524" s="69"/>
      <c r="I7524" s="208"/>
      <c r="J7524" s="76"/>
      <c r="K7524" s="88"/>
      <c r="N7524" s="18"/>
      <c r="P7524" s="4">
        <v>166.0</v>
      </c>
      <c r="Q7524" s="4"/>
      <c r="R7524" s="4"/>
      <c r="S7524" s="21"/>
      <c r="T7524" s="21"/>
      <c r="V7524" s="89"/>
      <c r="Z7524" s="73"/>
      <c r="AA7524" s="73">
        <v>0.0</v>
      </c>
      <c r="AB7524" s="4"/>
      <c r="AC7524" s="74"/>
      <c r="AD7524" s="75"/>
      <c r="AE7524" s="75"/>
      <c r="AF7524" s="76"/>
      <c r="AJ7524" s="90"/>
      <c r="AK7524" s="18"/>
      <c r="AL7524" s="18"/>
      <c r="AT7524" s="18"/>
      <c r="AU7524" s="91"/>
    </row>
    <row r="7525" ht="12.0" customHeight="1">
      <c r="A7525" s="97">
        <v>2701001.0</v>
      </c>
      <c r="B7525" s="92" t="s">
        <v>7961</v>
      </c>
      <c r="C7525" s="93"/>
      <c r="D7525" s="82">
        <v>229.65</v>
      </c>
      <c r="E7525" s="94" t="s">
        <v>372</v>
      </c>
      <c r="F7525" s="84">
        <f t="shared" si="669"/>
        <v>280.173</v>
      </c>
      <c r="G7525" s="95" t="s">
        <v>246</v>
      </c>
      <c r="H7525" s="69"/>
      <c r="I7525" s="208"/>
      <c r="J7525" s="76"/>
      <c r="K7525" s="88"/>
      <c r="N7525" s="18"/>
      <c r="P7525" s="4">
        <v>166.0</v>
      </c>
      <c r="Q7525" s="4"/>
      <c r="R7525" s="4"/>
      <c r="S7525" s="21"/>
      <c r="T7525" s="21"/>
      <c r="V7525" s="89"/>
      <c r="Z7525" s="73"/>
      <c r="AA7525" s="73">
        <v>0.0</v>
      </c>
      <c r="AB7525" s="4"/>
      <c r="AC7525" s="74"/>
      <c r="AD7525" s="75"/>
      <c r="AE7525" s="75"/>
      <c r="AF7525" s="76"/>
      <c r="AJ7525" s="90"/>
      <c r="AK7525" s="18"/>
      <c r="AL7525" s="18"/>
      <c r="AT7525" s="18"/>
      <c r="AU7525" s="91"/>
    </row>
    <row r="7526" ht="12.0" customHeight="1">
      <c r="A7526" s="97">
        <v>2701036.0</v>
      </c>
      <c r="B7526" s="92" t="s">
        <v>7962</v>
      </c>
      <c r="C7526" s="93"/>
      <c r="D7526" s="82">
        <v>203.84</v>
      </c>
      <c r="E7526" s="94" t="s">
        <v>372</v>
      </c>
      <c r="F7526" s="84">
        <f t="shared" si="669"/>
        <v>248.6848</v>
      </c>
      <c r="G7526" s="95" t="s">
        <v>246</v>
      </c>
      <c r="H7526" s="69"/>
      <c r="I7526" s="208"/>
      <c r="J7526" s="76"/>
      <c r="K7526" s="88"/>
      <c r="N7526" s="18"/>
      <c r="P7526" s="4">
        <v>166.0</v>
      </c>
      <c r="Q7526" s="4"/>
      <c r="R7526" s="4"/>
      <c r="S7526" s="21"/>
      <c r="T7526" s="21"/>
      <c r="V7526" s="89"/>
      <c r="Z7526" s="73"/>
      <c r="AA7526" s="73">
        <v>0.0</v>
      </c>
      <c r="AB7526" s="4"/>
      <c r="AC7526" s="74"/>
      <c r="AD7526" s="75"/>
      <c r="AE7526" s="75"/>
      <c r="AF7526" s="76"/>
      <c r="AJ7526" s="90"/>
      <c r="AK7526" s="18"/>
      <c r="AL7526" s="18"/>
      <c r="AT7526" s="18"/>
      <c r="AU7526" s="91"/>
    </row>
    <row r="7527" ht="12.0" customHeight="1">
      <c r="A7527" s="97">
        <v>2701062.0</v>
      </c>
      <c r="B7527" s="92" t="s">
        <v>7963</v>
      </c>
      <c r="C7527" s="93"/>
      <c r="D7527" s="82">
        <v>218.12</v>
      </c>
      <c r="E7527" s="94" t="s">
        <v>245</v>
      </c>
      <c r="F7527" s="84">
        <f t="shared" si="669"/>
        <v>266.1064</v>
      </c>
      <c r="G7527" s="95" t="s">
        <v>246</v>
      </c>
      <c r="H7527" s="69"/>
      <c r="I7527" s="208"/>
      <c r="J7527" s="76"/>
      <c r="K7527" s="88"/>
      <c r="N7527" s="18"/>
      <c r="P7527" s="4">
        <v>166.0</v>
      </c>
      <c r="Q7527" s="4"/>
      <c r="R7527" s="4"/>
      <c r="S7527" s="21"/>
      <c r="T7527" s="21"/>
      <c r="V7527" s="89"/>
      <c r="Z7527" s="73"/>
      <c r="AA7527" s="73">
        <v>0.0</v>
      </c>
      <c r="AB7527" s="4"/>
      <c r="AC7527" s="74"/>
      <c r="AD7527" s="75"/>
      <c r="AE7527" s="75"/>
      <c r="AF7527" s="76"/>
      <c r="AJ7527" s="90"/>
      <c r="AK7527" s="18"/>
      <c r="AL7527" s="18"/>
      <c r="AT7527" s="18"/>
      <c r="AU7527" s="91"/>
    </row>
    <row r="7528" ht="12.0" customHeight="1">
      <c r="A7528" s="97">
        <v>5905016.0</v>
      </c>
      <c r="B7528" s="92" t="s">
        <v>7964</v>
      </c>
      <c r="C7528" s="93"/>
      <c r="D7528" s="82">
        <v>365.0</v>
      </c>
      <c r="E7528" s="83" t="s">
        <v>245</v>
      </c>
      <c r="F7528" s="127">
        <f t="shared" si="669"/>
        <v>445.3</v>
      </c>
      <c r="G7528" s="95" t="s">
        <v>246</v>
      </c>
      <c r="H7528" s="69"/>
      <c r="I7528" s="208"/>
      <c r="J7528" s="76"/>
      <c r="K7528" s="88"/>
      <c r="N7528" s="18"/>
      <c r="P7528" s="4">
        <v>166.0</v>
      </c>
      <c r="Q7528" s="4"/>
      <c r="R7528" s="4"/>
      <c r="S7528" s="21"/>
      <c r="T7528" s="21"/>
      <c r="V7528" s="89"/>
      <c r="Z7528" s="73"/>
      <c r="AA7528" s="73">
        <v>0.0</v>
      </c>
      <c r="AB7528" s="4"/>
      <c r="AC7528" s="74"/>
      <c r="AD7528" s="75"/>
      <c r="AE7528" s="75"/>
      <c r="AF7528" s="76"/>
      <c r="AJ7528" s="90">
        <v>3503016.0</v>
      </c>
      <c r="AK7528" s="18"/>
      <c r="AL7528" s="18"/>
      <c r="AM7528" s="209"/>
      <c r="AT7528" s="18"/>
      <c r="AU7528" s="91"/>
    </row>
    <row r="7529" ht="12.0" customHeight="1">
      <c r="A7529" s="97">
        <v>3503017.0</v>
      </c>
      <c r="B7529" s="92" t="s">
        <v>7965</v>
      </c>
      <c r="C7529" s="93"/>
      <c r="D7529" s="82">
        <v>269.11</v>
      </c>
      <c r="E7529" s="83" t="s">
        <v>245</v>
      </c>
      <c r="F7529" s="127">
        <f t="shared" si="669"/>
        <v>328.3142</v>
      </c>
      <c r="G7529" s="95" t="s">
        <v>246</v>
      </c>
      <c r="H7529" s="69"/>
      <c r="I7529" s="208"/>
      <c r="J7529" s="76"/>
      <c r="K7529" s="88"/>
      <c r="N7529" s="18"/>
      <c r="P7529" s="4">
        <v>166.0</v>
      </c>
      <c r="Q7529" s="4"/>
      <c r="R7529" s="4"/>
      <c r="S7529" s="21"/>
      <c r="T7529" s="21"/>
      <c r="V7529" s="89"/>
      <c r="Z7529" s="73"/>
      <c r="AA7529" s="73">
        <v>0.0</v>
      </c>
      <c r="AB7529" s="4"/>
      <c r="AC7529" s="74"/>
      <c r="AD7529" s="75"/>
      <c r="AE7529" s="75"/>
      <c r="AF7529" s="76"/>
      <c r="AJ7529" s="90"/>
      <c r="AK7529" s="18"/>
      <c r="AL7529" s="18"/>
      <c r="AM7529" s="209"/>
      <c r="AT7529" s="18"/>
      <c r="AU7529" s="91"/>
    </row>
    <row r="7530" ht="12.0" customHeight="1">
      <c r="A7530" s="97">
        <v>5905018.0</v>
      </c>
      <c r="B7530" s="92" t="s">
        <v>7966</v>
      </c>
      <c r="C7530" s="93"/>
      <c r="D7530" s="82">
        <v>365.0</v>
      </c>
      <c r="E7530" s="83" t="s">
        <v>245</v>
      </c>
      <c r="F7530" s="127">
        <f t="shared" si="669"/>
        <v>445.3</v>
      </c>
      <c r="G7530" s="95" t="s">
        <v>246</v>
      </c>
      <c r="H7530" s="69"/>
      <c r="I7530" s="208"/>
      <c r="J7530" s="76"/>
      <c r="K7530" s="88"/>
      <c r="N7530" s="18"/>
      <c r="P7530" s="4">
        <v>166.0</v>
      </c>
      <c r="Q7530" s="4"/>
      <c r="R7530" s="4"/>
      <c r="S7530" s="21"/>
      <c r="T7530" s="21"/>
      <c r="V7530" s="89"/>
      <c r="Z7530" s="73"/>
      <c r="AA7530" s="73">
        <v>0.0</v>
      </c>
      <c r="AB7530" s="4"/>
      <c r="AC7530" s="74"/>
      <c r="AD7530" s="75"/>
      <c r="AE7530" s="75"/>
      <c r="AF7530" s="76"/>
      <c r="AJ7530" s="90">
        <v>3503018.0</v>
      </c>
      <c r="AK7530" s="18"/>
      <c r="AL7530" s="18"/>
      <c r="AM7530" s="209"/>
      <c r="AT7530" s="18"/>
      <c r="AU7530" s="91"/>
    </row>
    <row r="7531" ht="12.0" customHeight="1">
      <c r="A7531" s="97">
        <v>3503019.0</v>
      </c>
      <c r="B7531" s="92" t="s">
        <v>7967</v>
      </c>
      <c r="C7531" s="93"/>
      <c r="D7531" s="82">
        <v>269.11</v>
      </c>
      <c r="E7531" s="83" t="s">
        <v>245</v>
      </c>
      <c r="F7531" s="127">
        <f t="shared" si="669"/>
        <v>328.3142</v>
      </c>
      <c r="G7531" s="95" t="s">
        <v>246</v>
      </c>
      <c r="H7531" s="69"/>
      <c r="I7531" s="208"/>
      <c r="J7531" s="76"/>
      <c r="K7531" s="88"/>
      <c r="N7531" s="18"/>
      <c r="P7531" s="4">
        <v>166.0</v>
      </c>
      <c r="Q7531" s="4"/>
      <c r="R7531" s="4"/>
      <c r="S7531" s="21"/>
      <c r="T7531" s="21"/>
      <c r="V7531" s="89"/>
      <c r="Z7531" s="73"/>
      <c r="AA7531" s="73">
        <v>0.0</v>
      </c>
      <c r="AB7531" s="4"/>
      <c r="AC7531" s="74"/>
      <c r="AD7531" s="75"/>
      <c r="AE7531" s="75"/>
      <c r="AF7531" s="76"/>
      <c r="AJ7531" s="90"/>
      <c r="AK7531" s="18"/>
      <c r="AL7531" s="18"/>
      <c r="AM7531" s="209"/>
      <c r="AT7531" s="18"/>
      <c r="AU7531" s="91"/>
    </row>
    <row r="7532" ht="12.0" customHeight="1">
      <c r="A7532" s="97">
        <v>3503020.0</v>
      </c>
      <c r="B7532" s="92" t="s">
        <v>7968</v>
      </c>
      <c r="C7532" s="93"/>
      <c r="D7532" s="82">
        <v>269.11</v>
      </c>
      <c r="E7532" s="83" t="s">
        <v>245</v>
      </c>
      <c r="F7532" s="127">
        <f t="shared" si="669"/>
        <v>328.3142</v>
      </c>
      <c r="G7532" s="95" t="s">
        <v>246</v>
      </c>
      <c r="H7532" s="69"/>
      <c r="I7532" s="208"/>
      <c r="J7532" s="76"/>
      <c r="K7532" s="88"/>
      <c r="N7532" s="18"/>
      <c r="P7532" s="4">
        <v>166.0</v>
      </c>
      <c r="Q7532" s="4"/>
      <c r="R7532" s="4"/>
      <c r="S7532" s="21"/>
      <c r="T7532" s="21"/>
      <c r="V7532" s="89"/>
      <c r="Z7532" s="73"/>
      <c r="AA7532" s="73">
        <v>0.0</v>
      </c>
      <c r="AB7532" s="4"/>
      <c r="AC7532" s="74"/>
      <c r="AD7532" s="75"/>
      <c r="AE7532" s="75"/>
      <c r="AF7532" s="76"/>
      <c r="AJ7532" s="90"/>
      <c r="AK7532" s="18"/>
      <c r="AL7532" s="18"/>
      <c r="AM7532" s="209"/>
      <c r="AT7532" s="18"/>
      <c r="AU7532" s="91"/>
    </row>
    <row r="7533" ht="12.0" customHeight="1">
      <c r="A7533" s="97">
        <v>3503021.0</v>
      </c>
      <c r="B7533" s="92" t="s">
        <v>7969</v>
      </c>
      <c r="C7533" s="93"/>
      <c r="D7533" s="82">
        <v>269.11</v>
      </c>
      <c r="E7533" s="83" t="s">
        <v>245</v>
      </c>
      <c r="F7533" s="127">
        <f t="shared" si="669"/>
        <v>328.3142</v>
      </c>
      <c r="G7533" s="95" t="s">
        <v>246</v>
      </c>
      <c r="H7533" s="69"/>
      <c r="I7533" s="208"/>
      <c r="J7533" s="76"/>
      <c r="K7533" s="88"/>
      <c r="N7533" s="18"/>
      <c r="P7533" s="4">
        <v>166.0</v>
      </c>
      <c r="Q7533" s="4"/>
      <c r="R7533" s="4"/>
      <c r="S7533" s="21"/>
      <c r="T7533" s="21"/>
      <c r="V7533" s="89"/>
      <c r="Z7533" s="73"/>
      <c r="AA7533" s="73">
        <v>0.0</v>
      </c>
      <c r="AB7533" s="4"/>
      <c r="AC7533" s="74"/>
      <c r="AD7533" s="75"/>
      <c r="AE7533" s="75"/>
      <c r="AF7533" s="76"/>
      <c r="AJ7533" s="90"/>
      <c r="AK7533" s="18"/>
      <c r="AL7533" s="18"/>
      <c r="AM7533" s="209"/>
      <c r="AT7533" s="18"/>
      <c r="AU7533" s="91"/>
    </row>
    <row r="7534" ht="12.0" customHeight="1">
      <c r="A7534" s="97">
        <v>3503022.0</v>
      </c>
      <c r="B7534" s="92" t="s">
        <v>7970</v>
      </c>
      <c r="C7534" s="93"/>
      <c r="D7534" s="82">
        <v>269.11</v>
      </c>
      <c r="E7534" s="83" t="s">
        <v>245</v>
      </c>
      <c r="F7534" s="127">
        <f t="shared" si="669"/>
        <v>328.3142</v>
      </c>
      <c r="G7534" s="95" t="s">
        <v>246</v>
      </c>
      <c r="H7534" s="69"/>
      <c r="I7534" s="208"/>
      <c r="J7534" s="76"/>
      <c r="K7534" s="88"/>
      <c r="N7534" s="18"/>
      <c r="P7534" s="4">
        <v>166.0</v>
      </c>
      <c r="Q7534" s="4"/>
      <c r="R7534" s="4"/>
      <c r="S7534" s="21"/>
      <c r="T7534" s="21"/>
      <c r="V7534" s="89"/>
      <c r="Z7534" s="73"/>
      <c r="AA7534" s="73">
        <v>0.0</v>
      </c>
      <c r="AB7534" s="4"/>
      <c r="AC7534" s="74"/>
      <c r="AD7534" s="75"/>
      <c r="AE7534" s="75"/>
      <c r="AF7534" s="76"/>
      <c r="AJ7534" s="90"/>
      <c r="AK7534" s="18"/>
      <c r="AL7534" s="18"/>
      <c r="AM7534" s="209"/>
      <c r="AT7534" s="18"/>
      <c r="AU7534" s="91"/>
    </row>
    <row r="7535" ht="12.0" customHeight="1">
      <c r="A7535" s="97">
        <v>3503023.0</v>
      </c>
      <c r="B7535" s="92" t="s">
        <v>7971</v>
      </c>
      <c r="C7535" s="93"/>
      <c r="D7535" s="82">
        <v>269.11</v>
      </c>
      <c r="E7535" s="83" t="s">
        <v>245</v>
      </c>
      <c r="F7535" s="127">
        <f t="shared" si="669"/>
        <v>328.3142</v>
      </c>
      <c r="G7535" s="95" t="s">
        <v>246</v>
      </c>
      <c r="H7535" s="69"/>
      <c r="I7535" s="208"/>
      <c r="J7535" s="76"/>
      <c r="K7535" s="88"/>
      <c r="N7535" s="18"/>
      <c r="P7535" s="4">
        <v>166.0</v>
      </c>
      <c r="Q7535" s="4"/>
      <c r="R7535" s="4"/>
      <c r="S7535" s="21"/>
      <c r="T7535" s="21"/>
      <c r="V7535" s="89"/>
      <c r="Z7535" s="73"/>
      <c r="AA7535" s="73">
        <v>0.0</v>
      </c>
      <c r="AB7535" s="4"/>
      <c r="AC7535" s="74"/>
      <c r="AD7535" s="75"/>
      <c r="AE7535" s="75"/>
      <c r="AF7535" s="76"/>
      <c r="AJ7535" s="90"/>
      <c r="AK7535" s="18"/>
      <c r="AL7535" s="18"/>
      <c r="AM7535" s="209"/>
      <c r="AT7535" s="18"/>
      <c r="AU7535" s="91"/>
    </row>
    <row r="7536" ht="12.0" customHeight="1">
      <c r="A7536" s="97">
        <v>3502008.0</v>
      </c>
      <c r="B7536" s="92" t="s">
        <v>7972</v>
      </c>
      <c r="C7536" s="93"/>
      <c r="D7536" s="82">
        <v>333.04</v>
      </c>
      <c r="E7536" s="94"/>
      <c r="F7536" s="127">
        <f t="shared" si="669"/>
        <v>406.3088</v>
      </c>
      <c r="G7536" s="95" t="s">
        <v>246</v>
      </c>
      <c r="H7536" s="69"/>
      <c r="I7536" s="208"/>
      <c r="J7536" s="76"/>
      <c r="K7536" s="88"/>
      <c r="N7536" s="18"/>
      <c r="P7536" s="4">
        <v>166.0</v>
      </c>
      <c r="Q7536" s="4"/>
      <c r="R7536" s="4"/>
      <c r="S7536" s="21"/>
      <c r="T7536" s="21"/>
      <c r="V7536" s="89"/>
      <c r="Z7536" s="73"/>
      <c r="AA7536" s="73">
        <v>0.0</v>
      </c>
      <c r="AB7536" s="4"/>
      <c r="AC7536" s="74"/>
      <c r="AD7536" s="75"/>
      <c r="AE7536" s="75"/>
      <c r="AF7536" s="76"/>
      <c r="AJ7536" s="90"/>
      <c r="AK7536" s="18"/>
      <c r="AL7536" s="18"/>
      <c r="AM7536" s="209"/>
      <c r="AT7536" s="18"/>
      <c r="AU7536" s="91"/>
    </row>
    <row r="7537" ht="12.0" customHeight="1">
      <c r="A7537" s="97">
        <v>3502010.0</v>
      </c>
      <c r="B7537" s="92" t="s">
        <v>7973</v>
      </c>
      <c r="C7537" s="93"/>
      <c r="D7537" s="82">
        <v>333.04</v>
      </c>
      <c r="E7537" s="83" t="s">
        <v>245</v>
      </c>
      <c r="F7537" s="127">
        <f t="shared" si="669"/>
        <v>406.3088</v>
      </c>
      <c r="G7537" s="95" t="s">
        <v>246</v>
      </c>
      <c r="H7537" s="69"/>
      <c r="I7537" s="208"/>
      <c r="J7537" s="76"/>
      <c r="K7537" s="88"/>
      <c r="N7537" s="18"/>
      <c r="P7537" s="4">
        <v>166.0</v>
      </c>
      <c r="Q7537" s="4"/>
      <c r="R7537" s="4"/>
      <c r="S7537" s="21"/>
      <c r="T7537" s="21"/>
      <c r="V7537" s="89"/>
      <c r="Z7537" s="73"/>
      <c r="AA7537" s="73">
        <v>0.0</v>
      </c>
      <c r="AB7537" s="4"/>
      <c r="AC7537" s="74"/>
      <c r="AD7537" s="75"/>
      <c r="AE7537" s="75"/>
      <c r="AF7537" s="76"/>
      <c r="AJ7537" s="90"/>
      <c r="AK7537" s="18"/>
      <c r="AL7537" s="18"/>
      <c r="AM7537" s="209"/>
      <c r="AT7537" s="18"/>
      <c r="AU7537" s="91"/>
    </row>
    <row r="7538" ht="12.0" customHeight="1">
      <c r="A7538" s="97">
        <v>3502012.0</v>
      </c>
      <c r="B7538" s="92" t="s">
        <v>7974</v>
      </c>
      <c r="C7538" s="93"/>
      <c r="D7538" s="82">
        <v>333.04</v>
      </c>
      <c r="E7538" s="83" t="s">
        <v>372</v>
      </c>
      <c r="F7538" s="127">
        <f t="shared" si="669"/>
        <v>406.3088</v>
      </c>
      <c r="G7538" s="95" t="s">
        <v>246</v>
      </c>
      <c r="H7538" s="69"/>
      <c r="I7538" s="208"/>
      <c r="J7538" s="76"/>
      <c r="K7538" s="88"/>
      <c r="N7538" s="18"/>
      <c r="P7538" s="4">
        <v>166.0</v>
      </c>
      <c r="Q7538" s="4"/>
      <c r="R7538" s="4"/>
      <c r="S7538" s="21"/>
      <c r="T7538" s="21"/>
      <c r="V7538" s="89"/>
      <c r="Z7538" s="73"/>
      <c r="AA7538" s="73">
        <v>0.0</v>
      </c>
      <c r="AB7538" s="4"/>
      <c r="AC7538" s="74"/>
      <c r="AD7538" s="75"/>
      <c r="AE7538" s="75"/>
      <c r="AF7538" s="76"/>
      <c r="AJ7538" s="90"/>
      <c r="AK7538" s="18"/>
      <c r="AL7538" s="18"/>
      <c r="AM7538" s="209"/>
      <c r="AT7538" s="18"/>
      <c r="AU7538" s="91"/>
    </row>
    <row r="7539" ht="12.0" customHeight="1">
      <c r="A7539" s="97">
        <v>3502009.0</v>
      </c>
      <c r="B7539" s="92" t="s">
        <v>7975</v>
      </c>
      <c r="C7539" s="93"/>
      <c r="D7539" s="82">
        <v>437.13</v>
      </c>
      <c r="E7539" s="94"/>
      <c r="F7539" s="84">
        <f t="shared" si="669"/>
        <v>533.2986</v>
      </c>
      <c r="G7539" s="95" t="s">
        <v>246</v>
      </c>
      <c r="H7539" s="69"/>
      <c r="I7539" s="208"/>
      <c r="J7539" s="76"/>
      <c r="K7539" s="88"/>
      <c r="N7539" s="18"/>
      <c r="P7539" s="4">
        <v>166.0</v>
      </c>
      <c r="Q7539" s="4"/>
      <c r="R7539" s="4"/>
      <c r="S7539" s="21"/>
      <c r="T7539" s="21"/>
      <c r="V7539" s="89"/>
      <c r="Z7539" s="73"/>
      <c r="AA7539" s="73">
        <v>14.999508535106969</v>
      </c>
      <c r="AB7539" s="4"/>
      <c r="AC7539" s="74"/>
      <c r="AD7539" s="75"/>
      <c r="AE7539" s="75"/>
      <c r="AF7539" s="76"/>
      <c r="AJ7539" s="90"/>
      <c r="AK7539" s="18"/>
      <c r="AL7539" s="18"/>
      <c r="AT7539" s="18"/>
      <c r="AU7539" s="91"/>
    </row>
    <row r="7540" ht="12.0" customHeight="1">
      <c r="A7540" s="97">
        <v>3502011.0</v>
      </c>
      <c r="B7540" s="92" t="s">
        <v>7976</v>
      </c>
      <c r="C7540" s="93"/>
      <c r="D7540" s="82">
        <v>333.04</v>
      </c>
      <c r="E7540" s="83" t="s">
        <v>245</v>
      </c>
      <c r="F7540" s="127">
        <f t="shared" si="669"/>
        <v>406.3088</v>
      </c>
      <c r="G7540" s="95" t="s">
        <v>246</v>
      </c>
      <c r="H7540" s="69"/>
      <c r="I7540" s="208"/>
      <c r="J7540" s="76"/>
      <c r="K7540" s="88"/>
      <c r="N7540" s="18"/>
      <c r="P7540" s="4">
        <v>166.0</v>
      </c>
      <c r="Q7540" s="4"/>
      <c r="R7540" s="4"/>
      <c r="S7540" s="21"/>
      <c r="T7540" s="21"/>
      <c r="V7540" s="89"/>
      <c r="Z7540" s="73"/>
      <c r="AA7540" s="73">
        <v>0.0</v>
      </c>
      <c r="AB7540" s="4"/>
      <c r="AC7540" s="74"/>
      <c r="AD7540" s="75"/>
      <c r="AE7540" s="75"/>
      <c r="AF7540" s="76"/>
      <c r="AJ7540" s="90"/>
      <c r="AK7540" s="18"/>
      <c r="AL7540" s="18"/>
      <c r="AM7540" s="209"/>
      <c r="AT7540" s="18"/>
      <c r="AU7540" s="91"/>
    </row>
    <row r="7541" ht="12.0" customHeight="1">
      <c r="A7541" s="97">
        <v>3501017.0</v>
      </c>
      <c r="B7541" s="92" t="s">
        <v>7977</v>
      </c>
      <c r="C7541" s="93"/>
      <c r="D7541" s="82">
        <v>358.61</v>
      </c>
      <c r="E7541" s="83" t="s">
        <v>245</v>
      </c>
      <c r="F7541" s="127">
        <f t="shared" si="669"/>
        <v>437.5042</v>
      </c>
      <c r="G7541" s="95" t="s">
        <v>246</v>
      </c>
      <c r="H7541" s="69"/>
      <c r="I7541" s="208"/>
      <c r="J7541" s="76"/>
      <c r="K7541" s="88"/>
      <c r="N7541" s="18"/>
      <c r="P7541" s="4">
        <v>166.0</v>
      </c>
      <c r="Q7541" s="4"/>
      <c r="R7541" s="4"/>
      <c r="S7541" s="21"/>
      <c r="T7541" s="21"/>
      <c r="V7541" s="89"/>
      <c r="Z7541" s="73"/>
      <c r="AA7541" s="73">
        <v>0.0</v>
      </c>
      <c r="AB7541" s="4"/>
      <c r="AC7541" s="74"/>
      <c r="AD7541" s="75"/>
      <c r="AE7541" s="75"/>
      <c r="AF7541" s="76"/>
      <c r="AJ7541" s="90"/>
      <c r="AK7541" s="18"/>
      <c r="AL7541" s="18"/>
      <c r="AM7541" s="209"/>
      <c r="AT7541" s="18"/>
      <c r="AU7541" s="91"/>
    </row>
    <row r="7542" ht="12.0" customHeight="1">
      <c r="A7542" s="97">
        <v>3501018.0</v>
      </c>
      <c r="B7542" s="92" t="s">
        <v>7978</v>
      </c>
      <c r="C7542" s="93"/>
      <c r="D7542" s="82">
        <v>358.61</v>
      </c>
      <c r="E7542" s="94"/>
      <c r="F7542" s="127">
        <f t="shared" si="669"/>
        <v>437.5042</v>
      </c>
      <c r="G7542" s="95" t="s">
        <v>246</v>
      </c>
      <c r="H7542" s="69"/>
      <c r="I7542" s="208"/>
      <c r="J7542" s="76"/>
      <c r="K7542" s="88"/>
      <c r="N7542" s="18"/>
      <c r="P7542" s="4">
        <v>166.0</v>
      </c>
      <c r="Q7542" s="4"/>
      <c r="R7542" s="4"/>
      <c r="S7542" s="21"/>
      <c r="T7542" s="21"/>
      <c r="V7542" s="89"/>
      <c r="Z7542" s="73"/>
      <c r="AA7542" s="73">
        <v>0.0</v>
      </c>
      <c r="AB7542" s="4"/>
      <c r="AC7542" s="74"/>
      <c r="AD7542" s="75"/>
      <c r="AE7542" s="75"/>
      <c r="AF7542" s="76"/>
      <c r="AJ7542" s="90"/>
      <c r="AK7542" s="18"/>
      <c r="AL7542" s="18"/>
      <c r="AM7542" s="209"/>
      <c r="AT7542" s="18"/>
      <c r="AU7542" s="91"/>
    </row>
    <row r="7543" ht="12.0" customHeight="1">
      <c r="A7543" s="97">
        <v>3501019.0</v>
      </c>
      <c r="B7543" s="92" t="s">
        <v>7979</v>
      </c>
      <c r="C7543" s="93"/>
      <c r="D7543" s="82">
        <v>358.61</v>
      </c>
      <c r="E7543" s="94"/>
      <c r="F7543" s="127">
        <f t="shared" si="669"/>
        <v>437.5042</v>
      </c>
      <c r="G7543" s="95" t="s">
        <v>246</v>
      </c>
      <c r="H7543" s="69"/>
      <c r="I7543" s="208"/>
      <c r="J7543" s="76"/>
      <c r="K7543" s="88"/>
      <c r="N7543" s="18"/>
      <c r="P7543" s="4">
        <v>166.0</v>
      </c>
      <c r="Q7543" s="4"/>
      <c r="R7543" s="4"/>
      <c r="S7543" s="21"/>
      <c r="T7543" s="21"/>
      <c r="V7543" s="89"/>
      <c r="Z7543" s="73"/>
      <c r="AA7543" s="73">
        <v>0.0</v>
      </c>
      <c r="AB7543" s="4"/>
      <c r="AC7543" s="74"/>
      <c r="AD7543" s="75"/>
      <c r="AE7543" s="75"/>
      <c r="AF7543" s="76"/>
      <c r="AJ7543" s="90"/>
      <c r="AK7543" s="18"/>
      <c r="AL7543" s="18"/>
      <c r="AM7543" s="209"/>
      <c r="AT7543" s="18"/>
      <c r="AU7543" s="91"/>
    </row>
    <row r="7544" ht="12.0" customHeight="1">
      <c r="A7544" s="97">
        <v>3501020.0</v>
      </c>
      <c r="B7544" s="92" t="s">
        <v>7980</v>
      </c>
      <c r="C7544" s="93"/>
      <c r="D7544" s="82">
        <v>358.61</v>
      </c>
      <c r="E7544" s="94"/>
      <c r="F7544" s="127">
        <f t="shared" si="669"/>
        <v>437.5042</v>
      </c>
      <c r="G7544" s="95" t="s">
        <v>246</v>
      </c>
      <c r="H7544" s="69"/>
      <c r="I7544" s="208"/>
      <c r="J7544" s="76"/>
      <c r="K7544" s="88"/>
      <c r="N7544" s="18"/>
      <c r="P7544" s="4">
        <v>166.0</v>
      </c>
      <c r="Q7544" s="4"/>
      <c r="R7544" s="4"/>
      <c r="S7544" s="21"/>
      <c r="T7544" s="21"/>
      <c r="V7544" s="89"/>
      <c r="Z7544" s="73"/>
      <c r="AA7544" s="73">
        <v>0.0</v>
      </c>
      <c r="AB7544" s="4"/>
      <c r="AC7544" s="74"/>
      <c r="AD7544" s="75"/>
      <c r="AE7544" s="75"/>
      <c r="AF7544" s="76"/>
      <c r="AJ7544" s="90"/>
      <c r="AK7544" s="18"/>
      <c r="AL7544" s="18"/>
      <c r="AM7544" s="209"/>
      <c r="AT7544" s="18"/>
      <c r="AU7544" s="91"/>
    </row>
    <row r="7545" ht="12.0" customHeight="1">
      <c r="A7545" s="97">
        <v>3501021.0</v>
      </c>
      <c r="B7545" s="92" t="s">
        <v>7981</v>
      </c>
      <c r="C7545" s="93"/>
      <c r="D7545" s="82">
        <v>358.61</v>
      </c>
      <c r="E7545" s="94"/>
      <c r="F7545" s="127">
        <f t="shared" si="669"/>
        <v>437.5042</v>
      </c>
      <c r="G7545" s="95" t="s">
        <v>246</v>
      </c>
      <c r="H7545" s="69"/>
      <c r="I7545" s="208"/>
      <c r="J7545" s="76"/>
      <c r="K7545" s="88"/>
      <c r="N7545" s="18"/>
      <c r="P7545" s="4">
        <v>166.0</v>
      </c>
      <c r="Q7545" s="4"/>
      <c r="R7545" s="4"/>
      <c r="S7545" s="21"/>
      <c r="T7545" s="21"/>
      <c r="V7545" s="89"/>
      <c r="Z7545" s="73"/>
      <c r="AA7545" s="73">
        <v>0.0</v>
      </c>
      <c r="AB7545" s="4"/>
      <c r="AC7545" s="74"/>
      <c r="AD7545" s="75"/>
      <c r="AE7545" s="75"/>
      <c r="AF7545" s="76"/>
      <c r="AJ7545" s="90"/>
      <c r="AK7545" s="18"/>
      <c r="AL7545" s="18"/>
      <c r="AM7545" s="209"/>
      <c r="AT7545" s="18"/>
      <c r="AU7545" s="91"/>
    </row>
    <row r="7546" ht="12.0" customHeight="1">
      <c r="A7546" s="97">
        <v>3501022.0</v>
      </c>
      <c r="B7546" s="92" t="s">
        <v>7982</v>
      </c>
      <c r="C7546" s="93"/>
      <c r="D7546" s="82">
        <v>358.61</v>
      </c>
      <c r="E7546" s="83" t="s">
        <v>245</v>
      </c>
      <c r="F7546" s="127">
        <f t="shared" si="669"/>
        <v>437.5042</v>
      </c>
      <c r="G7546" s="95" t="s">
        <v>246</v>
      </c>
      <c r="H7546" s="69"/>
      <c r="I7546" s="208"/>
      <c r="J7546" s="76"/>
      <c r="K7546" s="88"/>
      <c r="N7546" s="18"/>
      <c r="P7546" s="4">
        <v>166.0</v>
      </c>
      <c r="Q7546" s="4"/>
      <c r="R7546" s="4"/>
      <c r="S7546" s="21"/>
      <c r="T7546" s="21"/>
      <c r="V7546" s="89"/>
      <c r="Z7546" s="73"/>
      <c r="AA7546" s="73">
        <v>0.0</v>
      </c>
      <c r="AB7546" s="4"/>
      <c r="AC7546" s="74"/>
      <c r="AD7546" s="75"/>
      <c r="AE7546" s="75"/>
      <c r="AF7546" s="76"/>
      <c r="AJ7546" s="90"/>
      <c r="AK7546" s="18"/>
      <c r="AL7546" s="18"/>
      <c r="AM7546" s="209"/>
      <c r="AT7546" s="18"/>
      <c r="AU7546" s="91"/>
    </row>
    <row r="7547" ht="12.0" customHeight="1">
      <c r="A7547" s="97">
        <v>3501023.0</v>
      </c>
      <c r="B7547" s="92" t="s">
        <v>7983</v>
      </c>
      <c r="C7547" s="93"/>
      <c r="D7547" s="82">
        <v>358.61</v>
      </c>
      <c r="E7547" s="83" t="s">
        <v>245</v>
      </c>
      <c r="F7547" s="127">
        <f t="shared" si="669"/>
        <v>437.5042</v>
      </c>
      <c r="G7547" s="95" t="s">
        <v>246</v>
      </c>
      <c r="H7547" s="69"/>
      <c r="I7547" s="208"/>
      <c r="J7547" s="76"/>
      <c r="K7547" s="88"/>
      <c r="N7547" s="18"/>
      <c r="P7547" s="4">
        <v>166.0</v>
      </c>
      <c r="Q7547" s="4"/>
      <c r="R7547" s="4"/>
      <c r="S7547" s="21"/>
      <c r="T7547" s="21"/>
      <c r="V7547" s="89"/>
      <c r="Z7547" s="73"/>
      <c r="AA7547" s="73">
        <v>0.0</v>
      </c>
      <c r="AB7547" s="4"/>
      <c r="AC7547" s="74"/>
      <c r="AD7547" s="75"/>
      <c r="AE7547" s="75"/>
      <c r="AF7547" s="76"/>
      <c r="AJ7547" s="90"/>
      <c r="AK7547" s="18"/>
      <c r="AL7547" s="18"/>
      <c r="AM7547" s="209"/>
      <c r="AT7547" s="18"/>
      <c r="AU7547" s="91"/>
    </row>
    <row r="7548" ht="12.0" customHeight="1">
      <c r="A7548" s="97">
        <v>3501024.0</v>
      </c>
      <c r="B7548" s="92" t="s">
        <v>7984</v>
      </c>
      <c r="C7548" s="93"/>
      <c r="D7548" s="82">
        <v>358.61</v>
      </c>
      <c r="E7548" s="94"/>
      <c r="F7548" s="127">
        <f t="shared" si="669"/>
        <v>437.5042</v>
      </c>
      <c r="G7548" s="95" t="s">
        <v>246</v>
      </c>
      <c r="H7548" s="69"/>
      <c r="I7548" s="208"/>
      <c r="J7548" s="76"/>
      <c r="K7548" s="88"/>
      <c r="N7548" s="18"/>
      <c r="P7548" s="4">
        <v>166.0</v>
      </c>
      <c r="Q7548" s="4"/>
      <c r="R7548" s="4"/>
      <c r="S7548" s="21"/>
      <c r="T7548" s="21"/>
      <c r="V7548" s="89"/>
      <c r="Z7548" s="73"/>
      <c r="AA7548" s="73">
        <v>0.0</v>
      </c>
      <c r="AB7548" s="4"/>
      <c r="AC7548" s="74"/>
      <c r="AD7548" s="75"/>
      <c r="AE7548" s="75"/>
      <c r="AF7548" s="76"/>
      <c r="AJ7548" s="90"/>
      <c r="AK7548" s="18"/>
      <c r="AL7548" s="18"/>
      <c r="AM7548" s="209"/>
      <c r="AT7548" s="18"/>
      <c r="AU7548" s="91"/>
    </row>
    <row r="7549" ht="12.0" customHeight="1">
      <c r="A7549" s="97">
        <v>3501025.0</v>
      </c>
      <c r="B7549" s="92" t="s">
        <v>7985</v>
      </c>
      <c r="C7549" s="93"/>
      <c r="D7549" s="82">
        <v>358.61</v>
      </c>
      <c r="E7549" s="94"/>
      <c r="F7549" s="127">
        <f t="shared" si="669"/>
        <v>437.5042</v>
      </c>
      <c r="G7549" s="95" t="s">
        <v>246</v>
      </c>
      <c r="H7549" s="69"/>
      <c r="I7549" s="208"/>
      <c r="J7549" s="76"/>
      <c r="K7549" s="88"/>
      <c r="N7549" s="18"/>
      <c r="P7549" s="4">
        <v>166.0</v>
      </c>
      <c r="Q7549" s="4"/>
      <c r="R7549" s="4"/>
      <c r="S7549" s="21"/>
      <c r="T7549" s="21"/>
      <c r="V7549" s="89"/>
      <c r="Z7549" s="73"/>
      <c r="AA7549" s="73">
        <v>0.0</v>
      </c>
      <c r="AB7549" s="4"/>
      <c r="AC7549" s="74"/>
      <c r="AD7549" s="75"/>
      <c r="AE7549" s="75"/>
      <c r="AF7549" s="76"/>
      <c r="AJ7549" s="90"/>
      <c r="AK7549" s="18"/>
      <c r="AL7549" s="18"/>
      <c r="AM7549" s="209"/>
      <c r="AT7549" s="18"/>
      <c r="AU7549" s="91"/>
    </row>
    <row r="7550" ht="12.0" customHeight="1">
      <c r="A7550" s="97">
        <v>3501026.0</v>
      </c>
      <c r="B7550" s="92" t="s">
        <v>7986</v>
      </c>
      <c r="C7550" s="93"/>
      <c r="D7550" s="82">
        <v>358.61</v>
      </c>
      <c r="E7550" s="94"/>
      <c r="F7550" s="127">
        <f t="shared" si="669"/>
        <v>437.5042</v>
      </c>
      <c r="G7550" s="95" t="s">
        <v>246</v>
      </c>
      <c r="H7550" s="69"/>
      <c r="I7550" s="208"/>
      <c r="J7550" s="76"/>
      <c r="K7550" s="88"/>
      <c r="N7550" s="18"/>
      <c r="P7550" s="4">
        <v>166.0</v>
      </c>
      <c r="Q7550" s="4"/>
      <c r="R7550" s="4"/>
      <c r="S7550" s="21"/>
      <c r="T7550" s="21"/>
      <c r="V7550" s="89"/>
      <c r="Z7550" s="73"/>
      <c r="AA7550" s="73">
        <v>0.0</v>
      </c>
      <c r="AB7550" s="4"/>
      <c r="AC7550" s="74"/>
      <c r="AD7550" s="75"/>
      <c r="AE7550" s="75"/>
      <c r="AF7550" s="76"/>
      <c r="AJ7550" s="90"/>
      <c r="AK7550" s="18"/>
      <c r="AL7550" s="18"/>
      <c r="AM7550" s="209"/>
      <c r="AT7550" s="18"/>
      <c r="AU7550" s="91"/>
    </row>
    <row r="7551" ht="12.0" customHeight="1">
      <c r="A7551" s="97">
        <v>2701026.0</v>
      </c>
      <c r="B7551" s="92" t="s">
        <v>7987</v>
      </c>
      <c r="C7551" s="93"/>
      <c r="D7551" s="82">
        <v>181.37</v>
      </c>
      <c r="E7551" s="94" t="s">
        <v>372</v>
      </c>
      <c r="F7551" s="84">
        <f t="shared" si="669"/>
        <v>221.2714</v>
      </c>
      <c r="G7551" s="95" t="s">
        <v>246</v>
      </c>
      <c r="H7551" s="69"/>
      <c r="I7551" s="208"/>
      <c r="J7551" s="76"/>
      <c r="K7551" s="88"/>
      <c r="N7551" s="18"/>
      <c r="P7551" s="4">
        <v>166.0</v>
      </c>
      <c r="Q7551" s="4"/>
      <c r="R7551" s="4"/>
      <c r="S7551" s="21"/>
      <c r="T7551" s="21"/>
      <c r="V7551" s="89"/>
      <c r="Z7551" s="73"/>
      <c r="AA7551" s="73">
        <v>0.0</v>
      </c>
      <c r="AB7551" s="4"/>
      <c r="AC7551" s="74"/>
      <c r="AD7551" s="75"/>
      <c r="AE7551" s="75"/>
      <c r="AF7551" s="76"/>
      <c r="AJ7551" s="90"/>
      <c r="AK7551" s="18"/>
      <c r="AL7551" s="18"/>
      <c r="AT7551" s="18"/>
      <c r="AU7551" s="91"/>
    </row>
    <row r="7552" ht="12.0" customHeight="1">
      <c r="A7552" s="97">
        <v>3503014.0</v>
      </c>
      <c r="B7552" s="92" t="s">
        <v>7988</v>
      </c>
      <c r="C7552" s="93"/>
      <c r="D7552" s="82">
        <v>269.11</v>
      </c>
      <c r="E7552" s="83" t="s">
        <v>245</v>
      </c>
      <c r="F7552" s="127">
        <f t="shared" si="669"/>
        <v>328.3142</v>
      </c>
      <c r="G7552" s="95" t="s">
        <v>246</v>
      </c>
      <c r="H7552" s="69"/>
      <c r="I7552" s="208"/>
      <c r="J7552" s="76"/>
      <c r="K7552" s="88"/>
      <c r="N7552" s="18"/>
      <c r="P7552" s="4">
        <v>166.0</v>
      </c>
      <c r="Q7552" s="4"/>
      <c r="R7552" s="4"/>
      <c r="S7552" s="21"/>
      <c r="T7552" s="21"/>
      <c r="V7552" s="89"/>
      <c r="Z7552" s="73"/>
      <c r="AA7552" s="73">
        <v>0.0</v>
      </c>
      <c r="AB7552" s="4"/>
      <c r="AC7552" s="74"/>
      <c r="AD7552" s="75"/>
      <c r="AE7552" s="75"/>
      <c r="AF7552" s="76"/>
      <c r="AJ7552" s="90"/>
      <c r="AK7552" s="18"/>
      <c r="AL7552" s="18"/>
      <c r="AM7552" s="209"/>
      <c r="AT7552" s="18"/>
      <c r="AU7552" s="91"/>
    </row>
    <row r="7553" ht="12.0" customHeight="1">
      <c r="A7553" s="97">
        <v>3503015.0</v>
      </c>
      <c r="B7553" s="92" t="s">
        <v>7989</v>
      </c>
      <c r="C7553" s="93"/>
      <c r="D7553" s="82">
        <v>269.11</v>
      </c>
      <c r="E7553" s="83" t="s">
        <v>245</v>
      </c>
      <c r="F7553" s="127">
        <f t="shared" si="669"/>
        <v>328.3142</v>
      </c>
      <c r="G7553" s="95" t="s">
        <v>246</v>
      </c>
      <c r="H7553" s="69"/>
      <c r="I7553" s="208"/>
      <c r="J7553" s="76"/>
      <c r="K7553" s="88"/>
      <c r="N7553" s="18"/>
      <c r="P7553" s="4">
        <v>166.0</v>
      </c>
      <c r="Q7553" s="4"/>
      <c r="R7553" s="4"/>
      <c r="S7553" s="21"/>
      <c r="T7553" s="21"/>
      <c r="V7553" s="89"/>
      <c r="Z7553" s="73"/>
      <c r="AA7553" s="73">
        <v>0.0</v>
      </c>
      <c r="AB7553" s="4"/>
      <c r="AC7553" s="74"/>
      <c r="AD7553" s="75"/>
      <c r="AE7553" s="75"/>
      <c r="AF7553" s="76"/>
      <c r="AJ7553" s="90"/>
      <c r="AK7553" s="18"/>
      <c r="AL7553" s="18"/>
      <c r="AM7553" s="209"/>
      <c r="AT7553" s="18"/>
      <c r="AU7553" s="91"/>
    </row>
    <row r="7554" ht="12.0" customHeight="1">
      <c r="A7554" s="115">
        <v>3401076.0</v>
      </c>
      <c r="B7554" s="92" t="s">
        <v>8032</v>
      </c>
      <c r="C7554" s="93"/>
      <c r="D7554" s="82">
        <v>2065.53</v>
      </c>
      <c r="E7554" s="83" t="s">
        <v>245</v>
      </c>
      <c r="F7554" s="127">
        <f t="shared" si="669"/>
        <v>2519.9466</v>
      </c>
      <c r="G7554" s="95" t="s">
        <v>246</v>
      </c>
      <c r="H7554" s="69"/>
      <c r="I7554" s="208"/>
      <c r="J7554" s="76"/>
      <c r="K7554" s="88"/>
      <c r="N7554" s="18"/>
      <c r="P7554" s="4">
        <v>165.0</v>
      </c>
      <c r="Q7554" s="4"/>
      <c r="R7554" s="4"/>
      <c r="S7554" s="21"/>
      <c r="T7554" s="21"/>
      <c r="V7554" s="89"/>
      <c r="Z7554" s="73"/>
      <c r="AA7554" s="73">
        <v>9.999797051153266</v>
      </c>
      <c r="AB7554" s="4"/>
      <c r="AC7554" s="74"/>
      <c r="AD7554" s="75"/>
      <c r="AE7554" s="75"/>
      <c r="AF7554" s="76"/>
      <c r="AJ7554" s="90"/>
      <c r="AK7554" s="18"/>
      <c r="AL7554" s="18"/>
      <c r="AT7554" s="18"/>
      <c r="AU7554" s="91"/>
    </row>
    <row r="7555" ht="12.0" customHeight="1">
      <c r="A7555" s="115">
        <v>3401077.0</v>
      </c>
      <c r="B7555" s="92" t="s">
        <v>8033</v>
      </c>
      <c r="C7555" s="93"/>
      <c r="D7555" s="82">
        <v>2065.53</v>
      </c>
      <c r="E7555" s="83" t="s">
        <v>245</v>
      </c>
      <c r="F7555" s="127">
        <f t="shared" si="669"/>
        <v>2519.9466</v>
      </c>
      <c r="G7555" s="95" t="s">
        <v>246</v>
      </c>
      <c r="H7555" s="69"/>
      <c r="I7555" s="208"/>
      <c r="J7555" s="76"/>
      <c r="K7555" s="88"/>
      <c r="N7555" s="18"/>
      <c r="P7555" s="4">
        <v>165.0</v>
      </c>
      <c r="Q7555" s="4"/>
      <c r="R7555" s="4"/>
      <c r="S7555" s="21"/>
      <c r="T7555" s="21"/>
      <c r="V7555" s="89"/>
      <c r="Z7555" s="73"/>
      <c r="AA7555" s="73">
        <v>10.000059485214948</v>
      </c>
      <c r="AB7555" s="4"/>
      <c r="AC7555" s="74"/>
      <c r="AD7555" s="75"/>
      <c r="AE7555" s="75"/>
      <c r="AF7555" s="76"/>
      <c r="AJ7555" s="90"/>
      <c r="AK7555" s="18"/>
      <c r="AL7555" s="18"/>
      <c r="AT7555" s="18"/>
      <c r="AU7555" s="91"/>
    </row>
    <row r="7556" ht="12.0" customHeight="1">
      <c r="A7556" s="115">
        <v>3401078.0</v>
      </c>
      <c r="B7556" s="92" t="s">
        <v>8034</v>
      </c>
      <c r="C7556" s="93"/>
      <c r="D7556" s="82">
        <v>2271.5</v>
      </c>
      <c r="E7556" s="83" t="s">
        <v>245</v>
      </c>
      <c r="F7556" s="127">
        <f t="shared" si="669"/>
        <v>2771.23</v>
      </c>
      <c r="G7556" s="95" t="s">
        <v>246</v>
      </c>
      <c r="H7556" s="69"/>
      <c r="I7556" s="208"/>
      <c r="J7556" s="76"/>
      <c r="K7556" s="88"/>
      <c r="N7556" s="18"/>
      <c r="P7556" s="4">
        <v>165.0</v>
      </c>
      <c r="Q7556" s="4"/>
      <c r="R7556" s="4"/>
      <c r="S7556" s="21"/>
      <c r="T7556" s="21"/>
      <c r="V7556" s="89"/>
      <c r="Z7556" s="73"/>
      <c r="AA7556" s="73">
        <v>10.00004235331987</v>
      </c>
      <c r="AB7556" s="4"/>
      <c r="AC7556" s="74"/>
      <c r="AD7556" s="75"/>
      <c r="AE7556" s="75"/>
      <c r="AF7556" s="76"/>
      <c r="AJ7556" s="90"/>
      <c r="AK7556" s="18"/>
      <c r="AL7556" s="18"/>
      <c r="AT7556" s="18"/>
      <c r="AU7556" s="91"/>
    </row>
    <row r="7557" ht="12.0" customHeight="1">
      <c r="A7557" s="115">
        <v>3401075.0</v>
      </c>
      <c r="B7557" s="92" t="s">
        <v>8035</v>
      </c>
      <c r="C7557" s="93"/>
      <c r="D7557" s="82">
        <v>2271.5</v>
      </c>
      <c r="E7557" s="83" t="s">
        <v>372</v>
      </c>
      <c r="F7557" s="127">
        <f t="shared" si="669"/>
        <v>2771.23</v>
      </c>
      <c r="G7557" s="95" t="s">
        <v>246</v>
      </c>
      <c r="H7557" s="69"/>
      <c r="I7557" s="208"/>
      <c r="J7557" s="76"/>
      <c r="K7557" s="88"/>
      <c r="N7557" s="18"/>
      <c r="P7557" s="4">
        <v>165.0</v>
      </c>
      <c r="Q7557" s="4"/>
      <c r="R7557" s="4"/>
      <c r="S7557" s="21"/>
      <c r="T7557" s="21"/>
      <c r="V7557" s="89"/>
      <c r="Z7557" s="73"/>
      <c r="AA7557" s="73">
        <v>10.00004235331987</v>
      </c>
      <c r="AB7557" s="4"/>
      <c r="AC7557" s="74"/>
      <c r="AD7557" s="75"/>
      <c r="AE7557" s="75"/>
      <c r="AF7557" s="76"/>
      <c r="AJ7557" s="90"/>
      <c r="AK7557" s="18"/>
      <c r="AL7557" s="18"/>
      <c r="AT7557" s="18"/>
      <c r="AU7557" s="91"/>
    </row>
    <row r="7558" ht="12.0" customHeight="1">
      <c r="A7558" s="97"/>
      <c r="B7558" s="92" t="s">
        <v>7896</v>
      </c>
      <c r="C7558" s="93"/>
      <c r="D7558" s="82"/>
      <c r="E7558" s="94"/>
      <c r="F7558" s="84"/>
      <c r="G7558" s="95" t="s">
        <v>246</v>
      </c>
      <c r="H7558" s="69"/>
      <c r="I7558" s="208"/>
      <c r="J7558" s="76"/>
      <c r="K7558" s="88"/>
      <c r="N7558" s="18"/>
      <c r="P7558" s="4"/>
      <c r="Q7558" s="4"/>
      <c r="R7558" s="4"/>
      <c r="S7558" s="21"/>
      <c r="T7558" s="21"/>
      <c r="V7558" s="89"/>
      <c r="Z7558" s="73"/>
      <c r="AA7558" s="73"/>
      <c r="AB7558" s="4"/>
      <c r="AC7558" s="74"/>
      <c r="AD7558" s="75"/>
      <c r="AE7558" s="75"/>
      <c r="AF7558" s="76"/>
      <c r="AJ7558" s="90"/>
      <c r="AK7558" s="18"/>
      <c r="AL7558" s="18"/>
      <c r="AT7558" s="18"/>
      <c r="AU7558" s="91"/>
    </row>
    <row r="7559" ht="12.0" customHeight="1">
      <c r="A7559" s="97">
        <v>2701054.0</v>
      </c>
      <c r="B7559" s="92" t="s">
        <v>7993</v>
      </c>
      <c r="C7559" s="93"/>
      <c r="D7559" s="82">
        <v>235.17</v>
      </c>
      <c r="E7559" s="94"/>
      <c r="F7559" s="84">
        <f t="shared" ref="F7559:F7586" si="670">D7559*1.22</f>
        <v>286.9074</v>
      </c>
      <c r="G7559" s="95" t="s">
        <v>246</v>
      </c>
      <c r="H7559" s="69"/>
      <c r="I7559" s="208"/>
      <c r="J7559" s="76"/>
      <c r="K7559" s="88"/>
      <c r="N7559" s="18"/>
      <c r="P7559" s="4">
        <v>166.0</v>
      </c>
      <c r="Q7559" s="4"/>
      <c r="R7559" s="4"/>
      <c r="S7559" s="21"/>
      <c r="T7559" s="21"/>
      <c r="V7559" s="89"/>
      <c r="Z7559" s="73"/>
      <c r="AA7559" s="73">
        <v>0.0</v>
      </c>
      <c r="AB7559" s="4"/>
      <c r="AC7559" s="74"/>
      <c r="AD7559" s="75"/>
      <c r="AE7559" s="75"/>
      <c r="AF7559" s="76"/>
      <c r="AJ7559" s="90"/>
      <c r="AK7559" s="18"/>
      <c r="AL7559" s="18"/>
      <c r="AT7559" s="18"/>
      <c r="AU7559" s="91"/>
    </row>
    <row r="7560" ht="12.0" customHeight="1">
      <c r="A7560" s="97">
        <v>2701043.0</v>
      </c>
      <c r="B7560" s="92" t="s">
        <v>7994</v>
      </c>
      <c r="C7560" s="93"/>
      <c r="D7560" s="82">
        <v>235.17</v>
      </c>
      <c r="E7560" s="94"/>
      <c r="F7560" s="84">
        <f t="shared" si="670"/>
        <v>286.9074</v>
      </c>
      <c r="G7560" s="95" t="s">
        <v>246</v>
      </c>
      <c r="H7560" s="69"/>
      <c r="I7560" s="208"/>
      <c r="J7560" s="76"/>
      <c r="K7560" s="88"/>
      <c r="N7560" s="18"/>
      <c r="P7560" s="4">
        <v>166.0</v>
      </c>
      <c r="Q7560" s="4"/>
      <c r="R7560" s="4"/>
      <c r="S7560" s="21"/>
      <c r="T7560" s="21"/>
      <c r="V7560" s="89"/>
      <c r="Z7560" s="73"/>
      <c r="AA7560" s="73">
        <v>0.0</v>
      </c>
      <c r="AB7560" s="4"/>
      <c r="AC7560" s="74"/>
      <c r="AD7560" s="75"/>
      <c r="AE7560" s="75"/>
      <c r="AF7560" s="76"/>
      <c r="AJ7560" s="90"/>
      <c r="AK7560" s="18"/>
      <c r="AL7560" s="18"/>
      <c r="AT7560" s="18"/>
      <c r="AU7560" s="91"/>
    </row>
    <row r="7561" ht="12.0" customHeight="1">
      <c r="A7561" s="97">
        <v>2701008.0</v>
      </c>
      <c r="B7561" s="92" t="s">
        <v>7995</v>
      </c>
      <c r="C7561" s="93"/>
      <c r="D7561" s="82">
        <v>235.17</v>
      </c>
      <c r="E7561" s="94"/>
      <c r="F7561" s="84">
        <f t="shared" si="670"/>
        <v>286.9074</v>
      </c>
      <c r="G7561" s="95" t="s">
        <v>246</v>
      </c>
      <c r="H7561" s="69"/>
      <c r="I7561" s="208"/>
      <c r="J7561" s="76"/>
      <c r="K7561" s="88"/>
      <c r="N7561" s="18"/>
      <c r="P7561" s="4">
        <v>166.0</v>
      </c>
      <c r="Q7561" s="4"/>
      <c r="R7561" s="4"/>
      <c r="S7561" s="21"/>
      <c r="T7561" s="21"/>
      <c r="V7561" s="89"/>
      <c r="Z7561" s="73"/>
      <c r="AA7561" s="73">
        <v>0.0</v>
      </c>
      <c r="AB7561" s="4"/>
      <c r="AC7561" s="74"/>
      <c r="AD7561" s="75"/>
      <c r="AE7561" s="75"/>
      <c r="AF7561" s="76"/>
      <c r="AJ7561" s="90"/>
      <c r="AK7561" s="18"/>
      <c r="AL7561" s="18"/>
      <c r="AT7561" s="18"/>
      <c r="AU7561" s="91"/>
    </row>
    <row r="7562" ht="12.0" customHeight="1">
      <c r="A7562" s="97">
        <v>2701013.0</v>
      </c>
      <c r="B7562" s="92" t="s">
        <v>7996</v>
      </c>
      <c r="C7562" s="93"/>
      <c r="D7562" s="82">
        <v>235.17</v>
      </c>
      <c r="E7562" s="94"/>
      <c r="F7562" s="84">
        <f t="shared" si="670"/>
        <v>286.9074</v>
      </c>
      <c r="G7562" s="95" t="s">
        <v>246</v>
      </c>
      <c r="H7562" s="69"/>
      <c r="I7562" s="208"/>
      <c r="J7562" s="76"/>
      <c r="K7562" s="88"/>
      <c r="N7562" s="18"/>
      <c r="P7562" s="4">
        <v>166.0</v>
      </c>
      <c r="Q7562" s="4"/>
      <c r="R7562" s="4"/>
      <c r="S7562" s="21"/>
      <c r="T7562" s="21"/>
      <c r="V7562" s="89"/>
      <c r="Z7562" s="73"/>
      <c r="AA7562" s="73">
        <v>0.0</v>
      </c>
      <c r="AB7562" s="4"/>
      <c r="AC7562" s="74"/>
      <c r="AD7562" s="75"/>
      <c r="AE7562" s="75"/>
      <c r="AF7562" s="76"/>
      <c r="AJ7562" s="90"/>
      <c r="AK7562" s="18"/>
      <c r="AL7562" s="18"/>
      <c r="AT7562" s="18"/>
      <c r="AU7562" s="91"/>
    </row>
    <row r="7563" ht="12.0" customHeight="1">
      <c r="A7563" s="97">
        <v>2701002.0</v>
      </c>
      <c r="B7563" s="92" t="s">
        <v>7997</v>
      </c>
      <c r="C7563" s="93"/>
      <c r="D7563" s="82">
        <v>251.63</v>
      </c>
      <c r="E7563" s="94" t="s">
        <v>372</v>
      </c>
      <c r="F7563" s="84">
        <f t="shared" si="670"/>
        <v>306.9886</v>
      </c>
      <c r="G7563" s="95" t="s">
        <v>246</v>
      </c>
      <c r="H7563" s="69"/>
      <c r="I7563" s="208"/>
      <c r="J7563" s="76"/>
      <c r="K7563" s="88"/>
      <c r="N7563" s="18"/>
      <c r="P7563" s="4">
        <v>166.0</v>
      </c>
      <c r="Q7563" s="4"/>
      <c r="R7563" s="4"/>
      <c r="S7563" s="21"/>
      <c r="T7563" s="21"/>
      <c r="V7563" s="89"/>
      <c r="Z7563" s="73"/>
      <c r="AA7563" s="73">
        <v>0.0</v>
      </c>
      <c r="AB7563" s="4"/>
      <c r="AC7563" s="74"/>
      <c r="AD7563" s="75"/>
      <c r="AE7563" s="75"/>
      <c r="AF7563" s="76"/>
      <c r="AJ7563" s="90"/>
      <c r="AK7563" s="18"/>
      <c r="AL7563" s="18"/>
      <c r="AT7563" s="18"/>
      <c r="AU7563" s="91"/>
    </row>
    <row r="7564" ht="12.0" customHeight="1">
      <c r="A7564" s="97">
        <v>2701061.0</v>
      </c>
      <c r="B7564" s="92" t="s">
        <v>7998</v>
      </c>
      <c r="C7564" s="93"/>
      <c r="D7564" s="82">
        <v>251.62</v>
      </c>
      <c r="E7564" s="94"/>
      <c r="F7564" s="84">
        <f t="shared" si="670"/>
        <v>306.9764</v>
      </c>
      <c r="G7564" s="95" t="s">
        <v>246</v>
      </c>
      <c r="H7564" s="69"/>
      <c r="I7564" s="208"/>
      <c r="J7564" s="76"/>
      <c r="K7564" s="88"/>
      <c r="N7564" s="18"/>
      <c r="P7564" s="4">
        <v>166.0</v>
      </c>
      <c r="Q7564" s="4"/>
      <c r="R7564" s="4"/>
      <c r="S7564" s="21"/>
      <c r="T7564" s="21"/>
      <c r="V7564" s="89"/>
      <c r="Z7564" s="73"/>
      <c r="AA7564" s="73">
        <v>0.0</v>
      </c>
      <c r="AB7564" s="4"/>
      <c r="AC7564" s="74"/>
      <c r="AD7564" s="75"/>
      <c r="AE7564" s="75"/>
      <c r="AF7564" s="76"/>
      <c r="AJ7564" s="90"/>
      <c r="AK7564" s="18"/>
      <c r="AL7564" s="18"/>
      <c r="AT7564" s="18"/>
      <c r="AU7564" s="91"/>
    </row>
    <row r="7565" ht="12.0" customHeight="1">
      <c r="A7565" s="97">
        <v>5905069.0</v>
      </c>
      <c r="B7565" s="92" t="s">
        <v>7999</v>
      </c>
      <c r="C7565" s="93"/>
      <c r="D7565" s="82">
        <v>384.45</v>
      </c>
      <c r="E7565" s="83" t="s">
        <v>245</v>
      </c>
      <c r="F7565" s="127">
        <f t="shared" si="670"/>
        <v>469.029</v>
      </c>
      <c r="G7565" s="95" t="s">
        <v>246</v>
      </c>
      <c r="H7565" s="69"/>
      <c r="I7565" s="208"/>
      <c r="J7565" s="76"/>
      <c r="K7565" s="88"/>
      <c r="N7565" s="18"/>
      <c r="P7565" s="4">
        <v>166.0</v>
      </c>
      <c r="Q7565" s="4"/>
      <c r="R7565" s="4"/>
      <c r="S7565" s="21"/>
      <c r="T7565" s="21"/>
      <c r="V7565" s="89"/>
      <c r="Z7565" s="73"/>
      <c r="AA7565" s="73">
        <v>0.0</v>
      </c>
      <c r="AB7565" s="4"/>
      <c r="AC7565" s="74"/>
      <c r="AD7565" s="75"/>
      <c r="AE7565" s="75"/>
      <c r="AF7565" s="76"/>
      <c r="AJ7565" s="90">
        <v>3503069.0</v>
      </c>
      <c r="AK7565" s="18"/>
      <c r="AL7565" s="18"/>
      <c r="AM7565" s="209"/>
      <c r="AT7565" s="18"/>
      <c r="AU7565" s="91"/>
    </row>
    <row r="7566" ht="12.0" customHeight="1">
      <c r="A7566" s="97">
        <v>5905070.0</v>
      </c>
      <c r="B7566" s="92" t="s">
        <v>8000</v>
      </c>
      <c r="C7566" s="93"/>
      <c r="D7566" s="82">
        <v>384.45</v>
      </c>
      <c r="E7566" s="83" t="s">
        <v>245</v>
      </c>
      <c r="F7566" s="127">
        <f t="shared" si="670"/>
        <v>469.029</v>
      </c>
      <c r="G7566" s="95" t="s">
        <v>246</v>
      </c>
      <c r="H7566" s="69"/>
      <c r="I7566" s="208"/>
      <c r="J7566" s="76"/>
      <c r="K7566" s="88"/>
      <c r="N7566" s="18"/>
      <c r="P7566" s="4">
        <v>166.0</v>
      </c>
      <c r="Q7566" s="4"/>
      <c r="R7566" s="4"/>
      <c r="S7566" s="21"/>
      <c r="T7566" s="21"/>
      <c r="V7566" s="89"/>
      <c r="Z7566" s="73"/>
      <c r="AA7566" s="73">
        <v>0.0</v>
      </c>
      <c r="AB7566" s="4"/>
      <c r="AC7566" s="74"/>
      <c r="AD7566" s="75"/>
      <c r="AE7566" s="75"/>
      <c r="AF7566" s="76"/>
      <c r="AJ7566" s="90">
        <v>3503070.0</v>
      </c>
      <c r="AK7566" s="18"/>
      <c r="AL7566" s="18"/>
      <c r="AM7566" s="209"/>
      <c r="AT7566" s="18"/>
      <c r="AU7566" s="91"/>
    </row>
    <row r="7567" ht="12.0" customHeight="1">
      <c r="A7567" s="97">
        <v>3503071.0</v>
      </c>
      <c r="B7567" s="92" t="s">
        <v>8001</v>
      </c>
      <c r="C7567" s="93"/>
      <c r="D7567" s="82">
        <v>283.45</v>
      </c>
      <c r="E7567" s="83"/>
      <c r="F7567" s="127">
        <f t="shared" si="670"/>
        <v>345.809</v>
      </c>
      <c r="G7567" s="95" t="s">
        <v>246</v>
      </c>
      <c r="H7567" s="69"/>
      <c r="I7567" s="208"/>
      <c r="J7567" s="76"/>
      <c r="K7567" s="88"/>
      <c r="N7567" s="18"/>
      <c r="P7567" s="4">
        <v>166.0</v>
      </c>
      <c r="Q7567" s="4"/>
      <c r="R7567" s="4"/>
      <c r="S7567" s="21"/>
      <c r="T7567" s="21"/>
      <c r="V7567" s="89"/>
      <c r="Z7567" s="73"/>
      <c r="AA7567" s="73">
        <v>0.0</v>
      </c>
      <c r="AB7567" s="4"/>
      <c r="AC7567" s="74"/>
      <c r="AD7567" s="75"/>
      <c r="AE7567" s="75"/>
      <c r="AF7567" s="76"/>
      <c r="AJ7567" s="90"/>
      <c r="AK7567" s="18"/>
      <c r="AL7567" s="18"/>
      <c r="AM7567" s="209"/>
      <c r="AT7567" s="18"/>
      <c r="AU7567" s="91"/>
    </row>
    <row r="7568" ht="12.0" customHeight="1">
      <c r="A7568" s="97">
        <v>5905073.0</v>
      </c>
      <c r="B7568" s="92" t="s">
        <v>8003</v>
      </c>
      <c r="C7568" s="93"/>
      <c r="D7568" s="82">
        <v>384.45</v>
      </c>
      <c r="E7568" s="83" t="s">
        <v>245</v>
      </c>
      <c r="F7568" s="127">
        <f t="shared" si="670"/>
        <v>469.029</v>
      </c>
      <c r="G7568" s="95" t="s">
        <v>246</v>
      </c>
      <c r="H7568" s="69"/>
      <c r="I7568" s="208"/>
      <c r="J7568" s="76"/>
      <c r="K7568" s="88"/>
      <c r="N7568" s="18"/>
      <c r="P7568" s="4">
        <v>166.0</v>
      </c>
      <c r="Q7568" s="4"/>
      <c r="R7568" s="4"/>
      <c r="S7568" s="21"/>
      <c r="T7568" s="21"/>
      <c r="V7568" s="89"/>
      <c r="Z7568" s="73"/>
      <c r="AA7568" s="73">
        <v>0.0</v>
      </c>
      <c r="AB7568" s="4"/>
      <c r="AC7568" s="74"/>
      <c r="AD7568" s="75"/>
      <c r="AE7568" s="75"/>
      <c r="AF7568" s="76"/>
      <c r="AJ7568" s="90">
        <v>3503073.0</v>
      </c>
      <c r="AK7568" s="18"/>
      <c r="AL7568" s="18"/>
      <c r="AM7568" s="209"/>
      <c r="AT7568" s="18"/>
      <c r="AU7568" s="91"/>
    </row>
    <row r="7569" ht="12.0" customHeight="1">
      <c r="A7569" s="97">
        <v>5905073.0</v>
      </c>
      <c r="B7569" s="92" t="s">
        <v>8003</v>
      </c>
      <c r="C7569" s="93"/>
      <c r="D7569" s="82">
        <v>384.45</v>
      </c>
      <c r="E7569" s="83" t="s">
        <v>245</v>
      </c>
      <c r="F7569" s="127">
        <f t="shared" si="670"/>
        <v>469.029</v>
      </c>
      <c r="G7569" s="95" t="s">
        <v>246</v>
      </c>
      <c r="H7569" s="69"/>
      <c r="I7569" s="208"/>
      <c r="J7569" s="76"/>
      <c r="K7569" s="88"/>
      <c r="N7569" s="18"/>
      <c r="P7569" s="4">
        <v>166.0</v>
      </c>
      <c r="Q7569" s="4"/>
      <c r="R7569" s="4"/>
      <c r="S7569" s="21"/>
      <c r="T7569" s="21"/>
      <c r="V7569" s="89"/>
      <c r="Z7569" s="73"/>
      <c r="AA7569" s="73">
        <v>0.0</v>
      </c>
      <c r="AB7569" s="4"/>
      <c r="AC7569" s="74"/>
      <c r="AD7569" s="75"/>
      <c r="AE7569" s="75"/>
      <c r="AF7569" s="76"/>
      <c r="AJ7569" s="90">
        <v>3503073.0</v>
      </c>
      <c r="AK7569" s="18"/>
      <c r="AL7569" s="18"/>
      <c r="AM7569" s="209"/>
      <c r="AT7569" s="18"/>
      <c r="AU7569" s="91"/>
    </row>
    <row r="7570" ht="12.0" customHeight="1">
      <c r="A7570" s="97">
        <v>5905074.0</v>
      </c>
      <c r="B7570" s="92" t="s">
        <v>8004</v>
      </c>
      <c r="C7570" s="93"/>
      <c r="D7570" s="82">
        <v>384.45</v>
      </c>
      <c r="E7570" s="83" t="s">
        <v>245</v>
      </c>
      <c r="F7570" s="127">
        <f t="shared" si="670"/>
        <v>469.029</v>
      </c>
      <c r="G7570" s="95" t="s">
        <v>246</v>
      </c>
      <c r="H7570" s="69"/>
      <c r="I7570" s="208"/>
      <c r="J7570" s="76"/>
      <c r="K7570" s="88"/>
      <c r="N7570" s="18"/>
      <c r="P7570" s="4">
        <v>166.0</v>
      </c>
      <c r="Q7570" s="4"/>
      <c r="R7570" s="4"/>
      <c r="S7570" s="21"/>
      <c r="T7570" s="21"/>
      <c r="V7570" s="89"/>
      <c r="Z7570" s="73"/>
      <c r="AA7570" s="73">
        <v>0.0</v>
      </c>
      <c r="AB7570" s="4"/>
      <c r="AC7570" s="74"/>
      <c r="AD7570" s="75"/>
      <c r="AE7570" s="75"/>
      <c r="AF7570" s="76"/>
      <c r="AJ7570" s="90">
        <v>3503074.0</v>
      </c>
      <c r="AK7570" s="18"/>
      <c r="AL7570" s="18"/>
      <c r="AM7570" s="209"/>
      <c r="AT7570" s="18"/>
      <c r="AU7570" s="91"/>
    </row>
    <row r="7571" ht="12.0" customHeight="1">
      <c r="A7571" s="97">
        <v>3502040.0</v>
      </c>
      <c r="B7571" s="92" t="s">
        <v>8005</v>
      </c>
      <c r="C7571" s="93"/>
      <c r="D7571" s="82">
        <v>437.13</v>
      </c>
      <c r="E7571" s="94"/>
      <c r="F7571" s="84">
        <f t="shared" si="670"/>
        <v>533.2986</v>
      </c>
      <c r="G7571" s="95" t="s">
        <v>246</v>
      </c>
      <c r="H7571" s="69"/>
      <c r="I7571" s="208"/>
      <c r="J7571" s="76"/>
      <c r="K7571" s="88"/>
      <c r="N7571" s="18"/>
      <c r="P7571" s="4">
        <v>166.0</v>
      </c>
      <c r="Q7571" s="4"/>
      <c r="R7571" s="4"/>
      <c r="S7571" s="21"/>
      <c r="T7571" s="21"/>
      <c r="V7571" s="89"/>
      <c r="Z7571" s="73"/>
      <c r="AA7571" s="73">
        <v>14.999508535106969</v>
      </c>
      <c r="AB7571" s="4"/>
      <c r="AC7571" s="74"/>
      <c r="AD7571" s="75"/>
      <c r="AE7571" s="75"/>
      <c r="AF7571" s="76"/>
      <c r="AJ7571" s="90"/>
      <c r="AK7571" s="18"/>
      <c r="AL7571" s="18"/>
      <c r="AT7571" s="18"/>
      <c r="AU7571" s="91"/>
    </row>
    <row r="7572" ht="12.0" customHeight="1">
      <c r="A7572" s="97">
        <v>3502039.0</v>
      </c>
      <c r="B7572" s="92" t="s">
        <v>8006</v>
      </c>
      <c r="C7572" s="93"/>
      <c r="D7572" s="82">
        <v>437.13</v>
      </c>
      <c r="E7572" s="94"/>
      <c r="F7572" s="84">
        <f t="shared" si="670"/>
        <v>533.2986</v>
      </c>
      <c r="G7572" s="95" t="s">
        <v>246</v>
      </c>
      <c r="H7572" s="69"/>
      <c r="I7572" s="208"/>
      <c r="J7572" s="76"/>
      <c r="K7572" s="88"/>
      <c r="N7572" s="18"/>
      <c r="P7572" s="4">
        <v>166.0</v>
      </c>
      <c r="Q7572" s="4"/>
      <c r="R7572" s="4"/>
      <c r="S7572" s="21"/>
      <c r="T7572" s="21"/>
      <c r="V7572" s="89"/>
      <c r="Z7572" s="73"/>
      <c r="AA7572" s="73">
        <v>14.999508535106969</v>
      </c>
      <c r="AB7572" s="4"/>
      <c r="AC7572" s="74"/>
      <c r="AD7572" s="75"/>
      <c r="AE7572" s="75"/>
      <c r="AF7572" s="76"/>
      <c r="AJ7572" s="90"/>
      <c r="AK7572" s="18"/>
      <c r="AL7572" s="18"/>
      <c r="AT7572" s="18"/>
      <c r="AU7572" s="91"/>
    </row>
    <row r="7573" ht="12.0" customHeight="1">
      <c r="A7573" s="97">
        <v>3502042.0</v>
      </c>
      <c r="B7573" s="92" t="s">
        <v>8007</v>
      </c>
      <c r="C7573" s="93"/>
      <c r="D7573" s="82">
        <v>437.13</v>
      </c>
      <c r="E7573" s="94"/>
      <c r="F7573" s="84">
        <f t="shared" si="670"/>
        <v>533.2986</v>
      </c>
      <c r="G7573" s="95" t="s">
        <v>246</v>
      </c>
      <c r="H7573" s="69"/>
      <c r="I7573" s="208"/>
      <c r="J7573" s="76"/>
      <c r="K7573" s="88"/>
      <c r="N7573" s="18"/>
      <c r="P7573" s="4">
        <v>166.0</v>
      </c>
      <c r="Q7573" s="4"/>
      <c r="R7573" s="4"/>
      <c r="S7573" s="21"/>
      <c r="T7573" s="21"/>
      <c r="V7573" s="89"/>
      <c r="Z7573" s="73"/>
      <c r="AA7573" s="73">
        <v>14.999508535106969</v>
      </c>
      <c r="AB7573" s="4"/>
      <c r="AC7573" s="74"/>
      <c r="AD7573" s="75"/>
      <c r="AE7573" s="75"/>
      <c r="AF7573" s="76"/>
      <c r="AJ7573" s="90"/>
      <c r="AK7573" s="18"/>
      <c r="AL7573" s="18"/>
      <c r="AT7573" s="18"/>
      <c r="AU7573" s="91"/>
    </row>
    <row r="7574" ht="12.0" customHeight="1">
      <c r="A7574" s="97">
        <v>3502043.0</v>
      </c>
      <c r="B7574" s="92" t="s">
        <v>8008</v>
      </c>
      <c r="C7574" s="93"/>
      <c r="D7574" s="82">
        <v>333.04</v>
      </c>
      <c r="E7574" s="83" t="s">
        <v>372</v>
      </c>
      <c r="F7574" s="127">
        <f t="shared" si="670"/>
        <v>406.3088</v>
      </c>
      <c r="G7574" s="95" t="s">
        <v>246</v>
      </c>
      <c r="H7574" s="69"/>
      <c r="I7574" s="208"/>
      <c r="J7574" s="76"/>
      <c r="K7574" s="88"/>
      <c r="N7574" s="18"/>
      <c r="P7574" s="4">
        <v>166.0</v>
      </c>
      <c r="Q7574" s="4"/>
      <c r="R7574" s="4"/>
      <c r="S7574" s="21"/>
      <c r="T7574" s="21"/>
      <c r="V7574" s="89"/>
      <c r="Z7574" s="73"/>
      <c r="AA7574" s="73">
        <v>0.0</v>
      </c>
      <c r="AB7574" s="4"/>
      <c r="AC7574" s="74"/>
      <c r="AD7574" s="75"/>
      <c r="AE7574" s="75"/>
      <c r="AF7574" s="76"/>
      <c r="AJ7574" s="90"/>
      <c r="AK7574" s="18"/>
      <c r="AL7574" s="18"/>
      <c r="AM7574" s="209"/>
      <c r="AT7574" s="18"/>
      <c r="AU7574" s="91"/>
    </row>
    <row r="7575" ht="12.0" customHeight="1">
      <c r="A7575" s="97">
        <v>3502041.0</v>
      </c>
      <c r="B7575" s="92" t="s">
        <v>8009</v>
      </c>
      <c r="C7575" s="93"/>
      <c r="D7575" s="82">
        <v>437.13</v>
      </c>
      <c r="E7575" s="94"/>
      <c r="F7575" s="84">
        <f t="shared" si="670"/>
        <v>533.2986</v>
      </c>
      <c r="G7575" s="95" t="s">
        <v>246</v>
      </c>
      <c r="H7575" s="69"/>
      <c r="I7575" s="208"/>
      <c r="J7575" s="76"/>
      <c r="K7575" s="88"/>
      <c r="N7575" s="18"/>
      <c r="P7575" s="4">
        <v>166.0</v>
      </c>
      <c r="Q7575" s="4"/>
      <c r="R7575" s="4"/>
      <c r="S7575" s="21"/>
      <c r="T7575" s="21"/>
      <c r="V7575" s="89"/>
      <c r="Z7575" s="73"/>
      <c r="AA7575" s="73">
        <v>14.999508535106969</v>
      </c>
      <c r="AB7575" s="4"/>
      <c r="AC7575" s="74"/>
      <c r="AD7575" s="75"/>
      <c r="AE7575" s="75"/>
      <c r="AF7575" s="76"/>
      <c r="AJ7575" s="90"/>
      <c r="AK7575" s="18"/>
      <c r="AL7575" s="18"/>
      <c r="AT7575" s="18"/>
      <c r="AU7575" s="91"/>
    </row>
    <row r="7576" ht="12.0" customHeight="1">
      <c r="A7576" s="97">
        <v>3501061.0</v>
      </c>
      <c r="B7576" s="92" t="s">
        <v>8010</v>
      </c>
      <c r="C7576" s="93"/>
      <c r="D7576" s="82">
        <v>390.13</v>
      </c>
      <c r="E7576" s="94"/>
      <c r="F7576" s="127">
        <f t="shared" si="670"/>
        <v>475.9586</v>
      </c>
      <c r="G7576" s="95" t="s">
        <v>246</v>
      </c>
      <c r="H7576" s="69"/>
      <c r="I7576" s="208"/>
      <c r="J7576" s="76"/>
      <c r="K7576" s="88"/>
      <c r="N7576" s="18"/>
      <c r="P7576" s="4">
        <v>166.0</v>
      </c>
      <c r="Q7576" s="4"/>
      <c r="R7576" s="4"/>
      <c r="S7576" s="21"/>
      <c r="T7576" s="21"/>
      <c r="V7576" s="89"/>
      <c r="Z7576" s="73"/>
      <c r="AA7576" s="73">
        <v>0.0</v>
      </c>
      <c r="AB7576" s="4"/>
      <c r="AC7576" s="74"/>
      <c r="AD7576" s="75"/>
      <c r="AE7576" s="75"/>
      <c r="AF7576" s="76"/>
      <c r="AJ7576" s="90"/>
      <c r="AK7576" s="18"/>
      <c r="AL7576" s="18"/>
      <c r="AM7576" s="209"/>
      <c r="AT7576" s="18"/>
      <c r="AU7576" s="91"/>
    </row>
    <row r="7577" ht="12.0" customHeight="1">
      <c r="A7577" s="97">
        <v>3501062.0</v>
      </c>
      <c r="B7577" s="92" t="s">
        <v>8011</v>
      </c>
      <c r="C7577" s="93"/>
      <c r="D7577" s="82">
        <v>390.13</v>
      </c>
      <c r="E7577" s="94"/>
      <c r="F7577" s="127">
        <f t="shared" si="670"/>
        <v>475.9586</v>
      </c>
      <c r="G7577" s="95" t="s">
        <v>246</v>
      </c>
      <c r="H7577" s="69"/>
      <c r="I7577" s="208"/>
      <c r="J7577" s="76"/>
      <c r="K7577" s="88"/>
      <c r="N7577" s="18"/>
      <c r="P7577" s="4">
        <v>166.0</v>
      </c>
      <c r="Q7577" s="4"/>
      <c r="R7577" s="4"/>
      <c r="S7577" s="21"/>
      <c r="T7577" s="21"/>
      <c r="V7577" s="89"/>
      <c r="Z7577" s="73"/>
      <c r="AA7577" s="73">
        <v>0.0</v>
      </c>
      <c r="AB7577" s="4"/>
      <c r="AC7577" s="74"/>
      <c r="AD7577" s="75"/>
      <c r="AE7577" s="75"/>
      <c r="AF7577" s="76"/>
      <c r="AJ7577" s="90"/>
      <c r="AK7577" s="18"/>
      <c r="AL7577" s="18"/>
      <c r="AM7577" s="209"/>
      <c r="AT7577" s="18"/>
      <c r="AU7577" s="91"/>
    </row>
    <row r="7578" ht="12.0" customHeight="1">
      <c r="A7578" s="97">
        <v>3501063.0</v>
      </c>
      <c r="B7578" s="92" t="s">
        <v>8012</v>
      </c>
      <c r="C7578" s="93"/>
      <c r="D7578" s="82">
        <v>390.13</v>
      </c>
      <c r="E7578" s="94"/>
      <c r="F7578" s="127">
        <f t="shared" si="670"/>
        <v>475.9586</v>
      </c>
      <c r="G7578" s="95" t="s">
        <v>246</v>
      </c>
      <c r="H7578" s="69"/>
      <c r="I7578" s="208"/>
      <c r="J7578" s="76"/>
      <c r="K7578" s="88"/>
      <c r="N7578" s="18"/>
      <c r="P7578" s="4">
        <v>166.0</v>
      </c>
      <c r="Q7578" s="4"/>
      <c r="R7578" s="4"/>
      <c r="S7578" s="21"/>
      <c r="T7578" s="21"/>
      <c r="V7578" s="89"/>
      <c r="Z7578" s="73"/>
      <c r="AA7578" s="73">
        <v>0.0</v>
      </c>
      <c r="AB7578" s="4"/>
      <c r="AC7578" s="74"/>
      <c r="AD7578" s="75"/>
      <c r="AE7578" s="75"/>
      <c r="AF7578" s="76"/>
      <c r="AJ7578" s="90"/>
      <c r="AK7578" s="18"/>
      <c r="AL7578" s="18"/>
      <c r="AM7578" s="209"/>
      <c r="AT7578" s="18"/>
      <c r="AU7578" s="91"/>
    </row>
    <row r="7579" ht="12.0" customHeight="1">
      <c r="A7579" s="97">
        <v>3501064.0</v>
      </c>
      <c r="B7579" s="92" t="s">
        <v>8013</v>
      </c>
      <c r="C7579" s="93"/>
      <c r="D7579" s="82">
        <v>390.13</v>
      </c>
      <c r="E7579" s="94"/>
      <c r="F7579" s="127">
        <f t="shared" si="670"/>
        <v>475.9586</v>
      </c>
      <c r="G7579" s="95" t="s">
        <v>246</v>
      </c>
      <c r="H7579" s="69"/>
      <c r="I7579" s="208"/>
      <c r="J7579" s="76"/>
      <c r="K7579" s="88"/>
      <c r="N7579" s="18"/>
      <c r="P7579" s="4">
        <v>166.0</v>
      </c>
      <c r="Q7579" s="4"/>
      <c r="R7579" s="4"/>
      <c r="S7579" s="21"/>
      <c r="T7579" s="21"/>
      <c r="V7579" s="89"/>
      <c r="Z7579" s="73"/>
      <c r="AA7579" s="73">
        <v>0.0</v>
      </c>
      <c r="AB7579" s="4"/>
      <c r="AC7579" s="74"/>
      <c r="AD7579" s="75"/>
      <c r="AE7579" s="75"/>
      <c r="AF7579" s="76"/>
      <c r="AJ7579" s="90"/>
      <c r="AK7579" s="18"/>
      <c r="AL7579" s="18"/>
      <c r="AM7579" s="209"/>
      <c r="AT7579" s="18"/>
      <c r="AU7579" s="91"/>
    </row>
    <row r="7580" ht="12.0" customHeight="1">
      <c r="A7580" s="97">
        <v>3501066.0</v>
      </c>
      <c r="B7580" s="92" t="s">
        <v>8014</v>
      </c>
      <c r="C7580" s="93"/>
      <c r="D7580" s="82">
        <v>390.13</v>
      </c>
      <c r="E7580" s="94"/>
      <c r="F7580" s="127">
        <f t="shared" si="670"/>
        <v>475.9586</v>
      </c>
      <c r="G7580" s="95" t="s">
        <v>246</v>
      </c>
      <c r="H7580" s="69"/>
      <c r="I7580" s="208"/>
      <c r="J7580" s="76"/>
      <c r="K7580" s="88"/>
      <c r="N7580" s="18"/>
      <c r="P7580" s="4">
        <v>166.0</v>
      </c>
      <c r="Q7580" s="4"/>
      <c r="R7580" s="4"/>
      <c r="S7580" s="21"/>
      <c r="T7580" s="21"/>
      <c r="V7580" s="89"/>
      <c r="Z7580" s="73"/>
      <c r="AA7580" s="73">
        <v>0.0</v>
      </c>
      <c r="AB7580" s="4"/>
      <c r="AC7580" s="74"/>
      <c r="AD7580" s="75"/>
      <c r="AE7580" s="75"/>
      <c r="AF7580" s="76"/>
      <c r="AJ7580" s="90"/>
      <c r="AK7580" s="18"/>
      <c r="AL7580" s="18"/>
      <c r="AM7580" s="209"/>
      <c r="AT7580" s="18"/>
      <c r="AU7580" s="91"/>
    </row>
    <row r="7581" ht="12.0" customHeight="1">
      <c r="A7581" s="97">
        <v>3501067.0</v>
      </c>
      <c r="B7581" s="92" t="s">
        <v>8015</v>
      </c>
      <c r="C7581" s="93"/>
      <c r="D7581" s="82">
        <v>390.13</v>
      </c>
      <c r="E7581" s="94"/>
      <c r="F7581" s="127">
        <f t="shared" si="670"/>
        <v>475.9586</v>
      </c>
      <c r="G7581" s="95" t="s">
        <v>246</v>
      </c>
      <c r="H7581" s="69"/>
      <c r="I7581" s="208"/>
      <c r="J7581" s="76"/>
      <c r="K7581" s="88"/>
      <c r="N7581" s="18"/>
      <c r="P7581" s="4">
        <v>166.0</v>
      </c>
      <c r="Q7581" s="4"/>
      <c r="R7581" s="4"/>
      <c r="S7581" s="21"/>
      <c r="T7581" s="21"/>
      <c r="V7581" s="89"/>
      <c r="Z7581" s="73"/>
      <c r="AA7581" s="73">
        <v>0.0</v>
      </c>
      <c r="AB7581" s="4"/>
      <c r="AC7581" s="74"/>
      <c r="AD7581" s="75"/>
      <c r="AE7581" s="75"/>
      <c r="AF7581" s="76"/>
      <c r="AJ7581" s="90"/>
      <c r="AK7581" s="18"/>
      <c r="AL7581" s="18"/>
      <c r="AM7581" s="209"/>
      <c r="AT7581" s="18"/>
      <c r="AU7581" s="91"/>
    </row>
    <row r="7582" ht="12.0" customHeight="1">
      <c r="A7582" s="97">
        <v>3501068.0</v>
      </c>
      <c r="B7582" s="92" t="s">
        <v>8016</v>
      </c>
      <c r="C7582" s="93"/>
      <c r="D7582" s="82">
        <v>390.13</v>
      </c>
      <c r="E7582" s="94"/>
      <c r="F7582" s="127">
        <f t="shared" si="670"/>
        <v>475.9586</v>
      </c>
      <c r="G7582" s="95" t="s">
        <v>246</v>
      </c>
      <c r="H7582" s="69"/>
      <c r="I7582" s="208"/>
      <c r="J7582" s="76"/>
      <c r="K7582" s="88"/>
      <c r="N7582" s="18"/>
      <c r="P7582" s="4">
        <v>166.0</v>
      </c>
      <c r="Q7582" s="4"/>
      <c r="R7582" s="4"/>
      <c r="S7582" s="21"/>
      <c r="T7582" s="21"/>
      <c r="V7582" s="89"/>
      <c r="Z7582" s="73"/>
      <c r="AA7582" s="73">
        <v>0.0</v>
      </c>
      <c r="AB7582" s="4"/>
      <c r="AC7582" s="74"/>
      <c r="AD7582" s="75"/>
      <c r="AE7582" s="75"/>
      <c r="AF7582" s="76"/>
      <c r="AJ7582" s="90"/>
      <c r="AK7582" s="18"/>
      <c r="AL7582" s="18"/>
      <c r="AM7582" s="209"/>
      <c r="AT7582" s="18"/>
      <c r="AU7582" s="91"/>
    </row>
    <row r="7583" ht="12.0" customHeight="1">
      <c r="A7583" s="97">
        <v>3501069.0</v>
      </c>
      <c r="B7583" s="92" t="s">
        <v>8017</v>
      </c>
      <c r="C7583" s="93"/>
      <c r="D7583" s="82">
        <v>390.13</v>
      </c>
      <c r="E7583" s="94"/>
      <c r="F7583" s="127">
        <f t="shared" si="670"/>
        <v>475.9586</v>
      </c>
      <c r="G7583" s="95" t="s">
        <v>246</v>
      </c>
      <c r="H7583" s="69"/>
      <c r="I7583" s="208"/>
      <c r="J7583" s="76"/>
      <c r="K7583" s="88"/>
      <c r="N7583" s="18"/>
      <c r="P7583" s="4">
        <v>166.0</v>
      </c>
      <c r="Q7583" s="4"/>
      <c r="R7583" s="4"/>
      <c r="S7583" s="21"/>
      <c r="T7583" s="21"/>
      <c r="V7583" s="89"/>
      <c r="Z7583" s="73"/>
      <c r="AA7583" s="73">
        <v>0.0</v>
      </c>
      <c r="AB7583" s="4"/>
      <c r="AC7583" s="74"/>
      <c r="AD7583" s="75"/>
      <c r="AE7583" s="75"/>
      <c r="AF7583" s="76"/>
      <c r="AJ7583" s="90"/>
      <c r="AK7583" s="18"/>
      <c r="AL7583" s="18"/>
      <c r="AM7583" s="209"/>
      <c r="AT7583" s="18"/>
      <c r="AU7583" s="91"/>
    </row>
    <row r="7584" ht="12.0" customHeight="1">
      <c r="A7584" s="97">
        <v>3503067.0</v>
      </c>
      <c r="B7584" s="92" t="s">
        <v>8018</v>
      </c>
      <c r="C7584" s="93"/>
      <c r="D7584" s="82">
        <v>283.45</v>
      </c>
      <c r="E7584" s="83" t="s">
        <v>245</v>
      </c>
      <c r="F7584" s="127">
        <f t="shared" si="670"/>
        <v>345.809</v>
      </c>
      <c r="G7584" s="95" t="s">
        <v>246</v>
      </c>
      <c r="H7584" s="69"/>
      <c r="I7584" s="208"/>
      <c r="J7584" s="76"/>
      <c r="K7584" s="88"/>
      <c r="N7584" s="18"/>
      <c r="P7584" s="4">
        <v>166.0</v>
      </c>
      <c r="Q7584" s="4"/>
      <c r="R7584" s="4"/>
      <c r="S7584" s="21"/>
      <c r="T7584" s="21"/>
      <c r="V7584" s="89"/>
      <c r="Z7584" s="73"/>
      <c r="AA7584" s="73">
        <v>0.0</v>
      </c>
      <c r="AB7584" s="4"/>
      <c r="AC7584" s="74"/>
      <c r="AD7584" s="75"/>
      <c r="AE7584" s="75"/>
      <c r="AF7584" s="76"/>
      <c r="AJ7584" s="90"/>
      <c r="AK7584" s="18"/>
      <c r="AL7584" s="18"/>
      <c r="AM7584" s="209"/>
      <c r="AT7584" s="18"/>
      <c r="AU7584" s="91"/>
    </row>
    <row r="7585" ht="12.0" customHeight="1">
      <c r="A7585" s="97">
        <v>3503068.0</v>
      </c>
      <c r="B7585" s="92" t="s">
        <v>8019</v>
      </c>
      <c r="C7585" s="93"/>
      <c r="D7585" s="82">
        <v>283.45</v>
      </c>
      <c r="E7585" s="83" t="s">
        <v>245</v>
      </c>
      <c r="F7585" s="127">
        <f t="shared" si="670"/>
        <v>345.809</v>
      </c>
      <c r="G7585" s="95" t="s">
        <v>246</v>
      </c>
      <c r="H7585" s="69"/>
      <c r="I7585" s="208"/>
      <c r="J7585" s="76"/>
      <c r="K7585" s="88"/>
      <c r="N7585" s="18"/>
      <c r="P7585" s="4">
        <v>166.0</v>
      </c>
      <c r="Q7585" s="4"/>
      <c r="R7585" s="4"/>
      <c r="S7585" s="21"/>
      <c r="T7585" s="21"/>
      <c r="V7585" s="89"/>
      <c r="Z7585" s="73"/>
      <c r="AA7585" s="73">
        <v>0.0</v>
      </c>
      <c r="AB7585" s="4"/>
      <c r="AC7585" s="74"/>
      <c r="AD7585" s="75"/>
      <c r="AE7585" s="75"/>
      <c r="AF7585" s="76"/>
      <c r="AJ7585" s="90"/>
      <c r="AK7585" s="18"/>
      <c r="AL7585" s="18"/>
      <c r="AM7585" s="209"/>
      <c r="AT7585" s="18"/>
      <c r="AU7585" s="91"/>
    </row>
    <row r="7586" ht="12.0" customHeight="1">
      <c r="A7586" s="115">
        <v>3401024.0</v>
      </c>
      <c r="B7586" s="92" t="s">
        <v>8036</v>
      </c>
      <c r="C7586" s="93"/>
      <c r="D7586" s="82">
        <v>1720.95</v>
      </c>
      <c r="E7586" s="94" t="s">
        <v>245</v>
      </c>
      <c r="F7586" s="127">
        <f t="shared" si="670"/>
        <v>2099.559</v>
      </c>
      <c r="G7586" s="95" t="s">
        <v>246</v>
      </c>
      <c r="H7586" s="69"/>
      <c r="I7586" s="208"/>
      <c r="J7586" s="76"/>
      <c r="K7586" s="88"/>
      <c r="N7586" s="18"/>
      <c r="P7586" s="4">
        <v>165.0</v>
      </c>
      <c r="Q7586" s="4"/>
      <c r="R7586" s="4"/>
      <c r="S7586" s="21"/>
      <c r="T7586" s="21"/>
      <c r="V7586" s="89"/>
      <c r="Z7586" s="73"/>
      <c r="AA7586" s="73">
        <v>9.999949300601799</v>
      </c>
      <c r="AB7586" s="4"/>
      <c r="AC7586" s="74"/>
      <c r="AD7586" s="75"/>
      <c r="AE7586" s="75"/>
      <c r="AF7586" s="76"/>
      <c r="AJ7586" s="90"/>
      <c r="AK7586" s="18"/>
      <c r="AL7586" s="18"/>
      <c r="AT7586" s="18"/>
      <c r="AU7586" s="91"/>
    </row>
    <row r="7587" ht="12.0" customHeight="1">
      <c r="A7587" s="97"/>
      <c r="B7587" s="92" t="s">
        <v>7896</v>
      </c>
      <c r="C7587" s="93"/>
      <c r="D7587" s="82"/>
      <c r="E7587" s="94"/>
      <c r="F7587" s="84"/>
      <c r="G7587" s="95" t="s">
        <v>246</v>
      </c>
      <c r="H7587" s="69"/>
      <c r="I7587" s="208"/>
      <c r="J7587" s="76"/>
      <c r="K7587" s="88"/>
      <c r="N7587" s="18"/>
      <c r="P7587" s="4"/>
      <c r="Q7587" s="4"/>
      <c r="R7587" s="4"/>
      <c r="S7587" s="21"/>
      <c r="T7587" s="21"/>
      <c r="V7587" s="89"/>
      <c r="Z7587" s="73"/>
      <c r="AA7587" s="73"/>
      <c r="AB7587" s="4"/>
      <c r="AC7587" s="74"/>
      <c r="AD7587" s="75"/>
      <c r="AE7587" s="75"/>
      <c r="AF7587" s="76"/>
      <c r="AJ7587" s="90"/>
      <c r="AK7587" s="18"/>
      <c r="AL7587" s="18"/>
      <c r="AT7587" s="18"/>
      <c r="AU7587" s="91"/>
    </row>
    <row r="7588" ht="12.0" customHeight="1">
      <c r="A7588" s="97">
        <v>2701046.0</v>
      </c>
      <c r="B7588" s="92" t="s">
        <v>7957</v>
      </c>
      <c r="C7588" s="93"/>
      <c r="D7588" s="82">
        <v>203.84</v>
      </c>
      <c r="E7588" s="94"/>
      <c r="F7588" s="84">
        <f t="shared" ref="F7588:F7624" si="671">D7588*1.22</f>
        <v>248.6848</v>
      </c>
      <c r="G7588" s="95" t="s">
        <v>246</v>
      </c>
      <c r="H7588" s="69"/>
      <c r="I7588" s="208"/>
      <c r="J7588" s="76"/>
      <c r="K7588" s="88"/>
      <c r="N7588" s="18"/>
      <c r="P7588" s="4">
        <v>166.0</v>
      </c>
      <c r="Q7588" s="4"/>
      <c r="R7588" s="4"/>
      <c r="S7588" s="21"/>
      <c r="T7588" s="21"/>
      <c r="V7588" s="89"/>
      <c r="Z7588" s="73"/>
      <c r="AA7588" s="73">
        <v>0.0</v>
      </c>
      <c r="AB7588" s="4"/>
      <c r="AC7588" s="74"/>
      <c r="AD7588" s="75"/>
      <c r="AE7588" s="75"/>
      <c r="AF7588" s="76"/>
      <c r="AJ7588" s="90"/>
      <c r="AK7588" s="18"/>
      <c r="AL7588" s="18"/>
      <c r="AT7588" s="18"/>
      <c r="AU7588" s="91"/>
    </row>
    <row r="7589" ht="12.0" customHeight="1">
      <c r="A7589" s="97">
        <v>2701005.0</v>
      </c>
      <c r="B7589" s="92" t="s">
        <v>7958</v>
      </c>
      <c r="C7589" s="93"/>
      <c r="D7589" s="82">
        <v>203.84</v>
      </c>
      <c r="E7589" s="94"/>
      <c r="F7589" s="84">
        <f t="shared" si="671"/>
        <v>248.6848</v>
      </c>
      <c r="G7589" s="95" t="s">
        <v>246</v>
      </c>
      <c r="H7589" s="69"/>
      <c r="I7589" s="208"/>
      <c r="J7589" s="76"/>
      <c r="K7589" s="88"/>
      <c r="N7589" s="18"/>
      <c r="P7589" s="4">
        <v>166.0</v>
      </c>
      <c r="Q7589" s="4"/>
      <c r="R7589" s="4"/>
      <c r="S7589" s="21"/>
      <c r="T7589" s="21"/>
      <c r="V7589" s="89"/>
      <c r="Z7589" s="73"/>
      <c r="AA7589" s="73">
        <v>0.0</v>
      </c>
      <c r="AB7589" s="4"/>
      <c r="AC7589" s="74"/>
      <c r="AD7589" s="75"/>
      <c r="AE7589" s="75"/>
      <c r="AF7589" s="76"/>
      <c r="AJ7589" s="90"/>
      <c r="AK7589" s="18"/>
      <c r="AL7589" s="18"/>
      <c r="AT7589" s="18"/>
      <c r="AU7589" s="91"/>
    </row>
    <row r="7590" ht="12.0" customHeight="1">
      <c r="A7590" s="97">
        <v>2701055.0</v>
      </c>
      <c r="B7590" s="92" t="s">
        <v>7959</v>
      </c>
      <c r="C7590" s="93"/>
      <c r="D7590" s="82">
        <v>218.12</v>
      </c>
      <c r="E7590" s="94"/>
      <c r="F7590" s="84">
        <f t="shared" si="671"/>
        <v>266.1064</v>
      </c>
      <c r="G7590" s="95" t="s">
        <v>246</v>
      </c>
      <c r="H7590" s="69"/>
      <c r="I7590" s="208"/>
      <c r="J7590" s="76"/>
      <c r="K7590" s="88"/>
      <c r="N7590" s="18"/>
      <c r="P7590" s="4">
        <v>166.0</v>
      </c>
      <c r="Q7590" s="4"/>
      <c r="R7590" s="4"/>
      <c r="S7590" s="21"/>
      <c r="T7590" s="21"/>
      <c r="V7590" s="89"/>
      <c r="Z7590" s="73"/>
      <c r="AA7590" s="73">
        <v>0.0</v>
      </c>
      <c r="AB7590" s="4"/>
      <c r="AC7590" s="74"/>
      <c r="AD7590" s="75"/>
      <c r="AE7590" s="75"/>
      <c r="AF7590" s="76"/>
      <c r="AJ7590" s="90"/>
      <c r="AK7590" s="18"/>
      <c r="AL7590" s="18"/>
      <c r="AT7590" s="18"/>
      <c r="AU7590" s="91"/>
    </row>
    <row r="7591" ht="12.0" customHeight="1">
      <c r="A7591" s="97">
        <v>2701010.0</v>
      </c>
      <c r="B7591" s="92" t="s">
        <v>7960</v>
      </c>
      <c r="C7591" s="93"/>
      <c r="D7591" s="82">
        <v>203.84</v>
      </c>
      <c r="E7591" s="94"/>
      <c r="F7591" s="84">
        <f t="shared" si="671"/>
        <v>248.6848</v>
      </c>
      <c r="G7591" s="95" t="s">
        <v>246</v>
      </c>
      <c r="H7591" s="69"/>
      <c r="I7591" s="208"/>
      <c r="J7591" s="76"/>
      <c r="K7591" s="88"/>
      <c r="N7591" s="18"/>
      <c r="P7591" s="4">
        <v>166.0</v>
      </c>
      <c r="Q7591" s="4"/>
      <c r="R7591" s="4"/>
      <c r="S7591" s="21"/>
      <c r="T7591" s="21"/>
      <c r="V7591" s="89"/>
      <c r="Z7591" s="73"/>
      <c r="AA7591" s="73">
        <v>0.0</v>
      </c>
      <c r="AB7591" s="4"/>
      <c r="AC7591" s="74"/>
      <c r="AD7591" s="75"/>
      <c r="AE7591" s="75"/>
      <c r="AF7591" s="76"/>
      <c r="AJ7591" s="90"/>
      <c r="AK7591" s="18"/>
      <c r="AL7591" s="18"/>
      <c r="AT7591" s="18"/>
      <c r="AU7591" s="91"/>
    </row>
    <row r="7592" ht="12.0" customHeight="1">
      <c r="A7592" s="97">
        <v>2701001.0</v>
      </c>
      <c r="B7592" s="92" t="s">
        <v>7961</v>
      </c>
      <c r="C7592" s="93"/>
      <c r="D7592" s="82">
        <v>229.65</v>
      </c>
      <c r="E7592" s="94" t="s">
        <v>372</v>
      </c>
      <c r="F7592" s="84">
        <f t="shared" si="671"/>
        <v>280.173</v>
      </c>
      <c r="G7592" s="95" t="s">
        <v>246</v>
      </c>
      <c r="H7592" s="69"/>
      <c r="I7592" s="208"/>
      <c r="J7592" s="76"/>
      <c r="K7592" s="88"/>
      <c r="N7592" s="18"/>
      <c r="P7592" s="4">
        <v>166.0</v>
      </c>
      <c r="Q7592" s="4"/>
      <c r="R7592" s="4"/>
      <c r="S7592" s="21"/>
      <c r="T7592" s="21"/>
      <c r="V7592" s="89"/>
      <c r="Z7592" s="73"/>
      <c r="AA7592" s="73">
        <v>0.0</v>
      </c>
      <c r="AB7592" s="4"/>
      <c r="AC7592" s="74"/>
      <c r="AD7592" s="75"/>
      <c r="AE7592" s="75"/>
      <c r="AF7592" s="76"/>
      <c r="AJ7592" s="90"/>
      <c r="AK7592" s="18"/>
      <c r="AL7592" s="18"/>
      <c r="AT7592" s="18"/>
      <c r="AU7592" s="91"/>
    </row>
    <row r="7593" ht="12.0" customHeight="1">
      <c r="A7593" s="97">
        <v>2701036.0</v>
      </c>
      <c r="B7593" s="92" t="s">
        <v>7962</v>
      </c>
      <c r="C7593" s="93"/>
      <c r="D7593" s="82">
        <v>203.84</v>
      </c>
      <c r="E7593" s="94" t="s">
        <v>372</v>
      </c>
      <c r="F7593" s="84">
        <f t="shared" si="671"/>
        <v>248.6848</v>
      </c>
      <c r="G7593" s="95" t="s">
        <v>246</v>
      </c>
      <c r="H7593" s="69"/>
      <c r="I7593" s="208"/>
      <c r="J7593" s="76"/>
      <c r="K7593" s="88"/>
      <c r="N7593" s="18"/>
      <c r="P7593" s="4">
        <v>166.0</v>
      </c>
      <c r="Q7593" s="4"/>
      <c r="R7593" s="4"/>
      <c r="S7593" s="21"/>
      <c r="T7593" s="21"/>
      <c r="V7593" s="89"/>
      <c r="Z7593" s="73"/>
      <c r="AA7593" s="73">
        <v>0.0</v>
      </c>
      <c r="AB7593" s="4"/>
      <c r="AC7593" s="74"/>
      <c r="AD7593" s="75"/>
      <c r="AE7593" s="75"/>
      <c r="AF7593" s="76"/>
      <c r="AJ7593" s="90"/>
      <c r="AK7593" s="18"/>
      <c r="AL7593" s="18"/>
      <c r="AT7593" s="18"/>
      <c r="AU7593" s="91"/>
    </row>
    <row r="7594" ht="12.0" customHeight="1">
      <c r="A7594" s="97">
        <v>2701062.0</v>
      </c>
      <c r="B7594" s="92" t="s">
        <v>7963</v>
      </c>
      <c r="C7594" s="93"/>
      <c r="D7594" s="82">
        <v>218.12</v>
      </c>
      <c r="E7594" s="94" t="s">
        <v>245</v>
      </c>
      <c r="F7594" s="84">
        <f t="shared" si="671"/>
        <v>266.1064</v>
      </c>
      <c r="G7594" s="95" t="s">
        <v>246</v>
      </c>
      <c r="H7594" s="69"/>
      <c r="I7594" s="208"/>
      <c r="J7594" s="76"/>
      <c r="K7594" s="88"/>
      <c r="N7594" s="18"/>
      <c r="P7594" s="4">
        <v>166.0</v>
      </c>
      <c r="Q7594" s="4"/>
      <c r="R7594" s="4"/>
      <c r="S7594" s="21"/>
      <c r="T7594" s="21"/>
      <c r="V7594" s="89"/>
      <c r="Z7594" s="73"/>
      <c r="AA7594" s="73">
        <v>0.0</v>
      </c>
      <c r="AB7594" s="4"/>
      <c r="AC7594" s="74"/>
      <c r="AD7594" s="75"/>
      <c r="AE7594" s="75"/>
      <c r="AF7594" s="76"/>
      <c r="AJ7594" s="90"/>
      <c r="AK7594" s="18"/>
      <c r="AL7594" s="18"/>
      <c r="AT7594" s="18"/>
      <c r="AU7594" s="91"/>
    </row>
    <row r="7595" ht="12.0" customHeight="1">
      <c r="A7595" s="97">
        <v>5905016.0</v>
      </c>
      <c r="B7595" s="92" t="s">
        <v>7964</v>
      </c>
      <c r="C7595" s="93"/>
      <c r="D7595" s="82">
        <v>365.0</v>
      </c>
      <c r="E7595" s="83" t="s">
        <v>245</v>
      </c>
      <c r="F7595" s="127">
        <f t="shared" si="671"/>
        <v>445.3</v>
      </c>
      <c r="G7595" s="95" t="s">
        <v>246</v>
      </c>
      <c r="H7595" s="69"/>
      <c r="I7595" s="208"/>
      <c r="J7595" s="76"/>
      <c r="K7595" s="88"/>
      <c r="N7595" s="18"/>
      <c r="P7595" s="4">
        <v>166.0</v>
      </c>
      <c r="Q7595" s="4"/>
      <c r="R7595" s="4"/>
      <c r="S7595" s="21"/>
      <c r="T7595" s="21"/>
      <c r="V7595" s="89"/>
      <c r="Z7595" s="73"/>
      <c r="AA7595" s="73">
        <v>0.0</v>
      </c>
      <c r="AB7595" s="4"/>
      <c r="AC7595" s="74"/>
      <c r="AD7595" s="75"/>
      <c r="AE7595" s="75"/>
      <c r="AF7595" s="76"/>
      <c r="AJ7595" s="90">
        <v>3503016.0</v>
      </c>
      <c r="AK7595" s="18"/>
      <c r="AL7595" s="18"/>
      <c r="AM7595" s="209"/>
      <c r="AT7595" s="18"/>
      <c r="AU7595" s="91"/>
    </row>
    <row r="7596" ht="12.0" customHeight="1">
      <c r="A7596" s="97">
        <v>3503017.0</v>
      </c>
      <c r="B7596" s="92" t="s">
        <v>7965</v>
      </c>
      <c r="C7596" s="93"/>
      <c r="D7596" s="82">
        <v>269.11</v>
      </c>
      <c r="E7596" s="83" t="s">
        <v>245</v>
      </c>
      <c r="F7596" s="127">
        <f t="shared" si="671"/>
        <v>328.3142</v>
      </c>
      <c r="G7596" s="95" t="s">
        <v>246</v>
      </c>
      <c r="H7596" s="69"/>
      <c r="I7596" s="208"/>
      <c r="J7596" s="76"/>
      <c r="K7596" s="88"/>
      <c r="N7596" s="18"/>
      <c r="P7596" s="4">
        <v>166.0</v>
      </c>
      <c r="Q7596" s="4"/>
      <c r="R7596" s="4"/>
      <c r="S7596" s="21"/>
      <c r="T7596" s="21"/>
      <c r="V7596" s="89"/>
      <c r="Z7596" s="73"/>
      <c r="AA7596" s="73">
        <v>0.0</v>
      </c>
      <c r="AB7596" s="4"/>
      <c r="AC7596" s="74"/>
      <c r="AD7596" s="75"/>
      <c r="AE7596" s="75"/>
      <c r="AF7596" s="76"/>
      <c r="AJ7596" s="90"/>
      <c r="AK7596" s="18"/>
      <c r="AL7596" s="18"/>
      <c r="AM7596" s="209"/>
      <c r="AT7596" s="18"/>
      <c r="AU7596" s="91"/>
    </row>
    <row r="7597" ht="12.0" customHeight="1">
      <c r="A7597" s="97">
        <v>5905018.0</v>
      </c>
      <c r="B7597" s="92" t="s">
        <v>7966</v>
      </c>
      <c r="C7597" s="93"/>
      <c r="D7597" s="82">
        <v>365.0</v>
      </c>
      <c r="E7597" s="83" t="s">
        <v>245</v>
      </c>
      <c r="F7597" s="127">
        <f t="shared" si="671"/>
        <v>445.3</v>
      </c>
      <c r="G7597" s="95" t="s">
        <v>246</v>
      </c>
      <c r="H7597" s="69"/>
      <c r="I7597" s="208"/>
      <c r="J7597" s="76"/>
      <c r="K7597" s="88"/>
      <c r="N7597" s="18"/>
      <c r="P7597" s="4">
        <v>166.0</v>
      </c>
      <c r="Q7597" s="4"/>
      <c r="R7597" s="4"/>
      <c r="S7597" s="21"/>
      <c r="T7597" s="21"/>
      <c r="V7597" s="89"/>
      <c r="Z7597" s="73"/>
      <c r="AA7597" s="73">
        <v>0.0</v>
      </c>
      <c r="AB7597" s="4"/>
      <c r="AC7597" s="74"/>
      <c r="AD7597" s="75"/>
      <c r="AE7597" s="75"/>
      <c r="AF7597" s="76"/>
      <c r="AJ7597" s="90">
        <v>3503018.0</v>
      </c>
      <c r="AK7597" s="18"/>
      <c r="AL7597" s="18"/>
      <c r="AM7597" s="209"/>
      <c r="AT7597" s="18"/>
      <c r="AU7597" s="91"/>
    </row>
    <row r="7598" ht="12.0" customHeight="1">
      <c r="A7598" s="97">
        <v>3503019.0</v>
      </c>
      <c r="B7598" s="92" t="s">
        <v>7967</v>
      </c>
      <c r="C7598" s="93"/>
      <c r="D7598" s="82">
        <v>269.11</v>
      </c>
      <c r="E7598" s="83" t="s">
        <v>245</v>
      </c>
      <c r="F7598" s="127">
        <f t="shared" si="671"/>
        <v>328.3142</v>
      </c>
      <c r="G7598" s="95" t="s">
        <v>246</v>
      </c>
      <c r="H7598" s="69"/>
      <c r="I7598" s="208"/>
      <c r="J7598" s="76"/>
      <c r="K7598" s="88"/>
      <c r="N7598" s="18"/>
      <c r="P7598" s="4">
        <v>166.0</v>
      </c>
      <c r="Q7598" s="4"/>
      <c r="R7598" s="4"/>
      <c r="S7598" s="21"/>
      <c r="T7598" s="21"/>
      <c r="V7598" s="89"/>
      <c r="Z7598" s="73"/>
      <c r="AA7598" s="73">
        <v>0.0</v>
      </c>
      <c r="AB7598" s="4"/>
      <c r="AC7598" s="74"/>
      <c r="AD7598" s="75"/>
      <c r="AE7598" s="75"/>
      <c r="AF7598" s="76"/>
      <c r="AJ7598" s="90"/>
      <c r="AK7598" s="18"/>
      <c r="AL7598" s="18"/>
      <c r="AM7598" s="209"/>
      <c r="AT7598" s="18"/>
      <c r="AU7598" s="91"/>
    </row>
    <row r="7599" ht="12.0" customHeight="1">
      <c r="A7599" s="97">
        <v>3503020.0</v>
      </c>
      <c r="B7599" s="92" t="s">
        <v>7968</v>
      </c>
      <c r="C7599" s="93"/>
      <c r="D7599" s="82">
        <v>269.11</v>
      </c>
      <c r="E7599" s="83" t="s">
        <v>245</v>
      </c>
      <c r="F7599" s="127">
        <f t="shared" si="671"/>
        <v>328.3142</v>
      </c>
      <c r="G7599" s="95" t="s">
        <v>246</v>
      </c>
      <c r="H7599" s="69"/>
      <c r="I7599" s="208"/>
      <c r="J7599" s="76"/>
      <c r="K7599" s="88"/>
      <c r="N7599" s="18"/>
      <c r="P7599" s="4">
        <v>166.0</v>
      </c>
      <c r="Q7599" s="4"/>
      <c r="R7599" s="4"/>
      <c r="S7599" s="21"/>
      <c r="T7599" s="21"/>
      <c r="V7599" s="89"/>
      <c r="Z7599" s="73"/>
      <c r="AA7599" s="73">
        <v>0.0</v>
      </c>
      <c r="AB7599" s="4"/>
      <c r="AC7599" s="74"/>
      <c r="AD7599" s="75"/>
      <c r="AE7599" s="75"/>
      <c r="AF7599" s="76"/>
      <c r="AJ7599" s="90"/>
      <c r="AK7599" s="18"/>
      <c r="AL7599" s="18"/>
      <c r="AM7599" s="209"/>
      <c r="AT7599" s="18"/>
      <c r="AU7599" s="91"/>
    </row>
    <row r="7600" ht="12.0" customHeight="1">
      <c r="A7600" s="97">
        <v>3503021.0</v>
      </c>
      <c r="B7600" s="92" t="s">
        <v>7969</v>
      </c>
      <c r="C7600" s="93"/>
      <c r="D7600" s="82">
        <v>269.11</v>
      </c>
      <c r="E7600" s="83" t="s">
        <v>245</v>
      </c>
      <c r="F7600" s="127">
        <f t="shared" si="671"/>
        <v>328.3142</v>
      </c>
      <c r="G7600" s="95" t="s">
        <v>246</v>
      </c>
      <c r="H7600" s="69"/>
      <c r="I7600" s="208"/>
      <c r="J7600" s="76"/>
      <c r="K7600" s="88"/>
      <c r="N7600" s="18"/>
      <c r="P7600" s="4">
        <v>166.0</v>
      </c>
      <c r="Q7600" s="4"/>
      <c r="R7600" s="4"/>
      <c r="S7600" s="21"/>
      <c r="T7600" s="21"/>
      <c r="V7600" s="89"/>
      <c r="Z7600" s="73"/>
      <c r="AA7600" s="73">
        <v>0.0</v>
      </c>
      <c r="AB7600" s="4"/>
      <c r="AC7600" s="74"/>
      <c r="AD7600" s="75"/>
      <c r="AE7600" s="75"/>
      <c r="AF7600" s="76"/>
      <c r="AJ7600" s="90"/>
      <c r="AK7600" s="18"/>
      <c r="AL7600" s="18"/>
      <c r="AM7600" s="209"/>
      <c r="AT7600" s="18"/>
      <c r="AU7600" s="91"/>
    </row>
    <row r="7601" ht="12.0" customHeight="1">
      <c r="A7601" s="97">
        <v>3503022.0</v>
      </c>
      <c r="B7601" s="92" t="s">
        <v>7970</v>
      </c>
      <c r="C7601" s="93"/>
      <c r="D7601" s="82">
        <v>269.11</v>
      </c>
      <c r="E7601" s="83" t="s">
        <v>245</v>
      </c>
      <c r="F7601" s="127">
        <f t="shared" si="671"/>
        <v>328.3142</v>
      </c>
      <c r="G7601" s="95" t="s">
        <v>246</v>
      </c>
      <c r="H7601" s="69"/>
      <c r="I7601" s="208"/>
      <c r="J7601" s="76"/>
      <c r="K7601" s="88"/>
      <c r="N7601" s="18"/>
      <c r="P7601" s="4">
        <v>166.0</v>
      </c>
      <c r="Q7601" s="4"/>
      <c r="R7601" s="4"/>
      <c r="S7601" s="21"/>
      <c r="T7601" s="21"/>
      <c r="V7601" s="89"/>
      <c r="Z7601" s="73"/>
      <c r="AA7601" s="73">
        <v>0.0</v>
      </c>
      <c r="AB7601" s="4"/>
      <c r="AC7601" s="74"/>
      <c r="AD7601" s="75"/>
      <c r="AE7601" s="75"/>
      <c r="AF7601" s="76"/>
      <c r="AJ7601" s="90"/>
      <c r="AK7601" s="18"/>
      <c r="AL7601" s="18"/>
      <c r="AM7601" s="209"/>
      <c r="AT7601" s="18"/>
      <c r="AU7601" s="91"/>
    </row>
    <row r="7602" ht="12.0" customHeight="1">
      <c r="A7602" s="97">
        <v>3503023.0</v>
      </c>
      <c r="B7602" s="92" t="s">
        <v>7971</v>
      </c>
      <c r="C7602" s="93"/>
      <c r="D7602" s="82">
        <v>269.11</v>
      </c>
      <c r="E7602" s="83" t="s">
        <v>245</v>
      </c>
      <c r="F7602" s="127">
        <f t="shared" si="671"/>
        <v>328.3142</v>
      </c>
      <c r="G7602" s="95" t="s">
        <v>246</v>
      </c>
      <c r="H7602" s="69"/>
      <c r="I7602" s="208"/>
      <c r="J7602" s="76"/>
      <c r="K7602" s="88"/>
      <c r="N7602" s="18"/>
      <c r="P7602" s="4">
        <v>166.0</v>
      </c>
      <c r="Q7602" s="4"/>
      <c r="R7602" s="4"/>
      <c r="S7602" s="21"/>
      <c r="T7602" s="21"/>
      <c r="V7602" s="89"/>
      <c r="Z7602" s="73"/>
      <c r="AA7602" s="73">
        <v>0.0</v>
      </c>
      <c r="AB7602" s="4"/>
      <c r="AC7602" s="74"/>
      <c r="AD7602" s="75"/>
      <c r="AE7602" s="75"/>
      <c r="AF7602" s="76"/>
      <c r="AJ7602" s="90"/>
      <c r="AK7602" s="18"/>
      <c r="AL7602" s="18"/>
      <c r="AM7602" s="209"/>
      <c r="AT7602" s="18"/>
      <c r="AU7602" s="91"/>
    </row>
    <row r="7603" ht="12.0" customHeight="1">
      <c r="A7603" s="97">
        <v>3502008.0</v>
      </c>
      <c r="B7603" s="92" t="s">
        <v>7972</v>
      </c>
      <c r="C7603" s="93"/>
      <c r="D7603" s="82">
        <v>333.04</v>
      </c>
      <c r="E7603" s="94"/>
      <c r="F7603" s="127">
        <f t="shared" si="671"/>
        <v>406.3088</v>
      </c>
      <c r="G7603" s="95" t="s">
        <v>246</v>
      </c>
      <c r="H7603" s="69"/>
      <c r="I7603" s="208"/>
      <c r="J7603" s="76"/>
      <c r="K7603" s="88"/>
      <c r="N7603" s="18"/>
      <c r="P7603" s="4">
        <v>166.0</v>
      </c>
      <c r="Q7603" s="4"/>
      <c r="R7603" s="4"/>
      <c r="S7603" s="21"/>
      <c r="T7603" s="21"/>
      <c r="V7603" s="89"/>
      <c r="Z7603" s="73"/>
      <c r="AA7603" s="73">
        <v>0.0</v>
      </c>
      <c r="AB7603" s="4"/>
      <c r="AC7603" s="74"/>
      <c r="AD7603" s="75"/>
      <c r="AE7603" s="75"/>
      <c r="AF7603" s="76"/>
      <c r="AJ7603" s="90"/>
      <c r="AK7603" s="18"/>
      <c r="AL7603" s="18"/>
      <c r="AM7603" s="209"/>
      <c r="AT7603" s="18"/>
      <c r="AU7603" s="91"/>
    </row>
    <row r="7604" ht="12.0" customHeight="1">
      <c r="A7604" s="97">
        <v>3502010.0</v>
      </c>
      <c r="B7604" s="92" t="s">
        <v>7973</v>
      </c>
      <c r="C7604" s="93"/>
      <c r="D7604" s="82">
        <v>333.04</v>
      </c>
      <c r="E7604" s="83" t="s">
        <v>245</v>
      </c>
      <c r="F7604" s="127">
        <f t="shared" si="671"/>
        <v>406.3088</v>
      </c>
      <c r="G7604" s="95" t="s">
        <v>246</v>
      </c>
      <c r="H7604" s="69"/>
      <c r="I7604" s="208"/>
      <c r="J7604" s="76"/>
      <c r="K7604" s="88"/>
      <c r="N7604" s="18"/>
      <c r="P7604" s="4">
        <v>166.0</v>
      </c>
      <c r="Q7604" s="4"/>
      <c r="R7604" s="4"/>
      <c r="S7604" s="21"/>
      <c r="T7604" s="21"/>
      <c r="V7604" s="89"/>
      <c r="Z7604" s="73"/>
      <c r="AA7604" s="73">
        <v>0.0</v>
      </c>
      <c r="AB7604" s="4"/>
      <c r="AC7604" s="74"/>
      <c r="AD7604" s="75"/>
      <c r="AE7604" s="75"/>
      <c r="AF7604" s="76"/>
      <c r="AJ7604" s="90"/>
      <c r="AK7604" s="18"/>
      <c r="AL7604" s="18"/>
      <c r="AM7604" s="209"/>
      <c r="AT7604" s="18"/>
      <c r="AU7604" s="91"/>
    </row>
    <row r="7605" ht="12.0" customHeight="1">
      <c r="A7605" s="97">
        <v>3502012.0</v>
      </c>
      <c r="B7605" s="92" t="s">
        <v>7974</v>
      </c>
      <c r="C7605" s="93"/>
      <c r="D7605" s="82">
        <v>333.04</v>
      </c>
      <c r="E7605" s="83" t="s">
        <v>372</v>
      </c>
      <c r="F7605" s="127">
        <f t="shared" si="671"/>
        <v>406.3088</v>
      </c>
      <c r="G7605" s="95" t="s">
        <v>246</v>
      </c>
      <c r="H7605" s="69"/>
      <c r="I7605" s="208"/>
      <c r="J7605" s="76"/>
      <c r="K7605" s="88"/>
      <c r="N7605" s="18"/>
      <c r="P7605" s="4">
        <v>166.0</v>
      </c>
      <c r="Q7605" s="4"/>
      <c r="R7605" s="4"/>
      <c r="S7605" s="21"/>
      <c r="T7605" s="21"/>
      <c r="V7605" s="89"/>
      <c r="Z7605" s="73"/>
      <c r="AA7605" s="73">
        <v>0.0</v>
      </c>
      <c r="AB7605" s="4"/>
      <c r="AC7605" s="74"/>
      <c r="AD7605" s="75"/>
      <c r="AE7605" s="75"/>
      <c r="AF7605" s="76"/>
      <c r="AJ7605" s="90"/>
      <c r="AK7605" s="18"/>
      <c r="AL7605" s="18"/>
      <c r="AM7605" s="209"/>
      <c r="AT7605" s="18"/>
      <c r="AU7605" s="91"/>
    </row>
    <row r="7606" ht="12.0" customHeight="1">
      <c r="A7606" s="97">
        <v>3502009.0</v>
      </c>
      <c r="B7606" s="92" t="s">
        <v>7975</v>
      </c>
      <c r="C7606" s="93"/>
      <c r="D7606" s="82">
        <v>437.13</v>
      </c>
      <c r="E7606" s="94"/>
      <c r="F7606" s="84">
        <f t="shared" si="671"/>
        <v>533.2986</v>
      </c>
      <c r="G7606" s="95" t="s">
        <v>246</v>
      </c>
      <c r="H7606" s="69"/>
      <c r="I7606" s="208"/>
      <c r="J7606" s="76"/>
      <c r="K7606" s="88"/>
      <c r="N7606" s="18"/>
      <c r="P7606" s="4">
        <v>166.0</v>
      </c>
      <c r="Q7606" s="4"/>
      <c r="R7606" s="4"/>
      <c r="S7606" s="21"/>
      <c r="T7606" s="21"/>
      <c r="V7606" s="89"/>
      <c r="Z7606" s="73"/>
      <c r="AA7606" s="73">
        <v>14.999508535106969</v>
      </c>
      <c r="AB7606" s="4"/>
      <c r="AC7606" s="74"/>
      <c r="AD7606" s="75"/>
      <c r="AE7606" s="75"/>
      <c r="AF7606" s="76"/>
      <c r="AJ7606" s="90"/>
      <c r="AK7606" s="18"/>
      <c r="AL7606" s="18"/>
      <c r="AT7606" s="18"/>
      <c r="AU7606" s="91"/>
    </row>
    <row r="7607" ht="12.0" customHeight="1">
      <c r="A7607" s="97">
        <v>3502011.0</v>
      </c>
      <c r="B7607" s="92" t="s">
        <v>7976</v>
      </c>
      <c r="C7607" s="93"/>
      <c r="D7607" s="82">
        <v>333.04</v>
      </c>
      <c r="E7607" s="83" t="s">
        <v>245</v>
      </c>
      <c r="F7607" s="127">
        <f t="shared" si="671"/>
        <v>406.3088</v>
      </c>
      <c r="G7607" s="95" t="s">
        <v>246</v>
      </c>
      <c r="H7607" s="69"/>
      <c r="I7607" s="208"/>
      <c r="J7607" s="76"/>
      <c r="K7607" s="88"/>
      <c r="N7607" s="18"/>
      <c r="P7607" s="4">
        <v>166.0</v>
      </c>
      <c r="Q7607" s="4"/>
      <c r="R7607" s="4"/>
      <c r="S7607" s="21"/>
      <c r="T7607" s="21"/>
      <c r="V7607" s="89"/>
      <c r="Z7607" s="73"/>
      <c r="AA7607" s="73">
        <v>0.0</v>
      </c>
      <c r="AB7607" s="4"/>
      <c r="AC7607" s="74"/>
      <c r="AD7607" s="75"/>
      <c r="AE7607" s="75"/>
      <c r="AF7607" s="76"/>
      <c r="AJ7607" s="90"/>
      <c r="AK7607" s="18"/>
      <c r="AL7607" s="18"/>
      <c r="AM7607" s="209"/>
      <c r="AT7607" s="18"/>
      <c r="AU7607" s="91"/>
    </row>
    <row r="7608" ht="12.0" customHeight="1">
      <c r="A7608" s="97">
        <v>3501017.0</v>
      </c>
      <c r="B7608" s="92" t="s">
        <v>7977</v>
      </c>
      <c r="C7608" s="93"/>
      <c r="D7608" s="82">
        <v>358.61</v>
      </c>
      <c r="E7608" s="83" t="s">
        <v>245</v>
      </c>
      <c r="F7608" s="127">
        <f t="shared" si="671"/>
        <v>437.5042</v>
      </c>
      <c r="G7608" s="95" t="s">
        <v>246</v>
      </c>
      <c r="H7608" s="69"/>
      <c r="I7608" s="208"/>
      <c r="J7608" s="76"/>
      <c r="K7608" s="88"/>
      <c r="N7608" s="18"/>
      <c r="P7608" s="4">
        <v>166.0</v>
      </c>
      <c r="Q7608" s="4"/>
      <c r="R7608" s="4"/>
      <c r="S7608" s="21"/>
      <c r="T7608" s="21"/>
      <c r="V7608" s="89"/>
      <c r="Z7608" s="73"/>
      <c r="AA7608" s="73">
        <v>0.0</v>
      </c>
      <c r="AB7608" s="4"/>
      <c r="AC7608" s="74"/>
      <c r="AD7608" s="75"/>
      <c r="AE7608" s="75"/>
      <c r="AF7608" s="76"/>
      <c r="AJ7608" s="90"/>
      <c r="AK7608" s="18"/>
      <c r="AL7608" s="18"/>
      <c r="AM7608" s="209"/>
      <c r="AT7608" s="18"/>
      <c r="AU7608" s="91"/>
    </row>
    <row r="7609" ht="12.0" customHeight="1">
      <c r="A7609" s="97">
        <v>3501018.0</v>
      </c>
      <c r="B7609" s="92" t="s">
        <v>7978</v>
      </c>
      <c r="C7609" s="93"/>
      <c r="D7609" s="82">
        <v>358.61</v>
      </c>
      <c r="E7609" s="94"/>
      <c r="F7609" s="127">
        <f t="shared" si="671"/>
        <v>437.5042</v>
      </c>
      <c r="G7609" s="95" t="s">
        <v>246</v>
      </c>
      <c r="H7609" s="69"/>
      <c r="I7609" s="208"/>
      <c r="J7609" s="76"/>
      <c r="K7609" s="88"/>
      <c r="N7609" s="18"/>
      <c r="P7609" s="4">
        <v>166.0</v>
      </c>
      <c r="Q7609" s="4"/>
      <c r="R7609" s="4"/>
      <c r="S7609" s="21"/>
      <c r="T7609" s="21"/>
      <c r="V7609" s="89"/>
      <c r="Z7609" s="73"/>
      <c r="AA7609" s="73">
        <v>0.0</v>
      </c>
      <c r="AB7609" s="4"/>
      <c r="AC7609" s="74"/>
      <c r="AD7609" s="75"/>
      <c r="AE7609" s="75"/>
      <c r="AF7609" s="76"/>
      <c r="AJ7609" s="90"/>
      <c r="AK7609" s="18"/>
      <c r="AL7609" s="18"/>
      <c r="AM7609" s="209"/>
      <c r="AT7609" s="18"/>
      <c r="AU7609" s="91"/>
    </row>
    <row r="7610" ht="12.0" customHeight="1">
      <c r="A7610" s="97">
        <v>3501019.0</v>
      </c>
      <c r="B7610" s="92" t="s">
        <v>7979</v>
      </c>
      <c r="C7610" s="93"/>
      <c r="D7610" s="82">
        <v>358.61</v>
      </c>
      <c r="E7610" s="94"/>
      <c r="F7610" s="127">
        <f t="shared" si="671"/>
        <v>437.5042</v>
      </c>
      <c r="G7610" s="95" t="s">
        <v>246</v>
      </c>
      <c r="H7610" s="69"/>
      <c r="I7610" s="208"/>
      <c r="J7610" s="76"/>
      <c r="K7610" s="88"/>
      <c r="N7610" s="18"/>
      <c r="P7610" s="4">
        <v>166.0</v>
      </c>
      <c r="Q7610" s="4"/>
      <c r="R7610" s="4"/>
      <c r="S7610" s="21"/>
      <c r="T7610" s="21"/>
      <c r="V7610" s="89"/>
      <c r="Z7610" s="73"/>
      <c r="AA7610" s="73">
        <v>0.0</v>
      </c>
      <c r="AB7610" s="4"/>
      <c r="AC7610" s="74"/>
      <c r="AD7610" s="75"/>
      <c r="AE7610" s="75"/>
      <c r="AF7610" s="76"/>
      <c r="AJ7610" s="90"/>
      <c r="AK7610" s="18"/>
      <c r="AL7610" s="18"/>
      <c r="AM7610" s="209"/>
      <c r="AT7610" s="18"/>
      <c r="AU7610" s="91"/>
    </row>
    <row r="7611" ht="12.0" customHeight="1">
      <c r="A7611" s="97">
        <v>3501020.0</v>
      </c>
      <c r="B7611" s="92" t="s">
        <v>7980</v>
      </c>
      <c r="C7611" s="93"/>
      <c r="D7611" s="82">
        <v>358.61</v>
      </c>
      <c r="E7611" s="94"/>
      <c r="F7611" s="127">
        <f t="shared" si="671"/>
        <v>437.5042</v>
      </c>
      <c r="G7611" s="95" t="s">
        <v>246</v>
      </c>
      <c r="H7611" s="69"/>
      <c r="I7611" s="208"/>
      <c r="J7611" s="76"/>
      <c r="K7611" s="88"/>
      <c r="N7611" s="18"/>
      <c r="P7611" s="4">
        <v>166.0</v>
      </c>
      <c r="Q7611" s="4"/>
      <c r="R7611" s="4"/>
      <c r="S7611" s="21"/>
      <c r="T7611" s="21"/>
      <c r="V7611" s="89"/>
      <c r="Z7611" s="73"/>
      <c r="AA7611" s="73">
        <v>0.0</v>
      </c>
      <c r="AB7611" s="4"/>
      <c r="AC7611" s="74"/>
      <c r="AD7611" s="75"/>
      <c r="AE7611" s="75"/>
      <c r="AF7611" s="76"/>
      <c r="AJ7611" s="90"/>
      <c r="AK7611" s="18"/>
      <c r="AL7611" s="18"/>
      <c r="AM7611" s="209"/>
      <c r="AT7611" s="18"/>
      <c r="AU7611" s="91"/>
    </row>
    <row r="7612" ht="12.0" customHeight="1">
      <c r="A7612" s="97">
        <v>3501021.0</v>
      </c>
      <c r="B7612" s="92" t="s">
        <v>7981</v>
      </c>
      <c r="C7612" s="93"/>
      <c r="D7612" s="82">
        <v>358.61</v>
      </c>
      <c r="E7612" s="94"/>
      <c r="F7612" s="127">
        <f t="shared" si="671"/>
        <v>437.5042</v>
      </c>
      <c r="G7612" s="95" t="s">
        <v>246</v>
      </c>
      <c r="H7612" s="69"/>
      <c r="I7612" s="208"/>
      <c r="J7612" s="76"/>
      <c r="K7612" s="88"/>
      <c r="N7612" s="18"/>
      <c r="P7612" s="4">
        <v>166.0</v>
      </c>
      <c r="Q7612" s="4"/>
      <c r="R7612" s="4"/>
      <c r="S7612" s="21"/>
      <c r="T7612" s="21"/>
      <c r="V7612" s="89"/>
      <c r="Z7612" s="73"/>
      <c r="AA7612" s="73">
        <v>0.0</v>
      </c>
      <c r="AB7612" s="4"/>
      <c r="AC7612" s="74"/>
      <c r="AD7612" s="75"/>
      <c r="AE7612" s="75"/>
      <c r="AF7612" s="76"/>
      <c r="AJ7612" s="90"/>
      <c r="AK7612" s="18"/>
      <c r="AL7612" s="18"/>
      <c r="AM7612" s="209"/>
      <c r="AT7612" s="18"/>
      <c r="AU7612" s="91"/>
    </row>
    <row r="7613" ht="12.0" customHeight="1">
      <c r="A7613" s="97">
        <v>3501022.0</v>
      </c>
      <c r="B7613" s="92" t="s">
        <v>7982</v>
      </c>
      <c r="C7613" s="93"/>
      <c r="D7613" s="82">
        <v>358.61</v>
      </c>
      <c r="E7613" s="83" t="s">
        <v>245</v>
      </c>
      <c r="F7613" s="127">
        <f t="shared" si="671"/>
        <v>437.5042</v>
      </c>
      <c r="G7613" s="95" t="s">
        <v>246</v>
      </c>
      <c r="H7613" s="69"/>
      <c r="I7613" s="208"/>
      <c r="J7613" s="76"/>
      <c r="K7613" s="88"/>
      <c r="N7613" s="18"/>
      <c r="P7613" s="4">
        <v>166.0</v>
      </c>
      <c r="Q7613" s="4"/>
      <c r="R7613" s="4"/>
      <c r="S7613" s="21"/>
      <c r="T7613" s="21"/>
      <c r="V7613" s="89"/>
      <c r="Z7613" s="73"/>
      <c r="AA7613" s="73">
        <v>0.0</v>
      </c>
      <c r="AB7613" s="4"/>
      <c r="AC7613" s="74"/>
      <c r="AD7613" s="75"/>
      <c r="AE7613" s="75"/>
      <c r="AF7613" s="76"/>
      <c r="AJ7613" s="90"/>
      <c r="AK7613" s="18"/>
      <c r="AL7613" s="18"/>
      <c r="AM7613" s="209"/>
      <c r="AT7613" s="18"/>
      <c r="AU7613" s="91"/>
    </row>
    <row r="7614" ht="12.0" customHeight="1">
      <c r="A7614" s="97">
        <v>3501023.0</v>
      </c>
      <c r="B7614" s="92" t="s">
        <v>7983</v>
      </c>
      <c r="C7614" s="93"/>
      <c r="D7614" s="82">
        <v>358.61</v>
      </c>
      <c r="E7614" s="83" t="s">
        <v>245</v>
      </c>
      <c r="F7614" s="127">
        <f t="shared" si="671"/>
        <v>437.5042</v>
      </c>
      <c r="G7614" s="95" t="s">
        <v>246</v>
      </c>
      <c r="H7614" s="69"/>
      <c r="I7614" s="208"/>
      <c r="J7614" s="76"/>
      <c r="K7614" s="88"/>
      <c r="N7614" s="18"/>
      <c r="P7614" s="4">
        <v>166.0</v>
      </c>
      <c r="Q7614" s="4"/>
      <c r="R7614" s="4"/>
      <c r="S7614" s="21"/>
      <c r="T7614" s="21"/>
      <c r="V7614" s="89"/>
      <c r="Z7614" s="73"/>
      <c r="AA7614" s="73">
        <v>0.0</v>
      </c>
      <c r="AB7614" s="4"/>
      <c r="AC7614" s="74"/>
      <c r="AD7614" s="75"/>
      <c r="AE7614" s="75"/>
      <c r="AF7614" s="76"/>
      <c r="AJ7614" s="90"/>
      <c r="AK7614" s="18"/>
      <c r="AL7614" s="18"/>
      <c r="AM7614" s="209"/>
      <c r="AT7614" s="18"/>
      <c r="AU7614" s="91"/>
    </row>
    <row r="7615" ht="12.0" customHeight="1">
      <c r="A7615" s="97">
        <v>3501024.0</v>
      </c>
      <c r="B7615" s="92" t="s">
        <v>7984</v>
      </c>
      <c r="C7615" s="93"/>
      <c r="D7615" s="82">
        <v>358.61</v>
      </c>
      <c r="E7615" s="94"/>
      <c r="F7615" s="127">
        <f t="shared" si="671"/>
        <v>437.5042</v>
      </c>
      <c r="G7615" s="95" t="s">
        <v>246</v>
      </c>
      <c r="H7615" s="69"/>
      <c r="I7615" s="208"/>
      <c r="J7615" s="76"/>
      <c r="K7615" s="88"/>
      <c r="N7615" s="18"/>
      <c r="P7615" s="4">
        <v>166.0</v>
      </c>
      <c r="Q7615" s="4"/>
      <c r="R7615" s="4"/>
      <c r="S7615" s="21"/>
      <c r="T7615" s="21"/>
      <c r="V7615" s="89"/>
      <c r="Z7615" s="73"/>
      <c r="AA7615" s="73">
        <v>0.0</v>
      </c>
      <c r="AB7615" s="4"/>
      <c r="AC7615" s="74"/>
      <c r="AD7615" s="75"/>
      <c r="AE7615" s="75"/>
      <c r="AF7615" s="76"/>
      <c r="AJ7615" s="90"/>
      <c r="AK7615" s="18"/>
      <c r="AL7615" s="18"/>
      <c r="AM7615" s="209"/>
      <c r="AT7615" s="18"/>
      <c r="AU7615" s="91"/>
    </row>
    <row r="7616" ht="12.0" customHeight="1">
      <c r="A7616" s="97">
        <v>3501025.0</v>
      </c>
      <c r="B7616" s="92" t="s">
        <v>7985</v>
      </c>
      <c r="C7616" s="93"/>
      <c r="D7616" s="82">
        <v>358.61</v>
      </c>
      <c r="E7616" s="94"/>
      <c r="F7616" s="127">
        <f t="shared" si="671"/>
        <v>437.5042</v>
      </c>
      <c r="G7616" s="95" t="s">
        <v>246</v>
      </c>
      <c r="H7616" s="69"/>
      <c r="I7616" s="208"/>
      <c r="J7616" s="76"/>
      <c r="K7616" s="88"/>
      <c r="N7616" s="18"/>
      <c r="P7616" s="4">
        <v>166.0</v>
      </c>
      <c r="Q7616" s="4"/>
      <c r="R7616" s="4"/>
      <c r="S7616" s="21"/>
      <c r="T7616" s="21"/>
      <c r="V7616" s="89"/>
      <c r="Z7616" s="73"/>
      <c r="AA7616" s="73">
        <v>0.0</v>
      </c>
      <c r="AB7616" s="4"/>
      <c r="AC7616" s="74"/>
      <c r="AD7616" s="75"/>
      <c r="AE7616" s="75"/>
      <c r="AF7616" s="76"/>
      <c r="AJ7616" s="90"/>
      <c r="AK7616" s="18"/>
      <c r="AL7616" s="18"/>
      <c r="AM7616" s="209"/>
      <c r="AT7616" s="18"/>
      <c r="AU7616" s="91"/>
    </row>
    <row r="7617" ht="12.0" customHeight="1">
      <c r="A7617" s="97">
        <v>3501026.0</v>
      </c>
      <c r="B7617" s="92" t="s">
        <v>7986</v>
      </c>
      <c r="C7617" s="93"/>
      <c r="D7617" s="82">
        <v>358.61</v>
      </c>
      <c r="E7617" s="94"/>
      <c r="F7617" s="127">
        <f t="shared" si="671"/>
        <v>437.5042</v>
      </c>
      <c r="G7617" s="95" t="s">
        <v>246</v>
      </c>
      <c r="H7617" s="69"/>
      <c r="I7617" s="208"/>
      <c r="J7617" s="76"/>
      <c r="K7617" s="88"/>
      <c r="N7617" s="18"/>
      <c r="P7617" s="4">
        <v>166.0</v>
      </c>
      <c r="Q7617" s="4"/>
      <c r="R7617" s="4"/>
      <c r="S7617" s="21"/>
      <c r="T7617" s="21"/>
      <c r="V7617" s="89"/>
      <c r="Z7617" s="73"/>
      <c r="AA7617" s="73">
        <v>0.0</v>
      </c>
      <c r="AB7617" s="4"/>
      <c r="AC7617" s="74"/>
      <c r="AD7617" s="75"/>
      <c r="AE7617" s="75"/>
      <c r="AF7617" s="76"/>
      <c r="AJ7617" s="90"/>
      <c r="AK7617" s="18"/>
      <c r="AL7617" s="18"/>
      <c r="AM7617" s="209"/>
      <c r="AT7617" s="18"/>
      <c r="AU7617" s="91"/>
    </row>
    <row r="7618" ht="12.0" customHeight="1">
      <c r="A7618" s="97">
        <v>2701026.0</v>
      </c>
      <c r="B7618" s="92" t="s">
        <v>7987</v>
      </c>
      <c r="C7618" s="93"/>
      <c r="D7618" s="82">
        <v>181.37</v>
      </c>
      <c r="E7618" s="94" t="s">
        <v>372</v>
      </c>
      <c r="F7618" s="84">
        <f t="shared" si="671"/>
        <v>221.2714</v>
      </c>
      <c r="G7618" s="95" t="s">
        <v>246</v>
      </c>
      <c r="H7618" s="69"/>
      <c r="I7618" s="208"/>
      <c r="J7618" s="76"/>
      <c r="K7618" s="88"/>
      <c r="N7618" s="18"/>
      <c r="P7618" s="4">
        <v>166.0</v>
      </c>
      <c r="Q7618" s="4"/>
      <c r="R7618" s="4"/>
      <c r="S7618" s="21"/>
      <c r="T7618" s="21"/>
      <c r="V7618" s="89"/>
      <c r="Z7618" s="73"/>
      <c r="AA7618" s="73">
        <v>0.0</v>
      </c>
      <c r="AB7618" s="4"/>
      <c r="AC7618" s="74"/>
      <c r="AD7618" s="75"/>
      <c r="AE7618" s="75"/>
      <c r="AF7618" s="76"/>
      <c r="AJ7618" s="90"/>
      <c r="AK7618" s="18"/>
      <c r="AL7618" s="18"/>
      <c r="AT7618" s="18"/>
      <c r="AU7618" s="91"/>
    </row>
    <row r="7619" ht="12.0" customHeight="1">
      <c r="A7619" s="97">
        <v>3503014.0</v>
      </c>
      <c r="B7619" s="92" t="s">
        <v>7988</v>
      </c>
      <c r="C7619" s="93"/>
      <c r="D7619" s="82">
        <v>269.11</v>
      </c>
      <c r="E7619" s="83" t="s">
        <v>245</v>
      </c>
      <c r="F7619" s="127">
        <f t="shared" si="671"/>
        <v>328.3142</v>
      </c>
      <c r="G7619" s="95" t="s">
        <v>246</v>
      </c>
      <c r="H7619" s="69"/>
      <c r="I7619" s="208"/>
      <c r="J7619" s="76"/>
      <c r="K7619" s="88"/>
      <c r="N7619" s="18"/>
      <c r="P7619" s="4">
        <v>166.0</v>
      </c>
      <c r="Q7619" s="4"/>
      <c r="R7619" s="4"/>
      <c r="S7619" s="21"/>
      <c r="T7619" s="21"/>
      <c r="V7619" s="89"/>
      <c r="Z7619" s="73"/>
      <c r="AA7619" s="73">
        <v>0.0</v>
      </c>
      <c r="AB7619" s="4"/>
      <c r="AC7619" s="74"/>
      <c r="AD7619" s="75"/>
      <c r="AE7619" s="75"/>
      <c r="AF7619" s="76"/>
      <c r="AJ7619" s="90"/>
      <c r="AK7619" s="18"/>
      <c r="AL7619" s="18"/>
      <c r="AM7619" s="209"/>
      <c r="AT7619" s="18"/>
      <c r="AU7619" s="91"/>
    </row>
    <row r="7620" ht="12.0" customHeight="1">
      <c r="A7620" s="97">
        <v>3503015.0</v>
      </c>
      <c r="B7620" s="92" t="s">
        <v>7989</v>
      </c>
      <c r="C7620" s="93"/>
      <c r="D7620" s="82">
        <v>269.11</v>
      </c>
      <c r="E7620" s="83" t="s">
        <v>245</v>
      </c>
      <c r="F7620" s="127">
        <f t="shared" si="671"/>
        <v>328.3142</v>
      </c>
      <c r="G7620" s="95" t="s">
        <v>246</v>
      </c>
      <c r="H7620" s="69"/>
      <c r="I7620" s="208"/>
      <c r="J7620" s="76"/>
      <c r="K7620" s="88"/>
      <c r="N7620" s="18"/>
      <c r="P7620" s="4">
        <v>166.0</v>
      </c>
      <c r="Q7620" s="4"/>
      <c r="R7620" s="4"/>
      <c r="S7620" s="21"/>
      <c r="T7620" s="21"/>
      <c r="V7620" s="89"/>
      <c r="Z7620" s="73"/>
      <c r="AA7620" s="73">
        <v>0.0</v>
      </c>
      <c r="AB7620" s="4"/>
      <c r="AC7620" s="74"/>
      <c r="AD7620" s="75"/>
      <c r="AE7620" s="75"/>
      <c r="AF7620" s="76"/>
      <c r="AJ7620" s="90"/>
      <c r="AK7620" s="18"/>
      <c r="AL7620" s="18"/>
      <c r="AM7620" s="209"/>
      <c r="AT7620" s="18"/>
      <c r="AU7620" s="91"/>
    </row>
    <row r="7621" ht="12.0" customHeight="1">
      <c r="A7621" s="115">
        <v>3401026.0</v>
      </c>
      <c r="B7621" s="92" t="s">
        <v>8037</v>
      </c>
      <c r="C7621" s="93"/>
      <c r="D7621" s="82">
        <v>1205.05</v>
      </c>
      <c r="E7621" s="94" t="s">
        <v>245</v>
      </c>
      <c r="F7621" s="127">
        <f t="shared" si="671"/>
        <v>1470.161</v>
      </c>
      <c r="G7621" s="95" t="s">
        <v>246</v>
      </c>
      <c r="H7621" s="69"/>
      <c r="I7621" s="208"/>
      <c r="J7621" s="76"/>
      <c r="K7621" s="88"/>
      <c r="N7621" s="18"/>
      <c r="P7621" s="4">
        <v>165.0</v>
      </c>
      <c r="Q7621" s="4"/>
      <c r="R7621" s="4"/>
      <c r="S7621" s="21"/>
      <c r="T7621" s="21"/>
      <c r="V7621" s="89"/>
      <c r="Z7621" s="73"/>
      <c r="AA7621" s="73">
        <v>9.999732727515706</v>
      </c>
      <c r="AB7621" s="4"/>
      <c r="AC7621" s="74"/>
      <c r="AD7621" s="75"/>
      <c r="AE7621" s="75"/>
      <c r="AF7621" s="76"/>
      <c r="AJ7621" s="90"/>
      <c r="AK7621" s="18"/>
      <c r="AL7621" s="18"/>
      <c r="AT7621" s="18"/>
      <c r="AU7621" s="91"/>
    </row>
    <row r="7622" ht="12.0" customHeight="1">
      <c r="A7622" s="115">
        <v>3401027.0</v>
      </c>
      <c r="B7622" s="92" t="s">
        <v>8038</v>
      </c>
      <c r="C7622" s="93"/>
      <c r="D7622" s="82">
        <v>1376.38</v>
      </c>
      <c r="E7622" s="83" t="s">
        <v>245</v>
      </c>
      <c r="F7622" s="127">
        <f t="shared" si="671"/>
        <v>1679.1836</v>
      </c>
      <c r="G7622" s="95" t="s">
        <v>246</v>
      </c>
      <c r="H7622" s="69"/>
      <c r="I7622" s="208"/>
      <c r="J7622" s="76"/>
      <c r="K7622" s="88"/>
      <c r="N7622" s="18"/>
      <c r="P7622" s="4">
        <v>165.0</v>
      </c>
      <c r="Q7622" s="4"/>
      <c r="R7622" s="4"/>
      <c r="S7622" s="21"/>
      <c r="T7622" s="21"/>
      <c r="V7622" s="89"/>
      <c r="Z7622" s="73"/>
      <c r="AA7622" s="73">
        <v>9.99983281599171</v>
      </c>
      <c r="AB7622" s="4"/>
      <c r="AC7622" s="74"/>
      <c r="AD7622" s="75"/>
      <c r="AE7622" s="75"/>
      <c r="AF7622" s="76"/>
      <c r="AJ7622" s="90"/>
      <c r="AK7622" s="18"/>
      <c r="AL7622" s="18"/>
      <c r="AT7622" s="18"/>
      <c r="AU7622" s="91"/>
    </row>
    <row r="7623" ht="12.0" customHeight="1">
      <c r="A7623" s="115">
        <v>3401028.0</v>
      </c>
      <c r="B7623" s="92" t="s">
        <v>8039</v>
      </c>
      <c r="C7623" s="93"/>
      <c r="D7623" s="82">
        <v>1720.95</v>
      </c>
      <c r="E7623" s="83" t="s">
        <v>245</v>
      </c>
      <c r="F7623" s="127">
        <f t="shared" si="671"/>
        <v>2099.559</v>
      </c>
      <c r="G7623" s="95" t="s">
        <v>246</v>
      </c>
      <c r="H7623" s="69"/>
      <c r="I7623" s="208"/>
      <c r="J7623" s="76"/>
      <c r="K7623" s="88"/>
      <c r="N7623" s="18"/>
      <c r="P7623" s="4">
        <v>165.0</v>
      </c>
      <c r="Q7623" s="4"/>
      <c r="R7623" s="4"/>
      <c r="S7623" s="21"/>
      <c r="T7623" s="21"/>
      <c r="V7623" s="89"/>
      <c r="Z7623" s="73"/>
      <c r="AA7623" s="73">
        <v>10.000158825117651</v>
      </c>
      <c r="AB7623" s="4"/>
      <c r="AC7623" s="74"/>
      <c r="AD7623" s="75"/>
      <c r="AE7623" s="75"/>
      <c r="AF7623" s="76"/>
      <c r="AJ7623" s="90"/>
      <c r="AK7623" s="18"/>
      <c r="AL7623" s="18"/>
      <c r="AT7623" s="18"/>
      <c r="AU7623" s="91"/>
    </row>
    <row r="7624" ht="12.0" customHeight="1">
      <c r="A7624" s="115">
        <v>3401025.0</v>
      </c>
      <c r="B7624" s="92" t="s">
        <v>8040</v>
      </c>
      <c r="C7624" s="93"/>
      <c r="D7624" s="82">
        <v>1720.95</v>
      </c>
      <c r="E7624" s="83" t="s">
        <v>245</v>
      </c>
      <c r="F7624" s="127">
        <f t="shared" si="671"/>
        <v>2099.559</v>
      </c>
      <c r="G7624" s="95" t="s">
        <v>246</v>
      </c>
      <c r="H7624" s="69"/>
      <c r="I7624" s="208"/>
      <c r="J7624" s="76"/>
      <c r="K7624" s="88"/>
      <c r="N7624" s="18"/>
      <c r="P7624" s="4">
        <v>165.0</v>
      </c>
      <c r="Q7624" s="4"/>
      <c r="R7624" s="4"/>
      <c r="S7624" s="21"/>
      <c r="T7624" s="21"/>
      <c r="V7624" s="89"/>
      <c r="Z7624" s="73"/>
      <c r="AA7624" s="73">
        <v>10.000158825117651</v>
      </c>
      <c r="AB7624" s="4"/>
      <c r="AC7624" s="74"/>
      <c r="AD7624" s="75"/>
      <c r="AE7624" s="75"/>
      <c r="AF7624" s="76"/>
      <c r="AJ7624" s="90"/>
      <c r="AK7624" s="18"/>
      <c r="AL7624" s="18"/>
      <c r="AT7624" s="18"/>
      <c r="AU7624" s="91"/>
    </row>
    <row r="7625" ht="12.0" customHeight="1">
      <c r="A7625" s="97"/>
      <c r="B7625" s="92" t="s">
        <v>7896</v>
      </c>
      <c r="C7625" s="93"/>
      <c r="D7625" s="82"/>
      <c r="E7625" s="94"/>
      <c r="F7625" s="84"/>
      <c r="G7625" s="95" t="s">
        <v>246</v>
      </c>
      <c r="H7625" s="69"/>
      <c r="I7625" s="208"/>
      <c r="J7625" s="76"/>
      <c r="K7625" s="88"/>
      <c r="N7625" s="18"/>
      <c r="P7625" s="4"/>
      <c r="Q7625" s="4"/>
      <c r="R7625" s="4"/>
      <c r="S7625" s="21"/>
      <c r="T7625" s="21"/>
      <c r="V7625" s="89"/>
      <c r="Z7625" s="73"/>
      <c r="AA7625" s="73"/>
      <c r="AB7625" s="4"/>
      <c r="AC7625" s="74"/>
      <c r="AD7625" s="75"/>
      <c r="AE7625" s="75"/>
      <c r="AF7625" s="76"/>
      <c r="AJ7625" s="90"/>
      <c r="AK7625" s="18"/>
      <c r="AL7625" s="18"/>
      <c r="AT7625" s="18"/>
      <c r="AU7625" s="91"/>
    </row>
    <row r="7626" ht="12.0" customHeight="1">
      <c r="A7626" s="97">
        <v>2701057.0</v>
      </c>
      <c r="B7626" s="92" t="s">
        <v>8041</v>
      </c>
      <c r="C7626" s="93"/>
      <c r="D7626" s="82">
        <v>234.07</v>
      </c>
      <c r="E7626" s="94"/>
      <c r="F7626" s="84">
        <f t="shared" ref="F7626:F7650" si="672">D7626*1.22</f>
        <v>285.5654</v>
      </c>
      <c r="G7626" s="95" t="s">
        <v>246</v>
      </c>
      <c r="H7626" s="69"/>
      <c r="I7626" s="208"/>
      <c r="J7626" s="76"/>
      <c r="K7626" s="88"/>
      <c r="N7626" s="18"/>
      <c r="P7626" s="4">
        <v>166.0</v>
      </c>
      <c r="Q7626" s="4"/>
      <c r="R7626" s="4"/>
      <c r="S7626" s="21"/>
      <c r="T7626" s="21"/>
      <c r="V7626" s="89"/>
      <c r="Z7626" s="73"/>
      <c r="AA7626" s="73">
        <v>0.0</v>
      </c>
      <c r="AB7626" s="4"/>
      <c r="AC7626" s="74"/>
      <c r="AD7626" s="75"/>
      <c r="AE7626" s="75"/>
      <c r="AF7626" s="76"/>
      <c r="AJ7626" s="90"/>
      <c r="AK7626" s="18"/>
      <c r="AL7626" s="18"/>
      <c r="AT7626" s="18"/>
      <c r="AU7626" s="91"/>
    </row>
    <row r="7627" ht="12.0" customHeight="1">
      <c r="A7627" s="97">
        <v>2701047.0</v>
      </c>
      <c r="B7627" s="92" t="s">
        <v>8042</v>
      </c>
      <c r="C7627" s="93"/>
      <c r="D7627" s="82">
        <v>245.78</v>
      </c>
      <c r="E7627" s="94" t="s">
        <v>245</v>
      </c>
      <c r="F7627" s="84">
        <f t="shared" si="672"/>
        <v>299.8516</v>
      </c>
      <c r="G7627" s="95" t="s">
        <v>246</v>
      </c>
      <c r="H7627" s="69"/>
      <c r="I7627" s="208"/>
      <c r="J7627" s="76"/>
      <c r="K7627" s="88"/>
      <c r="N7627" s="18"/>
      <c r="P7627" s="4">
        <v>166.0</v>
      </c>
      <c r="Q7627" s="4"/>
      <c r="R7627" s="4"/>
      <c r="S7627" s="21"/>
      <c r="T7627" s="21"/>
      <c r="V7627" s="89"/>
      <c r="Z7627" s="73"/>
      <c r="AA7627" s="73">
        <v>0.0</v>
      </c>
      <c r="AB7627" s="4"/>
      <c r="AC7627" s="74"/>
      <c r="AD7627" s="75"/>
      <c r="AE7627" s="75"/>
      <c r="AF7627" s="76"/>
      <c r="AJ7627" s="90"/>
      <c r="AK7627" s="18"/>
      <c r="AL7627" s="18"/>
      <c r="AT7627" s="18"/>
      <c r="AU7627" s="91"/>
    </row>
    <row r="7628" ht="12.0" customHeight="1">
      <c r="A7628" s="97">
        <v>2701019.0</v>
      </c>
      <c r="B7628" s="92" t="s">
        <v>8043</v>
      </c>
      <c r="C7628" s="93"/>
      <c r="D7628" s="82">
        <v>245.78</v>
      </c>
      <c r="E7628" s="94" t="s">
        <v>245</v>
      </c>
      <c r="F7628" s="84">
        <f t="shared" si="672"/>
        <v>299.8516</v>
      </c>
      <c r="G7628" s="95" t="s">
        <v>246</v>
      </c>
      <c r="H7628" s="69"/>
      <c r="I7628" s="208"/>
      <c r="J7628" s="76"/>
      <c r="K7628" s="88"/>
      <c r="N7628" s="18"/>
      <c r="P7628" s="4">
        <v>166.0</v>
      </c>
      <c r="Q7628" s="4"/>
      <c r="R7628" s="4"/>
      <c r="S7628" s="21"/>
      <c r="T7628" s="21"/>
      <c r="V7628" s="89"/>
      <c r="Z7628" s="73"/>
      <c r="AA7628" s="73">
        <v>0.0</v>
      </c>
      <c r="AB7628" s="4"/>
      <c r="AC7628" s="74"/>
      <c r="AD7628" s="75"/>
      <c r="AE7628" s="75"/>
      <c r="AF7628" s="76"/>
      <c r="AJ7628" s="90"/>
      <c r="AK7628" s="18"/>
      <c r="AL7628" s="18"/>
      <c r="AT7628" s="18"/>
      <c r="AU7628" s="91"/>
    </row>
    <row r="7629" ht="12.0" customHeight="1">
      <c r="A7629" s="97">
        <v>3503030.0</v>
      </c>
      <c r="B7629" s="92" t="s">
        <v>8044</v>
      </c>
      <c r="C7629" s="93"/>
      <c r="D7629" s="82">
        <v>364.6</v>
      </c>
      <c r="E7629" s="83" t="s">
        <v>372</v>
      </c>
      <c r="F7629" s="127">
        <f t="shared" si="672"/>
        <v>444.812</v>
      </c>
      <c r="G7629" s="95" t="s">
        <v>246</v>
      </c>
      <c r="H7629" s="69"/>
      <c r="I7629" s="208"/>
      <c r="J7629" s="76"/>
      <c r="K7629" s="88"/>
      <c r="N7629" s="18"/>
      <c r="P7629" s="4">
        <v>166.0</v>
      </c>
      <c r="Q7629" s="4"/>
      <c r="R7629" s="4"/>
      <c r="S7629" s="21"/>
      <c r="T7629" s="21"/>
      <c r="V7629" s="89"/>
      <c r="Z7629" s="73"/>
      <c r="AA7629" s="73">
        <v>0.0</v>
      </c>
      <c r="AB7629" s="4"/>
      <c r="AC7629" s="74"/>
      <c r="AD7629" s="75"/>
      <c r="AE7629" s="75"/>
      <c r="AF7629" s="76"/>
      <c r="AJ7629" s="90">
        <v>5905030.0</v>
      </c>
      <c r="AK7629" s="18"/>
      <c r="AL7629" s="18"/>
      <c r="AM7629" s="209"/>
      <c r="AT7629" s="18"/>
      <c r="AU7629" s="91"/>
    </row>
    <row r="7630" ht="12.0" customHeight="1">
      <c r="A7630" s="97">
        <v>3503031.0</v>
      </c>
      <c r="B7630" s="92" t="s">
        <v>8045</v>
      </c>
      <c r="C7630" s="93"/>
      <c r="D7630" s="82">
        <v>364.5</v>
      </c>
      <c r="E7630" s="83" t="s">
        <v>245</v>
      </c>
      <c r="F7630" s="127">
        <f t="shared" si="672"/>
        <v>444.69</v>
      </c>
      <c r="G7630" s="95" t="s">
        <v>246</v>
      </c>
      <c r="H7630" s="69"/>
      <c r="I7630" s="208"/>
      <c r="J7630" s="76"/>
      <c r="K7630" s="88"/>
      <c r="N7630" s="18"/>
      <c r="P7630" s="4">
        <v>166.0</v>
      </c>
      <c r="Q7630" s="4"/>
      <c r="R7630" s="4"/>
      <c r="S7630" s="21"/>
      <c r="T7630" s="21"/>
      <c r="V7630" s="89"/>
      <c r="Z7630" s="73"/>
      <c r="AA7630" s="73">
        <v>0.0</v>
      </c>
      <c r="AB7630" s="4"/>
      <c r="AC7630" s="74"/>
      <c r="AD7630" s="75"/>
      <c r="AE7630" s="75"/>
      <c r="AF7630" s="76"/>
      <c r="AJ7630" s="90"/>
      <c r="AK7630" s="18"/>
      <c r="AL7630" s="18"/>
      <c r="AM7630" s="209"/>
      <c r="AT7630" s="18"/>
      <c r="AU7630" s="91"/>
    </row>
    <row r="7631" ht="12.0" customHeight="1">
      <c r="A7631" s="97">
        <v>3503032.0</v>
      </c>
      <c r="B7631" s="92" t="s">
        <v>8046</v>
      </c>
      <c r="C7631" s="93"/>
      <c r="D7631" s="82">
        <v>364.6</v>
      </c>
      <c r="E7631" s="83" t="s">
        <v>245</v>
      </c>
      <c r="F7631" s="127">
        <f t="shared" si="672"/>
        <v>444.812</v>
      </c>
      <c r="G7631" s="95" t="s">
        <v>246</v>
      </c>
      <c r="H7631" s="69"/>
      <c r="I7631" s="208"/>
      <c r="J7631" s="76"/>
      <c r="K7631" s="88"/>
      <c r="N7631" s="18"/>
      <c r="P7631" s="4">
        <v>166.0</v>
      </c>
      <c r="Q7631" s="4"/>
      <c r="R7631" s="4"/>
      <c r="S7631" s="21"/>
      <c r="T7631" s="21"/>
      <c r="V7631" s="89"/>
      <c r="Z7631" s="73"/>
      <c r="AA7631" s="73">
        <v>0.0</v>
      </c>
      <c r="AB7631" s="4"/>
      <c r="AC7631" s="74"/>
      <c r="AD7631" s="75"/>
      <c r="AE7631" s="75"/>
      <c r="AF7631" s="76"/>
      <c r="AJ7631" s="90">
        <v>5905032.0</v>
      </c>
      <c r="AK7631" s="18"/>
      <c r="AL7631" s="18"/>
      <c r="AM7631" s="209"/>
      <c r="AT7631" s="18"/>
      <c r="AU7631" s="91"/>
    </row>
    <row r="7632" ht="12.0" customHeight="1">
      <c r="A7632" s="97">
        <v>3503033.0</v>
      </c>
      <c r="B7632" s="92" t="s">
        <v>8047</v>
      </c>
      <c r="C7632" s="93"/>
      <c r="D7632" s="82">
        <v>364.6</v>
      </c>
      <c r="E7632" s="83" t="s">
        <v>245</v>
      </c>
      <c r="F7632" s="127">
        <f t="shared" si="672"/>
        <v>444.812</v>
      </c>
      <c r="G7632" s="95" t="s">
        <v>246</v>
      </c>
      <c r="H7632" s="69"/>
      <c r="I7632" s="208"/>
      <c r="J7632" s="76"/>
      <c r="K7632" s="88"/>
      <c r="N7632" s="18"/>
      <c r="P7632" s="4">
        <v>166.0</v>
      </c>
      <c r="Q7632" s="4"/>
      <c r="R7632" s="4"/>
      <c r="S7632" s="21"/>
      <c r="T7632" s="21"/>
      <c r="V7632" s="89"/>
      <c r="Z7632" s="73"/>
      <c r="AA7632" s="73">
        <v>0.0</v>
      </c>
      <c r="AB7632" s="4"/>
      <c r="AC7632" s="74"/>
      <c r="AD7632" s="75"/>
      <c r="AE7632" s="75"/>
      <c r="AF7632" s="76"/>
      <c r="AJ7632" s="90"/>
      <c r="AK7632" s="18"/>
      <c r="AL7632" s="18"/>
      <c r="AM7632" s="209"/>
      <c r="AT7632" s="18"/>
      <c r="AU7632" s="91"/>
    </row>
    <row r="7633" ht="12.0" customHeight="1">
      <c r="A7633" s="97">
        <v>3503034.0</v>
      </c>
      <c r="B7633" s="92" t="s">
        <v>8048</v>
      </c>
      <c r="C7633" s="93"/>
      <c r="D7633" s="82">
        <v>364.6</v>
      </c>
      <c r="E7633" s="83" t="s">
        <v>245</v>
      </c>
      <c r="F7633" s="127">
        <f t="shared" si="672"/>
        <v>444.812</v>
      </c>
      <c r="G7633" s="95" t="s">
        <v>246</v>
      </c>
      <c r="H7633" s="69"/>
      <c r="I7633" s="208"/>
      <c r="J7633" s="76"/>
      <c r="K7633" s="88"/>
      <c r="N7633" s="18"/>
      <c r="P7633" s="4">
        <v>166.0</v>
      </c>
      <c r="Q7633" s="4"/>
      <c r="R7633" s="4"/>
      <c r="S7633" s="21"/>
      <c r="T7633" s="21"/>
      <c r="V7633" s="89"/>
      <c r="Z7633" s="73"/>
      <c r="AA7633" s="73">
        <v>0.0</v>
      </c>
      <c r="AB7633" s="4"/>
      <c r="AC7633" s="74"/>
      <c r="AD7633" s="75"/>
      <c r="AE7633" s="75"/>
      <c r="AF7633" s="76"/>
      <c r="AJ7633" s="90"/>
      <c r="AK7633" s="18"/>
      <c r="AL7633" s="18"/>
      <c r="AM7633" s="209"/>
      <c r="AT7633" s="18"/>
      <c r="AU7633" s="91"/>
    </row>
    <row r="7634" ht="12.0" customHeight="1">
      <c r="A7634" s="97">
        <v>3503075.0</v>
      </c>
      <c r="B7634" s="92" t="s">
        <v>8049</v>
      </c>
      <c r="C7634" s="93"/>
      <c r="D7634" s="82">
        <v>364.6</v>
      </c>
      <c r="E7634" s="83" t="s">
        <v>245</v>
      </c>
      <c r="F7634" s="127">
        <f t="shared" si="672"/>
        <v>444.812</v>
      </c>
      <c r="G7634" s="95" t="s">
        <v>246</v>
      </c>
      <c r="H7634" s="69"/>
      <c r="I7634" s="208"/>
      <c r="J7634" s="76"/>
      <c r="K7634" s="88"/>
      <c r="N7634" s="18"/>
      <c r="P7634" s="4">
        <v>166.0</v>
      </c>
      <c r="Q7634" s="4"/>
      <c r="R7634" s="4"/>
      <c r="S7634" s="21"/>
      <c r="T7634" s="21"/>
      <c r="V7634" s="89"/>
      <c r="Z7634" s="73"/>
      <c r="AA7634" s="73">
        <v>0.0</v>
      </c>
      <c r="AB7634" s="4"/>
      <c r="AC7634" s="74"/>
      <c r="AD7634" s="75"/>
      <c r="AE7634" s="75"/>
      <c r="AF7634" s="76"/>
      <c r="AJ7634" s="90"/>
      <c r="AK7634" s="18"/>
      <c r="AL7634" s="18"/>
      <c r="AM7634" s="209"/>
      <c r="AT7634" s="18"/>
      <c r="AU7634" s="91"/>
    </row>
    <row r="7635" ht="12.0" customHeight="1">
      <c r="A7635" s="97">
        <v>3503035.0</v>
      </c>
      <c r="B7635" s="92" t="s">
        <v>8050</v>
      </c>
      <c r="C7635" s="93"/>
      <c r="D7635" s="82">
        <v>364.6</v>
      </c>
      <c r="E7635" s="83" t="s">
        <v>245</v>
      </c>
      <c r="F7635" s="127">
        <f t="shared" si="672"/>
        <v>444.812</v>
      </c>
      <c r="G7635" s="95" t="s">
        <v>246</v>
      </c>
      <c r="H7635" s="69"/>
      <c r="I7635" s="208"/>
      <c r="J7635" s="76"/>
      <c r="K7635" s="88"/>
      <c r="N7635" s="18"/>
      <c r="P7635" s="4">
        <v>166.0</v>
      </c>
      <c r="Q7635" s="4"/>
      <c r="R7635" s="4"/>
      <c r="S7635" s="21"/>
      <c r="T7635" s="21"/>
      <c r="V7635" s="89"/>
      <c r="Z7635" s="73"/>
      <c r="AA7635" s="73">
        <v>0.0</v>
      </c>
      <c r="AB7635" s="4"/>
      <c r="AC7635" s="74"/>
      <c r="AD7635" s="75"/>
      <c r="AE7635" s="75"/>
      <c r="AF7635" s="76"/>
      <c r="AJ7635" s="90"/>
      <c r="AK7635" s="18"/>
      <c r="AL7635" s="18"/>
      <c r="AM7635" s="209"/>
      <c r="AT7635" s="18"/>
      <c r="AU7635" s="91"/>
    </row>
    <row r="7636" ht="12.0" customHeight="1">
      <c r="A7636" s="97">
        <v>3503036.0</v>
      </c>
      <c r="B7636" s="92" t="s">
        <v>8051</v>
      </c>
      <c r="C7636" s="93"/>
      <c r="D7636" s="82">
        <v>364.6</v>
      </c>
      <c r="E7636" s="83" t="s">
        <v>245</v>
      </c>
      <c r="F7636" s="127">
        <f t="shared" si="672"/>
        <v>444.812</v>
      </c>
      <c r="G7636" s="95" t="s">
        <v>246</v>
      </c>
      <c r="H7636" s="69"/>
      <c r="I7636" s="208"/>
      <c r="J7636" s="76"/>
      <c r="K7636" s="88"/>
      <c r="N7636" s="18"/>
      <c r="P7636" s="4">
        <v>166.0</v>
      </c>
      <c r="Q7636" s="4"/>
      <c r="R7636" s="4"/>
      <c r="S7636" s="21"/>
      <c r="T7636" s="21"/>
      <c r="V7636" s="89"/>
      <c r="Z7636" s="73"/>
      <c r="AA7636" s="73">
        <v>0.0</v>
      </c>
      <c r="AB7636" s="4"/>
      <c r="AC7636" s="74"/>
      <c r="AD7636" s="75"/>
      <c r="AE7636" s="75"/>
      <c r="AF7636" s="76"/>
      <c r="AJ7636" s="90"/>
      <c r="AK7636" s="18"/>
      <c r="AL7636" s="18"/>
      <c r="AM7636" s="209"/>
      <c r="AT7636" s="18"/>
      <c r="AU7636" s="91"/>
    </row>
    <row r="7637" ht="12.0" customHeight="1">
      <c r="A7637" s="97">
        <v>3502016.0</v>
      </c>
      <c r="B7637" s="92" t="s">
        <v>8052</v>
      </c>
      <c r="C7637" s="93"/>
      <c r="D7637" s="82">
        <v>472.12</v>
      </c>
      <c r="E7637" s="83" t="s">
        <v>372</v>
      </c>
      <c r="F7637" s="127">
        <f t="shared" si="672"/>
        <v>575.9864</v>
      </c>
      <c r="G7637" s="95" t="s">
        <v>246</v>
      </c>
      <c r="H7637" s="69"/>
      <c r="I7637" s="208"/>
      <c r="J7637" s="76"/>
      <c r="K7637" s="88"/>
      <c r="N7637" s="18"/>
      <c r="P7637" s="4">
        <v>166.0</v>
      </c>
      <c r="Q7637" s="4"/>
      <c r="R7637" s="4"/>
      <c r="S7637" s="21"/>
      <c r="T7637" s="21"/>
      <c r="V7637" s="89"/>
      <c r="Z7637" s="73"/>
      <c r="AA7637" s="73">
        <v>0.0</v>
      </c>
      <c r="AB7637" s="4"/>
      <c r="AC7637" s="74"/>
      <c r="AD7637" s="75"/>
      <c r="AE7637" s="75"/>
      <c r="AF7637" s="76"/>
      <c r="AJ7637" s="90"/>
      <c r="AK7637" s="18"/>
      <c r="AL7637" s="18"/>
      <c r="AM7637" s="209"/>
      <c r="AT7637" s="18"/>
      <c r="AU7637" s="91"/>
    </row>
    <row r="7638" ht="12.0" customHeight="1">
      <c r="A7638" s="97">
        <v>3502017.0</v>
      </c>
      <c r="B7638" s="92" t="s">
        <v>8053</v>
      </c>
      <c r="C7638" s="93"/>
      <c r="D7638" s="82">
        <v>619.66</v>
      </c>
      <c r="E7638" s="94"/>
      <c r="F7638" s="84">
        <f t="shared" si="672"/>
        <v>755.9852</v>
      </c>
      <c r="G7638" s="95" t="s">
        <v>246</v>
      </c>
      <c r="H7638" s="69"/>
      <c r="I7638" s="208"/>
      <c r="J7638" s="76"/>
      <c r="K7638" s="88"/>
      <c r="N7638" s="18"/>
      <c r="P7638" s="4">
        <v>166.0</v>
      </c>
      <c r="Q7638" s="4"/>
      <c r="R7638" s="4"/>
      <c r="S7638" s="21"/>
      <c r="T7638" s="21"/>
      <c r="V7638" s="89"/>
      <c r="Z7638" s="73"/>
      <c r="AA7638" s="73">
        <v>15.000231128368696</v>
      </c>
      <c r="AB7638" s="4"/>
      <c r="AC7638" s="74"/>
      <c r="AD7638" s="75"/>
      <c r="AE7638" s="75"/>
      <c r="AF7638" s="76"/>
      <c r="AJ7638" s="90"/>
      <c r="AK7638" s="18"/>
      <c r="AL7638" s="18"/>
      <c r="AT7638" s="18"/>
      <c r="AU7638" s="91"/>
    </row>
    <row r="7639" ht="12.0" customHeight="1">
      <c r="A7639" s="97">
        <v>3502018.0</v>
      </c>
      <c r="B7639" s="92" t="s">
        <v>8054</v>
      </c>
      <c r="C7639" s="93"/>
      <c r="D7639" s="82">
        <v>472.12</v>
      </c>
      <c r="E7639" s="83" t="s">
        <v>245</v>
      </c>
      <c r="F7639" s="127">
        <f t="shared" si="672"/>
        <v>575.9864</v>
      </c>
      <c r="G7639" s="95" t="s">
        <v>246</v>
      </c>
      <c r="H7639" s="69"/>
      <c r="I7639" s="208"/>
      <c r="J7639" s="76"/>
      <c r="K7639" s="88"/>
      <c r="N7639" s="18"/>
      <c r="P7639" s="4">
        <v>166.0</v>
      </c>
      <c r="Q7639" s="4"/>
      <c r="R7639" s="4"/>
      <c r="S7639" s="21"/>
      <c r="T7639" s="21"/>
      <c r="V7639" s="89"/>
      <c r="Z7639" s="73"/>
      <c r="AA7639" s="73">
        <v>0.0</v>
      </c>
      <c r="AB7639" s="4"/>
      <c r="AC7639" s="74"/>
      <c r="AD7639" s="75"/>
      <c r="AE7639" s="75"/>
      <c r="AF7639" s="76"/>
      <c r="AJ7639" s="90"/>
      <c r="AK7639" s="18"/>
      <c r="AL7639" s="18"/>
      <c r="AM7639" s="209"/>
      <c r="AT7639" s="18"/>
      <c r="AU7639" s="91"/>
    </row>
    <row r="7640" ht="12.0" customHeight="1">
      <c r="A7640" s="97">
        <v>3501031.0</v>
      </c>
      <c r="B7640" s="92" t="s">
        <v>8055</v>
      </c>
      <c r="C7640" s="93"/>
      <c r="D7640" s="82">
        <v>461.41</v>
      </c>
      <c r="E7640" s="83" t="s">
        <v>372</v>
      </c>
      <c r="F7640" s="127">
        <f t="shared" si="672"/>
        <v>562.9202</v>
      </c>
      <c r="G7640" s="95" t="s">
        <v>246</v>
      </c>
      <c r="H7640" s="69"/>
      <c r="I7640" s="208"/>
      <c r="J7640" s="76"/>
      <c r="K7640" s="88"/>
      <c r="N7640" s="18"/>
      <c r="P7640" s="4">
        <v>166.0</v>
      </c>
      <c r="Q7640" s="4"/>
      <c r="R7640" s="4"/>
      <c r="S7640" s="21"/>
      <c r="T7640" s="21"/>
      <c r="V7640" s="89"/>
      <c r="Z7640" s="73"/>
      <c r="AA7640" s="73">
        <v>0.0</v>
      </c>
      <c r="AB7640" s="4"/>
      <c r="AC7640" s="74"/>
      <c r="AD7640" s="75"/>
      <c r="AE7640" s="75"/>
      <c r="AF7640" s="76"/>
      <c r="AJ7640" s="90"/>
      <c r="AK7640" s="18"/>
      <c r="AL7640" s="18"/>
      <c r="AM7640" s="209"/>
      <c r="AT7640" s="18"/>
      <c r="AU7640" s="91"/>
    </row>
    <row r="7641" ht="12.0" customHeight="1">
      <c r="A7641" s="97">
        <v>3501032.0</v>
      </c>
      <c r="B7641" s="92" t="s">
        <v>8056</v>
      </c>
      <c r="C7641" s="93"/>
      <c r="D7641" s="82">
        <v>461.41</v>
      </c>
      <c r="E7641" s="83" t="s">
        <v>245</v>
      </c>
      <c r="F7641" s="127">
        <f t="shared" si="672"/>
        <v>562.9202</v>
      </c>
      <c r="G7641" s="95" t="s">
        <v>246</v>
      </c>
      <c r="H7641" s="69"/>
      <c r="I7641" s="208"/>
      <c r="J7641" s="76"/>
      <c r="K7641" s="88"/>
      <c r="N7641" s="18"/>
      <c r="P7641" s="4">
        <v>166.0</v>
      </c>
      <c r="Q7641" s="4"/>
      <c r="R7641" s="4"/>
      <c r="S7641" s="21"/>
      <c r="T7641" s="21"/>
      <c r="V7641" s="89"/>
      <c r="Z7641" s="73"/>
      <c r="AA7641" s="73">
        <v>0.0</v>
      </c>
      <c r="AB7641" s="4"/>
      <c r="AC7641" s="74"/>
      <c r="AD7641" s="75"/>
      <c r="AE7641" s="75"/>
      <c r="AF7641" s="76"/>
      <c r="AJ7641" s="90"/>
      <c r="AK7641" s="18"/>
      <c r="AL7641" s="18"/>
      <c r="AM7641" s="209"/>
      <c r="AT7641" s="18"/>
      <c r="AU7641" s="91"/>
    </row>
    <row r="7642" ht="12.0" customHeight="1">
      <c r="A7642" s="97">
        <v>3501033.0</v>
      </c>
      <c r="B7642" s="92" t="s">
        <v>8057</v>
      </c>
      <c r="C7642" s="93"/>
      <c r="D7642" s="82">
        <v>461.41</v>
      </c>
      <c r="E7642" s="94"/>
      <c r="F7642" s="127">
        <f t="shared" si="672"/>
        <v>562.9202</v>
      </c>
      <c r="G7642" s="95" t="s">
        <v>246</v>
      </c>
      <c r="H7642" s="69"/>
      <c r="I7642" s="208"/>
      <c r="J7642" s="76"/>
      <c r="K7642" s="88"/>
      <c r="N7642" s="18"/>
      <c r="P7642" s="4">
        <v>166.0</v>
      </c>
      <c r="Q7642" s="4"/>
      <c r="R7642" s="4"/>
      <c r="S7642" s="21"/>
      <c r="T7642" s="21"/>
      <c r="V7642" s="89"/>
      <c r="Z7642" s="73"/>
      <c r="AA7642" s="73">
        <v>0.0</v>
      </c>
      <c r="AB7642" s="4"/>
      <c r="AC7642" s="74"/>
      <c r="AD7642" s="75"/>
      <c r="AE7642" s="75"/>
      <c r="AF7642" s="76"/>
      <c r="AJ7642" s="90"/>
      <c r="AK7642" s="18"/>
      <c r="AL7642" s="18"/>
      <c r="AM7642" s="209"/>
      <c r="AT7642" s="18"/>
      <c r="AU7642" s="91"/>
    </row>
    <row r="7643" ht="12.0" customHeight="1">
      <c r="A7643" s="97">
        <v>3501034.0</v>
      </c>
      <c r="B7643" s="92" t="s">
        <v>8058</v>
      </c>
      <c r="C7643" s="93"/>
      <c r="D7643" s="82">
        <v>461.41</v>
      </c>
      <c r="E7643" s="94"/>
      <c r="F7643" s="127">
        <f t="shared" si="672"/>
        <v>562.9202</v>
      </c>
      <c r="G7643" s="95" t="s">
        <v>246</v>
      </c>
      <c r="H7643" s="69"/>
      <c r="I7643" s="208"/>
      <c r="J7643" s="76"/>
      <c r="K7643" s="88"/>
      <c r="N7643" s="18"/>
      <c r="P7643" s="4">
        <v>166.0</v>
      </c>
      <c r="Q7643" s="4"/>
      <c r="R7643" s="4"/>
      <c r="S7643" s="21"/>
      <c r="T7643" s="21"/>
      <c r="V7643" s="89"/>
      <c r="Z7643" s="73"/>
      <c r="AA7643" s="73">
        <v>0.0</v>
      </c>
      <c r="AB7643" s="4"/>
      <c r="AC7643" s="74"/>
      <c r="AD7643" s="75"/>
      <c r="AE7643" s="75"/>
      <c r="AF7643" s="76"/>
      <c r="AJ7643" s="90"/>
      <c r="AK7643" s="18"/>
      <c r="AL7643" s="18"/>
      <c r="AM7643" s="209"/>
      <c r="AT7643" s="18"/>
      <c r="AU7643" s="91"/>
    </row>
    <row r="7644" ht="12.0" customHeight="1">
      <c r="A7644" s="97">
        <v>3501035.0</v>
      </c>
      <c r="B7644" s="92" t="s">
        <v>8059</v>
      </c>
      <c r="C7644" s="93"/>
      <c r="D7644" s="82">
        <v>461.41</v>
      </c>
      <c r="E7644" s="83" t="s">
        <v>245</v>
      </c>
      <c r="F7644" s="127">
        <f t="shared" si="672"/>
        <v>562.9202</v>
      </c>
      <c r="G7644" s="95" t="s">
        <v>246</v>
      </c>
      <c r="H7644" s="69"/>
      <c r="I7644" s="208"/>
      <c r="J7644" s="76"/>
      <c r="K7644" s="88"/>
      <c r="N7644" s="18"/>
      <c r="P7644" s="4">
        <v>166.0</v>
      </c>
      <c r="Q7644" s="4"/>
      <c r="R7644" s="4"/>
      <c r="S7644" s="21"/>
      <c r="T7644" s="21"/>
      <c r="V7644" s="89"/>
      <c r="Z7644" s="73"/>
      <c r="AA7644" s="73">
        <v>0.0</v>
      </c>
      <c r="AB7644" s="4"/>
      <c r="AC7644" s="74"/>
      <c r="AD7644" s="75"/>
      <c r="AE7644" s="75"/>
      <c r="AF7644" s="76"/>
      <c r="AJ7644" s="90"/>
      <c r="AK7644" s="18"/>
      <c r="AL7644" s="18"/>
      <c r="AM7644" s="209"/>
      <c r="AT7644" s="18"/>
      <c r="AU7644" s="91"/>
    </row>
    <row r="7645" ht="12.0" customHeight="1">
      <c r="A7645" s="97">
        <v>3501036.0</v>
      </c>
      <c r="B7645" s="92" t="s">
        <v>8060</v>
      </c>
      <c r="C7645" s="93"/>
      <c r="D7645" s="82">
        <v>461.41</v>
      </c>
      <c r="E7645" s="94"/>
      <c r="F7645" s="127">
        <f t="shared" si="672"/>
        <v>562.9202</v>
      </c>
      <c r="G7645" s="95" t="s">
        <v>246</v>
      </c>
      <c r="H7645" s="69"/>
      <c r="I7645" s="208"/>
      <c r="J7645" s="76"/>
      <c r="K7645" s="88"/>
      <c r="N7645" s="18"/>
      <c r="P7645" s="4">
        <v>166.0</v>
      </c>
      <c r="Q7645" s="4"/>
      <c r="R7645" s="4"/>
      <c r="S7645" s="21"/>
      <c r="T7645" s="21"/>
      <c r="V7645" s="89"/>
      <c r="Z7645" s="73"/>
      <c r="AA7645" s="73">
        <v>0.0</v>
      </c>
      <c r="AB7645" s="4"/>
      <c r="AC7645" s="74"/>
      <c r="AD7645" s="75"/>
      <c r="AE7645" s="75"/>
      <c r="AF7645" s="76"/>
      <c r="AJ7645" s="90"/>
      <c r="AK7645" s="18"/>
      <c r="AL7645" s="18"/>
      <c r="AM7645" s="209"/>
      <c r="AT7645" s="18"/>
      <c r="AU7645" s="91"/>
    </row>
    <row r="7646" ht="12.0" customHeight="1">
      <c r="A7646" s="97">
        <v>3501037.0</v>
      </c>
      <c r="B7646" s="92" t="s">
        <v>8061</v>
      </c>
      <c r="C7646" s="93"/>
      <c r="D7646" s="82">
        <v>461.41</v>
      </c>
      <c r="E7646" s="83" t="s">
        <v>245</v>
      </c>
      <c r="F7646" s="127">
        <f t="shared" si="672"/>
        <v>562.9202</v>
      </c>
      <c r="G7646" s="95" t="s">
        <v>246</v>
      </c>
      <c r="H7646" s="69"/>
      <c r="I7646" s="208"/>
      <c r="J7646" s="76"/>
      <c r="K7646" s="88"/>
      <c r="N7646" s="18"/>
      <c r="P7646" s="4">
        <v>166.0</v>
      </c>
      <c r="Q7646" s="4"/>
      <c r="R7646" s="4"/>
      <c r="S7646" s="21"/>
      <c r="T7646" s="21"/>
      <c r="V7646" s="89"/>
      <c r="Z7646" s="73"/>
      <c r="AA7646" s="73">
        <v>0.0</v>
      </c>
      <c r="AB7646" s="4"/>
      <c r="AC7646" s="74"/>
      <c r="AD7646" s="75"/>
      <c r="AE7646" s="75"/>
      <c r="AF7646" s="76"/>
      <c r="AJ7646" s="90"/>
      <c r="AK7646" s="18"/>
      <c r="AL7646" s="18"/>
      <c r="AM7646" s="209"/>
      <c r="AT7646" s="18"/>
      <c r="AU7646" s="91"/>
    </row>
    <row r="7647" ht="12.0" customHeight="1">
      <c r="A7647" s="97">
        <v>3503027.0</v>
      </c>
      <c r="B7647" s="92" t="s">
        <v>8062</v>
      </c>
      <c r="C7647" s="93"/>
      <c r="D7647" s="82">
        <v>364.6</v>
      </c>
      <c r="E7647" s="83" t="s">
        <v>245</v>
      </c>
      <c r="F7647" s="127">
        <f t="shared" si="672"/>
        <v>444.812</v>
      </c>
      <c r="G7647" s="95" t="s">
        <v>246</v>
      </c>
      <c r="H7647" s="69"/>
      <c r="I7647" s="208"/>
      <c r="J7647" s="76"/>
      <c r="K7647" s="88"/>
      <c r="N7647" s="18"/>
      <c r="P7647" s="4">
        <v>166.0</v>
      </c>
      <c r="Q7647" s="4"/>
      <c r="R7647" s="4"/>
      <c r="S7647" s="21"/>
      <c r="T7647" s="21"/>
      <c r="V7647" s="89"/>
      <c r="Z7647" s="73"/>
      <c r="AA7647" s="73">
        <v>0.0</v>
      </c>
      <c r="AB7647" s="4"/>
      <c r="AC7647" s="74"/>
      <c r="AD7647" s="75"/>
      <c r="AE7647" s="75"/>
      <c r="AF7647" s="76"/>
      <c r="AJ7647" s="90"/>
      <c r="AK7647" s="18"/>
      <c r="AL7647" s="18"/>
      <c r="AM7647" s="209"/>
      <c r="AT7647" s="18"/>
      <c r="AU7647" s="91"/>
    </row>
    <row r="7648" ht="12.0" customHeight="1">
      <c r="A7648" s="97">
        <v>3503028.0</v>
      </c>
      <c r="B7648" s="92" t="s">
        <v>8063</v>
      </c>
      <c r="C7648" s="93"/>
      <c r="D7648" s="82">
        <v>364.6</v>
      </c>
      <c r="E7648" s="83" t="s">
        <v>245</v>
      </c>
      <c r="F7648" s="127">
        <f t="shared" si="672"/>
        <v>444.812</v>
      </c>
      <c r="G7648" s="95" t="s">
        <v>246</v>
      </c>
      <c r="H7648" s="69"/>
      <c r="I7648" s="208"/>
      <c r="J7648" s="76"/>
      <c r="K7648" s="88"/>
      <c r="N7648" s="18"/>
      <c r="P7648" s="4">
        <v>166.0</v>
      </c>
      <c r="Q7648" s="4"/>
      <c r="R7648" s="4"/>
      <c r="S7648" s="21"/>
      <c r="T7648" s="21"/>
      <c r="V7648" s="89"/>
      <c r="Z7648" s="73"/>
      <c r="AA7648" s="73">
        <v>0.0</v>
      </c>
      <c r="AB7648" s="4"/>
      <c r="AC7648" s="74"/>
      <c r="AD7648" s="75"/>
      <c r="AE7648" s="75"/>
      <c r="AF7648" s="76"/>
      <c r="AJ7648" s="90"/>
      <c r="AK7648" s="18"/>
      <c r="AL7648" s="18"/>
      <c r="AM7648" s="209"/>
      <c r="AT7648" s="18"/>
      <c r="AU7648" s="91"/>
    </row>
    <row r="7649" ht="12.0" customHeight="1">
      <c r="A7649" s="97">
        <v>3503029.0</v>
      </c>
      <c r="B7649" s="92" t="s">
        <v>8064</v>
      </c>
      <c r="C7649" s="93"/>
      <c r="D7649" s="82">
        <v>364.6</v>
      </c>
      <c r="E7649" s="83" t="s">
        <v>245</v>
      </c>
      <c r="F7649" s="127">
        <f t="shared" si="672"/>
        <v>444.812</v>
      </c>
      <c r="G7649" s="95" t="s">
        <v>246</v>
      </c>
      <c r="H7649" s="69"/>
      <c r="I7649" s="208"/>
      <c r="J7649" s="76"/>
      <c r="K7649" s="88"/>
      <c r="N7649" s="18"/>
      <c r="P7649" s="4">
        <v>166.0</v>
      </c>
      <c r="Q7649" s="4"/>
      <c r="R7649" s="4"/>
      <c r="S7649" s="21"/>
      <c r="T7649" s="21"/>
      <c r="V7649" s="89"/>
      <c r="Z7649" s="73"/>
      <c r="AA7649" s="73">
        <v>0.0</v>
      </c>
      <c r="AB7649" s="4"/>
      <c r="AC7649" s="74"/>
      <c r="AD7649" s="75"/>
      <c r="AE7649" s="75"/>
      <c r="AF7649" s="76"/>
      <c r="AJ7649" s="90"/>
      <c r="AK7649" s="18"/>
      <c r="AL7649" s="18"/>
      <c r="AM7649" s="209"/>
      <c r="AT7649" s="18"/>
      <c r="AU7649" s="91"/>
    </row>
    <row r="7650" ht="12.0" customHeight="1">
      <c r="A7650" s="115">
        <v>3401036.0</v>
      </c>
      <c r="B7650" s="92" t="s">
        <v>8065</v>
      </c>
      <c r="C7650" s="93"/>
      <c r="D7650" s="82">
        <v>939.4</v>
      </c>
      <c r="E7650" s="94" t="s">
        <v>245</v>
      </c>
      <c r="F7650" s="127">
        <f t="shared" si="672"/>
        <v>1146.068</v>
      </c>
      <c r="G7650" s="95" t="s">
        <v>246</v>
      </c>
      <c r="H7650" s="69"/>
      <c r="I7650" s="208"/>
      <c r="J7650" s="76"/>
      <c r="K7650" s="88"/>
      <c r="N7650" s="18"/>
      <c r="P7650" s="4">
        <v>165.0</v>
      </c>
      <c r="Q7650" s="4"/>
      <c r="R7650" s="4"/>
      <c r="S7650" s="21"/>
      <c r="T7650" s="21"/>
      <c r="V7650" s="89"/>
      <c r="Z7650" s="73"/>
      <c r="AA7650" s="73">
        <v>9.999684870639399</v>
      </c>
      <c r="AB7650" s="4"/>
      <c r="AC7650" s="74"/>
      <c r="AD7650" s="75"/>
      <c r="AE7650" s="75"/>
      <c r="AF7650" s="76"/>
      <c r="AJ7650" s="90"/>
      <c r="AK7650" s="18"/>
      <c r="AL7650" s="18"/>
      <c r="AT7650" s="18"/>
      <c r="AU7650" s="91"/>
    </row>
    <row r="7651" ht="12.0" customHeight="1">
      <c r="A7651" s="97"/>
      <c r="B7651" s="92" t="s">
        <v>7896</v>
      </c>
      <c r="C7651" s="93"/>
      <c r="D7651" s="82"/>
      <c r="E7651" s="94"/>
      <c r="F7651" s="84"/>
      <c r="G7651" s="95" t="s">
        <v>246</v>
      </c>
      <c r="H7651" s="69"/>
      <c r="I7651" s="208"/>
      <c r="J7651" s="76"/>
      <c r="K7651" s="88"/>
      <c r="N7651" s="18"/>
      <c r="P7651" s="4"/>
      <c r="Q7651" s="4"/>
      <c r="R7651" s="4"/>
      <c r="S7651" s="21"/>
      <c r="T7651" s="21"/>
      <c r="V7651" s="89"/>
      <c r="Z7651" s="73"/>
      <c r="AA7651" s="73"/>
      <c r="AB7651" s="4"/>
      <c r="AC7651" s="74"/>
      <c r="AD7651" s="75"/>
      <c r="AE7651" s="75"/>
      <c r="AF7651" s="76"/>
      <c r="AJ7651" s="90"/>
      <c r="AK7651" s="18"/>
      <c r="AL7651" s="18"/>
      <c r="AT7651" s="18"/>
      <c r="AU7651" s="91"/>
    </row>
    <row r="7652" ht="12.0" customHeight="1">
      <c r="A7652" s="97">
        <v>2701046.0</v>
      </c>
      <c r="B7652" s="92" t="s">
        <v>7957</v>
      </c>
      <c r="C7652" s="93"/>
      <c r="D7652" s="82">
        <v>203.84</v>
      </c>
      <c r="E7652" s="94"/>
      <c r="F7652" s="84">
        <f t="shared" ref="F7652:F7688" si="673">D7652*1.22</f>
        <v>248.6848</v>
      </c>
      <c r="G7652" s="95" t="s">
        <v>246</v>
      </c>
      <c r="H7652" s="69"/>
      <c r="I7652" s="208"/>
      <c r="J7652" s="76"/>
      <c r="K7652" s="88"/>
      <c r="N7652" s="18"/>
      <c r="P7652" s="4">
        <v>166.0</v>
      </c>
      <c r="Q7652" s="4"/>
      <c r="R7652" s="4"/>
      <c r="S7652" s="21"/>
      <c r="T7652" s="21"/>
      <c r="V7652" s="89"/>
      <c r="Z7652" s="73"/>
      <c r="AA7652" s="73">
        <v>0.0</v>
      </c>
      <c r="AB7652" s="4"/>
      <c r="AC7652" s="74"/>
      <c r="AD7652" s="75"/>
      <c r="AE7652" s="75"/>
      <c r="AF7652" s="76"/>
      <c r="AJ7652" s="90"/>
      <c r="AK7652" s="18"/>
      <c r="AL7652" s="18"/>
      <c r="AT7652" s="18"/>
      <c r="AU7652" s="91"/>
    </row>
    <row r="7653" ht="12.0" customHeight="1">
      <c r="A7653" s="97">
        <v>2701005.0</v>
      </c>
      <c r="B7653" s="92" t="s">
        <v>7958</v>
      </c>
      <c r="C7653" s="93"/>
      <c r="D7653" s="82">
        <v>203.84</v>
      </c>
      <c r="E7653" s="94"/>
      <c r="F7653" s="84">
        <f t="shared" si="673"/>
        <v>248.6848</v>
      </c>
      <c r="G7653" s="95" t="s">
        <v>246</v>
      </c>
      <c r="H7653" s="69"/>
      <c r="I7653" s="208"/>
      <c r="J7653" s="76"/>
      <c r="K7653" s="88"/>
      <c r="N7653" s="18"/>
      <c r="P7653" s="4">
        <v>166.0</v>
      </c>
      <c r="Q7653" s="4"/>
      <c r="R7653" s="4"/>
      <c r="S7653" s="21"/>
      <c r="T7653" s="21"/>
      <c r="V7653" s="89"/>
      <c r="Z7653" s="73"/>
      <c r="AA7653" s="73">
        <v>0.0</v>
      </c>
      <c r="AB7653" s="4"/>
      <c r="AC7653" s="74"/>
      <c r="AD7653" s="75"/>
      <c r="AE7653" s="75"/>
      <c r="AF7653" s="76"/>
      <c r="AJ7653" s="90"/>
      <c r="AK7653" s="18"/>
      <c r="AL7653" s="18"/>
      <c r="AT7653" s="18"/>
      <c r="AU7653" s="91"/>
    </row>
    <row r="7654" ht="12.0" customHeight="1">
      <c r="A7654" s="97">
        <v>2701055.0</v>
      </c>
      <c r="B7654" s="92" t="s">
        <v>7959</v>
      </c>
      <c r="C7654" s="93"/>
      <c r="D7654" s="82">
        <v>218.12</v>
      </c>
      <c r="E7654" s="94"/>
      <c r="F7654" s="84">
        <f t="shared" si="673"/>
        <v>266.1064</v>
      </c>
      <c r="G7654" s="95" t="s">
        <v>246</v>
      </c>
      <c r="H7654" s="69"/>
      <c r="I7654" s="208"/>
      <c r="J7654" s="76"/>
      <c r="K7654" s="88"/>
      <c r="N7654" s="18"/>
      <c r="P7654" s="4">
        <v>166.0</v>
      </c>
      <c r="Q7654" s="4"/>
      <c r="R7654" s="4"/>
      <c r="S7654" s="21"/>
      <c r="T7654" s="21"/>
      <c r="V7654" s="89"/>
      <c r="Z7654" s="73"/>
      <c r="AA7654" s="73">
        <v>0.0</v>
      </c>
      <c r="AB7654" s="4"/>
      <c r="AC7654" s="74"/>
      <c r="AD7654" s="75"/>
      <c r="AE7654" s="75"/>
      <c r="AF7654" s="76"/>
      <c r="AJ7654" s="90"/>
      <c r="AK7654" s="18"/>
      <c r="AL7654" s="18"/>
      <c r="AT7654" s="18"/>
      <c r="AU7654" s="91"/>
    </row>
    <row r="7655" ht="12.0" customHeight="1">
      <c r="A7655" s="97">
        <v>2701010.0</v>
      </c>
      <c r="B7655" s="92" t="s">
        <v>7960</v>
      </c>
      <c r="C7655" s="93"/>
      <c r="D7655" s="82">
        <v>203.84</v>
      </c>
      <c r="E7655" s="94"/>
      <c r="F7655" s="84">
        <f t="shared" si="673"/>
        <v>248.6848</v>
      </c>
      <c r="G7655" s="95" t="s">
        <v>246</v>
      </c>
      <c r="H7655" s="69"/>
      <c r="I7655" s="208"/>
      <c r="J7655" s="76"/>
      <c r="K7655" s="88"/>
      <c r="N7655" s="18"/>
      <c r="P7655" s="4">
        <v>166.0</v>
      </c>
      <c r="Q7655" s="4"/>
      <c r="R7655" s="4"/>
      <c r="S7655" s="21"/>
      <c r="T7655" s="21"/>
      <c r="V7655" s="89"/>
      <c r="Z7655" s="73"/>
      <c r="AA7655" s="73">
        <v>0.0</v>
      </c>
      <c r="AB7655" s="4"/>
      <c r="AC7655" s="74"/>
      <c r="AD7655" s="75"/>
      <c r="AE7655" s="75"/>
      <c r="AF7655" s="76"/>
      <c r="AJ7655" s="90"/>
      <c r="AK7655" s="18"/>
      <c r="AL7655" s="18"/>
      <c r="AT7655" s="18"/>
      <c r="AU7655" s="91"/>
    </row>
    <row r="7656" ht="12.0" customHeight="1">
      <c r="A7656" s="97">
        <v>2701001.0</v>
      </c>
      <c r="B7656" s="92" t="s">
        <v>7961</v>
      </c>
      <c r="C7656" s="93"/>
      <c r="D7656" s="82">
        <v>229.65</v>
      </c>
      <c r="E7656" s="94" t="s">
        <v>372</v>
      </c>
      <c r="F7656" s="84">
        <f t="shared" si="673"/>
        <v>280.173</v>
      </c>
      <c r="G7656" s="95" t="s">
        <v>246</v>
      </c>
      <c r="H7656" s="69"/>
      <c r="I7656" s="208"/>
      <c r="J7656" s="76"/>
      <c r="K7656" s="88"/>
      <c r="N7656" s="18"/>
      <c r="P7656" s="4">
        <v>166.0</v>
      </c>
      <c r="Q7656" s="4"/>
      <c r="R7656" s="4"/>
      <c r="S7656" s="21"/>
      <c r="T7656" s="21"/>
      <c r="V7656" s="89"/>
      <c r="Z7656" s="73"/>
      <c r="AA7656" s="73">
        <v>0.0</v>
      </c>
      <c r="AB7656" s="4"/>
      <c r="AC7656" s="74"/>
      <c r="AD7656" s="75"/>
      <c r="AE7656" s="75"/>
      <c r="AF7656" s="76"/>
      <c r="AJ7656" s="90"/>
      <c r="AK7656" s="18"/>
      <c r="AL7656" s="18"/>
      <c r="AT7656" s="18"/>
      <c r="AU7656" s="91"/>
    </row>
    <row r="7657" ht="12.0" customHeight="1">
      <c r="A7657" s="97">
        <v>2701036.0</v>
      </c>
      <c r="B7657" s="92" t="s">
        <v>7962</v>
      </c>
      <c r="C7657" s="93"/>
      <c r="D7657" s="82">
        <v>203.84</v>
      </c>
      <c r="E7657" s="94" t="s">
        <v>372</v>
      </c>
      <c r="F7657" s="84">
        <f t="shared" si="673"/>
        <v>248.6848</v>
      </c>
      <c r="G7657" s="95" t="s">
        <v>246</v>
      </c>
      <c r="H7657" s="69"/>
      <c r="I7657" s="208"/>
      <c r="J7657" s="76"/>
      <c r="K7657" s="88"/>
      <c r="N7657" s="18"/>
      <c r="P7657" s="4">
        <v>166.0</v>
      </c>
      <c r="Q7657" s="4"/>
      <c r="R7657" s="4"/>
      <c r="S7657" s="21"/>
      <c r="T7657" s="21"/>
      <c r="V7657" s="89"/>
      <c r="Z7657" s="73"/>
      <c r="AA7657" s="73">
        <v>0.0</v>
      </c>
      <c r="AB7657" s="4"/>
      <c r="AC7657" s="74"/>
      <c r="AD7657" s="75"/>
      <c r="AE7657" s="75"/>
      <c r="AF7657" s="76"/>
      <c r="AJ7657" s="90"/>
      <c r="AK7657" s="18"/>
      <c r="AL7657" s="18"/>
      <c r="AT7657" s="18"/>
      <c r="AU7657" s="91"/>
    </row>
    <row r="7658" ht="12.0" customHeight="1">
      <c r="A7658" s="97">
        <v>2701062.0</v>
      </c>
      <c r="B7658" s="92" t="s">
        <v>7963</v>
      </c>
      <c r="C7658" s="93"/>
      <c r="D7658" s="82">
        <v>218.12</v>
      </c>
      <c r="E7658" s="94" t="s">
        <v>245</v>
      </c>
      <c r="F7658" s="84">
        <f t="shared" si="673"/>
        <v>266.1064</v>
      </c>
      <c r="G7658" s="95" t="s">
        <v>246</v>
      </c>
      <c r="H7658" s="69"/>
      <c r="I7658" s="208"/>
      <c r="J7658" s="76"/>
      <c r="K7658" s="88"/>
      <c r="N7658" s="18"/>
      <c r="P7658" s="4">
        <v>166.0</v>
      </c>
      <c r="Q7658" s="4"/>
      <c r="R7658" s="4"/>
      <c r="S7658" s="21"/>
      <c r="T7658" s="21"/>
      <c r="V7658" s="89"/>
      <c r="Z7658" s="73"/>
      <c r="AA7658" s="73">
        <v>0.0</v>
      </c>
      <c r="AB7658" s="4"/>
      <c r="AC7658" s="74"/>
      <c r="AD7658" s="75"/>
      <c r="AE7658" s="75"/>
      <c r="AF7658" s="76"/>
      <c r="AJ7658" s="90"/>
      <c r="AK7658" s="18"/>
      <c r="AL7658" s="18"/>
      <c r="AT7658" s="18"/>
      <c r="AU7658" s="91"/>
    </row>
    <row r="7659" ht="12.0" customHeight="1">
      <c r="A7659" s="97">
        <v>5905016.0</v>
      </c>
      <c r="B7659" s="92" t="s">
        <v>7964</v>
      </c>
      <c r="C7659" s="93"/>
      <c r="D7659" s="82">
        <v>365.0</v>
      </c>
      <c r="E7659" s="83" t="s">
        <v>245</v>
      </c>
      <c r="F7659" s="127">
        <f t="shared" si="673"/>
        <v>445.3</v>
      </c>
      <c r="G7659" s="95" t="s">
        <v>246</v>
      </c>
      <c r="H7659" s="69"/>
      <c r="I7659" s="208"/>
      <c r="J7659" s="76"/>
      <c r="K7659" s="88"/>
      <c r="N7659" s="18"/>
      <c r="P7659" s="4">
        <v>166.0</v>
      </c>
      <c r="Q7659" s="4"/>
      <c r="R7659" s="4"/>
      <c r="S7659" s="21"/>
      <c r="T7659" s="21"/>
      <c r="V7659" s="89"/>
      <c r="Z7659" s="73"/>
      <c r="AA7659" s="73">
        <v>0.0</v>
      </c>
      <c r="AB7659" s="4"/>
      <c r="AC7659" s="74"/>
      <c r="AD7659" s="75"/>
      <c r="AE7659" s="75"/>
      <c r="AF7659" s="76"/>
      <c r="AJ7659" s="90">
        <v>3503016.0</v>
      </c>
      <c r="AK7659" s="18"/>
      <c r="AL7659" s="18"/>
      <c r="AM7659" s="209"/>
      <c r="AT7659" s="18"/>
      <c r="AU7659" s="91"/>
    </row>
    <row r="7660" ht="12.0" customHeight="1">
      <c r="A7660" s="97">
        <v>3503017.0</v>
      </c>
      <c r="B7660" s="92" t="s">
        <v>7965</v>
      </c>
      <c r="C7660" s="93"/>
      <c r="D7660" s="82">
        <v>269.11</v>
      </c>
      <c r="E7660" s="83" t="s">
        <v>245</v>
      </c>
      <c r="F7660" s="127">
        <f t="shared" si="673"/>
        <v>328.3142</v>
      </c>
      <c r="G7660" s="95" t="s">
        <v>246</v>
      </c>
      <c r="H7660" s="69"/>
      <c r="I7660" s="208"/>
      <c r="J7660" s="76"/>
      <c r="K7660" s="88"/>
      <c r="N7660" s="18"/>
      <c r="P7660" s="4">
        <v>166.0</v>
      </c>
      <c r="Q7660" s="4"/>
      <c r="R7660" s="4"/>
      <c r="S7660" s="21"/>
      <c r="T7660" s="21"/>
      <c r="V7660" s="89"/>
      <c r="Z7660" s="73"/>
      <c r="AA7660" s="73">
        <v>0.0</v>
      </c>
      <c r="AB7660" s="4"/>
      <c r="AC7660" s="74"/>
      <c r="AD7660" s="75"/>
      <c r="AE7660" s="75"/>
      <c r="AF7660" s="76"/>
      <c r="AJ7660" s="90"/>
      <c r="AK7660" s="18"/>
      <c r="AL7660" s="18"/>
      <c r="AM7660" s="209"/>
      <c r="AT7660" s="18"/>
      <c r="AU7660" s="91"/>
    </row>
    <row r="7661" ht="12.0" customHeight="1">
      <c r="A7661" s="97">
        <v>5905018.0</v>
      </c>
      <c r="B7661" s="92" t="s">
        <v>7966</v>
      </c>
      <c r="C7661" s="93"/>
      <c r="D7661" s="82">
        <v>365.0</v>
      </c>
      <c r="E7661" s="83" t="s">
        <v>245</v>
      </c>
      <c r="F7661" s="127">
        <f t="shared" si="673"/>
        <v>445.3</v>
      </c>
      <c r="G7661" s="95" t="s">
        <v>246</v>
      </c>
      <c r="H7661" s="69"/>
      <c r="I7661" s="208"/>
      <c r="J7661" s="76"/>
      <c r="K7661" s="88"/>
      <c r="N7661" s="18"/>
      <c r="P7661" s="4">
        <v>166.0</v>
      </c>
      <c r="Q7661" s="4"/>
      <c r="R7661" s="4"/>
      <c r="S7661" s="21"/>
      <c r="T7661" s="21"/>
      <c r="V7661" s="89"/>
      <c r="Z7661" s="73"/>
      <c r="AA7661" s="73">
        <v>0.0</v>
      </c>
      <c r="AB7661" s="4"/>
      <c r="AC7661" s="74"/>
      <c r="AD7661" s="75"/>
      <c r="AE7661" s="75"/>
      <c r="AF7661" s="76"/>
      <c r="AJ7661" s="90">
        <v>3503018.0</v>
      </c>
      <c r="AK7661" s="18"/>
      <c r="AL7661" s="18"/>
      <c r="AM7661" s="209"/>
      <c r="AT7661" s="18"/>
      <c r="AU7661" s="91"/>
    </row>
    <row r="7662" ht="12.0" customHeight="1">
      <c r="A7662" s="97">
        <v>3503019.0</v>
      </c>
      <c r="B7662" s="92" t="s">
        <v>7967</v>
      </c>
      <c r="C7662" s="93"/>
      <c r="D7662" s="82">
        <v>269.11</v>
      </c>
      <c r="E7662" s="83" t="s">
        <v>245</v>
      </c>
      <c r="F7662" s="127">
        <f t="shared" si="673"/>
        <v>328.3142</v>
      </c>
      <c r="G7662" s="95" t="s">
        <v>246</v>
      </c>
      <c r="H7662" s="69"/>
      <c r="I7662" s="208"/>
      <c r="J7662" s="76"/>
      <c r="K7662" s="88"/>
      <c r="N7662" s="18"/>
      <c r="P7662" s="4">
        <v>166.0</v>
      </c>
      <c r="Q7662" s="4"/>
      <c r="R7662" s="4"/>
      <c r="S7662" s="21"/>
      <c r="T7662" s="21"/>
      <c r="V7662" s="89"/>
      <c r="Z7662" s="73"/>
      <c r="AA7662" s="73">
        <v>0.0</v>
      </c>
      <c r="AB7662" s="4"/>
      <c r="AC7662" s="74"/>
      <c r="AD7662" s="75"/>
      <c r="AE7662" s="75"/>
      <c r="AF7662" s="76"/>
      <c r="AJ7662" s="90"/>
      <c r="AK7662" s="18"/>
      <c r="AL7662" s="18"/>
      <c r="AM7662" s="209"/>
      <c r="AT7662" s="18"/>
      <c r="AU7662" s="91"/>
    </row>
    <row r="7663" ht="12.0" customHeight="1">
      <c r="A7663" s="97">
        <v>3503020.0</v>
      </c>
      <c r="B7663" s="92" t="s">
        <v>7968</v>
      </c>
      <c r="C7663" s="93"/>
      <c r="D7663" s="82">
        <v>269.11</v>
      </c>
      <c r="E7663" s="83" t="s">
        <v>245</v>
      </c>
      <c r="F7663" s="127">
        <f t="shared" si="673"/>
        <v>328.3142</v>
      </c>
      <c r="G7663" s="95" t="s">
        <v>246</v>
      </c>
      <c r="H7663" s="69"/>
      <c r="I7663" s="208"/>
      <c r="J7663" s="76"/>
      <c r="K7663" s="88"/>
      <c r="N7663" s="18"/>
      <c r="P7663" s="4">
        <v>166.0</v>
      </c>
      <c r="Q7663" s="4"/>
      <c r="R7663" s="4"/>
      <c r="S7663" s="21"/>
      <c r="T7663" s="21"/>
      <c r="V7663" s="89"/>
      <c r="Z7663" s="73"/>
      <c r="AA7663" s="73">
        <v>0.0</v>
      </c>
      <c r="AB7663" s="4"/>
      <c r="AC7663" s="74"/>
      <c r="AD7663" s="75"/>
      <c r="AE7663" s="75"/>
      <c r="AF7663" s="76"/>
      <c r="AJ7663" s="90"/>
      <c r="AK7663" s="18"/>
      <c r="AL7663" s="18"/>
      <c r="AM7663" s="209"/>
      <c r="AT7663" s="18"/>
      <c r="AU7663" s="91"/>
    </row>
    <row r="7664" ht="12.0" customHeight="1">
      <c r="A7664" s="97">
        <v>3503021.0</v>
      </c>
      <c r="B7664" s="92" t="s">
        <v>7969</v>
      </c>
      <c r="C7664" s="93"/>
      <c r="D7664" s="82">
        <v>269.11</v>
      </c>
      <c r="E7664" s="83" t="s">
        <v>245</v>
      </c>
      <c r="F7664" s="127">
        <f t="shared" si="673"/>
        <v>328.3142</v>
      </c>
      <c r="G7664" s="95" t="s">
        <v>246</v>
      </c>
      <c r="H7664" s="69"/>
      <c r="I7664" s="208"/>
      <c r="J7664" s="76"/>
      <c r="K7664" s="88"/>
      <c r="N7664" s="18"/>
      <c r="P7664" s="4">
        <v>166.0</v>
      </c>
      <c r="Q7664" s="4"/>
      <c r="R7664" s="4"/>
      <c r="S7664" s="21"/>
      <c r="T7664" s="21"/>
      <c r="V7664" s="89"/>
      <c r="Z7664" s="73"/>
      <c r="AA7664" s="73">
        <v>0.0</v>
      </c>
      <c r="AB7664" s="4"/>
      <c r="AC7664" s="74"/>
      <c r="AD7664" s="75"/>
      <c r="AE7664" s="75"/>
      <c r="AF7664" s="76"/>
      <c r="AJ7664" s="90"/>
      <c r="AK7664" s="18"/>
      <c r="AL7664" s="18"/>
      <c r="AM7664" s="209"/>
      <c r="AT7664" s="18"/>
      <c r="AU7664" s="91"/>
    </row>
    <row r="7665" ht="12.0" customHeight="1">
      <c r="A7665" s="97">
        <v>3503022.0</v>
      </c>
      <c r="B7665" s="92" t="s">
        <v>7970</v>
      </c>
      <c r="C7665" s="93"/>
      <c r="D7665" s="82">
        <v>269.11</v>
      </c>
      <c r="E7665" s="83" t="s">
        <v>245</v>
      </c>
      <c r="F7665" s="127">
        <f t="shared" si="673"/>
        <v>328.3142</v>
      </c>
      <c r="G7665" s="95" t="s">
        <v>246</v>
      </c>
      <c r="H7665" s="69"/>
      <c r="I7665" s="208"/>
      <c r="J7665" s="76"/>
      <c r="K7665" s="88"/>
      <c r="N7665" s="18"/>
      <c r="P7665" s="4">
        <v>166.0</v>
      </c>
      <c r="Q7665" s="4"/>
      <c r="R7665" s="4"/>
      <c r="S7665" s="21"/>
      <c r="T7665" s="21"/>
      <c r="V7665" s="89"/>
      <c r="Z7665" s="73"/>
      <c r="AA7665" s="73">
        <v>0.0</v>
      </c>
      <c r="AB7665" s="4"/>
      <c r="AC7665" s="74"/>
      <c r="AD7665" s="75"/>
      <c r="AE7665" s="75"/>
      <c r="AF7665" s="76"/>
      <c r="AJ7665" s="90"/>
      <c r="AK7665" s="18"/>
      <c r="AL7665" s="18"/>
      <c r="AM7665" s="209"/>
      <c r="AT7665" s="18"/>
      <c r="AU7665" s="91"/>
    </row>
    <row r="7666" ht="12.0" customHeight="1">
      <c r="A7666" s="97">
        <v>3503023.0</v>
      </c>
      <c r="B7666" s="92" t="s">
        <v>7971</v>
      </c>
      <c r="C7666" s="93"/>
      <c r="D7666" s="82">
        <v>269.11</v>
      </c>
      <c r="E7666" s="83" t="s">
        <v>245</v>
      </c>
      <c r="F7666" s="127">
        <f t="shared" si="673"/>
        <v>328.3142</v>
      </c>
      <c r="G7666" s="95" t="s">
        <v>246</v>
      </c>
      <c r="H7666" s="69"/>
      <c r="I7666" s="208"/>
      <c r="J7666" s="76"/>
      <c r="K7666" s="88"/>
      <c r="N7666" s="18"/>
      <c r="P7666" s="4">
        <v>166.0</v>
      </c>
      <c r="Q7666" s="4"/>
      <c r="R7666" s="4"/>
      <c r="S7666" s="21"/>
      <c r="T7666" s="21"/>
      <c r="V7666" s="89"/>
      <c r="Z7666" s="73"/>
      <c r="AA7666" s="73">
        <v>0.0</v>
      </c>
      <c r="AB7666" s="4"/>
      <c r="AC7666" s="74"/>
      <c r="AD7666" s="75"/>
      <c r="AE7666" s="75"/>
      <c r="AF7666" s="76"/>
      <c r="AJ7666" s="90"/>
      <c r="AK7666" s="18"/>
      <c r="AL7666" s="18"/>
      <c r="AM7666" s="209"/>
      <c r="AT7666" s="18"/>
      <c r="AU7666" s="91"/>
    </row>
    <row r="7667" ht="12.0" customHeight="1">
      <c r="A7667" s="97">
        <v>3502008.0</v>
      </c>
      <c r="B7667" s="92" t="s">
        <v>7972</v>
      </c>
      <c r="C7667" s="93"/>
      <c r="D7667" s="82">
        <v>333.04</v>
      </c>
      <c r="E7667" s="94"/>
      <c r="F7667" s="127">
        <f t="shared" si="673"/>
        <v>406.3088</v>
      </c>
      <c r="G7667" s="95" t="s">
        <v>246</v>
      </c>
      <c r="H7667" s="69"/>
      <c r="I7667" s="208"/>
      <c r="J7667" s="76"/>
      <c r="K7667" s="88"/>
      <c r="N7667" s="18"/>
      <c r="P7667" s="4">
        <v>166.0</v>
      </c>
      <c r="Q7667" s="4"/>
      <c r="R7667" s="4"/>
      <c r="S7667" s="21"/>
      <c r="T7667" s="21"/>
      <c r="V7667" s="89"/>
      <c r="Z7667" s="73"/>
      <c r="AA7667" s="73">
        <v>0.0</v>
      </c>
      <c r="AB7667" s="4"/>
      <c r="AC7667" s="74"/>
      <c r="AD7667" s="75"/>
      <c r="AE7667" s="75"/>
      <c r="AF7667" s="76"/>
      <c r="AJ7667" s="90"/>
      <c r="AK7667" s="18"/>
      <c r="AL7667" s="18"/>
      <c r="AM7667" s="209"/>
      <c r="AT7667" s="18"/>
      <c r="AU7667" s="91"/>
    </row>
    <row r="7668" ht="12.0" customHeight="1">
      <c r="A7668" s="97">
        <v>3502010.0</v>
      </c>
      <c r="B7668" s="92" t="s">
        <v>7973</v>
      </c>
      <c r="C7668" s="93"/>
      <c r="D7668" s="82">
        <v>333.04</v>
      </c>
      <c r="E7668" s="83" t="s">
        <v>245</v>
      </c>
      <c r="F7668" s="127">
        <f t="shared" si="673"/>
        <v>406.3088</v>
      </c>
      <c r="G7668" s="95" t="s">
        <v>246</v>
      </c>
      <c r="H7668" s="69"/>
      <c r="I7668" s="208"/>
      <c r="J7668" s="76"/>
      <c r="K7668" s="88"/>
      <c r="N7668" s="18"/>
      <c r="P7668" s="4">
        <v>166.0</v>
      </c>
      <c r="Q7668" s="4"/>
      <c r="R7668" s="4"/>
      <c r="S7668" s="21"/>
      <c r="T7668" s="21"/>
      <c r="V7668" s="89"/>
      <c r="Z7668" s="73"/>
      <c r="AA7668" s="73">
        <v>0.0</v>
      </c>
      <c r="AB7668" s="4"/>
      <c r="AC7668" s="74"/>
      <c r="AD7668" s="75"/>
      <c r="AE7668" s="75"/>
      <c r="AF7668" s="76"/>
      <c r="AJ7668" s="90"/>
      <c r="AK7668" s="18"/>
      <c r="AL7668" s="18"/>
      <c r="AM7668" s="209"/>
      <c r="AT7668" s="18"/>
      <c r="AU7668" s="91"/>
    </row>
    <row r="7669" ht="12.0" customHeight="1">
      <c r="A7669" s="97">
        <v>3502012.0</v>
      </c>
      <c r="B7669" s="92" t="s">
        <v>7974</v>
      </c>
      <c r="C7669" s="93"/>
      <c r="D7669" s="82">
        <v>333.04</v>
      </c>
      <c r="E7669" s="83" t="s">
        <v>372</v>
      </c>
      <c r="F7669" s="127">
        <f t="shared" si="673"/>
        <v>406.3088</v>
      </c>
      <c r="G7669" s="95" t="s">
        <v>246</v>
      </c>
      <c r="H7669" s="69"/>
      <c r="I7669" s="208"/>
      <c r="J7669" s="76"/>
      <c r="K7669" s="88"/>
      <c r="N7669" s="18"/>
      <c r="P7669" s="4">
        <v>166.0</v>
      </c>
      <c r="Q7669" s="4"/>
      <c r="R7669" s="4"/>
      <c r="S7669" s="21"/>
      <c r="T7669" s="21"/>
      <c r="V7669" s="89"/>
      <c r="Z7669" s="73"/>
      <c r="AA7669" s="73">
        <v>0.0</v>
      </c>
      <c r="AB7669" s="4"/>
      <c r="AC7669" s="74"/>
      <c r="AD7669" s="75"/>
      <c r="AE7669" s="75"/>
      <c r="AF7669" s="76"/>
      <c r="AJ7669" s="90"/>
      <c r="AK7669" s="18"/>
      <c r="AL7669" s="18"/>
      <c r="AM7669" s="209"/>
      <c r="AT7669" s="18"/>
      <c r="AU7669" s="91"/>
    </row>
    <row r="7670" ht="12.0" customHeight="1">
      <c r="A7670" s="97">
        <v>3502009.0</v>
      </c>
      <c r="B7670" s="92" t="s">
        <v>7975</v>
      </c>
      <c r="C7670" s="93"/>
      <c r="D7670" s="82">
        <v>437.13</v>
      </c>
      <c r="E7670" s="94"/>
      <c r="F7670" s="84">
        <f t="shared" si="673"/>
        <v>533.2986</v>
      </c>
      <c r="G7670" s="95" t="s">
        <v>246</v>
      </c>
      <c r="H7670" s="69"/>
      <c r="I7670" s="208"/>
      <c r="J7670" s="76"/>
      <c r="K7670" s="88"/>
      <c r="N7670" s="18"/>
      <c r="P7670" s="4">
        <v>166.0</v>
      </c>
      <c r="Q7670" s="4"/>
      <c r="R7670" s="4"/>
      <c r="S7670" s="21"/>
      <c r="T7670" s="21"/>
      <c r="V7670" s="89"/>
      <c r="Z7670" s="73"/>
      <c r="AA7670" s="73">
        <v>14.999508535106969</v>
      </c>
      <c r="AB7670" s="4"/>
      <c r="AC7670" s="74"/>
      <c r="AD7670" s="75"/>
      <c r="AE7670" s="75"/>
      <c r="AF7670" s="76"/>
      <c r="AJ7670" s="90"/>
      <c r="AK7670" s="18"/>
      <c r="AL7670" s="18"/>
      <c r="AT7670" s="18"/>
      <c r="AU7670" s="91"/>
    </row>
    <row r="7671" ht="12.0" customHeight="1">
      <c r="A7671" s="97">
        <v>3502011.0</v>
      </c>
      <c r="B7671" s="92" t="s">
        <v>7976</v>
      </c>
      <c r="C7671" s="93"/>
      <c r="D7671" s="82">
        <v>333.04</v>
      </c>
      <c r="E7671" s="83" t="s">
        <v>245</v>
      </c>
      <c r="F7671" s="127">
        <f t="shared" si="673"/>
        <v>406.3088</v>
      </c>
      <c r="G7671" s="95" t="s">
        <v>246</v>
      </c>
      <c r="H7671" s="69"/>
      <c r="I7671" s="208"/>
      <c r="J7671" s="76"/>
      <c r="K7671" s="88"/>
      <c r="N7671" s="18"/>
      <c r="P7671" s="4">
        <v>166.0</v>
      </c>
      <c r="Q7671" s="4"/>
      <c r="R7671" s="4"/>
      <c r="S7671" s="21"/>
      <c r="T7671" s="21"/>
      <c r="V7671" s="89"/>
      <c r="Z7671" s="73"/>
      <c r="AA7671" s="73">
        <v>0.0</v>
      </c>
      <c r="AB7671" s="4"/>
      <c r="AC7671" s="74"/>
      <c r="AD7671" s="75"/>
      <c r="AE7671" s="75"/>
      <c r="AF7671" s="76"/>
      <c r="AJ7671" s="90"/>
      <c r="AK7671" s="18"/>
      <c r="AL7671" s="18"/>
      <c r="AM7671" s="209"/>
      <c r="AT7671" s="18"/>
      <c r="AU7671" s="91"/>
    </row>
    <row r="7672" ht="12.0" customHeight="1">
      <c r="A7672" s="97">
        <v>3501017.0</v>
      </c>
      <c r="B7672" s="92" t="s">
        <v>7977</v>
      </c>
      <c r="C7672" s="93"/>
      <c r="D7672" s="82">
        <v>358.61</v>
      </c>
      <c r="E7672" s="83" t="s">
        <v>245</v>
      </c>
      <c r="F7672" s="127">
        <f t="shared" si="673"/>
        <v>437.5042</v>
      </c>
      <c r="G7672" s="95" t="s">
        <v>246</v>
      </c>
      <c r="H7672" s="69"/>
      <c r="I7672" s="208"/>
      <c r="J7672" s="76"/>
      <c r="K7672" s="88"/>
      <c r="N7672" s="18"/>
      <c r="P7672" s="4">
        <v>166.0</v>
      </c>
      <c r="Q7672" s="4"/>
      <c r="R7672" s="4"/>
      <c r="S7672" s="21"/>
      <c r="T7672" s="21"/>
      <c r="V7672" s="89"/>
      <c r="Z7672" s="73"/>
      <c r="AA7672" s="73">
        <v>0.0</v>
      </c>
      <c r="AB7672" s="4"/>
      <c r="AC7672" s="74"/>
      <c r="AD7672" s="75"/>
      <c r="AE7672" s="75"/>
      <c r="AF7672" s="76"/>
      <c r="AJ7672" s="90"/>
      <c r="AK7672" s="18"/>
      <c r="AL7672" s="18"/>
      <c r="AM7672" s="209"/>
      <c r="AT7672" s="18"/>
      <c r="AU7672" s="91"/>
    </row>
    <row r="7673" ht="12.0" customHeight="1">
      <c r="A7673" s="97">
        <v>3501018.0</v>
      </c>
      <c r="B7673" s="92" t="s">
        <v>7978</v>
      </c>
      <c r="C7673" s="93"/>
      <c r="D7673" s="82">
        <v>358.61</v>
      </c>
      <c r="E7673" s="94"/>
      <c r="F7673" s="127">
        <f t="shared" si="673"/>
        <v>437.5042</v>
      </c>
      <c r="G7673" s="95" t="s">
        <v>246</v>
      </c>
      <c r="H7673" s="69"/>
      <c r="I7673" s="208"/>
      <c r="J7673" s="76"/>
      <c r="K7673" s="88"/>
      <c r="N7673" s="18"/>
      <c r="P7673" s="4">
        <v>166.0</v>
      </c>
      <c r="Q7673" s="4"/>
      <c r="R7673" s="4"/>
      <c r="S7673" s="21"/>
      <c r="T7673" s="21"/>
      <c r="V7673" s="89"/>
      <c r="Z7673" s="73"/>
      <c r="AA7673" s="73">
        <v>0.0</v>
      </c>
      <c r="AB7673" s="4"/>
      <c r="AC7673" s="74"/>
      <c r="AD7673" s="75"/>
      <c r="AE7673" s="75"/>
      <c r="AF7673" s="76"/>
      <c r="AJ7673" s="90"/>
      <c r="AK7673" s="18"/>
      <c r="AL7673" s="18"/>
      <c r="AM7673" s="209"/>
      <c r="AT7673" s="18"/>
      <c r="AU7673" s="91"/>
    </row>
    <row r="7674" ht="12.0" customHeight="1">
      <c r="A7674" s="97">
        <v>3501019.0</v>
      </c>
      <c r="B7674" s="92" t="s">
        <v>7979</v>
      </c>
      <c r="C7674" s="93"/>
      <c r="D7674" s="82">
        <v>358.61</v>
      </c>
      <c r="E7674" s="94"/>
      <c r="F7674" s="127">
        <f t="shared" si="673"/>
        <v>437.5042</v>
      </c>
      <c r="G7674" s="95" t="s">
        <v>246</v>
      </c>
      <c r="H7674" s="69"/>
      <c r="I7674" s="208"/>
      <c r="J7674" s="76"/>
      <c r="K7674" s="88"/>
      <c r="N7674" s="18"/>
      <c r="P7674" s="4">
        <v>166.0</v>
      </c>
      <c r="Q7674" s="4"/>
      <c r="R7674" s="4"/>
      <c r="S7674" s="21"/>
      <c r="T7674" s="21"/>
      <c r="V7674" s="89"/>
      <c r="Z7674" s="73"/>
      <c r="AA7674" s="73">
        <v>0.0</v>
      </c>
      <c r="AB7674" s="4"/>
      <c r="AC7674" s="74"/>
      <c r="AD7674" s="75"/>
      <c r="AE7674" s="75"/>
      <c r="AF7674" s="76"/>
      <c r="AJ7674" s="90"/>
      <c r="AK7674" s="18"/>
      <c r="AL7674" s="18"/>
      <c r="AM7674" s="209"/>
      <c r="AT7674" s="18"/>
      <c r="AU7674" s="91"/>
    </row>
    <row r="7675" ht="12.0" customHeight="1">
      <c r="A7675" s="97">
        <v>3501020.0</v>
      </c>
      <c r="B7675" s="92" t="s">
        <v>7980</v>
      </c>
      <c r="C7675" s="93"/>
      <c r="D7675" s="82">
        <v>358.61</v>
      </c>
      <c r="E7675" s="94"/>
      <c r="F7675" s="127">
        <f t="shared" si="673"/>
        <v>437.5042</v>
      </c>
      <c r="G7675" s="95" t="s">
        <v>246</v>
      </c>
      <c r="H7675" s="69"/>
      <c r="I7675" s="208"/>
      <c r="J7675" s="76"/>
      <c r="K7675" s="88"/>
      <c r="N7675" s="18"/>
      <c r="P7675" s="4">
        <v>166.0</v>
      </c>
      <c r="Q7675" s="4"/>
      <c r="R7675" s="4"/>
      <c r="S7675" s="21"/>
      <c r="T7675" s="21"/>
      <c r="V7675" s="89"/>
      <c r="Z7675" s="73"/>
      <c r="AA7675" s="73">
        <v>0.0</v>
      </c>
      <c r="AB7675" s="4"/>
      <c r="AC7675" s="74"/>
      <c r="AD7675" s="75"/>
      <c r="AE7675" s="75"/>
      <c r="AF7675" s="76"/>
      <c r="AJ7675" s="90"/>
      <c r="AK7675" s="18"/>
      <c r="AL7675" s="18"/>
      <c r="AM7675" s="209"/>
      <c r="AT7675" s="18"/>
      <c r="AU7675" s="91"/>
    </row>
    <row r="7676" ht="12.0" customHeight="1">
      <c r="A7676" s="97">
        <v>3501021.0</v>
      </c>
      <c r="B7676" s="92" t="s">
        <v>7981</v>
      </c>
      <c r="C7676" s="93"/>
      <c r="D7676" s="82">
        <v>358.61</v>
      </c>
      <c r="E7676" s="94"/>
      <c r="F7676" s="127">
        <f t="shared" si="673"/>
        <v>437.5042</v>
      </c>
      <c r="G7676" s="95" t="s">
        <v>246</v>
      </c>
      <c r="H7676" s="69"/>
      <c r="I7676" s="208"/>
      <c r="J7676" s="76"/>
      <c r="K7676" s="88"/>
      <c r="N7676" s="18"/>
      <c r="P7676" s="4">
        <v>166.0</v>
      </c>
      <c r="Q7676" s="4"/>
      <c r="R7676" s="4"/>
      <c r="S7676" s="21"/>
      <c r="T7676" s="21"/>
      <c r="V7676" s="89"/>
      <c r="Z7676" s="73"/>
      <c r="AA7676" s="73">
        <v>0.0</v>
      </c>
      <c r="AB7676" s="4"/>
      <c r="AC7676" s="74"/>
      <c r="AD7676" s="75"/>
      <c r="AE7676" s="75"/>
      <c r="AF7676" s="76"/>
      <c r="AJ7676" s="90"/>
      <c r="AK7676" s="18"/>
      <c r="AL7676" s="18"/>
      <c r="AM7676" s="209"/>
      <c r="AT7676" s="18"/>
      <c r="AU7676" s="91"/>
    </row>
    <row r="7677" ht="12.0" customHeight="1">
      <c r="A7677" s="97">
        <v>3501022.0</v>
      </c>
      <c r="B7677" s="92" t="s">
        <v>7982</v>
      </c>
      <c r="C7677" s="93"/>
      <c r="D7677" s="82">
        <v>358.61</v>
      </c>
      <c r="E7677" s="83" t="s">
        <v>245</v>
      </c>
      <c r="F7677" s="127">
        <f t="shared" si="673"/>
        <v>437.5042</v>
      </c>
      <c r="G7677" s="95" t="s">
        <v>246</v>
      </c>
      <c r="H7677" s="69"/>
      <c r="I7677" s="208"/>
      <c r="J7677" s="76"/>
      <c r="K7677" s="88"/>
      <c r="N7677" s="18"/>
      <c r="P7677" s="4">
        <v>166.0</v>
      </c>
      <c r="Q7677" s="4"/>
      <c r="R7677" s="4"/>
      <c r="S7677" s="21"/>
      <c r="T7677" s="21"/>
      <c r="V7677" s="89"/>
      <c r="Z7677" s="73"/>
      <c r="AA7677" s="73">
        <v>0.0</v>
      </c>
      <c r="AB7677" s="4"/>
      <c r="AC7677" s="74"/>
      <c r="AD7677" s="75"/>
      <c r="AE7677" s="75"/>
      <c r="AF7677" s="76"/>
      <c r="AJ7677" s="90"/>
      <c r="AK7677" s="18"/>
      <c r="AL7677" s="18"/>
      <c r="AM7677" s="209"/>
      <c r="AT7677" s="18"/>
      <c r="AU7677" s="91"/>
    </row>
    <row r="7678" ht="12.0" customHeight="1">
      <c r="A7678" s="97">
        <v>3501023.0</v>
      </c>
      <c r="B7678" s="92" t="s">
        <v>7983</v>
      </c>
      <c r="C7678" s="93"/>
      <c r="D7678" s="82">
        <v>358.61</v>
      </c>
      <c r="E7678" s="83" t="s">
        <v>245</v>
      </c>
      <c r="F7678" s="127">
        <f t="shared" si="673"/>
        <v>437.5042</v>
      </c>
      <c r="G7678" s="95" t="s">
        <v>246</v>
      </c>
      <c r="H7678" s="69"/>
      <c r="I7678" s="208"/>
      <c r="J7678" s="76"/>
      <c r="K7678" s="88"/>
      <c r="N7678" s="18"/>
      <c r="P7678" s="4">
        <v>166.0</v>
      </c>
      <c r="Q7678" s="4"/>
      <c r="R7678" s="4"/>
      <c r="S7678" s="21"/>
      <c r="T7678" s="21"/>
      <c r="V7678" s="89"/>
      <c r="Z7678" s="73"/>
      <c r="AA7678" s="73">
        <v>0.0</v>
      </c>
      <c r="AB7678" s="4"/>
      <c r="AC7678" s="74"/>
      <c r="AD7678" s="75"/>
      <c r="AE7678" s="75"/>
      <c r="AF7678" s="76"/>
      <c r="AJ7678" s="90"/>
      <c r="AK7678" s="18"/>
      <c r="AL7678" s="18"/>
      <c r="AM7678" s="209"/>
      <c r="AT7678" s="18"/>
      <c r="AU7678" s="91"/>
    </row>
    <row r="7679" ht="12.0" customHeight="1">
      <c r="A7679" s="97">
        <v>3501024.0</v>
      </c>
      <c r="B7679" s="92" t="s">
        <v>7984</v>
      </c>
      <c r="C7679" s="93"/>
      <c r="D7679" s="82">
        <v>358.61</v>
      </c>
      <c r="E7679" s="94"/>
      <c r="F7679" s="127">
        <f t="shared" si="673"/>
        <v>437.5042</v>
      </c>
      <c r="G7679" s="95" t="s">
        <v>246</v>
      </c>
      <c r="H7679" s="69"/>
      <c r="I7679" s="208"/>
      <c r="J7679" s="76"/>
      <c r="K7679" s="88"/>
      <c r="N7679" s="18"/>
      <c r="P7679" s="4">
        <v>166.0</v>
      </c>
      <c r="Q7679" s="4"/>
      <c r="R7679" s="4"/>
      <c r="S7679" s="21"/>
      <c r="T7679" s="21"/>
      <c r="V7679" s="89"/>
      <c r="Z7679" s="73"/>
      <c r="AA7679" s="73">
        <v>0.0</v>
      </c>
      <c r="AB7679" s="4"/>
      <c r="AC7679" s="74"/>
      <c r="AD7679" s="75"/>
      <c r="AE7679" s="75"/>
      <c r="AF7679" s="76"/>
      <c r="AJ7679" s="90"/>
      <c r="AK7679" s="18"/>
      <c r="AL7679" s="18"/>
      <c r="AM7679" s="209"/>
      <c r="AT7679" s="18"/>
      <c r="AU7679" s="91"/>
    </row>
    <row r="7680" ht="12.0" customHeight="1">
      <c r="A7680" s="97">
        <v>3501025.0</v>
      </c>
      <c r="B7680" s="92" t="s">
        <v>7985</v>
      </c>
      <c r="C7680" s="93"/>
      <c r="D7680" s="82">
        <v>358.61</v>
      </c>
      <c r="E7680" s="94"/>
      <c r="F7680" s="127">
        <f t="shared" si="673"/>
        <v>437.5042</v>
      </c>
      <c r="G7680" s="95" t="s">
        <v>246</v>
      </c>
      <c r="H7680" s="69"/>
      <c r="I7680" s="208"/>
      <c r="J7680" s="76"/>
      <c r="K7680" s="88"/>
      <c r="N7680" s="18"/>
      <c r="P7680" s="4">
        <v>166.0</v>
      </c>
      <c r="Q7680" s="4"/>
      <c r="R7680" s="4"/>
      <c r="S7680" s="21"/>
      <c r="T7680" s="21"/>
      <c r="V7680" s="89"/>
      <c r="Z7680" s="73"/>
      <c r="AA7680" s="73">
        <v>0.0</v>
      </c>
      <c r="AB7680" s="4"/>
      <c r="AC7680" s="74"/>
      <c r="AD7680" s="75"/>
      <c r="AE7680" s="75"/>
      <c r="AF7680" s="76"/>
      <c r="AJ7680" s="90"/>
      <c r="AK7680" s="18"/>
      <c r="AL7680" s="18"/>
      <c r="AM7680" s="209"/>
      <c r="AT7680" s="18"/>
      <c r="AU7680" s="91"/>
    </row>
    <row r="7681" ht="12.0" customHeight="1">
      <c r="A7681" s="97">
        <v>3501026.0</v>
      </c>
      <c r="B7681" s="92" t="s">
        <v>7986</v>
      </c>
      <c r="C7681" s="93"/>
      <c r="D7681" s="82">
        <v>358.61</v>
      </c>
      <c r="E7681" s="94"/>
      <c r="F7681" s="127">
        <f t="shared" si="673"/>
        <v>437.5042</v>
      </c>
      <c r="G7681" s="95" t="s">
        <v>246</v>
      </c>
      <c r="H7681" s="69"/>
      <c r="I7681" s="208"/>
      <c r="J7681" s="76"/>
      <c r="K7681" s="88"/>
      <c r="N7681" s="18"/>
      <c r="P7681" s="4">
        <v>166.0</v>
      </c>
      <c r="Q7681" s="4"/>
      <c r="R7681" s="4"/>
      <c r="S7681" s="21"/>
      <c r="T7681" s="21"/>
      <c r="V7681" s="89"/>
      <c r="Z7681" s="73"/>
      <c r="AA7681" s="73">
        <v>0.0</v>
      </c>
      <c r="AB7681" s="4"/>
      <c r="AC7681" s="74"/>
      <c r="AD7681" s="75"/>
      <c r="AE7681" s="75"/>
      <c r="AF7681" s="76"/>
      <c r="AJ7681" s="90"/>
      <c r="AK7681" s="18"/>
      <c r="AL7681" s="18"/>
      <c r="AM7681" s="209"/>
      <c r="AT7681" s="18"/>
      <c r="AU7681" s="91"/>
    </row>
    <row r="7682" ht="12.0" customHeight="1">
      <c r="A7682" s="97">
        <v>2701026.0</v>
      </c>
      <c r="B7682" s="92" t="s">
        <v>7987</v>
      </c>
      <c r="C7682" s="93"/>
      <c r="D7682" s="82">
        <v>181.37</v>
      </c>
      <c r="E7682" s="94" t="s">
        <v>372</v>
      </c>
      <c r="F7682" s="84">
        <f t="shared" si="673"/>
        <v>221.2714</v>
      </c>
      <c r="G7682" s="95" t="s">
        <v>246</v>
      </c>
      <c r="H7682" s="69"/>
      <c r="I7682" s="208"/>
      <c r="J7682" s="76"/>
      <c r="K7682" s="88"/>
      <c r="N7682" s="18"/>
      <c r="P7682" s="4">
        <v>166.0</v>
      </c>
      <c r="Q7682" s="4"/>
      <c r="R7682" s="4"/>
      <c r="S7682" s="21"/>
      <c r="T7682" s="21"/>
      <c r="V7682" s="89"/>
      <c r="Z7682" s="73"/>
      <c r="AA7682" s="73">
        <v>0.0</v>
      </c>
      <c r="AB7682" s="4"/>
      <c r="AC7682" s="74"/>
      <c r="AD7682" s="75"/>
      <c r="AE7682" s="75"/>
      <c r="AF7682" s="76"/>
      <c r="AJ7682" s="90"/>
      <c r="AK7682" s="18"/>
      <c r="AL7682" s="18"/>
      <c r="AT7682" s="18"/>
      <c r="AU7682" s="91"/>
    </row>
    <row r="7683" ht="12.0" customHeight="1">
      <c r="A7683" s="97">
        <v>3503014.0</v>
      </c>
      <c r="B7683" s="92" t="s">
        <v>7988</v>
      </c>
      <c r="C7683" s="93"/>
      <c r="D7683" s="82">
        <v>269.11</v>
      </c>
      <c r="E7683" s="83" t="s">
        <v>245</v>
      </c>
      <c r="F7683" s="127">
        <f t="shared" si="673"/>
        <v>328.3142</v>
      </c>
      <c r="G7683" s="95" t="s">
        <v>246</v>
      </c>
      <c r="H7683" s="69"/>
      <c r="I7683" s="208"/>
      <c r="J7683" s="76"/>
      <c r="K7683" s="88"/>
      <c r="N7683" s="18"/>
      <c r="P7683" s="4">
        <v>166.0</v>
      </c>
      <c r="Q7683" s="4"/>
      <c r="R7683" s="4"/>
      <c r="S7683" s="21"/>
      <c r="T7683" s="21"/>
      <c r="V7683" s="89"/>
      <c r="Z7683" s="73"/>
      <c r="AA7683" s="73">
        <v>0.0</v>
      </c>
      <c r="AB7683" s="4"/>
      <c r="AC7683" s="74"/>
      <c r="AD7683" s="75"/>
      <c r="AE7683" s="75"/>
      <c r="AF7683" s="76"/>
      <c r="AJ7683" s="90"/>
      <c r="AK7683" s="18"/>
      <c r="AL7683" s="18"/>
      <c r="AM7683" s="209"/>
      <c r="AT7683" s="18"/>
      <c r="AU7683" s="91"/>
    </row>
    <row r="7684" ht="12.0" customHeight="1">
      <c r="A7684" s="97">
        <v>3503015.0</v>
      </c>
      <c r="B7684" s="92" t="s">
        <v>7989</v>
      </c>
      <c r="C7684" s="93"/>
      <c r="D7684" s="82">
        <v>269.11</v>
      </c>
      <c r="E7684" s="83" t="s">
        <v>245</v>
      </c>
      <c r="F7684" s="127">
        <f t="shared" si="673"/>
        <v>328.3142</v>
      </c>
      <c r="G7684" s="95" t="s">
        <v>246</v>
      </c>
      <c r="H7684" s="69"/>
      <c r="I7684" s="208"/>
      <c r="J7684" s="76"/>
      <c r="K7684" s="88"/>
      <c r="N7684" s="18"/>
      <c r="P7684" s="4">
        <v>166.0</v>
      </c>
      <c r="Q7684" s="4"/>
      <c r="R7684" s="4"/>
      <c r="S7684" s="21"/>
      <c r="T7684" s="21"/>
      <c r="V7684" s="89"/>
      <c r="Z7684" s="73"/>
      <c r="AA7684" s="73">
        <v>0.0</v>
      </c>
      <c r="AB7684" s="4"/>
      <c r="AC7684" s="74"/>
      <c r="AD7684" s="75"/>
      <c r="AE7684" s="75"/>
      <c r="AF7684" s="76"/>
      <c r="AJ7684" s="90"/>
      <c r="AK7684" s="18"/>
      <c r="AL7684" s="18"/>
      <c r="AM7684" s="209"/>
      <c r="AT7684" s="18"/>
      <c r="AU7684" s="91"/>
    </row>
    <row r="7685" ht="12.0" customHeight="1">
      <c r="A7685" s="115">
        <v>3401038.0</v>
      </c>
      <c r="B7685" s="92" t="s">
        <v>8066</v>
      </c>
      <c r="C7685" s="93"/>
      <c r="D7685" s="82">
        <v>683.38</v>
      </c>
      <c r="E7685" s="83" t="s">
        <v>372</v>
      </c>
      <c r="F7685" s="127">
        <f t="shared" si="673"/>
        <v>833.7236</v>
      </c>
      <c r="G7685" s="95" t="s">
        <v>246</v>
      </c>
      <c r="H7685" s="69"/>
      <c r="I7685" s="208"/>
      <c r="J7685" s="76"/>
      <c r="K7685" s="88"/>
      <c r="N7685" s="18"/>
      <c r="P7685" s="4">
        <v>165.0</v>
      </c>
      <c r="Q7685" s="4"/>
      <c r="R7685" s="4"/>
      <c r="S7685" s="21"/>
      <c r="T7685" s="21"/>
      <c r="V7685" s="89"/>
      <c r="Z7685" s="73"/>
      <c r="AA7685" s="73">
        <v>10.000239670213787</v>
      </c>
      <c r="AB7685" s="4"/>
      <c r="AC7685" s="74"/>
      <c r="AD7685" s="75"/>
      <c r="AE7685" s="75"/>
      <c r="AF7685" s="76"/>
      <c r="AJ7685" s="90"/>
      <c r="AK7685" s="18"/>
      <c r="AL7685" s="18"/>
      <c r="AT7685" s="18"/>
      <c r="AU7685" s="91"/>
    </row>
    <row r="7686" ht="12.0" customHeight="1">
      <c r="A7686" s="115">
        <v>3401039.0</v>
      </c>
      <c r="B7686" s="92" t="s">
        <v>8067</v>
      </c>
      <c r="C7686" s="93"/>
      <c r="D7686" s="82">
        <v>770.0</v>
      </c>
      <c r="E7686" s="83" t="s">
        <v>245</v>
      </c>
      <c r="F7686" s="127">
        <f t="shared" si="673"/>
        <v>939.4</v>
      </c>
      <c r="G7686" s="95" t="s">
        <v>246</v>
      </c>
      <c r="H7686" s="69"/>
      <c r="I7686" s="208"/>
      <c r="J7686" s="76"/>
      <c r="K7686" s="88"/>
      <c r="N7686" s="18"/>
      <c r="P7686" s="4">
        <v>165.0</v>
      </c>
      <c r="Q7686" s="4"/>
      <c r="R7686" s="4"/>
      <c r="S7686" s="21"/>
      <c r="T7686" s="21"/>
      <c r="V7686" s="89"/>
      <c r="Z7686" s="73"/>
      <c r="AA7686" s="73">
        <v>9.99994352228893</v>
      </c>
      <c r="AB7686" s="4"/>
      <c r="AC7686" s="74"/>
      <c r="AD7686" s="75"/>
      <c r="AE7686" s="75"/>
      <c r="AF7686" s="76"/>
      <c r="AJ7686" s="90"/>
      <c r="AK7686" s="18"/>
      <c r="AL7686" s="18"/>
      <c r="AT7686" s="18"/>
      <c r="AU7686" s="91"/>
    </row>
    <row r="7687" ht="12.0" customHeight="1">
      <c r="A7687" s="115">
        <v>3401040.0</v>
      </c>
      <c r="B7687" s="92" t="s">
        <v>8068</v>
      </c>
      <c r="C7687" s="93"/>
      <c r="D7687" s="82">
        <v>939.4</v>
      </c>
      <c r="E7687" s="83" t="s">
        <v>245</v>
      </c>
      <c r="F7687" s="127">
        <f t="shared" si="673"/>
        <v>1146.068</v>
      </c>
      <c r="G7687" s="95" t="s">
        <v>246</v>
      </c>
      <c r="H7687" s="69"/>
      <c r="I7687" s="208"/>
      <c r="J7687" s="76"/>
      <c r="K7687" s="88"/>
      <c r="N7687" s="18"/>
      <c r="P7687" s="4">
        <v>165.0</v>
      </c>
      <c r="Q7687" s="4"/>
      <c r="R7687" s="4"/>
      <c r="S7687" s="21"/>
      <c r="T7687" s="21"/>
      <c r="V7687" s="89"/>
      <c r="Z7687" s="73"/>
      <c r="AA7687" s="73">
        <v>10.000160233299681</v>
      </c>
      <c r="AB7687" s="4"/>
      <c r="AC7687" s="74"/>
      <c r="AD7687" s="75"/>
      <c r="AE7687" s="75"/>
      <c r="AF7687" s="76"/>
      <c r="AJ7687" s="90"/>
      <c r="AK7687" s="18"/>
      <c r="AL7687" s="18"/>
      <c r="AT7687" s="18"/>
      <c r="AU7687" s="91"/>
    </row>
    <row r="7688" ht="12.0" customHeight="1">
      <c r="A7688" s="115">
        <v>3401037.0</v>
      </c>
      <c r="B7688" s="92" t="s">
        <v>8069</v>
      </c>
      <c r="C7688" s="93"/>
      <c r="D7688" s="82">
        <v>939.4</v>
      </c>
      <c r="E7688" s="94" t="s">
        <v>372</v>
      </c>
      <c r="F7688" s="127">
        <f t="shared" si="673"/>
        <v>1146.068</v>
      </c>
      <c r="G7688" s="95" t="s">
        <v>246</v>
      </c>
      <c r="H7688" s="69"/>
      <c r="I7688" s="208"/>
      <c r="J7688" s="76"/>
      <c r="K7688" s="88"/>
      <c r="N7688" s="18"/>
      <c r="P7688" s="4">
        <v>165.0</v>
      </c>
      <c r="Q7688" s="4"/>
      <c r="R7688" s="4"/>
      <c r="S7688" s="21"/>
      <c r="T7688" s="21"/>
      <c r="V7688" s="89"/>
      <c r="Z7688" s="73"/>
      <c r="AA7688" s="73">
        <v>10.000160233299681</v>
      </c>
      <c r="AB7688" s="4"/>
      <c r="AC7688" s="74"/>
      <c r="AD7688" s="75"/>
      <c r="AE7688" s="75"/>
      <c r="AF7688" s="76"/>
      <c r="AJ7688" s="90"/>
      <c r="AK7688" s="18"/>
      <c r="AL7688" s="18"/>
      <c r="AT7688" s="18"/>
      <c r="AU7688" s="91"/>
    </row>
    <row r="7689" ht="12.0" customHeight="1">
      <c r="A7689" s="97"/>
      <c r="B7689" s="92" t="s">
        <v>7896</v>
      </c>
      <c r="C7689" s="93"/>
      <c r="D7689" s="82"/>
      <c r="E7689" s="94"/>
      <c r="F7689" s="84"/>
      <c r="G7689" s="95" t="s">
        <v>246</v>
      </c>
      <c r="H7689" s="69"/>
      <c r="I7689" s="208"/>
      <c r="J7689" s="76"/>
      <c r="K7689" s="88"/>
      <c r="N7689" s="18"/>
      <c r="P7689" s="4"/>
      <c r="Q7689" s="4"/>
      <c r="R7689" s="4"/>
      <c r="S7689" s="21"/>
      <c r="T7689" s="21"/>
      <c r="V7689" s="89"/>
      <c r="Z7689" s="73"/>
      <c r="AA7689" s="73"/>
      <c r="AB7689" s="4"/>
      <c r="AC7689" s="74"/>
      <c r="AD7689" s="75"/>
      <c r="AE7689" s="75"/>
      <c r="AF7689" s="76"/>
      <c r="AJ7689" s="90"/>
      <c r="AK7689" s="18"/>
      <c r="AL7689" s="18"/>
      <c r="AT7689" s="18"/>
      <c r="AU7689" s="91"/>
    </row>
    <row r="7690" ht="12.0" customHeight="1">
      <c r="A7690" s="97">
        <v>2701057.0</v>
      </c>
      <c r="B7690" s="92" t="s">
        <v>8041</v>
      </c>
      <c r="C7690" s="93"/>
      <c r="D7690" s="82">
        <v>234.07</v>
      </c>
      <c r="E7690" s="94"/>
      <c r="F7690" s="84">
        <f t="shared" ref="F7690:F7714" si="674">D7690*1.22</f>
        <v>285.5654</v>
      </c>
      <c r="G7690" s="95" t="s">
        <v>246</v>
      </c>
      <c r="H7690" s="69"/>
      <c r="I7690" s="208"/>
      <c r="J7690" s="76"/>
      <c r="K7690" s="88"/>
      <c r="N7690" s="18"/>
      <c r="P7690" s="4">
        <v>166.0</v>
      </c>
      <c r="Q7690" s="4"/>
      <c r="R7690" s="4"/>
      <c r="S7690" s="21"/>
      <c r="T7690" s="21"/>
      <c r="V7690" s="89"/>
      <c r="Z7690" s="73"/>
      <c r="AA7690" s="73">
        <v>0.0</v>
      </c>
      <c r="AB7690" s="4"/>
      <c r="AC7690" s="74"/>
      <c r="AD7690" s="75"/>
      <c r="AE7690" s="75"/>
      <c r="AF7690" s="76"/>
      <c r="AJ7690" s="90"/>
      <c r="AK7690" s="18"/>
      <c r="AL7690" s="18"/>
      <c r="AT7690" s="18"/>
      <c r="AU7690" s="91"/>
    </row>
    <row r="7691" ht="12.0" customHeight="1">
      <c r="A7691" s="97">
        <v>2701047.0</v>
      </c>
      <c r="B7691" s="92" t="s">
        <v>8042</v>
      </c>
      <c r="C7691" s="93"/>
      <c r="D7691" s="82">
        <v>245.78</v>
      </c>
      <c r="E7691" s="94" t="s">
        <v>245</v>
      </c>
      <c r="F7691" s="84">
        <f t="shared" si="674"/>
        <v>299.8516</v>
      </c>
      <c r="G7691" s="95" t="s">
        <v>246</v>
      </c>
      <c r="H7691" s="69"/>
      <c r="I7691" s="208"/>
      <c r="J7691" s="76"/>
      <c r="K7691" s="88"/>
      <c r="N7691" s="18"/>
      <c r="P7691" s="4">
        <v>166.0</v>
      </c>
      <c r="Q7691" s="4"/>
      <c r="R7691" s="4"/>
      <c r="S7691" s="21"/>
      <c r="T7691" s="21"/>
      <c r="V7691" s="89"/>
      <c r="Z7691" s="73"/>
      <c r="AA7691" s="73">
        <v>0.0</v>
      </c>
      <c r="AB7691" s="4"/>
      <c r="AC7691" s="74"/>
      <c r="AD7691" s="75"/>
      <c r="AE7691" s="75"/>
      <c r="AF7691" s="76"/>
      <c r="AJ7691" s="90"/>
      <c r="AK7691" s="18"/>
      <c r="AL7691" s="18"/>
      <c r="AT7691" s="18"/>
      <c r="AU7691" s="91"/>
    </row>
    <row r="7692" ht="12.0" customHeight="1">
      <c r="A7692" s="97">
        <v>2701019.0</v>
      </c>
      <c r="B7692" s="92" t="s">
        <v>8043</v>
      </c>
      <c r="C7692" s="93"/>
      <c r="D7692" s="82">
        <v>245.78</v>
      </c>
      <c r="E7692" s="94" t="s">
        <v>245</v>
      </c>
      <c r="F7692" s="84">
        <f t="shared" si="674"/>
        <v>299.8516</v>
      </c>
      <c r="G7692" s="95" t="s">
        <v>246</v>
      </c>
      <c r="H7692" s="69"/>
      <c r="I7692" s="208"/>
      <c r="J7692" s="76"/>
      <c r="K7692" s="88"/>
      <c r="N7692" s="18"/>
      <c r="P7692" s="4">
        <v>166.0</v>
      </c>
      <c r="Q7692" s="4"/>
      <c r="R7692" s="4"/>
      <c r="S7692" s="21"/>
      <c r="T7692" s="21"/>
      <c r="V7692" s="89"/>
      <c r="Z7692" s="73"/>
      <c r="AA7692" s="73">
        <v>0.0</v>
      </c>
      <c r="AB7692" s="4"/>
      <c r="AC7692" s="74"/>
      <c r="AD7692" s="75"/>
      <c r="AE7692" s="75"/>
      <c r="AF7692" s="76"/>
      <c r="AJ7692" s="90"/>
      <c r="AK7692" s="18"/>
      <c r="AL7692" s="18"/>
      <c r="AT7692" s="18"/>
      <c r="AU7692" s="91"/>
    </row>
    <row r="7693" ht="12.0" customHeight="1">
      <c r="A7693" s="97">
        <v>3503030.0</v>
      </c>
      <c r="B7693" s="92" t="s">
        <v>8044</v>
      </c>
      <c r="C7693" s="93"/>
      <c r="D7693" s="82">
        <v>364.6</v>
      </c>
      <c r="E7693" s="83" t="s">
        <v>372</v>
      </c>
      <c r="F7693" s="127">
        <f t="shared" si="674"/>
        <v>444.812</v>
      </c>
      <c r="G7693" s="95" t="s">
        <v>246</v>
      </c>
      <c r="H7693" s="69"/>
      <c r="I7693" s="208"/>
      <c r="J7693" s="76"/>
      <c r="K7693" s="88"/>
      <c r="N7693" s="18"/>
      <c r="P7693" s="4">
        <v>166.0</v>
      </c>
      <c r="Q7693" s="4"/>
      <c r="R7693" s="4"/>
      <c r="S7693" s="21"/>
      <c r="T7693" s="21"/>
      <c r="V7693" s="89"/>
      <c r="Z7693" s="73"/>
      <c r="AA7693" s="73">
        <v>0.0</v>
      </c>
      <c r="AB7693" s="4"/>
      <c r="AC7693" s="74"/>
      <c r="AD7693" s="75"/>
      <c r="AE7693" s="75"/>
      <c r="AF7693" s="76"/>
      <c r="AJ7693" s="90"/>
      <c r="AK7693" s="18"/>
      <c r="AL7693" s="18"/>
      <c r="AM7693" s="209"/>
      <c r="AT7693" s="18"/>
      <c r="AU7693" s="91"/>
    </row>
    <row r="7694" ht="12.0" customHeight="1">
      <c r="A7694" s="97">
        <v>3503031.0</v>
      </c>
      <c r="B7694" s="92" t="s">
        <v>8045</v>
      </c>
      <c r="C7694" s="93"/>
      <c r="D7694" s="82">
        <v>364.5</v>
      </c>
      <c r="E7694" s="83" t="s">
        <v>245</v>
      </c>
      <c r="F7694" s="127">
        <f t="shared" si="674"/>
        <v>444.69</v>
      </c>
      <c r="G7694" s="95" t="s">
        <v>246</v>
      </c>
      <c r="H7694" s="69"/>
      <c r="I7694" s="208"/>
      <c r="J7694" s="76"/>
      <c r="K7694" s="88"/>
      <c r="N7694" s="18"/>
      <c r="P7694" s="4">
        <v>166.0</v>
      </c>
      <c r="Q7694" s="4"/>
      <c r="R7694" s="4"/>
      <c r="S7694" s="21"/>
      <c r="T7694" s="21"/>
      <c r="V7694" s="89"/>
      <c r="Z7694" s="73"/>
      <c r="AA7694" s="73">
        <v>0.0</v>
      </c>
      <c r="AB7694" s="4"/>
      <c r="AC7694" s="74"/>
      <c r="AD7694" s="75"/>
      <c r="AE7694" s="75"/>
      <c r="AF7694" s="76"/>
      <c r="AJ7694" s="90"/>
      <c r="AK7694" s="18"/>
      <c r="AL7694" s="18"/>
      <c r="AM7694" s="209"/>
      <c r="AT7694" s="18"/>
      <c r="AU7694" s="91"/>
    </row>
    <row r="7695" ht="12.0" customHeight="1">
      <c r="A7695" s="97">
        <v>3503032.0</v>
      </c>
      <c r="B7695" s="92" t="s">
        <v>8046</v>
      </c>
      <c r="C7695" s="93"/>
      <c r="D7695" s="82">
        <v>364.6</v>
      </c>
      <c r="E7695" s="83" t="s">
        <v>245</v>
      </c>
      <c r="F7695" s="127">
        <f t="shared" si="674"/>
        <v>444.812</v>
      </c>
      <c r="G7695" s="95" t="s">
        <v>246</v>
      </c>
      <c r="H7695" s="69"/>
      <c r="I7695" s="208"/>
      <c r="J7695" s="76"/>
      <c r="K7695" s="88"/>
      <c r="N7695" s="18"/>
      <c r="P7695" s="4">
        <v>166.0</v>
      </c>
      <c r="Q7695" s="4"/>
      <c r="R7695" s="4"/>
      <c r="S7695" s="21"/>
      <c r="T7695" s="21"/>
      <c r="V7695" s="89"/>
      <c r="Z7695" s="73"/>
      <c r="AA7695" s="73">
        <v>0.0</v>
      </c>
      <c r="AB7695" s="4"/>
      <c r="AC7695" s="74"/>
      <c r="AD7695" s="75"/>
      <c r="AE7695" s="75"/>
      <c r="AF7695" s="76"/>
      <c r="AJ7695" s="90"/>
      <c r="AK7695" s="18"/>
      <c r="AL7695" s="18"/>
      <c r="AM7695" s="209"/>
      <c r="AT7695" s="18"/>
      <c r="AU7695" s="91"/>
    </row>
    <row r="7696" ht="12.0" customHeight="1">
      <c r="A7696" s="97">
        <v>3503033.0</v>
      </c>
      <c r="B7696" s="92" t="s">
        <v>8047</v>
      </c>
      <c r="C7696" s="93"/>
      <c r="D7696" s="82">
        <v>364.6</v>
      </c>
      <c r="E7696" s="83" t="s">
        <v>245</v>
      </c>
      <c r="F7696" s="127">
        <f t="shared" si="674"/>
        <v>444.812</v>
      </c>
      <c r="G7696" s="95" t="s">
        <v>246</v>
      </c>
      <c r="H7696" s="69"/>
      <c r="I7696" s="208"/>
      <c r="J7696" s="76"/>
      <c r="K7696" s="88"/>
      <c r="N7696" s="18"/>
      <c r="P7696" s="4">
        <v>166.0</v>
      </c>
      <c r="Q7696" s="4"/>
      <c r="R7696" s="4"/>
      <c r="S7696" s="21"/>
      <c r="T7696" s="21"/>
      <c r="V7696" s="89"/>
      <c r="Z7696" s="73"/>
      <c r="AA7696" s="73">
        <v>0.0</v>
      </c>
      <c r="AB7696" s="4"/>
      <c r="AC7696" s="74"/>
      <c r="AD7696" s="75"/>
      <c r="AE7696" s="75"/>
      <c r="AF7696" s="76"/>
      <c r="AJ7696" s="90"/>
      <c r="AK7696" s="18"/>
      <c r="AL7696" s="18"/>
      <c r="AM7696" s="209"/>
      <c r="AT7696" s="18"/>
      <c r="AU7696" s="91"/>
    </row>
    <row r="7697" ht="12.0" customHeight="1">
      <c r="A7697" s="97">
        <v>3503034.0</v>
      </c>
      <c r="B7697" s="92" t="s">
        <v>8048</v>
      </c>
      <c r="C7697" s="93"/>
      <c r="D7697" s="82">
        <v>364.6</v>
      </c>
      <c r="E7697" s="83" t="s">
        <v>245</v>
      </c>
      <c r="F7697" s="127">
        <f t="shared" si="674"/>
        <v>444.812</v>
      </c>
      <c r="G7697" s="95" t="s">
        <v>246</v>
      </c>
      <c r="H7697" s="69"/>
      <c r="I7697" s="208"/>
      <c r="J7697" s="76"/>
      <c r="K7697" s="88"/>
      <c r="N7697" s="18"/>
      <c r="P7697" s="4">
        <v>166.0</v>
      </c>
      <c r="Q7697" s="4"/>
      <c r="R7697" s="4"/>
      <c r="S7697" s="21"/>
      <c r="T7697" s="21"/>
      <c r="V7697" s="89"/>
      <c r="Z7697" s="73"/>
      <c r="AA7697" s="73">
        <v>0.0</v>
      </c>
      <c r="AB7697" s="4"/>
      <c r="AC7697" s="74"/>
      <c r="AD7697" s="75"/>
      <c r="AE7697" s="75"/>
      <c r="AF7697" s="76"/>
      <c r="AJ7697" s="90"/>
      <c r="AK7697" s="18"/>
      <c r="AL7697" s="18"/>
      <c r="AM7697" s="209"/>
      <c r="AT7697" s="18"/>
      <c r="AU7697" s="91"/>
    </row>
    <row r="7698" ht="12.0" customHeight="1">
      <c r="A7698" s="97">
        <v>3503075.0</v>
      </c>
      <c r="B7698" s="92" t="s">
        <v>8049</v>
      </c>
      <c r="C7698" s="93"/>
      <c r="D7698" s="82">
        <v>364.6</v>
      </c>
      <c r="E7698" s="83" t="s">
        <v>245</v>
      </c>
      <c r="F7698" s="127">
        <f t="shared" si="674"/>
        <v>444.812</v>
      </c>
      <c r="G7698" s="95" t="s">
        <v>246</v>
      </c>
      <c r="H7698" s="69"/>
      <c r="I7698" s="208"/>
      <c r="J7698" s="76"/>
      <c r="K7698" s="88"/>
      <c r="N7698" s="18"/>
      <c r="P7698" s="4">
        <v>166.0</v>
      </c>
      <c r="Q7698" s="4"/>
      <c r="R7698" s="4"/>
      <c r="S7698" s="21"/>
      <c r="T7698" s="21"/>
      <c r="V7698" s="89"/>
      <c r="Z7698" s="73"/>
      <c r="AA7698" s="73">
        <v>0.0</v>
      </c>
      <c r="AB7698" s="4"/>
      <c r="AC7698" s="74"/>
      <c r="AD7698" s="75"/>
      <c r="AE7698" s="75"/>
      <c r="AF7698" s="76"/>
      <c r="AJ7698" s="90"/>
      <c r="AK7698" s="18"/>
      <c r="AL7698" s="18"/>
      <c r="AM7698" s="209"/>
      <c r="AT7698" s="18"/>
      <c r="AU7698" s="91"/>
    </row>
    <row r="7699" ht="12.0" customHeight="1">
      <c r="A7699" s="97">
        <v>3503035.0</v>
      </c>
      <c r="B7699" s="92" t="s">
        <v>8050</v>
      </c>
      <c r="C7699" s="93"/>
      <c r="D7699" s="82">
        <v>364.6</v>
      </c>
      <c r="E7699" s="83" t="s">
        <v>245</v>
      </c>
      <c r="F7699" s="127">
        <f t="shared" si="674"/>
        <v>444.812</v>
      </c>
      <c r="G7699" s="95" t="s">
        <v>246</v>
      </c>
      <c r="H7699" s="69"/>
      <c r="I7699" s="208"/>
      <c r="J7699" s="76"/>
      <c r="K7699" s="88"/>
      <c r="N7699" s="18"/>
      <c r="P7699" s="4">
        <v>166.0</v>
      </c>
      <c r="Q7699" s="4"/>
      <c r="R7699" s="4"/>
      <c r="S7699" s="21"/>
      <c r="T7699" s="21"/>
      <c r="V7699" s="89"/>
      <c r="Z7699" s="73"/>
      <c r="AA7699" s="73">
        <v>0.0</v>
      </c>
      <c r="AB7699" s="4"/>
      <c r="AC7699" s="74"/>
      <c r="AD7699" s="75"/>
      <c r="AE7699" s="75"/>
      <c r="AF7699" s="76"/>
      <c r="AJ7699" s="90"/>
      <c r="AK7699" s="18"/>
      <c r="AL7699" s="18"/>
      <c r="AM7699" s="209"/>
      <c r="AT7699" s="18"/>
      <c r="AU7699" s="91"/>
    </row>
    <row r="7700" ht="12.0" customHeight="1">
      <c r="A7700" s="97">
        <v>3503036.0</v>
      </c>
      <c r="B7700" s="92" t="s">
        <v>8051</v>
      </c>
      <c r="C7700" s="93"/>
      <c r="D7700" s="82">
        <v>364.6</v>
      </c>
      <c r="E7700" s="83" t="s">
        <v>245</v>
      </c>
      <c r="F7700" s="127">
        <f t="shared" si="674"/>
        <v>444.812</v>
      </c>
      <c r="G7700" s="95" t="s">
        <v>246</v>
      </c>
      <c r="H7700" s="69"/>
      <c r="I7700" s="208"/>
      <c r="J7700" s="76"/>
      <c r="K7700" s="88"/>
      <c r="N7700" s="18"/>
      <c r="P7700" s="4">
        <v>166.0</v>
      </c>
      <c r="Q7700" s="4"/>
      <c r="R7700" s="4"/>
      <c r="S7700" s="21"/>
      <c r="T7700" s="21"/>
      <c r="V7700" s="89"/>
      <c r="Z7700" s="73"/>
      <c r="AA7700" s="73">
        <v>0.0</v>
      </c>
      <c r="AB7700" s="4"/>
      <c r="AC7700" s="74"/>
      <c r="AD7700" s="75"/>
      <c r="AE7700" s="75"/>
      <c r="AF7700" s="76"/>
      <c r="AJ7700" s="90"/>
      <c r="AK7700" s="18"/>
      <c r="AL7700" s="18"/>
      <c r="AM7700" s="209"/>
      <c r="AT7700" s="18"/>
      <c r="AU7700" s="91"/>
    </row>
    <row r="7701" ht="12.0" customHeight="1">
      <c r="A7701" s="97">
        <v>3502016.0</v>
      </c>
      <c r="B7701" s="92" t="s">
        <v>8052</v>
      </c>
      <c r="C7701" s="93"/>
      <c r="D7701" s="82">
        <v>472.12</v>
      </c>
      <c r="E7701" s="83" t="s">
        <v>372</v>
      </c>
      <c r="F7701" s="127">
        <f t="shared" si="674"/>
        <v>575.9864</v>
      </c>
      <c r="G7701" s="95" t="s">
        <v>246</v>
      </c>
      <c r="H7701" s="69"/>
      <c r="I7701" s="208"/>
      <c r="J7701" s="76"/>
      <c r="K7701" s="88"/>
      <c r="N7701" s="18"/>
      <c r="P7701" s="4">
        <v>166.0</v>
      </c>
      <c r="Q7701" s="4"/>
      <c r="R7701" s="4"/>
      <c r="S7701" s="21"/>
      <c r="T7701" s="21"/>
      <c r="V7701" s="89"/>
      <c r="Z7701" s="73"/>
      <c r="AA7701" s="73">
        <v>0.0</v>
      </c>
      <c r="AB7701" s="4"/>
      <c r="AC7701" s="74"/>
      <c r="AD7701" s="75"/>
      <c r="AE7701" s="75"/>
      <c r="AF7701" s="76"/>
      <c r="AJ7701" s="90"/>
      <c r="AK7701" s="18"/>
      <c r="AL7701" s="18"/>
      <c r="AM7701" s="209"/>
      <c r="AT7701" s="18"/>
      <c r="AU7701" s="91"/>
    </row>
    <row r="7702" ht="12.0" customHeight="1">
      <c r="A7702" s="97">
        <v>3502017.0</v>
      </c>
      <c r="B7702" s="92" t="s">
        <v>8053</v>
      </c>
      <c r="C7702" s="93"/>
      <c r="D7702" s="82">
        <v>619.66</v>
      </c>
      <c r="E7702" s="94"/>
      <c r="F7702" s="84">
        <f t="shared" si="674"/>
        <v>755.9852</v>
      </c>
      <c r="G7702" s="95" t="s">
        <v>246</v>
      </c>
      <c r="H7702" s="69"/>
      <c r="I7702" s="208"/>
      <c r="J7702" s="76"/>
      <c r="K7702" s="88"/>
      <c r="N7702" s="18"/>
      <c r="P7702" s="4">
        <v>166.0</v>
      </c>
      <c r="Q7702" s="4"/>
      <c r="R7702" s="4"/>
      <c r="S7702" s="21"/>
      <c r="T7702" s="21"/>
      <c r="V7702" s="89"/>
      <c r="Z7702" s="73"/>
      <c r="AA7702" s="73">
        <v>15.000231128368696</v>
      </c>
      <c r="AB7702" s="4"/>
      <c r="AC7702" s="74"/>
      <c r="AD7702" s="75"/>
      <c r="AE7702" s="75"/>
      <c r="AF7702" s="76"/>
      <c r="AJ7702" s="90"/>
      <c r="AK7702" s="18"/>
      <c r="AL7702" s="18"/>
      <c r="AT7702" s="18"/>
      <c r="AU7702" s="91"/>
    </row>
    <row r="7703" ht="12.0" customHeight="1">
      <c r="A7703" s="97">
        <v>3502018.0</v>
      </c>
      <c r="B7703" s="92" t="s">
        <v>8054</v>
      </c>
      <c r="C7703" s="93"/>
      <c r="D7703" s="82">
        <v>472.12</v>
      </c>
      <c r="E7703" s="83" t="s">
        <v>245</v>
      </c>
      <c r="F7703" s="127">
        <f t="shared" si="674"/>
        <v>575.9864</v>
      </c>
      <c r="G7703" s="95" t="s">
        <v>246</v>
      </c>
      <c r="H7703" s="69"/>
      <c r="I7703" s="208"/>
      <c r="J7703" s="76"/>
      <c r="K7703" s="88"/>
      <c r="N7703" s="18"/>
      <c r="P7703" s="4">
        <v>166.0</v>
      </c>
      <c r="Q7703" s="4"/>
      <c r="R7703" s="4"/>
      <c r="S7703" s="21"/>
      <c r="T7703" s="21"/>
      <c r="V7703" s="89"/>
      <c r="Z7703" s="73"/>
      <c r="AA7703" s="73">
        <v>0.0</v>
      </c>
      <c r="AB7703" s="4"/>
      <c r="AC7703" s="74"/>
      <c r="AD7703" s="75"/>
      <c r="AE7703" s="75"/>
      <c r="AF7703" s="76"/>
      <c r="AJ7703" s="90"/>
      <c r="AK7703" s="18"/>
      <c r="AL7703" s="18"/>
      <c r="AM7703" s="209"/>
      <c r="AT7703" s="18"/>
      <c r="AU7703" s="91"/>
    </row>
    <row r="7704" ht="12.0" customHeight="1">
      <c r="A7704" s="97">
        <v>3501031.0</v>
      </c>
      <c r="B7704" s="92" t="s">
        <v>8055</v>
      </c>
      <c r="C7704" s="93"/>
      <c r="D7704" s="82">
        <v>461.41</v>
      </c>
      <c r="E7704" s="83" t="s">
        <v>372</v>
      </c>
      <c r="F7704" s="127">
        <f t="shared" si="674"/>
        <v>562.9202</v>
      </c>
      <c r="G7704" s="95" t="s">
        <v>246</v>
      </c>
      <c r="H7704" s="69"/>
      <c r="I7704" s="208"/>
      <c r="J7704" s="76"/>
      <c r="K7704" s="88"/>
      <c r="N7704" s="18"/>
      <c r="P7704" s="4">
        <v>166.0</v>
      </c>
      <c r="Q7704" s="4"/>
      <c r="R7704" s="4"/>
      <c r="S7704" s="21"/>
      <c r="T7704" s="21"/>
      <c r="V7704" s="89"/>
      <c r="Z7704" s="73"/>
      <c r="AA7704" s="73">
        <v>0.0</v>
      </c>
      <c r="AB7704" s="4"/>
      <c r="AC7704" s="74"/>
      <c r="AD7704" s="75"/>
      <c r="AE7704" s="75"/>
      <c r="AF7704" s="76"/>
      <c r="AJ7704" s="90"/>
      <c r="AK7704" s="18"/>
      <c r="AL7704" s="18"/>
      <c r="AM7704" s="209"/>
      <c r="AT7704" s="18"/>
      <c r="AU7704" s="91"/>
    </row>
    <row r="7705" ht="12.0" customHeight="1">
      <c r="A7705" s="97">
        <v>3501032.0</v>
      </c>
      <c r="B7705" s="92" t="s">
        <v>8056</v>
      </c>
      <c r="C7705" s="93"/>
      <c r="D7705" s="82">
        <v>461.41</v>
      </c>
      <c r="E7705" s="83" t="s">
        <v>245</v>
      </c>
      <c r="F7705" s="127">
        <f t="shared" si="674"/>
        <v>562.9202</v>
      </c>
      <c r="G7705" s="95" t="s">
        <v>246</v>
      </c>
      <c r="H7705" s="69"/>
      <c r="I7705" s="208"/>
      <c r="J7705" s="76"/>
      <c r="K7705" s="88"/>
      <c r="N7705" s="18"/>
      <c r="P7705" s="4">
        <v>166.0</v>
      </c>
      <c r="Q7705" s="4"/>
      <c r="R7705" s="4"/>
      <c r="S7705" s="21"/>
      <c r="T7705" s="21"/>
      <c r="V7705" s="89"/>
      <c r="Z7705" s="73"/>
      <c r="AA7705" s="73">
        <v>0.0</v>
      </c>
      <c r="AB7705" s="4"/>
      <c r="AC7705" s="74"/>
      <c r="AD7705" s="75"/>
      <c r="AE7705" s="75"/>
      <c r="AF7705" s="76"/>
      <c r="AJ7705" s="90"/>
      <c r="AK7705" s="18"/>
      <c r="AL7705" s="18"/>
      <c r="AM7705" s="209"/>
      <c r="AT7705" s="18"/>
      <c r="AU7705" s="91"/>
    </row>
    <row r="7706" ht="12.0" customHeight="1">
      <c r="A7706" s="97">
        <v>3501033.0</v>
      </c>
      <c r="B7706" s="92" t="s">
        <v>8057</v>
      </c>
      <c r="C7706" s="93"/>
      <c r="D7706" s="82">
        <v>461.41</v>
      </c>
      <c r="E7706" s="94"/>
      <c r="F7706" s="127">
        <f t="shared" si="674"/>
        <v>562.9202</v>
      </c>
      <c r="G7706" s="95" t="s">
        <v>246</v>
      </c>
      <c r="H7706" s="69"/>
      <c r="I7706" s="208"/>
      <c r="J7706" s="76"/>
      <c r="K7706" s="88"/>
      <c r="N7706" s="18"/>
      <c r="P7706" s="4">
        <v>166.0</v>
      </c>
      <c r="Q7706" s="4"/>
      <c r="R7706" s="4"/>
      <c r="S7706" s="21"/>
      <c r="T7706" s="21"/>
      <c r="V7706" s="89"/>
      <c r="Z7706" s="73"/>
      <c r="AA7706" s="73">
        <v>0.0</v>
      </c>
      <c r="AB7706" s="4"/>
      <c r="AC7706" s="74"/>
      <c r="AD7706" s="75"/>
      <c r="AE7706" s="75"/>
      <c r="AF7706" s="76"/>
      <c r="AJ7706" s="90"/>
      <c r="AK7706" s="18"/>
      <c r="AL7706" s="18"/>
      <c r="AM7706" s="209"/>
      <c r="AT7706" s="18"/>
      <c r="AU7706" s="91"/>
    </row>
    <row r="7707" ht="12.0" customHeight="1">
      <c r="A7707" s="97">
        <v>3501034.0</v>
      </c>
      <c r="B7707" s="92" t="s">
        <v>8058</v>
      </c>
      <c r="C7707" s="93"/>
      <c r="D7707" s="82">
        <v>461.41</v>
      </c>
      <c r="E7707" s="94"/>
      <c r="F7707" s="127">
        <f t="shared" si="674"/>
        <v>562.9202</v>
      </c>
      <c r="G7707" s="95" t="s">
        <v>246</v>
      </c>
      <c r="H7707" s="69"/>
      <c r="I7707" s="208"/>
      <c r="J7707" s="76"/>
      <c r="K7707" s="88"/>
      <c r="N7707" s="18"/>
      <c r="P7707" s="4">
        <v>166.0</v>
      </c>
      <c r="Q7707" s="4"/>
      <c r="R7707" s="4"/>
      <c r="S7707" s="21"/>
      <c r="T7707" s="21"/>
      <c r="V7707" s="89"/>
      <c r="Z7707" s="73"/>
      <c r="AA7707" s="73">
        <v>0.0</v>
      </c>
      <c r="AB7707" s="4"/>
      <c r="AC7707" s="74"/>
      <c r="AD7707" s="75"/>
      <c r="AE7707" s="75"/>
      <c r="AF7707" s="76"/>
      <c r="AJ7707" s="90"/>
      <c r="AK7707" s="18"/>
      <c r="AL7707" s="18"/>
      <c r="AM7707" s="209"/>
      <c r="AT7707" s="18"/>
      <c r="AU7707" s="91"/>
    </row>
    <row r="7708" ht="12.0" customHeight="1">
      <c r="A7708" s="97">
        <v>3501035.0</v>
      </c>
      <c r="B7708" s="92" t="s">
        <v>8059</v>
      </c>
      <c r="C7708" s="93"/>
      <c r="D7708" s="82">
        <v>461.41</v>
      </c>
      <c r="E7708" s="83" t="s">
        <v>245</v>
      </c>
      <c r="F7708" s="127">
        <f t="shared" si="674"/>
        <v>562.9202</v>
      </c>
      <c r="G7708" s="95" t="s">
        <v>246</v>
      </c>
      <c r="H7708" s="69"/>
      <c r="I7708" s="208"/>
      <c r="J7708" s="76"/>
      <c r="K7708" s="88"/>
      <c r="N7708" s="18"/>
      <c r="P7708" s="4">
        <v>166.0</v>
      </c>
      <c r="Q7708" s="4"/>
      <c r="R7708" s="4"/>
      <c r="S7708" s="21"/>
      <c r="T7708" s="21"/>
      <c r="V7708" s="89"/>
      <c r="Z7708" s="73"/>
      <c r="AA7708" s="73">
        <v>0.0</v>
      </c>
      <c r="AB7708" s="4"/>
      <c r="AC7708" s="74"/>
      <c r="AD7708" s="75"/>
      <c r="AE7708" s="75"/>
      <c r="AF7708" s="76"/>
      <c r="AJ7708" s="90"/>
      <c r="AK7708" s="18"/>
      <c r="AL7708" s="18"/>
      <c r="AM7708" s="209"/>
      <c r="AT7708" s="18"/>
      <c r="AU7708" s="91"/>
    </row>
    <row r="7709" ht="12.0" customHeight="1">
      <c r="A7709" s="97">
        <v>3501036.0</v>
      </c>
      <c r="B7709" s="92" t="s">
        <v>8060</v>
      </c>
      <c r="C7709" s="93"/>
      <c r="D7709" s="82">
        <v>461.41</v>
      </c>
      <c r="E7709" s="94"/>
      <c r="F7709" s="127">
        <f t="shared" si="674"/>
        <v>562.9202</v>
      </c>
      <c r="G7709" s="95" t="s">
        <v>246</v>
      </c>
      <c r="H7709" s="69"/>
      <c r="I7709" s="208"/>
      <c r="J7709" s="76"/>
      <c r="K7709" s="88"/>
      <c r="N7709" s="18"/>
      <c r="P7709" s="4">
        <v>166.0</v>
      </c>
      <c r="Q7709" s="4"/>
      <c r="R7709" s="4"/>
      <c r="S7709" s="21"/>
      <c r="T7709" s="21"/>
      <c r="V7709" s="89"/>
      <c r="Z7709" s="73"/>
      <c r="AA7709" s="73">
        <v>0.0</v>
      </c>
      <c r="AB7709" s="4"/>
      <c r="AC7709" s="74"/>
      <c r="AD7709" s="75"/>
      <c r="AE7709" s="75"/>
      <c r="AF7709" s="76"/>
      <c r="AJ7709" s="90"/>
      <c r="AK7709" s="18"/>
      <c r="AL7709" s="18"/>
      <c r="AM7709" s="209"/>
      <c r="AT7709" s="18"/>
      <c r="AU7709" s="91"/>
    </row>
    <row r="7710" ht="12.0" customHeight="1">
      <c r="A7710" s="97">
        <v>3501037.0</v>
      </c>
      <c r="B7710" s="92" t="s">
        <v>8061</v>
      </c>
      <c r="C7710" s="93"/>
      <c r="D7710" s="82">
        <v>461.41</v>
      </c>
      <c r="E7710" s="83" t="s">
        <v>245</v>
      </c>
      <c r="F7710" s="127">
        <f t="shared" si="674"/>
        <v>562.9202</v>
      </c>
      <c r="G7710" s="95" t="s">
        <v>246</v>
      </c>
      <c r="H7710" s="69"/>
      <c r="I7710" s="208"/>
      <c r="J7710" s="76"/>
      <c r="K7710" s="88"/>
      <c r="N7710" s="18"/>
      <c r="P7710" s="4">
        <v>166.0</v>
      </c>
      <c r="Q7710" s="4"/>
      <c r="R7710" s="4"/>
      <c r="S7710" s="21"/>
      <c r="T7710" s="21"/>
      <c r="V7710" s="89"/>
      <c r="Z7710" s="73"/>
      <c r="AA7710" s="73">
        <v>0.0</v>
      </c>
      <c r="AB7710" s="4"/>
      <c r="AC7710" s="74"/>
      <c r="AD7710" s="75"/>
      <c r="AE7710" s="75"/>
      <c r="AF7710" s="76"/>
      <c r="AJ7710" s="90"/>
      <c r="AK7710" s="18"/>
      <c r="AL7710" s="18"/>
      <c r="AM7710" s="209"/>
      <c r="AT7710" s="18"/>
      <c r="AU7710" s="91"/>
    </row>
    <row r="7711" ht="12.0" customHeight="1">
      <c r="A7711" s="97">
        <v>3503027.0</v>
      </c>
      <c r="B7711" s="92" t="s">
        <v>8062</v>
      </c>
      <c r="C7711" s="93"/>
      <c r="D7711" s="82">
        <v>364.6</v>
      </c>
      <c r="E7711" s="83" t="s">
        <v>245</v>
      </c>
      <c r="F7711" s="127">
        <f t="shared" si="674"/>
        <v>444.812</v>
      </c>
      <c r="G7711" s="95" t="s">
        <v>246</v>
      </c>
      <c r="H7711" s="69"/>
      <c r="I7711" s="208"/>
      <c r="J7711" s="76"/>
      <c r="K7711" s="88"/>
      <c r="N7711" s="18"/>
      <c r="P7711" s="4">
        <v>166.0</v>
      </c>
      <c r="Q7711" s="4"/>
      <c r="R7711" s="4"/>
      <c r="S7711" s="21"/>
      <c r="T7711" s="21"/>
      <c r="V7711" s="89"/>
      <c r="Z7711" s="73"/>
      <c r="AA7711" s="73">
        <v>0.0</v>
      </c>
      <c r="AB7711" s="4"/>
      <c r="AC7711" s="74"/>
      <c r="AD7711" s="75"/>
      <c r="AE7711" s="75"/>
      <c r="AF7711" s="76"/>
      <c r="AJ7711" s="90"/>
      <c r="AK7711" s="18"/>
      <c r="AL7711" s="18"/>
      <c r="AM7711" s="209"/>
      <c r="AT7711" s="18"/>
      <c r="AU7711" s="91"/>
    </row>
    <row r="7712" ht="12.0" customHeight="1">
      <c r="A7712" s="97">
        <v>3503028.0</v>
      </c>
      <c r="B7712" s="92" t="s">
        <v>8063</v>
      </c>
      <c r="C7712" s="93"/>
      <c r="D7712" s="82">
        <v>364.6</v>
      </c>
      <c r="E7712" s="83" t="s">
        <v>245</v>
      </c>
      <c r="F7712" s="127">
        <f t="shared" si="674"/>
        <v>444.812</v>
      </c>
      <c r="G7712" s="95" t="s">
        <v>246</v>
      </c>
      <c r="H7712" s="69"/>
      <c r="I7712" s="208"/>
      <c r="J7712" s="76"/>
      <c r="K7712" s="88"/>
      <c r="N7712" s="18"/>
      <c r="P7712" s="4">
        <v>166.0</v>
      </c>
      <c r="Q7712" s="4"/>
      <c r="R7712" s="4"/>
      <c r="S7712" s="21"/>
      <c r="T7712" s="21"/>
      <c r="V7712" s="89"/>
      <c r="Z7712" s="73"/>
      <c r="AA7712" s="73">
        <v>0.0</v>
      </c>
      <c r="AB7712" s="4"/>
      <c r="AC7712" s="74"/>
      <c r="AD7712" s="75"/>
      <c r="AE7712" s="75"/>
      <c r="AF7712" s="76"/>
      <c r="AJ7712" s="90"/>
      <c r="AK7712" s="18"/>
      <c r="AL7712" s="18"/>
      <c r="AM7712" s="209"/>
      <c r="AT7712" s="18"/>
      <c r="AU7712" s="91"/>
    </row>
    <row r="7713" ht="12.0" customHeight="1">
      <c r="A7713" s="97">
        <v>3503029.0</v>
      </c>
      <c r="B7713" s="92" t="s">
        <v>8064</v>
      </c>
      <c r="C7713" s="93"/>
      <c r="D7713" s="82">
        <v>364.6</v>
      </c>
      <c r="E7713" s="83" t="s">
        <v>245</v>
      </c>
      <c r="F7713" s="127">
        <f t="shared" si="674"/>
        <v>444.812</v>
      </c>
      <c r="G7713" s="95" t="s">
        <v>246</v>
      </c>
      <c r="H7713" s="69"/>
      <c r="I7713" s="208"/>
      <c r="J7713" s="76"/>
      <c r="K7713" s="88"/>
      <c r="N7713" s="18"/>
      <c r="P7713" s="4">
        <v>166.0</v>
      </c>
      <c r="Q7713" s="4"/>
      <c r="R7713" s="4"/>
      <c r="S7713" s="21"/>
      <c r="T7713" s="21"/>
      <c r="V7713" s="89"/>
      <c r="Z7713" s="73"/>
      <c r="AA7713" s="73">
        <v>0.0</v>
      </c>
      <c r="AB7713" s="4"/>
      <c r="AC7713" s="74"/>
      <c r="AD7713" s="75"/>
      <c r="AE7713" s="75"/>
      <c r="AF7713" s="76"/>
      <c r="AJ7713" s="90"/>
      <c r="AK7713" s="18"/>
      <c r="AL7713" s="18"/>
      <c r="AM7713" s="209"/>
      <c r="AT7713" s="18"/>
      <c r="AU7713" s="91"/>
    </row>
    <row r="7714" ht="12.0" customHeight="1">
      <c r="A7714" s="115">
        <v>3401051.0</v>
      </c>
      <c r="B7714" s="92" t="s">
        <v>8070</v>
      </c>
      <c r="C7714" s="93"/>
      <c r="D7714" s="82">
        <v>939.4</v>
      </c>
      <c r="E7714" s="94"/>
      <c r="F7714" s="127">
        <f t="shared" si="674"/>
        <v>1146.068</v>
      </c>
      <c r="G7714" s="95" t="s">
        <v>246</v>
      </c>
      <c r="H7714" s="69"/>
      <c r="I7714" s="208"/>
      <c r="J7714" s="76"/>
      <c r="K7714" s="88"/>
      <c r="N7714" s="18"/>
      <c r="P7714" s="4">
        <v>165.0</v>
      </c>
      <c r="Q7714" s="4"/>
      <c r="R7714" s="4"/>
      <c r="S7714" s="21"/>
      <c r="T7714" s="21"/>
      <c r="V7714" s="89"/>
      <c r="Z7714" s="73"/>
      <c r="AA7714" s="73">
        <v>10.000160233299681</v>
      </c>
      <c r="AB7714" s="4"/>
      <c r="AC7714" s="74"/>
      <c r="AD7714" s="75"/>
      <c r="AE7714" s="75"/>
      <c r="AF7714" s="76"/>
      <c r="AJ7714" s="90"/>
      <c r="AK7714" s="18"/>
      <c r="AL7714" s="18"/>
      <c r="AT7714" s="18"/>
      <c r="AU7714" s="91"/>
    </row>
    <row r="7715" ht="12.0" customHeight="1">
      <c r="A7715" s="97"/>
      <c r="B7715" s="92" t="s">
        <v>7896</v>
      </c>
      <c r="C7715" s="93"/>
      <c r="D7715" s="82"/>
      <c r="E7715" s="94"/>
      <c r="F7715" s="84"/>
      <c r="G7715" s="95" t="s">
        <v>246</v>
      </c>
      <c r="H7715" s="69"/>
      <c r="I7715" s="208"/>
      <c r="J7715" s="76"/>
      <c r="K7715" s="88"/>
      <c r="N7715" s="18"/>
      <c r="P7715" s="4"/>
      <c r="Q7715" s="4"/>
      <c r="R7715" s="4"/>
      <c r="S7715" s="21"/>
      <c r="T7715" s="21"/>
      <c r="V7715" s="89"/>
      <c r="Z7715" s="73"/>
      <c r="AA7715" s="73"/>
      <c r="AB7715" s="4"/>
      <c r="AC7715" s="74"/>
      <c r="AD7715" s="75"/>
      <c r="AE7715" s="75"/>
      <c r="AF7715" s="76"/>
      <c r="AJ7715" s="90"/>
      <c r="AK7715" s="18"/>
      <c r="AL7715" s="18"/>
      <c r="AT7715" s="18"/>
      <c r="AU7715" s="91"/>
    </row>
    <row r="7716" ht="12.0" customHeight="1">
      <c r="A7716" s="97">
        <v>2701028.0</v>
      </c>
      <c r="B7716" s="92" t="s">
        <v>8071</v>
      </c>
      <c r="C7716" s="93"/>
      <c r="D7716" s="82">
        <v>265.74</v>
      </c>
      <c r="E7716" s="94"/>
      <c r="F7716" s="84">
        <f t="shared" ref="F7716:F7721" si="675">D7716*1.22</f>
        <v>324.2028</v>
      </c>
      <c r="G7716" s="95" t="s">
        <v>246</v>
      </c>
      <c r="H7716" s="69"/>
      <c r="I7716" s="208"/>
      <c r="J7716" s="76"/>
      <c r="K7716" s="88"/>
      <c r="N7716" s="18"/>
      <c r="P7716" s="4">
        <v>166.0</v>
      </c>
      <c r="Q7716" s="4"/>
      <c r="R7716" s="4"/>
      <c r="S7716" s="21"/>
      <c r="T7716" s="21"/>
      <c r="V7716" s="89"/>
      <c r="Z7716" s="73"/>
      <c r="AA7716" s="73">
        <v>0.0</v>
      </c>
      <c r="AB7716" s="4"/>
      <c r="AC7716" s="74"/>
      <c r="AD7716" s="75"/>
      <c r="AE7716" s="75"/>
      <c r="AF7716" s="76"/>
      <c r="AJ7716" s="90"/>
      <c r="AK7716" s="18"/>
      <c r="AL7716" s="18"/>
      <c r="AT7716" s="18"/>
      <c r="AU7716" s="91"/>
    </row>
    <row r="7717" ht="12.0" customHeight="1">
      <c r="A7717" s="97">
        <v>2701029.0</v>
      </c>
      <c r="B7717" s="92" t="s">
        <v>8072</v>
      </c>
      <c r="C7717" s="93"/>
      <c r="D7717" s="82">
        <v>260.07</v>
      </c>
      <c r="E7717" s="94" t="s">
        <v>372</v>
      </c>
      <c r="F7717" s="84">
        <f t="shared" si="675"/>
        <v>317.2854</v>
      </c>
      <c r="G7717" s="95" t="s">
        <v>246</v>
      </c>
      <c r="H7717" s="69"/>
      <c r="I7717" s="208"/>
      <c r="J7717" s="76"/>
      <c r="K7717" s="88"/>
      <c r="N7717" s="18"/>
      <c r="P7717" s="4">
        <v>166.0</v>
      </c>
      <c r="Q7717" s="4"/>
      <c r="R7717" s="4"/>
      <c r="S7717" s="21"/>
      <c r="T7717" s="21"/>
      <c r="V7717" s="89"/>
      <c r="Z7717" s="73"/>
      <c r="AA7717" s="73">
        <v>0.0</v>
      </c>
      <c r="AB7717" s="4"/>
      <c r="AC7717" s="74"/>
      <c r="AD7717" s="75"/>
      <c r="AE7717" s="75"/>
      <c r="AF7717" s="76"/>
      <c r="AJ7717" s="90"/>
      <c r="AK7717" s="18"/>
      <c r="AL7717" s="18"/>
      <c r="AT7717" s="18"/>
      <c r="AU7717" s="91"/>
    </row>
    <row r="7718" ht="12.0" customHeight="1">
      <c r="A7718" s="97">
        <v>2701052.0</v>
      </c>
      <c r="B7718" s="92" t="s">
        <v>8073</v>
      </c>
      <c r="C7718" s="93"/>
      <c r="D7718" s="82">
        <v>274.54</v>
      </c>
      <c r="E7718" s="94"/>
      <c r="F7718" s="84">
        <f t="shared" si="675"/>
        <v>334.9388</v>
      </c>
      <c r="G7718" s="95" t="s">
        <v>246</v>
      </c>
      <c r="H7718" s="69"/>
      <c r="I7718" s="208"/>
      <c r="J7718" s="76"/>
      <c r="K7718" s="88"/>
      <c r="N7718" s="18"/>
      <c r="P7718" s="4">
        <v>166.0</v>
      </c>
      <c r="Q7718" s="4"/>
      <c r="R7718" s="4"/>
      <c r="S7718" s="21"/>
      <c r="T7718" s="21"/>
      <c r="V7718" s="89"/>
      <c r="Z7718" s="73"/>
      <c r="AA7718" s="73">
        <v>0.0</v>
      </c>
      <c r="AB7718" s="4"/>
      <c r="AC7718" s="74"/>
      <c r="AD7718" s="75"/>
      <c r="AE7718" s="75"/>
      <c r="AF7718" s="76"/>
      <c r="AJ7718" s="90"/>
      <c r="AK7718" s="18"/>
      <c r="AL7718" s="18"/>
      <c r="AT7718" s="18"/>
      <c r="AU7718" s="91"/>
    </row>
    <row r="7719" ht="12.0" customHeight="1">
      <c r="A7719" s="97">
        <v>2701060.0</v>
      </c>
      <c r="B7719" s="92" t="s">
        <v>8074</v>
      </c>
      <c r="C7719" s="93"/>
      <c r="D7719" s="82">
        <v>260.07</v>
      </c>
      <c r="E7719" s="94"/>
      <c r="F7719" s="84">
        <f t="shared" si="675"/>
        <v>317.2854</v>
      </c>
      <c r="G7719" s="95" t="s">
        <v>246</v>
      </c>
      <c r="H7719" s="69"/>
      <c r="I7719" s="208"/>
      <c r="J7719" s="76"/>
      <c r="K7719" s="88"/>
      <c r="N7719" s="18"/>
      <c r="P7719" s="4">
        <v>166.0</v>
      </c>
      <c r="Q7719" s="4"/>
      <c r="R7719" s="4"/>
      <c r="S7719" s="21"/>
      <c r="T7719" s="21"/>
      <c r="V7719" s="89"/>
      <c r="Z7719" s="73"/>
      <c r="AA7719" s="73">
        <v>0.0</v>
      </c>
      <c r="AB7719" s="4"/>
      <c r="AC7719" s="74"/>
      <c r="AD7719" s="75"/>
      <c r="AE7719" s="75"/>
      <c r="AF7719" s="76"/>
      <c r="AJ7719" s="90"/>
      <c r="AK7719" s="18"/>
      <c r="AL7719" s="18"/>
      <c r="AT7719" s="18"/>
      <c r="AU7719" s="91"/>
    </row>
    <row r="7720" ht="12.0" customHeight="1">
      <c r="A7720" s="97">
        <v>3503065.0</v>
      </c>
      <c r="B7720" s="92" t="s">
        <v>8075</v>
      </c>
      <c r="C7720" s="93"/>
      <c r="D7720" s="82">
        <v>376.27</v>
      </c>
      <c r="E7720" s="94" t="s">
        <v>372</v>
      </c>
      <c r="F7720" s="127">
        <f t="shared" si="675"/>
        <v>459.0494</v>
      </c>
      <c r="G7720" s="95" t="s">
        <v>246</v>
      </c>
      <c r="H7720" s="69"/>
      <c r="I7720" s="208"/>
      <c r="J7720" s="76"/>
      <c r="K7720" s="88"/>
      <c r="N7720" s="18"/>
      <c r="P7720" s="4">
        <v>166.0</v>
      </c>
      <c r="Q7720" s="4"/>
      <c r="R7720" s="4"/>
      <c r="S7720" s="21"/>
      <c r="T7720" s="21"/>
      <c r="V7720" s="89"/>
      <c r="Z7720" s="73"/>
      <c r="AA7720" s="73">
        <v>0.0</v>
      </c>
      <c r="AB7720" s="4"/>
      <c r="AC7720" s="74"/>
      <c r="AD7720" s="75"/>
      <c r="AE7720" s="75"/>
      <c r="AF7720" s="76"/>
      <c r="AJ7720" s="90"/>
      <c r="AK7720" s="18"/>
      <c r="AL7720" s="18"/>
      <c r="AM7720" s="209"/>
      <c r="AT7720" s="18"/>
      <c r="AU7720" s="91"/>
    </row>
    <row r="7721" ht="12.0" customHeight="1">
      <c r="A7721" s="97">
        <v>5903052.0</v>
      </c>
      <c r="B7721" s="92" t="s">
        <v>8076</v>
      </c>
      <c r="C7721" s="93"/>
      <c r="D7721" s="82">
        <v>2681.47</v>
      </c>
      <c r="E7721" s="94" t="s">
        <v>245</v>
      </c>
      <c r="F7721" s="84">
        <f t="shared" si="675"/>
        <v>3271.3934</v>
      </c>
      <c r="G7721" s="95" t="s">
        <v>246</v>
      </c>
      <c r="H7721" s="69"/>
      <c r="I7721" s="208"/>
      <c r="J7721" s="76"/>
      <c r="K7721" s="88"/>
      <c r="N7721" s="18"/>
      <c r="P7721" s="4">
        <v>165.0</v>
      </c>
      <c r="Q7721" s="4"/>
      <c r="R7721" s="4"/>
      <c r="S7721" s="21"/>
      <c r="T7721" s="21"/>
      <c r="V7721" s="89"/>
      <c r="Z7721" s="73"/>
      <c r="AA7721" s="73">
        <v>10.000160233299681</v>
      </c>
      <c r="AB7721" s="4"/>
      <c r="AC7721" s="74"/>
      <c r="AD7721" s="75"/>
      <c r="AE7721" s="75"/>
      <c r="AF7721" s="76"/>
      <c r="AJ7721" s="90">
        <v>3401052.0</v>
      </c>
      <c r="AK7721" s="18"/>
      <c r="AL7721" s="18"/>
      <c r="AT7721" s="18"/>
      <c r="AU7721" s="91"/>
    </row>
    <row r="7722" ht="12.0" customHeight="1">
      <c r="A7722" s="97"/>
      <c r="B7722" s="92" t="s">
        <v>7896</v>
      </c>
      <c r="C7722" s="93"/>
      <c r="D7722" s="82"/>
      <c r="E7722" s="94"/>
      <c r="F7722" s="84"/>
      <c r="G7722" s="95" t="s">
        <v>246</v>
      </c>
      <c r="H7722" s="69"/>
      <c r="I7722" s="208"/>
      <c r="J7722" s="76"/>
      <c r="K7722" s="88"/>
      <c r="N7722" s="18"/>
      <c r="P7722" s="4"/>
      <c r="Q7722" s="4"/>
      <c r="R7722" s="4"/>
      <c r="S7722" s="21"/>
      <c r="T7722" s="21"/>
      <c r="V7722" s="89"/>
      <c r="Z7722" s="73"/>
      <c r="AA7722" s="73"/>
      <c r="AB7722" s="4"/>
      <c r="AC7722" s="74"/>
      <c r="AD7722" s="75"/>
      <c r="AE7722" s="75"/>
      <c r="AF7722" s="76"/>
      <c r="AJ7722" s="90"/>
      <c r="AK7722" s="18"/>
      <c r="AL7722" s="18"/>
      <c r="AT7722" s="18"/>
      <c r="AU7722" s="91"/>
    </row>
    <row r="7723" ht="12.0" customHeight="1">
      <c r="A7723" s="97">
        <v>2701041.0</v>
      </c>
      <c r="B7723" s="92" t="s">
        <v>8077</v>
      </c>
      <c r="C7723" s="93"/>
      <c r="D7723" s="82">
        <v>268.62</v>
      </c>
      <c r="E7723" s="94"/>
      <c r="F7723" s="84">
        <f t="shared" ref="F7723:F7734" si="676">D7723*1.22</f>
        <v>327.7164</v>
      </c>
      <c r="G7723" s="95" t="s">
        <v>246</v>
      </c>
      <c r="H7723" s="69"/>
      <c r="I7723" s="208"/>
      <c r="J7723" s="76"/>
      <c r="K7723" s="88"/>
      <c r="N7723" s="18"/>
      <c r="P7723" s="4">
        <v>166.0</v>
      </c>
      <c r="Q7723" s="4"/>
      <c r="R7723" s="4"/>
      <c r="S7723" s="21"/>
      <c r="T7723" s="21"/>
      <c r="V7723" s="89"/>
      <c r="Z7723" s="73"/>
      <c r="AA7723" s="73">
        <v>0.0</v>
      </c>
      <c r="AB7723" s="4"/>
      <c r="AC7723" s="74"/>
      <c r="AD7723" s="75"/>
      <c r="AE7723" s="75"/>
      <c r="AF7723" s="76"/>
      <c r="AJ7723" s="90"/>
      <c r="AK7723" s="18"/>
      <c r="AL7723" s="18"/>
      <c r="AT7723" s="18"/>
      <c r="AU7723" s="91"/>
    </row>
    <row r="7724" ht="12.0" customHeight="1">
      <c r="A7724" s="97">
        <v>2701053.0</v>
      </c>
      <c r="B7724" s="92" t="s">
        <v>8078</v>
      </c>
      <c r="C7724" s="93"/>
      <c r="D7724" s="82">
        <v>268.62</v>
      </c>
      <c r="E7724" s="94"/>
      <c r="F7724" s="84">
        <f t="shared" si="676"/>
        <v>327.7164</v>
      </c>
      <c r="G7724" s="95" t="s">
        <v>246</v>
      </c>
      <c r="H7724" s="69"/>
      <c r="I7724" s="208"/>
      <c r="J7724" s="76"/>
      <c r="K7724" s="88"/>
      <c r="N7724" s="18"/>
      <c r="P7724" s="4">
        <v>166.0</v>
      </c>
      <c r="Q7724" s="4"/>
      <c r="R7724" s="4"/>
      <c r="S7724" s="21"/>
      <c r="T7724" s="21"/>
      <c r="V7724" s="89"/>
      <c r="Z7724" s="73"/>
      <c r="AA7724" s="73">
        <v>0.0</v>
      </c>
      <c r="AB7724" s="4"/>
      <c r="AC7724" s="74"/>
      <c r="AD7724" s="75"/>
      <c r="AE7724" s="75"/>
      <c r="AF7724" s="76"/>
      <c r="AJ7724" s="90"/>
      <c r="AK7724" s="18"/>
      <c r="AL7724" s="18"/>
      <c r="AT7724" s="18"/>
      <c r="AU7724" s="91"/>
    </row>
    <row r="7725" ht="12.0" customHeight="1">
      <c r="A7725" s="97">
        <v>2701017.0</v>
      </c>
      <c r="B7725" s="92" t="s">
        <v>8079</v>
      </c>
      <c r="C7725" s="93"/>
      <c r="D7725" s="82">
        <v>268.62</v>
      </c>
      <c r="E7725" s="94"/>
      <c r="F7725" s="84">
        <f t="shared" si="676"/>
        <v>327.7164</v>
      </c>
      <c r="G7725" s="95" t="s">
        <v>246</v>
      </c>
      <c r="H7725" s="69"/>
      <c r="I7725" s="208"/>
      <c r="J7725" s="76"/>
      <c r="K7725" s="88"/>
      <c r="N7725" s="18"/>
      <c r="P7725" s="4">
        <v>166.0</v>
      </c>
      <c r="Q7725" s="4"/>
      <c r="R7725" s="4"/>
      <c r="S7725" s="21"/>
      <c r="T7725" s="21"/>
      <c r="V7725" s="89"/>
      <c r="Z7725" s="73"/>
      <c r="AA7725" s="73">
        <v>0.0</v>
      </c>
      <c r="AB7725" s="4"/>
      <c r="AC7725" s="74"/>
      <c r="AD7725" s="75"/>
      <c r="AE7725" s="75"/>
      <c r="AF7725" s="76"/>
      <c r="AJ7725" s="90"/>
      <c r="AK7725" s="18"/>
      <c r="AL7725" s="18"/>
      <c r="AT7725" s="18"/>
      <c r="AU7725" s="91"/>
    </row>
    <row r="7726" ht="12.0" customHeight="1">
      <c r="A7726" s="97">
        <v>3502040.0</v>
      </c>
      <c r="B7726" s="92" t="s">
        <v>8080</v>
      </c>
      <c r="C7726" s="93"/>
      <c r="D7726" s="82">
        <v>437.13</v>
      </c>
      <c r="E7726" s="94"/>
      <c r="F7726" s="84">
        <f t="shared" si="676"/>
        <v>533.2986</v>
      </c>
      <c r="G7726" s="95" t="s">
        <v>246</v>
      </c>
      <c r="H7726" s="69"/>
      <c r="I7726" s="208"/>
      <c r="J7726" s="76"/>
      <c r="K7726" s="88"/>
      <c r="N7726" s="18"/>
      <c r="P7726" s="4">
        <v>166.0</v>
      </c>
      <c r="Q7726" s="4"/>
      <c r="R7726" s="4"/>
      <c r="S7726" s="21"/>
      <c r="T7726" s="21"/>
      <c r="V7726" s="89"/>
      <c r="Z7726" s="73"/>
      <c r="AA7726" s="73">
        <v>14.999508535106969</v>
      </c>
      <c r="AB7726" s="4"/>
      <c r="AC7726" s="74"/>
      <c r="AD7726" s="75"/>
      <c r="AE7726" s="75"/>
      <c r="AF7726" s="76"/>
      <c r="AJ7726" s="90"/>
      <c r="AK7726" s="18"/>
      <c r="AL7726" s="18"/>
      <c r="AT7726" s="18"/>
      <c r="AU7726" s="91"/>
    </row>
    <row r="7727" ht="12.0" customHeight="1">
      <c r="A7727" s="97">
        <v>3502039.0</v>
      </c>
      <c r="B7727" s="92" t="s">
        <v>8081</v>
      </c>
      <c r="C7727" s="93"/>
      <c r="D7727" s="82">
        <v>437.13</v>
      </c>
      <c r="E7727" s="94"/>
      <c r="F7727" s="84">
        <f t="shared" si="676"/>
        <v>533.2986</v>
      </c>
      <c r="G7727" s="95" t="s">
        <v>246</v>
      </c>
      <c r="H7727" s="69"/>
      <c r="I7727" s="208"/>
      <c r="J7727" s="76"/>
      <c r="K7727" s="88"/>
      <c r="N7727" s="18"/>
      <c r="P7727" s="4">
        <v>166.0</v>
      </c>
      <c r="Q7727" s="4"/>
      <c r="R7727" s="4"/>
      <c r="S7727" s="21"/>
      <c r="T7727" s="21"/>
      <c r="V7727" s="89"/>
      <c r="Z7727" s="73"/>
      <c r="AA7727" s="73">
        <v>14.999508535106969</v>
      </c>
      <c r="AB7727" s="4"/>
      <c r="AC7727" s="74"/>
      <c r="AD7727" s="75"/>
      <c r="AE7727" s="75"/>
      <c r="AF7727" s="76"/>
      <c r="AJ7727" s="90"/>
      <c r="AK7727" s="18"/>
      <c r="AL7727" s="18"/>
      <c r="AT7727" s="18"/>
      <c r="AU7727" s="91"/>
    </row>
    <row r="7728" ht="12.0" customHeight="1">
      <c r="A7728" s="97">
        <v>3501059.0</v>
      </c>
      <c r="B7728" s="92" t="s">
        <v>8082</v>
      </c>
      <c r="C7728" s="93"/>
      <c r="D7728" s="82">
        <v>389.63</v>
      </c>
      <c r="E7728" s="83" t="s">
        <v>372</v>
      </c>
      <c r="F7728" s="127">
        <f t="shared" si="676"/>
        <v>475.3486</v>
      </c>
      <c r="G7728" s="95" t="s">
        <v>246</v>
      </c>
      <c r="H7728" s="69"/>
      <c r="I7728" s="208"/>
      <c r="J7728" s="76"/>
      <c r="K7728" s="88"/>
      <c r="N7728" s="18"/>
      <c r="P7728" s="4">
        <v>166.0</v>
      </c>
      <c r="Q7728" s="4"/>
      <c r="R7728" s="4"/>
      <c r="S7728" s="21"/>
      <c r="T7728" s="21"/>
      <c r="V7728" s="89"/>
      <c r="Z7728" s="73"/>
      <c r="AA7728" s="73">
        <v>0.0</v>
      </c>
      <c r="AB7728" s="4"/>
      <c r="AC7728" s="74"/>
      <c r="AD7728" s="75"/>
      <c r="AE7728" s="75"/>
      <c r="AF7728" s="76"/>
      <c r="AJ7728" s="90"/>
      <c r="AK7728" s="18"/>
      <c r="AL7728" s="18"/>
      <c r="AM7728" s="209"/>
      <c r="AT7728" s="18"/>
      <c r="AU7728" s="91"/>
    </row>
    <row r="7729" ht="12.0" customHeight="1">
      <c r="A7729" s="97">
        <v>3501060.0</v>
      </c>
      <c r="B7729" s="92" t="s">
        <v>8083</v>
      </c>
      <c r="C7729" s="93"/>
      <c r="D7729" s="82">
        <v>389.63</v>
      </c>
      <c r="E7729" s="94"/>
      <c r="F7729" s="127">
        <f t="shared" si="676"/>
        <v>475.3486</v>
      </c>
      <c r="G7729" s="95" t="s">
        <v>246</v>
      </c>
      <c r="H7729" s="69"/>
      <c r="I7729" s="208"/>
      <c r="J7729" s="76"/>
      <c r="K7729" s="88"/>
      <c r="N7729" s="18"/>
      <c r="P7729" s="4">
        <v>166.0</v>
      </c>
      <c r="Q7729" s="4"/>
      <c r="R7729" s="4"/>
      <c r="S7729" s="21"/>
      <c r="T7729" s="21"/>
      <c r="V7729" s="89"/>
      <c r="Z7729" s="73"/>
      <c r="AA7729" s="73">
        <v>0.0</v>
      </c>
      <c r="AB7729" s="4"/>
      <c r="AC7729" s="74"/>
      <c r="AD7729" s="75"/>
      <c r="AE7729" s="75"/>
      <c r="AF7729" s="76"/>
      <c r="AJ7729" s="90"/>
      <c r="AK7729" s="18"/>
      <c r="AL7729" s="18"/>
      <c r="AM7729" s="209"/>
      <c r="AT7729" s="18"/>
      <c r="AU7729" s="91"/>
    </row>
    <row r="7730" ht="12.0" customHeight="1">
      <c r="A7730" s="97">
        <v>3503066.0</v>
      </c>
      <c r="B7730" s="92" t="s">
        <v>8084</v>
      </c>
      <c r="C7730" s="93"/>
      <c r="D7730" s="82">
        <v>418.66</v>
      </c>
      <c r="E7730" s="83" t="s">
        <v>245</v>
      </c>
      <c r="F7730" s="127">
        <f t="shared" si="676"/>
        <v>510.7652</v>
      </c>
      <c r="G7730" s="95" t="s">
        <v>246</v>
      </c>
      <c r="H7730" s="69"/>
      <c r="I7730" s="208"/>
      <c r="J7730" s="76"/>
      <c r="K7730" s="88"/>
      <c r="N7730" s="18"/>
      <c r="P7730" s="4">
        <v>166.0</v>
      </c>
      <c r="Q7730" s="4"/>
      <c r="R7730" s="4"/>
      <c r="S7730" s="21"/>
      <c r="T7730" s="21"/>
      <c r="V7730" s="89"/>
      <c r="Z7730" s="73"/>
      <c r="AA7730" s="73">
        <v>0.0</v>
      </c>
      <c r="AB7730" s="4"/>
      <c r="AC7730" s="74"/>
      <c r="AD7730" s="75"/>
      <c r="AE7730" s="75"/>
      <c r="AF7730" s="76"/>
      <c r="AJ7730" s="90"/>
      <c r="AK7730" s="18"/>
      <c r="AL7730" s="18"/>
      <c r="AM7730" s="209"/>
      <c r="AT7730" s="18"/>
      <c r="AU7730" s="91"/>
    </row>
    <row r="7731" ht="12.0" customHeight="1">
      <c r="A7731" s="115">
        <v>3401063.0</v>
      </c>
      <c r="B7731" s="92" t="s">
        <v>8085</v>
      </c>
      <c r="C7731" s="93"/>
      <c r="D7731" s="82">
        <v>2065.53</v>
      </c>
      <c r="E7731" s="83" t="s">
        <v>372</v>
      </c>
      <c r="F7731" s="127">
        <f t="shared" si="676"/>
        <v>2519.9466</v>
      </c>
      <c r="G7731" s="95" t="s">
        <v>246</v>
      </c>
      <c r="H7731" s="69"/>
      <c r="I7731" s="208"/>
      <c r="J7731" s="76"/>
      <c r="K7731" s="88"/>
      <c r="N7731" s="18"/>
      <c r="P7731" s="4">
        <v>165.0</v>
      </c>
      <c r="Q7731" s="4"/>
      <c r="R7731" s="4"/>
      <c r="S7731" s="21"/>
      <c r="T7731" s="21"/>
      <c r="V7731" s="89"/>
      <c r="Z7731" s="73"/>
      <c r="AA7731" s="73">
        <v>10.000104167751743</v>
      </c>
      <c r="AB7731" s="4"/>
      <c r="AC7731" s="74"/>
      <c r="AD7731" s="75"/>
      <c r="AE7731" s="75"/>
      <c r="AF7731" s="76"/>
      <c r="AJ7731" s="90"/>
      <c r="AK7731" s="18"/>
      <c r="AL7731" s="18"/>
      <c r="AT7731" s="18"/>
      <c r="AU7731" s="91"/>
    </row>
    <row r="7732" ht="12.0" customHeight="1">
      <c r="A7732" s="115">
        <v>3401064.0</v>
      </c>
      <c r="B7732" s="92" t="s">
        <v>8086</v>
      </c>
      <c r="C7732" s="93"/>
      <c r="D7732" s="82">
        <v>2065.53</v>
      </c>
      <c r="E7732" s="83" t="s">
        <v>372</v>
      </c>
      <c r="F7732" s="127">
        <f t="shared" si="676"/>
        <v>2519.9466</v>
      </c>
      <c r="G7732" s="95" t="s">
        <v>246</v>
      </c>
      <c r="H7732" s="69"/>
      <c r="I7732" s="208"/>
      <c r="J7732" s="76"/>
      <c r="K7732" s="88"/>
      <c r="N7732" s="18"/>
      <c r="P7732" s="4">
        <v>165.0</v>
      </c>
      <c r="Q7732" s="4"/>
      <c r="R7732" s="4"/>
      <c r="S7732" s="21"/>
      <c r="T7732" s="21"/>
      <c r="V7732" s="89"/>
      <c r="Z7732" s="73"/>
      <c r="AA7732" s="73">
        <v>10.000126583880814</v>
      </c>
      <c r="AB7732" s="4"/>
      <c r="AC7732" s="74"/>
      <c r="AD7732" s="75"/>
      <c r="AE7732" s="75"/>
      <c r="AF7732" s="76"/>
      <c r="AJ7732" s="90"/>
      <c r="AK7732" s="18"/>
      <c r="AL7732" s="18"/>
      <c r="AT7732" s="18"/>
      <c r="AU7732" s="91"/>
    </row>
    <row r="7733" ht="12.0" customHeight="1">
      <c r="A7733" s="115">
        <v>3401065.0</v>
      </c>
      <c r="B7733" s="92" t="s">
        <v>8087</v>
      </c>
      <c r="C7733" s="93"/>
      <c r="D7733" s="82">
        <v>2271.5</v>
      </c>
      <c r="E7733" s="94" t="s">
        <v>372</v>
      </c>
      <c r="F7733" s="127">
        <f t="shared" si="676"/>
        <v>2771.23</v>
      </c>
      <c r="G7733" s="95" t="s">
        <v>246</v>
      </c>
      <c r="H7733" s="69"/>
      <c r="I7733" s="208"/>
      <c r="J7733" s="76"/>
      <c r="K7733" s="88"/>
      <c r="N7733" s="18"/>
      <c r="P7733" s="4">
        <v>165.0</v>
      </c>
      <c r="Q7733" s="4"/>
      <c r="R7733" s="4"/>
      <c r="S7733" s="21"/>
      <c r="T7733" s="21"/>
      <c r="V7733" s="89"/>
      <c r="Z7733" s="73"/>
      <c r="AA7733" s="73">
        <v>10.0001190490363</v>
      </c>
      <c r="AB7733" s="4"/>
      <c r="AC7733" s="74"/>
      <c r="AD7733" s="75"/>
      <c r="AE7733" s="75"/>
      <c r="AF7733" s="76"/>
      <c r="AJ7733" s="90"/>
      <c r="AK7733" s="18"/>
      <c r="AL7733" s="18"/>
      <c r="AT7733" s="18"/>
      <c r="AU7733" s="91"/>
    </row>
    <row r="7734" ht="12.0" customHeight="1">
      <c r="A7734" s="115">
        <v>3401062.0</v>
      </c>
      <c r="B7734" s="92" t="s">
        <v>8088</v>
      </c>
      <c r="C7734" s="93"/>
      <c r="D7734" s="82">
        <v>2271.5</v>
      </c>
      <c r="E7734" s="83" t="s">
        <v>372</v>
      </c>
      <c r="F7734" s="127">
        <f t="shared" si="676"/>
        <v>2771.23</v>
      </c>
      <c r="G7734" s="95" t="s">
        <v>246</v>
      </c>
      <c r="H7734" s="69"/>
      <c r="I7734" s="208"/>
      <c r="J7734" s="76"/>
      <c r="K7734" s="88"/>
      <c r="N7734" s="18"/>
      <c r="P7734" s="4">
        <v>165.0</v>
      </c>
      <c r="Q7734" s="4"/>
      <c r="R7734" s="4"/>
      <c r="S7734" s="21"/>
      <c r="T7734" s="21"/>
      <c r="V7734" s="89"/>
      <c r="Z7734" s="73"/>
      <c r="AA7734" s="73">
        <v>10.0001190490363</v>
      </c>
      <c r="AB7734" s="4"/>
      <c r="AC7734" s="74"/>
      <c r="AD7734" s="75"/>
      <c r="AE7734" s="75"/>
      <c r="AF7734" s="76"/>
      <c r="AJ7734" s="90"/>
      <c r="AK7734" s="18"/>
      <c r="AL7734" s="18"/>
      <c r="AT7734" s="18"/>
      <c r="AU7734" s="91"/>
    </row>
    <row r="7735" ht="12.0" customHeight="1">
      <c r="A7735" s="97"/>
      <c r="B7735" s="92" t="s">
        <v>7896</v>
      </c>
      <c r="C7735" s="93"/>
      <c r="D7735" s="82"/>
      <c r="E7735" s="94"/>
      <c r="F7735" s="84"/>
      <c r="G7735" s="95" t="s">
        <v>246</v>
      </c>
      <c r="H7735" s="69"/>
      <c r="I7735" s="208"/>
      <c r="J7735" s="76"/>
      <c r="K7735" s="88"/>
      <c r="N7735" s="18"/>
      <c r="P7735" s="4"/>
      <c r="Q7735" s="4"/>
      <c r="R7735" s="4"/>
      <c r="S7735" s="21"/>
      <c r="T7735" s="21"/>
      <c r="V7735" s="89"/>
      <c r="Z7735" s="73"/>
      <c r="AA7735" s="73"/>
      <c r="AB7735" s="4"/>
      <c r="AC7735" s="74"/>
      <c r="AD7735" s="75"/>
      <c r="AE7735" s="75"/>
      <c r="AF7735" s="76"/>
      <c r="AJ7735" s="90"/>
      <c r="AK7735" s="18"/>
      <c r="AL7735" s="18"/>
      <c r="AT7735" s="18"/>
      <c r="AU7735" s="91"/>
    </row>
    <row r="7736" ht="12.0" customHeight="1">
      <c r="A7736" s="97">
        <v>2701057.0</v>
      </c>
      <c r="B7736" s="92" t="s">
        <v>8041</v>
      </c>
      <c r="C7736" s="93"/>
      <c r="D7736" s="82">
        <v>234.07</v>
      </c>
      <c r="E7736" s="94"/>
      <c r="F7736" s="84">
        <f t="shared" ref="F7736:F7760" si="677">D7736*1.22</f>
        <v>285.5654</v>
      </c>
      <c r="G7736" s="95" t="s">
        <v>246</v>
      </c>
      <c r="H7736" s="69"/>
      <c r="I7736" s="208"/>
      <c r="J7736" s="76"/>
      <c r="K7736" s="88"/>
      <c r="N7736" s="18"/>
      <c r="P7736" s="4">
        <v>166.0</v>
      </c>
      <c r="Q7736" s="4"/>
      <c r="R7736" s="4"/>
      <c r="S7736" s="21"/>
      <c r="T7736" s="21"/>
      <c r="V7736" s="89"/>
      <c r="Z7736" s="73"/>
      <c r="AA7736" s="73">
        <v>0.0</v>
      </c>
      <c r="AB7736" s="4"/>
      <c r="AC7736" s="74"/>
      <c r="AD7736" s="75"/>
      <c r="AE7736" s="75"/>
      <c r="AF7736" s="76"/>
      <c r="AJ7736" s="90"/>
      <c r="AK7736" s="18"/>
      <c r="AL7736" s="18"/>
      <c r="AT7736" s="18"/>
      <c r="AU7736" s="91"/>
    </row>
    <row r="7737" ht="12.0" customHeight="1">
      <c r="A7737" s="97">
        <v>2701047.0</v>
      </c>
      <c r="B7737" s="92" t="s">
        <v>8042</v>
      </c>
      <c r="C7737" s="93"/>
      <c r="D7737" s="82">
        <v>245.78</v>
      </c>
      <c r="E7737" s="94" t="s">
        <v>245</v>
      </c>
      <c r="F7737" s="84">
        <f t="shared" si="677"/>
        <v>299.8516</v>
      </c>
      <c r="G7737" s="95" t="s">
        <v>246</v>
      </c>
      <c r="H7737" s="69"/>
      <c r="I7737" s="208"/>
      <c r="J7737" s="76"/>
      <c r="K7737" s="88"/>
      <c r="N7737" s="18"/>
      <c r="P7737" s="4">
        <v>166.0</v>
      </c>
      <c r="Q7737" s="4"/>
      <c r="R7737" s="4"/>
      <c r="S7737" s="21"/>
      <c r="T7737" s="21"/>
      <c r="V7737" s="89"/>
      <c r="Z7737" s="73"/>
      <c r="AA7737" s="73">
        <v>0.0</v>
      </c>
      <c r="AB7737" s="4"/>
      <c r="AC7737" s="74"/>
      <c r="AD7737" s="75"/>
      <c r="AE7737" s="75"/>
      <c r="AF7737" s="76"/>
      <c r="AJ7737" s="90"/>
      <c r="AK7737" s="18"/>
      <c r="AL7737" s="18"/>
      <c r="AT7737" s="18"/>
      <c r="AU7737" s="91"/>
    </row>
    <row r="7738" ht="12.0" customHeight="1">
      <c r="A7738" s="97">
        <v>2701019.0</v>
      </c>
      <c r="B7738" s="92" t="s">
        <v>8043</v>
      </c>
      <c r="C7738" s="93"/>
      <c r="D7738" s="82">
        <v>245.78</v>
      </c>
      <c r="E7738" s="94" t="s">
        <v>245</v>
      </c>
      <c r="F7738" s="84">
        <f t="shared" si="677"/>
        <v>299.8516</v>
      </c>
      <c r="G7738" s="95" t="s">
        <v>246</v>
      </c>
      <c r="H7738" s="69"/>
      <c r="I7738" s="208"/>
      <c r="J7738" s="76"/>
      <c r="K7738" s="88"/>
      <c r="N7738" s="18"/>
      <c r="P7738" s="4">
        <v>166.0</v>
      </c>
      <c r="Q7738" s="4"/>
      <c r="R7738" s="4"/>
      <c r="S7738" s="21"/>
      <c r="T7738" s="21"/>
      <c r="V7738" s="89"/>
      <c r="Z7738" s="73"/>
      <c r="AA7738" s="73">
        <v>0.0</v>
      </c>
      <c r="AB7738" s="4"/>
      <c r="AC7738" s="74"/>
      <c r="AD7738" s="75"/>
      <c r="AE7738" s="75"/>
      <c r="AF7738" s="76"/>
      <c r="AJ7738" s="90"/>
      <c r="AK7738" s="18"/>
      <c r="AL7738" s="18"/>
      <c r="AT7738" s="18"/>
      <c r="AU7738" s="91"/>
    </row>
    <row r="7739" ht="12.0" customHeight="1">
      <c r="A7739" s="97">
        <v>3503030.0</v>
      </c>
      <c r="B7739" s="92" t="s">
        <v>8044</v>
      </c>
      <c r="C7739" s="93"/>
      <c r="D7739" s="82">
        <v>364.6</v>
      </c>
      <c r="E7739" s="83" t="s">
        <v>372</v>
      </c>
      <c r="F7739" s="127">
        <f t="shared" si="677"/>
        <v>444.812</v>
      </c>
      <c r="G7739" s="95" t="s">
        <v>246</v>
      </c>
      <c r="H7739" s="69"/>
      <c r="I7739" s="208"/>
      <c r="J7739" s="76"/>
      <c r="K7739" s="88"/>
      <c r="N7739" s="18"/>
      <c r="P7739" s="4">
        <v>166.0</v>
      </c>
      <c r="Q7739" s="4"/>
      <c r="R7739" s="4"/>
      <c r="S7739" s="21"/>
      <c r="T7739" s="21"/>
      <c r="V7739" s="89"/>
      <c r="Z7739" s="73"/>
      <c r="AA7739" s="73">
        <v>0.0</v>
      </c>
      <c r="AB7739" s="4"/>
      <c r="AC7739" s="74"/>
      <c r="AD7739" s="75"/>
      <c r="AE7739" s="75"/>
      <c r="AF7739" s="76"/>
      <c r="AJ7739" s="90"/>
      <c r="AK7739" s="18"/>
      <c r="AL7739" s="18"/>
      <c r="AM7739" s="209"/>
      <c r="AT7739" s="18"/>
      <c r="AU7739" s="91"/>
    </row>
    <row r="7740" ht="12.0" customHeight="1">
      <c r="A7740" s="97">
        <v>3503031.0</v>
      </c>
      <c r="B7740" s="92" t="s">
        <v>8045</v>
      </c>
      <c r="C7740" s="93"/>
      <c r="D7740" s="82">
        <v>364.5</v>
      </c>
      <c r="E7740" s="83" t="s">
        <v>245</v>
      </c>
      <c r="F7740" s="127">
        <f t="shared" si="677"/>
        <v>444.69</v>
      </c>
      <c r="G7740" s="95" t="s">
        <v>246</v>
      </c>
      <c r="H7740" s="69"/>
      <c r="I7740" s="208"/>
      <c r="J7740" s="76"/>
      <c r="K7740" s="88"/>
      <c r="N7740" s="18"/>
      <c r="P7740" s="4">
        <v>166.0</v>
      </c>
      <c r="Q7740" s="4"/>
      <c r="R7740" s="4"/>
      <c r="S7740" s="21"/>
      <c r="T7740" s="21"/>
      <c r="V7740" s="89"/>
      <c r="Z7740" s="73"/>
      <c r="AA7740" s="73">
        <v>0.0</v>
      </c>
      <c r="AB7740" s="4"/>
      <c r="AC7740" s="74"/>
      <c r="AD7740" s="75"/>
      <c r="AE7740" s="75"/>
      <c r="AF7740" s="76"/>
      <c r="AJ7740" s="90"/>
      <c r="AK7740" s="18"/>
      <c r="AL7740" s="18"/>
      <c r="AM7740" s="209"/>
      <c r="AT7740" s="18"/>
      <c r="AU7740" s="91"/>
    </row>
    <row r="7741" ht="12.0" customHeight="1">
      <c r="A7741" s="97">
        <v>3503032.0</v>
      </c>
      <c r="B7741" s="92" t="s">
        <v>8046</v>
      </c>
      <c r="C7741" s="93"/>
      <c r="D7741" s="82">
        <v>364.6</v>
      </c>
      <c r="E7741" s="83" t="s">
        <v>245</v>
      </c>
      <c r="F7741" s="127">
        <f t="shared" si="677"/>
        <v>444.812</v>
      </c>
      <c r="G7741" s="95" t="s">
        <v>246</v>
      </c>
      <c r="H7741" s="69"/>
      <c r="I7741" s="208"/>
      <c r="J7741" s="76"/>
      <c r="K7741" s="88"/>
      <c r="N7741" s="18"/>
      <c r="P7741" s="4">
        <v>166.0</v>
      </c>
      <c r="Q7741" s="4"/>
      <c r="R7741" s="4"/>
      <c r="S7741" s="21"/>
      <c r="T7741" s="21"/>
      <c r="V7741" s="89"/>
      <c r="Z7741" s="73"/>
      <c r="AA7741" s="73">
        <v>0.0</v>
      </c>
      <c r="AB7741" s="4"/>
      <c r="AC7741" s="74"/>
      <c r="AD7741" s="75"/>
      <c r="AE7741" s="75"/>
      <c r="AF7741" s="76"/>
      <c r="AJ7741" s="90"/>
      <c r="AK7741" s="18"/>
      <c r="AL7741" s="18"/>
      <c r="AM7741" s="209"/>
      <c r="AT7741" s="18"/>
      <c r="AU7741" s="91"/>
    </row>
    <row r="7742" ht="12.0" customHeight="1">
      <c r="A7742" s="97">
        <v>3503033.0</v>
      </c>
      <c r="B7742" s="92" t="s">
        <v>8047</v>
      </c>
      <c r="C7742" s="93"/>
      <c r="D7742" s="82">
        <v>364.6</v>
      </c>
      <c r="E7742" s="83" t="s">
        <v>245</v>
      </c>
      <c r="F7742" s="127">
        <f t="shared" si="677"/>
        <v>444.812</v>
      </c>
      <c r="G7742" s="95" t="s">
        <v>246</v>
      </c>
      <c r="H7742" s="69"/>
      <c r="I7742" s="208"/>
      <c r="J7742" s="76"/>
      <c r="K7742" s="88"/>
      <c r="N7742" s="18"/>
      <c r="P7742" s="4">
        <v>166.0</v>
      </c>
      <c r="Q7742" s="4"/>
      <c r="R7742" s="4"/>
      <c r="S7742" s="21"/>
      <c r="T7742" s="21"/>
      <c r="V7742" s="89"/>
      <c r="Z7742" s="73"/>
      <c r="AA7742" s="73">
        <v>0.0</v>
      </c>
      <c r="AB7742" s="4"/>
      <c r="AC7742" s="74"/>
      <c r="AD7742" s="75"/>
      <c r="AE7742" s="75"/>
      <c r="AF7742" s="76"/>
      <c r="AJ7742" s="90"/>
      <c r="AK7742" s="18"/>
      <c r="AL7742" s="18"/>
      <c r="AM7742" s="209"/>
      <c r="AT7742" s="18"/>
      <c r="AU7742" s="91"/>
    </row>
    <row r="7743" ht="12.0" customHeight="1">
      <c r="A7743" s="97">
        <v>3503034.0</v>
      </c>
      <c r="B7743" s="92" t="s">
        <v>8048</v>
      </c>
      <c r="C7743" s="93"/>
      <c r="D7743" s="82">
        <v>364.6</v>
      </c>
      <c r="E7743" s="83" t="s">
        <v>245</v>
      </c>
      <c r="F7743" s="127">
        <f t="shared" si="677"/>
        <v>444.812</v>
      </c>
      <c r="G7743" s="95" t="s">
        <v>246</v>
      </c>
      <c r="H7743" s="69"/>
      <c r="I7743" s="208"/>
      <c r="J7743" s="76"/>
      <c r="K7743" s="88"/>
      <c r="N7743" s="18"/>
      <c r="P7743" s="4">
        <v>166.0</v>
      </c>
      <c r="Q7743" s="4"/>
      <c r="R7743" s="4"/>
      <c r="S7743" s="21"/>
      <c r="T7743" s="21"/>
      <c r="V7743" s="89"/>
      <c r="Z7743" s="73"/>
      <c r="AA7743" s="73">
        <v>0.0</v>
      </c>
      <c r="AB7743" s="4"/>
      <c r="AC7743" s="74"/>
      <c r="AD7743" s="75"/>
      <c r="AE7743" s="75"/>
      <c r="AF7743" s="76"/>
      <c r="AJ7743" s="90"/>
      <c r="AK7743" s="18"/>
      <c r="AL7743" s="18"/>
      <c r="AM7743" s="209"/>
      <c r="AT7743" s="18"/>
      <c r="AU7743" s="91"/>
    </row>
    <row r="7744" ht="12.0" customHeight="1">
      <c r="A7744" s="97">
        <v>3503075.0</v>
      </c>
      <c r="B7744" s="92" t="s">
        <v>8049</v>
      </c>
      <c r="C7744" s="93"/>
      <c r="D7744" s="82">
        <v>364.6</v>
      </c>
      <c r="E7744" s="83" t="s">
        <v>245</v>
      </c>
      <c r="F7744" s="127">
        <f t="shared" si="677"/>
        <v>444.812</v>
      </c>
      <c r="G7744" s="95" t="s">
        <v>246</v>
      </c>
      <c r="H7744" s="69"/>
      <c r="I7744" s="208"/>
      <c r="J7744" s="76"/>
      <c r="K7744" s="88"/>
      <c r="N7744" s="18"/>
      <c r="P7744" s="4">
        <v>166.0</v>
      </c>
      <c r="Q7744" s="4"/>
      <c r="R7744" s="4"/>
      <c r="S7744" s="21"/>
      <c r="T7744" s="21"/>
      <c r="V7744" s="89"/>
      <c r="Z7744" s="73"/>
      <c r="AA7744" s="73">
        <v>0.0</v>
      </c>
      <c r="AB7744" s="4"/>
      <c r="AC7744" s="74"/>
      <c r="AD7744" s="75"/>
      <c r="AE7744" s="75"/>
      <c r="AF7744" s="76"/>
      <c r="AJ7744" s="90"/>
      <c r="AK7744" s="18"/>
      <c r="AL7744" s="18"/>
      <c r="AM7744" s="209"/>
      <c r="AT7744" s="18"/>
      <c r="AU7744" s="91"/>
    </row>
    <row r="7745" ht="12.0" customHeight="1">
      <c r="A7745" s="97">
        <v>3503035.0</v>
      </c>
      <c r="B7745" s="92" t="s">
        <v>8050</v>
      </c>
      <c r="C7745" s="93"/>
      <c r="D7745" s="82">
        <v>364.6</v>
      </c>
      <c r="E7745" s="83" t="s">
        <v>245</v>
      </c>
      <c r="F7745" s="127">
        <f t="shared" si="677"/>
        <v>444.812</v>
      </c>
      <c r="G7745" s="95" t="s">
        <v>246</v>
      </c>
      <c r="H7745" s="69"/>
      <c r="I7745" s="208"/>
      <c r="J7745" s="76"/>
      <c r="K7745" s="88"/>
      <c r="N7745" s="18"/>
      <c r="P7745" s="4">
        <v>166.0</v>
      </c>
      <c r="Q7745" s="4"/>
      <c r="R7745" s="4"/>
      <c r="S7745" s="21"/>
      <c r="T7745" s="21"/>
      <c r="V7745" s="89"/>
      <c r="Z7745" s="73"/>
      <c r="AA7745" s="73">
        <v>0.0</v>
      </c>
      <c r="AB7745" s="4"/>
      <c r="AC7745" s="74"/>
      <c r="AD7745" s="75"/>
      <c r="AE7745" s="75"/>
      <c r="AF7745" s="76"/>
      <c r="AJ7745" s="90"/>
      <c r="AK7745" s="18"/>
      <c r="AL7745" s="18"/>
      <c r="AM7745" s="209"/>
      <c r="AT7745" s="18"/>
      <c r="AU7745" s="91"/>
    </row>
    <row r="7746" ht="12.0" customHeight="1">
      <c r="A7746" s="97">
        <v>3503036.0</v>
      </c>
      <c r="B7746" s="92" t="s">
        <v>8051</v>
      </c>
      <c r="C7746" s="93"/>
      <c r="D7746" s="82">
        <v>364.6</v>
      </c>
      <c r="E7746" s="83" t="s">
        <v>245</v>
      </c>
      <c r="F7746" s="127">
        <f t="shared" si="677"/>
        <v>444.812</v>
      </c>
      <c r="G7746" s="95" t="s">
        <v>246</v>
      </c>
      <c r="H7746" s="69"/>
      <c r="I7746" s="208"/>
      <c r="J7746" s="76"/>
      <c r="K7746" s="88"/>
      <c r="N7746" s="18"/>
      <c r="P7746" s="4">
        <v>166.0</v>
      </c>
      <c r="Q7746" s="4"/>
      <c r="R7746" s="4"/>
      <c r="S7746" s="21"/>
      <c r="T7746" s="21"/>
      <c r="V7746" s="89"/>
      <c r="Z7746" s="73"/>
      <c r="AA7746" s="73">
        <v>0.0</v>
      </c>
      <c r="AB7746" s="4"/>
      <c r="AC7746" s="74"/>
      <c r="AD7746" s="75"/>
      <c r="AE7746" s="75"/>
      <c r="AF7746" s="76"/>
      <c r="AJ7746" s="90"/>
      <c r="AK7746" s="18"/>
      <c r="AL7746" s="18"/>
      <c r="AM7746" s="209"/>
      <c r="AT7746" s="18"/>
      <c r="AU7746" s="91"/>
    </row>
    <row r="7747" ht="12.0" customHeight="1">
      <c r="A7747" s="97">
        <v>3502016.0</v>
      </c>
      <c r="B7747" s="92" t="s">
        <v>8052</v>
      </c>
      <c r="C7747" s="93"/>
      <c r="D7747" s="82">
        <v>472.12</v>
      </c>
      <c r="E7747" s="83" t="s">
        <v>372</v>
      </c>
      <c r="F7747" s="127">
        <f t="shared" si="677"/>
        <v>575.9864</v>
      </c>
      <c r="G7747" s="95" t="s">
        <v>246</v>
      </c>
      <c r="H7747" s="69"/>
      <c r="I7747" s="208"/>
      <c r="J7747" s="76"/>
      <c r="K7747" s="88"/>
      <c r="N7747" s="18"/>
      <c r="P7747" s="4">
        <v>166.0</v>
      </c>
      <c r="Q7747" s="4"/>
      <c r="R7747" s="4"/>
      <c r="S7747" s="21"/>
      <c r="T7747" s="21"/>
      <c r="V7747" s="89"/>
      <c r="Z7747" s="73"/>
      <c r="AA7747" s="73">
        <v>0.0</v>
      </c>
      <c r="AB7747" s="4"/>
      <c r="AC7747" s="74"/>
      <c r="AD7747" s="75"/>
      <c r="AE7747" s="75"/>
      <c r="AF7747" s="76"/>
      <c r="AJ7747" s="90"/>
      <c r="AK7747" s="18"/>
      <c r="AL7747" s="18"/>
      <c r="AM7747" s="209"/>
      <c r="AT7747" s="18"/>
      <c r="AU7747" s="91"/>
    </row>
    <row r="7748" ht="12.0" customHeight="1">
      <c r="A7748" s="97">
        <v>3502017.0</v>
      </c>
      <c r="B7748" s="92" t="s">
        <v>8053</v>
      </c>
      <c r="C7748" s="93"/>
      <c r="D7748" s="82">
        <v>619.66</v>
      </c>
      <c r="E7748" s="94"/>
      <c r="F7748" s="84">
        <f t="shared" si="677"/>
        <v>755.9852</v>
      </c>
      <c r="G7748" s="95" t="s">
        <v>246</v>
      </c>
      <c r="H7748" s="69"/>
      <c r="I7748" s="208"/>
      <c r="J7748" s="76"/>
      <c r="K7748" s="88"/>
      <c r="N7748" s="18"/>
      <c r="P7748" s="4">
        <v>166.0</v>
      </c>
      <c r="Q7748" s="4"/>
      <c r="R7748" s="4"/>
      <c r="S7748" s="21"/>
      <c r="T7748" s="21"/>
      <c r="V7748" s="89"/>
      <c r="Z7748" s="73"/>
      <c r="AA7748" s="73">
        <v>15.000231128368696</v>
      </c>
      <c r="AB7748" s="4"/>
      <c r="AC7748" s="74"/>
      <c r="AD7748" s="75"/>
      <c r="AE7748" s="75"/>
      <c r="AF7748" s="76"/>
      <c r="AJ7748" s="90"/>
      <c r="AK7748" s="18"/>
      <c r="AL7748" s="18"/>
      <c r="AT7748" s="18"/>
      <c r="AU7748" s="91"/>
    </row>
    <row r="7749" ht="12.0" customHeight="1">
      <c r="A7749" s="97">
        <v>3502018.0</v>
      </c>
      <c r="B7749" s="92" t="s">
        <v>8054</v>
      </c>
      <c r="C7749" s="93"/>
      <c r="D7749" s="82">
        <v>472.12</v>
      </c>
      <c r="E7749" s="83" t="s">
        <v>245</v>
      </c>
      <c r="F7749" s="127">
        <f t="shared" si="677"/>
        <v>575.9864</v>
      </c>
      <c r="G7749" s="95" t="s">
        <v>246</v>
      </c>
      <c r="H7749" s="69"/>
      <c r="I7749" s="208"/>
      <c r="J7749" s="76"/>
      <c r="K7749" s="88"/>
      <c r="N7749" s="18"/>
      <c r="P7749" s="4">
        <v>166.0</v>
      </c>
      <c r="Q7749" s="4"/>
      <c r="R7749" s="4"/>
      <c r="S7749" s="21"/>
      <c r="T7749" s="21"/>
      <c r="V7749" s="89"/>
      <c r="Z7749" s="73"/>
      <c r="AA7749" s="73">
        <v>0.0</v>
      </c>
      <c r="AB7749" s="4"/>
      <c r="AC7749" s="74"/>
      <c r="AD7749" s="75"/>
      <c r="AE7749" s="75"/>
      <c r="AF7749" s="76"/>
      <c r="AJ7749" s="90"/>
      <c r="AK7749" s="18"/>
      <c r="AL7749" s="18"/>
      <c r="AM7749" s="209"/>
      <c r="AT7749" s="18"/>
      <c r="AU7749" s="91"/>
    </row>
    <row r="7750" ht="12.0" customHeight="1">
      <c r="A7750" s="97">
        <v>3501031.0</v>
      </c>
      <c r="B7750" s="92" t="s">
        <v>8055</v>
      </c>
      <c r="C7750" s="93"/>
      <c r="D7750" s="82">
        <v>461.41</v>
      </c>
      <c r="E7750" s="83" t="s">
        <v>372</v>
      </c>
      <c r="F7750" s="127">
        <f t="shared" si="677"/>
        <v>562.9202</v>
      </c>
      <c r="G7750" s="95" t="s">
        <v>246</v>
      </c>
      <c r="H7750" s="69"/>
      <c r="I7750" s="208"/>
      <c r="J7750" s="76"/>
      <c r="K7750" s="88"/>
      <c r="N7750" s="18"/>
      <c r="P7750" s="4">
        <v>166.0</v>
      </c>
      <c r="Q7750" s="4"/>
      <c r="R7750" s="4"/>
      <c r="S7750" s="21"/>
      <c r="T7750" s="21"/>
      <c r="V7750" s="89"/>
      <c r="Z7750" s="73"/>
      <c r="AA7750" s="73">
        <v>0.0</v>
      </c>
      <c r="AB7750" s="4"/>
      <c r="AC7750" s="74"/>
      <c r="AD7750" s="75"/>
      <c r="AE7750" s="75"/>
      <c r="AF7750" s="76"/>
      <c r="AJ7750" s="90"/>
      <c r="AK7750" s="18"/>
      <c r="AL7750" s="18"/>
      <c r="AM7750" s="209"/>
      <c r="AT7750" s="18"/>
      <c r="AU7750" s="91"/>
    </row>
    <row r="7751" ht="12.0" customHeight="1">
      <c r="A7751" s="97">
        <v>3501032.0</v>
      </c>
      <c r="B7751" s="92" t="s">
        <v>8056</v>
      </c>
      <c r="C7751" s="93"/>
      <c r="D7751" s="82">
        <v>461.41</v>
      </c>
      <c r="E7751" s="83" t="s">
        <v>245</v>
      </c>
      <c r="F7751" s="127">
        <f t="shared" si="677"/>
        <v>562.9202</v>
      </c>
      <c r="G7751" s="95" t="s">
        <v>246</v>
      </c>
      <c r="H7751" s="69"/>
      <c r="I7751" s="208"/>
      <c r="J7751" s="76"/>
      <c r="K7751" s="88"/>
      <c r="N7751" s="18"/>
      <c r="P7751" s="4">
        <v>166.0</v>
      </c>
      <c r="Q7751" s="4"/>
      <c r="R7751" s="4"/>
      <c r="S7751" s="21"/>
      <c r="T7751" s="21"/>
      <c r="V7751" s="89"/>
      <c r="Z7751" s="73"/>
      <c r="AA7751" s="73">
        <v>0.0</v>
      </c>
      <c r="AB7751" s="4"/>
      <c r="AC7751" s="74"/>
      <c r="AD7751" s="75"/>
      <c r="AE7751" s="75"/>
      <c r="AF7751" s="76"/>
      <c r="AJ7751" s="90"/>
      <c r="AK7751" s="18"/>
      <c r="AL7751" s="18"/>
      <c r="AM7751" s="209"/>
      <c r="AT7751" s="18"/>
      <c r="AU7751" s="91"/>
    </row>
    <row r="7752" ht="12.0" customHeight="1">
      <c r="A7752" s="97">
        <v>3501033.0</v>
      </c>
      <c r="B7752" s="92" t="s">
        <v>8057</v>
      </c>
      <c r="C7752" s="93"/>
      <c r="D7752" s="82">
        <v>461.41</v>
      </c>
      <c r="E7752" s="94"/>
      <c r="F7752" s="127">
        <f t="shared" si="677"/>
        <v>562.9202</v>
      </c>
      <c r="G7752" s="95" t="s">
        <v>246</v>
      </c>
      <c r="H7752" s="69"/>
      <c r="I7752" s="208"/>
      <c r="J7752" s="76"/>
      <c r="K7752" s="88"/>
      <c r="N7752" s="18"/>
      <c r="P7752" s="4">
        <v>166.0</v>
      </c>
      <c r="Q7752" s="4"/>
      <c r="R7752" s="4"/>
      <c r="S7752" s="21"/>
      <c r="T7752" s="21"/>
      <c r="V7752" s="89"/>
      <c r="Z7752" s="73"/>
      <c r="AA7752" s="73">
        <v>0.0</v>
      </c>
      <c r="AB7752" s="4"/>
      <c r="AC7752" s="74"/>
      <c r="AD7752" s="75"/>
      <c r="AE7752" s="75"/>
      <c r="AF7752" s="76"/>
      <c r="AJ7752" s="90"/>
      <c r="AK7752" s="18"/>
      <c r="AL7752" s="18"/>
      <c r="AM7752" s="209"/>
      <c r="AT7752" s="18"/>
      <c r="AU7752" s="91"/>
    </row>
    <row r="7753" ht="12.0" customHeight="1">
      <c r="A7753" s="97">
        <v>3501034.0</v>
      </c>
      <c r="B7753" s="92" t="s">
        <v>8058</v>
      </c>
      <c r="C7753" s="93"/>
      <c r="D7753" s="82">
        <v>461.41</v>
      </c>
      <c r="E7753" s="94"/>
      <c r="F7753" s="127">
        <f t="shared" si="677"/>
        <v>562.9202</v>
      </c>
      <c r="G7753" s="95" t="s">
        <v>246</v>
      </c>
      <c r="H7753" s="69"/>
      <c r="I7753" s="208"/>
      <c r="J7753" s="76"/>
      <c r="K7753" s="88"/>
      <c r="N7753" s="18"/>
      <c r="P7753" s="4">
        <v>166.0</v>
      </c>
      <c r="Q7753" s="4"/>
      <c r="R7753" s="4"/>
      <c r="S7753" s="21"/>
      <c r="T7753" s="21"/>
      <c r="V7753" s="89"/>
      <c r="Z7753" s="73"/>
      <c r="AA7753" s="73">
        <v>0.0</v>
      </c>
      <c r="AB7753" s="4"/>
      <c r="AC7753" s="74"/>
      <c r="AD7753" s="75"/>
      <c r="AE7753" s="75"/>
      <c r="AF7753" s="76"/>
      <c r="AJ7753" s="90"/>
      <c r="AK7753" s="18"/>
      <c r="AL7753" s="18"/>
      <c r="AM7753" s="209"/>
      <c r="AT7753" s="18"/>
      <c r="AU7753" s="91"/>
    </row>
    <row r="7754" ht="12.0" customHeight="1">
      <c r="A7754" s="97">
        <v>3501035.0</v>
      </c>
      <c r="B7754" s="92" t="s">
        <v>8059</v>
      </c>
      <c r="C7754" s="93"/>
      <c r="D7754" s="82">
        <v>461.41</v>
      </c>
      <c r="E7754" s="83" t="s">
        <v>245</v>
      </c>
      <c r="F7754" s="127">
        <f t="shared" si="677"/>
        <v>562.9202</v>
      </c>
      <c r="G7754" s="95" t="s">
        <v>246</v>
      </c>
      <c r="H7754" s="69"/>
      <c r="I7754" s="208"/>
      <c r="J7754" s="76"/>
      <c r="K7754" s="88"/>
      <c r="N7754" s="18"/>
      <c r="P7754" s="4">
        <v>166.0</v>
      </c>
      <c r="Q7754" s="4"/>
      <c r="R7754" s="4"/>
      <c r="S7754" s="21"/>
      <c r="T7754" s="21"/>
      <c r="V7754" s="89"/>
      <c r="Z7754" s="73"/>
      <c r="AA7754" s="73">
        <v>0.0</v>
      </c>
      <c r="AB7754" s="4"/>
      <c r="AC7754" s="74"/>
      <c r="AD7754" s="75"/>
      <c r="AE7754" s="75"/>
      <c r="AF7754" s="76"/>
      <c r="AJ7754" s="90"/>
      <c r="AK7754" s="18"/>
      <c r="AL7754" s="18"/>
      <c r="AM7754" s="209"/>
      <c r="AT7754" s="18"/>
      <c r="AU7754" s="91"/>
    </row>
    <row r="7755" ht="12.0" customHeight="1">
      <c r="A7755" s="97">
        <v>3501036.0</v>
      </c>
      <c r="B7755" s="92" t="s">
        <v>8060</v>
      </c>
      <c r="C7755" s="93"/>
      <c r="D7755" s="82">
        <v>461.41</v>
      </c>
      <c r="E7755" s="94"/>
      <c r="F7755" s="127">
        <f t="shared" si="677"/>
        <v>562.9202</v>
      </c>
      <c r="G7755" s="95" t="s">
        <v>246</v>
      </c>
      <c r="H7755" s="69"/>
      <c r="I7755" s="208"/>
      <c r="J7755" s="76"/>
      <c r="K7755" s="88"/>
      <c r="N7755" s="18"/>
      <c r="P7755" s="4">
        <v>166.0</v>
      </c>
      <c r="Q7755" s="4"/>
      <c r="R7755" s="4"/>
      <c r="S7755" s="21"/>
      <c r="T7755" s="21"/>
      <c r="V7755" s="89"/>
      <c r="Z7755" s="73"/>
      <c r="AA7755" s="73">
        <v>0.0</v>
      </c>
      <c r="AB7755" s="4"/>
      <c r="AC7755" s="74"/>
      <c r="AD7755" s="75"/>
      <c r="AE7755" s="75"/>
      <c r="AF7755" s="76"/>
      <c r="AJ7755" s="90"/>
      <c r="AK7755" s="18"/>
      <c r="AL7755" s="18"/>
      <c r="AM7755" s="209"/>
      <c r="AT7755" s="18"/>
      <c r="AU7755" s="91"/>
    </row>
    <row r="7756" ht="12.0" customHeight="1">
      <c r="A7756" s="97">
        <v>3501037.0</v>
      </c>
      <c r="B7756" s="92" t="s">
        <v>8061</v>
      </c>
      <c r="C7756" s="93"/>
      <c r="D7756" s="82">
        <v>461.41</v>
      </c>
      <c r="E7756" s="83" t="s">
        <v>245</v>
      </c>
      <c r="F7756" s="127">
        <f t="shared" si="677"/>
        <v>562.9202</v>
      </c>
      <c r="G7756" s="95" t="s">
        <v>246</v>
      </c>
      <c r="H7756" s="69"/>
      <c r="I7756" s="208"/>
      <c r="J7756" s="76"/>
      <c r="K7756" s="88"/>
      <c r="N7756" s="18"/>
      <c r="P7756" s="4">
        <v>166.0</v>
      </c>
      <c r="Q7756" s="4"/>
      <c r="R7756" s="4"/>
      <c r="S7756" s="21"/>
      <c r="T7756" s="21"/>
      <c r="V7756" s="89"/>
      <c r="Z7756" s="73"/>
      <c r="AA7756" s="73">
        <v>0.0</v>
      </c>
      <c r="AB7756" s="4"/>
      <c r="AC7756" s="74"/>
      <c r="AD7756" s="75"/>
      <c r="AE7756" s="75"/>
      <c r="AF7756" s="76"/>
      <c r="AJ7756" s="90"/>
      <c r="AK7756" s="18"/>
      <c r="AL7756" s="18"/>
      <c r="AM7756" s="209"/>
      <c r="AT7756" s="18"/>
      <c r="AU7756" s="91"/>
    </row>
    <row r="7757" ht="12.0" customHeight="1">
      <c r="A7757" s="97">
        <v>3503027.0</v>
      </c>
      <c r="B7757" s="92" t="s">
        <v>8062</v>
      </c>
      <c r="C7757" s="93"/>
      <c r="D7757" s="82">
        <v>364.6</v>
      </c>
      <c r="E7757" s="83" t="s">
        <v>245</v>
      </c>
      <c r="F7757" s="127">
        <f t="shared" si="677"/>
        <v>444.812</v>
      </c>
      <c r="G7757" s="95" t="s">
        <v>246</v>
      </c>
      <c r="H7757" s="69"/>
      <c r="I7757" s="208"/>
      <c r="J7757" s="76"/>
      <c r="K7757" s="88"/>
      <c r="N7757" s="18"/>
      <c r="P7757" s="4">
        <v>166.0</v>
      </c>
      <c r="Q7757" s="4"/>
      <c r="R7757" s="4"/>
      <c r="S7757" s="21"/>
      <c r="T7757" s="21"/>
      <c r="V7757" s="89"/>
      <c r="Z7757" s="73"/>
      <c r="AA7757" s="73">
        <v>0.0</v>
      </c>
      <c r="AB7757" s="4"/>
      <c r="AC7757" s="74"/>
      <c r="AD7757" s="75"/>
      <c r="AE7757" s="75"/>
      <c r="AF7757" s="76"/>
      <c r="AJ7757" s="90"/>
      <c r="AK7757" s="18"/>
      <c r="AL7757" s="18"/>
      <c r="AM7757" s="209"/>
      <c r="AT7757" s="18"/>
      <c r="AU7757" s="91"/>
    </row>
    <row r="7758" ht="12.0" customHeight="1">
      <c r="A7758" s="97">
        <v>3503028.0</v>
      </c>
      <c r="B7758" s="92" t="s">
        <v>8063</v>
      </c>
      <c r="C7758" s="93"/>
      <c r="D7758" s="82">
        <v>364.6</v>
      </c>
      <c r="E7758" s="83" t="s">
        <v>245</v>
      </c>
      <c r="F7758" s="127">
        <f t="shared" si="677"/>
        <v>444.812</v>
      </c>
      <c r="G7758" s="95" t="s">
        <v>246</v>
      </c>
      <c r="H7758" s="69"/>
      <c r="I7758" s="208"/>
      <c r="J7758" s="76"/>
      <c r="K7758" s="88"/>
      <c r="N7758" s="18"/>
      <c r="P7758" s="4">
        <v>166.0</v>
      </c>
      <c r="Q7758" s="4"/>
      <c r="R7758" s="4"/>
      <c r="S7758" s="21"/>
      <c r="T7758" s="21"/>
      <c r="V7758" s="89"/>
      <c r="Z7758" s="73"/>
      <c r="AA7758" s="73">
        <v>0.0</v>
      </c>
      <c r="AB7758" s="4"/>
      <c r="AC7758" s="74"/>
      <c r="AD7758" s="75"/>
      <c r="AE7758" s="75"/>
      <c r="AF7758" s="76"/>
      <c r="AJ7758" s="90"/>
      <c r="AK7758" s="18"/>
      <c r="AL7758" s="18"/>
      <c r="AM7758" s="209"/>
      <c r="AT7758" s="18"/>
      <c r="AU7758" s="91"/>
    </row>
    <row r="7759" ht="12.0" customHeight="1">
      <c r="A7759" s="97">
        <v>3503029.0</v>
      </c>
      <c r="B7759" s="92" t="s">
        <v>8064</v>
      </c>
      <c r="C7759" s="93"/>
      <c r="D7759" s="82">
        <v>364.6</v>
      </c>
      <c r="E7759" s="83" t="s">
        <v>245</v>
      </c>
      <c r="F7759" s="127">
        <f t="shared" si="677"/>
        <v>444.812</v>
      </c>
      <c r="G7759" s="95" t="s">
        <v>246</v>
      </c>
      <c r="H7759" s="69"/>
      <c r="I7759" s="208"/>
      <c r="J7759" s="76"/>
      <c r="K7759" s="88"/>
      <c r="N7759" s="18"/>
      <c r="P7759" s="4">
        <v>166.0</v>
      </c>
      <c r="Q7759" s="4"/>
      <c r="R7759" s="4"/>
      <c r="S7759" s="21"/>
      <c r="T7759" s="21"/>
      <c r="V7759" s="89"/>
      <c r="Z7759" s="73"/>
      <c r="AA7759" s="73">
        <v>0.0</v>
      </c>
      <c r="AB7759" s="4"/>
      <c r="AC7759" s="74"/>
      <c r="AD7759" s="75"/>
      <c r="AE7759" s="75"/>
      <c r="AF7759" s="76"/>
      <c r="AJ7759" s="90"/>
      <c r="AK7759" s="18"/>
      <c r="AL7759" s="18"/>
      <c r="AM7759" s="209"/>
      <c r="AT7759" s="18"/>
      <c r="AU7759" s="91"/>
    </row>
    <row r="7760" ht="12.0" customHeight="1">
      <c r="A7760" s="115">
        <v>3401074.0</v>
      </c>
      <c r="B7760" s="92" t="s">
        <v>8089</v>
      </c>
      <c r="C7760" s="93"/>
      <c r="D7760" s="82">
        <v>2271.5</v>
      </c>
      <c r="E7760" s="83" t="s">
        <v>372</v>
      </c>
      <c r="F7760" s="127">
        <f t="shared" si="677"/>
        <v>2771.23</v>
      </c>
      <c r="G7760" s="95" t="s">
        <v>246</v>
      </c>
      <c r="H7760" s="69"/>
      <c r="I7760" s="208"/>
      <c r="J7760" s="76"/>
      <c r="K7760" s="88"/>
      <c r="N7760" s="18"/>
      <c r="P7760" s="4">
        <v>165.0</v>
      </c>
      <c r="Q7760" s="4"/>
      <c r="R7760" s="4"/>
      <c r="S7760" s="21"/>
      <c r="T7760" s="21"/>
      <c r="V7760" s="89"/>
      <c r="Z7760" s="73"/>
      <c r="AA7760" s="73">
        <v>9.999957939188477</v>
      </c>
      <c r="AB7760" s="4"/>
      <c r="AC7760" s="74"/>
      <c r="AD7760" s="75"/>
      <c r="AE7760" s="75"/>
      <c r="AF7760" s="76"/>
      <c r="AJ7760" s="90"/>
      <c r="AK7760" s="18"/>
      <c r="AL7760" s="18"/>
      <c r="AT7760" s="18"/>
      <c r="AU7760" s="91"/>
    </row>
    <row r="7761" ht="12.0" customHeight="1">
      <c r="A7761" s="97"/>
      <c r="B7761" s="92" t="s">
        <v>7896</v>
      </c>
      <c r="C7761" s="93"/>
      <c r="D7761" s="82"/>
      <c r="E7761" s="94"/>
      <c r="F7761" s="84"/>
      <c r="G7761" s="95" t="s">
        <v>246</v>
      </c>
      <c r="H7761" s="69"/>
      <c r="I7761" s="208"/>
      <c r="J7761" s="76"/>
      <c r="K7761" s="88"/>
      <c r="N7761" s="18"/>
      <c r="P7761" s="4"/>
      <c r="Q7761" s="4"/>
      <c r="R7761" s="4"/>
      <c r="S7761" s="21"/>
      <c r="T7761" s="21"/>
      <c r="V7761" s="89"/>
      <c r="Z7761" s="73"/>
      <c r="AA7761" s="73"/>
      <c r="AB7761" s="4"/>
      <c r="AC7761" s="74"/>
      <c r="AD7761" s="75"/>
      <c r="AE7761" s="75"/>
      <c r="AF7761" s="76"/>
      <c r="AJ7761" s="90"/>
      <c r="AK7761" s="18"/>
      <c r="AL7761" s="18"/>
      <c r="AT7761" s="18"/>
      <c r="AU7761" s="91"/>
    </row>
    <row r="7762" ht="12.0" customHeight="1">
      <c r="A7762" s="97">
        <v>2701028.0</v>
      </c>
      <c r="B7762" s="92" t="s">
        <v>8071</v>
      </c>
      <c r="C7762" s="93"/>
      <c r="D7762" s="82">
        <v>265.74</v>
      </c>
      <c r="E7762" s="94"/>
      <c r="F7762" s="84">
        <f t="shared" ref="F7762:F7767" si="678">D7762*1.22</f>
        <v>324.2028</v>
      </c>
      <c r="G7762" s="95" t="s">
        <v>246</v>
      </c>
      <c r="H7762" s="69"/>
      <c r="I7762" s="208"/>
      <c r="J7762" s="76"/>
      <c r="K7762" s="88"/>
      <c r="N7762" s="18"/>
      <c r="P7762" s="4">
        <v>166.0</v>
      </c>
      <c r="Q7762" s="4"/>
      <c r="R7762" s="4"/>
      <c r="S7762" s="21"/>
      <c r="T7762" s="21"/>
      <c r="V7762" s="89"/>
      <c r="Z7762" s="73"/>
      <c r="AA7762" s="73">
        <v>0.0</v>
      </c>
      <c r="AB7762" s="4"/>
      <c r="AC7762" s="74"/>
      <c r="AD7762" s="75"/>
      <c r="AE7762" s="75"/>
      <c r="AF7762" s="76"/>
      <c r="AJ7762" s="90"/>
      <c r="AK7762" s="18"/>
      <c r="AL7762" s="18"/>
      <c r="AT7762" s="18"/>
      <c r="AU7762" s="91"/>
    </row>
    <row r="7763" ht="12.0" customHeight="1">
      <c r="A7763" s="97">
        <v>2701029.0</v>
      </c>
      <c r="B7763" s="92" t="s">
        <v>8072</v>
      </c>
      <c r="C7763" s="93"/>
      <c r="D7763" s="82">
        <v>260.07</v>
      </c>
      <c r="E7763" s="94" t="s">
        <v>372</v>
      </c>
      <c r="F7763" s="84">
        <f t="shared" si="678"/>
        <v>317.2854</v>
      </c>
      <c r="G7763" s="95" t="s">
        <v>246</v>
      </c>
      <c r="H7763" s="69"/>
      <c r="I7763" s="208"/>
      <c r="J7763" s="76"/>
      <c r="K7763" s="88"/>
      <c r="N7763" s="18"/>
      <c r="P7763" s="4">
        <v>166.0</v>
      </c>
      <c r="Q7763" s="4"/>
      <c r="R7763" s="4"/>
      <c r="S7763" s="21"/>
      <c r="T7763" s="21"/>
      <c r="V7763" s="89"/>
      <c r="Z7763" s="73"/>
      <c r="AA7763" s="73">
        <v>0.0</v>
      </c>
      <c r="AB7763" s="4"/>
      <c r="AC7763" s="74"/>
      <c r="AD7763" s="75"/>
      <c r="AE7763" s="75"/>
      <c r="AF7763" s="76"/>
      <c r="AJ7763" s="90"/>
      <c r="AK7763" s="18"/>
      <c r="AL7763" s="18"/>
      <c r="AT7763" s="18"/>
      <c r="AU7763" s="91"/>
    </row>
    <row r="7764" ht="12.0" customHeight="1">
      <c r="A7764" s="97">
        <v>2701052.0</v>
      </c>
      <c r="B7764" s="92" t="s">
        <v>8073</v>
      </c>
      <c r="C7764" s="93"/>
      <c r="D7764" s="82">
        <v>274.54</v>
      </c>
      <c r="E7764" s="94"/>
      <c r="F7764" s="84">
        <f t="shared" si="678"/>
        <v>334.9388</v>
      </c>
      <c r="G7764" s="95" t="s">
        <v>246</v>
      </c>
      <c r="H7764" s="69"/>
      <c r="I7764" s="208"/>
      <c r="J7764" s="76"/>
      <c r="K7764" s="88"/>
      <c r="N7764" s="18"/>
      <c r="P7764" s="4">
        <v>166.0</v>
      </c>
      <c r="Q7764" s="4"/>
      <c r="R7764" s="4"/>
      <c r="S7764" s="21"/>
      <c r="T7764" s="21"/>
      <c r="V7764" s="89"/>
      <c r="Z7764" s="73"/>
      <c r="AA7764" s="73">
        <v>0.0</v>
      </c>
      <c r="AB7764" s="4"/>
      <c r="AC7764" s="74"/>
      <c r="AD7764" s="75"/>
      <c r="AE7764" s="75"/>
      <c r="AF7764" s="76"/>
      <c r="AJ7764" s="90"/>
      <c r="AK7764" s="18"/>
      <c r="AL7764" s="18"/>
      <c r="AT7764" s="18"/>
      <c r="AU7764" s="91"/>
    </row>
    <row r="7765" ht="12.0" customHeight="1">
      <c r="A7765" s="97">
        <v>2701060.0</v>
      </c>
      <c r="B7765" s="92" t="s">
        <v>8074</v>
      </c>
      <c r="C7765" s="93"/>
      <c r="D7765" s="82">
        <v>260.07</v>
      </c>
      <c r="E7765" s="94"/>
      <c r="F7765" s="84">
        <f t="shared" si="678"/>
        <v>317.2854</v>
      </c>
      <c r="G7765" s="95" t="s">
        <v>246</v>
      </c>
      <c r="H7765" s="69"/>
      <c r="I7765" s="208"/>
      <c r="J7765" s="76"/>
      <c r="K7765" s="88"/>
      <c r="N7765" s="18"/>
      <c r="P7765" s="4">
        <v>166.0</v>
      </c>
      <c r="Q7765" s="4"/>
      <c r="R7765" s="4"/>
      <c r="S7765" s="21"/>
      <c r="T7765" s="21"/>
      <c r="V7765" s="89"/>
      <c r="Z7765" s="73"/>
      <c r="AA7765" s="73">
        <v>0.0</v>
      </c>
      <c r="AB7765" s="4"/>
      <c r="AC7765" s="74"/>
      <c r="AD7765" s="75"/>
      <c r="AE7765" s="75"/>
      <c r="AF7765" s="76"/>
      <c r="AJ7765" s="90"/>
      <c r="AK7765" s="18"/>
      <c r="AL7765" s="18"/>
      <c r="AT7765" s="18"/>
      <c r="AU7765" s="91"/>
    </row>
    <row r="7766" ht="12.0" customHeight="1">
      <c r="A7766" s="97">
        <v>3503065.0</v>
      </c>
      <c r="B7766" s="92" t="s">
        <v>8075</v>
      </c>
      <c r="C7766" s="93"/>
      <c r="D7766" s="82">
        <v>376.27</v>
      </c>
      <c r="E7766" s="94" t="s">
        <v>372</v>
      </c>
      <c r="F7766" s="127">
        <f t="shared" si="678"/>
        <v>459.0494</v>
      </c>
      <c r="G7766" s="95" t="s">
        <v>246</v>
      </c>
      <c r="H7766" s="69"/>
      <c r="I7766" s="208"/>
      <c r="J7766" s="76"/>
      <c r="K7766" s="88"/>
      <c r="N7766" s="18"/>
      <c r="P7766" s="4">
        <v>166.0</v>
      </c>
      <c r="Q7766" s="4"/>
      <c r="R7766" s="4"/>
      <c r="S7766" s="21"/>
      <c r="T7766" s="21"/>
      <c r="V7766" s="89"/>
      <c r="Z7766" s="73"/>
      <c r="AA7766" s="73">
        <v>0.0</v>
      </c>
      <c r="AB7766" s="4"/>
      <c r="AC7766" s="74"/>
      <c r="AD7766" s="75"/>
      <c r="AE7766" s="75"/>
      <c r="AF7766" s="76"/>
      <c r="AJ7766" s="90"/>
      <c r="AK7766" s="18"/>
      <c r="AL7766" s="18"/>
      <c r="AM7766" s="209"/>
      <c r="AT7766" s="18"/>
      <c r="AU7766" s="91"/>
    </row>
    <row r="7767" ht="12.0" customHeight="1">
      <c r="A7767" s="115">
        <v>3401042.0</v>
      </c>
      <c r="B7767" s="92" t="s">
        <v>8090</v>
      </c>
      <c r="C7767" s="93"/>
      <c r="D7767" s="82">
        <v>939.4</v>
      </c>
      <c r="E7767" s="94" t="s">
        <v>245</v>
      </c>
      <c r="F7767" s="127">
        <f t="shared" si="678"/>
        <v>1146.068</v>
      </c>
      <c r="G7767" s="95" t="s">
        <v>246</v>
      </c>
      <c r="H7767" s="69"/>
      <c r="I7767" s="208"/>
      <c r="J7767" s="76"/>
      <c r="K7767" s="88"/>
      <c r="N7767" s="18"/>
      <c r="P7767" s="4">
        <v>165.0</v>
      </c>
      <c r="Q7767" s="4"/>
      <c r="R7767" s="4"/>
      <c r="S7767" s="21"/>
      <c r="T7767" s="21"/>
      <c r="V7767" s="89"/>
      <c r="Z7767" s="73"/>
      <c r="AA7767" s="73">
        <v>9.999684870639399</v>
      </c>
      <c r="AB7767" s="4"/>
      <c r="AC7767" s="74"/>
      <c r="AD7767" s="75"/>
      <c r="AE7767" s="75"/>
      <c r="AF7767" s="76"/>
      <c r="AJ7767" s="90"/>
      <c r="AK7767" s="18"/>
      <c r="AL7767" s="18"/>
      <c r="AT7767" s="18"/>
      <c r="AU7767" s="91"/>
    </row>
    <row r="7768" ht="12.0" customHeight="1">
      <c r="A7768" s="97"/>
      <c r="B7768" s="92" t="s">
        <v>7896</v>
      </c>
      <c r="C7768" s="93"/>
      <c r="D7768" s="82"/>
      <c r="E7768" s="94"/>
      <c r="F7768" s="84"/>
      <c r="G7768" s="95" t="s">
        <v>246</v>
      </c>
      <c r="H7768" s="69"/>
      <c r="I7768" s="208"/>
      <c r="J7768" s="76"/>
      <c r="K7768" s="88"/>
      <c r="N7768" s="18"/>
      <c r="P7768" s="4"/>
      <c r="Q7768" s="4"/>
      <c r="R7768" s="4"/>
      <c r="S7768" s="21"/>
      <c r="T7768" s="21"/>
      <c r="V7768" s="89"/>
      <c r="Z7768" s="73"/>
      <c r="AA7768" s="73"/>
      <c r="AB7768" s="4"/>
      <c r="AC7768" s="74"/>
      <c r="AD7768" s="75"/>
      <c r="AE7768" s="75"/>
      <c r="AF7768" s="76"/>
      <c r="AJ7768" s="90"/>
      <c r="AK7768" s="18"/>
      <c r="AL7768" s="18"/>
      <c r="AT7768" s="18"/>
      <c r="AU7768" s="91"/>
    </row>
    <row r="7769" ht="12.0" customHeight="1">
      <c r="A7769" s="97">
        <v>2701063.0</v>
      </c>
      <c r="B7769" s="92" t="s">
        <v>8091</v>
      </c>
      <c r="C7769" s="93"/>
      <c r="D7769" s="82">
        <v>178.23</v>
      </c>
      <c r="E7769" s="94" t="s">
        <v>245</v>
      </c>
      <c r="F7769" s="84">
        <f t="shared" ref="F7769:F7795" si="679">D7769*1.22</f>
        <v>217.4406</v>
      </c>
      <c r="G7769" s="95" t="s">
        <v>246</v>
      </c>
      <c r="H7769" s="69"/>
      <c r="I7769" s="208"/>
      <c r="J7769" s="76"/>
      <c r="K7769" s="88"/>
      <c r="N7769" s="18"/>
      <c r="P7769" s="4">
        <v>166.0</v>
      </c>
      <c r="Q7769" s="4"/>
      <c r="R7769" s="4"/>
      <c r="S7769" s="21"/>
      <c r="T7769" s="21"/>
      <c r="V7769" s="89"/>
      <c r="Z7769" s="73"/>
      <c r="AA7769" s="73">
        <v>0.0</v>
      </c>
      <c r="AB7769" s="4"/>
      <c r="AC7769" s="74"/>
      <c r="AD7769" s="75"/>
      <c r="AE7769" s="75"/>
      <c r="AF7769" s="76"/>
      <c r="AJ7769" s="90"/>
      <c r="AK7769" s="18"/>
      <c r="AL7769" s="18"/>
      <c r="AT7769" s="18"/>
      <c r="AU7769" s="91"/>
    </row>
    <row r="7770" ht="12.0" customHeight="1">
      <c r="A7770" s="97">
        <v>2701050.0</v>
      </c>
      <c r="B7770" s="92" t="s">
        <v>8092</v>
      </c>
      <c r="C7770" s="93"/>
      <c r="D7770" s="82">
        <v>187.14</v>
      </c>
      <c r="E7770" s="94" t="s">
        <v>245</v>
      </c>
      <c r="F7770" s="84">
        <f t="shared" si="679"/>
        <v>228.3108</v>
      </c>
      <c r="G7770" s="95" t="s">
        <v>246</v>
      </c>
      <c r="H7770" s="69"/>
      <c r="I7770" s="208"/>
      <c r="J7770" s="76"/>
      <c r="K7770" s="88"/>
      <c r="N7770" s="18"/>
      <c r="P7770" s="4">
        <v>166.0</v>
      </c>
      <c r="Q7770" s="4"/>
      <c r="R7770" s="4"/>
      <c r="S7770" s="21"/>
      <c r="T7770" s="21"/>
      <c r="V7770" s="89"/>
      <c r="Z7770" s="73"/>
      <c r="AA7770" s="73">
        <v>0.0</v>
      </c>
      <c r="AB7770" s="4"/>
      <c r="AC7770" s="74"/>
      <c r="AD7770" s="75"/>
      <c r="AE7770" s="75"/>
      <c r="AF7770" s="76"/>
      <c r="AJ7770" s="90"/>
      <c r="AK7770" s="18"/>
      <c r="AL7770" s="18"/>
      <c r="AT7770" s="18"/>
      <c r="AU7770" s="91"/>
    </row>
    <row r="7771" ht="12.0" customHeight="1">
      <c r="A7771" s="97">
        <v>2701042.0</v>
      </c>
      <c r="B7771" s="92" t="s">
        <v>8093</v>
      </c>
      <c r="C7771" s="93"/>
      <c r="D7771" s="82">
        <v>187.14</v>
      </c>
      <c r="E7771" s="94" t="s">
        <v>245</v>
      </c>
      <c r="F7771" s="84">
        <f t="shared" si="679"/>
        <v>228.3108</v>
      </c>
      <c r="G7771" s="95" t="s">
        <v>246</v>
      </c>
      <c r="H7771" s="69"/>
      <c r="I7771" s="208"/>
      <c r="J7771" s="76"/>
      <c r="K7771" s="88"/>
      <c r="N7771" s="18"/>
      <c r="P7771" s="4">
        <v>166.0</v>
      </c>
      <c r="Q7771" s="4"/>
      <c r="R7771" s="4"/>
      <c r="S7771" s="21"/>
      <c r="T7771" s="21"/>
      <c r="V7771" s="89"/>
      <c r="Z7771" s="73"/>
      <c r="AA7771" s="73">
        <v>0.0</v>
      </c>
      <c r="AB7771" s="4"/>
      <c r="AC7771" s="74"/>
      <c r="AD7771" s="75"/>
      <c r="AE7771" s="75"/>
      <c r="AF7771" s="76"/>
      <c r="AJ7771" s="90"/>
      <c r="AK7771" s="18"/>
      <c r="AL7771" s="18"/>
      <c r="AT7771" s="18"/>
      <c r="AU7771" s="91"/>
    </row>
    <row r="7772" ht="12.0" customHeight="1">
      <c r="A7772" s="97">
        <v>2701011.0</v>
      </c>
      <c r="B7772" s="92" t="s">
        <v>8094</v>
      </c>
      <c r="C7772" s="93"/>
      <c r="D7772" s="82">
        <v>187.14</v>
      </c>
      <c r="E7772" s="94" t="s">
        <v>245</v>
      </c>
      <c r="F7772" s="84">
        <f t="shared" si="679"/>
        <v>228.3108</v>
      </c>
      <c r="G7772" s="95" t="s">
        <v>246</v>
      </c>
      <c r="H7772" s="69"/>
      <c r="I7772" s="208"/>
      <c r="J7772" s="76"/>
      <c r="K7772" s="88"/>
      <c r="N7772" s="18"/>
      <c r="P7772" s="4">
        <v>166.0</v>
      </c>
      <c r="Q7772" s="4"/>
      <c r="R7772" s="4"/>
      <c r="S7772" s="21"/>
      <c r="T7772" s="21"/>
      <c r="V7772" s="89"/>
      <c r="Z7772" s="73"/>
      <c r="AA7772" s="73">
        <v>0.0</v>
      </c>
      <c r="AB7772" s="4"/>
      <c r="AC7772" s="74"/>
      <c r="AD7772" s="75"/>
      <c r="AE7772" s="75"/>
      <c r="AF7772" s="76"/>
      <c r="AJ7772" s="90"/>
      <c r="AK7772" s="18"/>
      <c r="AL7772" s="18"/>
      <c r="AT7772" s="18"/>
      <c r="AU7772" s="91"/>
    </row>
    <row r="7773" ht="12.0" customHeight="1">
      <c r="A7773" s="97">
        <v>2701049.0</v>
      </c>
      <c r="B7773" s="92" t="s">
        <v>8095</v>
      </c>
      <c r="C7773" s="93"/>
      <c r="D7773" s="82">
        <v>187.14</v>
      </c>
      <c r="E7773" s="94" t="s">
        <v>245</v>
      </c>
      <c r="F7773" s="84">
        <f t="shared" si="679"/>
        <v>228.3108</v>
      </c>
      <c r="G7773" s="95" t="s">
        <v>246</v>
      </c>
      <c r="H7773" s="69"/>
      <c r="I7773" s="208"/>
      <c r="J7773" s="76"/>
      <c r="K7773" s="88"/>
      <c r="N7773" s="18"/>
      <c r="P7773" s="4">
        <v>166.0</v>
      </c>
      <c r="Q7773" s="4"/>
      <c r="R7773" s="4"/>
      <c r="S7773" s="21"/>
      <c r="T7773" s="21"/>
      <c r="V7773" s="89"/>
      <c r="Z7773" s="73"/>
      <c r="AA7773" s="73">
        <v>0.0</v>
      </c>
      <c r="AB7773" s="4"/>
      <c r="AC7773" s="74"/>
      <c r="AD7773" s="75"/>
      <c r="AE7773" s="75"/>
      <c r="AF7773" s="76"/>
      <c r="AJ7773" s="90"/>
      <c r="AK7773" s="18"/>
      <c r="AL7773" s="18"/>
      <c r="AT7773" s="18"/>
      <c r="AU7773" s="91"/>
    </row>
    <row r="7774" ht="12.0" customHeight="1">
      <c r="A7774" s="97">
        <v>2701007.0</v>
      </c>
      <c r="B7774" s="92" t="s">
        <v>8096</v>
      </c>
      <c r="C7774" s="93"/>
      <c r="D7774" s="82">
        <v>230.86</v>
      </c>
      <c r="E7774" s="94" t="s">
        <v>245</v>
      </c>
      <c r="F7774" s="84">
        <f t="shared" si="679"/>
        <v>281.6492</v>
      </c>
      <c r="G7774" s="95" t="s">
        <v>246</v>
      </c>
      <c r="H7774" s="69"/>
      <c r="I7774" s="208"/>
      <c r="J7774" s="76"/>
      <c r="K7774" s="88"/>
      <c r="N7774" s="18"/>
      <c r="P7774" s="4">
        <v>166.0</v>
      </c>
      <c r="Q7774" s="4"/>
      <c r="R7774" s="4"/>
      <c r="S7774" s="21"/>
      <c r="T7774" s="21"/>
      <c r="V7774" s="89"/>
      <c r="Z7774" s="73"/>
      <c r="AA7774" s="73">
        <v>0.0</v>
      </c>
      <c r="AB7774" s="4"/>
      <c r="AC7774" s="74"/>
      <c r="AD7774" s="75"/>
      <c r="AE7774" s="75"/>
      <c r="AF7774" s="76"/>
      <c r="AJ7774" s="90"/>
      <c r="AK7774" s="18"/>
      <c r="AL7774" s="18"/>
      <c r="AT7774" s="18"/>
      <c r="AU7774" s="91"/>
    </row>
    <row r="7775" ht="12.0" customHeight="1">
      <c r="A7775" s="97">
        <v>2701059.0</v>
      </c>
      <c r="B7775" s="92" t="s">
        <v>8097</v>
      </c>
      <c r="C7775" s="93"/>
      <c r="D7775" s="82">
        <v>187.14</v>
      </c>
      <c r="E7775" s="94" t="s">
        <v>372</v>
      </c>
      <c r="F7775" s="84">
        <f t="shared" si="679"/>
        <v>228.3108</v>
      </c>
      <c r="G7775" s="95" t="s">
        <v>246</v>
      </c>
      <c r="H7775" s="69"/>
      <c r="I7775" s="208"/>
      <c r="J7775" s="76"/>
      <c r="K7775" s="88"/>
      <c r="N7775" s="18"/>
      <c r="P7775" s="4">
        <v>166.0</v>
      </c>
      <c r="Q7775" s="4"/>
      <c r="R7775" s="4"/>
      <c r="S7775" s="21"/>
      <c r="T7775" s="21"/>
      <c r="V7775" s="89"/>
      <c r="Z7775" s="73"/>
      <c r="AA7775" s="73">
        <v>0.0</v>
      </c>
      <c r="AB7775" s="4"/>
      <c r="AC7775" s="74"/>
      <c r="AD7775" s="75"/>
      <c r="AE7775" s="75"/>
      <c r="AF7775" s="76"/>
      <c r="AJ7775" s="90"/>
      <c r="AK7775" s="18"/>
      <c r="AL7775" s="18"/>
      <c r="AT7775" s="18"/>
      <c r="AU7775" s="91"/>
    </row>
    <row r="7776" ht="12.0" customHeight="1">
      <c r="A7776" s="97">
        <v>3503046.0</v>
      </c>
      <c r="B7776" s="92" t="s">
        <v>8098</v>
      </c>
      <c r="C7776" s="93"/>
      <c r="D7776" s="82">
        <v>268.35</v>
      </c>
      <c r="E7776" s="83" t="s">
        <v>245</v>
      </c>
      <c r="F7776" s="127">
        <f t="shared" si="679"/>
        <v>327.387</v>
      </c>
      <c r="G7776" s="95" t="s">
        <v>246</v>
      </c>
      <c r="H7776" s="69"/>
      <c r="I7776" s="208"/>
      <c r="J7776" s="76"/>
      <c r="K7776" s="88"/>
      <c r="N7776" s="18"/>
      <c r="P7776" s="4">
        <v>166.0</v>
      </c>
      <c r="Q7776" s="4"/>
      <c r="R7776" s="4"/>
      <c r="S7776" s="21"/>
      <c r="T7776" s="21"/>
      <c r="V7776" s="89"/>
      <c r="Z7776" s="73"/>
      <c r="AA7776" s="73">
        <v>0.0</v>
      </c>
      <c r="AB7776" s="4"/>
      <c r="AC7776" s="74"/>
      <c r="AD7776" s="75"/>
      <c r="AE7776" s="75"/>
      <c r="AF7776" s="76"/>
      <c r="AJ7776" s="90"/>
      <c r="AK7776" s="18"/>
      <c r="AL7776" s="18"/>
      <c r="AM7776" s="209"/>
      <c r="AT7776" s="18"/>
      <c r="AU7776" s="91"/>
    </row>
    <row r="7777" ht="12.0" customHeight="1">
      <c r="A7777" s="97">
        <v>3503047.0</v>
      </c>
      <c r="B7777" s="92" t="s">
        <v>8099</v>
      </c>
      <c r="C7777" s="93"/>
      <c r="D7777" s="82">
        <v>268.35</v>
      </c>
      <c r="E7777" s="83" t="s">
        <v>245</v>
      </c>
      <c r="F7777" s="127">
        <f t="shared" si="679"/>
        <v>327.387</v>
      </c>
      <c r="G7777" s="95" t="s">
        <v>246</v>
      </c>
      <c r="H7777" s="69"/>
      <c r="I7777" s="208"/>
      <c r="J7777" s="76"/>
      <c r="K7777" s="88"/>
      <c r="N7777" s="18"/>
      <c r="P7777" s="4">
        <v>166.0</v>
      </c>
      <c r="Q7777" s="4"/>
      <c r="R7777" s="4"/>
      <c r="S7777" s="21"/>
      <c r="T7777" s="21"/>
      <c r="V7777" s="89"/>
      <c r="Z7777" s="73"/>
      <c r="AA7777" s="73">
        <v>0.0</v>
      </c>
      <c r="AB7777" s="4"/>
      <c r="AC7777" s="74"/>
      <c r="AD7777" s="75"/>
      <c r="AE7777" s="75"/>
      <c r="AF7777" s="76"/>
      <c r="AJ7777" s="90"/>
      <c r="AK7777" s="18"/>
      <c r="AL7777" s="18"/>
      <c r="AM7777" s="209"/>
      <c r="AT7777" s="18"/>
      <c r="AU7777" s="91"/>
    </row>
    <row r="7778" ht="12.0" customHeight="1">
      <c r="A7778" s="97">
        <v>3503048.0</v>
      </c>
      <c r="B7778" s="92" t="s">
        <v>8100</v>
      </c>
      <c r="C7778" s="93"/>
      <c r="D7778" s="82">
        <v>268.35</v>
      </c>
      <c r="E7778" s="83" t="s">
        <v>245</v>
      </c>
      <c r="F7778" s="127">
        <f t="shared" si="679"/>
        <v>327.387</v>
      </c>
      <c r="G7778" s="95" t="s">
        <v>246</v>
      </c>
      <c r="H7778" s="69"/>
      <c r="I7778" s="208"/>
      <c r="J7778" s="76"/>
      <c r="K7778" s="88"/>
      <c r="N7778" s="18"/>
      <c r="P7778" s="4">
        <v>166.0</v>
      </c>
      <c r="Q7778" s="4"/>
      <c r="R7778" s="4"/>
      <c r="S7778" s="21"/>
      <c r="T7778" s="21"/>
      <c r="V7778" s="89"/>
      <c r="Z7778" s="73"/>
      <c r="AA7778" s="73">
        <v>0.0</v>
      </c>
      <c r="AB7778" s="4"/>
      <c r="AC7778" s="74"/>
      <c r="AD7778" s="75"/>
      <c r="AE7778" s="75"/>
      <c r="AF7778" s="76"/>
      <c r="AJ7778" s="90"/>
      <c r="AK7778" s="18"/>
      <c r="AL7778" s="18"/>
      <c r="AM7778" s="209"/>
      <c r="AT7778" s="18"/>
      <c r="AU7778" s="91"/>
    </row>
    <row r="7779" ht="12.0" customHeight="1">
      <c r="A7779" s="97">
        <v>3503049.0</v>
      </c>
      <c r="B7779" s="92" t="s">
        <v>8101</v>
      </c>
      <c r="C7779" s="93"/>
      <c r="D7779" s="82">
        <v>268.35</v>
      </c>
      <c r="E7779" s="83" t="s">
        <v>245</v>
      </c>
      <c r="F7779" s="127">
        <f t="shared" si="679"/>
        <v>327.387</v>
      </c>
      <c r="G7779" s="95" t="s">
        <v>246</v>
      </c>
      <c r="H7779" s="69"/>
      <c r="I7779" s="208"/>
      <c r="J7779" s="76"/>
      <c r="K7779" s="88"/>
      <c r="N7779" s="18"/>
      <c r="P7779" s="4">
        <v>166.0</v>
      </c>
      <c r="Q7779" s="4"/>
      <c r="R7779" s="4"/>
      <c r="S7779" s="21"/>
      <c r="T7779" s="21"/>
      <c r="V7779" s="89"/>
      <c r="Z7779" s="73"/>
      <c r="AA7779" s="73">
        <v>0.0</v>
      </c>
      <c r="AB7779" s="4"/>
      <c r="AC7779" s="74"/>
      <c r="AD7779" s="75"/>
      <c r="AE7779" s="75"/>
      <c r="AF7779" s="76"/>
      <c r="AJ7779" s="90"/>
      <c r="AK7779" s="18"/>
      <c r="AL7779" s="18"/>
      <c r="AM7779" s="209"/>
      <c r="AT7779" s="18"/>
      <c r="AU7779" s="91"/>
    </row>
    <row r="7780" ht="12.0" customHeight="1">
      <c r="A7780" s="97">
        <v>3503050.0</v>
      </c>
      <c r="B7780" s="92" t="s">
        <v>8102</v>
      </c>
      <c r="C7780" s="93"/>
      <c r="D7780" s="82">
        <v>268.35</v>
      </c>
      <c r="E7780" s="83" t="s">
        <v>245</v>
      </c>
      <c r="F7780" s="127">
        <f t="shared" si="679"/>
        <v>327.387</v>
      </c>
      <c r="G7780" s="95" t="s">
        <v>246</v>
      </c>
      <c r="H7780" s="69"/>
      <c r="I7780" s="208"/>
      <c r="J7780" s="76"/>
      <c r="K7780" s="88"/>
      <c r="N7780" s="18"/>
      <c r="P7780" s="4">
        <v>166.0</v>
      </c>
      <c r="Q7780" s="4"/>
      <c r="R7780" s="4"/>
      <c r="S7780" s="21"/>
      <c r="T7780" s="21"/>
      <c r="V7780" s="89"/>
      <c r="Z7780" s="73"/>
      <c r="AA7780" s="73">
        <v>0.0</v>
      </c>
      <c r="AB7780" s="4"/>
      <c r="AC7780" s="74"/>
      <c r="AD7780" s="75"/>
      <c r="AE7780" s="75"/>
      <c r="AF7780" s="76"/>
      <c r="AJ7780" s="90"/>
      <c r="AK7780" s="18"/>
      <c r="AL7780" s="18"/>
      <c r="AM7780" s="209"/>
      <c r="AT7780" s="18"/>
      <c r="AU7780" s="91"/>
    </row>
    <row r="7781" ht="12.0" customHeight="1">
      <c r="A7781" s="97">
        <v>3503051.0</v>
      </c>
      <c r="B7781" s="92" t="s">
        <v>8103</v>
      </c>
      <c r="C7781" s="93"/>
      <c r="D7781" s="82">
        <v>268.35</v>
      </c>
      <c r="E7781" s="83" t="s">
        <v>245</v>
      </c>
      <c r="F7781" s="127">
        <f t="shared" si="679"/>
        <v>327.387</v>
      </c>
      <c r="G7781" s="95" t="s">
        <v>246</v>
      </c>
      <c r="H7781" s="69"/>
      <c r="I7781" s="208"/>
      <c r="J7781" s="76"/>
      <c r="K7781" s="88"/>
      <c r="N7781" s="18"/>
      <c r="P7781" s="4">
        <v>166.0</v>
      </c>
      <c r="Q7781" s="4"/>
      <c r="R7781" s="4"/>
      <c r="S7781" s="21"/>
      <c r="T7781" s="21"/>
      <c r="V7781" s="89"/>
      <c r="Z7781" s="73"/>
      <c r="AA7781" s="73">
        <v>0.0</v>
      </c>
      <c r="AB7781" s="4"/>
      <c r="AC7781" s="74"/>
      <c r="AD7781" s="75"/>
      <c r="AE7781" s="75"/>
      <c r="AF7781" s="76"/>
      <c r="AJ7781" s="90"/>
      <c r="AK7781" s="18"/>
      <c r="AL7781" s="18"/>
      <c r="AM7781" s="209"/>
      <c r="AT7781" s="18"/>
      <c r="AU7781" s="91"/>
    </row>
    <row r="7782" ht="12.0" customHeight="1">
      <c r="A7782" s="97">
        <v>3503052.0</v>
      </c>
      <c r="B7782" s="92" t="s">
        <v>8104</v>
      </c>
      <c r="C7782" s="93"/>
      <c r="D7782" s="82">
        <v>268.35</v>
      </c>
      <c r="E7782" s="83" t="s">
        <v>245</v>
      </c>
      <c r="F7782" s="127">
        <f t="shared" si="679"/>
        <v>327.387</v>
      </c>
      <c r="G7782" s="95" t="s">
        <v>246</v>
      </c>
      <c r="H7782" s="69"/>
      <c r="I7782" s="208"/>
      <c r="J7782" s="76"/>
      <c r="K7782" s="88"/>
      <c r="N7782" s="18"/>
      <c r="P7782" s="4">
        <v>166.0</v>
      </c>
      <c r="Q7782" s="4"/>
      <c r="R7782" s="4"/>
      <c r="S7782" s="21"/>
      <c r="T7782" s="21"/>
      <c r="V7782" s="89"/>
      <c r="Z7782" s="73"/>
      <c r="AA7782" s="73">
        <v>0.0</v>
      </c>
      <c r="AB7782" s="4"/>
      <c r="AC7782" s="74"/>
      <c r="AD7782" s="75"/>
      <c r="AE7782" s="75"/>
      <c r="AF7782" s="76"/>
      <c r="AJ7782" s="90"/>
      <c r="AK7782" s="18"/>
      <c r="AL7782" s="18"/>
      <c r="AM7782" s="209"/>
      <c r="AT7782" s="18"/>
      <c r="AU7782" s="91"/>
    </row>
    <row r="7783" ht="12.0" customHeight="1">
      <c r="A7783" s="97">
        <v>3503054.0</v>
      </c>
      <c r="B7783" s="92" t="s">
        <v>8105</v>
      </c>
      <c r="C7783" s="93"/>
      <c r="D7783" s="82">
        <v>268.35</v>
      </c>
      <c r="E7783" s="83" t="s">
        <v>245</v>
      </c>
      <c r="F7783" s="127">
        <f t="shared" si="679"/>
        <v>327.387</v>
      </c>
      <c r="G7783" s="95" t="s">
        <v>246</v>
      </c>
      <c r="H7783" s="69"/>
      <c r="I7783" s="208"/>
      <c r="J7783" s="76"/>
      <c r="K7783" s="88"/>
      <c r="N7783" s="18"/>
      <c r="P7783" s="4">
        <v>166.0</v>
      </c>
      <c r="Q7783" s="4"/>
      <c r="R7783" s="4"/>
      <c r="S7783" s="21"/>
      <c r="T7783" s="21"/>
      <c r="V7783" s="89"/>
      <c r="Z7783" s="73"/>
      <c r="AA7783" s="73">
        <v>0.0</v>
      </c>
      <c r="AB7783" s="4"/>
      <c r="AC7783" s="74"/>
      <c r="AD7783" s="75"/>
      <c r="AE7783" s="75"/>
      <c r="AF7783" s="76"/>
      <c r="AJ7783" s="90"/>
      <c r="AK7783" s="18"/>
      <c r="AL7783" s="18"/>
      <c r="AM7783" s="209"/>
      <c r="AT7783" s="18"/>
      <c r="AU7783" s="91"/>
    </row>
    <row r="7784" ht="12.0" customHeight="1">
      <c r="A7784" s="97">
        <v>3502025.0</v>
      </c>
      <c r="B7784" s="92" t="s">
        <v>8106</v>
      </c>
      <c r="C7784" s="93"/>
      <c r="D7784" s="82">
        <v>333.04</v>
      </c>
      <c r="E7784" s="83" t="s">
        <v>245</v>
      </c>
      <c r="F7784" s="127">
        <f t="shared" si="679"/>
        <v>406.3088</v>
      </c>
      <c r="G7784" s="95" t="s">
        <v>246</v>
      </c>
      <c r="H7784" s="69"/>
      <c r="I7784" s="208"/>
      <c r="J7784" s="76"/>
      <c r="K7784" s="88"/>
      <c r="N7784" s="18"/>
      <c r="P7784" s="4">
        <v>166.0</v>
      </c>
      <c r="Q7784" s="4"/>
      <c r="R7784" s="4"/>
      <c r="S7784" s="21"/>
      <c r="T7784" s="21"/>
      <c r="V7784" s="89"/>
      <c r="Z7784" s="73"/>
      <c r="AA7784" s="73">
        <v>0.0</v>
      </c>
      <c r="AB7784" s="4"/>
      <c r="AC7784" s="74"/>
      <c r="AD7784" s="75"/>
      <c r="AE7784" s="75"/>
      <c r="AF7784" s="76"/>
      <c r="AJ7784" s="90"/>
      <c r="AK7784" s="18"/>
      <c r="AL7784" s="18"/>
      <c r="AM7784" s="209"/>
      <c r="AT7784" s="18"/>
      <c r="AU7784" s="91"/>
    </row>
    <row r="7785" ht="12.0" customHeight="1">
      <c r="A7785" s="97">
        <v>3502027.0</v>
      </c>
      <c r="B7785" s="92" t="s">
        <v>8107</v>
      </c>
      <c r="C7785" s="93"/>
      <c r="D7785" s="82">
        <v>333.04</v>
      </c>
      <c r="E7785" s="83" t="s">
        <v>245</v>
      </c>
      <c r="F7785" s="127">
        <f t="shared" si="679"/>
        <v>406.3088</v>
      </c>
      <c r="G7785" s="95" t="s">
        <v>246</v>
      </c>
      <c r="H7785" s="69"/>
      <c r="I7785" s="208"/>
      <c r="J7785" s="76"/>
      <c r="K7785" s="88"/>
      <c r="N7785" s="18"/>
      <c r="P7785" s="4">
        <v>166.0</v>
      </c>
      <c r="Q7785" s="4"/>
      <c r="R7785" s="4"/>
      <c r="S7785" s="21"/>
      <c r="T7785" s="21"/>
      <c r="V7785" s="89"/>
      <c r="Z7785" s="73"/>
      <c r="AA7785" s="73">
        <v>0.0</v>
      </c>
      <c r="AB7785" s="4"/>
      <c r="AC7785" s="74"/>
      <c r="AD7785" s="75"/>
      <c r="AE7785" s="75"/>
      <c r="AF7785" s="76"/>
      <c r="AJ7785" s="90"/>
      <c r="AK7785" s="18"/>
      <c r="AL7785" s="18"/>
      <c r="AM7785" s="209"/>
      <c r="AT7785" s="18"/>
      <c r="AU7785" s="91"/>
    </row>
    <row r="7786" ht="12.0" customHeight="1">
      <c r="A7786" s="97">
        <v>3502029.0</v>
      </c>
      <c r="B7786" s="92" t="s">
        <v>8108</v>
      </c>
      <c r="C7786" s="93"/>
      <c r="D7786" s="82">
        <v>333.04</v>
      </c>
      <c r="E7786" s="83" t="s">
        <v>245</v>
      </c>
      <c r="F7786" s="127">
        <f t="shared" si="679"/>
        <v>406.3088</v>
      </c>
      <c r="G7786" s="95" t="s">
        <v>246</v>
      </c>
      <c r="H7786" s="69"/>
      <c r="I7786" s="208"/>
      <c r="J7786" s="76"/>
      <c r="K7786" s="88"/>
      <c r="N7786" s="18"/>
      <c r="P7786" s="4">
        <v>166.0</v>
      </c>
      <c r="Q7786" s="4"/>
      <c r="R7786" s="4"/>
      <c r="S7786" s="21"/>
      <c r="T7786" s="21"/>
      <c r="V7786" s="89"/>
      <c r="Z7786" s="73"/>
      <c r="AA7786" s="73">
        <v>0.0</v>
      </c>
      <c r="AB7786" s="4"/>
      <c r="AC7786" s="74"/>
      <c r="AD7786" s="75"/>
      <c r="AE7786" s="75"/>
      <c r="AF7786" s="76"/>
      <c r="AJ7786" s="90"/>
      <c r="AK7786" s="18"/>
      <c r="AL7786" s="18"/>
      <c r="AM7786" s="209"/>
      <c r="AT7786" s="18"/>
      <c r="AU7786" s="91"/>
    </row>
    <row r="7787" ht="12.0" customHeight="1">
      <c r="A7787" s="97">
        <v>3502028.0</v>
      </c>
      <c r="B7787" s="92" t="s">
        <v>8109</v>
      </c>
      <c r="C7787" s="93"/>
      <c r="D7787" s="82">
        <v>437.13</v>
      </c>
      <c r="E7787" s="94"/>
      <c r="F7787" s="84">
        <f t="shared" si="679"/>
        <v>533.2986</v>
      </c>
      <c r="G7787" s="95" t="s">
        <v>246</v>
      </c>
      <c r="H7787" s="69"/>
      <c r="I7787" s="208"/>
      <c r="J7787" s="76"/>
      <c r="K7787" s="88"/>
      <c r="N7787" s="18"/>
      <c r="P7787" s="4">
        <v>166.0</v>
      </c>
      <c r="Q7787" s="4"/>
      <c r="R7787" s="4"/>
      <c r="S7787" s="21"/>
      <c r="T7787" s="21"/>
      <c r="V7787" s="89"/>
      <c r="Z7787" s="73"/>
      <c r="AA7787" s="73">
        <v>14.999508535106969</v>
      </c>
      <c r="AB7787" s="4"/>
      <c r="AC7787" s="74"/>
      <c r="AD7787" s="75"/>
      <c r="AE7787" s="75"/>
      <c r="AF7787" s="76"/>
      <c r="AJ7787" s="90"/>
      <c r="AK7787" s="18"/>
      <c r="AL7787" s="18"/>
      <c r="AT7787" s="18"/>
      <c r="AU7787" s="91"/>
    </row>
    <row r="7788" ht="12.0" customHeight="1">
      <c r="A7788" s="97">
        <v>3502026.0</v>
      </c>
      <c r="B7788" s="92" t="s">
        <v>8110</v>
      </c>
      <c r="C7788" s="93"/>
      <c r="D7788" s="82">
        <v>333.04</v>
      </c>
      <c r="E7788" s="83" t="s">
        <v>245</v>
      </c>
      <c r="F7788" s="127">
        <f t="shared" si="679"/>
        <v>406.3088</v>
      </c>
      <c r="G7788" s="95" t="s">
        <v>246</v>
      </c>
      <c r="H7788" s="69"/>
      <c r="I7788" s="208"/>
      <c r="J7788" s="76"/>
      <c r="K7788" s="88"/>
      <c r="N7788" s="18"/>
      <c r="P7788" s="4">
        <v>166.0</v>
      </c>
      <c r="Q7788" s="4"/>
      <c r="R7788" s="4"/>
      <c r="S7788" s="21"/>
      <c r="T7788" s="21"/>
      <c r="V7788" s="89"/>
      <c r="Z7788" s="73"/>
      <c r="AA7788" s="73">
        <v>0.0</v>
      </c>
      <c r="AB7788" s="4"/>
      <c r="AC7788" s="74"/>
      <c r="AD7788" s="75"/>
      <c r="AE7788" s="75"/>
      <c r="AF7788" s="76"/>
      <c r="AJ7788" s="90"/>
      <c r="AK7788" s="18"/>
      <c r="AL7788" s="18"/>
      <c r="AM7788" s="209"/>
      <c r="AT7788" s="18"/>
      <c r="AU7788" s="91"/>
    </row>
    <row r="7789" ht="12.0" customHeight="1">
      <c r="A7789" s="97">
        <v>3501042.0</v>
      </c>
      <c r="B7789" s="92" t="s">
        <v>8111</v>
      </c>
      <c r="C7789" s="93"/>
      <c r="D7789" s="82">
        <v>367.62</v>
      </c>
      <c r="E7789" s="83" t="s">
        <v>372</v>
      </c>
      <c r="F7789" s="127">
        <f t="shared" si="679"/>
        <v>448.4964</v>
      </c>
      <c r="G7789" s="95" t="s">
        <v>246</v>
      </c>
      <c r="H7789" s="69"/>
      <c r="I7789" s="208"/>
      <c r="J7789" s="76"/>
      <c r="K7789" s="88"/>
      <c r="N7789" s="18"/>
      <c r="P7789" s="4">
        <v>166.0</v>
      </c>
      <c r="Q7789" s="4"/>
      <c r="R7789" s="4"/>
      <c r="S7789" s="21"/>
      <c r="T7789" s="21"/>
      <c r="V7789" s="89"/>
      <c r="Z7789" s="73"/>
      <c r="AA7789" s="73">
        <v>0.0</v>
      </c>
      <c r="AB7789" s="4"/>
      <c r="AC7789" s="74"/>
      <c r="AD7789" s="75"/>
      <c r="AE7789" s="75"/>
      <c r="AF7789" s="76"/>
      <c r="AJ7789" s="90"/>
      <c r="AK7789" s="18"/>
      <c r="AL7789" s="18"/>
      <c r="AM7789" s="209"/>
      <c r="AT7789" s="18"/>
      <c r="AU7789" s="91"/>
    </row>
    <row r="7790" ht="12.0" customHeight="1">
      <c r="A7790" s="97"/>
      <c r="B7790" s="92" t="s">
        <v>8112</v>
      </c>
      <c r="C7790" s="93"/>
      <c r="D7790" s="82">
        <v>317.08</v>
      </c>
      <c r="E7790" s="94"/>
      <c r="F7790" s="84">
        <f t="shared" si="679"/>
        <v>386.8376</v>
      </c>
      <c r="G7790" s="95" t="s">
        <v>246</v>
      </c>
      <c r="H7790" s="69"/>
      <c r="I7790" s="208"/>
      <c r="J7790" s="76"/>
      <c r="K7790" s="88"/>
      <c r="N7790" s="18"/>
      <c r="P7790" s="4">
        <v>166.0</v>
      </c>
      <c r="Q7790" s="4"/>
      <c r="R7790" s="4"/>
      <c r="S7790" s="21"/>
      <c r="T7790" s="21"/>
      <c r="V7790" s="89"/>
      <c r="Z7790" s="73"/>
      <c r="AA7790" s="73"/>
      <c r="AB7790" s="4"/>
      <c r="AC7790" s="74"/>
      <c r="AD7790" s="75"/>
      <c r="AE7790" s="75"/>
      <c r="AF7790" s="76"/>
      <c r="AJ7790" s="90"/>
      <c r="AK7790" s="18"/>
      <c r="AL7790" s="18"/>
      <c r="AT7790" s="18"/>
      <c r="AU7790" s="91"/>
    </row>
    <row r="7791" ht="12.0" customHeight="1">
      <c r="A7791" s="97">
        <v>3501045.0</v>
      </c>
      <c r="B7791" s="92" t="s">
        <v>8113</v>
      </c>
      <c r="C7791" s="93"/>
      <c r="D7791" s="82">
        <v>367.62</v>
      </c>
      <c r="E7791" s="94"/>
      <c r="F7791" s="127">
        <f t="shared" si="679"/>
        <v>448.4964</v>
      </c>
      <c r="G7791" s="95" t="s">
        <v>246</v>
      </c>
      <c r="H7791" s="69"/>
      <c r="I7791" s="208"/>
      <c r="J7791" s="76"/>
      <c r="K7791" s="88"/>
      <c r="N7791" s="18"/>
      <c r="P7791" s="4">
        <v>166.0</v>
      </c>
      <c r="Q7791" s="4"/>
      <c r="R7791" s="4"/>
      <c r="S7791" s="21"/>
      <c r="T7791" s="21"/>
      <c r="V7791" s="89"/>
      <c r="Z7791" s="73"/>
      <c r="AA7791" s="73">
        <v>0.0</v>
      </c>
      <c r="AB7791" s="4"/>
      <c r="AC7791" s="74"/>
      <c r="AD7791" s="75"/>
      <c r="AE7791" s="75"/>
      <c r="AF7791" s="76"/>
      <c r="AJ7791" s="90"/>
      <c r="AK7791" s="18"/>
      <c r="AL7791" s="18"/>
      <c r="AM7791" s="209"/>
      <c r="AT7791" s="18"/>
      <c r="AU7791" s="91"/>
    </row>
    <row r="7792" ht="12.0" customHeight="1">
      <c r="A7792" s="97">
        <v>3501044.0</v>
      </c>
      <c r="B7792" s="92" t="s">
        <v>8114</v>
      </c>
      <c r="C7792" s="93"/>
      <c r="D7792" s="82">
        <v>367.62</v>
      </c>
      <c r="E7792" s="83" t="s">
        <v>372</v>
      </c>
      <c r="F7792" s="127">
        <f t="shared" si="679"/>
        <v>448.4964</v>
      </c>
      <c r="G7792" s="95" t="s">
        <v>246</v>
      </c>
      <c r="H7792" s="69"/>
      <c r="I7792" s="208"/>
      <c r="J7792" s="76"/>
      <c r="K7792" s="88"/>
      <c r="N7792" s="18"/>
      <c r="P7792" s="4">
        <v>166.0</v>
      </c>
      <c r="Q7792" s="4"/>
      <c r="R7792" s="4"/>
      <c r="S7792" s="21"/>
      <c r="T7792" s="21"/>
      <c r="V7792" s="89"/>
      <c r="Z7792" s="73"/>
      <c r="AA7792" s="73">
        <v>0.0</v>
      </c>
      <c r="AB7792" s="4"/>
      <c r="AC7792" s="74"/>
      <c r="AD7792" s="75"/>
      <c r="AE7792" s="75"/>
      <c r="AF7792" s="76"/>
      <c r="AJ7792" s="90"/>
      <c r="AK7792" s="18"/>
      <c r="AL7792" s="18"/>
      <c r="AM7792" s="209"/>
      <c r="AT7792" s="18"/>
      <c r="AU7792" s="91"/>
    </row>
    <row r="7793" ht="12.0" customHeight="1">
      <c r="A7793" s="97">
        <v>2701030.0</v>
      </c>
      <c r="B7793" s="92" t="s">
        <v>8115</v>
      </c>
      <c r="C7793" s="93"/>
      <c r="D7793" s="82">
        <v>170.31</v>
      </c>
      <c r="E7793" s="94" t="s">
        <v>372</v>
      </c>
      <c r="F7793" s="84">
        <f t="shared" si="679"/>
        <v>207.7782</v>
      </c>
      <c r="G7793" s="95" t="s">
        <v>246</v>
      </c>
      <c r="H7793" s="69"/>
      <c r="I7793" s="208"/>
      <c r="J7793" s="76"/>
      <c r="K7793" s="88"/>
      <c r="N7793" s="18"/>
      <c r="P7793" s="4">
        <v>166.0</v>
      </c>
      <c r="Q7793" s="4"/>
      <c r="R7793" s="4"/>
      <c r="S7793" s="21"/>
      <c r="T7793" s="21"/>
      <c r="V7793" s="89"/>
      <c r="Z7793" s="73"/>
      <c r="AA7793" s="73">
        <v>0.0</v>
      </c>
      <c r="AB7793" s="4"/>
      <c r="AC7793" s="74"/>
      <c r="AD7793" s="75"/>
      <c r="AE7793" s="75"/>
      <c r="AF7793" s="76"/>
      <c r="AJ7793" s="90"/>
      <c r="AK7793" s="18"/>
      <c r="AL7793" s="18"/>
      <c r="AT7793" s="18"/>
      <c r="AU7793" s="91"/>
    </row>
    <row r="7794" ht="12.0" customHeight="1">
      <c r="A7794" s="97">
        <v>3503045.0</v>
      </c>
      <c r="B7794" s="92" t="s">
        <v>8116</v>
      </c>
      <c r="C7794" s="93"/>
      <c r="D7794" s="82">
        <v>268.35</v>
      </c>
      <c r="E7794" s="83" t="s">
        <v>245</v>
      </c>
      <c r="F7794" s="127">
        <f t="shared" si="679"/>
        <v>327.387</v>
      </c>
      <c r="G7794" s="95" t="s">
        <v>246</v>
      </c>
      <c r="H7794" s="69"/>
      <c r="I7794" s="208"/>
      <c r="J7794" s="76"/>
      <c r="K7794" s="88"/>
      <c r="N7794" s="18"/>
      <c r="P7794" s="4">
        <v>166.0</v>
      </c>
      <c r="Q7794" s="4"/>
      <c r="R7794" s="4"/>
      <c r="S7794" s="21"/>
      <c r="T7794" s="21"/>
      <c r="V7794" s="89"/>
      <c r="Z7794" s="73"/>
      <c r="AA7794" s="73">
        <v>0.0</v>
      </c>
      <c r="AB7794" s="4"/>
      <c r="AC7794" s="74"/>
      <c r="AD7794" s="75"/>
      <c r="AE7794" s="75"/>
      <c r="AF7794" s="76"/>
      <c r="AJ7794" s="90"/>
      <c r="AK7794" s="18"/>
      <c r="AL7794" s="18"/>
      <c r="AM7794" s="209"/>
      <c r="AT7794" s="18"/>
      <c r="AU7794" s="91"/>
    </row>
    <row r="7795" ht="12.0" customHeight="1">
      <c r="A7795" s="115">
        <v>3401067.0</v>
      </c>
      <c r="B7795" s="92" t="s">
        <v>8117</v>
      </c>
      <c r="C7795" s="93"/>
      <c r="D7795" s="82">
        <v>2271.5</v>
      </c>
      <c r="E7795" s="83" t="s">
        <v>372</v>
      </c>
      <c r="F7795" s="127">
        <f t="shared" si="679"/>
        <v>2771.23</v>
      </c>
      <c r="G7795" s="95" t="s">
        <v>246</v>
      </c>
      <c r="H7795" s="69"/>
      <c r="I7795" s="208"/>
      <c r="J7795" s="76"/>
      <c r="K7795" s="88"/>
      <c r="N7795" s="18"/>
      <c r="P7795" s="4">
        <v>165.0</v>
      </c>
      <c r="Q7795" s="4"/>
      <c r="R7795" s="4"/>
      <c r="S7795" s="21"/>
      <c r="T7795" s="21"/>
      <c r="V7795" s="89"/>
      <c r="Z7795" s="73"/>
      <c r="AA7795" s="73">
        <v>10.0001190490363</v>
      </c>
      <c r="AB7795" s="4"/>
      <c r="AC7795" s="74"/>
      <c r="AD7795" s="75"/>
      <c r="AE7795" s="75"/>
      <c r="AF7795" s="76"/>
      <c r="AJ7795" s="90"/>
      <c r="AK7795" s="18"/>
      <c r="AL7795" s="18"/>
      <c r="AT7795" s="18"/>
      <c r="AU7795" s="91"/>
    </row>
    <row r="7796" ht="12.0" customHeight="1">
      <c r="A7796" s="97"/>
      <c r="B7796" s="92" t="s">
        <v>7896</v>
      </c>
      <c r="C7796" s="93"/>
      <c r="D7796" s="82"/>
      <c r="E7796" s="94"/>
      <c r="F7796" s="84"/>
      <c r="G7796" s="95" t="s">
        <v>246</v>
      </c>
      <c r="H7796" s="69"/>
      <c r="I7796" s="208"/>
      <c r="J7796" s="76"/>
      <c r="K7796" s="88"/>
      <c r="N7796" s="18"/>
      <c r="P7796" s="4"/>
      <c r="Q7796" s="4"/>
      <c r="R7796" s="4"/>
      <c r="S7796" s="21"/>
      <c r="T7796" s="21"/>
      <c r="V7796" s="89"/>
      <c r="Z7796" s="73"/>
      <c r="AA7796" s="73"/>
      <c r="AB7796" s="4"/>
      <c r="AC7796" s="74"/>
      <c r="AD7796" s="75"/>
      <c r="AE7796" s="75"/>
      <c r="AF7796" s="76"/>
      <c r="AJ7796" s="90"/>
      <c r="AK7796" s="18"/>
      <c r="AL7796" s="18"/>
      <c r="AT7796" s="18"/>
      <c r="AU7796" s="91"/>
    </row>
    <row r="7797" ht="12.0" customHeight="1">
      <c r="A7797" s="97">
        <v>2701063.0</v>
      </c>
      <c r="B7797" s="92" t="s">
        <v>8091</v>
      </c>
      <c r="C7797" s="93"/>
      <c r="D7797" s="82">
        <v>178.23</v>
      </c>
      <c r="E7797" s="94" t="s">
        <v>245</v>
      </c>
      <c r="F7797" s="84">
        <f t="shared" ref="F7797:F7824" si="680">D7797*1.22</f>
        <v>217.4406</v>
      </c>
      <c r="G7797" s="95" t="s">
        <v>246</v>
      </c>
      <c r="H7797" s="69"/>
      <c r="I7797" s="208"/>
      <c r="J7797" s="76"/>
      <c r="K7797" s="88"/>
      <c r="N7797" s="18"/>
      <c r="P7797" s="4">
        <v>166.0</v>
      </c>
      <c r="Q7797" s="4"/>
      <c r="R7797" s="4"/>
      <c r="S7797" s="21"/>
      <c r="T7797" s="21"/>
      <c r="V7797" s="89"/>
      <c r="Z7797" s="73"/>
      <c r="AA7797" s="73">
        <v>0.0</v>
      </c>
      <c r="AB7797" s="4"/>
      <c r="AC7797" s="74"/>
      <c r="AD7797" s="75"/>
      <c r="AE7797" s="75"/>
      <c r="AF7797" s="76"/>
      <c r="AJ7797" s="90"/>
      <c r="AK7797" s="18"/>
      <c r="AL7797" s="18"/>
      <c r="AT7797" s="18"/>
      <c r="AU7797" s="91"/>
    </row>
    <row r="7798" ht="12.0" customHeight="1">
      <c r="A7798" s="97">
        <v>2701050.0</v>
      </c>
      <c r="B7798" s="92" t="s">
        <v>8092</v>
      </c>
      <c r="C7798" s="93"/>
      <c r="D7798" s="82">
        <v>187.14</v>
      </c>
      <c r="E7798" s="94" t="s">
        <v>245</v>
      </c>
      <c r="F7798" s="84">
        <f t="shared" si="680"/>
        <v>228.3108</v>
      </c>
      <c r="G7798" s="95" t="s">
        <v>246</v>
      </c>
      <c r="H7798" s="69"/>
      <c r="I7798" s="208"/>
      <c r="J7798" s="76"/>
      <c r="K7798" s="88"/>
      <c r="N7798" s="18"/>
      <c r="P7798" s="4">
        <v>166.0</v>
      </c>
      <c r="Q7798" s="4"/>
      <c r="R7798" s="4"/>
      <c r="S7798" s="21"/>
      <c r="T7798" s="21"/>
      <c r="V7798" s="89"/>
      <c r="Z7798" s="73"/>
      <c r="AA7798" s="73">
        <v>0.0</v>
      </c>
      <c r="AB7798" s="4"/>
      <c r="AC7798" s="74"/>
      <c r="AD7798" s="75"/>
      <c r="AE7798" s="75"/>
      <c r="AF7798" s="76"/>
      <c r="AJ7798" s="90"/>
      <c r="AK7798" s="18"/>
      <c r="AL7798" s="18"/>
      <c r="AT7798" s="18"/>
      <c r="AU7798" s="91"/>
    </row>
    <row r="7799" ht="12.0" customHeight="1">
      <c r="A7799" s="97">
        <v>2701042.0</v>
      </c>
      <c r="B7799" s="92" t="s">
        <v>8093</v>
      </c>
      <c r="C7799" s="93"/>
      <c r="D7799" s="82">
        <v>187.14</v>
      </c>
      <c r="E7799" s="94" t="s">
        <v>245</v>
      </c>
      <c r="F7799" s="84">
        <f t="shared" si="680"/>
        <v>228.3108</v>
      </c>
      <c r="G7799" s="95" t="s">
        <v>246</v>
      </c>
      <c r="H7799" s="69"/>
      <c r="I7799" s="208"/>
      <c r="J7799" s="76"/>
      <c r="K7799" s="88"/>
      <c r="N7799" s="18"/>
      <c r="P7799" s="4">
        <v>166.0</v>
      </c>
      <c r="Q7799" s="4"/>
      <c r="R7799" s="4"/>
      <c r="S7799" s="21"/>
      <c r="T7799" s="21"/>
      <c r="V7799" s="89"/>
      <c r="Z7799" s="73"/>
      <c r="AA7799" s="73">
        <v>0.0</v>
      </c>
      <c r="AB7799" s="4"/>
      <c r="AC7799" s="74"/>
      <c r="AD7799" s="75"/>
      <c r="AE7799" s="75"/>
      <c r="AF7799" s="76"/>
      <c r="AJ7799" s="90"/>
      <c r="AK7799" s="18"/>
      <c r="AL7799" s="18"/>
      <c r="AT7799" s="18"/>
      <c r="AU7799" s="91"/>
    </row>
    <row r="7800" ht="12.0" customHeight="1">
      <c r="A7800" s="97">
        <v>2701011.0</v>
      </c>
      <c r="B7800" s="92" t="s">
        <v>8094</v>
      </c>
      <c r="C7800" s="93"/>
      <c r="D7800" s="82">
        <v>187.14</v>
      </c>
      <c r="E7800" s="94" t="s">
        <v>245</v>
      </c>
      <c r="F7800" s="84">
        <f t="shared" si="680"/>
        <v>228.3108</v>
      </c>
      <c r="G7800" s="95" t="s">
        <v>246</v>
      </c>
      <c r="H7800" s="69"/>
      <c r="I7800" s="208"/>
      <c r="J7800" s="76"/>
      <c r="K7800" s="88"/>
      <c r="N7800" s="18"/>
      <c r="P7800" s="4">
        <v>166.0</v>
      </c>
      <c r="Q7800" s="4"/>
      <c r="R7800" s="4"/>
      <c r="S7800" s="21"/>
      <c r="T7800" s="21"/>
      <c r="V7800" s="89"/>
      <c r="Z7800" s="73"/>
      <c r="AA7800" s="73">
        <v>0.0</v>
      </c>
      <c r="AB7800" s="4"/>
      <c r="AC7800" s="74"/>
      <c r="AD7800" s="75"/>
      <c r="AE7800" s="75"/>
      <c r="AF7800" s="76"/>
      <c r="AJ7800" s="90"/>
      <c r="AK7800" s="18"/>
      <c r="AL7800" s="18"/>
      <c r="AT7800" s="18"/>
      <c r="AU7800" s="91"/>
    </row>
    <row r="7801" ht="12.0" customHeight="1">
      <c r="A7801" s="97">
        <v>2701049.0</v>
      </c>
      <c r="B7801" s="92" t="s">
        <v>8095</v>
      </c>
      <c r="C7801" s="93"/>
      <c r="D7801" s="82">
        <v>187.14</v>
      </c>
      <c r="E7801" s="94" t="s">
        <v>245</v>
      </c>
      <c r="F7801" s="84">
        <f t="shared" si="680"/>
        <v>228.3108</v>
      </c>
      <c r="G7801" s="95" t="s">
        <v>246</v>
      </c>
      <c r="H7801" s="69"/>
      <c r="I7801" s="208"/>
      <c r="J7801" s="76"/>
      <c r="K7801" s="88"/>
      <c r="N7801" s="18"/>
      <c r="P7801" s="4">
        <v>166.0</v>
      </c>
      <c r="Q7801" s="4"/>
      <c r="R7801" s="4"/>
      <c r="S7801" s="21"/>
      <c r="T7801" s="21"/>
      <c r="V7801" s="89"/>
      <c r="Z7801" s="73"/>
      <c r="AA7801" s="73">
        <v>0.0</v>
      </c>
      <c r="AB7801" s="4"/>
      <c r="AC7801" s="74"/>
      <c r="AD7801" s="75"/>
      <c r="AE7801" s="75"/>
      <c r="AF7801" s="76"/>
      <c r="AJ7801" s="90"/>
      <c r="AK7801" s="18"/>
      <c r="AL7801" s="18"/>
      <c r="AT7801" s="18"/>
      <c r="AU7801" s="91"/>
    </row>
    <row r="7802" ht="12.0" customHeight="1">
      <c r="A7802" s="97">
        <v>2701007.0</v>
      </c>
      <c r="B7802" s="92" t="s">
        <v>8096</v>
      </c>
      <c r="C7802" s="93"/>
      <c r="D7802" s="82">
        <v>230.86</v>
      </c>
      <c r="E7802" s="94" t="s">
        <v>245</v>
      </c>
      <c r="F7802" s="84">
        <f t="shared" si="680"/>
        <v>281.6492</v>
      </c>
      <c r="G7802" s="95" t="s">
        <v>246</v>
      </c>
      <c r="H7802" s="69"/>
      <c r="I7802" s="208"/>
      <c r="J7802" s="76"/>
      <c r="K7802" s="88"/>
      <c r="N7802" s="18"/>
      <c r="P7802" s="4">
        <v>166.0</v>
      </c>
      <c r="Q7802" s="4"/>
      <c r="R7802" s="4"/>
      <c r="S7802" s="21"/>
      <c r="T7802" s="21"/>
      <c r="V7802" s="89"/>
      <c r="Z7802" s="73"/>
      <c r="AA7802" s="73">
        <v>0.0</v>
      </c>
      <c r="AB7802" s="4"/>
      <c r="AC7802" s="74"/>
      <c r="AD7802" s="75"/>
      <c r="AE7802" s="75"/>
      <c r="AF7802" s="76"/>
      <c r="AJ7802" s="90"/>
      <c r="AK7802" s="18"/>
      <c r="AL7802" s="18"/>
      <c r="AT7802" s="18"/>
      <c r="AU7802" s="91"/>
    </row>
    <row r="7803" ht="12.0" customHeight="1">
      <c r="A7803" s="97">
        <v>2701059.0</v>
      </c>
      <c r="B7803" s="92" t="s">
        <v>8097</v>
      </c>
      <c r="C7803" s="93"/>
      <c r="D7803" s="82">
        <v>187.14</v>
      </c>
      <c r="E7803" s="94" t="s">
        <v>372</v>
      </c>
      <c r="F7803" s="84">
        <f t="shared" si="680"/>
        <v>228.3108</v>
      </c>
      <c r="G7803" s="95" t="s">
        <v>246</v>
      </c>
      <c r="H7803" s="69"/>
      <c r="I7803" s="208"/>
      <c r="J7803" s="76"/>
      <c r="K7803" s="88"/>
      <c r="N7803" s="18"/>
      <c r="P7803" s="4">
        <v>166.0</v>
      </c>
      <c r="Q7803" s="4"/>
      <c r="R7803" s="4"/>
      <c r="S7803" s="21"/>
      <c r="T7803" s="21"/>
      <c r="V7803" s="89"/>
      <c r="Z7803" s="73"/>
      <c r="AA7803" s="73">
        <v>0.0</v>
      </c>
      <c r="AB7803" s="4"/>
      <c r="AC7803" s="74"/>
      <c r="AD7803" s="75"/>
      <c r="AE7803" s="75"/>
      <c r="AF7803" s="76"/>
      <c r="AJ7803" s="90"/>
      <c r="AK7803" s="18"/>
      <c r="AL7803" s="18"/>
      <c r="AT7803" s="18"/>
      <c r="AU7803" s="91"/>
    </row>
    <row r="7804" ht="12.0" customHeight="1">
      <c r="A7804" s="97">
        <v>3503046.0</v>
      </c>
      <c r="B7804" s="92" t="s">
        <v>8098</v>
      </c>
      <c r="C7804" s="93"/>
      <c r="D7804" s="82">
        <v>268.35</v>
      </c>
      <c r="E7804" s="83" t="s">
        <v>245</v>
      </c>
      <c r="F7804" s="127">
        <f t="shared" si="680"/>
        <v>327.387</v>
      </c>
      <c r="G7804" s="95" t="s">
        <v>246</v>
      </c>
      <c r="H7804" s="69"/>
      <c r="I7804" s="208"/>
      <c r="J7804" s="76"/>
      <c r="K7804" s="88"/>
      <c r="N7804" s="18"/>
      <c r="P7804" s="4">
        <v>166.0</v>
      </c>
      <c r="Q7804" s="4"/>
      <c r="R7804" s="4"/>
      <c r="S7804" s="21"/>
      <c r="T7804" s="21"/>
      <c r="V7804" s="89"/>
      <c r="Z7804" s="73"/>
      <c r="AA7804" s="73">
        <v>0.0</v>
      </c>
      <c r="AB7804" s="4"/>
      <c r="AC7804" s="74"/>
      <c r="AD7804" s="75"/>
      <c r="AE7804" s="75"/>
      <c r="AF7804" s="76"/>
      <c r="AJ7804" s="90"/>
      <c r="AK7804" s="18"/>
      <c r="AL7804" s="18"/>
      <c r="AM7804" s="209"/>
      <c r="AT7804" s="18"/>
      <c r="AU7804" s="91"/>
    </row>
    <row r="7805" ht="12.0" customHeight="1">
      <c r="A7805" s="97">
        <v>3503047.0</v>
      </c>
      <c r="B7805" s="92" t="s">
        <v>8099</v>
      </c>
      <c r="C7805" s="93"/>
      <c r="D7805" s="82">
        <v>268.35</v>
      </c>
      <c r="E7805" s="83" t="s">
        <v>245</v>
      </c>
      <c r="F7805" s="127">
        <f t="shared" si="680"/>
        <v>327.387</v>
      </c>
      <c r="G7805" s="95" t="s">
        <v>246</v>
      </c>
      <c r="H7805" s="69"/>
      <c r="I7805" s="208"/>
      <c r="J7805" s="76"/>
      <c r="K7805" s="88"/>
      <c r="N7805" s="18"/>
      <c r="P7805" s="4">
        <v>166.0</v>
      </c>
      <c r="Q7805" s="4"/>
      <c r="R7805" s="4"/>
      <c r="S7805" s="21"/>
      <c r="T7805" s="21"/>
      <c r="V7805" s="89"/>
      <c r="Z7805" s="73"/>
      <c r="AA7805" s="73">
        <v>0.0</v>
      </c>
      <c r="AB7805" s="4"/>
      <c r="AC7805" s="74"/>
      <c r="AD7805" s="75"/>
      <c r="AE7805" s="75"/>
      <c r="AF7805" s="76"/>
      <c r="AJ7805" s="90"/>
      <c r="AK7805" s="18"/>
      <c r="AL7805" s="18"/>
      <c r="AM7805" s="209"/>
      <c r="AT7805" s="18"/>
      <c r="AU7805" s="91"/>
    </row>
    <row r="7806" ht="12.0" customHeight="1">
      <c r="A7806" s="97">
        <v>3503048.0</v>
      </c>
      <c r="B7806" s="92" t="s">
        <v>8100</v>
      </c>
      <c r="C7806" s="93"/>
      <c r="D7806" s="82">
        <v>268.35</v>
      </c>
      <c r="E7806" s="83" t="s">
        <v>245</v>
      </c>
      <c r="F7806" s="127">
        <f t="shared" si="680"/>
        <v>327.387</v>
      </c>
      <c r="G7806" s="95" t="s">
        <v>246</v>
      </c>
      <c r="H7806" s="69"/>
      <c r="I7806" s="208"/>
      <c r="J7806" s="76"/>
      <c r="K7806" s="88"/>
      <c r="N7806" s="18"/>
      <c r="P7806" s="4">
        <v>166.0</v>
      </c>
      <c r="Q7806" s="4"/>
      <c r="R7806" s="4"/>
      <c r="S7806" s="21"/>
      <c r="T7806" s="21"/>
      <c r="V7806" s="89"/>
      <c r="Z7806" s="73"/>
      <c r="AA7806" s="73">
        <v>0.0</v>
      </c>
      <c r="AB7806" s="4"/>
      <c r="AC7806" s="74"/>
      <c r="AD7806" s="75"/>
      <c r="AE7806" s="75"/>
      <c r="AF7806" s="76"/>
      <c r="AJ7806" s="90"/>
      <c r="AK7806" s="18"/>
      <c r="AL7806" s="18"/>
      <c r="AM7806" s="209"/>
      <c r="AT7806" s="18"/>
      <c r="AU7806" s="91"/>
    </row>
    <row r="7807" ht="12.0" customHeight="1">
      <c r="A7807" s="97">
        <v>3503049.0</v>
      </c>
      <c r="B7807" s="92" t="s">
        <v>8101</v>
      </c>
      <c r="C7807" s="93"/>
      <c r="D7807" s="82">
        <v>268.35</v>
      </c>
      <c r="E7807" s="83" t="s">
        <v>245</v>
      </c>
      <c r="F7807" s="127">
        <f t="shared" si="680"/>
        <v>327.387</v>
      </c>
      <c r="G7807" s="95" t="s">
        <v>246</v>
      </c>
      <c r="H7807" s="69"/>
      <c r="I7807" s="208"/>
      <c r="J7807" s="76"/>
      <c r="K7807" s="88"/>
      <c r="N7807" s="18"/>
      <c r="P7807" s="4">
        <v>166.0</v>
      </c>
      <c r="Q7807" s="4"/>
      <c r="R7807" s="4"/>
      <c r="S7807" s="21"/>
      <c r="T7807" s="21"/>
      <c r="V7807" s="89"/>
      <c r="Z7807" s="73"/>
      <c r="AA7807" s="73">
        <v>0.0</v>
      </c>
      <c r="AB7807" s="4"/>
      <c r="AC7807" s="74"/>
      <c r="AD7807" s="75"/>
      <c r="AE7807" s="75"/>
      <c r="AF7807" s="76"/>
      <c r="AJ7807" s="90"/>
      <c r="AK7807" s="18"/>
      <c r="AL7807" s="18"/>
      <c r="AM7807" s="209"/>
      <c r="AT7807" s="18"/>
      <c r="AU7807" s="91"/>
    </row>
    <row r="7808" ht="12.0" customHeight="1">
      <c r="A7808" s="97">
        <v>3503050.0</v>
      </c>
      <c r="B7808" s="92" t="s">
        <v>8102</v>
      </c>
      <c r="C7808" s="93"/>
      <c r="D7808" s="82">
        <v>268.35</v>
      </c>
      <c r="E7808" s="83" t="s">
        <v>245</v>
      </c>
      <c r="F7808" s="127">
        <f t="shared" si="680"/>
        <v>327.387</v>
      </c>
      <c r="G7808" s="95" t="s">
        <v>246</v>
      </c>
      <c r="H7808" s="69"/>
      <c r="I7808" s="208"/>
      <c r="J7808" s="76"/>
      <c r="K7808" s="88"/>
      <c r="N7808" s="18"/>
      <c r="P7808" s="4">
        <v>166.0</v>
      </c>
      <c r="Q7808" s="4"/>
      <c r="R7808" s="4"/>
      <c r="S7808" s="21"/>
      <c r="T7808" s="21"/>
      <c r="V7808" s="89"/>
      <c r="Z7808" s="73"/>
      <c r="AA7808" s="73">
        <v>0.0</v>
      </c>
      <c r="AB7808" s="4"/>
      <c r="AC7808" s="74"/>
      <c r="AD7808" s="75"/>
      <c r="AE7808" s="75"/>
      <c r="AF7808" s="76"/>
      <c r="AJ7808" s="90"/>
      <c r="AK7808" s="18"/>
      <c r="AL7808" s="18"/>
      <c r="AM7808" s="209"/>
      <c r="AT7808" s="18"/>
      <c r="AU7808" s="91"/>
    </row>
    <row r="7809" ht="12.0" customHeight="1">
      <c r="A7809" s="97">
        <v>3503051.0</v>
      </c>
      <c r="B7809" s="92" t="s">
        <v>8103</v>
      </c>
      <c r="C7809" s="93"/>
      <c r="D7809" s="82">
        <v>268.35</v>
      </c>
      <c r="E7809" s="83" t="s">
        <v>245</v>
      </c>
      <c r="F7809" s="127">
        <f t="shared" si="680"/>
        <v>327.387</v>
      </c>
      <c r="G7809" s="95" t="s">
        <v>246</v>
      </c>
      <c r="H7809" s="69"/>
      <c r="I7809" s="208"/>
      <c r="J7809" s="76"/>
      <c r="K7809" s="88"/>
      <c r="N7809" s="18"/>
      <c r="P7809" s="4">
        <v>166.0</v>
      </c>
      <c r="Q7809" s="4"/>
      <c r="R7809" s="4"/>
      <c r="S7809" s="21"/>
      <c r="T7809" s="21"/>
      <c r="V7809" s="89"/>
      <c r="Z7809" s="73"/>
      <c r="AA7809" s="73">
        <v>0.0</v>
      </c>
      <c r="AB7809" s="4"/>
      <c r="AC7809" s="74"/>
      <c r="AD7809" s="75"/>
      <c r="AE7809" s="75"/>
      <c r="AF7809" s="76"/>
      <c r="AJ7809" s="90"/>
      <c r="AK7809" s="18"/>
      <c r="AL7809" s="18"/>
      <c r="AM7809" s="209"/>
      <c r="AT7809" s="18"/>
      <c r="AU7809" s="91"/>
    </row>
    <row r="7810" ht="12.0" customHeight="1">
      <c r="A7810" s="97">
        <v>3503052.0</v>
      </c>
      <c r="B7810" s="92" t="s">
        <v>8104</v>
      </c>
      <c r="C7810" s="93"/>
      <c r="D7810" s="82">
        <v>268.35</v>
      </c>
      <c r="E7810" s="83" t="s">
        <v>245</v>
      </c>
      <c r="F7810" s="127">
        <f t="shared" si="680"/>
        <v>327.387</v>
      </c>
      <c r="G7810" s="95" t="s">
        <v>246</v>
      </c>
      <c r="H7810" s="69"/>
      <c r="I7810" s="208"/>
      <c r="J7810" s="76"/>
      <c r="K7810" s="88"/>
      <c r="N7810" s="18"/>
      <c r="P7810" s="4">
        <v>166.0</v>
      </c>
      <c r="Q7810" s="4"/>
      <c r="R7810" s="4"/>
      <c r="S7810" s="21"/>
      <c r="T7810" s="21"/>
      <c r="V7810" s="89"/>
      <c r="Z7810" s="73"/>
      <c r="AA7810" s="73">
        <v>0.0</v>
      </c>
      <c r="AB7810" s="4"/>
      <c r="AC7810" s="74"/>
      <c r="AD7810" s="75"/>
      <c r="AE7810" s="75"/>
      <c r="AF7810" s="76"/>
      <c r="AJ7810" s="90"/>
      <c r="AK7810" s="18"/>
      <c r="AL7810" s="18"/>
      <c r="AM7810" s="209"/>
      <c r="AT7810" s="18"/>
      <c r="AU7810" s="91"/>
    </row>
    <row r="7811" ht="12.0" customHeight="1">
      <c r="A7811" s="97">
        <v>3503054.0</v>
      </c>
      <c r="B7811" s="92" t="s">
        <v>8105</v>
      </c>
      <c r="C7811" s="93"/>
      <c r="D7811" s="82">
        <v>268.35</v>
      </c>
      <c r="E7811" s="83" t="s">
        <v>245</v>
      </c>
      <c r="F7811" s="127">
        <f t="shared" si="680"/>
        <v>327.387</v>
      </c>
      <c r="G7811" s="95" t="s">
        <v>246</v>
      </c>
      <c r="H7811" s="69"/>
      <c r="I7811" s="208"/>
      <c r="J7811" s="76"/>
      <c r="K7811" s="88"/>
      <c r="N7811" s="18"/>
      <c r="P7811" s="4">
        <v>166.0</v>
      </c>
      <c r="Q7811" s="4"/>
      <c r="R7811" s="4"/>
      <c r="S7811" s="21"/>
      <c r="T7811" s="21"/>
      <c r="V7811" s="89"/>
      <c r="Z7811" s="73"/>
      <c r="AA7811" s="73">
        <v>0.0</v>
      </c>
      <c r="AB7811" s="4"/>
      <c r="AC7811" s="74"/>
      <c r="AD7811" s="75"/>
      <c r="AE7811" s="75"/>
      <c r="AF7811" s="76"/>
      <c r="AJ7811" s="90"/>
      <c r="AK7811" s="18"/>
      <c r="AL7811" s="18"/>
      <c r="AM7811" s="209"/>
      <c r="AT7811" s="18"/>
      <c r="AU7811" s="91"/>
    </row>
    <row r="7812" ht="12.0" customHeight="1">
      <c r="A7812" s="97">
        <v>3502025.0</v>
      </c>
      <c r="B7812" s="92" t="s">
        <v>8106</v>
      </c>
      <c r="C7812" s="93"/>
      <c r="D7812" s="82">
        <v>333.04</v>
      </c>
      <c r="E7812" s="83" t="s">
        <v>245</v>
      </c>
      <c r="F7812" s="127">
        <f t="shared" si="680"/>
        <v>406.3088</v>
      </c>
      <c r="G7812" s="95" t="s">
        <v>246</v>
      </c>
      <c r="H7812" s="69"/>
      <c r="I7812" s="208"/>
      <c r="J7812" s="76"/>
      <c r="K7812" s="88"/>
      <c r="N7812" s="18"/>
      <c r="P7812" s="4">
        <v>166.0</v>
      </c>
      <c r="Q7812" s="4"/>
      <c r="R7812" s="4"/>
      <c r="S7812" s="21"/>
      <c r="T7812" s="21"/>
      <c r="V7812" s="89"/>
      <c r="Z7812" s="73"/>
      <c r="AA7812" s="73">
        <v>0.0</v>
      </c>
      <c r="AB7812" s="4"/>
      <c r="AC7812" s="74"/>
      <c r="AD7812" s="75"/>
      <c r="AE7812" s="75"/>
      <c r="AF7812" s="76"/>
      <c r="AJ7812" s="90"/>
      <c r="AK7812" s="18"/>
      <c r="AL7812" s="18"/>
      <c r="AM7812" s="209"/>
      <c r="AT7812" s="18"/>
      <c r="AU7812" s="91"/>
    </row>
    <row r="7813" ht="12.0" customHeight="1">
      <c r="A7813" s="97">
        <v>3502027.0</v>
      </c>
      <c r="B7813" s="92" t="s">
        <v>8107</v>
      </c>
      <c r="C7813" s="93"/>
      <c r="D7813" s="82">
        <v>333.04</v>
      </c>
      <c r="E7813" s="83" t="s">
        <v>245</v>
      </c>
      <c r="F7813" s="127">
        <f t="shared" si="680"/>
        <v>406.3088</v>
      </c>
      <c r="G7813" s="95" t="s">
        <v>246</v>
      </c>
      <c r="H7813" s="69"/>
      <c r="I7813" s="208"/>
      <c r="J7813" s="76"/>
      <c r="K7813" s="88"/>
      <c r="N7813" s="18"/>
      <c r="P7813" s="4">
        <v>166.0</v>
      </c>
      <c r="Q7813" s="4"/>
      <c r="R7813" s="4"/>
      <c r="S7813" s="21"/>
      <c r="T7813" s="21"/>
      <c r="V7813" s="89"/>
      <c r="Z7813" s="73"/>
      <c r="AA7813" s="73">
        <v>0.0</v>
      </c>
      <c r="AB7813" s="4"/>
      <c r="AC7813" s="74"/>
      <c r="AD7813" s="75"/>
      <c r="AE7813" s="75"/>
      <c r="AF7813" s="76"/>
      <c r="AJ7813" s="90"/>
      <c r="AK7813" s="18"/>
      <c r="AL7813" s="18"/>
      <c r="AM7813" s="209"/>
      <c r="AT7813" s="18"/>
      <c r="AU7813" s="91"/>
    </row>
    <row r="7814" ht="12.0" customHeight="1">
      <c r="A7814" s="97">
        <v>3502029.0</v>
      </c>
      <c r="B7814" s="92" t="s">
        <v>8108</v>
      </c>
      <c r="C7814" s="93"/>
      <c r="D7814" s="82">
        <v>333.04</v>
      </c>
      <c r="E7814" s="83" t="s">
        <v>245</v>
      </c>
      <c r="F7814" s="127">
        <f t="shared" si="680"/>
        <v>406.3088</v>
      </c>
      <c r="G7814" s="95" t="s">
        <v>246</v>
      </c>
      <c r="H7814" s="69"/>
      <c r="I7814" s="208"/>
      <c r="J7814" s="76"/>
      <c r="K7814" s="88"/>
      <c r="N7814" s="18"/>
      <c r="P7814" s="4">
        <v>166.0</v>
      </c>
      <c r="Q7814" s="4"/>
      <c r="R7814" s="4"/>
      <c r="S7814" s="21"/>
      <c r="T7814" s="21"/>
      <c r="V7814" s="89"/>
      <c r="Z7814" s="73"/>
      <c r="AA7814" s="73">
        <v>0.0</v>
      </c>
      <c r="AB7814" s="4"/>
      <c r="AC7814" s="74"/>
      <c r="AD7814" s="75"/>
      <c r="AE7814" s="75"/>
      <c r="AF7814" s="76"/>
      <c r="AJ7814" s="90"/>
      <c r="AK7814" s="18"/>
      <c r="AL7814" s="18"/>
      <c r="AM7814" s="209"/>
      <c r="AT7814" s="18"/>
      <c r="AU7814" s="91"/>
    </row>
    <row r="7815" ht="12.0" customHeight="1">
      <c r="A7815" s="97">
        <v>3502028.0</v>
      </c>
      <c r="B7815" s="92" t="s">
        <v>8109</v>
      </c>
      <c r="C7815" s="93"/>
      <c r="D7815" s="82">
        <v>437.13</v>
      </c>
      <c r="E7815" s="94"/>
      <c r="F7815" s="84">
        <f t="shared" si="680"/>
        <v>533.2986</v>
      </c>
      <c r="G7815" s="95" t="s">
        <v>246</v>
      </c>
      <c r="H7815" s="69"/>
      <c r="I7815" s="208"/>
      <c r="J7815" s="76"/>
      <c r="K7815" s="88"/>
      <c r="N7815" s="18"/>
      <c r="P7815" s="4">
        <v>166.0</v>
      </c>
      <c r="Q7815" s="4"/>
      <c r="R7815" s="4"/>
      <c r="S7815" s="21"/>
      <c r="T7815" s="21"/>
      <c r="V7815" s="89"/>
      <c r="Z7815" s="73"/>
      <c r="AA7815" s="73">
        <v>14.999508535106969</v>
      </c>
      <c r="AB7815" s="4"/>
      <c r="AC7815" s="74"/>
      <c r="AD7815" s="75"/>
      <c r="AE7815" s="75"/>
      <c r="AF7815" s="76"/>
      <c r="AJ7815" s="90"/>
      <c r="AK7815" s="18"/>
      <c r="AL7815" s="18"/>
      <c r="AT7815" s="18"/>
      <c r="AU7815" s="91"/>
    </row>
    <row r="7816" ht="12.0" customHeight="1">
      <c r="A7816" s="97">
        <v>3502026.0</v>
      </c>
      <c r="B7816" s="92" t="s">
        <v>8110</v>
      </c>
      <c r="C7816" s="93"/>
      <c r="D7816" s="82">
        <v>333.04</v>
      </c>
      <c r="E7816" s="83" t="s">
        <v>245</v>
      </c>
      <c r="F7816" s="127">
        <f t="shared" si="680"/>
        <v>406.3088</v>
      </c>
      <c r="G7816" s="95" t="s">
        <v>246</v>
      </c>
      <c r="H7816" s="69"/>
      <c r="I7816" s="208"/>
      <c r="J7816" s="76"/>
      <c r="K7816" s="88"/>
      <c r="N7816" s="18"/>
      <c r="P7816" s="4">
        <v>166.0</v>
      </c>
      <c r="Q7816" s="4"/>
      <c r="R7816" s="4"/>
      <c r="S7816" s="21"/>
      <c r="T7816" s="21"/>
      <c r="V7816" s="89"/>
      <c r="Z7816" s="73"/>
      <c r="AA7816" s="73">
        <v>0.0</v>
      </c>
      <c r="AB7816" s="4"/>
      <c r="AC7816" s="74"/>
      <c r="AD7816" s="75"/>
      <c r="AE7816" s="75"/>
      <c r="AF7816" s="76"/>
      <c r="AJ7816" s="90"/>
      <c r="AK7816" s="18"/>
      <c r="AL7816" s="18"/>
      <c r="AM7816" s="209"/>
      <c r="AT7816" s="18"/>
      <c r="AU7816" s="91"/>
    </row>
    <row r="7817" ht="12.0" customHeight="1">
      <c r="A7817" s="97">
        <v>3501042.0</v>
      </c>
      <c r="B7817" s="92" t="s">
        <v>8111</v>
      </c>
      <c r="C7817" s="93"/>
      <c r="D7817" s="82">
        <v>367.62</v>
      </c>
      <c r="E7817" s="83" t="s">
        <v>372</v>
      </c>
      <c r="F7817" s="127">
        <f t="shared" si="680"/>
        <v>448.4964</v>
      </c>
      <c r="G7817" s="95" t="s">
        <v>246</v>
      </c>
      <c r="H7817" s="69"/>
      <c r="I7817" s="208"/>
      <c r="J7817" s="76"/>
      <c r="K7817" s="88"/>
      <c r="N7817" s="18"/>
      <c r="P7817" s="4">
        <v>166.0</v>
      </c>
      <c r="Q7817" s="4"/>
      <c r="R7817" s="4"/>
      <c r="S7817" s="21"/>
      <c r="T7817" s="21"/>
      <c r="V7817" s="89"/>
      <c r="Z7817" s="73"/>
      <c r="AA7817" s="73">
        <v>0.0</v>
      </c>
      <c r="AB7817" s="4"/>
      <c r="AC7817" s="74"/>
      <c r="AD7817" s="75"/>
      <c r="AE7817" s="75"/>
      <c r="AF7817" s="76"/>
      <c r="AJ7817" s="90"/>
      <c r="AK7817" s="18"/>
      <c r="AL7817" s="18"/>
      <c r="AM7817" s="209"/>
      <c r="AT7817" s="18"/>
      <c r="AU7817" s="91"/>
    </row>
    <row r="7818" ht="12.0" customHeight="1">
      <c r="A7818" s="97"/>
      <c r="B7818" s="92" t="s">
        <v>8112</v>
      </c>
      <c r="C7818" s="93"/>
      <c r="D7818" s="82">
        <v>317.08</v>
      </c>
      <c r="E7818" s="94"/>
      <c r="F7818" s="84">
        <f t="shared" si="680"/>
        <v>386.8376</v>
      </c>
      <c r="G7818" s="95" t="s">
        <v>246</v>
      </c>
      <c r="H7818" s="69"/>
      <c r="I7818" s="208"/>
      <c r="J7818" s="76"/>
      <c r="K7818" s="88"/>
      <c r="N7818" s="18"/>
      <c r="P7818" s="4">
        <v>166.0</v>
      </c>
      <c r="Q7818" s="4"/>
      <c r="R7818" s="4"/>
      <c r="S7818" s="21"/>
      <c r="T7818" s="21"/>
      <c r="V7818" s="89"/>
      <c r="Z7818" s="73"/>
      <c r="AA7818" s="73"/>
      <c r="AB7818" s="4"/>
      <c r="AC7818" s="74"/>
      <c r="AD7818" s="75"/>
      <c r="AE7818" s="75"/>
      <c r="AF7818" s="76"/>
      <c r="AJ7818" s="90"/>
      <c r="AK7818" s="18"/>
      <c r="AL7818" s="18"/>
      <c r="AT7818" s="18"/>
      <c r="AU7818" s="91"/>
    </row>
    <row r="7819" ht="12.0" customHeight="1">
      <c r="A7819" s="97">
        <v>3501045.0</v>
      </c>
      <c r="B7819" s="92" t="s">
        <v>8113</v>
      </c>
      <c r="C7819" s="93"/>
      <c r="D7819" s="82">
        <v>367.62</v>
      </c>
      <c r="E7819" s="94"/>
      <c r="F7819" s="127">
        <f t="shared" si="680"/>
        <v>448.4964</v>
      </c>
      <c r="G7819" s="95" t="s">
        <v>246</v>
      </c>
      <c r="H7819" s="69"/>
      <c r="I7819" s="208"/>
      <c r="J7819" s="76"/>
      <c r="K7819" s="88"/>
      <c r="N7819" s="18"/>
      <c r="P7819" s="4">
        <v>166.0</v>
      </c>
      <c r="Q7819" s="4"/>
      <c r="R7819" s="4"/>
      <c r="S7819" s="21"/>
      <c r="T7819" s="21"/>
      <c r="V7819" s="89"/>
      <c r="Z7819" s="73"/>
      <c r="AA7819" s="73">
        <v>0.0</v>
      </c>
      <c r="AB7819" s="4"/>
      <c r="AC7819" s="74"/>
      <c r="AD7819" s="75"/>
      <c r="AE7819" s="75"/>
      <c r="AF7819" s="76"/>
      <c r="AJ7819" s="90"/>
      <c r="AK7819" s="18"/>
      <c r="AL7819" s="18"/>
      <c r="AM7819" s="209"/>
      <c r="AT7819" s="18"/>
      <c r="AU7819" s="91"/>
    </row>
    <row r="7820" ht="12.0" customHeight="1">
      <c r="A7820" s="97">
        <v>3501044.0</v>
      </c>
      <c r="B7820" s="92" t="s">
        <v>8114</v>
      </c>
      <c r="C7820" s="93"/>
      <c r="D7820" s="82">
        <v>367.62</v>
      </c>
      <c r="E7820" s="83" t="s">
        <v>372</v>
      </c>
      <c r="F7820" s="127">
        <f t="shared" si="680"/>
        <v>448.4964</v>
      </c>
      <c r="G7820" s="95" t="s">
        <v>246</v>
      </c>
      <c r="H7820" s="69"/>
      <c r="I7820" s="208"/>
      <c r="J7820" s="76"/>
      <c r="K7820" s="88"/>
      <c r="N7820" s="18"/>
      <c r="P7820" s="4">
        <v>166.0</v>
      </c>
      <c r="Q7820" s="4"/>
      <c r="R7820" s="4"/>
      <c r="S7820" s="21"/>
      <c r="T7820" s="21"/>
      <c r="V7820" s="89"/>
      <c r="Z7820" s="73"/>
      <c r="AA7820" s="73">
        <v>0.0</v>
      </c>
      <c r="AB7820" s="4"/>
      <c r="AC7820" s="74"/>
      <c r="AD7820" s="75"/>
      <c r="AE7820" s="75"/>
      <c r="AF7820" s="76"/>
      <c r="AJ7820" s="90"/>
      <c r="AK7820" s="18"/>
      <c r="AL7820" s="18"/>
      <c r="AM7820" s="209"/>
      <c r="AT7820" s="18"/>
      <c r="AU7820" s="91"/>
    </row>
    <row r="7821" ht="12.0" customHeight="1">
      <c r="A7821" s="97">
        <v>2701030.0</v>
      </c>
      <c r="B7821" s="92" t="s">
        <v>8115</v>
      </c>
      <c r="C7821" s="93"/>
      <c r="D7821" s="82">
        <v>170.31</v>
      </c>
      <c r="E7821" s="94" t="s">
        <v>372</v>
      </c>
      <c r="F7821" s="84">
        <f t="shared" si="680"/>
        <v>207.7782</v>
      </c>
      <c r="G7821" s="95" t="s">
        <v>246</v>
      </c>
      <c r="H7821" s="69"/>
      <c r="I7821" s="208"/>
      <c r="J7821" s="76"/>
      <c r="K7821" s="88"/>
      <c r="N7821" s="18"/>
      <c r="P7821" s="4">
        <v>166.0</v>
      </c>
      <c r="Q7821" s="4"/>
      <c r="R7821" s="4"/>
      <c r="S7821" s="21"/>
      <c r="T7821" s="21"/>
      <c r="V7821" s="89"/>
      <c r="Z7821" s="73"/>
      <c r="AA7821" s="73">
        <v>0.0</v>
      </c>
      <c r="AB7821" s="4"/>
      <c r="AC7821" s="74"/>
      <c r="AD7821" s="75"/>
      <c r="AE7821" s="75"/>
      <c r="AF7821" s="76"/>
      <c r="AJ7821" s="90"/>
      <c r="AK7821" s="18"/>
      <c r="AL7821" s="18"/>
      <c r="AT7821" s="18"/>
      <c r="AU7821" s="91"/>
    </row>
    <row r="7822" ht="12.0" customHeight="1">
      <c r="A7822" s="97">
        <v>3503045.0</v>
      </c>
      <c r="B7822" s="92" t="s">
        <v>8116</v>
      </c>
      <c r="C7822" s="93"/>
      <c r="D7822" s="82">
        <v>268.35</v>
      </c>
      <c r="E7822" s="83" t="s">
        <v>245</v>
      </c>
      <c r="F7822" s="127">
        <f t="shared" si="680"/>
        <v>327.387</v>
      </c>
      <c r="G7822" s="95" t="s">
        <v>246</v>
      </c>
      <c r="H7822" s="69"/>
      <c r="I7822" s="208"/>
      <c r="J7822" s="76"/>
      <c r="K7822" s="88"/>
      <c r="N7822" s="18"/>
      <c r="P7822" s="4">
        <v>166.0</v>
      </c>
      <c r="Q7822" s="4"/>
      <c r="R7822" s="4"/>
      <c r="S7822" s="21"/>
      <c r="T7822" s="21"/>
      <c r="V7822" s="89"/>
      <c r="Z7822" s="73"/>
      <c r="AA7822" s="73">
        <v>0.0</v>
      </c>
      <c r="AB7822" s="4"/>
      <c r="AC7822" s="74"/>
      <c r="AD7822" s="75"/>
      <c r="AE7822" s="75"/>
      <c r="AF7822" s="76"/>
      <c r="AJ7822" s="90"/>
      <c r="AK7822" s="18"/>
      <c r="AL7822" s="18"/>
      <c r="AM7822" s="209"/>
      <c r="AT7822" s="18"/>
      <c r="AU7822" s="91"/>
    </row>
    <row r="7823" ht="12.0" customHeight="1">
      <c r="A7823" s="115">
        <v>3401047.0</v>
      </c>
      <c r="B7823" s="92" t="s">
        <v>8118</v>
      </c>
      <c r="C7823" s="93"/>
      <c r="D7823" s="82">
        <v>683.38</v>
      </c>
      <c r="E7823" s="83" t="s">
        <v>245</v>
      </c>
      <c r="F7823" s="127">
        <f t="shared" si="680"/>
        <v>833.7236</v>
      </c>
      <c r="G7823" s="95" t="s">
        <v>246</v>
      </c>
      <c r="H7823" s="69"/>
      <c r="I7823" s="208"/>
      <c r="J7823" s="76"/>
      <c r="K7823" s="88"/>
      <c r="N7823" s="18"/>
      <c r="P7823" s="4">
        <v>165.0</v>
      </c>
      <c r="Q7823" s="4"/>
      <c r="R7823" s="4"/>
      <c r="S7823" s="21"/>
      <c r="T7823" s="21"/>
      <c r="V7823" s="89"/>
      <c r="Z7823" s="73"/>
      <c r="AA7823" s="73">
        <v>10.000242019409953</v>
      </c>
      <c r="AB7823" s="4"/>
      <c r="AC7823" s="74"/>
      <c r="AD7823" s="75"/>
      <c r="AE7823" s="75"/>
      <c r="AF7823" s="76"/>
      <c r="AJ7823" s="90"/>
      <c r="AK7823" s="18"/>
      <c r="AL7823" s="18"/>
      <c r="AT7823" s="18"/>
      <c r="AU7823" s="91"/>
    </row>
    <row r="7824" ht="12.0" customHeight="1">
      <c r="A7824" s="115">
        <v>3401048.0</v>
      </c>
      <c r="B7824" s="92" t="s">
        <v>8119</v>
      </c>
      <c r="C7824" s="93"/>
      <c r="D7824" s="82">
        <v>770.0</v>
      </c>
      <c r="E7824" s="83" t="s">
        <v>245</v>
      </c>
      <c r="F7824" s="127">
        <f t="shared" si="680"/>
        <v>939.4</v>
      </c>
      <c r="G7824" s="95" t="s">
        <v>246</v>
      </c>
      <c r="H7824" s="69"/>
      <c r="I7824" s="208"/>
      <c r="J7824" s="76"/>
      <c r="K7824" s="88"/>
      <c r="N7824" s="18"/>
      <c r="P7824" s="4">
        <v>165.0</v>
      </c>
      <c r="Q7824" s="4"/>
      <c r="R7824" s="4"/>
      <c r="S7824" s="21"/>
      <c r="T7824" s="21"/>
      <c r="V7824" s="89"/>
      <c r="Z7824" s="73"/>
      <c r="AA7824" s="73">
        <v>9.99994352228893</v>
      </c>
      <c r="AB7824" s="4"/>
      <c r="AC7824" s="74"/>
      <c r="AD7824" s="75"/>
      <c r="AE7824" s="75"/>
      <c r="AF7824" s="76"/>
      <c r="AJ7824" s="90"/>
      <c r="AK7824" s="18"/>
      <c r="AL7824" s="18"/>
      <c r="AT7824" s="18"/>
      <c r="AU7824" s="91"/>
    </row>
    <row r="7825" ht="12.0" customHeight="1">
      <c r="A7825" s="97"/>
      <c r="B7825" s="92" t="s">
        <v>7896</v>
      </c>
      <c r="C7825" s="93"/>
      <c r="D7825" s="82"/>
      <c r="E7825" s="94"/>
      <c r="F7825" s="84"/>
      <c r="G7825" s="95" t="s">
        <v>246</v>
      </c>
      <c r="H7825" s="69"/>
      <c r="I7825" s="208"/>
      <c r="J7825" s="76"/>
      <c r="K7825" s="88"/>
      <c r="N7825" s="18"/>
      <c r="P7825" s="4"/>
      <c r="Q7825" s="4"/>
      <c r="R7825" s="4"/>
      <c r="S7825" s="21"/>
      <c r="T7825" s="21"/>
      <c r="V7825" s="89"/>
      <c r="Z7825" s="73"/>
      <c r="AA7825" s="73"/>
      <c r="AB7825" s="4"/>
      <c r="AC7825" s="74"/>
      <c r="AD7825" s="75"/>
      <c r="AE7825" s="75"/>
      <c r="AF7825" s="76"/>
      <c r="AJ7825" s="90"/>
      <c r="AK7825" s="18"/>
      <c r="AL7825" s="18"/>
      <c r="AT7825" s="18"/>
      <c r="AU7825" s="91"/>
    </row>
    <row r="7826" ht="12.0" customHeight="1">
      <c r="A7826" s="97">
        <v>3503057.0</v>
      </c>
      <c r="B7826" s="92" t="s">
        <v>8120</v>
      </c>
      <c r="C7826" s="93"/>
      <c r="D7826" s="82">
        <v>252.43</v>
      </c>
      <c r="E7826" s="83" t="s">
        <v>245</v>
      </c>
      <c r="F7826" s="127">
        <f t="shared" ref="F7826:F7851" si="681">D7826*1.22</f>
        <v>307.9646</v>
      </c>
      <c r="G7826" s="95" t="s">
        <v>246</v>
      </c>
      <c r="H7826" s="69"/>
      <c r="I7826" s="208"/>
      <c r="J7826" s="76"/>
      <c r="K7826" s="88"/>
      <c r="N7826" s="18"/>
      <c r="P7826" s="4">
        <v>166.0</v>
      </c>
      <c r="Q7826" s="4"/>
      <c r="R7826" s="4"/>
      <c r="S7826" s="21"/>
      <c r="T7826" s="21"/>
      <c r="V7826" s="89"/>
      <c r="Z7826" s="73"/>
      <c r="AA7826" s="73">
        <v>0.0</v>
      </c>
      <c r="AB7826" s="4"/>
      <c r="AC7826" s="74"/>
      <c r="AD7826" s="75"/>
      <c r="AE7826" s="75"/>
      <c r="AF7826" s="76"/>
      <c r="AJ7826" s="90"/>
      <c r="AK7826" s="18"/>
      <c r="AL7826" s="18"/>
      <c r="AM7826" s="209"/>
      <c r="AT7826" s="18"/>
      <c r="AU7826" s="91"/>
    </row>
    <row r="7827" ht="12.0" customHeight="1">
      <c r="A7827" s="97">
        <v>3503058.0</v>
      </c>
      <c r="B7827" s="92" t="s">
        <v>8121</v>
      </c>
      <c r="C7827" s="93"/>
      <c r="D7827" s="82">
        <v>252.43</v>
      </c>
      <c r="E7827" s="83" t="s">
        <v>245</v>
      </c>
      <c r="F7827" s="127">
        <f t="shared" si="681"/>
        <v>307.9646</v>
      </c>
      <c r="G7827" s="95" t="s">
        <v>246</v>
      </c>
      <c r="H7827" s="69"/>
      <c r="I7827" s="208"/>
      <c r="J7827" s="76"/>
      <c r="K7827" s="88"/>
      <c r="N7827" s="18"/>
      <c r="P7827" s="4">
        <v>166.0</v>
      </c>
      <c r="Q7827" s="4"/>
      <c r="R7827" s="4"/>
      <c r="S7827" s="21"/>
      <c r="T7827" s="21"/>
      <c r="V7827" s="89"/>
      <c r="Z7827" s="73"/>
      <c r="AA7827" s="73">
        <v>0.0</v>
      </c>
      <c r="AB7827" s="4"/>
      <c r="AC7827" s="74"/>
      <c r="AD7827" s="75"/>
      <c r="AE7827" s="75"/>
      <c r="AF7827" s="76"/>
      <c r="AJ7827" s="90"/>
      <c r="AK7827" s="18"/>
      <c r="AL7827" s="18"/>
      <c r="AM7827" s="209"/>
      <c r="AT7827" s="18"/>
      <c r="AU7827" s="91"/>
    </row>
    <row r="7828" ht="12.0" customHeight="1">
      <c r="A7828" s="97">
        <v>3503059.0</v>
      </c>
      <c r="B7828" s="92" t="s">
        <v>8122</v>
      </c>
      <c r="C7828" s="93"/>
      <c r="D7828" s="82">
        <v>252.43</v>
      </c>
      <c r="E7828" s="83" t="s">
        <v>245</v>
      </c>
      <c r="F7828" s="127">
        <f t="shared" si="681"/>
        <v>307.9646</v>
      </c>
      <c r="G7828" s="95" t="s">
        <v>246</v>
      </c>
      <c r="H7828" s="69"/>
      <c r="I7828" s="208"/>
      <c r="J7828" s="76"/>
      <c r="K7828" s="88"/>
      <c r="N7828" s="18"/>
      <c r="P7828" s="4">
        <v>166.0</v>
      </c>
      <c r="Q7828" s="4"/>
      <c r="R7828" s="4"/>
      <c r="S7828" s="21"/>
      <c r="T7828" s="21"/>
      <c r="V7828" s="89"/>
      <c r="Z7828" s="73"/>
      <c r="AA7828" s="73">
        <v>0.0</v>
      </c>
      <c r="AB7828" s="4"/>
      <c r="AC7828" s="74"/>
      <c r="AD7828" s="75"/>
      <c r="AE7828" s="75"/>
      <c r="AF7828" s="76"/>
      <c r="AJ7828" s="90"/>
      <c r="AK7828" s="18"/>
      <c r="AL7828" s="18"/>
      <c r="AM7828" s="209"/>
      <c r="AT7828" s="18"/>
      <c r="AU7828" s="91"/>
    </row>
    <row r="7829" ht="12.0" customHeight="1">
      <c r="A7829" s="97">
        <v>3503060.0</v>
      </c>
      <c r="B7829" s="92" t="s">
        <v>8123</v>
      </c>
      <c r="C7829" s="93"/>
      <c r="D7829" s="82">
        <v>252.43</v>
      </c>
      <c r="E7829" s="83" t="s">
        <v>245</v>
      </c>
      <c r="F7829" s="127">
        <f t="shared" si="681"/>
        <v>307.9646</v>
      </c>
      <c r="G7829" s="95" t="s">
        <v>246</v>
      </c>
      <c r="H7829" s="69"/>
      <c r="I7829" s="208"/>
      <c r="J7829" s="76"/>
      <c r="K7829" s="88"/>
      <c r="N7829" s="18"/>
      <c r="P7829" s="4">
        <v>166.0</v>
      </c>
      <c r="Q7829" s="4"/>
      <c r="R7829" s="4"/>
      <c r="S7829" s="21"/>
      <c r="T7829" s="21"/>
      <c r="V7829" s="89"/>
      <c r="Z7829" s="73"/>
      <c r="AA7829" s="73">
        <v>0.0</v>
      </c>
      <c r="AB7829" s="4"/>
      <c r="AC7829" s="74"/>
      <c r="AD7829" s="75"/>
      <c r="AE7829" s="75"/>
      <c r="AF7829" s="76"/>
      <c r="AJ7829" s="90"/>
      <c r="AK7829" s="18"/>
      <c r="AL7829" s="18"/>
      <c r="AM7829" s="209"/>
      <c r="AT7829" s="18"/>
      <c r="AU7829" s="91"/>
    </row>
    <row r="7830" ht="12.0" customHeight="1">
      <c r="A7830" s="97">
        <v>3503061.0</v>
      </c>
      <c r="B7830" s="92" t="s">
        <v>8124</v>
      </c>
      <c r="C7830" s="93"/>
      <c r="D7830" s="82">
        <v>252.43</v>
      </c>
      <c r="E7830" s="83" t="s">
        <v>245</v>
      </c>
      <c r="F7830" s="127">
        <f t="shared" si="681"/>
        <v>307.9646</v>
      </c>
      <c r="G7830" s="95" t="s">
        <v>246</v>
      </c>
      <c r="H7830" s="69"/>
      <c r="I7830" s="208"/>
      <c r="J7830" s="76"/>
      <c r="K7830" s="88"/>
      <c r="N7830" s="18"/>
      <c r="P7830" s="4">
        <v>166.0</v>
      </c>
      <c r="Q7830" s="4"/>
      <c r="R7830" s="4"/>
      <c r="S7830" s="21"/>
      <c r="T7830" s="21"/>
      <c r="V7830" s="89"/>
      <c r="Z7830" s="73"/>
      <c r="AA7830" s="73">
        <v>0.0</v>
      </c>
      <c r="AB7830" s="4"/>
      <c r="AC7830" s="74"/>
      <c r="AD7830" s="75"/>
      <c r="AE7830" s="75"/>
      <c r="AF7830" s="76"/>
      <c r="AJ7830" s="90"/>
      <c r="AK7830" s="18"/>
      <c r="AL7830" s="18"/>
      <c r="AM7830" s="209"/>
      <c r="AT7830" s="18"/>
      <c r="AU7830" s="91"/>
    </row>
    <row r="7831" ht="12.0" customHeight="1">
      <c r="A7831" s="97">
        <v>3503062.0</v>
      </c>
      <c r="B7831" s="92" t="s">
        <v>8125</v>
      </c>
      <c r="C7831" s="93"/>
      <c r="D7831" s="82">
        <v>252.43</v>
      </c>
      <c r="E7831" s="83" t="s">
        <v>245</v>
      </c>
      <c r="F7831" s="127">
        <f t="shared" si="681"/>
        <v>307.9646</v>
      </c>
      <c r="G7831" s="95" t="s">
        <v>246</v>
      </c>
      <c r="H7831" s="69"/>
      <c r="I7831" s="208"/>
      <c r="J7831" s="76"/>
      <c r="K7831" s="88"/>
      <c r="N7831" s="18"/>
      <c r="P7831" s="4">
        <v>166.0</v>
      </c>
      <c r="Q7831" s="4"/>
      <c r="R7831" s="4"/>
      <c r="S7831" s="21"/>
      <c r="T7831" s="21"/>
      <c r="V7831" s="89"/>
      <c r="Z7831" s="73"/>
      <c r="AA7831" s="73">
        <v>0.0</v>
      </c>
      <c r="AB7831" s="4"/>
      <c r="AC7831" s="74"/>
      <c r="AD7831" s="75"/>
      <c r="AE7831" s="75"/>
      <c r="AF7831" s="76"/>
      <c r="AJ7831" s="90"/>
      <c r="AK7831" s="18"/>
      <c r="AL7831" s="18"/>
      <c r="AM7831" s="209"/>
      <c r="AT7831" s="18"/>
      <c r="AU7831" s="91"/>
    </row>
    <row r="7832" ht="12.0" customHeight="1">
      <c r="A7832" s="97">
        <v>3503063.0</v>
      </c>
      <c r="B7832" s="92" t="s">
        <v>8126</v>
      </c>
      <c r="C7832" s="93"/>
      <c r="D7832" s="82">
        <v>252.43</v>
      </c>
      <c r="E7832" s="83" t="s">
        <v>245</v>
      </c>
      <c r="F7832" s="127">
        <f t="shared" si="681"/>
        <v>307.9646</v>
      </c>
      <c r="G7832" s="95" t="s">
        <v>246</v>
      </c>
      <c r="H7832" s="69"/>
      <c r="I7832" s="208"/>
      <c r="J7832" s="76"/>
      <c r="K7832" s="88"/>
      <c r="N7832" s="18"/>
      <c r="P7832" s="4">
        <v>166.0</v>
      </c>
      <c r="Q7832" s="4"/>
      <c r="R7832" s="4"/>
      <c r="S7832" s="21"/>
      <c r="T7832" s="21"/>
      <c r="V7832" s="89"/>
      <c r="Z7832" s="73"/>
      <c r="AA7832" s="73">
        <v>0.0</v>
      </c>
      <c r="AB7832" s="4"/>
      <c r="AC7832" s="74"/>
      <c r="AD7832" s="75"/>
      <c r="AE7832" s="75"/>
      <c r="AF7832" s="76"/>
      <c r="AJ7832" s="90"/>
      <c r="AK7832" s="18"/>
      <c r="AL7832" s="18"/>
      <c r="AM7832" s="209"/>
      <c r="AT7832" s="18"/>
      <c r="AU7832" s="91"/>
    </row>
    <row r="7833" ht="12.0" customHeight="1">
      <c r="A7833" s="97">
        <v>3503064.0</v>
      </c>
      <c r="B7833" s="92" t="s">
        <v>8127</v>
      </c>
      <c r="C7833" s="93"/>
      <c r="D7833" s="82">
        <v>252.43</v>
      </c>
      <c r="E7833" s="83" t="s">
        <v>245</v>
      </c>
      <c r="F7833" s="127">
        <f t="shared" si="681"/>
        <v>307.9646</v>
      </c>
      <c r="G7833" s="95" t="s">
        <v>246</v>
      </c>
      <c r="H7833" s="69"/>
      <c r="I7833" s="208"/>
      <c r="J7833" s="76"/>
      <c r="K7833" s="88"/>
      <c r="N7833" s="18"/>
      <c r="P7833" s="4">
        <v>166.0</v>
      </c>
      <c r="Q7833" s="4"/>
      <c r="R7833" s="4"/>
      <c r="S7833" s="21"/>
      <c r="T7833" s="21"/>
      <c r="V7833" s="89"/>
      <c r="Z7833" s="73"/>
      <c r="AA7833" s="73">
        <v>0.0</v>
      </c>
      <c r="AB7833" s="4"/>
      <c r="AC7833" s="74"/>
      <c r="AD7833" s="75"/>
      <c r="AE7833" s="75"/>
      <c r="AF7833" s="76"/>
      <c r="AJ7833" s="90"/>
      <c r="AK7833" s="18"/>
      <c r="AL7833" s="18"/>
      <c r="AM7833" s="209"/>
      <c r="AT7833" s="18"/>
      <c r="AU7833" s="91"/>
    </row>
    <row r="7834" ht="12.0" customHeight="1">
      <c r="A7834" s="97">
        <v>3503065.0</v>
      </c>
      <c r="B7834" s="92" t="s">
        <v>8075</v>
      </c>
      <c r="C7834" s="93"/>
      <c r="D7834" s="82">
        <v>376.27</v>
      </c>
      <c r="E7834" s="94" t="s">
        <v>372</v>
      </c>
      <c r="F7834" s="127">
        <f t="shared" si="681"/>
        <v>459.0494</v>
      </c>
      <c r="G7834" s="95" t="s">
        <v>246</v>
      </c>
      <c r="H7834" s="69"/>
      <c r="I7834" s="208"/>
      <c r="J7834" s="76"/>
      <c r="K7834" s="88"/>
      <c r="N7834" s="18"/>
      <c r="P7834" s="4">
        <v>166.0</v>
      </c>
      <c r="Q7834" s="4"/>
      <c r="R7834" s="4"/>
      <c r="S7834" s="21"/>
      <c r="T7834" s="21"/>
      <c r="V7834" s="89"/>
      <c r="Z7834" s="73"/>
      <c r="AA7834" s="73">
        <v>0.0</v>
      </c>
      <c r="AB7834" s="4"/>
      <c r="AC7834" s="74"/>
      <c r="AD7834" s="75"/>
      <c r="AE7834" s="75"/>
      <c r="AF7834" s="76"/>
      <c r="AJ7834" s="90"/>
      <c r="AK7834" s="18"/>
      <c r="AL7834" s="18"/>
      <c r="AM7834" s="209"/>
      <c r="AT7834" s="18"/>
      <c r="AU7834" s="91"/>
    </row>
    <row r="7835" ht="12.0" customHeight="1">
      <c r="A7835" s="97">
        <v>3502033.0</v>
      </c>
      <c r="B7835" s="92" t="s">
        <v>8128</v>
      </c>
      <c r="C7835" s="93"/>
      <c r="D7835" s="82">
        <v>281.86</v>
      </c>
      <c r="E7835" s="83" t="s">
        <v>372</v>
      </c>
      <c r="F7835" s="127">
        <f t="shared" si="681"/>
        <v>343.8692</v>
      </c>
      <c r="G7835" s="95" t="s">
        <v>246</v>
      </c>
      <c r="H7835" s="69"/>
      <c r="I7835" s="208"/>
      <c r="J7835" s="76"/>
      <c r="K7835" s="88"/>
      <c r="N7835" s="18"/>
      <c r="P7835" s="4">
        <v>166.0</v>
      </c>
      <c r="Q7835" s="4"/>
      <c r="R7835" s="4"/>
      <c r="S7835" s="21"/>
      <c r="T7835" s="21"/>
      <c r="V7835" s="89"/>
      <c r="Z7835" s="73"/>
      <c r="AA7835" s="73">
        <v>0.0</v>
      </c>
      <c r="AB7835" s="4"/>
      <c r="AC7835" s="74"/>
      <c r="AD7835" s="75"/>
      <c r="AE7835" s="75"/>
      <c r="AF7835" s="76"/>
      <c r="AJ7835" s="90"/>
      <c r="AK7835" s="18"/>
      <c r="AL7835" s="18"/>
      <c r="AM7835" s="209"/>
      <c r="AT7835" s="18"/>
      <c r="AU7835" s="91"/>
    </row>
    <row r="7836" ht="12.0" customHeight="1">
      <c r="A7836" s="97">
        <v>3502034.0</v>
      </c>
      <c r="B7836" s="92" t="s">
        <v>8129</v>
      </c>
      <c r="C7836" s="93"/>
      <c r="D7836" s="82">
        <v>289.12</v>
      </c>
      <c r="E7836" s="83" t="s">
        <v>245</v>
      </c>
      <c r="F7836" s="127">
        <f t="shared" si="681"/>
        <v>352.7264</v>
      </c>
      <c r="G7836" s="95" t="s">
        <v>246</v>
      </c>
      <c r="H7836" s="69"/>
      <c r="I7836" s="208"/>
      <c r="J7836" s="76"/>
      <c r="K7836" s="88"/>
      <c r="N7836" s="18"/>
      <c r="P7836" s="4">
        <v>166.0</v>
      </c>
      <c r="Q7836" s="4"/>
      <c r="R7836" s="4"/>
      <c r="S7836" s="21"/>
      <c r="T7836" s="21"/>
      <c r="V7836" s="89"/>
      <c r="Z7836" s="73"/>
      <c r="AA7836" s="73">
        <v>0.0</v>
      </c>
      <c r="AB7836" s="4"/>
      <c r="AC7836" s="74"/>
      <c r="AD7836" s="75"/>
      <c r="AE7836" s="75"/>
      <c r="AF7836" s="76"/>
      <c r="AJ7836" s="90"/>
      <c r="AK7836" s="18"/>
      <c r="AL7836" s="18"/>
      <c r="AM7836" s="209"/>
      <c r="AT7836" s="18"/>
      <c r="AU7836" s="91"/>
    </row>
    <row r="7837" ht="12.0" customHeight="1">
      <c r="A7837" s="97">
        <v>3502035.0</v>
      </c>
      <c r="B7837" s="92" t="s">
        <v>8130</v>
      </c>
      <c r="C7837" s="93"/>
      <c r="D7837" s="82">
        <v>289.12</v>
      </c>
      <c r="E7837" s="83" t="s">
        <v>245</v>
      </c>
      <c r="F7837" s="127">
        <f t="shared" si="681"/>
        <v>352.7264</v>
      </c>
      <c r="G7837" s="95" t="s">
        <v>246</v>
      </c>
      <c r="H7837" s="69"/>
      <c r="I7837" s="208"/>
      <c r="J7837" s="76"/>
      <c r="K7837" s="88"/>
      <c r="N7837" s="18"/>
      <c r="P7837" s="4">
        <v>166.0</v>
      </c>
      <c r="Q7837" s="4"/>
      <c r="R7837" s="4"/>
      <c r="S7837" s="21"/>
      <c r="T7837" s="21"/>
      <c r="V7837" s="89"/>
      <c r="Z7837" s="73"/>
      <c r="AA7837" s="73">
        <v>0.0</v>
      </c>
      <c r="AB7837" s="4"/>
      <c r="AC7837" s="74"/>
      <c r="AD7837" s="75"/>
      <c r="AE7837" s="75"/>
      <c r="AF7837" s="76"/>
      <c r="AJ7837" s="90"/>
      <c r="AK7837" s="18"/>
      <c r="AL7837" s="18"/>
      <c r="AM7837" s="209"/>
      <c r="AT7837" s="18"/>
      <c r="AU7837" s="91"/>
    </row>
    <row r="7838" ht="12.0" customHeight="1">
      <c r="A7838" s="97">
        <v>3502036.0</v>
      </c>
      <c r="B7838" s="92" t="s">
        <v>8131</v>
      </c>
      <c r="C7838" s="93"/>
      <c r="D7838" s="82">
        <v>289.12</v>
      </c>
      <c r="E7838" s="83" t="s">
        <v>372</v>
      </c>
      <c r="F7838" s="127">
        <f t="shared" si="681"/>
        <v>352.7264</v>
      </c>
      <c r="G7838" s="95" t="s">
        <v>246</v>
      </c>
      <c r="H7838" s="69"/>
      <c r="I7838" s="208"/>
      <c r="J7838" s="76"/>
      <c r="K7838" s="88"/>
      <c r="N7838" s="18"/>
      <c r="P7838" s="4">
        <v>166.0</v>
      </c>
      <c r="Q7838" s="4"/>
      <c r="R7838" s="4"/>
      <c r="S7838" s="21"/>
      <c r="T7838" s="21"/>
      <c r="V7838" s="89"/>
      <c r="Z7838" s="73"/>
      <c r="AA7838" s="73">
        <v>0.0</v>
      </c>
      <c r="AB7838" s="4"/>
      <c r="AC7838" s="74"/>
      <c r="AD7838" s="75"/>
      <c r="AE7838" s="75"/>
      <c r="AF7838" s="76"/>
      <c r="AJ7838" s="90"/>
      <c r="AK7838" s="18"/>
      <c r="AL7838" s="18"/>
      <c r="AM7838" s="209"/>
      <c r="AT7838" s="18"/>
      <c r="AU7838" s="91"/>
    </row>
    <row r="7839" ht="12.0" customHeight="1">
      <c r="A7839" s="97">
        <v>3501049.0</v>
      </c>
      <c r="B7839" s="92" t="s">
        <v>8132</v>
      </c>
      <c r="C7839" s="93"/>
      <c r="D7839" s="82">
        <v>321.48</v>
      </c>
      <c r="E7839" s="83" t="s">
        <v>372</v>
      </c>
      <c r="F7839" s="127">
        <f t="shared" si="681"/>
        <v>392.2056</v>
      </c>
      <c r="G7839" s="95" t="s">
        <v>246</v>
      </c>
      <c r="H7839" s="69"/>
      <c r="I7839" s="208"/>
      <c r="J7839" s="76"/>
      <c r="K7839" s="88"/>
      <c r="N7839" s="18"/>
      <c r="P7839" s="4">
        <v>166.0</v>
      </c>
      <c r="Q7839" s="4"/>
      <c r="R7839" s="4"/>
      <c r="S7839" s="21"/>
      <c r="T7839" s="21"/>
      <c r="V7839" s="89"/>
      <c r="Z7839" s="73"/>
      <c r="AA7839" s="73">
        <v>0.0</v>
      </c>
      <c r="AB7839" s="4"/>
      <c r="AC7839" s="74"/>
      <c r="AD7839" s="75"/>
      <c r="AE7839" s="75"/>
      <c r="AF7839" s="76"/>
      <c r="AJ7839" s="90"/>
      <c r="AK7839" s="18"/>
      <c r="AL7839" s="18"/>
      <c r="AM7839" s="209"/>
      <c r="AT7839" s="18"/>
      <c r="AU7839" s="91"/>
    </row>
    <row r="7840" ht="12.0" customHeight="1">
      <c r="A7840" s="97">
        <v>3501050.0</v>
      </c>
      <c r="B7840" s="92" t="s">
        <v>8133</v>
      </c>
      <c r="C7840" s="93"/>
      <c r="D7840" s="82">
        <v>321.48</v>
      </c>
      <c r="E7840" s="94"/>
      <c r="F7840" s="127">
        <f t="shared" si="681"/>
        <v>392.2056</v>
      </c>
      <c r="G7840" s="95" t="s">
        <v>246</v>
      </c>
      <c r="H7840" s="69"/>
      <c r="I7840" s="208"/>
      <c r="J7840" s="76"/>
      <c r="K7840" s="88"/>
      <c r="N7840" s="18"/>
      <c r="P7840" s="4">
        <v>166.0</v>
      </c>
      <c r="Q7840" s="4"/>
      <c r="R7840" s="4"/>
      <c r="S7840" s="21"/>
      <c r="T7840" s="21"/>
      <c r="V7840" s="89"/>
      <c r="Z7840" s="73"/>
      <c r="AA7840" s="73">
        <v>0.0</v>
      </c>
      <c r="AB7840" s="4"/>
      <c r="AC7840" s="74"/>
      <c r="AD7840" s="75"/>
      <c r="AE7840" s="75"/>
      <c r="AF7840" s="76"/>
      <c r="AJ7840" s="90"/>
      <c r="AK7840" s="18"/>
      <c r="AL7840" s="18"/>
      <c r="AM7840" s="209"/>
      <c r="AT7840" s="18"/>
      <c r="AU7840" s="91"/>
    </row>
    <row r="7841" ht="12.0" customHeight="1">
      <c r="A7841" s="97">
        <v>3501051.0</v>
      </c>
      <c r="B7841" s="92" t="s">
        <v>8134</v>
      </c>
      <c r="C7841" s="93"/>
      <c r="D7841" s="82">
        <v>321.48</v>
      </c>
      <c r="E7841" s="83" t="s">
        <v>372</v>
      </c>
      <c r="F7841" s="127">
        <f t="shared" si="681"/>
        <v>392.2056</v>
      </c>
      <c r="G7841" s="95" t="s">
        <v>246</v>
      </c>
      <c r="H7841" s="69"/>
      <c r="I7841" s="208"/>
      <c r="J7841" s="76"/>
      <c r="K7841" s="88"/>
      <c r="N7841" s="18"/>
      <c r="P7841" s="4">
        <v>166.0</v>
      </c>
      <c r="Q7841" s="4"/>
      <c r="R7841" s="4"/>
      <c r="S7841" s="21"/>
      <c r="T7841" s="21"/>
      <c r="V7841" s="89"/>
      <c r="Z7841" s="73"/>
      <c r="AA7841" s="73">
        <v>0.0</v>
      </c>
      <c r="AB7841" s="4"/>
      <c r="AC7841" s="74"/>
      <c r="AD7841" s="75"/>
      <c r="AE7841" s="75"/>
      <c r="AF7841" s="76"/>
      <c r="AJ7841" s="90"/>
      <c r="AK7841" s="18"/>
      <c r="AL7841" s="18"/>
      <c r="AM7841" s="209"/>
      <c r="AT7841" s="18"/>
      <c r="AU7841" s="91"/>
    </row>
    <row r="7842" ht="12.0" customHeight="1">
      <c r="A7842" s="97">
        <v>3501052.0</v>
      </c>
      <c r="B7842" s="92" t="s">
        <v>8135</v>
      </c>
      <c r="C7842" s="93"/>
      <c r="D7842" s="82">
        <v>321.48</v>
      </c>
      <c r="E7842" s="83" t="s">
        <v>245</v>
      </c>
      <c r="F7842" s="127">
        <f t="shared" si="681"/>
        <v>392.2056</v>
      </c>
      <c r="G7842" s="95" t="s">
        <v>246</v>
      </c>
      <c r="H7842" s="69"/>
      <c r="I7842" s="208"/>
      <c r="J7842" s="76"/>
      <c r="K7842" s="88"/>
      <c r="N7842" s="18"/>
      <c r="P7842" s="4">
        <v>166.0</v>
      </c>
      <c r="Q7842" s="4"/>
      <c r="R7842" s="4"/>
      <c r="S7842" s="21"/>
      <c r="T7842" s="21"/>
      <c r="V7842" s="89"/>
      <c r="Z7842" s="73"/>
      <c r="AA7842" s="73">
        <v>0.0</v>
      </c>
      <c r="AB7842" s="4"/>
      <c r="AC7842" s="74"/>
      <c r="AD7842" s="75"/>
      <c r="AE7842" s="75"/>
      <c r="AF7842" s="76"/>
      <c r="AJ7842" s="90"/>
      <c r="AK7842" s="18"/>
      <c r="AL7842" s="18"/>
      <c r="AM7842" s="209"/>
      <c r="AT7842" s="18"/>
      <c r="AU7842" s="91"/>
    </row>
    <row r="7843" ht="12.0" customHeight="1">
      <c r="A7843" s="97">
        <v>3501053.0</v>
      </c>
      <c r="B7843" s="92" t="s">
        <v>8136</v>
      </c>
      <c r="C7843" s="93"/>
      <c r="D7843" s="82">
        <v>321.48</v>
      </c>
      <c r="E7843" s="83" t="s">
        <v>372</v>
      </c>
      <c r="F7843" s="127">
        <f t="shared" si="681"/>
        <v>392.2056</v>
      </c>
      <c r="G7843" s="95" t="s">
        <v>246</v>
      </c>
      <c r="H7843" s="69"/>
      <c r="I7843" s="208"/>
      <c r="J7843" s="76"/>
      <c r="K7843" s="88"/>
      <c r="N7843" s="18"/>
      <c r="P7843" s="4">
        <v>166.0</v>
      </c>
      <c r="Q7843" s="4"/>
      <c r="R7843" s="4"/>
      <c r="S7843" s="21"/>
      <c r="T7843" s="21"/>
      <c r="V7843" s="89"/>
      <c r="Z7843" s="73"/>
      <c r="AA7843" s="73">
        <v>0.0</v>
      </c>
      <c r="AB7843" s="4"/>
      <c r="AC7843" s="74"/>
      <c r="AD7843" s="75"/>
      <c r="AE7843" s="75"/>
      <c r="AF7843" s="76"/>
      <c r="AJ7843" s="90"/>
      <c r="AK7843" s="18"/>
      <c r="AL7843" s="18"/>
      <c r="AM7843" s="209"/>
      <c r="AT7843" s="18"/>
      <c r="AU7843" s="91"/>
    </row>
    <row r="7844" ht="12.0" customHeight="1">
      <c r="A7844" s="97">
        <v>3501054.0</v>
      </c>
      <c r="B7844" s="92" t="s">
        <v>8137</v>
      </c>
      <c r="C7844" s="93"/>
      <c r="D7844" s="82">
        <v>321.48</v>
      </c>
      <c r="E7844" s="83" t="s">
        <v>245</v>
      </c>
      <c r="F7844" s="127">
        <f t="shared" si="681"/>
        <v>392.2056</v>
      </c>
      <c r="G7844" s="95" t="s">
        <v>246</v>
      </c>
      <c r="H7844" s="69"/>
      <c r="I7844" s="208"/>
      <c r="J7844" s="76"/>
      <c r="K7844" s="88"/>
      <c r="N7844" s="18"/>
      <c r="P7844" s="4">
        <v>166.0</v>
      </c>
      <c r="Q7844" s="4"/>
      <c r="R7844" s="4"/>
      <c r="S7844" s="21"/>
      <c r="T7844" s="21"/>
      <c r="V7844" s="89"/>
      <c r="Z7844" s="73"/>
      <c r="AA7844" s="73">
        <v>0.0</v>
      </c>
      <c r="AB7844" s="4"/>
      <c r="AC7844" s="74"/>
      <c r="AD7844" s="75"/>
      <c r="AE7844" s="75"/>
      <c r="AF7844" s="76"/>
      <c r="AJ7844" s="90"/>
      <c r="AK7844" s="18"/>
      <c r="AL7844" s="18"/>
      <c r="AM7844" s="209"/>
      <c r="AT7844" s="18"/>
      <c r="AU7844" s="91"/>
    </row>
    <row r="7845" ht="12.0" customHeight="1">
      <c r="A7845" s="97">
        <v>3501053.0</v>
      </c>
      <c r="B7845" s="92" t="s">
        <v>8136</v>
      </c>
      <c r="C7845" s="93"/>
      <c r="D7845" s="82">
        <v>321.48</v>
      </c>
      <c r="E7845" s="83" t="s">
        <v>372</v>
      </c>
      <c r="F7845" s="127">
        <f t="shared" si="681"/>
        <v>392.2056</v>
      </c>
      <c r="G7845" s="95" t="s">
        <v>246</v>
      </c>
      <c r="H7845" s="69"/>
      <c r="I7845" s="208"/>
      <c r="J7845" s="76"/>
      <c r="K7845" s="88"/>
      <c r="N7845" s="18"/>
      <c r="P7845" s="4">
        <v>166.0</v>
      </c>
      <c r="Q7845" s="4"/>
      <c r="R7845" s="4"/>
      <c r="S7845" s="21"/>
      <c r="T7845" s="21"/>
      <c r="V7845" s="89"/>
      <c r="Z7845" s="73"/>
      <c r="AA7845" s="73">
        <v>0.0</v>
      </c>
      <c r="AB7845" s="4"/>
      <c r="AC7845" s="74"/>
      <c r="AD7845" s="75"/>
      <c r="AE7845" s="75"/>
      <c r="AF7845" s="76"/>
      <c r="AJ7845" s="90"/>
      <c r="AK7845" s="18"/>
      <c r="AL7845" s="18"/>
      <c r="AM7845" s="209"/>
      <c r="AT7845" s="18"/>
      <c r="AU7845" s="91"/>
    </row>
    <row r="7846" ht="12.0" customHeight="1">
      <c r="A7846" s="97">
        <v>3501055.0</v>
      </c>
      <c r="B7846" s="92" t="s">
        <v>8138</v>
      </c>
      <c r="C7846" s="93"/>
      <c r="D7846" s="82">
        <v>321.48</v>
      </c>
      <c r="E7846" s="83" t="s">
        <v>372</v>
      </c>
      <c r="F7846" s="127">
        <f t="shared" si="681"/>
        <v>392.2056</v>
      </c>
      <c r="G7846" s="95" t="s">
        <v>246</v>
      </c>
      <c r="H7846" s="69"/>
      <c r="I7846" s="208"/>
      <c r="J7846" s="76"/>
      <c r="K7846" s="88"/>
      <c r="N7846" s="18"/>
      <c r="P7846" s="4">
        <v>166.0</v>
      </c>
      <c r="Q7846" s="4"/>
      <c r="R7846" s="4"/>
      <c r="S7846" s="21"/>
      <c r="T7846" s="21"/>
      <c r="V7846" s="89"/>
      <c r="Z7846" s="73"/>
      <c r="AA7846" s="73">
        <v>0.0</v>
      </c>
      <c r="AB7846" s="4"/>
      <c r="AC7846" s="74"/>
      <c r="AD7846" s="75"/>
      <c r="AE7846" s="75"/>
      <c r="AF7846" s="76"/>
      <c r="AJ7846" s="90"/>
      <c r="AK7846" s="18"/>
      <c r="AL7846" s="18"/>
      <c r="AM7846" s="209"/>
      <c r="AT7846" s="18"/>
      <c r="AU7846" s="91"/>
    </row>
    <row r="7847" ht="12.0" customHeight="1">
      <c r="A7847" s="97">
        <v>3501056.0</v>
      </c>
      <c r="B7847" s="92" t="s">
        <v>8139</v>
      </c>
      <c r="C7847" s="93"/>
      <c r="D7847" s="82">
        <v>321.48</v>
      </c>
      <c r="E7847" s="94"/>
      <c r="F7847" s="127">
        <f t="shared" si="681"/>
        <v>392.2056</v>
      </c>
      <c r="G7847" s="95" t="s">
        <v>246</v>
      </c>
      <c r="H7847" s="69"/>
      <c r="I7847" s="208"/>
      <c r="J7847" s="76"/>
      <c r="K7847" s="88"/>
      <c r="N7847" s="18"/>
      <c r="P7847" s="4">
        <v>166.0</v>
      </c>
      <c r="Q7847" s="4"/>
      <c r="R7847" s="4"/>
      <c r="S7847" s="21"/>
      <c r="T7847" s="21"/>
      <c r="V7847" s="89"/>
      <c r="Z7847" s="73"/>
      <c r="AA7847" s="73">
        <v>0.0</v>
      </c>
      <c r="AB7847" s="4"/>
      <c r="AC7847" s="74"/>
      <c r="AD7847" s="75"/>
      <c r="AE7847" s="75"/>
      <c r="AF7847" s="76"/>
      <c r="AJ7847" s="90"/>
      <c r="AK7847" s="18"/>
      <c r="AL7847" s="18"/>
      <c r="AM7847" s="209"/>
      <c r="AT7847" s="18"/>
      <c r="AU7847" s="91"/>
    </row>
    <row r="7848" ht="12.0" customHeight="1">
      <c r="A7848" s="97">
        <v>3501057.0</v>
      </c>
      <c r="B7848" s="92" t="s">
        <v>8140</v>
      </c>
      <c r="C7848" s="93"/>
      <c r="D7848" s="82">
        <v>321.48</v>
      </c>
      <c r="E7848" s="83" t="s">
        <v>245</v>
      </c>
      <c r="F7848" s="127">
        <f t="shared" si="681"/>
        <v>392.2056</v>
      </c>
      <c r="G7848" s="95" t="s">
        <v>246</v>
      </c>
      <c r="H7848" s="69"/>
      <c r="I7848" s="208"/>
      <c r="J7848" s="76"/>
      <c r="K7848" s="88"/>
      <c r="N7848" s="18"/>
      <c r="P7848" s="4">
        <v>166.0</v>
      </c>
      <c r="Q7848" s="4"/>
      <c r="R7848" s="4"/>
      <c r="S7848" s="21"/>
      <c r="T7848" s="21"/>
      <c r="V7848" s="89"/>
      <c r="Z7848" s="73"/>
      <c r="AA7848" s="73">
        <v>0.0</v>
      </c>
      <c r="AB7848" s="4"/>
      <c r="AC7848" s="74"/>
      <c r="AD7848" s="75"/>
      <c r="AE7848" s="75"/>
      <c r="AF7848" s="76"/>
      <c r="AJ7848" s="90"/>
      <c r="AK7848" s="18"/>
      <c r="AL7848" s="18"/>
      <c r="AM7848" s="209"/>
      <c r="AT7848" s="18"/>
      <c r="AU7848" s="91"/>
    </row>
    <row r="7849" ht="12.0" customHeight="1">
      <c r="A7849" s="97">
        <v>3503055.0</v>
      </c>
      <c r="B7849" s="92" t="s">
        <v>8141</v>
      </c>
      <c r="C7849" s="93"/>
      <c r="D7849" s="82">
        <v>252.43</v>
      </c>
      <c r="E7849" s="83" t="s">
        <v>245</v>
      </c>
      <c r="F7849" s="127">
        <f t="shared" si="681"/>
        <v>307.9646</v>
      </c>
      <c r="G7849" s="95" t="s">
        <v>246</v>
      </c>
      <c r="H7849" s="69"/>
      <c r="I7849" s="208"/>
      <c r="J7849" s="76"/>
      <c r="K7849" s="88"/>
      <c r="N7849" s="18"/>
      <c r="P7849" s="4">
        <v>166.0</v>
      </c>
      <c r="Q7849" s="4"/>
      <c r="R7849" s="4"/>
      <c r="S7849" s="21"/>
      <c r="T7849" s="21"/>
      <c r="V7849" s="89"/>
      <c r="Z7849" s="73"/>
      <c r="AA7849" s="73">
        <v>0.0</v>
      </c>
      <c r="AB7849" s="4"/>
      <c r="AC7849" s="74"/>
      <c r="AD7849" s="75"/>
      <c r="AE7849" s="75"/>
      <c r="AF7849" s="76"/>
      <c r="AJ7849" s="90"/>
      <c r="AK7849" s="18"/>
      <c r="AL7849" s="18"/>
      <c r="AM7849" s="209"/>
      <c r="AT7849" s="18"/>
      <c r="AU7849" s="91"/>
    </row>
    <row r="7850" ht="12.0" customHeight="1">
      <c r="A7850" s="97">
        <v>3503056.0</v>
      </c>
      <c r="B7850" s="92" t="s">
        <v>8142</v>
      </c>
      <c r="C7850" s="93"/>
      <c r="D7850" s="82">
        <v>252.43</v>
      </c>
      <c r="E7850" s="83" t="s">
        <v>245</v>
      </c>
      <c r="F7850" s="127">
        <f t="shared" si="681"/>
        <v>307.9646</v>
      </c>
      <c r="G7850" s="95" t="s">
        <v>246</v>
      </c>
      <c r="H7850" s="69"/>
      <c r="I7850" s="208"/>
      <c r="J7850" s="76"/>
      <c r="K7850" s="88"/>
      <c r="N7850" s="18"/>
      <c r="P7850" s="4">
        <v>166.0</v>
      </c>
      <c r="Q7850" s="4"/>
      <c r="R7850" s="4"/>
      <c r="S7850" s="21"/>
      <c r="T7850" s="21"/>
      <c r="V7850" s="89"/>
      <c r="Z7850" s="73"/>
      <c r="AA7850" s="73">
        <v>0.0</v>
      </c>
      <c r="AB7850" s="4"/>
      <c r="AC7850" s="74"/>
      <c r="AD7850" s="75"/>
      <c r="AE7850" s="75"/>
      <c r="AF7850" s="76"/>
      <c r="AJ7850" s="90"/>
      <c r="AK7850" s="18"/>
      <c r="AL7850" s="18"/>
      <c r="AM7850" s="209"/>
      <c r="AT7850" s="18"/>
      <c r="AU7850" s="91"/>
    </row>
    <row r="7851" ht="12.0" customHeight="1">
      <c r="A7851" s="115">
        <v>3401049.0</v>
      </c>
      <c r="B7851" s="92" t="s">
        <v>8143</v>
      </c>
      <c r="C7851" s="93"/>
      <c r="D7851" s="82">
        <v>939.4</v>
      </c>
      <c r="E7851" s="83" t="s">
        <v>245</v>
      </c>
      <c r="F7851" s="127">
        <f t="shared" si="681"/>
        <v>1146.068</v>
      </c>
      <c r="G7851" s="95" t="s">
        <v>246</v>
      </c>
      <c r="H7851" s="69"/>
      <c r="I7851" s="208"/>
      <c r="J7851" s="76"/>
      <c r="K7851" s="88"/>
      <c r="N7851" s="18"/>
      <c r="P7851" s="4">
        <v>165.0</v>
      </c>
      <c r="Q7851" s="4"/>
      <c r="R7851" s="4"/>
      <c r="S7851" s="21"/>
      <c r="T7851" s="21"/>
      <c r="V7851" s="89"/>
      <c r="Z7851" s="73"/>
      <c r="AA7851" s="73">
        <v>9.999763389212916</v>
      </c>
      <c r="AB7851" s="4"/>
      <c r="AC7851" s="74"/>
      <c r="AD7851" s="75"/>
      <c r="AE7851" s="75"/>
      <c r="AF7851" s="76"/>
      <c r="AJ7851" s="90"/>
      <c r="AK7851" s="18"/>
      <c r="AL7851" s="18"/>
      <c r="AT7851" s="18"/>
      <c r="AU7851" s="91"/>
    </row>
    <row r="7852" ht="12.0" customHeight="1">
      <c r="A7852" s="97"/>
      <c r="B7852" s="92" t="s">
        <v>7896</v>
      </c>
      <c r="C7852" s="93"/>
      <c r="D7852" s="82"/>
      <c r="E7852" s="94"/>
      <c r="F7852" s="84"/>
      <c r="G7852" s="95" t="s">
        <v>246</v>
      </c>
      <c r="H7852" s="69"/>
      <c r="I7852" s="208"/>
      <c r="J7852" s="76"/>
      <c r="K7852" s="88"/>
      <c r="N7852" s="18"/>
      <c r="P7852" s="4"/>
      <c r="Q7852" s="4"/>
      <c r="R7852" s="4"/>
      <c r="S7852" s="21"/>
      <c r="T7852" s="21"/>
      <c r="V7852" s="89"/>
      <c r="Z7852" s="73"/>
      <c r="AA7852" s="73"/>
      <c r="AB7852" s="4"/>
      <c r="AC7852" s="74"/>
      <c r="AD7852" s="75"/>
      <c r="AE7852" s="75"/>
      <c r="AF7852" s="76"/>
      <c r="AJ7852" s="90"/>
      <c r="AK7852" s="18"/>
      <c r="AL7852" s="18"/>
      <c r="AT7852" s="18"/>
      <c r="AU7852" s="91"/>
    </row>
    <row r="7853" ht="12.0" customHeight="1">
      <c r="A7853" s="97">
        <v>2701028.0</v>
      </c>
      <c r="B7853" s="92" t="s">
        <v>8071</v>
      </c>
      <c r="C7853" s="93"/>
      <c r="D7853" s="82">
        <v>265.74</v>
      </c>
      <c r="E7853" s="94"/>
      <c r="F7853" s="84">
        <f t="shared" ref="F7853:F7858" si="682">D7853*1.22</f>
        <v>324.2028</v>
      </c>
      <c r="G7853" s="95" t="s">
        <v>246</v>
      </c>
      <c r="H7853" s="69"/>
      <c r="I7853" s="208"/>
      <c r="J7853" s="76"/>
      <c r="K7853" s="88"/>
      <c r="N7853" s="18"/>
      <c r="P7853" s="4">
        <v>166.0</v>
      </c>
      <c r="Q7853" s="4"/>
      <c r="R7853" s="4"/>
      <c r="S7853" s="21"/>
      <c r="T7853" s="21"/>
      <c r="V7853" s="89"/>
      <c r="Z7853" s="73"/>
      <c r="AA7853" s="73">
        <v>0.0</v>
      </c>
      <c r="AB7853" s="4"/>
      <c r="AC7853" s="74"/>
      <c r="AD7853" s="75"/>
      <c r="AE7853" s="75"/>
      <c r="AF7853" s="76"/>
      <c r="AJ7853" s="90"/>
      <c r="AK7853" s="18"/>
      <c r="AL7853" s="18"/>
      <c r="AT7853" s="18"/>
      <c r="AU7853" s="91"/>
    </row>
    <row r="7854" ht="12.0" customHeight="1">
      <c r="A7854" s="97">
        <v>2701029.0</v>
      </c>
      <c r="B7854" s="92" t="s">
        <v>8072</v>
      </c>
      <c r="C7854" s="93"/>
      <c r="D7854" s="82">
        <v>260.07</v>
      </c>
      <c r="E7854" s="94" t="s">
        <v>372</v>
      </c>
      <c r="F7854" s="84">
        <f t="shared" si="682"/>
        <v>317.2854</v>
      </c>
      <c r="G7854" s="95" t="s">
        <v>246</v>
      </c>
      <c r="H7854" s="69"/>
      <c r="I7854" s="208"/>
      <c r="J7854" s="76"/>
      <c r="K7854" s="88"/>
      <c r="N7854" s="18"/>
      <c r="P7854" s="4">
        <v>166.0</v>
      </c>
      <c r="Q7854" s="4"/>
      <c r="R7854" s="4"/>
      <c r="S7854" s="21"/>
      <c r="T7854" s="21"/>
      <c r="V7854" s="89"/>
      <c r="Z7854" s="73"/>
      <c r="AA7854" s="73">
        <v>0.0</v>
      </c>
      <c r="AB7854" s="4"/>
      <c r="AC7854" s="74"/>
      <c r="AD7854" s="75"/>
      <c r="AE7854" s="75"/>
      <c r="AF7854" s="76"/>
      <c r="AJ7854" s="90"/>
      <c r="AK7854" s="18"/>
      <c r="AL7854" s="18"/>
      <c r="AT7854" s="18"/>
      <c r="AU7854" s="91"/>
    </row>
    <row r="7855" ht="12.0" customHeight="1">
      <c r="A7855" s="97">
        <v>2701052.0</v>
      </c>
      <c r="B7855" s="92" t="s">
        <v>8073</v>
      </c>
      <c r="C7855" s="93"/>
      <c r="D7855" s="82">
        <v>274.54</v>
      </c>
      <c r="E7855" s="94"/>
      <c r="F7855" s="84">
        <f t="shared" si="682"/>
        <v>334.9388</v>
      </c>
      <c r="G7855" s="95" t="s">
        <v>246</v>
      </c>
      <c r="H7855" s="69"/>
      <c r="I7855" s="208"/>
      <c r="J7855" s="76"/>
      <c r="K7855" s="88"/>
      <c r="N7855" s="18"/>
      <c r="P7855" s="4">
        <v>166.0</v>
      </c>
      <c r="Q7855" s="4"/>
      <c r="R7855" s="4"/>
      <c r="S7855" s="21"/>
      <c r="T7855" s="21"/>
      <c r="V7855" s="89"/>
      <c r="Z7855" s="73"/>
      <c r="AA7855" s="73">
        <v>0.0</v>
      </c>
      <c r="AB7855" s="4"/>
      <c r="AC7855" s="74"/>
      <c r="AD7855" s="75"/>
      <c r="AE7855" s="75"/>
      <c r="AF7855" s="76"/>
      <c r="AJ7855" s="90"/>
      <c r="AK7855" s="18"/>
      <c r="AL7855" s="18"/>
      <c r="AT7855" s="18"/>
      <c r="AU7855" s="91"/>
    </row>
    <row r="7856" ht="12.0" customHeight="1">
      <c r="A7856" s="97">
        <v>2701060.0</v>
      </c>
      <c r="B7856" s="92" t="s">
        <v>8074</v>
      </c>
      <c r="C7856" s="93"/>
      <c r="D7856" s="82">
        <v>260.07</v>
      </c>
      <c r="E7856" s="94"/>
      <c r="F7856" s="84">
        <f t="shared" si="682"/>
        <v>317.2854</v>
      </c>
      <c r="G7856" s="95" t="s">
        <v>246</v>
      </c>
      <c r="H7856" s="69"/>
      <c r="I7856" s="208"/>
      <c r="J7856" s="76"/>
      <c r="K7856" s="88"/>
      <c r="N7856" s="18"/>
      <c r="P7856" s="4">
        <v>166.0</v>
      </c>
      <c r="Q7856" s="4"/>
      <c r="R7856" s="4"/>
      <c r="S7856" s="21"/>
      <c r="T7856" s="21"/>
      <c r="V7856" s="89"/>
      <c r="Z7856" s="73"/>
      <c r="AA7856" s="73">
        <v>0.0</v>
      </c>
      <c r="AB7856" s="4"/>
      <c r="AC7856" s="74"/>
      <c r="AD7856" s="75"/>
      <c r="AE7856" s="75"/>
      <c r="AF7856" s="76"/>
      <c r="AJ7856" s="90"/>
      <c r="AK7856" s="18"/>
      <c r="AL7856" s="18"/>
      <c r="AT7856" s="18"/>
      <c r="AU7856" s="91"/>
    </row>
    <row r="7857" ht="12.0" customHeight="1">
      <c r="A7857" s="97">
        <v>3503065.0</v>
      </c>
      <c r="B7857" s="92" t="s">
        <v>8075</v>
      </c>
      <c r="C7857" s="93"/>
      <c r="D7857" s="82">
        <v>376.27</v>
      </c>
      <c r="E7857" s="94" t="s">
        <v>372</v>
      </c>
      <c r="F7857" s="127">
        <f t="shared" si="682"/>
        <v>459.0494</v>
      </c>
      <c r="G7857" s="95" t="s">
        <v>246</v>
      </c>
      <c r="H7857" s="69"/>
      <c r="I7857" s="208"/>
      <c r="J7857" s="76"/>
      <c r="K7857" s="88"/>
      <c r="N7857" s="18"/>
      <c r="P7857" s="4">
        <v>166.0</v>
      </c>
      <c r="Q7857" s="4"/>
      <c r="R7857" s="4"/>
      <c r="S7857" s="21"/>
      <c r="T7857" s="21"/>
      <c r="V7857" s="89"/>
      <c r="Z7857" s="73"/>
      <c r="AA7857" s="73">
        <v>0.0</v>
      </c>
      <c r="AB7857" s="4"/>
      <c r="AC7857" s="74"/>
      <c r="AD7857" s="75"/>
      <c r="AE7857" s="75"/>
      <c r="AF7857" s="76"/>
      <c r="AJ7857" s="90"/>
      <c r="AK7857" s="18"/>
      <c r="AL7857" s="18"/>
      <c r="AM7857" s="209"/>
      <c r="AT7857" s="18"/>
      <c r="AU7857" s="91"/>
    </row>
    <row r="7858" ht="12.0" customHeight="1">
      <c r="A7858" s="115">
        <v>3401041.0</v>
      </c>
      <c r="B7858" s="92" t="s">
        <v>8144</v>
      </c>
      <c r="C7858" s="93"/>
      <c r="D7858" s="82">
        <v>939.4</v>
      </c>
      <c r="E7858" s="83" t="s">
        <v>245</v>
      </c>
      <c r="F7858" s="127">
        <f t="shared" si="682"/>
        <v>1146.068</v>
      </c>
      <c r="G7858" s="95" t="s">
        <v>246</v>
      </c>
      <c r="H7858" s="69"/>
      <c r="I7858" s="208"/>
      <c r="J7858" s="76"/>
      <c r="K7858" s="88"/>
      <c r="N7858" s="18"/>
      <c r="P7858" s="4">
        <v>165.0</v>
      </c>
      <c r="Q7858" s="4"/>
      <c r="R7858" s="4"/>
      <c r="S7858" s="21"/>
      <c r="T7858" s="21"/>
      <c r="V7858" s="89"/>
      <c r="Z7858" s="73"/>
      <c r="AA7858" s="73">
        <v>9.999684870639399</v>
      </c>
      <c r="AB7858" s="4"/>
      <c r="AC7858" s="74"/>
      <c r="AD7858" s="75"/>
      <c r="AE7858" s="75"/>
      <c r="AF7858" s="76"/>
      <c r="AJ7858" s="90"/>
      <c r="AK7858" s="18"/>
      <c r="AL7858" s="18"/>
      <c r="AT7858" s="18"/>
      <c r="AU7858" s="91"/>
    </row>
    <row r="7859" ht="12.0" customHeight="1">
      <c r="A7859" s="97"/>
      <c r="B7859" s="92" t="s">
        <v>7896</v>
      </c>
      <c r="C7859" s="93"/>
      <c r="D7859" s="82"/>
      <c r="E7859" s="94"/>
      <c r="F7859" s="84"/>
      <c r="G7859" s="95" t="s">
        <v>246</v>
      </c>
      <c r="H7859" s="69"/>
      <c r="I7859" s="208"/>
      <c r="J7859" s="76"/>
      <c r="K7859" s="88"/>
      <c r="N7859" s="18"/>
      <c r="P7859" s="4"/>
      <c r="Q7859" s="4"/>
      <c r="R7859" s="4"/>
      <c r="S7859" s="21"/>
      <c r="T7859" s="21"/>
      <c r="V7859" s="89"/>
      <c r="Z7859" s="73"/>
      <c r="AA7859" s="73"/>
      <c r="AB7859" s="4"/>
      <c r="AC7859" s="74"/>
      <c r="AD7859" s="75"/>
      <c r="AE7859" s="75"/>
      <c r="AF7859" s="76"/>
      <c r="AJ7859" s="90"/>
      <c r="AK7859" s="18"/>
      <c r="AL7859" s="18"/>
      <c r="AT7859" s="18"/>
      <c r="AU7859" s="91"/>
    </row>
    <row r="7860" ht="12.0" customHeight="1">
      <c r="A7860" s="97">
        <v>2701063.0</v>
      </c>
      <c r="B7860" s="92" t="s">
        <v>8091</v>
      </c>
      <c r="C7860" s="93"/>
      <c r="D7860" s="82">
        <v>178.23</v>
      </c>
      <c r="E7860" s="94" t="s">
        <v>245</v>
      </c>
      <c r="F7860" s="84">
        <f t="shared" ref="F7860:F7886" si="683">D7860*1.22</f>
        <v>217.4406</v>
      </c>
      <c r="G7860" s="95" t="s">
        <v>246</v>
      </c>
      <c r="H7860" s="69"/>
      <c r="I7860" s="208"/>
      <c r="J7860" s="76"/>
      <c r="K7860" s="88"/>
      <c r="N7860" s="18"/>
      <c r="P7860" s="4">
        <v>166.0</v>
      </c>
      <c r="Q7860" s="4"/>
      <c r="R7860" s="4"/>
      <c r="S7860" s="21"/>
      <c r="T7860" s="21"/>
      <c r="V7860" s="89"/>
      <c r="Z7860" s="73"/>
      <c r="AA7860" s="73">
        <v>0.0</v>
      </c>
      <c r="AB7860" s="4"/>
      <c r="AC7860" s="74"/>
      <c r="AD7860" s="75"/>
      <c r="AE7860" s="75"/>
      <c r="AF7860" s="76"/>
      <c r="AJ7860" s="90"/>
      <c r="AK7860" s="18"/>
      <c r="AL7860" s="18"/>
      <c r="AT7860" s="18"/>
      <c r="AU7860" s="91"/>
    </row>
    <row r="7861" ht="12.0" customHeight="1">
      <c r="A7861" s="97">
        <v>2701050.0</v>
      </c>
      <c r="B7861" s="92" t="s">
        <v>8092</v>
      </c>
      <c r="C7861" s="93"/>
      <c r="D7861" s="82">
        <v>187.14</v>
      </c>
      <c r="E7861" s="94" t="s">
        <v>245</v>
      </c>
      <c r="F7861" s="84">
        <f t="shared" si="683"/>
        <v>228.3108</v>
      </c>
      <c r="G7861" s="95" t="s">
        <v>246</v>
      </c>
      <c r="H7861" s="69"/>
      <c r="I7861" s="208"/>
      <c r="J7861" s="76"/>
      <c r="K7861" s="88"/>
      <c r="N7861" s="18"/>
      <c r="P7861" s="4">
        <v>166.0</v>
      </c>
      <c r="Q7861" s="4"/>
      <c r="R7861" s="4"/>
      <c r="S7861" s="21"/>
      <c r="T7861" s="21"/>
      <c r="V7861" s="89"/>
      <c r="Z7861" s="73"/>
      <c r="AA7861" s="73">
        <v>0.0</v>
      </c>
      <c r="AB7861" s="4"/>
      <c r="AC7861" s="74"/>
      <c r="AD7861" s="75"/>
      <c r="AE7861" s="75"/>
      <c r="AF7861" s="76"/>
      <c r="AJ7861" s="90"/>
      <c r="AK7861" s="18"/>
      <c r="AL7861" s="18"/>
      <c r="AT7861" s="18"/>
      <c r="AU7861" s="91"/>
    </row>
    <row r="7862" ht="12.0" customHeight="1">
      <c r="A7862" s="97">
        <v>2701042.0</v>
      </c>
      <c r="B7862" s="92" t="s">
        <v>8093</v>
      </c>
      <c r="C7862" s="93"/>
      <c r="D7862" s="82">
        <v>187.14</v>
      </c>
      <c r="E7862" s="94" t="s">
        <v>245</v>
      </c>
      <c r="F7862" s="84">
        <f t="shared" si="683"/>
        <v>228.3108</v>
      </c>
      <c r="G7862" s="95" t="s">
        <v>246</v>
      </c>
      <c r="H7862" s="69"/>
      <c r="I7862" s="208"/>
      <c r="J7862" s="76"/>
      <c r="K7862" s="88"/>
      <c r="N7862" s="18"/>
      <c r="P7862" s="4">
        <v>166.0</v>
      </c>
      <c r="Q7862" s="4"/>
      <c r="R7862" s="4"/>
      <c r="S7862" s="21"/>
      <c r="T7862" s="21"/>
      <c r="V7862" s="89"/>
      <c r="Z7862" s="73"/>
      <c r="AA7862" s="73">
        <v>0.0</v>
      </c>
      <c r="AB7862" s="4"/>
      <c r="AC7862" s="74"/>
      <c r="AD7862" s="75"/>
      <c r="AE7862" s="75"/>
      <c r="AF7862" s="76"/>
      <c r="AJ7862" s="90"/>
      <c r="AK7862" s="18"/>
      <c r="AL7862" s="18"/>
      <c r="AT7862" s="18"/>
      <c r="AU7862" s="91"/>
    </row>
    <row r="7863" ht="12.0" customHeight="1">
      <c r="A7863" s="97">
        <v>2701011.0</v>
      </c>
      <c r="B7863" s="92" t="s">
        <v>8094</v>
      </c>
      <c r="C7863" s="93"/>
      <c r="D7863" s="82">
        <v>187.14</v>
      </c>
      <c r="E7863" s="94" t="s">
        <v>245</v>
      </c>
      <c r="F7863" s="84">
        <f t="shared" si="683"/>
        <v>228.3108</v>
      </c>
      <c r="G7863" s="95" t="s">
        <v>246</v>
      </c>
      <c r="H7863" s="69"/>
      <c r="I7863" s="208"/>
      <c r="J7863" s="76"/>
      <c r="K7863" s="88"/>
      <c r="N7863" s="18"/>
      <c r="P7863" s="4">
        <v>166.0</v>
      </c>
      <c r="Q7863" s="4"/>
      <c r="R7863" s="4"/>
      <c r="S7863" s="21"/>
      <c r="T7863" s="21"/>
      <c r="V7863" s="89"/>
      <c r="Z7863" s="73"/>
      <c r="AA7863" s="73">
        <v>0.0</v>
      </c>
      <c r="AB7863" s="4"/>
      <c r="AC7863" s="74"/>
      <c r="AD7863" s="75"/>
      <c r="AE7863" s="75"/>
      <c r="AF7863" s="76"/>
      <c r="AJ7863" s="90"/>
      <c r="AK7863" s="18"/>
      <c r="AL7863" s="18"/>
      <c r="AT7863" s="18"/>
      <c r="AU7863" s="91"/>
    </row>
    <row r="7864" ht="12.0" customHeight="1">
      <c r="A7864" s="97">
        <v>2701049.0</v>
      </c>
      <c r="B7864" s="92" t="s">
        <v>8095</v>
      </c>
      <c r="C7864" s="93"/>
      <c r="D7864" s="82">
        <v>187.14</v>
      </c>
      <c r="E7864" s="94" t="s">
        <v>245</v>
      </c>
      <c r="F7864" s="84">
        <f t="shared" si="683"/>
        <v>228.3108</v>
      </c>
      <c r="G7864" s="95" t="s">
        <v>246</v>
      </c>
      <c r="H7864" s="69"/>
      <c r="I7864" s="208"/>
      <c r="J7864" s="76"/>
      <c r="K7864" s="88"/>
      <c r="N7864" s="18"/>
      <c r="P7864" s="4">
        <v>166.0</v>
      </c>
      <c r="Q7864" s="4"/>
      <c r="R7864" s="4"/>
      <c r="S7864" s="21"/>
      <c r="T7864" s="21"/>
      <c r="V7864" s="89"/>
      <c r="Z7864" s="73"/>
      <c r="AA7864" s="73">
        <v>0.0</v>
      </c>
      <c r="AB7864" s="4"/>
      <c r="AC7864" s="74"/>
      <c r="AD7864" s="75"/>
      <c r="AE7864" s="75"/>
      <c r="AF7864" s="76"/>
      <c r="AJ7864" s="90"/>
      <c r="AK7864" s="18"/>
      <c r="AL7864" s="18"/>
      <c r="AT7864" s="18"/>
      <c r="AU7864" s="91"/>
    </row>
    <row r="7865" ht="12.0" customHeight="1">
      <c r="A7865" s="97">
        <v>2701007.0</v>
      </c>
      <c r="B7865" s="92" t="s">
        <v>8096</v>
      </c>
      <c r="C7865" s="93"/>
      <c r="D7865" s="82">
        <v>230.86</v>
      </c>
      <c r="E7865" s="94" t="s">
        <v>245</v>
      </c>
      <c r="F7865" s="84">
        <f t="shared" si="683"/>
        <v>281.6492</v>
      </c>
      <c r="G7865" s="95" t="s">
        <v>246</v>
      </c>
      <c r="H7865" s="69"/>
      <c r="I7865" s="208"/>
      <c r="J7865" s="76"/>
      <c r="K7865" s="88"/>
      <c r="N7865" s="18"/>
      <c r="P7865" s="4">
        <v>166.0</v>
      </c>
      <c r="Q7865" s="4"/>
      <c r="R7865" s="4"/>
      <c r="S7865" s="21"/>
      <c r="T7865" s="21"/>
      <c r="V7865" s="89"/>
      <c r="Z7865" s="73"/>
      <c r="AA7865" s="73">
        <v>0.0</v>
      </c>
      <c r="AB7865" s="4"/>
      <c r="AC7865" s="74"/>
      <c r="AD7865" s="75"/>
      <c r="AE7865" s="75"/>
      <c r="AF7865" s="76"/>
      <c r="AJ7865" s="90"/>
      <c r="AK7865" s="18"/>
      <c r="AL7865" s="18"/>
      <c r="AT7865" s="18"/>
      <c r="AU7865" s="91"/>
    </row>
    <row r="7866" ht="12.0" customHeight="1">
      <c r="A7866" s="97">
        <v>2701059.0</v>
      </c>
      <c r="B7866" s="92" t="s">
        <v>8097</v>
      </c>
      <c r="C7866" s="93"/>
      <c r="D7866" s="82">
        <v>187.14</v>
      </c>
      <c r="E7866" s="94" t="s">
        <v>372</v>
      </c>
      <c r="F7866" s="84">
        <f t="shared" si="683"/>
        <v>228.3108</v>
      </c>
      <c r="G7866" s="95" t="s">
        <v>246</v>
      </c>
      <c r="H7866" s="69"/>
      <c r="I7866" s="208"/>
      <c r="J7866" s="76"/>
      <c r="K7866" s="88"/>
      <c r="N7866" s="18"/>
      <c r="P7866" s="4">
        <v>166.0</v>
      </c>
      <c r="Q7866" s="4"/>
      <c r="R7866" s="4"/>
      <c r="S7866" s="21"/>
      <c r="T7866" s="21"/>
      <c r="V7866" s="89"/>
      <c r="Z7866" s="73"/>
      <c r="AA7866" s="73">
        <v>0.0</v>
      </c>
      <c r="AB7866" s="4"/>
      <c r="AC7866" s="74"/>
      <c r="AD7866" s="75"/>
      <c r="AE7866" s="75"/>
      <c r="AF7866" s="76"/>
      <c r="AJ7866" s="90"/>
      <c r="AK7866" s="18"/>
      <c r="AL7866" s="18"/>
      <c r="AT7866" s="18"/>
      <c r="AU7866" s="91"/>
    </row>
    <row r="7867" ht="12.0" customHeight="1">
      <c r="A7867" s="97">
        <v>3503046.0</v>
      </c>
      <c r="B7867" s="92" t="s">
        <v>8098</v>
      </c>
      <c r="C7867" s="93"/>
      <c r="D7867" s="82">
        <v>268.35</v>
      </c>
      <c r="E7867" s="83" t="s">
        <v>245</v>
      </c>
      <c r="F7867" s="127">
        <f t="shared" si="683"/>
        <v>327.387</v>
      </c>
      <c r="G7867" s="95" t="s">
        <v>246</v>
      </c>
      <c r="H7867" s="69"/>
      <c r="I7867" s="208"/>
      <c r="J7867" s="76"/>
      <c r="K7867" s="88"/>
      <c r="N7867" s="18"/>
      <c r="P7867" s="4">
        <v>166.0</v>
      </c>
      <c r="Q7867" s="4"/>
      <c r="R7867" s="4"/>
      <c r="S7867" s="21"/>
      <c r="T7867" s="21"/>
      <c r="V7867" s="89"/>
      <c r="Z7867" s="73"/>
      <c r="AA7867" s="73">
        <v>0.0</v>
      </c>
      <c r="AB7867" s="4"/>
      <c r="AC7867" s="74"/>
      <c r="AD7867" s="75"/>
      <c r="AE7867" s="75"/>
      <c r="AF7867" s="76"/>
      <c r="AJ7867" s="90"/>
      <c r="AK7867" s="18"/>
      <c r="AL7867" s="18"/>
      <c r="AM7867" s="209"/>
      <c r="AT7867" s="18"/>
      <c r="AU7867" s="91"/>
    </row>
    <row r="7868" ht="12.0" customHeight="1">
      <c r="A7868" s="97">
        <v>3503047.0</v>
      </c>
      <c r="B7868" s="92" t="s">
        <v>8099</v>
      </c>
      <c r="C7868" s="93"/>
      <c r="D7868" s="82">
        <v>268.35</v>
      </c>
      <c r="E7868" s="83" t="s">
        <v>245</v>
      </c>
      <c r="F7868" s="127">
        <f t="shared" si="683"/>
        <v>327.387</v>
      </c>
      <c r="G7868" s="95" t="s">
        <v>246</v>
      </c>
      <c r="H7868" s="69"/>
      <c r="I7868" s="208"/>
      <c r="J7868" s="76"/>
      <c r="K7868" s="88"/>
      <c r="N7868" s="18"/>
      <c r="P7868" s="4">
        <v>166.0</v>
      </c>
      <c r="Q7868" s="4"/>
      <c r="R7868" s="4"/>
      <c r="S7868" s="21"/>
      <c r="T7868" s="21"/>
      <c r="V7868" s="89"/>
      <c r="Z7868" s="73"/>
      <c r="AA7868" s="73">
        <v>0.0</v>
      </c>
      <c r="AB7868" s="4"/>
      <c r="AC7868" s="74"/>
      <c r="AD7868" s="75"/>
      <c r="AE7868" s="75"/>
      <c r="AF7868" s="76"/>
      <c r="AJ7868" s="90"/>
      <c r="AK7868" s="18"/>
      <c r="AL7868" s="18"/>
      <c r="AM7868" s="209"/>
      <c r="AT7868" s="18"/>
      <c r="AU7868" s="91"/>
    </row>
    <row r="7869" ht="12.0" customHeight="1">
      <c r="A7869" s="97">
        <v>3503048.0</v>
      </c>
      <c r="B7869" s="92" t="s">
        <v>8100</v>
      </c>
      <c r="C7869" s="93"/>
      <c r="D7869" s="82">
        <v>268.35</v>
      </c>
      <c r="E7869" s="83" t="s">
        <v>245</v>
      </c>
      <c r="F7869" s="127">
        <f t="shared" si="683"/>
        <v>327.387</v>
      </c>
      <c r="G7869" s="95" t="s">
        <v>246</v>
      </c>
      <c r="H7869" s="69"/>
      <c r="I7869" s="208"/>
      <c r="J7869" s="76"/>
      <c r="K7869" s="88"/>
      <c r="N7869" s="18"/>
      <c r="P7869" s="4">
        <v>166.0</v>
      </c>
      <c r="Q7869" s="4"/>
      <c r="R7869" s="4"/>
      <c r="S7869" s="21"/>
      <c r="T7869" s="21"/>
      <c r="V7869" s="89"/>
      <c r="Z7869" s="73"/>
      <c r="AA7869" s="73">
        <v>0.0</v>
      </c>
      <c r="AB7869" s="4"/>
      <c r="AC7869" s="74"/>
      <c r="AD7869" s="75"/>
      <c r="AE7869" s="75"/>
      <c r="AF7869" s="76"/>
      <c r="AJ7869" s="90"/>
      <c r="AK7869" s="18"/>
      <c r="AL7869" s="18"/>
      <c r="AM7869" s="209"/>
      <c r="AT7869" s="18"/>
      <c r="AU7869" s="91"/>
    </row>
    <row r="7870" ht="12.0" customHeight="1">
      <c r="A7870" s="97">
        <v>3503049.0</v>
      </c>
      <c r="B7870" s="92" t="s">
        <v>8101</v>
      </c>
      <c r="C7870" s="93"/>
      <c r="D7870" s="82">
        <v>268.35</v>
      </c>
      <c r="E7870" s="83" t="s">
        <v>245</v>
      </c>
      <c r="F7870" s="127">
        <f t="shared" si="683"/>
        <v>327.387</v>
      </c>
      <c r="G7870" s="95" t="s">
        <v>246</v>
      </c>
      <c r="H7870" s="69"/>
      <c r="I7870" s="208"/>
      <c r="J7870" s="76"/>
      <c r="K7870" s="88"/>
      <c r="N7870" s="18"/>
      <c r="P7870" s="4">
        <v>166.0</v>
      </c>
      <c r="Q7870" s="4"/>
      <c r="R7870" s="4"/>
      <c r="S7870" s="21"/>
      <c r="T7870" s="21"/>
      <c r="V7870" s="89"/>
      <c r="Z7870" s="73"/>
      <c r="AA7870" s="73">
        <v>0.0</v>
      </c>
      <c r="AB7870" s="4"/>
      <c r="AC7870" s="74"/>
      <c r="AD7870" s="75"/>
      <c r="AE7870" s="75"/>
      <c r="AF7870" s="76"/>
      <c r="AJ7870" s="90"/>
      <c r="AK7870" s="18"/>
      <c r="AL7870" s="18"/>
      <c r="AM7870" s="209"/>
      <c r="AT7870" s="18"/>
      <c r="AU7870" s="91"/>
    </row>
    <row r="7871" ht="12.0" customHeight="1">
      <c r="A7871" s="97">
        <v>3503050.0</v>
      </c>
      <c r="B7871" s="92" t="s">
        <v>8102</v>
      </c>
      <c r="C7871" s="93"/>
      <c r="D7871" s="82">
        <v>268.35</v>
      </c>
      <c r="E7871" s="83" t="s">
        <v>245</v>
      </c>
      <c r="F7871" s="127">
        <f t="shared" si="683"/>
        <v>327.387</v>
      </c>
      <c r="G7871" s="95" t="s">
        <v>246</v>
      </c>
      <c r="H7871" s="69"/>
      <c r="I7871" s="208"/>
      <c r="J7871" s="76"/>
      <c r="K7871" s="88"/>
      <c r="N7871" s="18"/>
      <c r="P7871" s="4">
        <v>166.0</v>
      </c>
      <c r="Q7871" s="4"/>
      <c r="R7871" s="4"/>
      <c r="S7871" s="21"/>
      <c r="T7871" s="21"/>
      <c r="V7871" s="89"/>
      <c r="Z7871" s="73"/>
      <c r="AA7871" s="73">
        <v>0.0</v>
      </c>
      <c r="AB7871" s="4"/>
      <c r="AC7871" s="74"/>
      <c r="AD7871" s="75"/>
      <c r="AE7871" s="75"/>
      <c r="AF7871" s="76"/>
      <c r="AJ7871" s="90"/>
      <c r="AK7871" s="18"/>
      <c r="AL7871" s="18"/>
      <c r="AM7871" s="209"/>
      <c r="AT7871" s="18"/>
      <c r="AU7871" s="91"/>
    </row>
    <row r="7872" ht="12.0" customHeight="1">
      <c r="A7872" s="97">
        <v>3503051.0</v>
      </c>
      <c r="B7872" s="92" t="s">
        <v>8103</v>
      </c>
      <c r="C7872" s="93"/>
      <c r="D7872" s="82">
        <v>268.35</v>
      </c>
      <c r="E7872" s="83" t="s">
        <v>245</v>
      </c>
      <c r="F7872" s="127">
        <f t="shared" si="683"/>
        <v>327.387</v>
      </c>
      <c r="G7872" s="95" t="s">
        <v>246</v>
      </c>
      <c r="H7872" s="69"/>
      <c r="I7872" s="208"/>
      <c r="J7872" s="76"/>
      <c r="K7872" s="88"/>
      <c r="N7872" s="18"/>
      <c r="P7872" s="4">
        <v>166.0</v>
      </c>
      <c r="Q7872" s="4"/>
      <c r="R7872" s="4"/>
      <c r="S7872" s="21"/>
      <c r="T7872" s="21"/>
      <c r="V7872" s="89"/>
      <c r="Z7872" s="73"/>
      <c r="AA7872" s="73">
        <v>0.0</v>
      </c>
      <c r="AB7872" s="4"/>
      <c r="AC7872" s="74"/>
      <c r="AD7872" s="75"/>
      <c r="AE7872" s="75"/>
      <c r="AF7872" s="76"/>
      <c r="AJ7872" s="90"/>
      <c r="AK7872" s="18"/>
      <c r="AL7872" s="18"/>
      <c r="AM7872" s="209"/>
      <c r="AT7872" s="18"/>
      <c r="AU7872" s="91"/>
    </row>
    <row r="7873" ht="12.0" customHeight="1">
      <c r="A7873" s="97">
        <v>3503052.0</v>
      </c>
      <c r="B7873" s="92" t="s">
        <v>8104</v>
      </c>
      <c r="C7873" s="93"/>
      <c r="D7873" s="82">
        <v>268.35</v>
      </c>
      <c r="E7873" s="83" t="s">
        <v>245</v>
      </c>
      <c r="F7873" s="127">
        <f t="shared" si="683"/>
        <v>327.387</v>
      </c>
      <c r="G7873" s="95" t="s">
        <v>246</v>
      </c>
      <c r="H7873" s="69"/>
      <c r="I7873" s="208"/>
      <c r="J7873" s="76"/>
      <c r="K7873" s="88"/>
      <c r="N7873" s="18"/>
      <c r="P7873" s="4">
        <v>166.0</v>
      </c>
      <c r="Q7873" s="4"/>
      <c r="R7873" s="4"/>
      <c r="S7873" s="21"/>
      <c r="T7873" s="21"/>
      <c r="V7873" s="89"/>
      <c r="Z7873" s="73"/>
      <c r="AA7873" s="73">
        <v>0.0</v>
      </c>
      <c r="AB7873" s="4"/>
      <c r="AC7873" s="74"/>
      <c r="AD7873" s="75"/>
      <c r="AE7873" s="75"/>
      <c r="AF7873" s="76"/>
      <c r="AJ7873" s="90"/>
      <c r="AK7873" s="18"/>
      <c r="AL7873" s="18"/>
      <c r="AM7873" s="209"/>
      <c r="AT7873" s="18"/>
      <c r="AU7873" s="91"/>
    </row>
    <row r="7874" ht="12.0" customHeight="1">
      <c r="A7874" s="97">
        <v>3503054.0</v>
      </c>
      <c r="B7874" s="92" t="s">
        <v>8105</v>
      </c>
      <c r="C7874" s="93"/>
      <c r="D7874" s="82">
        <v>268.35</v>
      </c>
      <c r="E7874" s="83" t="s">
        <v>245</v>
      </c>
      <c r="F7874" s="127">
        <f t="shared" si="683"/>
        <v>327.387</v>
      </c>
      <c r="G7874" s="95" t="s">
        <v>246</v>
      </c>
      <c r="H7874" s="69"/>
      <c r="I7874" s="208"/>
      <c r="J7874" s="76"/>
      <c r="K7874" s="88"/>
      <c r="N7874" s="18"/>
      <c r="P7874" s="4">
        <v>166.0</v>
      </c>
      <c r="Q7874" s="4"/>
      <c r="R7874" s="4"/>
      <c r="S7874" s="21"/>
      <c r="T7874" s="21"/>
      <c r="V7874" s="89"/>
      <c r="Z7874" s="73"/>
      <c r="AA7874" s="73">
        <v>0.0</v>
      </c>
      <c r="AB7874" s="4"/>
      <c r="AC7874" s="74"/>
      <c r="AD7874" s="75"/>
      <c r="AE7874" s="75"/>
      <c r="AF7874" s="76"/>
      <c r="AJ7874" s="90"/>
      <c r="AK7874" s="18"/>
      <c r="AL7874" s="18"/>
      <c r="AM7874" s="209"/>
      <c r="AT7874" s="18"/>
      <c r="AU7874" s="91"/>
    </row>
    <row r="7875" ht="12.0" customHeight="1">
      <c r="A7875" s="97">
        <v>3502025.0</v>
      </c>
      <c r="B7875" s="92" t="s">
        <v>8106</v>
      </c>
      <c r="C7875" s="93"/>
      <c r="D7875" s="82">
        <v>333.04</v>
      </c>
      <c r="E7875" s="83" t="s">
        <v>245</v>
      </c>
      <c r="F7875" s="127">
        <f t="shared" si="683"/>
        <v>406.3088</v>
      </c>
      <c r="G7875" s="95" t="s">
        <v>246</v>
      </c>
      <c r="H7875" s="69"/>
      <c r="I7875" s="208"/>
      <c r="J7875" s="76"/>
      <c r="K7875" s="88"/>
      <c r="N7875" s="18"/>
      <c r="P7875" s="4">
        <v>166.0</v>
      </c>
      <c r="Q7875" s="4"/>
      <c r="R7875" s="4"/>
      <c r="S7875" s="21"/>
      <c r="T7875" s="21"/>
      <c r="V7875" s="89"/>
      <c r="Z7875" s="73"/>
      <c r="AA7875" s="73">
        <v>0.0</v>
      </c>
      <c r="AB7875" s="4"/>
      <c r="AC7875" s="74"/>
      <c r="AD7875" s="75"/>
      <c r="AE7875" s="75"/>
      <c r="AF7875" s="76"/>
      <c r="AJ7875" s="90"/>
      <c r="AK7875" s="18"/>
      <c r="AL7875" s="18"/>
      <c r="AM7875" s="209"/>
      <c r="AT7875" s="18"/>
      <c r="AU7875" s="91"/>
    </row>
    <row r="7876" ht="12.0" customHeight="1">
      <c r="A7876" s="97">
        <v>3502027.0</v>
      </c>
      <c r="B7876" s="92" t="s">
        <v>8107</v>
      </c>
      <c r="C7876" s="93"/>
      <c r="D7876" s="82">
        <v>333.04</v>
      </c>
      <c r="E7876" s="83" t="s">
        <v>245</v>
      </c>
      <c r="F7876" s="127">
        <f t="shared" si="683"/>
        <v>406.3088</v>
      </c>
      <c r="G7876" s="95" t="s">
        <v>246</v>
      </c>
      <c r="H7876" s="69"/>
      <c r="I7876" s="208"/>
      <c r="J7876" s="76"/>
      <c r="K7876" s="88"/>
      <c r="N7876" s="18"/>
      <c r="P7876" s="4">
        <v>166.0</v>
      </c>
      <c r="Q7876" s="4"/>
      <c r="R7876" s="4"/>
      <c r="S7876" s="21"/>
      <c r="T7876" s="21"/>
      <c r="V7876" s="89"/>
      <c r="Z7876" s="73"/>
      <c r="AA7876" s="73">
        <v>0.0</v>
      </c>
      <c r="AB7876" s="4"/>
      <c r="AC7876" s="74"/>
      <c r="AD7876" s="75"/>
      <c r="AE7876" s="75"/>
      <c r="AF7876" s="76"/>
      <c r="AJ7876" s="90"/>
      <c r="AK7876" s="18"/>
      <c r="AL7876" s="18"/>
      <c r="AM7876" s="209"/>
      <c r="AT7876" s="18"/>
      <c r="AU7876" s="91"/>
    </row>
    <row r="7877" ht="12.0" customHeight="1">
      <c r="A7877" s="97">
        <v>3502029.0</v>
      </c>
      <c r="B7877" s="92" t="s">
        <v>8108</v>
      </c>
      <c r="C7877" s="93"/>
      <c r="D7877" s="82">
        <v>333.04</v>
      </c>
      <c r="E7877" s="83" t="s">
        <v>245</v>
      </c>
      <c r="F7877" s="127">
        <f t="shared" si="683"/>
        <v>406.3088</v>
      </c>
      <c r="G7877" s="95" t="s">
        <v>246</v>
      </c>
      <c r="H7877" s="69"/>
      <c r="I7877" s="208"/>
      <c r="J7877" s="76"/>
      <c r="K7877" s="88"/>
      <c r="N7877" s="18"/>
      <c r="P7877" s="4">
        <v>166.0</v>
      </c>
      <c r="Q7877" s="4"/>
      <c r="R7877" s="4"/>
      <c r="S7877" s="21"/>
      <c r="T7877" s="21"/>
      <c r="V7877" s="89"/>
      <c r="Z7877" s="73"/>
      <c r="AA7877" s="73">
        <v>0.0</v>
      </c>
      <c r="AB7877" s="4"/>
      <c r="AC7877" s="74"/>
      <c r="AD7877" s="75"/>
      <c r="AE7877" s="75"/>
      <c r="AF7877" s="76"/>
      <c r="AJ7877" s="90"/>
      <c r="AK7877" s="18"/>
      <c r="AL7877" s="18"/>
      <c r="AM7877" s="209"/>
      <c r="AT7877" s="18"/>
      <c r="AU7877" s="91"/>
    </row>
    <row r="7878" ht="12.0" customHeight="1">
      <c r="A7878" s="97">
        <v>3502028.0</v>
      </c>
      <c r="B7878" s="92" t="s">
        <v>8109</v>
      </c>
      <c r="C7878" s="93"/>
      <c r="D7878" s="82">
        <v>437.13</v>
      </c>
      <c r="E7878" s="94"/>
      <c r="F7878" s="84">
        <f t="shared" si="683"/>
        <v>533.2986</v>
      </c>
      <c r="G7878" s="95" t="s">
        <v>246</v>
      </c>
      <c r="H7878" s="69"/>
      <c r="I7878" s="208"/>
      <c r="J7878" s="76"/>
      <c r="K7878" s="88"/>
      <c r="N7878" s="18"/>
      <c r="P7878" s="4">
        <v>166.0</v>
      </c>
      <c r="Q7878" s="4"/>
      <c r="R7878" s="4"/>
      <c r="S7878" s="21"/>
      <c r="T7878" s="21"/>
      <c r="V7878" s="89"/>
      <c r="Z7878" s="73"/>
      <c r="AA7878" s="73">
        <v>14.999508535106969</v>
      </c>
      <c r="AB7878" s="4"/>
      <c r="AC7878" s="74"/>
      <c r="AD7878" s="75"/>
      <c r="AE7878" s="75"/>
      <c r="AF7878" s="76"/>
      <c r="AJ7878" s="90"/>
      <c r="AK7878" s="18"/>
      <c r="AL7878" s="18"/>
      <c r="AT7878" s="18"/>
      <c r="AU7878" s="91"/>
    </row>
    <row r="7879" ht="12.0" customHeight="1">
      <c r="A7879" s="97">
        <v>3502026.0</v>
      </c>
      <c r="B7879" s="92" t="s">
        <v>8110</v>
      </c>
      <c r="C7879" s="93"/>
      <c r="D7879" s="82">
        <v>333.04</v>
      </c>
      <c r="E7879" s="83" t="s">
        <v>245</v>
      </c>
      <c r="F7879" s="127">
        <f t="shared" si="683"/>
        <v>406.3088</v>
      </c>
      <c r="G7879" s="95" t="s">
        <v>246</v>
      </c>
      <c r="H7879" s="69"/>
      <c r="I7879" s="208"/>
      <c r="J7879" s="76"/>
      <c r="K7879" s="88"/>
      <c r="N7879" s="18"/>
      <c r="P7879" s="4">
        <v>166.0</v>
      </c>
      <c r="Q7879" s="4"/>
      <c r="R7879" s="4"/>
      <c r="S7879" s="21"/>
      <c r="T7879" s="21"/>
      <c r="V7879" s="89"/>
      <c r="Z7879" s="73"/>
      <c r="AA7879" s="73">
        <v>0.0</v>
      </c>
      <c r="AB7879" s="4"/>
      <c r="AC7879" s="74"/>
      <c r="AD7879" s="75"/>
      <c r="AE7879" s="75"/>
      <c r="AF7879" s="76"/>
      <c r="AJ7879" s="90"/>
      <c r="AK7879" s="18"/>
      <c r="AL7879" s="18"/>
      <c r="AM7879" s="209"/>
      <c r="AT7879" s="18"/>
      <c r="AU7879" s="91"/>
    </row>
    <row r="7880" ht="12.0" customHeight="1">
      <c r="A7880" s="97">
        <v>3501042.0</v>
      </c>
      <c r="B7880" s="92" t="s">
        <v>8111</v>
      </c>
      <c r="C7880" s="93"/>
      <c r="D7880" s="82">
        <v>367.62</v>
      </c>
      <c r="E7880" s="83" t="s">
        <v>372</v>
      </c>
      <c r="F7880" s="127">
        <f t="shared" si="683"/>
        <v>448.4964</v>
      </c>
      <c r="G7880" s="95" t="s">
        <v>246</v>
      </c>
      <c r="H7880" s="69"/>
      <c r="I7880" s="208"/>
      <c r="J7880" s="76"/>
      <c r="K7880" s="88"/>
      <c r="N7880" s="18"/>
      <c r="P7880" s="4">
        <v>166.0</v>
      </c>
      <c r="Q7880" s="4"/>
      <c r="R7880" s="4"/>
      <c r="S7880" s="21"/>
      <c r="T7880" s="21"/>
      <c r="V7880" s="89"/>
      <c r="Z7880" s="73"/>
      <c r="AA7880" s="73">
        <v>0.0</v>
      </c>
      <c r="AB7880" s="4"/>
      <c r="AC7880" s="74"/>
      <c r="AD7880" s="75"/>
      <c r="AE7880" s="75"/>
      <c r="AF7880" s="76"/>
      <c r="AJ7880" s="90"/>
      <c r="AK7880" s="18"/>
      <c r="AL7880" s="18"/>
      <c r="AM7880" s="209"/>
      <c r="AT7880" s="18"/>
      <c r="AU7880" s="91"/>
    </row>
    <row r="7881" ht="12.0" customHeight="1">
      <c r="A7881" s="97"/>
      <c r="B7881" s="92" t="s">
        <v>8112</v>
      </c>
      <c r="C7881" s="93"/>
      <c r="D7881" s="82">
        <v>317.08</v>
      </c>
      <c r="E7881" s="94"/>
      <c r="F7881" s="84">
        <f t="shared" si="683"/>
        <v>386.8376</v>
      </c>
      <c r="G7881" s="95" t="s">
        <v>246</v>
      </c>
      <c r="H7881" s="69"/>
      <c r="I7881" s="208"/>
      <c r="J7881" s="76"/>
      <c r="K7881" s="88"/>
      <c r="N7881" s="18"/>
      <c r="P7881" s="4">
        <v>166.0</v>
      </c>
      <c r="Q7881" s="4"/>
      <c r="R7881" s="4"/>
      <c r="S7881" s="21"/>
      <c r="T7881" s="21"/>
      <c r="V7881" s="89"/>
      <c r="Z7881" s="73"/>
      <c r="AA7881" s="73"/>
      <c r="AB7881" s="4"/>
      <c r="AC7881" s="74"/>
      <c r="AD7881" s="75"/>
      <c r="AE7881" s="75"/>
      <c r="AF7881" s="76"/>
      <c r="AJ7881" s="90"/>
      <c r="AK7881" s="18"/>
      <c r="AL7881" s="18"/>
      <c r="AT7881" s="18"/>
      <c r="AU7881" s="91"/>
    </row>
    <row r="7882" ht="12.0" customHeight="1">
      <c r="A7882" s="97">
        <v>3501045.0</v>
      </c>
      <c r="B7882" s="92" t="s">
        <v>8113</v>
      </c>
      <c r="C7882" s="93"/>
      <c r="D7882" s="82">
        <v>367.62</v>
      </c>
      <c r="E7882" s="94"/>
      <c r="F7882" s="127">
        <f t="shared" si="683"/>
        <v>448.4964</v>
      </c>
      <c r="G7882" s="95" t="s">
        <v>246</v>
      </c>
      <c r="H7882" s="69"/>
      <c r="I7882" s="208"/>
      <c r="J7882" s="76"/>
      <c r="K7882" s="88"/>
      <c r="N7882" s="18"/>
      <c r="P7882" s="4">
        <v>166.0</v>
      </c>
      <c r="Q7882" s="4"/>
      <c r="R7882" s="4"/>
      <c r="S7882" s="21"/>
      <c r="T7882" s="21"/>
      <c r="V7882" s="89"/>
      <c r="Z7882" s="73"/>
      <c r="AA7882" s="73">
        <v>0.0</v>
      </c>
      <c r="AB7882" s="4"/>
      <c r="AC7882" s="74"/>
      <c r="AD7882" s="75"/>
      <c r="AE7882" s="75"/>
      <c r="AF7882" s="76"/>
      <c r="AJ7882" s="90"/>
      <c r="AK7882" s="18"/>
      <c r="AL7882" s="18"/>
      <c r="AM7882" s="209"/>
      <c r="AT7882" s="18"/>
      <c r="AU7882" s="91"/>
    </row>
    <row r="7883" ht="12.0" customHeight="1">
      <c r="A7883" s="97">
        <v>3501044.0</v>
      </c>
      <c r="B7883" s="92" t="s">
        <v>8114</v>
      </c>
      <c r="C7883" s="93"/>
      <c r="D7883" s="82">
        <v>367.62</v>
      </c>
      <c r="E7883" s="83" t="s">
        <v>372</v>
      </c>
      <c r="F7883" s="127">
        <f t="shared" si="683"/>
        <v>448.4964</v>
      </c>
      <c r="G7883" s="95" t="s">
        <v>246</v>
      </c>
      <c r="H7883" s="69"/>
      <c r="I7883" s="208"/>
      <c r="J7883" s="76"/>
      <c r="K7883" s="88"/>
      <c r="N7883" s="18"/>
      <c r="P7883" s="4">
        <v>166.0</v>
      </c>
      <c r="Q7883" s="4"/>
      <c r="R7883" s="4"/>
      <c r="S7883" s="21"/>
      <c r="T7883" s="21"/>
      <c r="V7883" s="89"/>
      <c r="Z7883" s="73"/>
      <c r="AA7883" s="73">
        <v>0.0</v>
      </c>
      <c r="AB7883" s="4"/>
      <c r="AC7883" s="74"/>
      <c r="AD7883" s="75"/>
      <c r="AE7883" s="75"/>
      <c r="AF7883" s="76"/>
      <c r="AJ7883" s="90"/>
      <c r="AK7883" s="18"/>
      <c r="AL7883" s="18"/>
      <c r="AM7883" s="209"/>
      <c r="AT7883" s="18"/>
      <c r="AU7883" s="91"/>
    </row>
    <row r="7884" ht="12.0" customHeight="1">
      <c r="A7884" s="97">
        <v>2701030.0</v>
      </c>
      <c r="B7884" s="92" t="s">
        <v>8115</v>
      </c>
      <c r="C7884" s="93"/>
      <c r="D7884" s="82">
        <v>170.31</v>
      </c>
      <c r="E7884" s="94" t="s">
        <v>372</v>
      </c>
      <c r="F7884" s="84">
        <f t="shared" si="683"/>
        <v>207.7782</v>
      </c>
      <c r="G7884" s="95" t="s">
        <v>246</v>
      </c>
      <c r="H7884" s="69"/>
      <c r="I7884" s="208"/>
      <c r="J7884" s="76"/>
      <c r="K7884" s="88"/>
      <c r="N7884" s="18"/>
      <c r="P7884" s="4">
        <v>166.0</v>
      </c>
      <c r="Q7884" s="4"/>
      <c r="R7884" s="4"/>
      <c r="S7884" s="21"/>
      <c r="T7884" s="21"/>
      <c r="V7884" s="89"/>
      <c r="Z7884" s="73"/>
      <c r="AA7884" s="73">
        <v>0.0</v>
      </c>
      <c r="AB7884" s="4"/>
      <c r="AC7884" s="74"/>
      <c r="AD7884" s="75"/>
      <c r="AE7884" s="75"/>
      <c r="AF7884" s="76"/>
      <c r="AJ7884" s="90"/>
      <c r="AK7884" s="18"/>
      <c r="AL7884" s="18"/>
      <c r="AT7884" s="18"/>
      <c r="AU7884" s="91"/>
    </row>
    <row r="7885" ht="12.0" customHeight="1">
      <c r="A7885" s="97">
        <v>3503045.0</v>
      </c>
      <c r="B7885" s="92" t="s">
        <v>8116</v>
      </c>
      <c r="C7885" s="93"/>
      <c r="D7885" s="82">
        <v>268.35</v>
      </c>
      <c r="E7885" s="83" t="s">
        <v>245</v>
      </c>
      <c r="F7885" s="127">
        <f t="shared" si="683"/>
        <v>327.387</v>
      </c>
      <c r="G7885" s="95" t="s">
        <v>246</v>
      </c>
      <c r="H7885" s="69"/>
      <c r="I7885" s="208"/>
      <c r="J7885" s="76"/>
      <c r="K7885" s="88"/>
      <c r="N7885" s="18"/>
      <c r="P7885" s="4">
        <v>166.0</v>
      </c>
      <c r="Q7885" s="4"/>
      <c r="R7885" s="4"/>
      <c r="S7885" s="21"/>
      <c r="T7885" s="21"/>
      <c r="V7885" s="89"/>
      <c r="Z7885" s="73"/>
      <c r="AA7885" s="73">
        <v>0.0</v>
      </c>
      <c r="AB7885" s="4"/>
      <c r="AC7885" s="74"/>
      <c r="AD7885" s="75"/>
      <c r="AE7885" s="75"/>
      <c r="AF7885" s="76"/>
      <c r="AJ7885" s="90"/>
      <c r="AK7885" s="18"/>
      <c r="AL7885" s="18"/>
      <c r="AM7885" s="209"/>
      <c r="AT7885" s="18"/>
      <c r="AU7885" s="91"/>
    </row>
    <row r="7886" ht="12.0" customHeight="1">
      <c r="A7886" s="115">
        <v>3401066.0</v>
      </c>
      <c r="B7886" s="92" t="s">
        <v>8145</v>
      </c>
      <c r="C7886" s="93"/>
      <c r="D7886" s="82">
        <v>2271.5</v>
      </c>
      <c r="E7886" s="83" t="s">
        <v>372</v>
      </c>
      <c r="F7886" s="127">
        <f t="shared" si="683"/>
        <v>2771.23</v>
      </c>
      <c r="G7886" s="95" t="s">
        <v>246</v>
      </c>
      <c r="H7886" s="69"/>
      <c r="I7886" s="208"/>
      <c r="J7886" s="76"/>
      <c r="K7886" s="88"/>
      <c r="N7886" s="18"/>
      <c r="P7886" s="4">
        <v>165.0</v>
      </c>
      <c r="Q7886" s="4"/>
      <c r="R7886" s="4"/>
      <c r="S7886" s="21"/>
      <c r="T7886" s="21"/>
      <c r="V7886" s="89"/>
      <c r="Z7886" s="73"/>
      <c r="AA7886" s="73">
        <v>10.0001190490363</v>
      </c>
      <c r="AB7886" s="4"/>
      <c r="AC7886" s="74"/>
      <c r="AD7886" s="75"/>
      <c r="AE7886" s="75"/>
      <c r="AF7886" s="76"/>
      <c r="AJ7886" s="90"/>
      <c r="AK7886" s="18"/>
      <c r="AL7886" s="18"/>
      <c r="AT7886" s="18"/>
      <c r="AU7886" s="91"/>
    </row>
    <row r="7887" ht="12.0" customHeight="1">
      <c r="A7887" s="97"/>
      <c r="B7887" s="92" t="s">
        <v>7896</v>
      </c>
      <c r="C7887" s="93"/>
      <c r="D7887" s="82"/>
      <c r="E7887" s="94"/>
      <c r="F7887" s="84"/>
      <c r="G7887" s="95" t="s">
        <v>246</v>
      </c>
      <c r="H7887" s="69"/>
      <c r="I7887" s="208"/>
      <c r="J7887" s="76"/>
      <c r="K7887" s="88"/>
      <c r="N7887" s="18"/>
      <c r="P7887" s="4"/>
      <c r="Q7887" s="4"/>
      <c r="R7887" s="4"/>
      <c r="S7887" s="21"/>
      <c r="T7887" s="21"/>
      <c r="V7887" s="89"/>
      <c r="Z7887" s="73"/>
      <c r="AA7887" s="73"/>
      <c r="AB7887" s="4"/>
      <c r="AC7887" s="74"/>
      <c r="AD7887" s="75"/>
      <c r="AE7887" s="75"/>
      <c r="AF7887" s="76"/>
      <c r="AJ7887" s="90"/>
      <c r="AK7887" s="18"/>
      <c r="AL7887" s="18"/>
      <c r="AT7887" s="18"/>
      <c r="AU7887" s="91"/>
    </row>
    <row r="7888" ht="12.0" customHeight="1">
      <c r="A7888" s="97">
        <v>2701063.0</v>
      </c>
      <c r="B7888" s="92" t="s">
        <v>8091</v>
      </c>
      <c r="C7888" s="93"/>
      <c r="D7888" s="82">
        <v>178.23</v>
      </c>
      <c r="E7888" s="94" t="s">
        <v>245</v>
      </c>
      <c r="F7888" s="84">
        <f t="shared" ref="F7888:F7916" si="684">D7888*1.22</f>
        <v>217.4406</v>
      </c>
      <c r="G7888" s="95" t="s">
        <v>246</v>
      </c>
      <c r="H7888" s="69"/>
      <c r="I7888" s="208"/>
      <c r="J7888" s="76"/>
      <c r="K7888" s="88"/>
      <c r="N7888" s="18"/>
      <c r="P7888" s="4">
        <v>166.0</v>
      </c>
      <c r="Q7888" s="4"/>
      <c r="R7888" s="4"/>
      <c r="S7888" s="21"/>
      <c r="T7888" s="21"/>
      <c r="V7888" s="89"/>
      <c r="Z7888" s="73"/>
      <c r="AA7888" s="73">
        <v>0.0</v>
      </c>
      <c r="AB7888" s="4"/>
      <c r="AC7888" s="74"/>
      <c r="AD7888" s="75"/>
      <c r="AE7888" s="75"/>
      <c r="AF7888" s="76"/>
      <c r="AJ7888" s="90"/>
      <c r="AK7888" s="18"/>
      <c r="AL7888" s="18"/>
      <c r="AT7888" s="18"/>
      <c r="AU7888" s="91"/>
    </row>
    <row r="7889" ht="12.0" customHeight="1">
      <c r="A7889" s="97">
        <v>2701050.0</v>
      </c>
      <c r="B7889" s="92" t="s">
        <v>8092</v>
      </c>
      <c r="C7889" s="93"/>
      <c r="D7889" s="82">
        <v>187.14</v>
      </c>
      <c r="E7889" s="94" t="s">
        <v>245</v>
      </c>
      <c r="F7889" s="84">
        <f t="shared" si="684"/>
        <v>228.3108</v>
      </c>
      <c r="G7889" s="95" t="s">
        <v>246</v>
      </c>
      <c r="H7889" s="69"/>
      <c r="I7889" s="208"/>
      <c r="J7889" s="76"/>
      <c r="K7889" s="88"/>
      <c r="N7889" s="18"/>
      <c r="P7889" s="4">
        <v>166.0</v>
      </c>
      <c r="Q7889" s="4"/>
      <c r="R7889" s="4"/>
      <c r="S7889" s="21"/>
      <c r="T7889" s="21"/>
      <c r="V7889" s="89"/>
      <c r="Z7889" s="73"/>
      <c r="AA7889" s="73">
        <v>0.0</v>
      </c>
      <c r="AB7889" s="4"/>
      <c r="AC7889" s="74"/>
      <c r="AD7889" s="75"/>
      <c r="AE7889" s="75"/>
      <c r="AF7889" s="76"/>
      <c r="AJ7889" s="90"/>
      <c r="AK7889" s="18"/>
      <c r="AL7889" s="18"/>
      <c r="AT7889" s="18"/>
      <c r="AU7889" s="91"/>
    </row>
    <row r="7890" ht="12.0" customHeight="1">
      <c r="A7890" s="97">
        <v>2701042.0</v>
      </c>
      <c r="B7890" s="92" t="s">
        <v>8093</v>
      </c>
      <c r="C7890" s="93"/>
      <c r="D7890" s="82">
        <v>187.14</v>
      </c>
      <c r="E7890" s="94" t="s">
        <v>245</v>
      </c>
      <c r="F7890" s="84">
        <f t="shared" si="684"/>
        <v>228.3108</v>
      </c>
      <c r="G7890" s="95" t="s">
        <v>246</v>
      </c>
      <c r="H7890" s="69"/>
      <c r="I7890" s="208"/>
      <c r="J7890" s="76"/>
      <c r="K7890" s="88"/>
      <c r="N7890" s="18"/>
      <c r="P7890" s="4">
        <v>166.0</v>
      </c>
      <c r="Q7890" s="4"/>
      <c r="R7890" s="4"/>
      <c r="S7890" s="21"/>
      <c r="T7890" s="21"/>
      <c r="V7890" s="89"/>
      <c r="Z7890" s="73"/>
      <c r="AA7890" s="73">
        <v>0.0</v>
      </c>
      <c r="AB7890" s="4"/>
      <c r="AC7890" s="74"/>
      <c r="AD7890" s="75"/>
      <c r="AE7890" s="75"/>
      <c r="AF7890" s="76"/>
      <c r="AJ7890" s="90"/>
      <c r="AK7890" s="18"/>
      <c r="AL7890" s="18"/>
      <c r="AT7890" s="18"/>
      <c r="AU7890" s="91"/>
    </row>
    <row r="7891" ht="12.0" customHeight="1">
      <c r="A7891" s="97">
        <v>2701011.0</v>
      </c>
      <c r="B7891" s="92" t="s">
        <v>8094</v>
      </c>
      <c r="C7891" s="93"/>
      <c r="D7891" s="82">
        <v>187.14</v>
      </c>
      <c r="E7891" s="94" t="s">
        <v>245</v>
      </c>
      <c r="F7891" s="84">
        <f t="shared" si="684"/>
        <v>228.3108</v>
      </c>
      <c r="G7891" s="95" t="s">
        <v>246</v>
      </c>
      <c r="H7891" s="69"/>
      <c r="I7891" s="208"/>
      <c r="J7891" s="76"/>
      <c r="K7891" s="88"/>
      <c r="N7891" s="18"/>
      <c r="P7891" s="4">
        <v>166.0</v>
      </c>
      <c r="Q7891" s="4"/>
      <c r="R7891" s="4"/>
      <c r="S7891" s="21"/>
      <c r="T7891" s="21"/>
      <c r="V7891" s="89"/>
      <c r="Z7891" s="73"/>
      <c r="AA7891" s="73">
        <v>0.0</v>
      </c>
      <c r="AB7891" s="4"/>
      <c r="AC7891" s="74"/>
      <c r="AD7891" s="75"/>
      <c r="AE7891" s="75"/>
      <c r="AF7891" s="76"/>
      <c r="AJ7891" s="90"/>
      <c r="AK7891" s="18"/>
      <c r="AL7891" s="18"/>
      <c r="AT7891" s="18"/>
      <c r="AU7891" s="91"/>
    </row>
    <row r="7892" ht="12.0" customHeight="1">
      <c r="A7892" s="97">
        <v>2701049.0</v>
      </c>
      <c r="B7892" s="92" t="s">
        <v>8095</v>
      </c>
      <c r="C7892" s="93"/>
      <c r="D7892" s="82">
        <v>187.14</v>
      </c>
      <c r="E7892" s="94" t="s">
        <v>245</v>
      </c>
      <c r="F7892" s="84">
        <f t="shared" si="684"/>
        <v>228.3108</v>
      </c>
      <c r="G7892" s="95" t="s">
        <v>246</v>
      </c>
      <c r="H7892" s="69"/>
      <c r="I7892" s="208"/>
      <c r="J7892" s="76"/>
      <c r="K7892" s="88"/>
      <c r="N7892" s="18"/>
      <c r="P7892" s="4">
        <v>166.0</v>
      </c>
      <c r="Q7892" s="4"/>
      <c r="R7892" s="4"/>
      <c r="S7892" s="21"/>
      <c r="T7892" s="21"/>
      <c r="V7892" s="89"/>
      <c r="Z7892" s="73"/>
      <c r="AA7892" s="73">
        <v>0.0</v>
      </c>
      <c r="AB7892" s="4"/>
      <c r="AC7892" s="74"/>
      <c r="AD7892" s="75"/>
      <c r="AE7892" s="75"/>
      <c r="AF7892" s="76"/>
      <c r="AJ7892" s="90"/>
      <c r="AK7892" s="18"/>
      <c r="AL7892" s="18"/>
      <c r="AT7892" s="18"/>
      <c r="AU7892" s="91"/>
    </row>
    <row r="7893" ht="12.0" customHeight="1">
      <c r="A7893" s="97">
        <v>2701007.0</v>
      </c>
      <c r="B7893" s="92" t="s">
        <v>8096</v>
      </c>
      <c r="C7893" s="93"/>
      <c r="D7893" s="82">
        <v>230.86</v>
      </c>
      <c r="E7893" s="94" t="s">
        <v>245</v>
      </c>
      <c r="F7893" s="84">
        <f t="shared" si="684"/>
        <v>281.6492</v>
      </c>
      <c r="G7893" s="95" t="s">
        <v>246</v>
      </c>
      <c r="H7893" s="69"/>
      <c r="I7893" s="208"/>
      <c r="J7893" s="76"/>
      <c r="K7893" s="88"/>
      <c r="N7893" s="18"/>
      <c r="P7893" s="4">
        <v>166.0</v>
      </c>
      <c r="Q7893" s="4"/>
      <c r="R7893" s="4"/>
      <c r="S7893" s="21"/>
      <c r="T7893" s="21"/>
      <c r="V7893" s="89"/>
      <c r="Z7893" s="73"/>
      <c r="AA7893" s="73">
        <v>0.0</v>
      </c>
      <c r="AB7893" s="4"/>
      <c r="AC7893" s="74"/>
      <c r="AD7893" s="75"/>
      <c r="AE7893" s="75"/>
      <c r="AF7893" s="76"/>
      <c r="AJ7893" s="90"/>
      <c r="AK7893" s="18"/>
      <c r="AL7893" s="18"/>
      <c r="AT7893" s="18"/>
      <c r="AU7893" s="91"/>
    </row>
    <row r="7894" ht="12.0" customHeight="1">
      <c r="A7894" s="97">
        <v>2701059.0</v>
      </c>
      <c r="B7894" s="92" t="s">
        <v>8097</v>
      </c>
      <c r="C7894" s="93"/>
      <c r="D7894" s="82">
        <v>187.14</v>
      </c>
      <c r="E7894" s="94" t="s">
        <v>372</v>
      </c>
      <c r="F7894" s="84">
        <f t="shared" si="684"/>
        <v>228.3108</v>
      </c>
      <c r="G7894" s="95" t="s">
        <v>246</v>
      </c>
      <c r="H7894" s="69"/>
      <c r="I7894" s="208"/>
      <c r="J7894" s="76"/>
      <c r="K7894" s="88"/>
      <c r="N7894" s="18"/>
      <c r="P7894" s="4">
        <v>166.0</v>
      </c>
      <c r="Q7894" s="4"/>
      <c r="R7894" s="4"/>
      <c r="S7894" s="21"/>
      <c r="T7894" s="21"/>
      <c r="V7894" s="89"/>
      <c r="Z7894" s="73"/>
      <c r="AA7894" s="73">
        <v>0.0</v>
      </c>
      <c r="AB7894" s="4"/>
      <c r="AC7894" s="74"/>
      <c r="AD7894" s="75"/>
      <c r="AE7894" s="75"/>
      <c r="AF7894" s="76"/>
      <c r="AJ7894" s="90"/>
      <c r="AK7894" s="18"/>
      <c r="AL7894" s="18"/>
      <c r="AT7894" s="18"/>
      <c r="AU7894" s="91"/>
    </row>
    <row r="7895" ht="12.0" customHeight="1">
      <c r="A7895" s="97">
        <v>3503046.0</v>
      </c>
      <c r="B7895" s="92" t="s">
        <v>8098</v>
      </c>
      <c r="C7895" s="93"/>
      <c r="D7895" s="82">
        <v>268.35</v>
      </c>
      <c r="E7895" s="83" t="s">
        <v>245</v>
      </c>
      <c r="F7895" s="127">
        <f t="shared" si="684"/>
        <v>327.387</v>
      </c>
      <c r="G7895" s="95" t="s">
        <v>246</v>
      </c>
      <c r="H7895" s="69"/>
      <c r="I7895" s="208"/>
      <c r="J7895" s="76"/>
      <c r="K7895" s="88"/>
      <c r="N7895" s="18"/>
      <c r="P7895" s="4">
        <v>166.0</v>
      </c>
      <c r="Q7895" s="4"/>
      <c r="R7895" s="4"/>
      <c r="S7895" s="21"/>
      <c r="T7895" s="21"/>
      <c r="V7895" s="89"/>
      <c r="Z7895" s="73"/>
      <c r="AA7895" s="73">
        <v>0.0</v>
      </c>
      <c r="AB7895" s="4"/>
      <c r="AC7895" s="74"/>
      <c r="AD7895" s="75"/>
      <c r="AE7895" s="75"/>
      <c r="AF7895" s="76"/>
      <c r="AJ7895" s="90"/>
      <c r="AK7895" s="18"/>
      <c r="AL7895" s="18"/>
      <c r="AM7895" s="209"/>
      <c r="AT7895" s="18"/>
      <c r="AU7895" s="91"/>
    </row>
    <row r="7896" ht="12.0" customHeight="1">
      <c r="A7896" s="97">
        <v>3503047.0</v>
      </c>
      <c r="B7896" s="92" t="s">
        <v>8099</v>
      </c>
      <c r="C7896" s="93"/>
      <c r="D7896" s="82">
        <v>268.35</v>
      </c>
      <c r="E7896" s="83" t="s">
        <v>245</v>
      </c>
      <c r="F7896" s="127">
        <f t="shared" si="684"/>
        <v>327.387</v>
      </c>
      <c r="G7896" s="95" t="s">
        <v>246</v>
      </c>
      <c r="H7896" s="69"/>
      <c r="I7896" s="208"/>
      <c r="J7896" s="76"/>
      <c r="K7896" s="88"/>
      <c r="N7896" s="18"/>
      <c r="P7896" s="4">
        <v>166.0</v>
      </c>
      <c r="Q7896" s="4"/>
      <c r="R7896" s="4"/>
      <c r="S7896" s="21"/>
      <c r="T7896" s="21"/>
      <c r="V7896" s="89"/>
      <c r="Z7896" s="73"/>
      <c r="AA7896" s="73">
        <v>0.0</v>
      </c>
      <c r="AB7896" s="4"/>
      <c r="AC7896" s="74"/>
      <c r="AD7896" s="75"/>
      <c r="AE7896" s="75"/>
      <c r="AF7896" s="76"/>
      <c r="AJ7896" s="90"/>
      <c r="AK7896" s="18"/>
      <c r="AL7896" s="18"/>
      <c r="AM7896" s="209"/>
      <c r="AT7896" s="18"/>
      <c r="AU7896" s="91"/>
    </row>
    <row r="7897" ht="12.0" customHeight="1">
      <c r="A7897" s="97">
        <v>3503048.0</v>
      </c>
      <c r="B7897" s="92" t="s">
        <v>8100</v>
      </c>
      <c r="C7897" s="93"/>
      <c r="D7897" s="82">
        <v>268.35</v>
      </c>
      <c r="E7897" s="83" t="s">
        <v>245</v>
      </c>
      <c r="F7897" s="127">
        <f t="shared" si="684"/>
        <v>327.387</v>
      </c>
      <c r="G7897" s="95" t="s">
        <v>246</v>
      </c>
      <c r="H7897" s="69"/>
      <c r="I7897" s="208"/>
      <c r="J7897" s="76"/>
      <c r="K7897" s="88"/>
      <c r="N7897" s="18"/>
      <c r="P7897" s="4">
        <v>166.0</v>
      </c>
      <c r="Q7897" s="4"/>
      <c r="R7897" s="4"/>
      <c r="S7897" s="21"/>
      <c r="T7897" s="21"/>
      <c r="V7897" s="89"/>
      <c r="Z7897" s="73"/>
      <c r="AA7897" s="73">
        <v>0.0</v>
      </c>
      <c r="AB7897" s="4"/>
      <c r="AC7897" s="74"/>
      <c r="AD7897" s="75"/>
      <c r="AE7897" s="75"/>
      <c r="AF7897" s="76"/>
      <c r="AJ7897" s="90"/>
      <c r="AK7897" s="18"/>
      <c r="AL7897" s="18"/>
      <c r="AM7897" s="209"/>
      <c r="AT7897" s="18"/>
      <c r="AU7897" s="91"/>
    </row>
    <row r="7898" ht="12.0" customHeight="1">
      <c r="A7898" s="97">
        <v>3503049.0</v>
      </c>
      <c r="B7898" s="92" t="s">
        <v>8101</v>
      </c>
      <c r="C7898" s="93"/>
      <c r="D7898" s="82">
        <v>268.35</v>
      </c>
      <c r="E7898" s="83" t="s">
        <v>245</v>
      </c>
      <c r="F7898" s="127">
        <f t="shared" si="684"/>
        <v>327.387</v>
      </c>
      <c r="G7898" s="95" t="s">
        <v>246</v>
      </c>
      <c r="H7898" s="69"/>
      <c r="I7898" s="208"/>
      <c r="J7898" s="76"/>
      <c r="K7898" s="88"/>
      <c r="N7898" s="18"/>
      <c r="P7898" s="4">
        <v>166.0</v>
      </c>
      <c r="Q7898" s="4"/>
      <c r="R7898" s="4"/>
      <c r="S7898" s="21"/>
      <c r="T7898" s="21"/>
      <c r="V7898" s="89"/>
      <c r="Z7898" s="73"/>
      <c r="AA7898" s="73">
        <v>0.0</v>
      </c>
      <c r="AB7898" s="4"/>
      <c r="AC7898" s="74"/>
      <c r="AD7898" s="75"/>
      <c r="AE7898" s="75"/>
      <c r="AF7898" s="76"/>
      <c r="AJ7898" s="90"/>
      <c r="AK7898" s="18"/>
      <c r="AL7898" s="18"/>
      <c r="AM7898" s="209"/>
      <c r="AT7898" s="18"/>
      <c r="AU7898" s="91"/>
    </row>
    <row r="7899" ht="12.0" customHeight="1">
      <c r="A7899" s="97">
        <v>3503050.0</v>
      </c>
      <c r="B7899" s="92" t="s">
        <v>8102</v>
      </c>
      <c r="C7899" s="93"/>
      <c r="D7899" s="82">
        <v>268.35</v>
      </c>
      <c r="E7899" s="83" t="s">
        <v>245</v>
      </c>
      <c r="F7899" s="127">
        <f t="shared" si="684"/>
        <v>327.387</v>
      </c>
      <c r="G7899" s="95" t="s">
        <v>246</v>
      </c>
      <c r="H7899" s="69"/>
      <c r="I7899" s="208"/>
      <c r="J7899" s="76"/>
      <c r="K7899" s="88"/>
      <c r="N7899" s="18"/>
      <c r="P7899" s="4">
        <v>166.0</v>
      </c>
      <c r="Q7899" s="4"/>
      <c r="R7899" s="4"/>
      <c r="S7899" s="21"/>
      <c r="T7899" s="21"/>
      <c r="V7899" s="89"/>
      <c r="Z7899" s="73"/>
      <c r="AA7899" s="73">
        <v>0.0</v>
      </c>
      <c r="AB7899" s="4"/>
      <c r="AC7899" s="74"/>
      <c r="AD7899" s="75"/>
      <c r="AE7899" s="75"/>
      <c r="AF7899" s="76"/>
      <c r="AJ7899" s="90"/>
      <c r="AK7899" s="18"/>
      <c r="AL7899" s="18"/>
      <c r="AM7899" s="209"/>
      <c r="AT7899" s="18"/>
      <c r="AU7899" s="91"/>
    </row>
    <row r="7900" ht="12.0" customHeight="1">
      <c r="A7900" s="97">
        <v>3503051.0</v>
      </c>
      <c r="B7900" s="92" t="s">
        <v>8103</v>
      </c>
      <c r="C7900" s="93"/>
      <c r="D7900" s="82">
        <v>268.35</v>
      </c>
      <c r="E7900" s="83" t="s">
        <v>245</v>
      </c>
      <c r="F7900" s="127">
        <f t="shared" si="684"/>
        <v>327.387</v>
      </c>
      <c r="G7900" s="95" t="s">
        <v>246</v>
      </c>
      <c r="H7900" s="69"/>
      <c r="I7900" s="208"/>
      <c r="J7900" s="76"/>
      <c r="K7900" s="88"/>
      <c r="N7900" s="18"/>
      <c r="P7900" s="4">
        <v>166.0</v>
      </c>
      <c r="Q7900" s="4"/>
      <c r="R7900" s="4"/>
      <c r="S7900" s="21"/>
      <c r="T7900" s="21"/>
      <c r="V7900" s="89"/>
      <c r="Z7900" s="73"/>
      <c r="AA7900" s="73">
        <v>0.0</v>
      </c>
      <c r="AB7900" s="4"/>
      <c r="AC7900" s="74"/>
      <c r="AD7900" s="75"/>
      <c r="AE7900" s="75"/>
      <c r="AF7900" s="76"/>
      <c r="AJ7900" s="90"/>
      <c r="AK7900" s="18"/>
      <c r="AL7900" s="18"/>
      <c r="AM7900" s="209"/>
      <c r="AT7900" s="18"/>
      <c r="AU7900" s="91"/>
    </row>
    <row r="7901" ht="12.0" customHeight="1">
      <c r="A7901" s="97">
        <v>3503052.0</v>
      </c>
      <c r="B7901" s="92" t="s">
        <v>8104</v>
      </c>
      <c r="C7901" s="93"/>
      <c r="D7901" s="82">
        <v>268.35</v>
      </c>
      <c r="E7901" s="83" t="s">
        <v>245</v>
      </c>
      <c r="F7901" s="127">
        <f t="shared" si="684"/>
        <v>327.387</v>
      </c>
      <c r="G7901" s="95" t="s">
        <v>246</v>
      </c>
      <c r="H7901" s="69"/>
      <c r="I7901" s="208"/>
      <c r="J7901" s="76"/>
      <c r="K7901" s="88"/>
      <c r="N7901" s="18"/>
      <c r="P7901" s="4">
        <v>166.0</v>
      </c>
      <c r="Q7901" s="4"/>
      <c r="R7901" s="4"/>
      <c r="S7901" s="21"/>
      <c r="T7901" s="21"/>
      <c r="V7901" s="89"/>
      <c r="Z7901" s="73"/>
      <c r="AA7901" s="73">
        <v>0.0</v>
      </c>
      <c r="AB7901" s="4"/>
      <c r="AC7901" s="74"/>
      <c r="AD7901" s="75"/>
      <c r="AE7901" s="75"/>
      <c r="AF7901" s="76"/>
      <c r="AJ7901" s="90"/>
      <c r="AK7901" s="18"/>
      <c r="AL7901" s="18"/>
      <c r="AM7901" s="209"/>
      <c r="AT7901" s="18"/>
      <c r="AU7901" s="91"/>
    </row>
    <row r="7902" ht="12.0" customHeight="1">
      <c r="A7902" s="97">
        <v>3503054.0</v>
      </c>
      <c r="B7902" s="92" t="s">
        <v>8105</v>
      </c>
      <c r="C7902" s="93"/>
      <c r="D7902" s="82">
        <v>268.35</v>
      </c>
      <c r="E7902" s="83" t="s">
        <v>245</v>
      </c>
      <c r="F7902" s="127">
        <f t="shared" si="684"/>
        <v>327.387</v>
      </c>
      <c r="G7902" s="95" t="s">
        <v>246</v>
      </c>
      <c r="H7902" s="69"/>
      <c r="I7902" s="208"/>
      <c r="J7902" s="76"/>
      <c r="K7902" s="88"/>
      <c r="N7902" s="18"/>
      <c r="P7902" s="4">
        <v>166.0</v>
      </c>
      <c r="Q7902" s="4"/>
      <c r="R7902" s="4"/>
      <c r="S7902" s="21"/>
      <c r="T7902" s="21"/>
      <c r="V7902" s="89"/>
      <c r="Z7902" s="73"/>
      <c r="AA7902" s="73">
        <v>0.0</v>
      </c>
      <c r="AB7902" s="4"/>
      <c r="AC7902" s="74"/>
      <c r="AD7902" s="75"/>
      <c r="AE7902" s="75"/>
      <c r="AF7902" s="76"/>
      <c r="AJ7902" s="90"/>
      <c r="AK7902" s="18"/>
      <c r="AL7902" s="18"/>
      <c r="AM7902" s="209"/>
      <c r="AT7902" s="18"/>
      <c r="AU7902" s="91"/>
    </row>
    <row r="7903" ht="12.0" customHeight="1">
      <c r="A7903" s="97">
        <v>3502025.0</v>
      </c>
      <c r="B7903" s="92" t="s">
        <v>8106</v>
      </c>
      <c r="C7903" s="93"/>
      <c r="D7903" s="82">
        <v>333.04</v>
      </c>
      <c r="E7903" s="83" t="s">
        <v>245</v>
      </c>
      <c r="F7903" s="127">
        <f t="shared" si="684"/>
        <v>406.3088</v>
      </c>
      <c r="G7903" s="95" t="s">
        <v>246</v>
      </c>
      <c r="H7903" s="69"/>
      <c r="I7903" s="208"/>
      <c r="J7903" s="76"/>
      <c r="K7903" s="88"/>
      <c r="N7903" s="18"/>
      <c r="P7903" s="4">
        <v>166.0</v>
      </c>
      <c r="Q7903" s="4"/>
      <c r="R7903" s="4"/>
      <c r="S7903" s="21"/>
      <c r="T7903" s="21"/>
      <c r="V7903" s="89"/>
      <c r="Z7903" s="73"/>
      <c r="AA7903" s="73">
        <v>0.0</v>
      </c>
      <c r="AB7903" s="4"/>
      <c r="AC7903" s="74"/>
      <c r="AD7903" s="75"/>
      <c r="AE7903" s="75"/>
      <c r="AF7903" s="76"/>
      <c r="AJ7903" s="90"/>
      <c r="AK7903" s="18"/>
      <c r="AL7903" s="18"/>
      <c r="AM7903" s="209"/>
      <c r="AT7903" s="18"/>
      <c r="AU7903" s="91"/>
    </row>
    <row r="7904" ht="12.0" customHeight="1">
      <c r="A7904" s="97">
        <v>3502027.0</v>
      </c>
      <c r="B7904" s="92" t="s">
        <v>8107</v>
      </c>
      <c r="C7904" s="93"/>
      <c r="D7904" s="82">
        <v>333.04</v>
      </c>
      <c r="E7904" s="83" t="s">
        <v>245</v>
      </c>
      <c r="F7904" s="127">
        <f t="shared" si="684"/>
        <v>406.3088</v>
      </c>
      <c r="G7904" s="95" t="s">
        <v>246</v>
      </c>
      <c r="H7904" s="69"/>
      <c r="I7904" s="208"/>
      <c r="J7904" s="76"/>
      <c r="K7904" s="88"/>
      <c r="N7904" s="18"/>
      <c r="P7904" s="4">
        <v>166.0</v>
      </c>
      <c r="Q7904" s="4"/>
      <c r="R7904" s="4"/>
      <c r="S7904" s="21"/>
      <c r="T7904" s="21"/>
      <c r="V7904" s="89"/>
      <c r="Z7904" s="73"/>
      <c r="AA7904" s="73">
        <v>0.0</v>
      </c>
      <c r="AB7904" s="4"/>
      <c r="AC7904" s="74"/>
      <c r="AD7904" s="75"/>
      <c r="AE7904" s="75"/>
      <c r="AF7904" s="76"/>
      <c r="AJ7904" s="90"/>
      <c r="AK7904" s="18"/>
      <c r="AL7904" s="18"/>
      <c r="AM7904" s="209"/>
      <c r="AT7904" s="18"/>
      <c r="AU7904" s="91"/>
    </row>
    <row r="7905" ht="12.0" customHeight="1">
      <c r="A7905" s="97">
        <v>3502029.0</v>
      </c>
      <c r="B7905" s="92" t="s">
        <v>8108</v>
      </c>
      <c r="C7905" s="93"/>
      <c r="D7905" s="82">
        <v>333.04</v>
      </c>
      <c r="E7905" s="83" t="s">
        <v>245</v>
      </c>
      <c r="F7905" s="127">
        <f t="shared" si="684"/>
        <v>406.3088</v>
      </c>
      <c r="G7905" s="95" t="s">
        <v>246</v>
      </c>
      <c r="H7905" s="69"/>
      <c r="I7905" s="208"/>
      <c r="J7905" s="76"/>
      <c r="K7905" s="88"/>
      <c r="N7905" s="18"/>
      <c r="P7905" s="4">
        <v>166.0</v>
      </c>
      <c r="Q7905" s="4"/>
      <c r="R7905" s="4"/>
      <c r="S7905" s="21"/>
      <c r="T7905" s="21"/>
      <c r="V7905" s="89"/>
      <c r="Z7905" s="73"/>
      <c r="AA7905" s="73">
        <v>0.0</v>
      </c>
      <c r="AB7905" s="4"/>
      <c r="AC7905" s="74"/>
      <c r="AD7905" s="75"/>
      <c r="AE7905" s="75"/>
      <c r="AF7905" s="76"/>
      <c r="AJ7905" s="90"/>
      <c r="AK7905" s="18"/>
      <c r="AL7905" s="18"/>
      <c r="AM7905" s="209"/>
      <c r="AT7905" s="18"/>
      <c r="AU7905" s="91"/>
    </row>
    <row r="7906" ht="12.0" customHeight="1">
      <c r="A7906" s="97">
        <v>3502028.0</v>
      </c>
      <c r="B7906" s="92" t="s">
        <v>8109</v>
      </c>
      <c r="C7906" s="93"/>
      <c r="D7906" s="82">
        <v>437.13</v>
      </c>
      <c r="E7906" s="94"/>
      <c r="F7906" s="84">
        <f t="shared" si="684"/>
        <v>533.2986</v>
      </c>
      <c r="G7906" s="95" t="s">
        <v>246</v>
      </c>
      <c r="H7906" s="69"/>
      <c r="I7906" s="208"/>
      <c r="J7906" s="76"/>
      <c r="K7906" s="88"/>
      <c r="N7906" s="18"/>
      <c r="P7906" s="4">
        <v>166.0</v>
      </c>
      <c r="Q7906" s="4"/>
      <c r="R7906" s="4"/>
      <c r="S7906" s="21"/>
      <c r="T7906" s="21"/>
      <c r="V7906" s="89"/>
      <c r="Z7906" s="73"/>
      <c r="AA7906" s="73">
        <v>14.999508535106969</v>
      </c>
      <c r="AB7906" s="4"/>
      <c r="AC7906" s="74"/>
      <c r="AD7906" s="75"/>
      <c r="AE7906" s="75"/>
      <c r="AF7906" s="76"/>
      <c r="AJ7906" s="90"/>
      <c r="AK7906" s="18"/>
      <c r="AL7906" s="18"/>
      <c r="AT7906" s="18"/>
      <c r="AU7906" s="91"/>
    </row>
    <row r="7907" ht="12.0" customHeight="1">
      <c r="A7907" s="97">
        <v>3502026.0</v>
      </c>
      <c r="B7907" s="92" t="s">
        <v>8110</v>
      </c>
      <c r="C7907" s="93"/>
      <c r="D7907" s="82">
        <v>333.04</v>
      </c>
      <c r="E7907" s="83" t="s">
        <v>245</v>
      </c>
      <c r="F7907" s="127">
        <f t="shared" si="684"/>
        <v>406.3088</v>
      </c>
      <c r="G7907" s="95" t="s">
        <v>246</v>
      </c>
      <c r="H7907" s="69"/>
      <c r="I7907" s="208"/>
      <c r="J7907" s="76"/>
      <c r="K7907" s="88"/>
      <c r="N7907" s="18"/>
      <c r="P7907" s="4">
        <v>166.0</v>
      </c>
      <c r="Q7907" s="4"/>
      <c r="R7907" s="4"/>
      <c r="S7907" s="21"/>
      <c r="T7907" s="21"/>
      <c r="V7907" s="89"/>
      <c r="Z7907" s="73"/>
      <c r="AA7907" s="73">
        <v>0.0</v>
      </c>
      <c r="AB7907" s="4"/>
      <c r="AC7907" s="74"/>
      <c r="AD7907" s="75"/>
      <c r="AE7907" s="75"/>
      <c r="AF7907" s="76"/>
      <c r="AJ7907" s="90"/>
      <c r="AK7907" s="18"/>
      <c r="AL7907" s="18"/>
      <c r="AM7907" s="209"/>
      <c r="AT7907" s="18"/>
      <c r="AU7907" s="91"/>
    </row>
    <row r="7908" ht="12.0" customHeight="1">
      <c r="A7908" s="97">
        <v>3501042.0</v>
      </c>
      <c r="B7908" s="92" t="s">
        <v>8111</v>
      </c>
      <c r="C7908" s="93"/>
      <c r="D7908" s="82">
        <v>367.62</v>
      </c>
      <c r="E7908" s="83" t="s">
        <v>372</v>
      </c>
      <c r="F7908" s="127">
        <f t="shared" si="684"/>
        <v>448.4964</v>
      </c>
      <c r="G7908" s="95" t="s">
        <v>246</v>
      </c>
      <c r="H7908" s="69"/>
      <c r="I7908" s="208"/>
      <c r="J7908" s="76"/>
      <c r="K7908" s="88"/>
      <c r="N7908" s="18"/>
      <c r="P7908" s="4">
        <v>166.0</v>
      </c>
      <c r="Q7908" s="4"/>
      <c r="R7908" s="4"/>
      <c r="S7908" s="21"/>
      <c r="T7908" s="21"/>
      <c r="V7908" s="89"/>
      <c r="Z7908" s="73"/>
      <c r="AA7908" s="73">
        <v>0.0</v>
      </c>
      <c r="AB7908" s="4"/>
      <c r="AC7908" s="74"/>
      <c r="AD7908" s="75"/>
      <c r="AE7908" s="75"/>
      <c r="AF7908" s="76"/>
      <c r="AJ7908" s="90"/>
      <c r="AK7908" s="18"/>
      <c r="AL7908" s="18"/>
      <c r="AM7908" s="209"/>
      <c r="AT7908" s="18"/>
      <c r="AU7908" s="91"/>
    </row>
    <row r="7909" ht="12.0" customHeight="1">
      <c r="A7909" s="97"/>
      <c r="B7909" s="92" t="s">
        <v>8112</v>
      </c>
      <c r="C7909" s="93"/>
      <c r="D7909" s="82">
        <v>317.08</v>
      </c>
      <c r="E7909" s="94"/>
      <c r="F7909" s="84">
        <f t="shared" si="684"/>
        <v>386.8376</v>
      </c>
      <c r="G7909" s="95" t="s">
        <v>246</v>
      </c>
      <c r="H7909" s="69"/>
      <c r="I7909" s="208"/>
      <c r="J7909" s="76"/>
      <c r="K7909" s="88"/>
      <c r="N7909" s="18"/>
      <c r="P7909" s="4">
        <v>166.0</v>
      </c>
      <c r="Q7909" s="4"/>
      <c r="R7909" s="4"/>
      <c r="S7909" s="21"/>
      <c r="T7909" s="21"/>
      <c r="V7909" s="89"/>
      <c r="Z7909" s="73"/>
      <c r="AA7909" s="73"/>
      <c r="AB7909" s="4"/>
      <c r="AC7909" s="74"/>
      <c r="AD7909" s="75"/>
      <c r="AE7909" s="75"/>
      <c r="AF7909" s="76"/>
      <c r="AJ7909" s="90"/>
      <c r="AK7909" s="18"/>
      <c r="AL7909" s="18"/>
      <c r="AT7909" s="18"/>
      <c r="AU7909" s="91"/>
    </row>
    <row r="7910" ht="12.0" customHeight="1">
      <c r="A7910" s="97">
        <v>3501045.0</v>
      </c>
      <c r="B7910" s="92" t="s">
        <v>8113</v>
      </c>
      <c r="C7910" s="93"/>
      <c r="D7910" s="82">
        <v>367.62</v>
      </c>
      <c r="E7910" s="94"/>
      <c r="F7910" s="127">
        <f t="shared" si="684"/>
        <v>448.4964</v>
      </c>
      <c r="G7910" s="95" t="s">
        <v>246</v>
      </c>
      <c r="H7910" s="69"/>
      <c r="I7910" s="208"/>
      <c r="J7910" s="76"/>
      <c r="K7910" s="88"/>
      <c r="N7910" s="18"/>
      <c r="P7910" s="4">
        <v>166.0</v>
      </c>
      <c r="Q7910" s="4"/>
      <c r="R7910" s="4"/>
      <c r="S7910" s="21"/>
      <c r="T7910" s="21"/>
      <c r="V7910" s="89"/>
      <c r="Z7910" s="73"/>
      <c r="AA7910" s="73">
        <v>0.0</v>
      </c>
      <c r="AB7910" s="4"/>
      <c r="AC7910" s="74"/>
      <c r="AD7910" s="75"/>
      <c r="AE7910" s="75"/>
      <c r="AF7910" s="76"/>
      <c r="AJ7910" s="90"/>
      <c r="AK7910" s="18"/>
      <c r="AL7910" s="18"/>
      <c r="AM7910" s="209"/>
      <c r="AT7910" s="18"/>
      <c r="AU7910" s="91"/>
    </row>
    <row r="7911" ht="12.0" customHeight="1">
      <c r="A7911" s="97">
        <v>3501044.0</v>
      </c>
      <c r="B7911" s="92" t="s">
        <v>8114</v>
      </c>
      <c r="C7911" s="93"/>
      <c r="D7911" s="82">
        <v>367.62</v>
      </c>
      <c r="E7911" s="83" t="s">
        <v>372</v>
      </c>
      <c r="F7911" s="127">
        <f t="shared" si="684"/>
        <v>448.4964</v>
      </c>
      <c r="G7911" s="95" t="s">
        <v>246</v>
      </c>
      <c r="H7911" s="69"/>
      <c r="I7911" s="208"/>
      <c r="J7911" s="76"/>
      <c r="K7911" s="88"/>
      <c r="N7911" s="18"/>
      <c r="P7911" s="4">
        <v>166.0</v>
      </c>
      <c r="Q7911" s="4"/>
      <c r="R7911" s="4"/>
      <c r="S7911" s="21"/>
      <c r="T7911" s="21"/>
      <c r="V7911" s="89"/>
      <c r="Z7911" s="73"/>
      <c r="AA7911" s="73">
        <v>0.0</v>
      </c>
      <c r="AB7911" s="4"/>
      <c r="AC7911" s="74"/>
      <c r="AD7911" s="75"/>
      <c r="AE7911" s="75"/>
      <c r="AF7911" s="76"/>
      <c r="AJ7911" s="90"/>
      <c r="AK7911" s="18"/>
      <c r="AL7911" s="18"/>
      <c r="AM7911" s="209"/>
      <c r="AT7911" s="18"/>
      <c r="AU7911" s="91"/>
    </row>
    <row r="7912" ht="12.0" customHeight="1">
      <c r="A7912" s="97">
        <v>2701030.0</v>
      </c>
      <c r="B7912" s="92" t="s">
        <v>8115</v>
      </c>
      <c r="C7912" s="93"/>
      <c r="D7912" s="82">
        <v>170.31</v>
      </c>
      <c r="E7912" s="94" t="s">
        <v>372</v>
      </c>
      <c r="F7912" s="84">
        <f t="shared" si="684"/>
        <v>207.7782</v>
      </c>
      <c r="G7912" s="95" t="s">
        <v>246</v>
      </c>
      <c r="H7912" s="69"/>
      <c r="I7912" s="208"/>
      <c r="J7912" s="76"/>
      <c r="K7912" s="88"/>
      <c r="N7912" s="18"/>
      <c r="P7912" s="4">
        <v>166.0</v>
      </c>
      <c r="Q7912" s="4"/>
      <c r="R7912" s="4"/>
      <c r="S7912" s="21"/>
      <c r="T7912" s="21"/>
      <c r="V7912" s="89"/>
      <c r="Z7912" s="73"/>
      <c r="AA7912" s="73">
        <v>0.0</v>
      </c>
      <c r="AB7912" s="4"/>
      <c r="AC7912" s="74"/>
      <c r="AD7912" s="75"/>
      <c r="AE7912" s="75"/>
      <c r="AF7912" s="76"/>
      <c r="AJ7912" s="90"/>
      <c r="AK7912" s="18"/>
      <c r="AL7912" s="18"/>
      <c r="AT7912" s="18"/>
      <c r="AU7912" s="91"/>
    </row>
    <row r="7913" ht="12.0" customHeight="1">
      <c r="A7913" s="97">
        <v>3503045.0</v>
      </c>
      <c r="B7913" s="92" t="s">
        <v>8116</v>
      </c>
      <c r="C7913" s="93"/>
      <c r="D7913" s="82">
        <v>268.35</v>
      </c>
      <c r="E7913" s="83" t="s">
        <v>245</v>
      </c>
      <c r="F7913" s="127">
        <f t="shared" si="684"/>
        <v>327.387</v>
      </c>
      <c r="G7913" s="95" t="s">
        <v>246</v>
      </c>
      <c r="H7913" s="69"/>
      <c r="I7913" s="208"/>
      <c r="J7913" s="76"/>
      <c r="K7913" s="88"/>
      <c r="N7913" s="18"/>
      <c r="P7913" s="4">
        <v>166.0</v>
      </c>
      <c r="Q7913" s="4"/>
      <c r="R7913" s="4"/>
      <c r="S7913" s="21"/>
      <c r="T7913" s="21"/>
      <c r="V7913" s="89"/>
      <c r="Z7913" s="73"/>
      <c r="AA7913" s="73">
        <v>0.0</v>
      </c>
      <c r="AB7913" s="4"/>
      <c r="AC7913" s="74"/>
      <c r="AD7913" s="75"/>
      <c r="AE7913" s="75"/>
      <c r="AF7913" s="76"/>
      <c r="AJ7913" s="90"/>
      <c r="AK7913" s="18"/>
      <c r="AL7913" s="18"/>
      <c r="AM7913" s="209"/>
      <c r="AT7913" s="18"/>
      <c r="AU7913" s="91"/>
    </row>
    <row r="7914" ht="12.0" customHeight="1">
      <c r="A7914" s="115">
        <v>3401045.0</v>
      </c>
      <c r="B7914" s="92" t="s">
        <v>8146</v>
      </c>
      <c r="C7914" s="93"/>
      <c r="D7914" s="82">
        <v>770.0</v>
      </c>
      <c r="E7914" s="83" t="s">
        <v>245</v>
      </c>
      <c r="F7914" s="127">
        <f t="shared" si="684"/>
        <v>939.4</v>
      </c>
      <c r="G7914" s="95" t="s">
        <v>246</v>
      </c>
      <c r="H7914" s="69"/>
      <c r="I7914" s="208"/>
      <c r="J7914" s="76"/>
      <c r="K7914" s="88"/>
      <c r="N7914" s="18"/>
      <c r="P7914" s="4">
        <v>165.0</v>
      </c>
      <c r="Q7914" s="4"/>
      <c r="R7914" s="4"/>
      <c r="S7914" s="21"/>
      <c r="T7914" s="21"/>
      <c r="V7914" s="89"/>
      <c r="Z7914" s="73"/>
      <c r="AA7914" s="73">
        <v>9.999932985303673</v>
      </c>
      <c r="AB7914" s="4"/>
      <c r="AC7914" s="74"/>
      <c r="AD7914" s="75"/>
      <c r="AE7914" s="75"/>
      <c r="AF7914" s="76"/>
      <c r="AJ7914" s="90"/>
      <c r="AK7914" s="18"/>
      <c r="AL7914" s="18"/>
      <c r="AT7914" s="18"/>
      <c r="AU7914" s="91"/>
    </row>
    <row r="7915" ht="12.0" customHeight="1">
      <c r="A7915" s="115">
        <v>3401046.0</v>
      </c>
      <c r="B7915" s="92" t="s">
        <v>8147</v>
      </c>
      <c r="C7915" s="93"/>
      <c r="D7915" s="82">
        <v>939.4</v>
      </c>
      <c r="E7915" s="83" t="s">
        <v>245</v>
      </c>
      <c r="F7915" s="127">
        <f t="shared" si="684"/>
        <v>1146.068</v>
      </c>
      <c r="G7915" s="95" t="s">
        <v>246</v>
      </c>
      <c r="H7915" s="69"/>
      <c r="I7915" s="208"/>
      <c r="J7915" s="76"/>
      <c r="K7915" s="88"/>
      <c r="N7915" s="18"/>
      <c r="P7915" s="4">
        <v>165.0</v>
      </c>
      <c r="Q7915" s="4"/>
      <c r="R7915" s="4"/>
      <c r="S7915" s="21"/>
      <c r="T7915" s="21"/>
      <c r="V7915" s="89"/>
      <c r="Z7915" s="73"/>
      <c r="AA7915" s="73">
        <v>9.999684870639399</v>
      </c>
      <c r="AB7915" s="4"/>
      <c r="AC7915" s="74"/>
      <c r="AD7915" s="75"/>
      <c r="AE7915" s="75"/>
      <c r="AF7915" s="76"/>
      <c r="AJ7915" s="90"/>
      <c r="AK7915" s="18"/>
      <c r="AL7915" s="18"/>
      <c r="AT7915" s="18"/>
      <c r="AU7915" s="91"/>
    </row>
    <row r="7916" ht="12.0" customHeight="1">
      <c r="A7916" s="115">
        <v>3401044.0</v>
      </c>
      <c r="B7916" s="92" t="s">
        <v>8148</v>
      </c>
      <c r="C7916" s="93"/>
      <c r="D7916" s="82">
        <v>939.4</v>
      </c>
      <c r="E7916" s="83" t="s">
        <v>245</v>
      </c>
      <c r="F7916" s="127">
        <f t="shared" si="684"/>
        <v>1146.068</v>
      </c>
      <c r="G7916" s="95" t="s">
        <v>246</v>
      </c>
      <c r="H7916" s="69"/>
      <c r="I7916" s="208"/>
      <c r="J7916" s="76"/>
      <c r="K7916" s="88"/>
      <c r="N7916" s="18"/>
      <c r="P7916" s="4">
        <v>165.0</v>
      </c>
      <c r="Q7916" s="4"/>
      <c r="R7916" s="4"/>
      <c r="S7916" s="21"/>
      <c r="T7916" s="21"/>
      <c r="V7916" s="89"/>
      <c r="Z7916" s="73"/>
      <c r="AA7916" s="73">
        <v>9.999684870639399</v>
      </c>
      <c r="AB7916" s="4"/>
      <c r="AC7916" s="74"/>
      <c r="AD7916" s="75"/>
      <c r="AE7916" s="75"/>
      <c r="AF7916" s="76"/>
      <c r="AJ7916" s="90"/>
      <c r="AK7916" s="18"/>
      <c r="AL7916" s="18"/>
      <c r="AT7916" s="18"/>
      <c r="AU7916" s="91"/>
    </row>
    <row r="7917" ht="12.0" customHeight="1">
      <c r="A7917" s="97"/>
      <c r="B7917" s="92" t="s">
        <v>7896</v>
      </c>
      <c r="C7917" s="93"/>
      <c r="D7917" s="82"/>
      <c r="E7917" s="94"/>
      <c r="F7917" s="84"/>
      <c r="G7917" s="95" t="s">
        <v>246</v>
      </c>
      <c r="H7917" s="69"/>
      <c r="I7917" s="208"/>
      <c r="J7917" s="76"/>
      <c r="K7917" s="88"/>
      <c r="N7917" s="18"/>
      <c r="P7917" s="4"/>
      <c r="Q7917" s="4"/>
      <c r="R7917" s="4"/>
      <c r="S7917" s="21"/>
      <c r="T7917" s="21"/>
      <c r="V7917" s="89"/>
      <c r="Z7917" s="73"/>
      <c r="AA7917" s="73"/>
      <c r="AB7917" s="4"/>
      <c r="AC7917" s="74"/>
      <c r="AD7917" s="75"/>
      <c r="AE7917" s="75"/>
      <c r="AF7917" s="76"/>
      <c r="AJ7917" s="90"/>
      <c r="AK7917" s="18"/>
      <c r="AL7917" s="18"/>
      <c r="AT7917" s="18"/>
      <c r="AU7917" s="91"/>
    </row>
    <row r="7918" ht="12.0" customHeight="1">
      <c r="A7918" s="97">
        <v>2701063.0</v>
      </c>
      <c r="B7918" s="92" t="s">
        <v>8091</v>
      </c>
      <c r="C7918" s="93"/>
      <c r="D7918" s="82">
        <v>178.23</v>
      </c>
      <c r="E7918" s="94" t="s">
        <v>245</v>
      </c>
      <c r="F7918" s="84">
        <f t="shared" ref="F7918:F7944" si="685">D7918*1.22</f>
        <v>217.4406</v>
      </c>
      <c r="G7918" s="95" t="s">
        <v>246</v>
      </c>
      <c r="H7918" s="69"/>
      <c r="I7918" s="208"/>
      <c r="J7918" s="76"/>
      <c r="K7918" s="88"/>
      <c r="N7918" s="18"/>
      <c r="P7918" s="4">
        <v>166.0</v>
      </c>
      <c r="Q7918" s="4"/>
      <c r="R7918" s="4"/>
      <c r="S7918" s="21"/>
      <c r="T7918" s="21"/>
      <c r="V7918" s="89"/>
      <c r="Z7918" s="73"/>
      <c r="AA7918" s="73">
        <v>0.0</v>
      </c>
      <c r="AB7918" s="4"/>
      <c r="AC7918" s="74"/>
      <c r="AD7918" s="75"/>
      <c r="AE7918" s="75"/>
      <c r="AF7918" s="76"/>
      <c r="AJ7918" s="90"/>
      <c r="AK7918" s="18"/>
      <c r="AL7918" s="18"/>
      <c r="AT7918" s="18"/>
      <c r="AU7918" s="91"/>
    </row>
    <row r="7919" ht="12.0" customHeight="1">
      <c r="A7919" s="97">
        <v>2701050.0</v>
      </c>
      <c r="B7919" s="92" t="s">
        <v>8092</v>
      </c>
      <c r="C7919" s="93"/>
      <c r="D7919" s="82">
        <v>187.14</v>
      </c>
      <c r="E7919" s="94" t="s">
        <v>245</v>
      </c>
      <c r="F7919" s="84">
        <f t="shared" si="685"/>
        <v>228.3108</v>
      </c>
      <c r="G7919" s="95" t="s">
        <v>246</v>
      </c>
      <c r="H7919" s="69"/>
      <c r="I7919" s="208"/>
      <c r="J7919" s="76"/>
      <c r="K7919" s="88"/>
      <c r="N7919" s="18"/>
      <c r="P7919" s="4">
        <v>166.0</v>
      </c>
      <c r="Q7919" s="4"/>
      <c r="R7919" s="4"/>
      <c r="S7919" s="21"/>
      <c r="T7919" s="21"/>
      <c r="V7919" s="89"/>
      <c r="Z7919" s="73"/>
      <c r="AA7919" s="73">
        <v>0.0</v>
      </c>
      <c r="AB7919" s="4"/>
      <c r="AC7919" s="74"/>
      <c r="AD7919" s="75"/>
      <c r="AE7919" s="75"/>
      <c r="AF7919" s="76"/>
      <c r="AJ7919" s="90"/>
      <c r="AK7919" s="18"/>
      <c r="AL7919" s="18"/>
      <c r="AT7919" s="18"/>
      <c r="AU7919" s="91"/>
    </row>
    <row r="7920" ht="12.0" customHeight="1">
      <c r="A7920" s="97">
        <v>2701042.0</v>
      </c>
      <c r="B7920" s="92" t="s">
        <v>8093</v>
      </c>
      <c r="C7920" s="93"/>
      <c r="D7920" s="82">
        <v>187.14</v>
      </c>
      <c r="E7920" s="94" t="s">
        <v>245</v>
      </c>
      <c r="F7920" s="84">
        <f t="shared" si="685"/>
        <v>228.3108</v>
      </c>
      <c r="G7920" s="95" t="s">
        <v>246</v>
      </c>
      <c r="H7920" s="69"/>
      <c r="I7920" s="208"/>
      <c r="J7920" s="76"/>
      <c r="K7920" s="88"/>
      <c r="N7920" s="18"/>
      <c r="P7920" s="4">
        <v>166.0</v>
      </c>
      <c r="Q7920" s="4"/>
      <c r="R7920" s="4"/>
      <c r="S7920" s="21"/>
      <c r="T7920" s="21"/>
      <c r="V7920" s="89"/>
      <c r="Z7920" s="73"/>
      <c r="AA7920" s="73">
        <v>0.0</v>
      </c>
      <c r="AB7920" s="4"/>
      <c r="AC7920" s="74"/>
      <c r="AD7920" s="75"/>
      <c r="AE7920" s="75"/>
      <c r="AF7920" s="76"/>
      <c r="AJ7920" s="90"/>
      <c r="AK7920" s="18"/>
      <c r="AL7920" s="18"/>
      <c r="AT7920" s="18"/>
      <c r="AU7920" s="91"/>
    </row>
    <row r="7921" ht="12.0" customHeight="1">
      <c r="A7921" s="97">
        <v>2701011.0</v>
      </c>
      <c r="B7921" s="92" t="s">
        <v>8094</v>
      </c>
      <c r="C7921" s="93"/>
      <c r="D7921" s="82">
        <v>187.14</v>
      </c>
      <c r="E7921" s="94" t="s">
        <v>245</v>
      </c>
      <c r="F7921" s="84">
        <f t="shared" si="685"/>
        <v>228.3108</v>
      </c>
      <c r="G7921" s="95" t="s">
        <v>246</v>
      </c>
      <c r="H7921" s="69"/>
      <c r="I7921" s="208"/>
      <c r="J7921" s="76"/>
      <c r="K7921" s="88"/>
      <c r="N7921" s="18"/>
      <c r="P7921" s="4">
        <v>166.0</v>
      </c>
      <c r="Q7921" s="4"/>
      <c r="R7921" s="4"/>
      <c r="S7921" s="21"/>
      <c r="T7921" s="21"/>
      <c r="V7921" s="89"/>
      <c r="Z7921" s="73"/>
      <c r="AA7921" s="73">
        <v>0.0</v>
      </c>
      <c r="AB7921" s="4"/>
      <c r="AC7921" s="74"/>
      <c r="AD7921" s="75"/>
      <c r="AE7921" s="75"/>
      <c r="AF7921" s="76"/>
      <c r="AJ7921" s="90"/>
      <c r="AK7921" s="18"/>
      <c r="AL7921" s="18"/>
      <c r="AT7921" s="18"/>
      <c r="AU7921" s="91"/>
    </row>
    <row r="7922" ht="12.0" customHeight="1">
      <c r="A7922" s="97">
        <v>2701049.0</v>
      </c>
      <c r="B7922" s="92" t="s">
        <v>8095</v>
      </c>
      <c r="C7922" s="93"/>
      <c r="D7922" s="82">
        <v>187.14</v>
      </c>
      <c r="E7922" s="94" t="s">
        <v>245</v>
      </c>
      <c r="F7922" s="84">
        <f t="shared" si="685"/>
        <v>228.3108</v>
      </c>
      <c r="G7922" s="95" t="s">
        <v>246</v>
      </c>
      <c r="H7922" s="69"/>
      <c r="I7922" s="208"/>
      <c r="J7922" s="76"/>
      <c r="K7922" s="88"/>
      <c r="N7922" s="18"/>
      <c r="P7922" s="4">
        <v>166.0</v>
      </c>
      <c r="Q7922" s="4"/>
      <c r="R7922" s="4"/>
      <c r="S7922" s="21"/>
      <c r="T7922" s="21"/>
      <c r="V7922" s="89"/>
      <c r="Z7922" s="73"/>
      <c r="AA7922" s="73">
        <v>0.0</v>
      </c>
      <c r="AB7922" s="4"/>
      <c r="AC7922" s="74"/>
      <c r="AD7922" s="75"/>
      <c r="AE7922" s="75"/>
      <c r="AF7922" s="76"/>
      <c r="AJ7922" s="90"/>
      <c r="AK7922" s="18"/>
      <c r="AL7922" s="18"/>
      <c r="AT7922" s="18"/>
      <c r="AU7922" s="91"/>
    </row>
    <row r="7923" ht="12.0" customHeight="1">
      <c r="A7923" s="97">
        <v>2701007.0</v>
      </c>
      <c r="B7923" s="92" t="s">
        <v>8096</v>
      </c>
      <c r="C7923" s="93"/>
      <c r="D7923" s="82">
        <v>230.86</v>
      </c>
      <c r="E7923" s="94" t="s">
        <v>245</v>
      </c>
      <c r="F7923" s="84">
        <f t="shared" si="685"/>
        <v>281.6492</v>
      </c>
      <c r="G7923" s="95" t="s">
        <v>246</v>
      </c>
      <c r="H7923" s="69"/>
      <c r="I7923" s="208"/>
      <c r="J7923" s="76"/>
      <c r="K7923" s="88"/>
      <c r="N7923" s="18"/>
      <c r="P7923" s="4">
        <v>166.0</v>
      </c>
      <c r="Q7923" s="4"/>
      <c r="R7923" s="4"/>
      <c r="S7923" s="21"/>
      <c r="T7923" s="21"/>
      <c r="V7923" s="89"/>
      <c r="Z7923" s="73"/>
      <c r="AA7923" s="73">
        <v>0.0</v>
      </c>
      <c r="AB7923" s="4"/>
      <c r="AC7923" s="74"/>
      <c r="AD7923" s="75"/>
      <c r="AE7923" s="75"/>
      <c r="AF7923" s="76"/>
      <c r="AJ7923" s="90"/>
      <c r="AK7923" s="18"/>
      <c r="AL7923" s="18"/>
      <c r="AT7923" s="18"/>
      <c r="AU7923" s="91"/>
    </row>
    <row r="7924" ht="12.0" customHeight="1">
      <c r="A7924" s="97">
        <v>2701059.0</v>
      </c>
      <c r="B7924" s="92" t="s">
        <v>8097</v>
      </c>
      <c r="C7924" s="93"/>
      <c r="D7924" s="82">
        <v>187.14</v>
      </c>
      <c r="E7924" s="94" t="s">
        <v>372</v>
      </c>
      <c r="F7924" s="84">
        <f t="shared" si="685"/>
        <v>228.3108</v>
      </c>
      <c r="G7924" s="95" t="s">
        <v>246</v>
      </c>
      <c r="H7924" s="69"/>
      <c r="I7924" s="208"/>
      <c r="J7924" s="76"/>
      <c r="K7924" s="88"/>
      <c r="N7924" s="18"/>
      <c r="P7924" s="4">
        <v>166.0</v>
      </c>
      <c r="Q7924" s="4"/>
      <c r="R7924" s="4"/>
      <c r="S7924" s="21"/>
      <c r="T7924" s="21"/>
      <c r="V7924" s="89"/>
      <c r="Z7924" s="73"/>
      <c r="AA7924" s="73">
        <v>0.0</v>
      </c>
      <c r="AB7924" s="4"/>
      <c r="AC7924" s="74"/>
      <c r="AD7924" s="75"/>
      <c r="AE7924" s="75"/>
      <c r="AF7924" s="76"/>
      <c r="AJ7924" s="90"/>
      <c r="AK7924" s="18"/>
      <c r="AL7924" s="18"/>
      <c r="AT7924" s="18"/>
      <c r="AU7924" s="91"/>
    </row>
    <row r="7925" ht="12.0" customHeight="1">
      <c r="A7925" s="97">
        <v>3503046.0</v>
      </c>
      <c r="B7925" s="92" t="s">
        <v>8098</v>
      </c>
      <c r="C7925" s="93"/>
      <c r="D7925" s="82">
        <v>268.35</v>
      </c>
      <c r="E7925" s="83" t="s">
        <v>245</v>
      </c>
      <c r="F7925" s="127">
        <f t="shared" si="685"/>
        <v>327.387</v>
      </c>
      <c r="G7925" s="95" t="s">
        <v>246</v>
      </c>
      <c r="H7925" s="69"/>
      <c r="I7925" s="208"/>
      <c r="J7925" s="76"/>
      <c r="K7925" s="88"/>
      <c r="N7925" s="18"/>
      <c r="P7925" s="4">
        <v>166.0</v>
      </c>
      <c r="Q7925" s="4"/>
      <c r="R7925" s="4"/>
      <c r="S7925" s="21"/>
      <c r="T7925" s="21"/>
      <c r="V7925" s="89"/>
      <c r="Z7925" s="73"/>
      <c r="AA7925" s="73">
        <v>0.0</v>
      </c>
      <c r="AB7925" s="4"/>
      <c r="AC7925" s="74"/>
      <c r="AD7925" s="75"/>
      <c r="AE7925" s="75"/>
      <c r="AF7925" s="76"/>
      <c r="AJ7925" s="90"/>
      <c r="AK7925" s="18"/>
      <c r="AL7925" s="18"/>
      <c r="AM7925" s="209"/>
      <c r="AT7925" s="18"/>
      <c r="AU7925" s="91"/>
    </row>
    <row r="7926" ht="12.0" customHeight="1">
      <c r="A7926" s="97">
        <v>3503047.0</v>
      </c>
      <c r="B7926" s="92" t="s">
        <v>8099</v>
      </c>
      <c r="C7926" s="93"/>
      <c r="D7926" s="82">
        <v>268.35</v>
      </c>
      <c r="E7926" s="83" t="s">
        <v>245</v>
      </c>
      <c r="F7926" s="127">
        <f t="shared" si="685"/>
        <v>327.387</v>
      </c>
      <c r="G7926" s="95" t="s">
        <v>246</v>
      </c>
      <c r="H7926" s="69"/>
      <c r="I7926" s="208"/>
      <c r="J7926" s="76"/>
      <c r="K7926" s="88"/>
      <c r="N7926" s="18"/>
      <c r="P7926" s="4">
        <v>166.0</v>
      </c>
      <c r="Q7926" s="4"/>
      <c r="R7926" s="4"/>
      <c r="S7926" s="21"/>
      <c r="T7926" s="21"/>
      <c r="V7926" s="89"/>
      <c r="Z7926" s="73"/>
      <c r="AA7926" s="73">
        <v>0.0</v>
      </c>
      <c r="AB7926" s="4"/>
      <c r="AC7926" s="74"/>
      <c r="AD7926" s="75"/>
      <c r="AE7926" s="75"/>
      <c r="AF7926" s="76"/>
      <c r="AJ7926" s="90"/>
      <c r="AK7926" s="18"/>
      <c r="AL7926" s="18"/>
      <c r="AM7926" s="209"/>
      <c r="AT7926" s="18"/>
      <c r="AU7926" s="91"/>
    </row>
    <row r="7927" ht="12.0" customHeight="1">
      <c r="A7927" s="97">
        <v>3503048.0</v>
      </c>
      <c r="B7927" s="92" t="s">
        <v>8100</v>
      </c>
      <c r="C7927" s="93"/>
      <c r="D7927" s="82">
        <v>268.35</v>
      </c>
      <c r="E7927" s="83" t="s">
        <v>245</v>
      </c>
      <c r="F7927" s="127">
        <f t="shared" si="685"/>
        <v>327.387</v>
      </c>
      <c r="G7927" s="95" t="s">
        <v>246</v>
      </c>
      <c r="H7927" s="69"/>
      <c r="I7927" s="208"/>
      <c r="J7927" s="76"/>
      <c r="K7927" s="88"/>
      <c r="N7927" s="18"/>
      <c r="P7927" s="4">
        <v>166.0</v>
      </c>
      <c r="Q7927" s="4"/>
      <c r="R7927" s="4"/>
      <c r="S7927" s="21"/>
      <c r="T7927" s="21"/>
      <c r="V7927" s="89"/>
      <c r="Z7927" s="73"/>
      <c r="AA7927" s="73">
        <v>0.0</v>
      </c>
      <c r="AB7927" s="4"/>
      <c r="AC7927" s="74"/>
      <c r="AD7927" s="75"/>
      <c r="AE7927" s="75"/>
      <c r="AF7927" s="76"/>
      <c r="AJ7927" s="90"/>
      <c r="AK7927" s="18"/>
      <c r="AL7927" s="18"/>
      <c r="AM7927" s="209"/>
      <c r="AT7927" s="18"/>
      <c r="AU7927" s="91"/>
    </row>
    <row r="7928" ht="12.0" customHeight="1">
      <c r="A7928" s="97">
        <v>3503049.0</v>
      </c>
      <c r="B7928" s="92" t="s">
        <v>8101</v>
      </c>
      <c r="C7928" s="93"/>
      <c r="D7928" s="82">
        <v>268.35</v>
      </c>
      <c r="E7928" s="83" t="s">
        <v>245</v>
      </c>
      <c r="F7928" s="127">
        <f t="shared" si="685"/>
        <v>327.387</v>
      </c>
      <c r="G7928" s="95" t="s">
        <v>246</v>
      </c>
      <c r="H7928" s="69"/>
      <c r="I7928" s="208"/>
      <c r="J7928" s="76"/>
      <c r="K7928" s="88"/>
      <c r="N7928" s="18"/>
      <c r="P7928" s="4">
        <v>166.0</v>
      </c>
      <c r="Q7928" s="4"/>
      <c r="R7928" s="4"/>
      <c r="S7928" s="21"/>
      <c r="T7928" s="21"/>
      <c r="V7928" s="89"/>
      <c r="Z7928" s="73"/>
      <c r="AA7928" s="73">
        <v>0.0</v>
      </c>
      <c r="AB7928" s="4"/>
      <c r="AC7928" s="74"/>
      <c r="AD7928" s="75"/>
      <c r="AE7928" s="75"/>
      <c r="AF7928" s="76"/>
      <c r="AJ7928" s="90"/>
      <c r="AK7928" s="18"/>
      <c r="AL7928" s="18"/>
      <c r="AM7928" s="209"/>
      <c r="AT7928" s="18"/>
      <c r="AU7928" s="91"/>
    </row>
    <row r="7929" ht="12.0" customHeight="1">
      <c r="A7929" s="97">
        <v>3503050.0</v>
      </c>
      <c r="B7929" s="92" t="s">
        <v>8102</v>
      </c>
      <c r="C7929" s="93"/>
      <c r="D7929" s="82">
        <v>268.35</v>
      </c>
      <c r="E7929" s="83" t="s">
        <v>245</v>
      </c>
      <c r="F7929" s="127">
        <f t="shared" si="685"/>
        <v>327.387</v>
      </c>
      <c r="G7929" s="95" t="s">
        <v>246</v>
      </c>
      <c r="H7929" s="69"/>
      <c r="I7929" s="208"/>
      <c r="J7929" s="76"/>
      <c r="K7929" s="88"/>
      <c r="N7929" s="18"/>
      <c r="P7929" s="4">
        <v>166.0</v>
      </c>
      <c r="Q7929" s="4"/>
      <c r="R7929" s="4"/>
      <c r="S7929" s="21"/>
      <c r="T7929" s="21"/>
      <c r="V7929" s="89"/>
      <c r="Z7929" s="73"/>
      <c r="AA7929" s="73">
        <v>0.0</v>
      </c>
      <c r="AB7929" s="4"/>
      <c r="AC7929" s="74"/>
      <c r="AD7929" s="75"/>
      <c r="AE7929" s="75"/>
      <c r="AF7929" s="76"/>
      <c r="AJ7929" s="90"/>
      <c r="AK7929" s="18"/>
      <c r="AL7929" s="18"/>
      <c r="AM7929" s="209"/>
      <c r="AT7929" s="18"/>
      <c r="AU7929" s="91"/>
    </row>
    <row r="7930" ht="12.0" customHeight="1">
      <c r="A7930" s="97">
        <v>3503051.0</v>
      </c>
      <c r="B7930" s="92" t="s">
        <v>8103</v>
      </c>
      <c r="C7930" s="93"/>
      <c r="D7930" s="82">
        <v>268.35</v>
      </c>
      <c r="E7930" s="83" t="s">
        <v>245</v>
      </c>
      <c r="F7930" s="127">
        <f t="shared" si="685"/>
        <v>327.387</v>
      </c>
      <c r="G7930" s="95" t="s">
        <v>246</v>
      </c>
      <c r="H7930" s="69"/>
      <c r="I7930" s="208"/>
      <c r="J7930" s="76"/>
      <c r="K7930" s="88"/>
      <c r="N7930" s="18"/>
      <c r="P7930" s="4">
        <v>166.0</v>
      </c>
      <c r="Q7930" s="4"/>
      <c r="R7930" s="4"/>
      <c r="S7930" s="21"/>
      <c r="T7930" s="21"/>
      <c r="V7930" s="89"/>
      <c r="Z7930" s="73"/>
      <c r="AA7930" s="73">
        <v>0.0</v>
      </c>
      <c r="AB7930" s="4"/>
      <c r="AC7930" s="74"/>
      <c r="AD7930" s="75"/>
      <c r="AE7930" s="75"/>
      <c r="AF7930" s="76"/>
      <c r="AJ7930" s="90"/>
      <c r="AK7930" s="18"/>
      <c r="AL7930" s="18"/>
      <c r="AM7930" s="209"/>
      <c r="AT7930" s="18"/>
      <c r="AU7930" s="91"/>
    </row>
    <row r="7931" ht="12.0" customHeight="1">
      <c r="A7931" s="97">
        <v>3503052.0</v>
      </c>
      <c r="B7931" s="92" t="s">
        <v>8104</v>
      </c>
      <c r="C7931" s="93"/>
      <c r="D7931" s="82">
        <v>268.35</v>
      </c>
      <c r="E7931" s="83" t="s">
        <v>245</v>
      </c>
      <c r="F7931" s="127">
        <f t="shared" si="685"/>
        <v>327.387</v>
      </c>
      <c r="G7931" s="95" t="s">
        <v>246</v>
      </c>
      <c r="H7931" s="69"/>
      <c r="I7931" s="208"/>
      <c r="J7931" s="76"/>
      <c r="K7931" s="88"/>
      <c r="N7931" s="18"/>
      <c r="P7931" s="4">
        <v>166.0</v>
      </c>
      <c r="Q7931" s="4"/>
      <c r="R7931" s="4"/>
      <c r="S7931" s="21"/>
      <c r="T7931" s="21"/>
      <c r="V7931" s="89"/>
      <c r="Z7931" s="73"/>
      <c r="AA7931" s="73">
        <v>0.0</v>
      </c>
      <c r="AB7931" s="4"/>
      <c r="AC7931" s="74"/>
      <c r="AD7931" s="75"/>
      <c r="AE7931" s="75"/>
      <c r="AF7931" s="76"/>
      <c r="AJ7931" s="90"/>
      <c r="AK7931" s="18"/>
      <c r="AL7931" s="18"/>
      <c r="AM7931" s="209"/>
      <c r="AT7931" s="18"/>
      <c r="AU7931" s="91"/>
    </row>
    <row r="7932" ht="12.0" customHeight="1">
      <c r="A7932" s="97">
        <v>3503054.0</v>
      </c>
      <c r="B7932" s="92" t="s">
        <v>8105</v>
      </c>
      <c r="C7932" s="93"/>
      <c r="D7932" s="82">
        <v>268.35</v>
      </c>
      <c r="E7932" s="83" t="s">
        <v>245</v>
      </c>
      <c r="F7932" s="127">
        <f t="shared" si="685"/>
        <v>327.387</v>
      </c>
      <c r="G7932" s="95" t="s">
        <v>246</v>
      </c>
      <c r="H7932" s="69"/>
      <c r="I7932" s="208"/>
      <c r="J7932" s="76"/>
      <c r="K7932" s="88"/>
      <c r="N7932" s="18"/>
      <c r="P7932" s="4">
        <v>166.0</v>
      </c>
      <c r="Q7932" s="4"/>
      <c r="R7932" s="4"/>
      <c r="S7932" s="21"/>
      <c r="T7932" s="21"/>
      <c r="V7932" s="89"/>
      <c r="Z7932" s="73"/>
      <c r="AA7932" s="73">
        <v>0.0</v>
      </c>
      <c r="AB7932" s="4"/>
      <c r="AC7932" s="74"/>
      <c r="AD7932" s="75"/>
      <c r="AE7932" s="75"/>
      <c r="AF7932" s="76"/>
      <c r="AJ7932" s="90"/>
      <c r="AK7932" s="18"/>
      <c r="AL7932" s="18"/>
      <c r="AM7932" s="209"/>
      <c r="AT7932" s="18"/>
      <c r="AU7932" s="91"/>
    </row>
    <row r="7933" ht="12.0" customHeight="1">
      <c r="A7933" s="97">
        <v>3502025.0</v>
      </c>
      <c r="B7933" s="92" t="s">
        <v>8106</v>
      </c>
      <c r="C7933" s="93"/>
      <c r="D7933" s="82">
        <v>333.04</v>
      </c>
      <c r="E7933" s="83" t="s">
        <v>245</v>
      </c>
      <c r="F7933" s="127">
        <f t="shared" si="685"/>
        <v>406.3088</v>
      </c>
      <c r="G7933" s="95" t="s">
        <v>246</v>
      </c>
      <c r="H7933" s="69"/>
      <c r="I7933" s="208"/>
      <c r="J7933" s="76"/>
      <c r="K7933" s="88"/>
      <c r="N7933" s="18"/>
      <c r="P7933" s="4">
        <v>166.0</v>
      </c>
      <c r="Q7933" s="4"/>
      <c r="R7933" s="4"/>
      <c r="S7933" s="21"/>
      <c r="T7933" s="21"/>
      <c r="V7933" s="89"/>
      <c r="Z7933" s="73"/>
      <c r="AA7933" s="73">
        <v>0.0</v>
      </c>
      <c r="AB7933" s="4"/>
      <c r="AC7933" s="74"/>
      <c r="AD7933" s="75"/>
      <c r="AE7933" s="75"/>
      <c r="AF7933" s="76"/>
      <c r="AJ7933" s="90"/>
      <c r="AK7933" s="18"/>
      <c r="AL7933" s="18"/>
      <c r="AM7933" s="209"/>
      <c r="AT7933" s="18"/>
      <c r="AU7933" s="91"/>
    </row>
    <row r="7934" ht="12.0" customHeight="1">
      <c r="A7934" s="97">
        <v>3502027.0</v>
      </c>
      <c r="B7934" s="92" t="s">
        <v>8107</v>
      </c>
      <c r="C7934" s="93"/>
      <c r="D7934" s="82">
        <v>333.04</v>
      </c>
      <c r="E7934" s="83" t="s">
        <v>245</v>
      </c>
      <c r="F7934" s="127">
        <f t="shared" si="685"/>
        <v>406.3088</v>
      </c>
      <c r="G7934" s="95" t="s">
        <v>246</v>
      </c>
      <c r="H7934" s="69"/>
      <c r="I7934" s="208"/>
      <c r="J7934" s="76"/>
      <c r="K7934" s="88"/>
      <c r="N7934" s="18"/>
      <c r="P7934" s="4">
        <v>166.0</v>
      </c>
      <c r="Q7934" s="4"/>
      <c r="R7934" s="4"/>
      <c r="S7934" s="21"/>
      <c r="T7934" s="21"/>
      <c r="V7934" s="89"/>
      <c r="Z7934" s="73"/>
      <c r="AA7934" s="73">
        <v>0.0</v>
      </c>
      <c r="AB7934" s="4"/>
      <c r="AC7934" s="74"/>
      <c r="AD7934" s="75"/>
      <c r="AE7934" s="75"/>
      <c r="AF7934" s="76"/>
      <c r="AJ7934" s="90"/>
      <c r="AK7934" s="18"/>
      <c r="AL7934" s="18"/>
      <c r="AM7934" s="209"/>
      <c r="AT7934" s="18"/>
      <c r="AU7934" s="91"/>
    </row>
    <row r="7935" ht="12.0" customHeight="1">
      <c r="A7935" s="97">
        <v>3502029.0</v>
      </c>
      <c r="B7935" s="92" t="s">
        <v>8108</v>
      </c>
      <c r="C7935" s="93"/>
      <c r="D7935" s="82">
        <v>333.04</v>
      </c>
      <c r="E7935" s="83" t="s">
        <v>245</v>
      </c>
      <c r="F7935" s="127">
        <f t="shared" si="685"/>
        <v>406.3088</v>
      </c>
      <c r="G7935" s="95" t="s">
        <v>246</v>
      </c>
      <c r="H7935" s="69"/>
      <c r="I7935" s="208"/>
      <c r="J7935" s="76"/>
      <c r="K7935" s="88"/>
      <c r="N7935" s="18"/>
      <c r="P7935" s="4">
        <v>166.0</v>
      </c>
      <c r="Q7935" s="4"/>
      <c r="R7935" s="4"/>
      <c r="S7935" s="21"/>
      <c r="T7935" s="21"/>
      <c r="V7935" s="89"/>
      <c r="Z7935" s="73"/>
      <c r="AA7935" s="73">
        <v>0.0</v>
      </c>
      <c r="AB7935" s="4"/>
      <c r="AC7935" s="74"/>
      <c r="AD7935" s="75"/>
      <c r="AE7935" s="75"/>
      <c r="AF7935" s="76"/>
      <c r="AJ7935" s="90"/>
      <c r="AK7935" s="18"/>
      <c r="AL7935" s="18"/>
      <c r="AM7935" s="209"/>
      <c r="AT7935" s="18"/>
      <c r="AU7935" s="91"/>
    </row>
    <row r="7936" ht="12.0" customHeight="1">
      <c r="A7936" s="97">
        <v>3502028.0</v>
      </c>
      <c r="B7936" s="92" t="s">
        <v>8109</v>
      </c>
      <c r="C7936" s="93"/>
      <c r="D7936" s="82">
        <v>437.13</v>
      </c>
      <c r="E7936" s="94"/>
      <c r="F7936" s="84">
        <f t="shared" si="685"/>
        <v>533.2986</v>
      </c>
      <c r="G7936" s="95" t="s">
        <v>246</v>
      </c>
      <c r="H7936" s="69"/>
      <c r="I7936" s="208"/>
      <c r="J7936" s="76"/>
      <c r="K7936" s="88"/>
      <c r="N7936" s="18"/>
      <c r="P7936" s="4">
        <v>166.0</v>
      </c>
      <c r="Q7936" s="4"/>
      <c r="R7936" s="4"/>
      <c r="S7936" s="21"/>
      <c r="T7936" s="21"/>
      <c r="V7936" s="89"/>
      <c r="Z7936" s="73"/>
      <c r="AA7936" s="73">
        <v>14.999508535106969</v>
      </c>
      <c r="AB7936" s="4"/>
      <c r="AC7936" s="74"/>
      <c r="AD7936" s="75"/>
      <c r="AE7936" s="75"/>
      <c r="AF7936" s="76"/>
      <c r="AJ7936" s="90"/>
      <c r="AK7936" s="18"/>
      <c r="AL7936" s="18"/>
      <c r="AT7936" s="18"/>
      <c r="AU7936" s="91"/>
    </row>
    <row r="7937" ht="12.0" customHeight="1">
      <c r="A7937" s="97">
        <v>3502026.0</v>
      </c>
      <c r="B7937" s="92" t="s">
        <v>8110</v>
      </c>
      <c r="C7937" s="93"/>
      <c r="D7937" s="82">
        <v>333.04</v>
      </c>
      <c r="E7937" s="83" t="s">
        <v>245</v>
      </c>
      <c r="F7937" s="127">
        <f t="shared" si="685"/>
        <v>406.3088</v>
      </c>
      <c r="G7937" s="95" t="s">
        <v>246</v>
      </c>
      <c r="H7937" s="69"/>
      <c r="I7937" s="208"/>
      <c r="J7937" s="76"/>
      <c r="K7937" s="88"/>
      <c r="N7937" s="18"/>
      <c r="P7937" s="4">
        <v>166.0</v>
      </c>
      <c r="Q7937" s="4"/>
      <c r="R7937" s="4"/>
      <c r="S7937" s="21"/>
      <c r="T7937" s="21"/>
      <c r="V7937" s="89"/>
      <c r="Z7937" s="73"/>
      <c r="AA7937" s="73">
        <v>0.0</v>
      </c>
      <c r="AB7937" s="4"/>
      <c r="AC7937" s="74"/>
      <c r="AD7937" s="75"/>
      <c r="AE7937" s="75"/>
      <c r="AF7937" s="76"/>
      <c r="AJ7937" s="90"/>
      <c r="AK7937" s="18"/>
      <c r="AL7937" s="18"/>
      <c r="AM7937" s="209"/>
      <c r="AT7937" s="18"/>
      <c r="AU7937" s="91"/>
    </row>
    <row r="7938" ht="12.0" customHeight="1">
      <c r="A7938" s="97">
        <v>3501042.0</v>
      </c>
      <c r="B7938" s="92" t="s">
        <v>8111</v>
      </c>
      <c r="C7938" s="93"/>
      <c r="D7938" s="82">
        <v>367.62</v>
      </c>
      <c r="E7938" s="83" t="s">
        <v>372</v>
      </c>
      <c r="F7938" s="127">
        <f t="shared" si="685"/>
        <v>448.4964</v>
      </c>
      <c r="G7938" s="95" t="s">
        <v>246</v>
      </c>
      <c r="H7938" s="69"/>
      <c r="I7938" s="208"/>
      <c r="J7938" s="76"/>
      <c r="K7938" s="88"/>
      <c r="N7938" s="18"/>
      <c r="P7938" s="4">
        <v>166.0</v>
      </c>
      <c r="Q7938" s="4"/>
      <c r="R7938" s="4"/>
      <c r="S7938" s="21"/>
      <c r="T7938" s="21"/>
      <c r="V7938" s="89"/>
      <c r="Z7938" s="73"/>
      <c r="AA7938" s="73">
        <v>0.0</v>
      </c>
      <c r="AB7938" s="4"/>
      <c r="AC7938" s="74"/>
      <c r="AD7938" s="75"/>
      <c r="AE7938" s="75"/>
      <c r="AF7938" s="76"/>
      <c r="AJ7938" s="90"/>
      <c r="AK7938" s="18"/>
      <c r="AL7938" s="18"/>
      <c r="AM7938" s="209"/>
      <c r="AT7938" s="18"/>
      <c r="AU7938" s="91"/>
    </row>
    <row r="7939" ht="12.0" customHeight="1">
      <c r="A7939" s="97"/>
      <c r="B7939" s="92" t="s">
        <v>8112</v>
      </c>
      <c r="C7939" s="93"/>
      <c r="D7939" s="82">
        <v>317.08</v>
      </c>
      <c r="E7939" s="94"/>
      <c r="F7939" s="84">
        <f t="shared" si="685"/>
        <v>386.8376</v>
      </c>
      <c r="G7939" s="95" t="s">
        <v>246</v>
      </c>
      <c r="H7939" s="69"/>
      <c r="I7939" s="208"/>
      <c r="J7939" s="76"/>
      <c r="K7939" s="88"/>
      <c r="N7939" s="18"/>
      <c r="P7939" s="4">
        <v>166.0</v>
      </c>
      <c r="Q7939" s="4"/>
      <c r="R7939" s="4"/>
      <c r="S7939" s="21"/>
      <c r="T7939" s="21"/>
      <c r="V7939" s="89"/>
      <c r="Z7939" s="73"/>
      <c r="AA7939" s="73"/>
      <c r="AB7939" s="4"/>
      <c r="AC7939" s="74"/>
      <c r="AD7939" s="75"/>
      <c r="AE7939" s="75"/>
      <c r="AF7939" s="76"/>
      <c r="AJ7939" s="90"/>
      <c r="AK7939" s="18"/>
      <c r="AL7939" s="18"/>
      <c r="AT7939" s="18"/>
      <c r="AU7939" s="91"/>
    </row>
    <row r="7940" ht="12.0" customHeight="1">
      <c r="A7940" s="97">
        <v>3501045.0</v>
      </c>
      <c r="B7940" s="92" t="s">
        <v>8113</v>
      </c>
      <c r="C7940" s="93"/>
      <c r="D7940" s="82">
        <v>367.62</v>
      </c>
      <c r="E7940" s="94"/>
      <c r="F7940" s="127">
        <f t="shared" si="685"/>
        <v>448.4964</v>
      </c>
      <c r="G7940" s="95" t="s">
        <v>246</v>
      </c>
      <c r="H7940" s="69"/>
      <c r="I7940" s="208"/>
      <c r="J7940" s="76"/>
      <c r="K7940" s="88"/>
      <c r="N7940" s="18"/>
      <c r="P7940" s="4">
        <v>166.0</v>
      </c>
      <c r="Q7940" s="4"/>
      <c r="R7940" s="4"/>
      <c r="S7940" s="21"/>
      <c r="T7940" s="21"/>
      <c r="V7940" s="89"/>
      <c r="Z7940" s="73"/>
      <c r="AA7940" s="73">
        <v>0.0</v>
      </c>
      <c r="AB7940" s="4"/>
      <c r="AC7940" s="74"/>
      <c r="AD7940" s="75"/>
      <c r="AE7940" s="75"/>
      <c r="AF7940" s="76"/>
      <c r="AJ7940" s="90"/>
      <c r="AK7940" s="18"/>
      <c r="AL7940" s="18"/>
      <c r="AM7940" s="209"/>
      <c r="AT7940" s="18"/>
      <c r="AU7940" s="91"/>
    </row>
    <row r="7941" ht="12.0" customHeight="1">
      <c r="A7941" s="97">
        <v>3501044.0</v>
      </c>
      <c r="B7941" s="92" t="s">
        <v>8114</v>
      </c>
      <c r="C7941" s="93"/>
      <c r="D7941" s="82">
        <v>367.62</v>
      </c>
      <c r="E7941" s="83" t="s">
        <v>372</v>
      </c>
      <c r="F7941" s="127">
        <f t="shared" si="685"/>
        <v>448.4964</v>
      </c>
      <c r="G7941" s="95" t="s">
        <v>246</v>
      </c>
      <c r="H7941" s="69"/>
      <c r="I7941" s="208"/>
      <c r="J7941" s="76"/>
      <c r="K7941" s="88"/>
      <c r="N7941" s="18"/>
      <c r="P7941" s="4">
        <v>166.0</v>
      </c>
      <c r="Q7941" s="4"/>
      <c r="R7941" s="4"/>
      <c r="S7941" s="21"/>
      <c r="T7941" s="21"/>
      <c r="V7941" s="89"/>
      <c r="Z7941" s="73"/>
      <c r="AA7941" s="73">
        <v>0.0</v>
      </c>
      <c r="AB7941" s="4"/>
      <c r="AC7941" s="74"/>
      <c r="AD7941" s="75"/>
      <c r="AE7941" s="75"/>
      <c r="AF7941" s="76"/>
      <c r="AJ7941" s="90"/>
      <c r="AK7941" s="18"/>
      <c r="AL7941" s="18"/>
      <c r="AM7941" s="209"/>
      <c r="AT7941" s="18"/>
      <c r="AU7941" s="91"/>
    </row>
    <row r="7942" ht="12.0" customHeight="1">
      <c r="A7942" s="97">
        <v>2701030.0</v>
      </c>
      <c r="B7942" s="92" t="s">
        <v>8115</v>
      </c>
      <c r="C7942" s="93"/>
      <c r="D7942" s="82">
        <v>170.31</v>
      </c>
      <c r="E7942" s="94" t="s">
        <v>372</v>
      </c>
      <c r="F7942" s="84">
        <f t="shared" si="685"/>
        <v>207.7782</v>
      </c>
      <c r="G7942" s="95" t="s">
        <v>246</v>
      </c>
      <c r="H7942" s="69"/>
      <c r="I7942" s="208"/>
      <c r="J7942" s="76"/>
      <c r="K7942" s="88"/>
      <c r="N7942" s="18"/>
      <c r="P7942" s="4">
        <v>166.0</v>
      </c>
      <c r="Q7942" s="4"/>
      <c r="R7942" s="4"/>
      <c r="S7942" s="21"/>
      <c r="T7942" s="21"/>
      <c r="V7942" s="89"/>
      <c r="Z7942" s="73"/>
      <c r="AA7942" s="73">
        <v>0.0</v>
      </c>
      <c r="AB7942" s="4"/>
      <c r="AC7942" s="74"/>
      <c r="AD7942" s="75"/>
      <c r="AE7942" s="75"/>
      <c r="AF7942" s="76"/>
      <c r="AJ7942" s="90"/>
      <c r="AK7942" s="18"/>
      <c r="AL7942" s="18"/>
      <c r="AT7942" s="18"/>
      <c r="AU7942" s="91"/>
    </row>
    <row r="7943" ht="12.0" customHeight="1">
      <c r="A7943" s="97">
        <v>3503045.0</v>
      </c>
      <c r="B7943" s="92" t="s">
        <v>8116</v>
      </c>
      <c r="C7943" s="93"/>
      <c r="D7943" s="82">
        <v>268.35</v>
      </c>
      <c r="E7943" s="83" t="s">
        <v>245</v>
      </c>
      <c r="F7943" s="127">
        <f t="shared" si="685"/>
        <v>327.387</v>
      </c>
      <c r="G7943" s="95" t="s">
        <v>246</v>
      </c>
      <c r="H7943" s="69"/>
      <c r="I7943" s="208"/>
      <c r="J7943" s="76"/>
      <c r="K7943" s="88"/>
      <c r="N7943" s="18"/>
      <c r="P7943" s="4">
        <v>166.0</v>
      </c>
      <c r="Q7943" s="4"/>
      <c r="R7943" s="4"/>
      <c r="S7943" s="21"/>
      <c r="T7943" s="21"/>
      <c r="V7943" s="89"/>
      <c r="Z7943" s="73"/>
      <c r="AA7943" s="73">
        <v>0.0</v>
      </c>
      <c r="AB7943" s="4"/>
      <c r="AC7943" s="74"/>
      <c r="AD7943" s="75"/>
      <c r="AE7943" s="75"/>
      <c r="AF7943" s="76"/>
      <c r="AJ7943" s="90"/>
      <c r="AK7943" s="18"/>
      <c r="AL7943" s="18"/>
      <c r="AM7943" s="209"/>
      <c r="AT7943" s="18"/>
      <c r="AU7943" s="91"/>
    </row>
    <row r="7944" ht="12.0" customHeight="1">
      <c r="A7944" s="115">
        <v>3401061.0</v>
      </c>
      <c r="B7944" s="92" t="s">
        <v>8149</v>
      </c>
      <c r="C7944" s="93"/>
      <c r="D7944" s="82">
        <v>2271.5</v>
      </c>
      <c r="E7944" s="83" t="s">
        <v>372</v>
      </c>
      <c r="F7944" s="127">
        <f t="shared" si="685"/>
        <v>2771.23</v>
      </c>
      <c r="G7944" s="95" t="s">
        <v>246</v>
      </c>
      <c r="H7944" s="69"/>
      <c r="I7944" s="208"/>
      <c r="J7944" s="76"/>
      <c r="K7944" s="88"/>
      <c r="N7944" s="18"/>
      <c r="P7944" s="4">
        <v>165.0</v>
      </c>
      <c r="Q7944" s="4"/>
      <c r="R7944" s="4"/>
      <c r="S7944" s="21"/>
      <c r="T7944" s="21"/>
      <c r="V7944" s="89"/>
      <c r="Z7944" s="73"/>
      <c r="AA7944" s="73">
        <v>9.999957939188477</v>
      </c>
      <c r="AB7944" s="4"/>
      <c r="AC7944" s="74"/>
      <c r="AD7944" s="75"/>
      <c r="AE7944" s="75"/>
      <c r="AF7944" s="76"/>
      <c r="AJ7944" s="90"/>
      <c r="AK7944" s="18"/>
      <c r="AL7944" s="18"/>
      <c r="AT7944" s="18"/>
      <c r="AU7944" s="91"/>
    </row>
    <row r="7945" ht="12.0" customHeight="1">
      <c r="A7945" s="97"/>
      <c r="B7945" s="92" t="s">
        <v>7896</v>
      </c>
      <c r="C7945" s="93"/>
      <c r="D7945" s="82"/>
      <c r="E7945" s="94"/>
      <c r="F7945" s="84"/>
      <c r="G7945" s="95" t="s">
        <v>246</v>
      </c>
      <c r="H7945" s="69"/>
      <c r="I7945" s="208"/>
      <c r="J7945" s="76"/>
      <c r="K7945" s="88"/>
      <c r="N7945" s="18"/>
      <c r="P7945" s="4"/>
      <c r="Q7945" s="4"/>
      <c r="R7945" s="4"/>
      <c r="S7945" s="21"/>
      <c r="T7945" s="21"/>
      <c r="V7945" s="89"/>
      <c r="Z7945" s="73"/>
      <c r="AA7945" s="73"/>
      <c r="AB7945" s="4"/>
      <c r="AC7945" s="74"/>
      <c r="AD7945" s="75"/>
      <c r="AE7945" s="75"/>
      <c r="AF7945" s="76"/>
      <c r="AJ7945" s="90"/>
      <c r="AK7945" s="18"/>
      <c r="AL7945" s="18"/>
      <c r="AT7945" s="18"/>
      <c r="AU7945" s="91"/>
    </row>
    <row r="7946" ht="12.0" customHeight="1">
      <c r="A7946" s="97">
        <v>2701046.0</v>
      </c>
      <c r="B7946" s="92" t="s">
        <v>7957</v>
      </c>
      <c r="C7946" s="93"/>
      <c r="D7946" s="82">
        <v>203.84</v>
      </c>
      <c r="E7946" s="94"/>
      <c r="F7946" s="84">
        <f t="shared" ref="F7946:F7982" si="686">D7946*1.22</f>
        <v>248.6848</v>
      </c>
      <c r="G7946" s="95" t="s">
        <v>246</v>
      </c>
      <c r="H7946" s="69"/>
      <c r="I7946" s="208"/>
      <c r="J7946" s="76"/>
      <c r="K7946" s="88"/>
      <c r="N7946" s="18"/>
      <c r="P7946" s="4">
        <v>166.0</v>
      </c>
      <c r="Q7946" s="4"/>
      <c r="R7946" s="4"/>
      <c r="S7946" s="21"/>
      <c r="T7946" s="21"/>
      <c r="V7946" s="89"/>
      <c r="Z7946" s="73"/>
      <c r="AA7946" s="73">
        <v>0.0</v>
      </c>
      <c r="AB7946" s="4"/>
      <c r="AC7946" s="74"/>
      <c r="AD7946" s="75"/>
      <c r="AE7946" s="75"/>
      <c r="AF7946" s="76"/>
      <c r="AJ7946" s="90"/>
      <c r="AK7946" s="18"/>
      <c r="AL7946" s="18"/>
      <c r="AT7946" s="18"/>
      <c r="AU7946" s="91"/>
    </row>
    <row r="7947" ht="12.0" customHeight="1">
      <c r="A7947" s="97">
        <v>2701005.0</v>
      </c>
      <c r="B7947" s="92" t="s">
        <v>7958</v>
      </c>
      <c r="C7947" s="93"/>
      <c r="D7947" s="82">
        <v>203.84</v>
      </c>
      <c r="E7947" s="94"/>
      <c r="F7947" s="84">
        <f t="shared" si="686"/>
        <v>248.6848</v>
      </c>
      <c r="G7947" s="95" t="s">
        <v>246</v>
      </c>
      <c r="H7947" s="69"/>
      <c r="I7947" s="208"/>
      <c r="J7947" s="76"/>
      <c r="K7947" s="88"/>
      <c r="N7947" s="18"/>
      <c r="P7947" s="4">
        <v>166.0</v>
      </c>
      <c r="Q7947" s="4"/>
      <c r="R7947" s="4"/>
      <c r="S7947" s="21"/>
      <c r="T7947" s="21"/>
      <c r="V7947" s="89"/>
      <c r="Z7947" s="73"/>
      <c r="AA7947" s="73">
        <v>0.0</v>
      </c>
      <c r="AB7947" s="4"/>
      <c r="AC7947" s="74"/>
      <c r="AD7947" s="75"/>
      <c r="AE7947" s="75"/>
      <c r="AF7947" s="76"/>
      <c r="AJ7947" s="90"/>
      <c r="AK7947" s="18"/>
      <c r="AL7947" s="18"/>
      <c r="AT7947" s="18"/>
      <c r="AU7947" s="91"/>
    </row>
    <row r="7948" ht="12.0" customHeight="1">
      <c r="A7948" s="97">
        <v>2701055.0</v>
      </c>
      <c r="B7948" s="92" t="s">
        <v>7959</v>
      </c>
      <c r="C7948" s="93"/>
      <c r="D7948" s="82">
        <v>218.12</v>
      </c>
      <c r="E7948" s="94"/>
      <c r="F7948" s="84">
        <f t="shared" si="686"/>
        <v>266.1064</v>
      </c>
      <c r="G7948" s="95" t="s">
        <v>246</v>
      </c>
      <c r="H7948" s="69"/>
      <c r="I7948" s="208"/>
      <c r="J7948" s="76"/>
      <c r="K7948" s="88"/>
      <c r="N7948" s="18"/>
      <c r="P7948" s="4">
        <v>166.0</v>
      </c>
      <c r="Q7948" s="4"/>
      <c r="R7948" s="4"/>
      <c r="S7948" s="21"/>
      <c r="T7948" s="21"/>
      <c r="V7948" s="89"/>
      <c r="Z7948" s="73"/>
      <c r="AA7948" s="73">
        <v>0.0</v>
      </c>
      <c r="AB7948" s="4"/>
      <c r="AC7948" s="74"/>
      <c r="AD7948" s="75"/>
      <c r="AE7948" s="75"/>
      <c r="AF7948" s="76"/>
      <c r="AJ7948" s="90"/>
      <c r="AK7948" s="18"/>
      <c r="AL7948" s="18"/>
      <c r="AT7948" s="18"/>
      <c r="AU7948" s="91"/>
    </row>
    <row r="7949" ht="12.0" customHeight="1">
      <c r="A7949" s="97">
        <v>2701010.0</v>
      </c>
      <c r="B7949" s="92" t="s">
        <v>7960</v>
      </c>
      <c r="C7949" s="93"/>
      <c r="D7949" s="82">
        <v>203.84</v>
      </c>
      <c r="E7949" s="94"/>
      <c r="F7949" s="84">
        <f t="shared" si="686"/>
        <v>248.6848</v>
      </c>
      <c r="G7949" s="95" t="s">
        <v>246</v>
      </c>
      <c r="H7949" s="69"/>
      <c r="I7949" s="208"/>
      <c r="J7949" s="76"/>
      <c r="K7949" s="88"/>
      <c r="N7949" s="18"/>
      <c r="P7949" s="4">
        <v>166.0</v>
      </c>
      <c r="Q7949" s="4"/>
      <c r="R7949" s="4"/>
      <c r="S7949" s="21"/>
      <c r="T7949" s="21"/>
      <c r="V7949" s="89"/>
      <c r="Z7949" s="73"/>
      <c r="AA7949" s="73">
        <v>0.0</v>
      </c>
      <c r="AB7949" s="4"/>
      <c r="AC7949" s="74"/>
      <c r="AD7949" s="75"/>
      <c r="AE7949" s="75"/>
      <c r="AF7949" s="76"/>
      <c r="AJ7949" s="90"/>
      <c r="AK7949" s="18"/>
      <c r="AL7949" s="18"/>
      <c r="AT7949" s="18"/>
      <c r="AU7949" s="91"/>
    </row>
    <row r="7950" ht="12.0" customHeight="1">
      <c r="A7950" s="97">
        <v>2701001.0</v>
      </c>
      <c r="B7950" s="92" t="s">
        <v>7961</v>
      </c>
      <c r="C7950" s="93"/>
      <c r="D7950" s="82">
        <v>229.65</v>
      </c>
      <c r="E7950" s="94" t="s">
        <v>372</v>
      </c>
      <c r="F7950" s="84">
        <f t="shared" si="686"/>
        <v>280.173</v>
      </c>
      <c r="G7950" s="95" t="s">
        <v>246</v>
      </c>
      <c r="H7950" s="69"/>
      <c r="I7950" s="208"/>
      <c r="J7950" s="76"/>
      <c r="K7950" s="88"/>
      <c r="N7950" s="18"/>
      <c r="P7950" s="4">
        <v>166.0</v>
      </c>
      <c r="Q7950" s="4"/>
      <c r="R7950" s="4"/>
      <c r="S7950" s="21"/>
      <c r="T7950" s="21"/>
      <c r="V7950" s="89"/>
      <c r="Z7950" s="73"/>
      <c r="AA7950" s="73">
        <v>0.0</v>
      </c>
      <c r="AB7950" s="4"/>
      <c r="AC7950" s="74"/>
      <c r="AD7950" s="75"/>
      <c r="AE7950" s="75"/>
      <c r="AF7950" s="76"/>
      <c r="AJ7950" s="90"/>
      <c r="AK7950" s="18"/>
      <c r="AL7950" s="18"/>
      <c r="AT7950" s="18"/>
      <c r="AU7950" s="91"/>
    </row>
    <row r="7951" ht="12.0" customHeight="1">
      <c r="A7951" s="97">
        <v>2701036.0</v>
      </c>
      <c r="B7951" s="92" t="s">
        <v>7962</v>
      </c>
      <c r="C7951" s="93"/>
      <c r="D7951" s="82">
        <v>203.84</v>
      </c>
      <c r="E7951" s="94" t="s">
        <v>372</v>
      </c>
      <c r="F7951" s="84">
        <f t="shared" si="686"/>
        <v>248.6848</v>
      </c>
      <c r="G7951" s="95" t="s">
        <v>246</v>
      </c>
      <c r="H7951" s="69"/>
      <c r="I7951" s="208"/>
      <c r="J7951" s="76"/>
      <c r="K7951" s="88"/>
      <c r="N7951" s="18"/>
      <c r="P7951" s="4">
        <v>166.0</v>
      </c>
      <c r="Q7951" s="4"/>
      <c r="R7951" s="4"/>
      <c r="S7951" s="21"/>
      <c r="T7951" s="21"/>
      <c r="V7951" s="89"/>
      <c r="Z7951" s="73"/>
      <c r="AA7951" s="73">
        <v>0.0</v>
      </c>
      <c r="AB7951" s="4"/>
      <c r="AC7951" s="74"/>
      <c r="AD7951" s="75"/>
      <c r="AE7951" s="75"/>
      <c r="AF7951" s="76"/>
      <c r="AJ7951" s="90"/>
      <c r="AK7951" s="18"/>
      <c r="AL7951" s="18"/>
      <c r="AT7951" s="18"/>
      <c r="AU7951" s="91"/>
    </row>
    <row r="7952" ht="12.0" customHeight="1">
      <c r="A7952" s="97">
        <v>2701062.0</v>
      </c>
      <c r="B7952" s="92" t="s">
        <v>7963</v>
      </c>
      <c r="C7952" s="93"/>
      <c r="D7952" s="82">
        <v>218.12</v>
      </c>
      <c r="E7952" s="94" t="s">
        <v>245</v>
      </c>
      <c r="F7952" s="84">
        <f t="shared" si="686"/>
        <v>266.1064</v>
      </c>
      <c r="G7952" s="95" t="s">
        <v>246</v>
      </c>
      <c r="H7952" s="69"/>
      <c r="I7952" s="208"/>
      <c r="J7952" s="76"/>
      <c r="K7952" s="88"/>
      <c r="N7952" s="18"/>
      <c r="P7952" s="4">
        <v>166.0</v>
      </c>
      <c r="Q7952" s="4"/>
      <c r="R7952" s="4"/>
      <c r="S7952" s="21"/>
      <c r="T7952" s="21"/>
      <c r="V7952" s="89"/>
      <c r="Z7952" s="73"/>
      <c r="AA7952" s="73">
        <v>0.0</v>
      </c>
      <c r="AB7952" s="4"/>
      <c r="AC7952" s="74"/>
      <c r="AD7952" s="75"/>
      <c r="AE7952" s="75"/>
      <c r="AF7952" s="76"/>
      <c r="AJ7952" s="90"/>
      <c r="AK7952" s="18"/>
      <c r="AL7952" s="18"/>
      <c r="AT7952" s="18"/>
      <c r="AU7952" s="91"/>
    </row>
    <row r="7953" ht="12.0" customHeight="1">
      <c r="A7953" s="97">
        <v>5905016.0</v>
      </c>
      <c r="B7953" s="92" t="s">
        <v>7964</v>
      </c>
      <c r="C7953" s="93"/>
      <c r="D7953" s="82">
        <v>365.0</v>
      </c>
      <c r="E7953" s="83" t="s">
        <v>245</v>
      </c>
      <c r="F7953" s="127">
        <f t="shared" si="686"/>
        <v>445.3</v>
      </c>
      <c r="G7953" s="95" t="s">
        <v>246</v>
      </c>
      <c r="H7953" s="69"/>
      <c r="I7953" s="208"/>
      <c r="J7953" s="76"/>
      <c r="K7953" s="88"/>
      <c r="N7953" s="18"/>
      <c r="P7953" s="4">
        <v>166.0</v>
      </c>
      <c r="Q7953" s="4"/>
      <c r="R7953" s="4"/>
      <c r="S7953" s="21"/>
      <c r="T7953" s="21"/>
      <c r="V7953" s="89"/>
      <c r="Z7953" s="73"/>
      <c r="AA7953" s="73">
        <v>0.0</v>
      </c>
      <c r="AB7953" s="4"/>
      <c r="AC7953" s="74"/>
      <c r="AD7953" s="75"/>
      <c r="AE7953" s="75"/>
      <c r="AF7953" s="76"/>
      <c r="AJ7953" s="90">
        <v>3503016.0</v>
      </c>
      <c r="AK7953" s="18"/>
      <c r="AL7953" s="18"/>
      <c r="AM7953" s="209"/>
      <c r="AT7953" s="18"/>
      <c r="AU7953" s="91"/>
    </row>
    <row r="7954" ht="12.0" customHeight="1">
      <c r="A7954" s="97">
        <v>3503017.0</v>
      </c>
      <c r="B7954" s="92" t="s">
        <v>7965</v>
      </c>
      <c r="C7954" s="93"/>
      <c r="D7954" s="82">
        <v>269.11</v>
      </c>
      <c r="E7954" s="83" t="s">
        <v>245</v>
      </c>
      <c r="F7954" s="127">
        <f t="shared" si="686"/>
        <v>328.3142</v>
      </c>
      <c r="G7954" s="95" t="s">
        <v>246</v>
      </c>
      <c r="H7954" s="69"/>
      <c r="I7954" s="208"/>
      <c r="J7954" s="76"/>
      <c r="K7954" s="88"/>
      <c r="N7954" s="18"/>
      <c r="P7954" s="4">
        <v>166.0</v>
      </c>
      <c r="Q7954" s="4"/>
      <c r="R7954" s="4"/>
      <c r="S7954" s="21"/>
      <c r="T7954" s="21"/>
      <c r="V7954" s="89"/>
      <c r="Z7954" s="73"/>
      <c r="AA7954" s="73">
        <v>0.0</v>
      </c>
      <c r="AB7954" s="4"/>
      <c r="AC7954" s="74"/>
      <c r="AD7954" s="75"/>
      <c r="AE7954" s="75"/>
      <c r="AF7954" s="76"/>
      <c r="AJ7954" s="90"/>
      <c r="AK7954" s="18"/>
      <c r="AL7954" s="18"/>
      <c r="AM7954" s="209"/>
      <c r="AT7954" s="18"/>
      <c r="AU7954" s="91"/>
    </row>
    <row r="7955" ht="12.0" customHeight="1">
      <c r="A7955" s="97">
        <v>5905018.0</v>
      </c>
      <c r="B7955" s="92" t="s">
        <v>7966</v>
      </c>
      <c r="C7955" s="93"/>
      <c r="D7955" s="82">
        <v>365.0</v>
      </c>
      <c r="E7955" s="83" t="s">
        <v>245</v>
      </c>
      <c r="F7955" s="127">
        <f t="shared" si="686"/>
        <v>445.3</v>
      </c>
      <c r="G7955" s="95" t="s">
        <v>246</v>
      </c>
      <c r="H7955" s="69"/>
      <c r="I7955" s="208"/>
      <c r="J7955" s="76"/>
      <c r="K7955" s="88"/>
      <c r="N7955" s="18"/>
      <c r="P7955" s="4">
        <v>166.0</v>
      </c>
      <c r="Q7955" s="4"/>
      <c r="R7955" s="4"/>
      <c r="S7955" s="21"/>
      <c r="T7955" s="21"/>
      <c r="V7955" s="89"/>
      <c r="Z7955" s="73"/>
      <c r="AA7955" s="73">
        <v>0.0</v>
      </c>
      <c r="AB7955" s="4"/>
      <c r="AC7955" s="74"/>
      <c r="AD7955" s="75"/>
      <c r="AE7955" s="75"/>
      <c r="AF7955" s="76"/>
      <c r="AJ7955" s="90">
        <v>3503018.0</v>
      </c>
      <c r="AK7955" s="18"/>
      <c r="AL7955" s="18"/>
      <c r="AM7955" s="209"/>
      <c r="AT7955" s="18"/>
      <c r="AU7955" s="91"/>
    </row>
    <row r="7956" ht="12.0" customHeight="1">
      <c r="A7956" s="97">
        <v>3503019.0</v>
      </c>
      <c r="B7956" s="92" t="s">
        <v>7967</v>
      </c>
      <c r="C7956" s="93"/>
      <c r="D7956" s="82">
        <v>269.11</v>
      </c>
      <c r="E7956" s="83" t="s">
        <v>245</v>
      </c>
      <c r="F7956" s="127">
        <f t="shared" si="686"/>
        <v>328.3142</v>
      </c>
      <c r="G7956" s="95" t="s">
        <v>246</v>
      </c>
      <c r="H7956" s="69"/>
      <c r="I7956" s="208"/>
      <c r="J7956" s="76"/>
      <c r="K7956" s="88"/>
      <c r="N7956" s="18"/>
      <c r="P7956" s="4">
        <v>166.0</v>
      </c>
      <c r="Q7956" s="4"/>
      <c r="R7956" s="4"/>
      <c r="S7956" s="21"/>
      <c r="T7956" s="21"/>
      <c r="V7956" s="89"/>
      <c r="Z7956" s="73"/>
      <c r="AA7956" s="73">
        <v>0.0</v>
      </c>
      <c r="AB7956" s="4"/>
      <c r="AC7956" s="74"/>
      <c r="AD7956" s="75"/>
      <c r="AE7956" s="75"/>
      <c r="AF7956" s="76"/>
      <c r="AJ7956" s="90"/>
      <c r="AK7956" s="18"/>
      <c r="AL7956" s="18"/>
      <c r="AM7956" s="209"/>
      <c r="AT7956" s="18"/>
      <c r="AU7956" s="91"/>
    </row>
    <row r="7957" ht="12.0" customHeight="1">
      <c r="A7957" s="97">
        <v>3503020.0</v>
      </c>
      <c r="B7957" s="92" t="s">
        <v>7968</v>
      </c>
      <c r="C7957" s="93"/>
      <c r="D7957" s="82">
        <v>269.11</v>
      </c>
      <c r="E7957" s="83" t="s">
        <v>245</v>
      </c>
      <c r="F7957" s="127">
        <f t="shared" si="686"/>
        <v>328.3142</v>
      </c>
      <c r="G7957" s="95" t="s">
        <v>246</v>
      </c>
      <c r="H7957" s="69"/>
      <c r="I7957" s="208"/>
      <c r="J7957" s="76"/>
      <c r="K7957" s="88"/>
      <c r="N7957" s="18"/>
      <c r="P7957" s="4">
        <v>166.0</v>
      </c>
      <c r="Q7957" s="4"/>
      <c r="R7957" s="4"/>
      <c r="S7957" s="21"/>
      <c r="T7957" s="21"/>
      <c r="V7957" s="89"/>
      <c r="Z7957" s="73"/>
      <c r="AA7957" s="73">
        <v>0.0</v>
      </c>
      <c r="AB7957" s="4"/>
      <c r="AC7957" s="74"/>
      <c r="AD7957" s="75"/>
      <c r="AE7957" s="75"/>
      <c r="AF7957" s="76"/>
      <c r="AJ7957" s="90"/>
      <c r="AK7957" s="18"/>
      <c r="AL7957" s="18"/>
      <c r="AM7957" s="209"/>
      <c r="AT7957" s="18"/>
      <c r="AU7957" s="91"/>
    </row>
    <row r="7958" ht="12.0" customHeight="1">
      <c r="A7958" s="97">
        <v>3503021.0</v>
      </c>
      <c r="B7958" s="92" t="s">
        <v>7969</v>
      </c>
      <c r="C7958" s="93"/>
      <c r="D7958" s="82">
        <v>269.11</v>
      </c>
      <c r="E7958" s="83" t="s">
        <v>245</v>
      </c>
      <c r="F7958" s="127">
        <f t="shared" si="686"/>
        <v>328.3142</v>
      </c>
      <c r="G7958" s="95" t="s">
        <v>246</v>
      </c>
      <c r="H7958" s="69"/>
      <c r="I7958" s="208"/>
      <c r="J7958" s="76"/>
      <c r="K7958" s="88"/>
      <c r="N7958" s="18"/>
      <c r="P7958" s="4">
        <v>166.0</v>
      </c>
      <c r="Q7958" s="4"/>
      <c r="R7958" s="4"/>
      <c r="S7958" s="21"/>
      <c r="T7958" s="21"/>
      <c r="V7958" s="89"/>
      <c r="Z7958" s="73"/>
      <c r="AA7958" s="73">
        <v>0.0</v>
      </c>
      <c r="AB7958" s="4"/>
      <c r="AC7958" s="74"/>
      <c r="AD7958" s="75"/>
      <c r="AE7958" s="75"/>
      <c r="AF7958" s="76"/>
      <c r="AJ7958" s="90"/>
      <c r="AK7958" s="18"/>
      <c r="AL7958" s="18"/>
      <c r="AM7958" s="209"/>
      <c r="AT7958" s="18"/>
      <c r="AU7958" s="91"/>
    </row>
    <row r="7959" ht="12.0" customHeight="1">
      <c r="A7959" s="97">
        <v>3503022.0</v>
      </c>
      <c r="B7959" s="92" t="s">
        <v>7970</v>
      </c>
      <c r="C7959" s="93"/>
      <c r="D7959" s="82">
        <v>269.11</v>
      </c>
      <c r="E7959" s="83" t="s">
        <v>245</v>
      </c>
      <c r="F7959" s="127">
        <f t="shared" si="686"/>
        <v>328.3142</v>
      </c>
      <c r="G7959" s="95" t="s">
        <v>246</v>
      </c>
      <c r="H7959" s="69"/>
      <c r="I7959" s="208"/>
      <c r="J7959" s="76"/>
      <c r="K7959" s="88"/>
      <c r="N7959" s="18"/>
      <c r="P7959" s="4">
        <v>166.0</v>
      </c>
      <c r="Q7959" s="4"/>
      <c r="R7959" s="4"/>
      <c r="S7959" s="21"/>
      <c r="T7959" s="21"/>
      <c r="V7959" s="89"/>
      <c r="Z7959" s="73"/>
      <c r="AA7959" s="73">
        <v>0.0</v>
      </c>
      <c r="AB7959" s="4"/>
      <c r="AC7959" s="74"/>
      <c r="AD7959" s="75"/>
      <c r="AE7959" s="75"/>
      <c r="AF7959" s="76"/>
      <c r="AJ7959" s="90"/>
      <c r="AK7959" s="18"/>
      <c r="AL7959" s="18"/>
      <c r="AM7959" s="209"/>
      <c r="AT7959" s="18"/>
      <c r="AU7959" s="91"/>
    </row>
    <row r="7960" ht="12.0" customHeight="1">
      <c r="A7960" s="97">
        <v>3503023.0</v>
      </c>
      <c r="B7960" s="92" t="s">
        <v>7971</v>
      </c>
      <c r="C7960" s="93"/>
      <c r="D7960" s="82">
        <v>269.11</v>
      </c>
      <c r="E7960" s="83" t="s">
        <v>245</v>
      </c>
      <c r="F7960" s="127">
        <f t="shared" si="686"/>
        <v>328.3142</v>
      </c>
      <c r="G7960" s="95" t="s">
        <v>246</v>
      </c>
      <c r="H7960" s="69"/>
      <c r="I7960" s="208"/>
      <c r="J7960" s="76"/>
      <c r="K7960" s="88"/>
      <c r="N7960" s="18"/>
      <c r="P7960" s="4">
        <v>166.0</v>
      </c>
      <c r="Q7960" s="4"/>
      <c r="R7960" s="4"/>
      <c r="S7960" s="21"/>
      <c r="T7960" s="21"/>
      <c r="V7960" s="89"/>
      <c r="Z7960" s="73"/>
      <c r="AA7960" s="73">
        <v>0.0</v>
      </c>
      <c r="AB7960" s="4"/>
      <c r="AC7960" s="74"/>
      <c r="AD7960" s="75"/>
      <c r="AE7960" s="75"/>
      <c r="AF7960" s="76"/>
      <c r="AJ7960" s="90"/>
      <c r="AK7960" s="18"/>
      <c r="AL7960" s="18"/>
      <c r="AM7960" s="209"/>
      <c r="AT7960" s="18"/>
      <c r="AU7960" s="91"/>
    </row>
    <row r="7961" ht="12.0" customHeight="1">
      <c r="A7961" s="97">
        <v>3502008.0</v>
      </c>
      <c r="B7961" s="92" t="s">
        <v>7972</v>
      </c>
      <c r="C7961" s="93"/>
      <c r="D7961" s="82">
        <v>333.04</v>
      </c>
      <c r="E7961" s="94"/>
      <c r="F7961" s="127">
        <f t="shared" si="686"/>
        <v>406.3088</v>
      </c>
      <c r="G7961" s="95" t="s">
        <v>246</v>
      </c>
      <c r="H7961" s="69"/>
      <c r="I7961" s="208"/>
      <c r="J7961" s="76"/>
      <c r="K7961" s="88"/>
      <c r="N7961" s="18"/>
      <c r="P7961" s="4">
        <v>166.0</v>
      </c>
      <c r="Q7961" s="4"/>
      <c r="R7961" s="4"/>
      <c r="S7961" s="21"/>
      <c r="T7961" s="21"/>
      <c r="V7961" s="89"/>
      <c r="Z7961" s="73"/>
      <c r="AA7961" s="73">
        <v>0.0</v>
      </c>
      <c r="AB7961" s="4"/>
      <c r="AC7961" s="74"/>
      <c r="AD7961" s="75"/>
      <c r="AE7961" s="75"/>
      <c r="AF7961" s="76"/>
      <c r="AJ7961" s="90"/>
      <c r="AK7961" s="18"/>
      <c r="AL7961" s="18"/>
      <c r="AM7961" s="209"/>
      <c r="AT7961" s="18"/>
      <c r="AU7961" s="91"/>
    </row>
    <row r="7962" ht="12.0" customHeight="1">
      <c r="A7962" s="97">
        <v>3502010.0</v>
      </c>
      <c r="B7962" s="92" t="s">
        <v>7973</v>
      </c>
      <c r="C7962" s="93"/>
      <c r="D7962" s="82">
        <v>333.04</v>
      </c>
      <c r="E7962" s="83" t="s">
        <v>245</v>
      </c>
      <c r="F7962" s="127">
        <f t="shared" si="686"/>
        <v>406.3088</v>
      </c>
      <c r="G7962" s="95" t="s">
        <v>246</v>
      </c>
      <c r="H7962" s="69"/>
      <c r="I7962" s="208"/>
      <c r="J7962" s="76"/>
      <c r="K7962" s="88"/>
      <c r="N7962" s="18"/>
      <c r="P7962" s="4">
        <v>166.0</v>
      </c>
      <c r="Q7962" s="4"/>
      <c r="R7962" s="4"/>
      <c r="S7962" s="21"/>
      <c r="T7962" s="21"/>
      <c r="V7962" s="89"/>
      <c r="Z7962" s="73"/>
      <c r="AA7962" s="73">
        <v>0.0</v>
      </c>
      <c r="AB7962" s="4"/>
      <c r="AC7962" s="74"/>
      <c r="AD7962" s="75"/>
      <c r="AE7962" s="75"/>
      <c r="AF7962" s="76"/>
      <c r="AJ7962" s="90"/>
      <c r="AK7962" s="18"/>
      <c r="AL7962" s="18"/>
      <c r="AM7962" s="209"/>
      <c r="AT7962" s="18"/>
      <c r="AU7962" s="91"/>
    </row>
    <row r="7963" ht="12.0" customHeight="1">
      <c r="A7963" s="97">
        <v>3502012.0</v>
      </c>
      <c r="B7963" s="92" t="s">
        <v>7974</v>
      </c>
      <c r="C7963" s="93"/>
      <c r="D7963" s="82">
        <v>333.04</v>
      </c>
      <c r="E7963" s="83" t="s">
        <v>372</v>
      </c>
      <c r="F7963" s="127">
        <f t="shared" si="686"/>
        <v>406.3088</v>
      </c>
      <c r="G7963" s="95" t="s">
        <v>246</v>
      </c>
      <c r="H7963" s="69"/>
      <c r="I7963" s="208"/>
      <c r="J7963" s="76"/>
      <c r="K7963" s="88"/>
      <c r="N7963" s="18"/>
      <c r="P7963" s="4">
        <v>166.0</v>
      </c>
      <c r="Q7963" s="4"/>
      <c r="R7963" s="4"/>
      <c r="S7963" s="21"/>
      <c r="T7963" s="21"/>
      <c r="V7963" s="89"/>
      <c r="Z7963" s="73"/>
      <c r="AA7963" s="73">
        <v>0.0</v>
      </c>
      <c r="AB7963" s="4"/>
      <c r="AC7963" s="74"/>
      <c r="AD7963" s="75"/>
      <c r="AE7963" s="75"/>
      <c r="AF7963" s="76"/>
      <c r="AJ7963" s="90"/>
      <c r="AK7963" s="18"/>
      <c r="AL7963" s="18"/>
      <c r="AM7963" s="209"/>
      <c r="AT7963" s="18"/>
      <c r="AU7963" s="91"/>
    </row>
    <row r="7964" ht="12.0" customHeight="1">
      <c r="A7964" s="97">
        <v>3502009.0</v>
      </c>
      <c r="B7964" s="92" t="s">
        <v>7975</v>
      </c>
      <c r="C7964" s="93"/>
      <c r="D7964" s="82">
        <v>437.13</v>
      </c>
      <c r="E7964" s="94"/>
      <c r="F7964" s="84">
        <f t="shared" si="686"/>
        <v>533.2986</v>
      </c>
      <c r="G7964" s="95" t="s">
        <v>246</v>
      </c>
      <c r="H7964" s="69"/>
      <c r="I7964" s="208"/>
      <c r="J7964" s="76"/>
      <c r="K7964" s="88"/>
      <c r="N7964" s="18"/>
      <c r="P7964" s="4">
        <v>166.0</v>
      </c>
      <c r="Q7964" s="4"/>
      <c r="R7964" s="4"/>
      <c r="S7964" s="21"/>
      <c r="T7964" s="21"/>
      <c r="V7964" s="89"/>
      <c r="Z7964" s="73"/>
      <c r="AA7964" s="73">
        <v>14.999508535106969</v>
      </c>
      <c r="AB7964" s="4"/>
      <c r="AC7964" s="74"/>
      <c r="AD7964" s="75"/>
      <c r="AE7964" s="75"/>
      <c r="AF7964" s="76"/>
      <c r="AJ7964" s="90"/>
      <c r="AK7964" s="18"/>
      <c r="AL7964" s="18"/>
      <c r="AT7964" s="18"/>
      <c r="AU7964" s="91"/>
    </row>
    <row r="7965" ht="12.0" customHeight="1">
      <c r="A7965" s="97">
        <v>3502011.0</v>
      </c>
      <c r="B7965" s="92" t="s">
        <v>7976</v>
      </c>
      <c r="C7965" s="93"/>
      <c r="D7965" s="82">
        <v>333.04</v>
      </c>
      <c r="E7965" s="83" t="s">
        <v>245</v>
      </c>
      <c r="F7965" s="127">
        <f t="shared" si="686"/>
        <v>406.3088</v>
      </c>
      <c r="G7965" s="95" t="s">
        <v>246</v>
      </c>
      <c r="H7965" s="69"/>
      <c r="I7965" s="208"/>
      <c r="J7965" s="76"/>
      <c r="K7965" s="88"/>
      <c r="N7965" s="18"/>
      <c r="P7965" s="4">
        <v>166.0</v>
      </c>
      <c r="Q7965" s="4"/>
      <c r="R7965" s="4"/>
      <c r="S7965" s="21"/>
      <c r="T7965" s="21"/>
      <c r="V7965" s="89"/>
      <c r="Z7965" s="73"/>
      <c r="AA7965" s="73">
        <v>0.0</v>
      </c>
      <c r="AB7965" s="4"/>
      <c r="AC7965" s="74"/>
      <c r="AD7965" s="75"/>
      <c r="AE7965" s="75"/>
      <c r="AF7965" s="76"/>
      <c r="AJ7965" s="90"/>
      <c r="AK7965" s="18"/>
      <c r="AL7965" s="18"/>
      <c r="AM7965" s="209"/>
      <c r="AT7965" s="18"/>
      <c r="AU7965" s="91"/>
    </row>
    <row r="7966" ht="12.0" customHeight="1">
      <c r="A7966" s="97">
        <v>3501017.0</v>
      </c>
      <c r="B7966" s="92" t="s">
        <v>7977</v>
      </c>
      <c r="C7966" s="93"/>
      <c r="D7966" s="82">
        <v>358.61</v>
      </c>
      <c r="E7966" s="83" t="s">
        <v>245</v>
      </c>
      <c r="F7966" s="127">
        <f t="shared" si="686"/>
        <v>437.5042</v>
      </c>
      <c r="G7966" s="95" t="s">
        <v>246</v>
      </c>
      <c r="H7966" s="69"/>
      <c r="I7966" s="208"/>
      <c r="J7966" s="76"/>
      <c r="K7966" s="88"/>
      <c r="N7966" s="18"/>
      <c r="P7966" s="4">
        <v>166.0</v>
      </c>
      <c r="Q7966" s="4"/>
      <c r="R7966" s="4"/>
      <c r="S7966" s="21"/>
      <c r="T7966" s="21"/>
      <c r="V7966" s="89"/>
      <c r="Z7966" s="73"/>
      <c r="AA7966" s="73">
        <v>0.0</v>
      </c>
      <c r="AB7966" s="4"/>
      <c r="AC7966" s="74"/>
      <c r="AD7966" s="75"/>
      <c r="AE7966" s="75"/>
      <c r="AF7966" s="76"/>
      <c r="AJ7966" s="90"/>
      <c r="AK7966" s="18"/>
      <c r="AL7966" s="18"/>
      <c r="AM7966" s="209"/>
      <c r="AT7966" s="18"/>
      <c r="AU7966" s="91"/>
    </row>
    <row r="7967" ht="12.0" customHeight="1">
      <c r="A7967" s="97">
        <v>3501018.0</v>
      </c>
      <c r="B7967" s="92" t="s">
        <v>7978</v>
      </c>
      <c r="C7967" s="93"/>
      <c r="D7967" s="82">
        <v>358.61</v>
      </c>
      <c r="E7967" s="94"/>
      <c r="F7967" s="127">
        <f t="shared" si="686"/>
        <v>437.5042</v>
      </c>
      <c r="G7967" s="95" t="s">
        <v>246</v>
      </c>
      <c r="H7967" s="69"/>
      <c r="I7967" s="208"/>
      <c r="J7967" s="76"/>
      <c r="K7967" s="88"/>
      <c r="N7967" s="18"/>
      <c r="P7967" s="4">
        <v>166.0</v>
      </c>
      <c r="Q7967" s="4"/>
      <c r="R7967" s="4"/>
      <c r="S7967" s="21"/>
      <c r="T7967" s="21"/>
      <c r="V7967" s="89"/>
      <c r="Z7967" s="73"/>
      <c r="AA7967" s="73">
        <v>0.0</v>
      </c>
      <c r="AB7967" s="4"/>
      <c r="AC7967" s="74"/>
      <c r="AD7967" s="75"/>
      <c r="AE7967" s="75"/>
      <c r="AF7967" s="76"/>
      <c r="AJ7967" s="90"/>
      <c r="AK7967" s="18"/>
      <c r="AL7967" s="18"/>
      <c r="AM7967" s="209"/>
      <c r="AT7967" s="18"/>
      <c r="AU7967" s="91"/>
    </row>
    <row r="7968" ht="12.0" customHeight="1">
      <c r="A7968" s="97">
        <v>3501019.0</v>
      </c>
      <c r="B7968" s="92" t="s">
        <v>7979</v>
      </c>
      <c r="C7968" s="93"/>
      <c r="D7968" s="82">
        <v>358.61</v>
      </c>
      <c r="E7968" s="94"/>
      <c r="F7968" s="127">
        <f t="shared" si="686"/>
        <v>437.5042</v>
      </c>
      <c r="G7968" s="95" t="s">
        <v>246</v>
      </c>
      <c r="H7968" s="69"/>
      <c r="I7968" s="208"/>
      <c r="J7968" s="76"/>
      <c r="K7968" s="88"/>
      <c r="N7968" s="18"/>
      <c r="P7968" s="4">
        <v>166.0</v>
      </c>
      <c r="Q7968" s="4"/>
      <c r="R7968" s="4"/>
      <c r="S7968" s="21"/>
      <c r="T7968" s="21"/>
      <c r="V7968" s="89"/>
      <c r="Z7968" s="73"/>
      <c r="AA7968" s="73">
        <v>0.0</v>
      </c>
      <c r="AB7968" s="4"/>
      <c r="AC7968" s="74"/>
      <c r="AD7968" s="75"/>
      <c r="AE7968" s="75"/>
      <c r="AF7968" s="76"/>
      <c r="AJ7968" s="90"/>
      <c r="AK7968" s="18"/>
      <c r="AL7968" s="18"/>
      <c r="AM7968" s="209"/>
      <c r="AT7968" s="18"/>
      <c r="AU7968" s="91"/>
    </row>
    <row r="7969" ht="12.0" customHeight="1">
      <c r="A7969" s="97">
        <v>3501020.0</v>
      </c>
      <c r="B7969" s="92" t="s">
        <v>7980</v>
      </c>
      <c r="C7969" s="93"/>
      <c r="D7969" s="82">
        <v>358.61</v>
      </c>
      <c r="E7969" s="94"/>
      <c r="F7969" s="127">
        <f t="shared" si="686"/>
        <v>437.5042</v>
      </c>
      <c r="G7969" s="95" t="s">
        <v>246</v>
      </c>
      <c r="H7969" s="69"/>
      <c r="I7969" s="208"/>
      <c r="J7969" s="76"/>
      <c r="K7969" s="88"/>
      <c r="N7969" s="18"/>
      <c r="P7969" s="4">
        <v>166.0</v>
      </c>
      <c r="Q7969" s="4"/>
      <c r="R7969" s="4"/>
      <c r="S7969" s="21"/>
      <c r="T7969" s="21"/>
      <c r="V7969" s="89"/>
      <c r="Z7969" s="73"/>
      <c r="AA7969" s="73">
        <v>0.0</v>
      </c>
      <c r="AB7969" s="4"/>
      <c r="AC7969" s="74"/>
      <c r="AD7969" s="75"/>
      <c r="AE7969" s="75"/>
      <c r="AF7969" s="76"/>
      <c r="AJ7969" s="90"/>
      <c r="AK7969" s="18"/>
      <c r="AL7969" s="18"/>
      <c r="AM7969" s="209"/>
      <c r="AT7969" s="18"/>
      <c r="AU7969" s="91"/>
    </row>
    <row r="7970" ht="12.0" customHeight="1">
      <c r="A7970" s="97">
        <v>3501021.0</v>
      </c>
      <c r="B7970" s="92" t="s">
        <v>7981</v>
      </c>
      <c r="C7970" s="93"/>
      <c r="D7970" s="82">
        <v>358.61</v>
      </c>
      <c r="E7970" s="94"/>
      <c r="F7970" s="127">
        <f t="shared" si="686"/>
        <v>437.5042</v>
      </c>
      <c r="G7970" s="95" t="s">
        <v>246</v>
      </c>
      <c r="H7970" s="69"/>
      <c r="I7970" s="208"/>
      <c r="J7970" s="76"/>
      <c r="K7970" s="88"/>
      <c r="N7970" s="18"/>
      <c r="P7970" s="4">
        <v>166.0</v>
      </c>
      <c r="Q7970" s="4"/>
      <c r="R7970" s="4"/>
      <c r="S7970" s="21"/>
      <c r="T7970" s="21"/>
      <c r="V7970" s="89"/>
      <c r="Z7970" s="73"/>
      <c r="AA7970" s="73">
        <v>0.0</v>
      </c>
      <c r="AB7970" s="4"/>
      <c r="AC7970" s="74"/>
      <c r="AD7970" s="75"/>
      <c r="AE7970" s="75"/>
      <c r="AF7970" s="76"/>
      <c r="AJ7970" s="90"/>
      <c r="AK7970" s="18"/>
      <c r="AL7970" s="18"/>
      <c r="AM7970" s="209"/>
      <c r="AT7970" s="18"/>
      <c r="AU7970" s="91"/>
    </row>
    <row r="7971" ht="12.0" customHeight="1">
      <c r="A7971" s="97">
        <v>3501022.0</v>
      </c>
      <c r="B7971" s="92" t="s">
        <v>7982</v>
      </c>
      <c r="C7971" s="93"/>
      <c r="D7971" s="82">
        <v>358.61</v>
      </c>
      <c r="E7971" s="83" t="s">
        <v>245</v>
      </c>
      <c r="F7971" s="127">
        <f t="shared" si="686"/>
        <v>437.5042</v>
      </c>
      <c r="G7971" s="95" t="s">
        <v>246</v>
      </c>
      <c r="H7971" s="69"/>
      <c r="I7971" s="208"/>
      <c r="J7971" s="76"/>
      <c r="K7971" s="88"/>
      <c r="N7971" s="18"/>
      <c r="P7971" s="4">
        <v>166.0</v>
      </c>
      <c r="Q7971" s="4"/>
      <c r="R7971" s="4"/>
      <c r="S7971" s="21"/>
      <c r="T7971" s="21"/>
      <c r="V7971" s="89"/>
      <c r="Z7971" s="73"/>
      <c r="AA7971" s="73">
        <v>0.0</v>
      </c>
      <c r="AB7971" s="4"/>
      <c r="AC7971" s="74"/>
      <c r="AD7971" s="75"/>
      <c r="AE7971" s="75"/>
      <c r="AF7971" s="76"/>
      <c r="AJ7971" s="90"/>
      <c r="AK7971" s="18"/>
      <c r="AL7971" s="18"/>
      <c r="AM7971" s="209"/>
      <c r="AT7971" s="18"/>
      <c r="AU7971" s="91"/>
    </row>
    <row r="7972" ht="12.0" customHeight="1">
      <c r="A7972" s="97">
        <v>3501023.0</v>
      </c>
      <c r="B7972" s="92" t="s">
        <v>7983</v>
      </c>
      <c r="C7972" s="93"/>
      <c r="D7972" s="82">
        <v>358.61</v>
      </c>
      <c r="E7972" s="83" t="s">
        <v>245</v>
      </c>
      <c r="F7972" s="127">
        <f t="shared" si="686"/>
        <v>437.5042</v>
      </c>
      <c r="G7972" s="95" t="s">
        <v>246</v>
      </c>
      <c r="H7972" s="69"/>
      <c r="I7972" s="208"/>
      <c r="J7972" s="76"/>
      <c r="K7972" s="88"/>
      <c r="N7972" s="18"/>
      <c r="P7972" s="4">
        <v>166.0</v>
      </c>
      <c r="Q7972" s="4"/>
      <c r="R7972" s="4"/>
      <c r="S7972" s="21"/>
      <c r="T7972" s="21"/>
      <c r="V7972" s="89"/>
      <c r="Z7972" s="73"/>
      <c r="AA7972" s="73">
        <v>0.0</v>
      </c>
      <c r="AB7972" s="4"/>
      <c r="AC7972" s="74"/>
      <c r="AD7972" s="75"/>
      <c r="AE7972" s="75"/>
      <c r="AF7972" s="76"/>
      <c r="AJ7972" s="90"/>
      <c r="AK7972" s="18"/>
      <c r="AL7972" s="18"/>
      <c r="AM7972" s="209"/>
      <c r="AT7972" s="18"/>
      <c r="AU7972" s="91"/>
    </row>
    <row r="7973" ht="12.0" customHeight="1">
      <c r="A7973" s="97">
        <v>3501024.0</v>
      </c>
      <c r="B7973" s="92" t="s">
        <v>7984</v>
      </c>
      <c r="C7973" s="93"/>
      <c r="D7973" s="82">
        <v>358.61</v>
      </c>
      <c r="E7973" s="94"/>
      <c r="F7973" s="127">
        <f t="shared" si="686"/>
        <v>437.5042</v>
      </c>
      <c r="G7973" s="95" t="s">
        <v>246</v>
      </c>
      <c r="H7973" s="69"/>
      <c r="I7973" s="208"/>
      <c r="J7973" s="76"/>
      <c r="K7973" s="88"/>
      <c r="N7973" s="18"/>
      <c r="P7973" s="4">
        <v>166.0</v>
      </c>
      <c r="Q7973" s="4"/>
      <c r="R7973" s="4"/>
      <c r="S7973" s="21"/>
      <c r="T7973" s="21"/>
      <c r="V7973" s="89"/>
      <c r="Z7973" s="73"/>
      <c r="AA7973" s="73">
        <v>0.0</v>
      </c>
      <c r="AB7973" s="4"/>
      <c r="AC7973" s="74"/>
      <c r="AD7973" s="75"/>
      <c r="AE7973" s="75"/>
      <c r="AF7973" s="76"/>
      <c r="AJ7973" s="90"/>
      <c r="AK7973" s="18"/>
      <c r="AL7973" s="18"/>
      <c r="AM7973" s="209"/>
      <c r="AT7973" s="18"/>
      <c r="AU7973" s="91"/>
    </row>
    <row r="7974" ht="12.0" customHeight="1">
      <c r="A7974" s="97">
        <v>3501025.0</v>
      </c>
      <c r="B7974" s="92" t="s">
        <v>7985</v>
      </c>
      <c r="C7974" s="93"/>
      <c r="D7974" s="82">
        <v>358.61</v>
      </c>
      <c r="E7974" s="94"/>
      <c r="F7974" s="127">
        <f t="shared" si="686"/>
        <v>437.5042</v>
      </c>
      <c r="G7974" s="95" t="s">
        <v>246</v>
      </c>
      <c r="H7974" s="69"/>
      <c r="I7974" s="208"/>
      <c r="J7974" s="76"/>
      <c r="K7974" s="88"/>
      <c r="N7974" s="18"/>
      <c r="P7974" s="4">
        <v>166.0</v>
      </c>
      <c r="Q7974" s="4"/>
      <c r="R7974" s="4"/>
      <c r="S7974" s="21"/>
      <c r="T7974" s="21"/>
      <c r="V7974" s="89"/>
      <c r="Z7974" s="73"/>
      <c r="AA7974" s="73">
        <v>0.0</v>
      </c>
      <c r="AB7974" s="4"/>
      <c r="AC7974" s="74"/>
      <c r="AD7974" s="75"/>
      <c r="AE7974" s="75"/>
      <c r="AF7974" s="76"/>
      <c r="AJ7974" s="90"/>
      <c r="AK7974" s="18"/>
      <c r="AL7974" s="18"/>
      <c r="AM7974" s="209"/>
      <c r="AT7974" s="18"/>
      <c r="AU7974" s="91"/>
    </row>
    <row r="7975" ht="12.0" customHeight="1">
      <c r="A7975" s="97">
        <v>3501026.0</v>
      </c>
      <c r="B7975" s="92" t="s">
        <v>7986</v>
      </c>
      <c r="C7975" s="93"/>
      <c r="D7975" s="82">
        <v>358.61</v>
      </c>
      <c r="E7975" s="94"/>
      <c r="F7975" s="127">
        <f t="shared" si="686"/>
        <v>437.5042</v>
      </c>
      <c r="G7975" s="95" t="s">
        <v>246</v>
      </c>
      <c r="H7975" s="69"/>
      <c r="I7975" s="208"/>
      <c r="J7975" s="76"/>
      <c r="K7975" s="88"/>
      <c r="N7975" s="18"/>
      <c r="P7975" s="4">
        <v>166.0</v>
      </c>
      <c r="Q7975" s="4"/>
      <c r="R7975" s="4"/>
      <c r="S7975" s="21"/>
      <c r="T7975" s="21"/>
      <c r="V7975" s="89"/>
      <c r="Z7975" s="73"/>
      <c r="AA7975" s="73">
        <v>0.0</v>
      </c>
      <c r="AB7975" s="4"/>
      <c r="AC7975" s="74"/>
      <c r="AD7975" s="75"/>
      <c r="AE7975" s="75"/>
      <c r="AF7975" s="76"/>
      <c r="AJ7975" s="90"/>
      <c r="AK7975" s="18"/>
      <c r="AL7975" s="18"/>
      <c r="AM7975" s="209"/>
      <c r="AT7975" s="18"/>
      <c r="AU7975" s="91"/>
    </row>
    <row r="7976" ht="12.0" customHeight="1">
      <c r="A7976" s="97">
        <v>2701026.0</v>
      </c>
      <c r="B7976" s="92" t="s">
        <v>7987</v>
      </c>
      <c r="C7976" s="93"/>
      <c r="D7976" s="82">
        <v>181.37</v>
      </c>
      <c r="E7976" s="94" t="s">
        <v>372</v>
      </c>
      <c r="F7976" s="84">
        <f t="shared" si="686"/>
        <v>221.2714</v>
      </c>
      <c r="G7976" s="95" t="s">
        <v>246</v>
      </c>
      <c r="H7976" s="69"/>
      <c r="I7976" s="208"/>
      <c r="J7976" s="76"/>
      <c r="K7976" s="88"/>
      <c r="N7976" s="18"/>
      <c r="P7976" s="4">
        <v>166.0</v>
      </c>
      <c r="Q7976" s="4"/>
      <c r="R7976" s="4"/>
      <c r="S7976" s="21"/>
      <c r="T7976" s="21"/>
      <c r="V7976" s="89"/>
      <c r="Z7976" s="73"/>
      <c r="AA7976" s="73">
        <v>0.0</v>
      </c>
      <c r="AB7976" s="4"/>
      <c r="AC7976" s="74"/>
      <c r="AD7976" s="75"/>
      <c r="AE7976" s="75"/>
      <c r="AF7976" s="76"/>
      <c r="AJ7976" s="90"/>
      <c r="AK7976" s="18"/>
      <c r="AL7976" s="18"/>
      <c r="AT7976" s="18"/>
      <c r="AU7976" s="91"/>
    </row>
    <row r="7977" ht="12.0" customHeight="1">
      <c r="A7977" s="97">
        <v>3503014.0</v>
      </c>
      <c r="B7977" s="92" t="s">
        <v>7988</v>
      </c>
      <c r="C7977" s="93"/>
      <c r="D7977" s="82">
        <v>269.11</v>
      </c>
      <c r="E7977" s="83" t="s">
        <v>245</v>
      </c>
      <c r="F7977" s="127">
        <f t="shared" si="686"/>
        <v>328.3142</v>
      </c>
      <c r="G7977" s="95" t="s">
        <v>246</v>
      </c>
      <c r="H7977" s="69"/>
      <c r="I7977" s="208"/>
      <c r="J7977" s="76"/>
      <c r="K7977" s="88"/>
      <c r="N7977" s="18"/>
      <c r="P7977" s="4">
        <v>166.0</v>
      </c>
      <c r="Q7977" s="4"/>
      <c r="R7977" s="4"/>
      <c r="S7977" s="21"/>
      <c r="T7977" s="21"/>
      <c r="V7977" s="89"/>
      <c r="Z7977" s="73"/>
      <c r="AA7977" s="73">
        <v>0.0</v>
      </c>
      <c r="AB7977" s="4"/>
      <c r="AC7977" s="74"/>
      <c r="AD7977" s="75"/>
      <c r="AE7977" s="75"/>
      <c r="AF7977" s="76"/>
      <c r="AJ7977" s="90"/>
      <c r="AK7977" s="18"/>
      <c r="AL7977" s="18"/>
      <c r="AM7977" s="209"/>
      <c r="AT7977" s="18"/>
      <c r="AU7977" s="91"/>
    </row>
    <row r="7978" ht="12.0" customHeight="1">
      <c r="A7978" s="97">
        <v>3503015.0</v>
      </c>
      <c r="B7978" s="92" t="s">
        <v>7989</v>
      </c>
      <c r="C7978" s="93"/>
      <c r="D7978" s="82">
        <v>269.11</v>
      </c>
      <c r="E7978" s="83" t="s">
        <v>245</v>
      </c>
      <c r="F7978" s="127">
        <f t="shared" si="686"/>
        <v>328.3142</v>
      </c>
      <c r="G7978" s="95" t="s">
        <v>246</v>
      </c>
      <c r="H7978" s="69"/>
      <c r="I7978" s="208"/>
      <c r="J7978" s="76"/>
      <c r="K7978" s="88"/>
      <c r="N7978" s="18"/>
      <c r="P7978" s="4">
        <v>166.0</v>
      </c>
      <c r="Q7978" s="4"/>
      <c r="R7978" s="4"/>
      <c r="S7978" s="21"/>
      <c r="T7978" s="21"/>
      <c r="V7978" s="89"/>
      <c r="Z7978" s="73"/>
      <c r="AA7978" s="73">
        <v>0.0</v>
      </c>
      <c r="AB7978" s="4"/>
      <c r="AC7978" s="74"/>
      <c r="AD7978" s="75"/>
      <c r="AE7978" s="75"/>
      <c r="AF7978" s="76"/>
      <c r="AJ7978" s="90"/>
      <c r="AK7978" s="18"/>
      <c r="AL7978" s="18"/>
      <c r="AM7978" s="209"/>
      <c r="AT7978" s="18"/>
      <c r="AU7978" s="91"/>
    </row>
    <row r="7979" ht="12.0" customHeight="1">
      <c r="A7979" s="115">
        <v>3401070.0</v>
      </c>
      <c r="B7979" s="92" t="s">
        <v>8150</v>
      </c>
      <c r="C7979" s="93"/>
      <c r="D7979" s="82">
        <v>2065.53</v>
      </c>
      <c r="E7979" s="83" t="s">
        <v>245</v>
      </c>
      <c r="F7979" s="127">
        <f t="shared" si="686"/>
        <v>2519.9466</v>
      </c>
      <c r="G7979" s="95" t="s">
        <v>246</v>
      </c>
      <c r="H7979" s="69"/>
      <c r="I7979" s="208"/>
      <c r="J7979" s="76"/>
      <c r="K7979" s="88"/>
      <c r="N7979" s="18"/>
      <c r="P7979" s="4">
        <v>165.0</v>
      </c>
      <c r="Q7979" s="4"/>
      <c r="R7979" s="4"/>
      <c r="S7979" s="21"/>
      <c r="T7979" s="21"/>
      <c r="V7979" s="89"/>
      <c r="Z7979" s="73"/>
      <c r="AA7979" s="73">
        <v>9.999684870639399</v>
      </c>
      <c r="AB7979" s="4"/>
      <c r="AC7979" s="74"/>
      <c r="AD7979" s="75"/>
      <c r="AE7979" s="75"/>
      <c r="AF7979" s="76"/>
      <c r="AJ7979" s="90"/>
      <c r="AK7979" s="18"/>
      <c r="AL7979" s="18"/>
      <c r="AT7979" s="18"/>
      <c r="AU7979" s="91"/>
    </row>
    <row r="7980" ht="12.0" customHeight="1">
      <c r="A7980" s="115">
        <v>3401071.0</v>
      </c>
      <c r="B7980" s="92" t="s">
        <v>8151</v>
      </c>
      <c r="C7980" s="93"/>
      <c r="D7980" s="82">
        <v>2035.37</v>
      </c>
      <c r="E7980" s="83" t="s">
        <v>245</v>
      </c>
      <c r="F7980" s="127">
        <f t="shared" si="686"/>
        <v>2483.1514</v>
      </c>
      <c r="G7980" s="95" t="s">
        <v>246</v>
      </c>
      <c r="H7980" s="69"/>
      <c r="I7980" s="208"/>
      <c r="J7980" s="76"/>
      <c r="K7980" s="88"/>
      <c r="N7980" s="18"/>
      <c r="P7980" s="4">
        <v>165.0</v>
      </c>
      <c r="Q7980" s="4"/>
      <c r="R7980" s="4"/>
      <c r="S7980" s="21"/>
      <c r="T7980" s="21"/>
      <c r="V7980" s="89"/>
      <c r="Z7980" s="73"/>
      <c r="AA7980" s="73">
        <v>9.999932985303673</v>
      </c>
      <c r="AB7980" s="4"/>
      <c r="AC7980" s="74"/>
      <c r="AD7980" s="75"/>
      <c r="AE7980" s="75"/>
      <c r="AF7980" s="76"/>
      <c r="AJ7980" s="90"/>
      <c r="AK7980" s="18"/>
      <c r="AL7980" s="18"/>
      <c r="AT7980" s="18"/>
      <c r="AU7980" s="91"/>
    </row>
    <row r="7981" ht="12.0" customHeight="1">
      <c r="A7981" s="115">
        <v>3401072.0</v>
      </c>
      <c r="B7981" s="92" t="s">
        <v>8152</v>
      </c>
      <c r="C7981" s="93"/>
      <c r="D7981" s="82">
        <v>2271.5</v>
      </c>
      <c r="E7981" s="83" t="s">
        <v>245</v>
      </c>
      <c r="F7981" s="127">
        <f t="shared" si="686"/>
        <v>2771.23</v>
      </c>
      <c r="G7981" s="95" t="s">
        <v>246</v>
      </c>
      <c r="H7981" s="69"/>
      <c r="I7981" s="208"/>
      <c r="J7981" s="76"/>
      <c r="K7981" s="88"/>
      <c r="N7981" s="18"/>
      <c r="P7981" s="4">
        <v>165.0</v>
      </c>
      <c r="Q7981" s="4"/>
      <c r="R7981" s="4"/>
      <c r="S7981" s="21"/>
      <c r="T7981" s="21"/>
      <c r="V7981" s="89"/>
      <c r="Z7981" s="73"/>
      <c r="AA7981" s="73">
        <v>10.0001190490363</v>
      </c>
      <c r="AB7981" s="4"/>
      <c r="AC7981" s="74"/>
      <c r="AD7981" s="75"/>
      <c r="AE7981" s="75"/>
      <c r="AF7981" s="76"/>
      <c r="AJ7981" s="90"/>
      <c r="AK7981" s="18"/>
      <c r="AL7981" s="18"/>
      <c r="AT7981" s="18"/>
      <c r="AU7981" s="91"/>
    </row>
    <row r="7982" ht="12.0" customHeight="1">
      <c r="A7982" s="115">
        <v>3401069.0</v>
      </c>
      <c r="B7982" s="92" t="s">
        <v>8153</v>
      </c>
      <c r="C7982" s="93"/>
      <c r="D7982" s="82">
        <v>2271.5</v>
      </c>
      <c r="E7982" s="83" t="s">
        <v>372</v>
      </c>
      <c r="F7982" s="127">
        <f t="shared" si="686"/>
        <v>2771.23</v>
      </c>
      <c r="G7982" s="95" t="s">
        <v>246</v>
      </c>
      <c r="H7982" s="69"/>
      <c r="I7982" s="208"/>
      <c r="J7982" s="76"/>
      <c r="K7982" s="88"/>
      <c r="N7982" s="18"/>
      <c r="P7982" s="4">
        <v>165.0</v>
      </c>
      <c r="Q7982" s="4"/>
      <c r="R7982" s="4"/>
      <c r="S7982" s="21"/>
      <c r="T7982" s="21"/>
      <c r="V7982" s="89"/>
      <c r="Z7982" s="73"/>
      <c r="AA7982" s="73">
        <v>10.0001190490363</v>
      </c>
      <c r="AB7982" s="4"/>
      <c r="AC7982" s="74"/>
      <c r="AD7982" s="75"/>
      <c r="AE7982" s="75"/>
      <c r="AF7982" s="76"/>
      <c r="AJ7982" s="90"/>
      <c r="AK7982" s="18"/>
      <c r="AL7982" s="18"/>
      <c r="AT7982" s="18"/>
      <c r="AU7982" s="91"/>
    </row>
    <row r="7983" ht="12.0" customHeight="1">
      <c r="A7983" s="97"/>
      <c r="B7983" s="92" t="s">
        <v>7896</v>
      </c>
      <c r="C7983" s="93"/>
      <c r="D7983" s="82"/>
      <c r="E7983" s="94"/>
      <c r="F7983" s="84"/>
      <c r="G7983" s="95" t="s">
        <v>246</v>
      </c>
      <c r="H7983" s="69"/>
      <c r="I7983" s="208"/>
      <c r="J7983" s="76"/>
      <c r="K7983" s="88"/>
      <c r="N7983" s="18"/>
      <c r="P7983" s="4"/>
      <c r="Q7983" s="4"/>
      <c r="R7983" s="4"/>
      <c r="S7983" s="21"/>
      <c r="T7983" s="21"/>
      <c r="V7983" s="89"/>
      <c r="Z7983" s="73"/>
      <c r="AA7983" s="73"/>
      <c r="AB7983" s="4"/>
      <c r="AC7983" s="74"/>
      <c r="AD7983" s="75"/>
      <c r="AE7983" s="75"/>
      <c r="AF7983" s="76"/>
      <c r="AJ7983" s="90"/>
      <c r="AK7983" s="18"/>
      <c r="AL7983" s="18"/>
      <c r="AT7983" s="18"/>
      <c r="AU7983" s="91"/>
    </row>
    <row r="7984" ht="12.0" customHeight="1">
      <c r="A7984" s="97">
        <v>2701063.0</v>
      </c>
      <c r="B7984" s="92" t="s">
        <v>8091</v>
      </c>
      <c r="C7984" s="93"/>
      <c r="D7984" s="82">
        <v>178.23</v>
      </c>
      <c r="E7984" s="94" t="s">
        <v>245</v>
      </c>
      <c r="F7984" s="84">
        <f t="shared" ref="F7984:F8010" si="687">D7984*1.22</f>
        <v>217.4406</v>
      </c>
      <c r="G7984" s="95" t="s">
        <v>246</v>
      </c>
      <c r="H7984" s="69"/>
      <c r="I7984" s="208"/>
      <c r="J7984" s="76"/>
      <c r="K7984" s="88"/>
      <c r="N7984" s="18"/>
      <c r="P7984" s="4">
        <v>166.0</v>
      </c>
      <c r="Q7984" s="4"/>
      <c r="R7984" s="4"/>
      <c r="S7984" s="21"/>
      <c r="T7984" s="21"/>
      <c r="V7984" s="89"/>
      <c r="Z7984" s="73"/>
      <c r="AA7984" s="73">
        <v>0.0</v>
      </c>
      <c r="AB7984" s="4"/>
      <c r="AC7984" s="74"/>
      <c r="AD7984" s="75"/>
      <c r="AE7984" s="75"/>
      <c r="AF7984" s="76"/>
      <c r="AJ7984" s="90"/>
      <c r="AK7984" s="18"/>
      <c r="AL7984" s="18"/>
      <c r="AT7984" s="18"/>
      <c r="AU7984" s="91"/>
    </row>
    <row r="7985" ht="12.0" customHeight="1">
      <c r="A7985" s="97">
        <v>2701050.0</v>
      </c>
      <c r="B7985" s="92" t="s">
        <v>8092</v>
      </c>
      <c r="C7985" s="93"/>
      <c r="D7985" s="82">
        <v>187.14</v>
      </c>
      <c r="E7985" s="94" t="s">
        <v>245</v>
      </c>
      <c r="F7985" s="84">
        <f t="shared" si="687"/>
        <v>228.3108</v>
      </c>
      <c r="G7985" s="95" t="s">
        <v>246</v>
      </c>
      <c r="H7985" s="69"/>
      <c r="I7985" s="208"/>
      <c r="J7985" s="76"/>
      <c r="K7985" s="88"/>
      <c r="N7985" s="18"/>
      <c r="P7985" s="4">
        <v>166.0</v>
      </c>
      <c r="Q7985" s="4"/>
      <c r="R7985" s="4"/>
      <c r="S7985" s="21"/>
      <c r="T7985" s="21"/>
      <c r="V7985" s="89"/>
      <c r="Z7985" s="73"/>
      <c r="AA7985" s="73">
        <v>0.0</v>
      </c>
      <c r="AB7985" s="4"/>
      <c r="AC7985" s="74"/>
      <c r="AD7985" s="75"/>
      <c r="AE7985" s="75"/>
      <c r="AF7985" s="76"/>
      <c r="AJ7985" s="90"/>
      <c r="AK7985" s="18"/>
      <c r="AL7985" s="18"/>
      <c r="AT7985" s="18"/>
      <c r="AU7985" s="91"/>
    </row>
    <row r="7986" ht="12.0" customHeight="1">
      <c r="A7986" s="97">
        <v>2701042.0</v>
      </c>
      <c r="B7986" s="92" t="s">
        <v>8093</v>
      </c>
      <c r="C7986" s="93"/>
      <c r="D7986" s="82">
        <v>187.14</v>
      </c>
      <c r="E7986" s="94" t="s">
        <v>245</v>
      </c>
      <c r="F7986" s="84">
        <f t="shared" si="687"/>
        <v>228.3108</v>
      </c>
      <c r="G7986" s="95" t="s">
        <v>246</v>
      </c>
      <c r="H7986" s="69"/>
      <c r="I7986" s="208"/>
      <c r="J7986" s="76"/>
      <c r="K7986" s="88"/>
      <c r="N7986" s="18"/>
      <c r="P7986" s="4">
        <v>166.0</v>
      </c>
      <c r="Q7986" s="4"/>
      <c r="R7986" s="4"/>
      <c r="S7986" s="21"/>
      <c r="T7986" s="21"/>
      <c r="V7986" s="89"/>
      <c r="Z7986" s="73"/>
      <c r="AA7986" s="73">
        <v>0.0</v>
      </c>
      <c r="AB7986" s="4"/>
      <c r="AC7986" s="74"/>
      <c r="AD7986" s="75"/>
      <c r="AE7986" s="75"/>
      <c r="AF7986" s="76"/>
      <c r="AJ7986" s="90"/>
      <c r="AK7986" s="18"/>
      <c r="AL7986" s="18"/>
      <c r="AT7986" s="18"/>
      <c r="AU7986" s="91"/>
    </row>
    <row r="7987" ht="12.0" customHeight="1">
      <c r="A7987" s="97">
        <v>2701011.0</v>
      </c>
      <c r="B7987" s="92" t="s">
        <v>8094</v>
      </c>
      <c r="C7987" s="93"/>
      <c r="D7987" s="82">
        <v>187.14</v>
      </c>
      <c r="E7987" s="94" t="s">
        <v>245</v>
      </c>
      <c r="F7987" s="84">
        <f t="shared" si="687"/>
        <v>228.3108</v>
      </c>
      <c r="G7987" s="95" t="s">
        <v>246</v>
      </c>
      <c r="H7987" s="69"/>
      <c r="I7987" s="208"/>
      <c r="J7987" s="76"/>
      <c r="K7987" s="88"/>
      <c r="N7987" s="18"/>
      <c r="P7987" s="4">
        <v>166.0</v>
      </c>
      <c r="Q7987" s="4"/>
      <c r="R7987" s="4"/>
      <c r="S7987" s="21"/>
      <c r="T7987" s="21"/>
      <c r="V7987" s="89"/>
      <c r="Z7987" s="73"/>
      <c r="AA7987" s="73">
        <v>0.0</v>
      </c>
      <c r="AB7987" s="4"/>
      <c r="AC7987" s="74"/>
      <c r="AD7987" s="75"/>
      <c r="AE7987" s="75"/>
      <c r="AF7987" s="76"/>
      <c r="AJ7987" s="90"/>
      <c r="AK7987" s="18"/>
      <c r="AL7987" s="18"/>
      <c r="AT7987" s="18"/>
      <c r="AU7987" s="91"/>
    </row>
    <row r="7988" ht="12.0" customHeight="1">
      <c r="A7988" s="97">
        <v>2701049.0</v>
      </c>
      <c r="B7988" s="92" t="s">
        <v>8095</v>
      </c>
      <c r="C7988" s="93"/>
      <c r="D7988" s="82">
        <v>187.14</v>
      </c>
      <c r="E7988" s="94" t="s">
        <v>245</v>
      </c>
      <c r="F7988" s="84">
        <f t="shared" si="687"/>
        <v>228.3108</v>
      </c>
      <c r="G7988" s="95" t="s">
        <v>246</v>
      </c>
      <c r="H7988" s="69"/>
      <c r="I7988" s="208"/>
      <c r="J7988" s="76"/>
      <c r="K7988" s="88"/>
      <c r="N7988" s="18"/>
      <c r="P7988" s="4">
        <v>166.0</v>
      </c>
      <c r="Q7988" s="4"/>
      <c r="R7988" s="4"/>
      <c r="S7988" s="21"/>
      <c r="T7988" s="21"/>
      <c r="V7988" s="89"/>
      <c r="Z7988" s="73"/>
      <c r="AA7988" s="73">
        <v>0.0</v>
      </c>
      <c r="AB7988" s="4"/>
      <c r="AC7988" s="74"/>
      <c r="AD7988" s="75"/>
      <c r="AE7988" s="75"/>
      <c r="AF7988" s="76"/>
      <c r="AJ7988" s="90"/>
      <c r="AK7988" s="18"/>
      <c r="AL7988" s="18"/>
      <c r="AT7988" s="18"/>
      <c r="AU7988" s="91"/>
    </row>
    <row r="7989" ht="12.0" customHeight="1">
      <c r="A7989" s="97">
        <v>2701007.0</v>
      </c>
      <c r="B7989" s="92" t="s">
        <v>8096</v>
      </c>
      <c r="C7989" s="93"/>
      <c r="D7989" s="82">
        <v>230.86</v>
      </c>
      <c r="E7989" s="94" t="s">
        <v>245</v>
      </c>
      <c r="F7989" s="84">
        <f t="shared" si="687"/>
        <v>281.6492</v>
      </c>
      <c r="G7989" s="95" t="s">
        <v>246</v>
      </c>
      <c r="H7989" s="69"/>
      <c r="I7989" s="208"/>
      <c r="J7989" s="76"/>
      <c r="K7989" s="88"/>
      <c r="N7989" s="18"/>
      <c r="P7989" s="4">
        <v>166.0</v>
      </c>
      <c r="Q7989" s="4"/>
      <c r="R7989" s="4"/>
      <c r="S7989" s="21"/>
      <c r="T7989" s="21"/>
      <c r="V7989" s="89"/>
      <c r="Z7989" s="73"/>
      <c r="AA7989" s="73">
        <v>0.0</v>
      </c>
      <c r="AB7989" s="4"/>
      <c r="AC7989" s="74"/>
      <c r="AD7989" s="75"/>
      <c r="AE7989" s="75"/>
      <c r="AF7989" s="76"/>
      <c r="AJ7989" s="90"/>
      <c r="AK7989" s="18"/>
      <c r="AL7989" s="18"/>
      <c r="AT7989" s="18"/>
      <c r="AU7989" s="91"/>
    </row>
    <row r="7990" ht="12.0" customHeight="1">
      <c r="A7990" s="97">
        <v>2701059.0</v>
      </c>
      <c r="B7990" s="92" t="s">
        <v>8097</v>
      </c>
      <c r="C7990" s="93"/>
      <c r="D7990" s="82">
        <v>187.14</v>
      </c>
      <c r="E7990" s="94" t="s">
        <v>372</v>
      </c>
      <c r="F7990" s="84">
        <f t="shared" si="687"/>
        <v>228.3108</v>
      </c>
      <c r="G7990" s="95" t="s">
        <v>246</v>
      </c>
      <c r="H7990" s="69"/>
      <c r="I7990" s="208"/>
      <c r="J7990" s="76"/>
      <c r="K7990" s="88"/>
      <c r="N7990" s="18"/>
      <c r="P7990" s="4">
        <v>166.0</v>
      </c>
      <c r="Q7990" s="4"/>
      <c r="R7990" s="4"/>
      <c r="S7990" s="21"/>
      <c r="T7990" s="21"/>
      <c r="V7990" s="89"/>
      <c r="Z7990" s="73"/>
      <c r="AA7990" s="73">
        <v>0.0</v>
      </c>
      <c r="AB7990" s="4"/>
      <c r="AC7990" s="74"/>
      <c r="AD7990" s="75"/>
      <c r="AE7990" s="75"/>
      <c r="AF7990" s="76"/>
      <c r="AJ7990" s="90"/>
      <c r="AK7990" s="18"/>
      <c r="AL7990" s="18"/>
      <c r="AT7990" s="18"/>
      <c r="AU7990" s="91"/>
    </row>
    <row r="7991" ht="12.0" customHeight="1">
      <c r="A7991" s="97">
        <v>3503046.0</v>
      </c>
      <c r="B7991" s="92" t="s">
        <v>8098</v>
      </c>
      <c r="C7991" s="93"/>
      <c r="D7991" s="82">
        <v>268.35</v>
      </c>
      <c r="E7991" s="83" t="s">
        <v>245</v>
      </c>
      <c r="F7991" s="127">
        <f t="shared" si="687"/>
        <v>327.387</v>
      </c>
      <c r="G7991" s="95" t="s">
        <v>246</v>
      </c>
      <c r="H7991" s="69"/>
      <c r="I7991" s="208"/>
      <c r="J7991" s="76"/>
      <c r="K7991" s="88"/>
      <c r="N7991" s="18"/>
      <c r="P7991" s="4">
        <v>166.0</v>
      </c>
      <c r="Q7991" s="4"/>
      <c r="R7991" s="4"/>
      <c r="S7991" s="21"/>
      <c r="T7991" s="21"/>
      <c r="V7991" s="89"/>
      <c r="Z7991" s="73"/>
      <c r="AA7991" s="73">
        <v>0.0</v>
      </c>
      <c r="AB7991" s="4"/>
      <c r="AC7991" s="74"/>
      <c r="AD7991" s="75"/>
      <c r="AE7991" s="75"/>
      <c r="AF7991" s="76"/>
      <c r="AJ7991" s="90"/>
      <c r="AK7991" s="18"/>
      <c r="AL7991" s="18"/>
      <c r="AM7991" s="209"/>
      <c r="AT7991" s="18"/>
      <c r="AU7991" s="91"/>
    </row>
    <row r="7992" ht="12.0" customHeight="1">
      <c r="A7992" s="97">
        <v>3503047.0</v>
      </c>
      <c r="B7992" s="92" t="s">
        <v>8099</v>
      </c>
      <c r="C7992" s="93"/>
      <c r="D7992" s="82">
        <v>268.35</v>
      </c>
      <c r="E7992" s="83" t="s">
        <v>245</v>
      </c>
      <c r="F7992" s="127">
        <f t="shared" si="687"/>
        <v>327.387</v>
      </c>
      <c r="G7992" s="95" t="s">
        <v>246</v>
      </c>
      <c r="H7992" s="69"/>
      <c r="I7992" s="208"/>
      <c r="J7992" s="76"/>
      <c r="K7992" s="88"/>
      <c r="N7992" s="18"/>
      <c r="P7992" s="4">
        <v>166.0</v>
      </c>
      <c r="Q7992" s="4"/>
      <c r="R7992" s="4"/>
      <c r="S7992" s="21"/>
      <c r="T7992" s="21"/>
      <c r="V7992" s="89"/>
      <c r="Z7992" s="73"/>
      <c r="AA7992" s="73">
        <v>0.0</v>
      </c>
      <c r="AB7992" s="4"/>
      <c r="AC7992" s="74"/>
      <c r="AD7992" s="75"/>
      <c r="AE7992" s="75"/>
      <c r="AF7992" s="76"/>
      <c r="AJ7992" s="90"/>
      <c r="AK7992" s="18"/>
      <c r="AL7992" s="18"/>
      <c r="AM7992" s="209"/>
      <c r="AT7992" s="18"/>
      <c r="AU7992" s="91"/>
    </row>
    <row r="7993" ht="12.0" customHeight="1">
      <c r="A7993" s="97">
        <v>3503048.0</v>
      </c>
      <c r="B7993" s="92" t="s">
        <v>8100</v>
      </c>
      <c r="C7993" s="93"/>
      <c r="D7993" s="82">
        <v>268.35</v>
      </c>
      <c r="E7993" s="83" t="s">
        <v>245</v>
      </c>
      <c r="F7993" s="127">
        <f t="shared" si="687"/>
        <v>327.387</v>
      </c>
      <c r="G7993" s="95" t="s">
        <v>246</v>
      </c>
      <c r="H7993" s="69"/>
      <c r="I7993" s="208"/>
      <c r="J7993" s="76"/>
      <c r="K7993" s="88"/>
      <c r="N7993" s="18"/>
      <c r="P7993" s="4">
        <v>166.0</v>
      </c>
      <c r="Q7993" s="4"/>
      <c r="R7993" s="4"/>
      <c r="S7993" s="21"/>
      <c r="T7993" s="21"/>
      <c r="V7993" s="89"/>
      <c r="Z7993" s="73"/>
      <c r="AA7993" s="73">
        <v>0.0</v>
      </c>
      <c r="AB7993" s="4"/>
      <c r="AC7993" s="74"/>
      <c r="AD7993" s="75"/>
      <c r="AE7993" s="75"/>
      <c r="AF7993" s="76"/>
      <c r="AJ7993" s="90"/>
      <c r="AK7993" s="18"/>
      <c r="AL7993" s="18"/>
      <c r="AM7993" s="209"/>
      <c r="AT7993" s="18"/>
      <c r="AU7993" s="91"/>
    </row>
    <row r="7994" ht="12.0" customHeight="1">
      <c r="A7994" s="97">
        <v>3503049.0</v>
      </c>
      <c r="B7994" s="92" t="s">
        <v>8101</v>
      </c>
      <c r="C7994" s="93"/>
      <c r="D7994" s="82">
        <v>268.35</v>
      </c>
      <c r="E7994" s="83" t="s">
        <v>245</v>
      </c>
      <c r="F7994" s="127">
        <f t="shared" si="687"/>
        <v>327.387</v>
      </c>
      <c r="G7994" s="95" t="s">
        <v>246</v>
      </c>
      <c r="H7994" s="69"/>
      <c r="I7994" s="208"/>
      <c r="J7994" s="76"/>
      <c r="K7994" s="88"/>
      <c r="N7994" s="18"/>
      <c r="P7994" s="4">
        <v>166.0</v>
      </c>
      <c r="Q7994" s="4"/>
      <c r="R7994" s="4"/>
      <c r="S7994" s="21"/>
      <c r="T7994" s="21"/>
      <c r="V7994" s="89"/>
      <c r="Z7994" s="73"/>
      <c r="AA7994" s="73">
        <v>0.0</v>
      </c>
      <c r="AB7994" s="4"/>
      <c r="AC7994" s="74"/>
      <c r="AD7994" s="75"/>
      <c r="AE7994" s="75"/>
      <c r="AF7994" s="76"/>
      <c r="AJ7994" s="90"/>
      <c r="AK7994" s="18"/>
      <c r="AL7994" s="18"/>
      <c r="AM7994" s="209"/>
      <c r="AT7994" s="18"/>
      <c r="AU7994" s="91"/>
    </row>
    <row r="7995" ht="12.0" customHeight="1">
      <c r="A7995" s="97">
        <v>3503050.0</v>
      </c>
      <c r="B7995" s="92" t="s">
        <v>8102</v>
      </c>
      <c r="C7995" s="93"/>
      <c r="D7995" s="82">
        <v>268.35</v>
      </c>
      <c r="E7995" s="83" t="s">
        <v>245</v>
      </c>
      <c r="F7995" s="127">
        <f t="shared" si="687"/>
        <v>327.387</v>
      </c>
      <c r="G7995" s="95" t="s">
        <v>246</v>
      </c>
      <c r="H7995" s="69"/>
      <c r="I7995" s="208"/>
      <c r="J7995" s="76"/>
      <c r="K7995" s="88"/>
      <c r="N7995" s="18"/>
      <c r="P7995" s="4">
        <v>166.0</v>
      </c>
      <c r="Q7995" s="4"/>
      <c r="R7995" s="4"/>
      <c r="S7995" s="21"/>
      <c r="T7995" s="21"/>
      <c r="V7995" s="89"/>
      <c r="Z7995" s="73"/>
      <c r="AA7995" s="73">
        <v>0.0</v>
      </c>
      <c r="AB7995" s="4"/>
      <c r="AC7995" s="74"/>
      <c r="AD7995" s="75"/>
      <c r="AE7995" s="75"/>
      <c r="AF7995" s="76"/>
      <c r="AJ7995" s="90"/>
      <c r="AK7995" s="18"/>
      <c r="AL7995" s="18"/>
      <c r="AM7995" s="209"/>
      <c r="AT7995" s="18"/>
      <c r="AU7995" s="91"/>
    </row>
    <row r="7996" ht="12.0" customHeight="1">
      <c r="A7996" s="97">
        <v>3503051.0</v>
      </c>
      <c r="B7996" s="92" t="s">
        <v>8103</v>
      </c>
      <c r="C7996" s="93"/>
      <c r="D7996" s="82">
        <v>268.35</v>
      </c>
      <c r="E7996" s="83" t="s">
        <v>245</v>
      </c>
      <c r="F7996" s="127">
        <f t="shared" si="687"/>
        <v>327.387</v>
      </c>
      <c r="G7996" s="95" t="s">
        <v>246</v>
      </c>
      <c r="H7996" s="69"/>
      <c r="I7996" s="208"/>
      <c r="J7996" s="76"/>
      <c r="K7996" s="88"/>
      <c r="N7996" s="18"/>
      <c r="P7996" s="4">
        <v>166.0</v>
      </c>
      <c r="Q7996" s="4"/>
      <c r="R7996" s="4"/>
      <c r="S7996" s="21"/>
      <c r="T7996" s="21"/>
      <c r="V7996" s="89"/>
      <c r="Z7996" s="73"/>
      <c r="AA7996" s="73">
        <v>0.0</v>
      </c>
      <c r="AB7996" s="4"/>
      <c r="AC7996" s="74"/>
      <c r="AD7996" s="75"/>
      <c r="AE7996" s="75"/>
      <c r="AF7996" s="76"/>
      <c r="AJ7996" s="90"/>
      <c r="AK7996" s="18"/>
      <c r="AL7996" s="18"/>
      <c r="AM7996" s="209"/>
      <c r="AT7996" s="18"/>
      <c r="AU7996" s="91"/>
    </row>
    <row r="7997" ht="12.0" customHeight="1">
      <c r="A7997" s="97">
        <v>3503052.0</v>
      </c>
      <c r="B7997" s="92" t="s">
        <v>8104</v>
      </c>
      <c r="C7997" s="93"/>
      <c r="D7997" s="82">
        <v>268.35</v>
      </c>
      <c r="E7997" s="83" t="s">
        <v>245</v>
      </c>
      <c r="F7997" s="127">
        <f t="shared" si="687"/>
        <v>327.387</v>
      </c>
      <c r="G7997" s="95" t="s">
        <v>246</v>
      </c>
      <c r="H7997" s="69"/>
      <c r="I7997" s="208"/>
      <c r="J7997" s="76"/>
      <c r="K7997" s="88"/>
      <c r="N7997" s="18"/>
      <c r="P7997" s="4">
        <v>166.0</v>
      </c>
      <c r="Q7997" s="4"/>
      <c r="R7997" s="4"/>
      <c r="S7997" s="21"/>
      <c r="T7997" s="21"/>
      <c r="V7997" s="89"/>
      <c r="Z7997" s="73"/>
      <c r="AA7997" s="73">
        <v>0.0</v>
      </c>
      <c r="AB7997" s="4"/>
      <c r="AC7997" s="74"/>
      <c r="AD7997" s="75"/>
      <c r="AE7997" s="75"/>
      <c r="AF7997" s="76"/>
      <c r="AJ7997" s="90"/>
      <c r="AK7997" s="18"/>
      <c r="AL7997" s="18"/>
      <c r="AM7997" s="209"/>
      <c r="AT7997" s="18"/>
      <c r="AU7997" s="91"/>
    </row>
    <row r="7998" ht="12.0" customHeight="1">
      <c r="A7998" s="97">
        <v>3503054.0</v>
      </c>
      <c r="B7998" s="92" t="s">
        <v>8105</v>
      </c>
      <c r="C7998" s="93"/>
      <c r="D7998" s="82">
        <v>268.35</v>
      </c>
      <c r="E7998" s="83" t="s">
        <v>245</v>
      </c>
      <c r="F7998" s="127">
        <f t="shared" si="687"/>
        <v>327.387</v>
      </c>
      <c r="G7998" s="95" t="s">
        <v>246</v>
      </c>
      <c r="H7998" s="69"/>
      <c r="I7998" s="208"/>
      <c r="J7998" s="76"/>
      <c r="K7998" s="88"/>
      <c r="N7998" s="18"/>
      <c r="P7998" s="4">
        <v>166.0</v>
      </c>
      <c r="Q7998" s="4"/>
      <c r="R7998" s="4"/>
      <c r="S7998" s="21"/>
      <c r="T7998" s="21"/>
      <c r="V7998" s="89"/>
      <c r="Z7998" s="73"/>
      <c r="AA7998" s="73">
        <v>0.0</v>
      </c>
      <c r="AB7998" s="4"/>
      <c r="AC7998" s="74"/>
      <c r="AD7998" s="75"/>
      <c r="AE7998" s="75"/>
      <c r="AF7998" s="76"/>
      <c r="AJ7998" s="90"/>
      <c r="AK7998" s="18"/>
      <c r="AL7998" s="18"/>
      <c r="AM7998" s="209"/>
      <c r="AT7998" s="18"/>
      <c r="AU7998" s="91"/>
    </row>
    <row r="7999" ht="12.0" customHeight="1">
      <c r="A7999" s="97">
        <v>3502025.0</v>
      </c>
      <c r="B7999" s="92" t="s">
        <v>8106</v>
      </c>
      <c r="C7999" s="93"/>
      <c r="D7999" s="82">
        <v>333.04</v>
      </c>
      <c r="E7999" s="83" t="s">
        <v>245</v>
      </c>
      <c r="F7999" s="127">
        <f t="shared" si="687"/>
        <v>406.3088</v>
      </c>
      <c r="G7999" s="95" t="s">
        <v>246</v>
      </c>
      <c r="H7999" s="69"/>
      <c r="I7999" s="208"/>
      <c r="J7999" s="76"/>
      <c r="K7999" s="88"/>
      <c r="N7999" s="18"/>
      <c r="P7999" s="4">
        <v>166.0</v>
      </c>
      <c r="Q7999" s="4"/>
      <c r="R7999" s="4"/>
      <c r="S7999" s="21"/>
      <c r="T7999" s="21"/>
      <c r="V7999" s="89"/>
      <c r="Z7999" s="73"/>
      <c r="AA7999" s="73">
        <v>0.0</v>
      </c>
      <c r="AB7999" s="4"/>
      <c r="AC7999" s="74"/>
      <c r="AD7999" s="75"/>
      <c r="AE7999" s="75"/>
      <c r="AF7999" s="76"/>
      <c r="AJ7999" s="90"/>
      <c r="AK7999" s="18"/>
      <c r="AL7999" s="18"/>
      <c r="AM7999" s="209"/>
      <c r="AT7999" s="18"/>
      <c r="AU7999" s="91"/>
    </row>
    <row r="8000" ht="12.0" customHeight="1">
      <c r="A8000" s="97">
        <v>3502027.0</v>
      </c>
      <c r="B8000" s="92" t="s">
        <v>8107</v>
      </c>
      <c r="C8000" s="93"/>
      <c r="D8000" s="82">
        <v>333.04</v>
      </c>
      <c r="E8000" s="83" t="s">
        <v>245</v>
      </c>
      <c r="F8000" s="127">
        <f t="shared" si="687"/>
        <v>406.3088</v>
      </c>
      <c r="G8000" s="95" t="s">
        <v>246</v>
      </c>
      <c r="H8000" s="69"/>
      <c r="I8000" s="208"/>
      <c r="J8000" s="76"/>
      <c r="K8000" s="88"/>
      <c r="N8000" s="18"/>
      <c r="P8000" s="4">
        <v>166.0</v>
      </c>
      <c r="Q8000" s="4"/>
      <c r="R8000" s="4"/>
      <c r="S8000" s="21"/>
      <c r="T8000" s="21"/>
      <c r="V8000" s="89"/>
      <c r="Z8000" s="73"/>
      <c r="AA8000" s="73">
        <v>0.0</v>
      </c>
      <c r="AB8000" s="4"/>
      <c r="AC8000" s="74"/>
      <c r="AD8000" s="75"/>
      <c r="AE8000" s="75"/>
      <c r="AF8000" s="76"/>
      <c r="AJ8000" s="90"/>
      <c r="AK8000" s="18"/>
      <c r="AL8000" s="18"/>
      <c r="AM8000" s="209"/>
      <c r="AT8000" s="18"/>
      <c r="AU8000" s="91"/>
    </row>
    <row r="8001" ht="12.0" customHeight="1">
      <c r="A8001" s="97">
        <v>3502029.0</v>
      </c>
      <c r="B8001" s="92" t="s">
        <v>8108</v>
      </c>
      <c r="C8001" s="93"/>
      <c r="D8001" s="82">
        <v>333.04</v>
      </c>
      <c r="E8001" s="83" t="s">
        <v>245</v>
      </c>
      <c r="F8001" s="127">
        <f t="shared" si="687"/>
        <v>406.3088</v>
      </c>
      <c r="G8001" s="95" t="s">
        <v>246</v>
      </c>
      <c r="H8001" s="69"/>
      <c r="I8001" s="208"/>
      <c r="J8001" s="76"/>
      <c r="K8001" s="88"/>
      <c r="N8001" s="18"/>
      <c r="P8001" s="4">
        <v>166.0</v>
      </c>
      <c r="Q8001" s="4"/>
      <c r="R8001" s="4"/>
      <c r="S8001" s="21"/>
      <c r="T8001" s="21"/>
      <c r="V8001" s="89"/>
      <c r="Z8001" s="73"/>
      <c r="AA8001" s="73">
        <v>0.0</v>
      </c>
      <c r="AB8001" s="4"/>
      <c r="AC8001" s="74"/>
      <c r="AD8001" s="75"/>
      <c r="AE8001" s="75"/>
      <c r="AF8001" s="76"/>
      <c r="AJ8001" s="90"/>
      <c r="AK8001" s="18"/>
      <c r="AL8001" s="18"/>
      <c r="AM8001" s="209"/>
      <c r="AT8001" s="18"/>
      <c r="AU8001" s="91"/>
    </row>
    <row r="8002" ht="12.0" customHeight="1">
      <c r="A8002" s="97">
        <v>3502028.0</v>
      </c>
      <c r="B8002" s="92" t="s">
        <v>8109</v>
      </c>
      <c r="C8002" s="93"/>
      <c r="D8002" s="82">
        <v>437.13</v>
      </c>
      <c r="E8002" s="94"/>
      <c r="F8002" s="84">
        <f t="shared" si="687"/>
        <v>533.2986</v>
      </c>
      <c r="G8002" s="95" t="s">
        <v>246</v>
      </c>
      <c r="H8002" s="69"/>
      <c r="I8002" s="208"/>
      <c r="J8002" s="76"/>
      <c r="K8002" s="88"/>
      <c r="N8002" s="18"/>
      <c r="P8002" s="4">
        <v>166.0</v>
      </c>
      <c r="Q8002" s="4"/>
      <c r="R8002" s="4"/>
      <c r="S8002" s="21"/>
      <c r="T8002" s="21"/>
      <c r="V8002" s="89"/>
      <c r="Z8002" s="73"/>
      <c r="AA8002" s="73">
        <v>14.999508535106969</v>
      </c>
      <c r="AB8002" s="4"/>
      <c r="AC8002" s="74"/>
      <c r="AD8002" s="75"/>
      <c r="AE8002" s="75"/>
      <c r="AF8002" s="76"/>
      <c r="AJ8002" s="90"/>
      <c r="AK8002" s="18"/>
      <c r="AL8002" s="18"/>
      <c r="AT8002" s="18"/>
      <c r="AU8002" s="91"/>
    </row>
    <row r="8003" ht="12.0" customHeight="1">
      <c r="A8003" s="97">
        <v>3502026.0</v>
      </c>
      <c r="B8003" s="92" t="s">
        <v>8110</v>
      </c>
      <c r="C8003" s="93"/>
      <c r="D8003" s="82">
        <v>333.04</v>
      </c>
      <c r="E8003" s="83" t="s">
        <v>245</v>
      </c>
      <c r="F8003" s="127">
        <f t="shared" si="687"/>
        <v>406.3088</v>
      </c>
      <c r="G8003" s="95" t="s">
        <v>246</v>
      </c>
      <c r="H8003" s="69"/>
      <c r="I8003" s="208"/>
      <c r="J8003" s="76"/>
      <c r="K8003" s="88"/>
      <c r="N8003" s="18"/>
      <c r="P8003" s="4">
        <v>166.0</v>
      </c>
      <c r="Q8003" s="4"/>
      <c r="R8003" s="4"/>
      <c r="S8003" s="21"/>
      <c r="T8003" s="21"/>
      <c r="V8003" s="89"/>
      <c r="Z8003" s="73"/>
      <c r="AA8003" s="73">
        <v>0.0</v>
      </c>
      <c r="AB8003" s="4"/>
      <c r="AC8003" s="74"/>
      <c r="AD8003" s="75"/>
      <c r="AE8003" s="75"/>
      <c r="AF8003" s="76"/>
      <c r="AJ8003" s="90"/>
      <c r="AK8003" s="18"/>
      <c r="AL8003" s="18"/>
      <c r="AM8003" s="209"/>
      <c r="AT8003" s="18"/>
      <c r="AU8003" s="91"/>
    </row>
    <row r="8004" ht="12.0" customHeight="1">
      <c r="A8004" s="97">
        <v>3501042.0</v>
      </c>
      <c r="B8004" s="92" t="s">
        <v>8111</v>
      </c>
      <c r="C8004" s="93"/>
      <c r="D8004" s="82">
        <v>367.62</v>
      </c>
      <c r="E8004" s="83" t="s">
        <v>372</v>
      </c>
      <c r="F8004" s="127">
        <f t="shared" si="687"/>
        <v>448.4964</v>
      </c>
      <c r="G8004" s="95" t="s">
        <v>246</v>
      </c>
      <c r="H8004" s="69"/>
      <c r="I8004" s="208"/>
      <c r="J8004" s="76"/>
      <c r="K8004" s="88"/>
      <c r="N8004" s="18"/>
      <c r="P8004" s="4">
        <v>166.0</v>
      </c>
      <c r="Q8004" s="4"/>
      <c r="R8004" s="4"/>
      <c r="S8004" s="21"/>
      <c r="T8004" s="21"/>
      <c r="V8004" s="89"/>
      <c r="Z8004" s="73"/>
      <c r="AA8004" s="73">
        <v>0.0</v>
      </c>
      <c r="AB8004" s="4"/>
      <c r="AC8004" s="74"/>
      <c r="AD8004" s="75"/>
      <c r="AE8004" s="75"/>
      <c r="AF8004" s="76"/>
      <c r="AJ8004" s="90"/>
      <c r="AK8004" s="18"/>
      <c r="AL8004" s="18"/>
      <c r="AM8004" s="209"/>
      <c r="AT8004" s="18"/>
      <c r="AU8004" s="91"/>
    </row>
    <row r="8005" ht="12.0" customHeight="1">
      <c r="A8005" s="97"/>
      <c r="B8005" s="92" t="s">
        <v>8112</v>
      </c>
      <c r="C8005" s="93"/>
      <c r="D8005" s="82">
        <v>317.08</v>
      </c>
      <c r="E8005" s="94"/>
      <c r="F8005" s="84">
        <f t="shared" si="687"/>
        <v>386.8376</v>
      </c>
      <c r="G8005" s="95" t="s">
        <v>246</v>
      </c>
      <c r="H8005" s="69"/>
      <c r="I8005" s="208"/>
      <c r="J8005" s="76"/>
      <c r="K8005" s="88"/>
      <c r="N8005" s="18"/>
      <c r="P8005" s="4">
        <v>166.0</v>
      </c>
      <c r="Q8005" s="4"/>
      <c r="R8005" s="4"/>
      <c r="S8005" s="21"/>
      <c r="T8005" s="21"/>
      <c r="V8005" s="89"/>
      <c r="Z8005" s="73"/>
      <c r="AA8005" s="73">
        <v>0.0</v>
      </c>
      <c r="AB8005" s="4"/>
      <c r="AC8005" s="74"/>
      <c r="AD8005" s="75"/>
      <c r="AE8005" s="75"/>
      <c r="AF8005" s="76"/>
      <c r="AJ8005" s="90"/>
      <c r="AK8005" s="18"/>
      <c r="AL8005" s="18"/>
      <c r="AT8005" s="18"/>
      <c r="AU8005" s="91"/>
    </row>
    <row r="8006" ht="12.0" customHeight="1">
      <c r="A8006" s="97">
        <v>3501045.0</v>
      </c>
      <c r="B8006" s="92" t="s">
        <v>8113</v>
      </c>
      <c r="C8006" s="93"/>
      <c r="D8006" s="82">
        <v>367.62</v>
      </c>
      <c r="E8006" s="94"/>
      <c r="F8006" s="127">
        <f t="shared" si="687"/>
        <v>448.4964</v>
      </c>
      <c r="G8006" s="95" t="s">
        <v>246</v>
      </c>
      <c r="H8006" s="69"/>
      <c r="I8006" s="208"/>
      <c r="J8006" s="76"/>
      <c r="K8006" s="88"/>
      <c r="N8006" s="18"/>
      <c r="P8006" s="4">
        <v>166.0</v>
      </c>
      <c r="Q8006" s="4"/>
      <c r="R8006" s="4"/>
      <c r="S8006" s="21"/>
      <c r="T8006" s="21"/>
      <c r="V8006" s="89"/>
      <c r="Z8006" s="73"/>
      <c r="AA8006" s="73">
        <v>0.0</v>
      </c>
      <c r="AB8006" s="4"/>
      <c r="AC8006" s="74"/>
      <c r="AD8006" s="75"/>
      <c r="AE8006" s="75"/>
      <c r="AF8006" s="76"/>
      <c r="AJ8006" s="90"/>
      <c r="AK8006" s="18"/>
      <c r="AL8006" s="18"/>
      <c r="AM8006" s="209"/>
      <c r="AT8006" s="18"/>
      <c r="AU8006" s="91"/>
    </row>
    <row r="8007" ht="12.0" customHeight="1">
      <c r="A8007" s="97">
        <v>3501044.0</v>
      </c>
      <c r="B8007" s="92" t="s">
        <v>8114</v>
      </c>
      <c r="C8007" s="93"/>
      <c r="D8007" s="82">
        <v>367.62</v>
      </c>
      <c r="E8007" s="83" t="s">
        <v>372</v>
      </c>
      <c r="F8007" s="127">
        <f t="shared" si="687"/>
        <v>448.4964</v>
      </c>
      <c r="G8007" s="95" t="s">
        <v>246</v>
      </c>
      <c r="H8007" s="69"/>
      <c r="I8007" s="208"/>
      <c r="J8007" s="76"/>
      <c r="K8007" s="88"/>
      <c r="N8007" s="18"/>
      <c r="P8007" s="4">
        <v>166.0</v>
      </c>
      <c r="Q8007" s="4"/>
      <c r="R8007" s="4"/>
      <c r="S8007" s="21"/>
      <c r="T8007" s="21"/>
      <c r="V8007" s="89"/>
      <c r="Z8007" s="73"/>
      <c r="AA8007" s="73">
        <v>0.0</v>
      </c>
      <c r="AB8007" s="4"/>
      <c r="AC8007" s="74"/>
      <c r="AD8007" s="75"/>
      <c r="AE8007" s="75"/>
      <c r="AF8007" s="76"/>
      <c r="AJ8007" s="90"/>
      <c r="AK8007" s="18"/>
      <c r="AL8007" s="18"/>
      <c r="AM8007" s="209"/>
      <c r="AT8007" s="18"/>
      <c r="AU8007" s="91"/>
    </row>
    <row r="8008" ht="12.0" customHeight="1">
      <c r="A8008" s="97">
        <v>2701030.0</v>
      </c>
      <c r="B8008" s="92" t="s">
        <v>8115</v>
      </c>
      <c r="C8008" s="93"/>
      <c r="D8008" s="82">
        <v>170.31</v>
      </c>
      <c r="E8008" s="94" t="s">
        <v>372</v>
      </c>
      <c r="F8008" s="84">
        <f t="shared" si="687"/>
        <v>207.7782</v>
      </c>
      <c r="G8008" s="95" t="s">
        <v>246</v>
      </c>
      <c r="H8008" s="69"/>
      <c r="I8008" s="208"/>
      <c r="J8008" s="76"/>
      <c r="K8008" s="88"/>
      <c r="N8008" s="18"/>
      <c r="P8008" s="4">
        <v>166.0</v>
      </c>
      <c r="Q8008" s="4"/>
      <c r="R8008" s="4"/>
      <c r="S8008" s="21"/>
      <c r="T8008" s="21"/>
      <c r="V8008" s="89"/>
      <c r="Z8008" s="73"/>
      <c r="AA8008" s="73">
        <v>0.0</v>
      </c>
      <c r="AB8008" s="4"/>
      <c r="AC8008" s="74"/>
      <c r="AD8008" s="75"/>
      <c r="AE8008" s="75"/>
      <c r="AF8008" s="76"/>
      <c r="AJ8008" s="90"/>
      <c r="AK8008" s="18"/>
      <c r="AL8008" s="18"/>
      <c r="AT8008" s="18"/>
      <c r="AU8008" s="91"/>
    </row>
    <row r="8009" ht="12.0" customHeight="1">
      <c r="A8009" s="97">
        <v>3503045.0</v>
      </c>
      <c r="B8009" s="92" t="s">
        <v>8116</v>
      </c>
      <c r="C8009" s="93"/>
      <c r="D8009" s="82">
        <v>268.35</v>
      </c>
      <c r="E8009" s="83" t="s">
        <v>245</v>
      </c>
      <c r="F8009" s="127">
        <f t="shared" si="687"/>
        <v>327.387</v>
      </c>
      <c r="G8009" s="95" t="s">
        <v>246</v>
      </c>
      <c r="H8009" s="69"/>
      <c r="I8009" s="208"/>
      <c r="J8009" s="76"/>
      <c r="K8009" s="88"/>
      <c r="N8009" s="18"/>
      <c r="P8009" s="4">
        <v>166.0</v>
      </c>
      <c r="Q8009" s="4"/>
      <c r="R8009" s="4"/>
      <c r="S8009" s="21"/>
      <c r="T8009" s="21"/>
      <c r="V8009" s="89"/>
      <c r="Z8009" s="73"/>
      <c r="AA8009" s="73">
        <v>0.0</v>
      </c>
      <c r="AB8009" s="4"/>
      <c r="AC8009" s="74"/>
      <c r="AD8009" s="75"/>
      <c r="AE8009" s="75"/>
      <c r="AF8009" s="76"/>
      <c r="AJ8009" s="90"/>
      <c r="AK8009" s="18"/>
      <c r="AL8009" s="18"/>
      <c r="AM8009" s="209"/>
      <c r="AT8009" s="18"/>
      <c r="AU8009" s="91"/>
    </row>
    <row r="8010" ht="12.0" customHeight="1">
      <c r="A8010" s="115">
        <v>3401050.0</v>
      </c>
      <c r="B8010" s="92" t="s">
        <v>8154</v>
      </c>
      <c r="C8010" s="93"/>
      <c r="D8010" s="82">
        <v>939.4</v>
      </c>
      <c r="E8010" s="83" t="s">
        <v>245</v>
      </c>
      <c r="F8010" s="127">
        <f t="shared" si="687"/>
        <v>1146.068</v>
      </c>
      <c r="G8010" s="95" t="s">
        <v>246</v>
      </c>
      <c r="H8010" s="69"/>
      <c r="I8010" s="208"/>
      <c r="J8010" s="76"/>
      <c r="K8010" s="88"/>
      <c r="N8010" s="18"/>
      <c r="P8010" s="4">
        <v>165.0</v>
      </c>
      <c r="Q8010" s="4"/>
      <c r="R8010" s="4"/>
      <c r="S8010" s="21"/>
      <c r="T8010" s="21"/>
      <c r="V8010" s="89"/>
      <c r="Z8010" s="73"/>
      <c r="AA8010" s="73">
        <v>10.000160233299681</v>
      </c>
      <c r="AB8010" s="4"/>
      <c r="AC8010" s="74"/>
      <c r="AD8010" s="75"/>
      <c r="AE8010" s="75"/>
      <c r="AF8010" s="76"/>
      <c r="AJ8010" s="90"/>
      <c r="AK8010" s="18"/>
      <c r="AL8010" s="18"/>
      <c r="AT8010" s="18"/>
      <c r="AU8010" s="91"/>
    </row>
    <row r="8011" ht="12.0" customHeight="1">
      <c r="A8011" s="97"/>
      <c r="B8011" s="92" t="s">
        <v>7896</v>
      </c>
      <c r="C8011" s="93"/>
      <c r="D8011" s="82"/>
      <c r="E8011" s="94"/>
      <c r="F8011" s="84"/>
      <c r="G8011" s="95" t="s">
        <v>246</v>
      </c>
      <c r="H8011" s="69"/>
      <c r="I8011" s="208"/>
      <c r="J8011" s="76"/>
      <c r="K8011" s="88"/>
      <c r="N8011" s="18"/>
      <c r="P8011" s="4"/>
      <c r="Q8011" s="4"/>
      <c r="R8011" s="4"/>
      <c r="S8011" s="21"/>
      <c r="T8011" s="21"/>
      <c r="V8011" s="89"/>
      <c r="Z8011" s="73"/>
      <c r="AA8011" s="73"/>
      <c r="AB8011" s="4"/>
      <c r="AC8011" s="74"/>
      <c r="AD8011" s="75"/>
      <c r="AE8011" s="75"/>
      <c r="AF8011" s="76"/>
      <c r="AJ8011" s="90"/>
      <c r="AK8011" s="18"/>
      <c r="AL8011" s="18"/>
      <c r="AT8011" s="18"/>
      <c r="AU8011" s="91"/>
    </row>
    <row r="8012" ht="12.0" customHeight="1">
      <c r="A8012" s="97">
        <v>2701028.0</v>
      </c>
      <c r="B8012" s="92" t="s">
        <v>8071</v>
      </c>
      <c r="C8012" s="93"/>
      <c r="D8012" s="82">
        <v>265.74</v>
      </c>
      <c r="E8012" s="94"/>
      <c r="F8012" s="84">
        <f t="shared" ref="F8012:F8017" si="688">D8012*1.22</f>
        <v>324.2028</v>
      </c>
      <c r="G8012" s="95" t="s">
        <v>246</v>
      </c>
      <c r="H8012" s="69"/>
      <c r="I8012" s="208"/>
      <c r="J8012" s="76"/>
      <c r="K8012" s="88"/>
      <c r="N8012" s="18"/>
      <c r="P8012" s="4">
        <v>166.0</v>
      </c>
      <c r="Q8012" s="4"/>
      <c r="R8012" s="4"/>
      <c r="S8012" s="21"/>
      <c r="T8012" s="21"/>
      <c r="V8012" s="89"/>
      <c r="Z8012" s="73"/>
      <c r="AA8012" s="73">
        <v>0.0</v>
      </c>
      <c r="AB8012" s="4"/>
      <c r="AC8012" s="74"/>
      <c r="AD8012" s="75"/>
      <c r="AE8012" s="75"/>
      <c r="AF8012" s="76"/>
      <c r="AJ8012" s="90"/>
      <c r="AK8012" s="18"/>
      <c r="AL8012" s="18"/>
      <c r="AT8012" s="18"/>
      <c r="AU8012" s="91"/>
    </row>
    <row r="8013" ht="12.0" customHeight="1">
      <c r="A8013" s="97">
        <v>2701029.0</v>
      </c>
      <c r="B8013" s="92" t="s">
        <v>8072</v>
      </c>
      <c r="C8013" s="93"/>
      <c r="D8013" s="82">
        <v>260.07</v>
      </c>
      <c r="E8013" s="94" t="s">
        <v>372</v>
      </c>
      <c r="F8013" s="84">
        <f t="shared" si="688"/>
        <v>317.2854</v>
      </c>
      <c r="G8013" s="95" t="s">
        <v>246</v>
      </c>
      <c r="H8013" s="69"/>
      <c r="I8013" s="208"/>
      <c r="J8013" s="76"/>
      <c r="K8013" s="88"/>
      <c r="N8013" s="18"/>
      <c r="P8013" s="4">
        <v>166.0</v>
      </c>
      <c r="Q8013" s="4"/>
      <c r="R8013" s="4"/>
      <c r="S8013" s="21"/>
      <c r="T8013" s="21"/>
      <c r="V8013" s="89"/>
      <c r="Z8013" s="73"/>
      <c r="AA8013" s="73">
        <v>0.0</v>
      </c>
      <c r="AB8013" s="4"/>
      <c r="AC8013" s="74"/>
      <c r="AD8013" s="75"/>
      <c r="AE8013" s="75"/>
      <c r="AF8013" s="76"/>
      <c r="AJ8013" s="90"/>
      <c r="AK8013" s="18"/>
      <c r="AL8013" s="18"/>
      <c r="AT8013" s="18"/>
      <c r="AU8013" s="91"/>
    </row>
    <row r="8014" ht="12.0" customHeight="1">
      <c r="A8014" s="97">
        <v>2701052.0</v>
      </c>
      <c r="B8014" s="92" t="s">
        <v>8073</v>
      </c>
      <c r="C8014" s="93"/>
      <c r="D8014" s="82">
        <v>274.54</v>
      </c>
      <c r="E8014" s="94"/>
      <c r="F8014" s="84">
        <f t="shared" si="688"/>
        <v>334.9388</v>
      </c>
      <c r="G8014" s="95" t="s">
        <v>246</v>
      </c>
      <c r="H8014" s="69"/>
      <c r="I8014" s="208"/>
      <c r="J8014" s="76"/>
      <c r="K8014" s="88"/>
      <c r="N8014" s="18"/>
      <c r="P8014" s="4">
        <v>166.0</v>
      </c>
      <c r="Q8014" s="4"/>
      <c r="R8014" s="4"/>
      <c r="S8014" s="21"/>
      <c r="T8014" s="21"/>
      <c r="V8014" s="89"/>
      <c r="Z8014" s="73"/>
      <c r="AA8014" s="73">
        <v>0.0</v>
      </c>
      <c r="AB8014" s="4"/>
      <c r="AC8014" s="74"/>
      <c r="AD8014" s="75"/>
      <c r="AE8014" s="75"/>
      <c r="AF8014" s="76"/>
      <c r="AJ8014" s="90"/>
      <c r="AK8014" s="18"/>
      <c r="AL8014" s="18"/>
      <c r="AT8014" s="18"/>
      <c r="AU8014" s="91"/>
    </row>
    <row r="8015" ht="12.0" customHeight="1">
      <c r="A8015" s="97">
        <v>2701060.0</v>
      </c>
      <c r="B8015" s="92" t="s">
        <v>8074</v>
      </c>
      <c r="C8015" s="93"/>
      <c r="D8015" s="82">
        <v>260.07</v>
      </c>
      <c r="E8015" s="94"/>
      <c r="F8015" s="84">
        <f t="shared" si="688"/>
        <v>317.2854</v>
      </c>
      <c r="G8015" s="95" t="s">
        <v>246</v>
      </c>
      <c r="H8015" s="69"/>
      <c r="I8015" s="208"/>
      <c r="J8015" s="76"/>
      <c r="K8015" s="88"/>
      <c r="N8015" s="18"/>
      <c r="P8015" s="4">
        <v>166.0</v>
      </c>
      <c r="Q8015" s="4"/>
      <c r="R8015" s="4"/>
      <c r="S8015" s="21"/>
      <c r="T8015" s="21"/>
      <c r="V8015" s="89"/>
      <c r="Z8015" s="73"/>
      <c r="AA8015" s="73">
        <v>0.0</v>
      </c>
      <c r="AB8015" s="4"/>
      <c r="AC8015" s="74"/>
      <c r="AD8015" s="75"/>
      <c r="AE8015" s="75"/>
      <c r="AF8015" s="76"/>
      <c r="AJ8015" s="90"/>
      <c r="AK8015" s="18"/>
      <c r="AL8015" s="18"/>
      <c r="AT8015" s="18"/>
      <c r="AU8015" s="91"/>
    </row>
    <row r="8016" ht="12.0" customHeight="1">
      <c r="A8016" s="97">
        <v>3503065.0</v>
      </c>
      <c r="B8016" s="92" t="s">
        <v>8075</v>
      </c>
      <c r="C8016" s="93"/>
      <c r="D8016" s="82">
        <v>376.27</v>
      </c>
      <c r="E8016" s="94" t="s">
        <v>372</v>
      </c>
      <c r="F8016" s="127">
        <f t="shared" si="688"/>
        <v>459.0494</v>
      </c>
      <c r="G8016" s="95" t="s">
        <v>246</v>
      </c>
      <c r="H8016" s="69"/>
      <c r="I8016" s="208"/>
      <c r="J8016" s="76"/>
      <c r="K8016" s="88"/>
      <c r="N8016" s="18"/>
      <c r="P8016" s="4">
        <v>166.0</v>
      </c>
      <c r="Q8016" s="4"/>
      <c r="R8016" s="4"/>
      <c r="S8016" s="21"/>
      <c r="T8016" s="21"/>
      <c r="V8016" s="89"/>
      <c r="Z8016" s="73"/>
      <c r="AA8016" s="73">
        <v>0.0</v>
      </c>
      <c r="AB8016" s="4"/>
      <c r="AC8016" s="74"/>
      <c r="AD8016" s="75"/>
      <c r="AE8016" s="75"/>
      <c r="AF8016" s="76"/>
      <c r="AJ8016" s="90"/>
      <c r="AK8016" s="18"/>
      <c r="AL8016" s="18"/>
      <c r="AM8016" s="209"/>
      <c r="AT8016" s="18"/>
      <c r="AU8016" s="91"/>
    </row>
    <row r="8017" ht="12.0" customHeight="1">
      <c r="A8017" s="115">
        <v>3401073.0</v>
      </c>
      <c r="B8017" s="92" t="s">
        <v>8155</v>
      </c>
      <c r="C8017" s="93"/>
      <c r="D8017" s="82">
        <v>2271.5</v>
      </c>
      <c r="E8017" s="83" t="s">
        <v>372</v>
      </c>
      <c r="F8017" s="127">
        <f t="shared" si="688"/>
        <v>2771.23</v>
      </c>
      <c r="G8017" s="95" t="s">
        <v>246</v>
      </c>
      <c r="H8017" s="69"/>
      <c r="I8017" s="208"/>
      <c r="J8017" s="76"/>
      <c r="K8017" s="88"/>
      <c r="N8017" s="18"/>
      <c r="P8017" s="4">
        <v>165.0</v>
      </c>
      <c r="Q8017" s="4"/>
      <c r="R8017" s="4"/>
      <c r="S8017" s="21"/>
      <c r="T8017" s="21"/>
      <c r="V8017" s="89"/>
      <c r="Z8017" s="73"/>
      <c r="AA8017" s="73">
        <v>9.999763389212916</v>
      </c>
      <c r="AB8017" s="4"/>
      <c r="AC8017" s="74"/>
      <c r="AD8017" s="75"/>
      <c r="AE8017" s="75"/>
      <c r="AF8017" s="76"/>
      <c r="AJ8017" s="90"/>
      <c r="AK8017" s="18"/>
      <c r="AL8017" s="18"/>
      <c r="AT8017" s="18"/>
      <c r="AU8017" s="91"/>
    </row>
    <row r="8018" ht="12.0" customHeight="1">
      <c r="A8018" s="97"/>
      <c r="B8018" s="92" t="s">
        <v>7896</v>
      </c>
      <c r="C8018" s="93"/>
      <c r="D8018" s="82"/>
      <c r="E8018" s="94"/>
      <c r="F8018" s="84"/>
      <c r="G8018" s="95" t="s">
        <v>246</v>
      </c>
      <c r="H8018" s="69"/>
      <c r="I8018" s="208"/>
      <c r="J8018" s="76"/>
      <c r="K8018" s="88"/>
      <c r="N8018" s="18"/>
      <c r="P8018" s="4"/>
      <c r="Q8018" s="4"/>
      <c r="R8018" s="4"/>
      <c r="S8018" s="21"/>
      <c r="T8018" s="21"/>
      <c r="V8018" s="89"/>
      <c r="Z8018" s="73"/>
      <c r="AA8018" s="73"/>
      <c r="AB8018" s="4"/>
      <c r="AC8018" s="74"/>
      <c r="AD8018" s="75"/>
      <c r="AE8018" s="75"/>
      <c r="AF8018" s="76"/>
      <c r="AJ8018" s="90"/>
      <c r="AK8018" s="18"/>
      <c r="AL8018" s="18"/>
      <c r="AT8018" s="18"/>
      <c r="AU8018" s="91"/>
    </row>
    <row r="8019" ht="12.0" customHeight="1">
      <c r="A8019" s="97">
        <v>2701028.0</v>
      </c>
      <c r="B8019" s="92" t="s">
        <v>8071</v>
      </c>
      <c r="C8019" s="93"/>
      <c r="D8019" s="82">
        <v>265.74</v>
      </c>
      <c r="E8019" s="94"/>
      <c r="F8019" s="84">
        <f t="shared" ref="F8019:F8025" si="689">D8019*1.22</f>
        <v>324.2028</v>
      </c>
      <c r="G8019" s="95" t="s">
        <v>246</v>
      </c>
      <c r="H8019" s="69"/>
      <c r="I8019" s="208"/>
      <c r="J8019" s="76"/>
      <c r="K8019" s="88"/>
      <c r="N8019" s="18"/>
      <c r="P8019" s="4">
        <v>166.0</v>
      </c>
      <c r="Q8019" s="4"/>
      <c r="R8019" s="4"/>
      <c r="S8019" s="21"/>
      <c r="T8019" s="21"/>
      <c r="V8019" s="89"/>
      <c r="Z8019" s="73"/>
      <c r="AA8019" s="73">
        <v>0.0</v>
      </c>
      <c r="AB8019" s="4"/>
      <c r="AC8019" s="74"/>
      <c r="AD8019" s="75"/>
      <c r="AE8019" s="75"/>
      <c r="AF8019" s="76"/>
      <c r="AJ8019" s="90"/>
      <c r="AK8019" s="18"/>
      <c r="AL8019" s="18"/>
      <c r="AT8019" s="18"/>
      <c r="AU8019" s="91"/>
    </row>
    <row r="8020" ht="12.0" customHeight="1">
      <c r="A8020" s="97">
        <v>2701029.0</v>
      </c>
      <c r="B8020" s="92" t="s">
        <v>8072</v>
      </c>
      <c r="C8020" s="93"/>
      <c r="D8020" s="82">
        <v>260.07</v>
      </c>
      <c r="E8020" s="94" t="s">
        <v>372</v>
      </c>
      <c r="F8020" s="84">
        <f t="shared" si="689"/>
        <v>317.2854</v>
      </c>
      <c r="G8020" s="95" t="s">
        <v>246</v>
      </c>
      <c r="H8020" s="69"/>
      <c r="I8020" s="208"/>
      <c r="J8020" s="76"/>
      <c r="K8020" s="88"/>
      <c r="N8020" s="18"/>
      <c r="P8020" s="4">
        <v>166.0</v>
      </c>
      <c r="Q8020" s="4"/>
      <c r="R8020" s="4"/>
      <c r="S8020" s="21"/>
      <c r="T8020" s="21"/>
      <c r="V8020" s="89"/>
      <c r="Z8020" s="73"/>
      <c r="AA8020" s="73">
        <v>0.0</v>
      </c>
      <c r="AB8020" s="4"/>
      <c r="AC8020" s="74"/>
      <c r="AD8020" s="75"/>
      <c r="AE8020" s="75"/>
      <c r="AF8020" s="76"/>
      <c r="AJ8020" s="90"/>
      <c r="AK8020" s="18"/>
      <c r="AL8020" s="18"/>
      <c r="AT8020" s="18"/>
      <c r="AU8020" s="91"/>
    </row>
    <row r="8021" ht="12.0" customHeight="1">
      <c r="A8021" s="97">
        <v>2701052.0</v>
      </c>
      <c r="B8021" s="92" t="s">
        <v>8073</v>
      </c>
      <c r="C8021" s="93"/>
      <c r="D8021" s="82">
        <v>274.54</v>
      </c>
      <c r="E8021" s="94"/>
      <c r="F8021" s="84">
        <f t="shared" si="689"/>
        <v>334.9388</v>
      </c>
      <c r="G8021" s="95" t="s">
        <v>246</v>
      </c>
      <c r="H8021" s="69"/>
      <c r="I8021" s="208"/>
      <c r="J8021" s="76"/>
      <c r="K8021" s="88"/>
      <c r="N8021" s="18"/>
      <c r="P8021" s="4">
        <v>166.0</v>
      </c>
      <c r="Q8021" s="4"/>
      <c r="R8021" s="4"/>
      <c r="S8021" s="21"/>
      <c r="T8021" s="21"/>
      <c r="V8021" s="89"/>
      <c r="Z8021" s="73"/>
      <c r="AA8021" s="73">
        <v>0.0</v>
      </c>
      <c r="AB8021" s="4"/>
      <c r="AC8021" s="74"/>
      <c r="AD8021" s="75"/>
      <c r="AE8021" s="75"/>
      <c r="AF8021" s="76"/>
      <c r="AJ8021" s="90"/>
      <c r="AK8021" s="18"/>
      <c r="AL8021" s="18"/>
      <c r="AT8021" s="18"/>
      <c r="AU8021" s="91"/>
    </row>
    <row r="8022" ht="12.0" customHeight="1">
      <c r="A8022" s="97">
        <v>2701060.0</v>
      </c>
      <c r="B8022" s="92" t="s">
        <v>8074</v>
      </c>
      <c r="C8022" s="93"/>
      <c r="D8022" s="82">
        <v>260.07</v>
      </c>
      <c r="E8022" s="94"/>
      <c r="F8022" s="84">
        <f t="shared" si="689"/>
        <v>317.2854</v>
      </c>
      <c r="G8022" s="95" t="s">
        <v>246</v>
      </c>
      <c r="H8022" s="69"/>
      <c r="I8022" s="208"/>
      <c r="J8022" s="76"/>
      <c r="K8022" s="88"/>
      <c r="N8022" s="18"/>
      <c r="P8022" s="4">
        <v>166.0</v>
      </c>
      <c r="Q8022" s="4"/>
      <c r="R8022" s="4"/>
      <c r="S8022" s="21"/>
      <c r="T8022" s="21"/>
      <c r="V8022" s="89"/>
      <c r="Z8022" s="73"/>
      <c r="AA8022" s="73">
        <v>0.0</v>
      </c>
      <c r="AB8022" s="4"/>
      <c r="AC8022" s="74"/>
      <c r="AD8022" s="75"/>
      <c r="AE8022" s="75"/>
      <c r="AF8022" s="76"/>
      <c r="AJ8022" s="90"/>
      <c r="AK8022" s="18"/>
      <c r="AL8022" s="18"/>
      <c r="AT8022" s="18"/>
      <c r="AU8022" s="91"/>
    </row>
    <row r="8023" ht="12.0" customHeight="1">
      <c r="A8023" s="97">
        <v>3503065.0</v>
      </c>
      <c r="B8023" s="92" t="s">
        <v>8075</v>
      </c>
      <c r="C8023" s="93"/>
      <c r="D8023" s="82">
        <v>376.27</v>
      </c>
      <c r="E8023" s="94" t="s">
        <v>372</v>
      </c>
      <c r="F8023" s="127">
        <f t="shared" si="689"/>
        <v>459.0494</v>
      </c>
      <c r="G8023" s="95" t="s">
        <v>246</v>
      </c>
      <c r="H8023" s="69"/>
      <c r="I8023" s="208"/>
      <c r="J8023" s="76"/>
      <c r="K8023" s="88"/>
      <c r="N8023" s="18"/>
      <c r="P8023" s="4">
        <v>166.0</v>
      </c>
      <c r="Q8023" s="4"/>
      <c r="R8023" s="4"/>
      <c r="S8023" s="21"/>
      <c r="T8023" s="21"/>
      <c r="V8023" s="89"/>
      <c r="Z8023" s="73"/>
      <c r="AA8023" s="73">
        <v>0.0</v>
      </c>
      <c r="AB8023" s="4"/>
      <c r="AC8023" s="74"/>
      <c r="AD8023" s="75"/>
      <c r="AE8023" s="75"/>
      <c r="AF8023" s="76"/>
      <c r="AJ8023" s="90"/>
      <c r="AK8023" s="18"/>
      <c r="AL8023" s="18"/>
      <c r="AM8023" s="209"/>
      <c r="AT8023" s="18"/>
      <c r="AU8023" s="91"/>
    </row>
    <row r="8024" ht="12.0" customHeight="1">
      <c r="A8024" s="115">
        <v>3401068.0</v>
      </c>
      <c r="B8024" s="92" t="s">
        <v>8156</v>
      </c>
      <c r="C8024" s="93"/>
      <c r="D8024" s="82">
        <v>2271.5</v>
      </c>
      <c r="E8024" s="83" t="s">
        <v>372</v>
      </c>
      <c r="F8024" s="127">
        <f t="shared" si="689"/>
        <v>2771.23</v>
      </c>
      <c r="G8024" s="95" t="s">
        <v>246</v>
      </c>
      <c r="H8024" s="69"/>
      <c r="I8024" s="208"/>
      <c r="J8024" s="76"/>
      <c r="K8024" s="88"/>
      <c r="N8024" s="18"/>
      <c r="P8024" s="4">
        <v>165.0</v>
      </c>
      <c r="Q8024" s="4"/>
      <c r="R8024" s="4"/>
      <c r="S8024" s="21"/>
      <c r="T8024" s="21"/>
      <c r="V8024" s="89"/>
      <c r="Z8024" s="73"/>
      <c r="AA8024" s="73">
        <v>10.0001190490363</v>
      </c>
      <c r="AB8024" s="4"/>
      <c r="AC8024" s="74"/>
      <c r="AD8024" s="75"/>
      <c r="AE8024" s="75"/>
      <c r="AF8024" s="76"/>
      <c r="AJ8024" s="90"/>
      <c r="AK8024" s="18"/>
      <c r="AL8024" s="18"/>
      <c r="AT8024" s="18"/>
      <c r="AU8024" s="91"/>
    </row>
    <row r="8025" ht="12.0" customHeight="1">
      <c r="A8025" s="97">
        <v>3401043.0</v>
      </c>
      <c r="B8025" s="92" t="s">
        <v>8157</v>
      </c>
      <c r="C8025" s="93"/>
      <c r="D8025" s="82">
        <v>939.4</v>
      </c>
      <c r="E8025" s="94" t="s">
        <v>245</v>
      </c>
      <c r="F8025" s="127">
        <f t="shared" si="689"/>
        <v>1146.068</v>
      </c>
      <c r="G8025" s="95" t="s">
        <v>246</v>
      </c>
      <c r="H8025" s="69"/>
      <c r="I8025" s="208"/>
      <c r="J8025" s="76"/>
      <c r="K8025" s="88"/>
      <c r="N8025" s="18"/>
      <c r="P8025" s="4">
        <v>165.0</v>
      </c>
      <c r="Q8025" s="4"/>
      <c r="R8025" s="4"/>
      <c r="S8025" s="21"/>
      <c r="T8025" s="21"/>
      <c r="V8025" s="89"/>
      <c r="Z8025" s="73"/>
      <c r="AA8025" s="73">
        <v>0.0</v>
      </c>
      <c r="AB8025" s="4"/>
      <c r="AC8025" s="74"/>
      <c r="AD8025" s="75"/>
      <c r="AE8025" s="75"/>
      <c r="AF8025" s="76"/>
      <c r="AJ8025" s="90"/>
      <c r="AK8025" s="75"/>
      <c r="AL8025" s="75"/>
      <c r="AT8025" s="18"/>
      <c r="AU8025" s="91"/>
    </row>
    <row r="8026" ht="12.0" customHeight="1">
      <c r="A8026" s="97"/>
      <c r="B8026" s="92" t="s">
        <v>7896</v>
      </c>
      <c r="C8026" s="93"/>
      <c r="D8026" s="82"/>
      <c r="E8026" s="94"/>
      <c r="F8026" s="84"/>
      <c r="G8026" s="95" t="s">
        <v>246</v>
      </c>
      <c r="H8026" s="69"/>
      <c r="I8026" s="208"/>
      <c r="J8026" s="76"/>
      <c r="K8026" s="88"/>
      <c r="N8026" s="18"/>
      <c r="P8026" s="4"/>
      <c r="Q8026" s="4"/>
      <c r="R8026" s="4"/>
      <c r="S8026" s="21"/>
      <c r="T8026" s="21"/>
      <c r="V8026" s="89"/>
      <c r="Z8026" s="73"/>
      <c r="AA8026" s="73"/>
      <c r="AB8026" s="4"/>
      <c r="AC8026" s="74"/>
      <c r="AD8026" s="75"/>
      <c r="AE8026" s="75"/>
      <c r="AF8026" s="76"/>
      <c r="AJ8026" s="90"/>
      <c r="AK8026" s="18"/>
      <c r="AL8026" s="18"/>
      <c r="AT8026" s="18"/>
      <c r="AU8026" s="91"/>
    </row>
    <row r="8027" ht="12.0" customHeight="1">
      <c r="A8027" s="97">
        <v>2701063.0</v>
      </c>
      <c r="B8027" s="92" t="s">
        <v>8091</v>
      </c>
      <c r="C8027" s="93"/>
      <c r="D8027" s="82">
        <v>178.23</v>
      </c>
      <c r="E8027" s="94" t="s">
        <v>245</v>
      </c>
      <c r="F8027" s="84">
        <f t="shared" ref="F8027:F8054" si="690">D8027*1.22</f>
        <v>217.4406</v>
      </c>
      <c r="G8027" s="95" t="s">
        <v>246</v>
      </c>
      <c r="H8027" s="69"/>
      <c r="I8027" s="208"/>
      <c r="J8027" s="76"/>
      <c r="K8027" s="88"/>
      <c r="N8027" s="18"/>
      <c r="P8027" s="4">
        <v>166.0</v>
      </c>
      <c r="Q8027" s="4"/>
      <c r="R8027" s="4"/>
      <c r="S8027" s="21"/>
      <c r="T8027" s="21"/>
      <c r="V8027" s="89"/>
      <c r="Z8027" s="73"/>
      <c r="AA8027" s="73">
        <v>0.0</v>
      </c>
      <c r="AB8027" s="4"/>
      <c r="AC8027" s="74"/>
      <c r="AD8027" s="75"/>
      <c r="AE8027" s="75"/>
      <c r="AF8027" s="76"/>
      <c r="AJ8027" s="90"/>
      <c r="AK8027" s="18"/>
      <c r="AL8027" s="18"/>
      <c r="AT8027" s="18"/>
      <c r="AU8027" s="91"/>
    </row>
    <row r="8028" ht="12.0" customHeight="1">
      <c r="A8028" s="97">
        <v>2701050.0</v>
      </c>
      <c r="B8028" s="92" t="s">
        <v>8092</v>
      </c>
      <c r="C8028" s="93"/>
      <c r="D8028" s="82">
        <v>187.14</v>
      </c>
      <c r="E8028" s="94" t="s">
        <v>245</v>
      </c>
      <c r="F8028" s="84">
        <f t="shared" si="690"/>
        <v>228.3108</v>
      </c>
      <c r="G8028" s="95" t="s">
        <v>246</v>
      </c>
      <c r="H8028" s="69"/>
      <c r="I8028" s="208"/>
      <c r="J8028" s="76"/>
      <c r="K8028" s="88"/>
      <c r="N8028" s="18"/>
      <c r="P8028" s="4">
        <v>166.0</v>
      </c>
      <c r="Q8028" s="4"/>
      <c r="R8028" s="4"/>
      <c r="S8028" s="21"/>
      <c r="T8028" s="21"/>
      <c r="V8028" s="89"/>
      <c r="Z8028" s="73"/>
      <c r="AA8028" s="73">
        <v>0.0</v>
      </c>
      <c r="AB8028" s="4"/>
      <c r="AC8028" s="74"/>
      <c r="AD8028" s="75"/>
      <c r="AE8028" s="75"/>
      <c r="AF8028" s="76"/>
      <c r="AJ8028" s="90"/>
      <c r="AK8028" s="18"/>
      <c r="AL8028" s="18"/>
      <c r="AT8028" s="18"/>
      <c r="AU8028" s="91"/>
    </row>
    <row r="8029" ht="12.0" customHeight="1">
      <c r="A8029" s="97">
        <v>2701042.0</v>
      </c>
      <c r="B8029" s="92" t="s">
        <v>8093</v>
      </c>
      <c r="C8029" s="93"/>
      <c r="D8029" s="82">
        <v>187.14</v>
      </c>
      <c r="E8029" s="94" t="s">
        <v>245</v>
      </c>
      <c r="F8029" s="84">
        <f t="shared" si="690"/>
        <v>228.3108</v>
      </c>
      <c r="G8029" s="95" t="s">
        <v>246</v>
      </c>
      <c r="H8029" s="69"/>
      <c r="I8029" s="208"/>
      <c r="J8029" s="76"/>
      <c r="K8029" s="88"/>
      <c r="N8029" s="18"/>
      <c r="P8029" s="4">
        <v>166.0</v>
      </c>
      <c r="Q8029" s="4"/>
      <c r="R8029" s="4"/>
      <c r="S8029" s="21"/>
      <c r="T8029" s="21"/>
      <c r="V8029" s="89"/>
      <c r="Z8029" s="73"/>
      <c r="AA8029" s="73">
        <v>0.0</v>
      </c>
      <c r="AB8029" s="4"/>
      <c r="AC8029" s="74"/>
      <c r="AD8029" s="75"/>
      <c r="AE8029" s="75"/>
      <c r="AF8029" s="76"/>
      <c r="AJ8029" s="90"/>
      <c r="AK8029" s="18"/>
      <c r="AL8029" s="18"/>
      <c r="AT8029" s="18"/>
      <c r="AU8029" s="91"/>
    </row>
    <row r="8030" ht="12.0" customHeight="1">
      <c r="A8030" s="97">
        <v>2701011.0</v>
      </c>
      <c r="B8030" s="92" t="s">
        <v>8094</v>
      </c>
      <c r="C8030" s="93"/>
      <c r="D8030" s="82">
        <v>187.14</v>
      </c>
      <c r="E8030" s="94" t="s">
        <v>245</v>
      </c>
      <c r="F8030" s="84">
        <f t="shared" si="690"/>
        <v>228.3108</v>
      </c>
      <c r="G8030" s="95" t="s">
        <v>246</v>
      </c>
      <c r="H8030" s="69"/>
      <c r="I8030" s="208"/>
      <c r="J8030" s="76"/>
      <c r="K8030" s="88"/>
      <c r="N8030" s="18"/>
      <c r="P8030" s="4">
        <v>166.0</v>
      </c>
      <c r="Q8030" s="4"/>
      <c r="R8030" s="4"/>
      <c r="S8030" s="21"/>
      <c r="T8030" s="21"/>
      <c r="V8030" s="89"/>
      <c r="Z8030" s="73"/>
      <c r="AA8030" s="73">
        <v>0.0</v>
      </c>
      <c r="AB8030" s="4"/>
      <c r="AC8030" s="74"/>
      <c r="AD8030" s="75"/>
      <c r="AE8030" s="75"/>
      <c r="AF8030" s="76"/>
      <c r="AJ8030" s="90"/>
      <c r="AK8030" s="18"/>
      <c r="AL8030" s="18"/>
      <c r="AT8030" s="18"/>
      <c r="AU8030" s="91"/>
    </row>
    <row r="8031" ht="12.0" customHeight="1">
      <c r="A8031" s="97">
        <v>2701049.0</v>
      </c>
      <c r="B8031" s="92" t="s">
        <v>8095</v>
      </c>
      <c r="C8031" s="93"/>
      <c r="D8031" s="82">
        <v>187.14</v>
      </c>
      <c r="E8031" s="94" t="s">
        <v>245</v>
      </c>
      <c r="F8031" s="84">
        <f t="shared" si="690"/>
        <v>228.3108</v>
      </c>
      <c r="G8031" s="95" t="s">
        <v>246</v>
      </c>
      <c r="H8031" s="69"/>
      <c r="I8031" s="208"/>
      <c r="J8031" s="76"/>
      <c r="K8031" s="88"/>
      <c r="N8031" s="18"/>
      <c r="P8031" s="4">
        <v>166.0</v>
      </c>
      <c r="Q8031" s="4"/>
      <c r="R8031" s="4"/>
      <c r="S8031" s="21"/>
      <c r="T8031" s="21"/>
      <c r="V8031" s="89"/>
      <c r="Z8031" s="73"/>
      <c r="AA8031" s="73">
        <v>0.0</v>
      </c>
      <c r="AB8031" s="4"/>
      <c r="AC8031" s="74"/>
      <c r="AD8031" s="75"/>
      <c r="AE8031" s="75"/>
      <c r="AF8031" s="76"/>
      <c r="AJ8031" s="90"/>
      <c r="AK8031" s="18"/>
      <c r="AL8031" s="18"/>
      <c r="AT8031" s="18"/>
      <c r="AU8031" s="91"/>
    </row>
    <row r="8032" ht="12.0" customHeight="1">
      <c r="A8032" s="97">
        <v>2701007.0</v>
      </c>
      <c r="B8032" s="92" t="s">
        <v>8096</v>
      </c>
      <c r="C8032" s="93"/>
      <c r="D8032" s="82">
        <v>230.86</v>
      </c>
      <c r="E8032" s="94" t="s">
        <v>245</v>
      </c>
      <c r="F8032" s="84">
        <f t="shared" si="690"/>
        <v>281.6492</v>
      </c>
      <c r="G8032" s="95" t="s">
        <v>246</v>
      </c>
      <c r="H8032" s="69"/>
      <c r="I8032" s="208"/>
      <c r="J8032" s="76"/>
      <c r="K8032" s="88"/>
      <c r="N8032" s="18"/>
      <c r="P8032" s="4">
        <v>166.0</v>
      </c>
      <c r="Q8032" s="4"/>
      <c r="R8032" s="4"/>
      <c r="S8032" s="21"/>
      <c r="T8032" s="21"/>
      <c r="V8032" s="89"/>
      <c r="Z8032" s="73"/>
      <c r="AA8032" s="73">
        <v>0.0</v>
      </c>
      <c r="AB8032" s="4"/>
      <c r="AC8032" s="74"/>
      <c r="AD8032" s="75"/>
      <c r="AE8032" s="75"/>
      <c r="AF8032" s="76"/>
      <c r="AJ8032" s="90"/>
      <c r="AK8032" s="18"/>
      <c r="AL8032" s="18"/>
      <c r="AT8032" s="18"/>
      <c r="AU8032" s="91"/>
    </row>
    <row r="8033" ht="12.0" customHeight="1">
      <c r="A8033" s="97">
        <v>2701059.0</v>
      </c>
      <c r="B8033" s="92" t="s">
        <v>8097</v>
      </c>
      <c r="C8033" s="93"/>
      <c r="D8033" s="82">
        <v>187.14</v>
      </c>
      <c r="E8033" s="94" t="s">
        <v>372</v>
      </c>
      <c r="F8033" s="84">
        <f t="shared" si="690"/>
        <v>228.3108</v>
      </c>
      <c r="G8033" s="95" t="s">
        <v>246</v>
      </c>
      <c r="H8033" s="69"/>
      <c r="I8033" s="208"/>
      <c r="J8033" s="76"/>
      <c r="K8033" s="88"/>
      <c r="N8033" s="18"/>
      <c r="P8033" s="4">
        <v>166.0</v>
      </c>
      <c r="Q8033" s="4"/>
      <c r="R8033" s="4"/>
      <c r="S8033" s="21"/>
      <c r="T8033" s="21"/>
      <c r="V8033" s="89"/>
      <c r="Z8033" s="73"/>
      <c r="AA8033" s="73">
        <v>0.0</v>
      </c>
      <c r="AB8033" s="4"/>
      <c r="AC8033" s="74"/>
      <c r="AD8033" s="75"/>
      <c r="AE8033" s="75"/>
      <c r="AF8033" s="76"/>
      <c r="AJ8033" s="90"/>
      <c r="AK8033" s="18"/>
      <c r="AL8033" s="18"/>
      <c r="AT8033" s="18"/>
      <c r="AU8033" s="91"/>
    </row>
    <row r="8034" ht="12.0" customHeight="1">
      <c r="A8034" s="97">
        <v>3503046.0</v>
      </c>
      <c r="B8034" s="92" t="s">
        <v>8098</v>
      </c>
      <c r="C8034" s="93"/>
      <c r="D8034" s="82">
        <v>268.35</v>
      </c>
      <c r="E8034" s="83" t="s">
        <v>245</v>
      </c>
      <c r="F8034" s="127">
        <f t="shared" si="690"/>
        <v>327.387</v>
      </c>
      <c r="G8034" s="95" t="s">
        <v>246</v>
      </c>
      <c r="H8034" s="69"/>
      <c r="I8034" s="208"/>
      <c r="J8034" s="76"/>
      <c r="K8034" s="88"/>
      <c r="N8034" s="18"/>
      <c r="P8034" s="4">
        <v>166.0</v>
      </c>
      <c r="Q8034" s="4"/>
      <c r="R8034" s="4"/>
      <c r="S8034" s="21"/>
      <c r="T8034" s="21"/>
      <c r="V8034" s="89"/>
      <c r="Z8034" s="73"/>
      <c r="AA8034" s="73">
        <v>0.0</v>
      </c>
      <c r="AB8034" s="4"/>
      <c r="AC8034" s="74"/>
      <c r="AD8034" s="75"/>
      <c r="AE8034" s="75"/>
      <c r="AF8034" s="76"/>
      <c r="AJ8034" s="90"/>
      <c r="AK8034" s="18"/>
      <c r="AL8034" s="18"/>
      <c r="AM8034" s="209"/>
      <c r="AT8034" s="18"/>
      <c r="AU8034" s="91"/>
    </row>
    <row r="8035" ht="12.0" customHeight="1">
      <c r="A8035" s="97">
        <v>3503047.0</v>
      </c>
      <c r="B8035" s="92" t="s">
        <v>8099</v>
      </c>
      <c r="C8035" s="93"/>
      <c r="D8035" s="82">
        <v>268.35</v>
      </c>
      <c r="E8035" s="83" t="s">
        <v>245</v>
      </c>
      <c r="F8035" s="127">
        <f t="shared" si="690"/>
        <v>327.387</v>
      </c>
      <c r="G8035" s="95" t="s">
        <v>246</v>
      </c>
      <c r="H8035" s="69"/>
      <c r="I8035" s="208"/>
      <c r="J8035" s="76"/>
      <c r="K8035" s="88"/>
      <c r="N8035" s="18"/>
      <c r="P8035" s="4">
        <v>166.0</v>
      </c>
      <c r="Q8035" s="4"/>
      <c r="R8035" s="4"/>
      <c r="S8035" s="21"/>
      <c r="T8035" s="21"/>
      <c r="V8035" s="89"/>
      <c r="Z8035" s="73"/>
      <c r="AA8035" s="73">
        <v>0.0</v>
      </c>
      <c r="AB8035" s="4"/>
      <c r="AC8035" s="74"/>
      <c r="AD8035" s="75"/>
      <c r="AE8035" s="75"/>
      <c r="AF8035" s="76"/>
      <c r="AJ8035" s="90"/>
      <c r="AK8035" s="18"/>
      <c r="AL8035" s="18"/>
      <c r="AM8035" s="209"/>
      <c r="AT8035" s="18"/>
      <c r="AU8035" s="91"/>
    </row>
    <row r="8036" ht="12.0" customHeight="1">
      <c r="A8036" s="97">
        <v>3503048.0</v>
      </c>
      <c r="B8036" s="92" t="s">
        <v>8100</v>
      </c>
      <c r="C8036" s="93"/>
      <c r="D8036" s="82">
        <v>268.35</v>
      </c>
      <c r="E8036" s="83" t="s">
        <v>245</v>
      </c>
      <c r="F8036" s="127">
        <f t="shared" si="690"/>
        <v>327.387</v>
      </c>
      <c r="G8036" s="95" t="s">
        <v>246</v>
      </c>
      <c r="H8036" s="69"/>
      <c r="I8036" s="208"/>
      <c r="J8036" s="76"/>
      <c r="K8036" s="88"/>
      <c r="N8036" s="18"/>
      <c r="P8036" s="4">
        <v>166.0</v>
      </c>
      <c r="Q8036" s="4"/>
      <c r="R8036" s="4"/>
      <c r="S8036" s="21"/>
      <c r="T8036" s="21"/>
      <c r="V8036" s="89"/>
      <c r="Z8036" s="73"/>
      <c r="AA8036" s="73">
        <v>0.0</v>
      </c>
      <c r="AB8036" s="4"/>
      <c r="AC8036" s="74"/>
      <c r="AD8036" s="75"/>
      <c r="AE8036" s="75"/>
      <c r="AF8036" s="76"/>
      <c r="AJ8036" s="90"/>
      <c r="AK8036" s="18"/>
      <c r="AL8036" s="18"/>
      <c r="AM8036" s="209"/>
      <c r="AT8036" s="18"/>
      <c r="AU8036" s="91"/>
    </row>
    <row r="8037" ht="12.0" customHeight="1">
      <c r="A8037" s="97">
        <v>3503049.0</v>
      </c>
      <c r="B8037" s="92" t="s">
        <v>8101</v>
      </c>
      <c r="C8037" s="93"/>
      <c r="D8037" s="82">
        <v>268.35</v>
      </c>
      <c r="E8037" s="83" t="s">
        <v>245</v>
      </c>
      <c r="F8037" s="127">
        <f t="shared" si="690"/>
        <v>327.387</v>
      </c>
      <c r="G8037" s="95" t="s">
        <v>246</v>
      </c>
      <c r="H8037" s="69"/>
      <c r="I8037" s="208"/>
      <c r="J8037" s="76"/>
      <c r="K8037" s="88"/>
      <c r="N8037" s="18"/>
      <c r="P8037" s="4">
        <v>166.0</v>
      </c>
      <c r="Q8037" s="4"/>
      <c r="R8037" s="4"/>
      <c r="S8037" s="21"/>
      <c r="T8037" s="21"/>
      <c r="V8037" s="89"/>
      <c r="Z8037" s="73"/>
      <c r="AA8037" s="73">
        <v>0.0</v>
      </c>
      <c r="AB8037" s="4"/>
      <c r="AC8037" s="74"/>
      <c r="AD8037" s="75"/>
      <c r="AE8037" s="75"/>
      <c r="AF8037" s="76"/>
      <c r="AJ8037" s="90"/>
      <c r="AK8037" s="18"/>
      <c r="AL8037" s="18"/>
      <c r="AM8037" s="209"/>
      <c r="AT8037" s="18"/>
      <c r="AU8037" s="91"/>
    </row>
    <row r="8038" ht="12.0" customHeight="1">
      <c r="A8038" s="97">
        <v>3503050.0</v>
      </c>
      <c r="B8038" s="92" t="s">
        <v>8102</v>
      </c>
      <c r="C8038" s="93"/>
      <c r="D8038" s="82">
        <v>268.35</v>
      </c>
      <c r="E8038" s="83" t="s">
        <v>245</v>
      </c>
      <c r="F8038" s="127">
        <f t="shared" si="690"/>
        <v>327.387</v>
      </c>
      <c r="G8038" s="95" t="s">
        <v>246</v>
      </c>
      <c r="H8038" s="69"/>
      <c r="I8038" s="208"/>
      <c r="J8038" s="76"/>
      <c r="K8038" s="88"/>
      <c r="N8038" s="18"/>
      <c r="P8038" s="4">
        <v>166.0</v>
      </c>
      <c r="Q8038" s="4"/>
      <c r="R8038" s="4"/>
      <c r="S8038" s="21"/>
      <c r="T8038" s="21"/>
      <c r="V8038" s="89"/>
      <c r="Z8038" s="73"/>
      <c r="AA8038" s="73">
        <v>0.0</v>
      </c>
      <c r="AB8038" s="4"/>
      <c r="AC8038" s="74"/>
      <c r="AD8038" s="75"/>
      <c r="AE8038" s="75"/>
      <c r="AF8038" s="76"/>
      <c r="AJ8038" s="90"/>
      <c r="AK8038" s="18"/>
      <c r="AL8038" s="18"/>
      <c r="AM8038" s="209"/>
      <c r="AT8038" s="18"/>
      <c r="AU8038" s="91"/>
    </row>
    <row r="8039" ht="12.0" customHeight="1">
      <c r="A8039" s="97">
        <v>3503051.0</v>
      </c>
      <c r="B8039" s="92" t="s">
        <v>8103</v>
      </c>
      <c r="C8039" s="93"/>
      <c r="D8039" s="82">
        <v>268.35</v>
      </c>
      <c r="E8039" s="83" t="s">
        <v>245</v>
      </c>
      <c r="F8039" s="127">
        <f t="shared" si="690"/>
        <v>327.387</v>
      </c>
      <c r="G8039" s="95" t="s">
        <v>246</v>
      </c>
      <c r="H8039" s="69"/>
      <c r="I8039" s="208"/>
      <c r="J8039" s="76"/>
      <c r="K8039" s="88"/>
      <c r="N8039" s="18"/>
      <c r="P8039" s="4">
        <v>166.0</v>
      </c>
      <c r="Q8039" s="4"/>
      <c r="R8039" s="4"/>
      <c r="S8039" s="21"/>
      <c r="T8039" s="21"/>
      <c r="V8039" s="89"/>
      <c r="Z8039" s="73"/>
      <c r="AA8039" s="73">
        <v>0.0</v>
      </c>
      <c r="AB8039" s="4"/>
      <c r="AC8039" s="74"/>
      <c r="AD8039" s="75"/>
      <c r="AE8039" s="75"/>
      <c r="AF8039" s="76"/>
      <c r="AJ8039" s="90"/>
      <c r="AK8039" s="18"/>
      <c r="AL8039" s="18"/>
      <c r="AM8039" s="209"/>
      <c r="AT8039" s="18"/>
      <c r="AU8039" s="91"/>
    </row>
    <row r="8040" ht="12.0" customHeight="1">
      <c r="A8040" s="97">
        <v>3503052.0</v>
      </c>
      <c r="B8040" s="92" t="s">
        <v>8104</v>
      </c>
      <c r="C8040" s="93"/>
      <c r="D8040" s="82">
        <v>268.35</v>
      </c>
      <c r="E8040" s="83" t="s">
        <v>245</v>
      </c>
      <c r="F8040" s="127">
        <f t="shared" si="690"/>
        <v>327.387</v>
      </c>
      <c r="G8040" s="95" t="s">
        <v>246</v>
      </c>
      <c r="H8040" s="69"/>
      <c r="I8040" s="208"/>
      <c r="J8040" s="76"/>
      <c r="K8040" s="88"/>
      <c r="N8040" s="18"/>
      <c r="P8040" s="4">
        <v>166.0</v>
      </c>
      <c r="Q8040" s="4"/>
      <c r="R8040" s="4"/>
      <c r="S8040" s="21"/>
      <c r="T8040" s="21"/>
      <c r="V8040" s="89"/>
      <c r="Z8040" s="73"/>
      <c r="AA8040" s="73">
        <v>0.0</v>
      </c>
      <c r="AB8040" s="4"/>
      <c r="AC8040" s="74"/>
      <c r="AD8040" s="75"/>
      <c r="AE8040" s="75"/>
      <c r="AF8040" s="76"/>
      <c r="AJ8040" s="90"/>
      <c r="AK8040" s="18"/>
      <c r="AL8040" s="18"/>
      <c r="AM8040" s="209"/>
      <c r="AT8040" s="18"/>
      <c r="AU8040" s="91"/>
    </row>
    <row r="8041" ht="12.0" customHeight="1">
      <c r="A8041" s="97">
        <v>3503054.0</v>
      </c>
      <c r="B8041" s="92" t="s">
        <v>8105</v>
      </c>
      <c r="C8041" s="93"/>
      <c r="D8041" s="82">
        <v>268.35</v>
      </c>
      <c r="E8041" s="83" t="s">
        <v>245</v>
      </c>
      <c r="F8041" s="127">
        <f t="shared" si="690"/>
        <v>327.387</v>
      </c>
      <c r="G8041" s="95" t="s">
        <v>246</v>
      </c>
      <c r="H8041" s="69"/>
      <c r="I8041" s="208"/>
      <c r="J8041" s="76"/>
      <c r="K8041" s="88"/>
      <c r="N8041" s="18"/>
      <c r="P8041" s="4">
        <v>166.0</v>
      </c>
      <c r="Q8041" s="4"/>
      <c r="R8041" s="4"/>
      <c r="S8041" s="21"/>
      <c r="T8041" s="21"/>
      <c r="V8041" s="89"/>
      <c r="Z8041" s="73"/>
      <c r="AA8041" s="73">
        <v>0.0</v>
      </c>
      <c r="AB8041" s="4"/>
      <c r="AC8041" s="74"/>
      <c r="AD8041" s="75"/>
      <c r="AE8041" s="75"/>
      <c r="AF8041" s="76"/>
      <c r="AJ8041" s="90"/>
      <c r="AK8041" s="18"/>
      <c r="AL8041" s="18"/>
      <c r="AM8041" s="209"/>
      <c r="AT8041" s="18"/>
      <c r="AU8041" s="91"/>
    </row>
    <row r="8042" ht="12.0" customHeight="1">
      <c r="A8042" s="97">
        <v>3502025.0</v>
      </c>
      <c r="B8042" s="92" t="s">
        <v>8106</v>
      </c>
      <c r="C8042" s="93"/>
      <c r="D8042" s="82">
        <v>333.04</v>
      </c>
      <c r="E8042" s="83" t="s">
        <v>245</v>
      </c>
      <c r="F8042" s="127">
        <f t="shared" si="690"/>
        <v>406.3088</v>
      </c>
      <c r="G8042" s="95" t="s">
        <v>246</v>
      </c>
      <c r="H8042" s="69"/>
      <c r="I8042" s="208"/>
      <c r="J8042" s="76"/>
      <c r="K8042" s="88"/>
      <c r="N8042" s="18"/>
      <c r="P8042" s="4">
        <v>166.0</v>
      </c>
      <c r="Q8042" s="4"/>
      <c r="R8042" s="4"/>
      <c r="S8042" s="21"/>
      <c r="T8042" s="21"/>
      <c r="V8042" s="89"/>
      <c r="Z8042" s="73"/>
      <c r="AA8042" s="73">
        <v>0.0</v>
      </c>
      <c r="AB8042" s="4"/>
      <c r="AC8042" s="74"/>
      <c r="AD8042" s="75"/>
      <c r="AE8042" s="75"/>
      <c r="AF8042" s="76"/>
      <c r="AJ8042" s="90"/>
      <c r="AK8042" s="18"/>
      <c r="AL8042" s="18"/>
      <c r="AM8042" s="209"/>
      <c r="AT8042" s="18"/>
      <c r="AU8042" s="91"/>
    </row>
    <row r="8043" ht="12.0" customHeight="1">
      <c r="A8043" s="97">
        <v>3502027.0</v>
      </c>
      <c r="B8043" s="92" t="s">
        <v>8107</v>
      </c>
      <c r="C8043" s="93"/>
      <c r="D8043" s="82">
        <v>333.04</v>
      </c>
      <c r="E8043" s="83" t="s">
        <v>245</v>
      </c>
      <c r="F8043" s="127">
        <f t="shared" si="690"/>
        <v>406.3088</v>
      </c>
      <c r="G8043" s="95" t="s">
        <v>246</v>
      </c>
      <c r="H8043" s="69"/>
      <c r="I8043" s="208"/>
      <c r="J8043" s="76"/>
      <c r="K8043" s="88"/>
      <c r="N8043" s="18"/>
      <c r="P8043" s="4">
        <v>166.0</v>
      </c>
      <c r="Q8043" s="4"/>
      <c r="R8043" s="4"/>
      <c r="S8043" s="21"/>
      <c r="T8043" s="21"/>
      <c r="V8043" s="89"/>
      <c r="Z8043" s="73"/>
      <c r="AA8043" s="73">
        <v>0.0</v>
      </c>
      <c r="AB8043" s="4"/>
      <c r="AC8043" s="74"/>
      <c r="AD8043" s="75"/>
      <c r="AE8043" s="75"/>
      <c r="AF8043" s="76"/>
      <c r="AJ8043" s="90"/>
      <c r="AK8043" s="18"/>
      <c r="AL8043" s="18"/>
      <c r="AM8043" s="209"/>
      <c r="AT8043" s="18"/>
      <c r="AU8043" s="91"/>
    </row>
    <row r="8044" ht="12.0" customHeight="1">
      <c r="A8044" s="97">
        <v>3502029.0</v>
      </c>
      <c r="B8044" s="92" t="s">
        <v>8108</v>
      </c>
      <c r="C8044" s="93"/>
      <c r="D8044" s="82">
        <v>333.04</v>
      </c>
      <c r="E8044" s="83" t="s">
        <v>245</v>
      </c>
      <c r="F8044" s="127">
        <f t="shared" si="690"/>
        <v>406.3088</v>
      </c>
      <c r="G8044" s="95" t="s">
        <v>246</v>
      </c>
      <c r="H8044" s="69"/>
      <c r="I8044" s="208"/>
      <c r="J8044" s="76"/>
      <c r="K8044" s="88"/>
      <c r="N8044" s="18"/>
      <c r="P8044" s="4">
        <v>166.0</v>
      </c>
      <c r="Q8044" s="4"/>
      <c r="R8044" s="4"/>
      <c r="S8044" s="21"/>
      <c r="T8044" s="21"/>
      <c r="V8044" s="89"/>
      <c r="Z8044" s="73"/>
      <c r="AA8044" s="73">
        <v>0.0</v>
      </c>
      <c r="AB8044" s="4"/>
      <c r="AC8044" s="74"/>
      <c r="AD8044" s="75"/>
      <c r="AE8044" s="75"/>
      <c r="AF8044" s="76"/>
      <c r="AJ8044" s="90"/>
      <c r="AK8044" s="18"/>
      <c r="AL8044" s="18"/>
      <c r="AM8044" s="209"/>
      <c r="AT8044" s="18"/>
      <c r="AU8044" s="91"/>
    </row>
    <row r="8045" ht="12.0" customHeight="1">
      <c r="A8045" s="97">
        <v>3502028.0</v>
      </c>
      <c r="B8045" s="92" t="s">
        <v>8109</v>
      </c>
      <c r="C8045" s="93"/>
      <c r="D8045" s="82">
        <v>437.13</v>
      </c>
      <c r="E8045" s="94"/>
      <c r="F8045" s="84">
        <f t="shared" si="690"/>
        <v>533.2986</v>
      </c>
      <c r="G8045" s="95" t="s">
        <v>246</v>
      </c>
      <c r="H8045" s="69"/>
      <c r="I8045" s="208"/>
      <c r="J8045" s="76"/>
      <c r="K8045" s="88"/>
      <c r="N8045" s="18"/>
      <c r="P8045" s="4">
        <v>166.0</v>
      </c>
      <c r="Q8045" s="4"/>
      <c r="R8045" s="4"/>
      <c r="S8045" s="21"/>
      <c r="T8045" s="21"/>
      <c r="V8045" s="89"/>
      <c r="Z8045" s="73"/>
      <c r="AA8045" s="73">
        <v>14.999508535106969</v>
      </c>
      <c r="AB8045" s="4"/>
      <c r="AC8045" s="74"/>
      <c r="AD8045" s="75"/>
      <c r="AE8045" s="75"/>
      <c r="AF8045" s="76"/>
      <c r="AJ8045" s="90"/>
      <c r="AK8045" s="18"/>
      <c r="AL8045" s="18"/>
      <c r="AT8045" s="18"/>
      <c r="AU8045" s="91"/>
    </row>
    <row r="8046" ht="12.0" customHeight="1">
      <c r="A8046" s="97">
        <v>3502026.0</v>
      </c>
      <c r="B8046" s="92" t="s">
        <v>8110</v>
      </c>
      <c r="C8046" s="93"/>
      <c r="D8046" s="82">
        <v>333.04</v>
      </c>
      <c r="E8046" s="83" t="s">
        <v>245</v>
      </c>
      <c r="F8046" s="127">
        <f t="shared" si="690"/>
        <v>406.3088</v>
      </c>
      <c r="G8046" s="95" t="s">
        <v>246</v>
      </c>
      <c r="H8046" s="69"/>
      <c r="I8046" s="208"/>
      <c r="J8046" s="76"/>
      <c r="K8046" s="88"/>
      <c r="N8046" s="18"/>
      <c r="P8046" s="4">
        <v>166.0</v>
      </c>
      <c r="Q8046" s="4"/>
      <c r="R8046" s="4"/>
      <c r="S8046" s="21"/>
      <c r="T8046" s="21"/>
      <c r="V8046" s="89"/>
      <c r="Z8046" s="73"/>
      <c r="AA8046" s="73">
        <v>0.0</v>
      </c>
      <c r="AB8046" s="4"/>
      <c r="AC8046" s="74"/>
      <c r="AD8046" s="75"/>
      <c r="AE8046" s="75"/>
      <c r="AF8046" s="76"/>
      <c r="AJ8046" s="90"/>
      <c r="AK8046" s="18"/>
      <c r="AL8046" s="18"/>
      <c r="AM8046" s="209"/>
      <c r="AT8046" s="18"/>
      <c r="AU8046" s="91"/>
    </row>
    <row r="8047" ht="12.0" customHeight="1">
      <c r="A8047" s="97">
        <v>3501042.0</v>
      </c>
      <c r="B8047" s="92" t="s">
        <v>8111</v>
      </c>
      <c r="C8047" s="93"/>
      <c r="D8047" s="82">
        <v>367.62</v>
      </c>
      <c r="E8047" s="83" t="s">
        <v>372</v>
      </c>
      <c r="F8047" s="127">
        <f t="shared" si="690"/>
        <v>448.4964</v>
      </c>
      <c r="G8047" s="95" t="s">
        <v>246</v>
      </c>
      <c r="H8047" s="69"/>
      <c r="I8047" s="208"/>
      <c r="J8047" s="76"/>
      <c r="K8047" s="88"/>
      <c r="N8047" s="18"/>
      <c r="P8047" s="4">
        <v>166.0</v>
      </c>
      <c r="Q8047" s="4"/>
      <c r="R8047" s="4"/>
      <c r="S8047" s="21"/>
      <c r="T8047" s="21"/>
      <c r="V8047" s="89"/>
      <c r="Z8047" s="73"/>
      <c r="AA8047" s="73">
        <v>0.0</v>
      </c>
      <c r="AB8047" s="4"/>
      <c r="AC8047" s="74"/>
      <c r="AD8047" s="75"/>
      <c r="AE8047" s="75"/>
      <c r="AF8047" s="76"/>
      <c r="AJ8047" s="90"/>
      <c r="AK8047" s="18"/>
      <c r="AL8047" s="18"/>
      <c r="AM8047" s="209"/>
      <c r="AT8047" s="18"/>
      <c r="AU8047" s="91"/>
    </row>
    <row r="8048" ht="12.0" customHeight="1">
      <c r="A8048" s="97"/>
      <c r="B8048" s="92" t="s">
        <v>8112</v>
      </c>
      <c r="C8048" s="93"/>
      <c r="D8048" s="82">
        <v>317.08</v>
      </c>
      <c r="E8048" s="94"/>
      <c r="F8048" s="84">
        <f t="shared" si="690"/>
        <v>386.8376</v>
      </c>
      <c r="G8048" s="95" t="s">
        <v>246</v>
      </c>
      <c r="H8048" s="69"/>
      <c r="I8048" s="208"/>
      <c r="J8048" s="76"/>
      <c r="K8048" s="88"/>
      <c r="N8048" s="18"/>
      <c r="P8048" s="4">
        <v>166.0</v>
      </c>
      <c r="Q8048" s="4"/>
      <c r="R8048" s="4"/>
      <c r="S8048" s="21"/>
      <c r="T8048" s="21"/>
      <c r="V8048" s="89"/>
      <c r="Z8048" s="73"/>
      <c r="AA8048" s="73">
        <v>0.0</v>
      </c>
      <c r="AB8048" s="4"/>
      <c r="AC8048" s="74"/>
      <c r="AD8048" s="75"/>
      <c r="AE8048" s="75"/>
      <c r="AF8048" s="76"/>
      <c r="AJ8048" s="90"/>
      <c r="AK8048" s="18"/>
      <c r="AL8048" s="18"/>
      <c r="AT8048" s="18"/>
      <c r="AU8048" s="91"/>
    </row>
    <row r="8049" ht="12.0" customHeight="1">
      <c r="A8049" s="97">
        <v>3501045.0</v>
      </c>
      <c r="B8049" s="92" t="s">
        <v>8113</v>
      </c>
      <c r="C8049" s="93"/>
      <c r="D8049" s="82">
        <v>367.62</v>
      </c>
      <c r="E8049" s="94"/>
      <c r="F8049" s="127">
        <f t="shared" si="690"/>
        <v>448.4964</v>
      </c>
      <c r="G8049" s="95" t="s">
        <v>246</v>
      </c>
      <c r="H8049" s="69"/>
      <c r="I8049" s="208"/>
      <c r="J8049" s="76"/>
      <c r="K8049" s="88"/>
      <c r="N8049" s="18"/>
      <c r="P8049" s="4">
        <v>166.0</v>
      </c>
      <c r="Q8049" s="4"/>
      <c r="R8049" s="4"/>
      <c r="S8049" s="21"/>
      <c r="T8049" s="21"/>
      <c r="V8049" s="89"/>
      <c r="Z8049" s="73"/>
      <c r="AA8049" s="73">
        <v>0.0</v>
      </c>
      <c r="AB8049" s="4"/>
      <c r="AC8049" s="74"/>
      <c r="AD8049" s="75"/>
      <c r="AE8049" s="75"/>
      <c r="AF8049" s="76"/>
      <c r="AJ8049" s="90"/>
      <c r="AK8049" s="18"/>
      <c r="AL8049" s="18"/>
      <c r="AM8049" s="209"/>
      <c r="AT8049" s="18"/>
      <c r="AU8049" s="91"/>
    </row>
    <row r="8050" ht="12.0" customHeight="1">
      <c r="A8050" s="97">
        <v>3501044.0</v>
      </c>
      <c r="B8050" s="92" t="s">
        <v>8114</v>
      </c>
      <c r="C8050" s="93"/>
      <c r="D8050" s="82">
        <v>367.62</v>
      </c>
      <c r="E8050" s="83" t="s">
        <v>372</v>
      </c>
      <c r="F8050" s="127">
        <f t="shared" si="690"/>
        <v>448.4964</v>
      </c>
      <c r="G8050" s="95" t="s">
        <v>246</v>
      </c>
      <c r="H8050" s="69"/>
      <c r="I8050" s="208"/>
      <c r="J8050" s="76"/>
      <c r="K8050" s="88"/>
      <c r="N8050" s="18"/>
      <c r="P8050" s="4">
        <v>166.0</v>
      </c>
      <c r="Q8050" s="4"/>
      <c r="R8050" s="4"/>
      <c r="S8050" s="21"/>
      <c r="T8050" s="21"/>
      <c r="V8050" s="89"/>
      <c r="Z8050" s="73"/>
      <c r="AA8050" s="73">
        <v>0.0</v>
      </c>
      <c r="AB8050" s="4"/>
      <c r="AC8050" s="74"/>
      <c r="AD8050" s="75"/>
      <c r="AE8050" s="75"/>
      <c r="AF8050" s="76"/>
      <c r="AJ8050" s="90"/>
      <c r="AK8050" s="18"/>
      <c r="AL8050" s="18"/>
      <c r="AM8050" s="209"/>
      <c r="AT8050" s="18"/>
      <c r="AU8050" s="91"/>
    </row>
    <row r="8051" ht="12.0" customHeight="1">
      <c r="A8051" s="97">
        <v>2701030.0</v>
      </c>
      <c r="B8051" s="92" t="s">
        <v>8115</v>
      </c>
      <c r="C8051" s="93"/>
      <c r="D8051" s="82">
        <v>170.31</v>
      </c>
      <c r="E8051" s="94" t="s">
        <v>372</v>
      </c>
      <c r="F8051" s="84">
        <f t="shared" si="690"/>
        <v>207.7782</v>
      </c>
      <c r="G8051" s="95" t="s">
        <v>246</v>
      </c>
      <c r="H8051" s="69"/>
      <c r="I8051" s="208"/>
      <c r="J8051" s="76"/>
      <c r="K8051" s="88"/>
      <c r="N8051" s="18"/>
      <c r="P8051" s="4">
        <v>166.0</v>
      </c>
      <c r="Q8051" s="4"/>
      <c r="R8051" s="4"/>
      <c r="S8051" s="21"/>
      <c r="T8051" s="21"/>
      <c r="V8051" s="89"/>
      <c r="Z8051" s="73"/>
      <c r="AA8051" s="73">
        <v>0.0</v>
      </c>
      <c r="AB8051" s="4"/>
      <c r="AC8051" s="74"/>
      <c r="AD8051" s="75"/>
      <c r="AE8051" s="75"/>
      <c r="AF8051" s="76"/>
      <c r="AJ8051" s="90"/>
      <c r="AK8051" s="18"/>
      <c r="AL8051" s="18"/>
      <c r="AT8051" s="18"/>
      <c r="AU8051" s="91"/>
    </row>
    <row r="8052" ht="12.0" customHeight="1">
      <c r="A8052" s="97">
        <v>3503045.0</v>
      </c>
      <c r="B8052" s="92" t="s">
        <v>8116</v>
      </c>
      <c r="C8052" s="93"/>
      <c r="D8052" s="82">
        <v>268.35</v>
      </c>
      <c r="E8052" s="83" t="s">
        <v>245</v>
      </c>
      <c r="F8052" s="127">
        <f t="shared" si="690"/>
        <v>327.387</v>
      </c>
      <c r="G8052" s="95" t="s">
        <v>246</v>
      </c>
      <c r="H8052" s="69"/>
      <c r="I8052" s="208"/>
      <c r="J8052" s="76"/>
      <c r="K8052" s="88"/>
      <c r="N8052" s="18"/>
      <c r="P8052" s="4">
        <v>166.0</v>
      </c>
      <c r="Q8052" s="4"/>
      <c r="R8052" s="4"/>
      <c r="S8052" s="21"/>
      <c r="T8052" s="21"/>
      <c r="V8052" s="89"/>
      <c r="Z8052" s="73"/>
      <c r="AA8052" s="73">
        <v>0.0</v>
      </c>
      <c r="AB8052" s="4"/>
      <c r="AC8052" s="74"/>
      <c r="AD8052" s="75"/>
      <c r="AE8052" s="75"/>
      <c r="AF8052" s="76"/>
      <c r="AJ8052" s="90"/>
      <c r="AK8052" s="18"/>
      <c r="AL8052" s="18"/>
      <c r="AM8052" s="209"/>
      <c r="AT8052" s="18"/>
      <c r="AU8052" s="91"/>
    </row>
    <row r="8053" ht="12.0" customHeight="1">
      <c r="A8053" s="115">
        <v>3401079.0</v>
      </c>
      <c r="B8053" s="92" t="s">
        <v>8158</v>
      </c>
      <c r="C8053" s="93"/>
      <c r="D8053" s="82">
        <v>820.05</v>
      </c>
      <c r="E8053" s="83" t="s">
        <v>245</v>
      </c>
      <c r="F8053" s="127">
        <f t="shared" si="690"/>
        <v>1000.461</v>
      </c>
      <c r="G8053" s="95" t="s">
        <v>246</v>
      </c>
      <c r="H8053" s="69"/>
      <c r="I8053" s="208"/>
      <c r="J8053" s="76"/>
      <c r="K8053" s="88"/>
      <c r="N8053" s="18"/>
      <c r="P8053" s="4">
        <v>165.0</v>
      </c>
      <c r="Q8053" s="4"/>
      <c r="R8053" s="4"/>
      <c r="S8053" s="21"/>
      <c r="T8053" s="21"/>
      <c r="V8053" s="89"/>
      <c r="Z8053" s="73"/>
      <c r="AA8053" s="73">
        <v>10.0</v>
      </c>
      <c r="AB8053" s="4"/>
      <c r="AC8053" s="74"/>
      <c r="AD8053" s="75"/>
      <c r="AE8053" s="75"/>
      <c r="AF8053" s="76"/>
      <c r="AJ8053" s="90"/>
      <c r="AK8053" s="18"/>
      <c r="AL8053" s="18"/>
      <c r="AT8053" s="18"/>
      <c r="AU8053" s="91"/>
    </row>
    <row r="8054" ht="12.0" customHeight="1">
      <c r="A8054" s="115">
        <v>3401080.0</v>
      </c>
      <c r="B8054" s="92" t="s">
        <v>8159</v>
      </c>
      <c r="C8054" s="93"/>
      <c r="D8054" s="82">
        <v>1033.73</v>
      </c>
      <c r="E8054" s="83" t="s">
        <v>245</v>
      </c>
      <c r="F8054" s="127">
        <f t="shared" si="690"/>
        <v>1261.1506</v>
      </c>
      <c r="G8054" s="95" t="s">
        <v>246</v>
      </c>
      <c r="H8054" s="69"/>
      <c r="I8054" s="208"/>
      <c r="J8054" s="76"/>
      <c r="K8054" s="88"/>
      <c r="N8054" s="18"/>
      <c r="P8054" s="4">
        <v>165.0</v>
      </c>
      <c r="Q8054" s="4"/>
      <c r="R8054" s="4"/>
      <c r="S8054" s="21"/>
      <c r="T8054" s="21"/>
      <c r="V8054" s="89"/>
      <c r="Z8054" s="73"/>
      <c r="AA8054" s="73">
        <v>10.0</v>
      </c>
      <c r="AB8054" s="4"/>
      <c r="AC8054" s="74"/>
      <c r="AD8054" s="75"/>
      <c r="AE8054" s="75"/>
      <c r="AF8054" s="76"/>
      <c r="AJ8054" s="90"/>
      <c r="AK8054" s="18"/>
      <c r="AL8054" s="18"/>
      <c r="AT8054" s="18"/>
      <c r="AU8054" s="91"/>
    </row>
    <row r="8055" ht="12.0" customHeight="1">
      <c r="A8055" s="97"/>
      <c r="B8055" s="92" t="s">
        <v>7896</v>
      </c>
      <c r="C8055" s="93"/>
      <c r="D8055" s="82"/>
      <c r="E8055" s="94"/>
      <c r="F8055" s="84"/>
      <c r="G8055" s="95" t="s">
        <v>246</v>
      </c>
      <c r="H8055" s="69"/>
      <c r="I8055" s="208"/>
      <c r="J8055" s="76"/>
      <c r="K8055" s="88"/>
      <c r="N8055" s="18"/>
      <c r="P8055" s="4"/>
      <c r="Q8055" s="4"/>
      <c r="R8055" s="4"/>
      <c r="S8055" s="21"/>
      <c r="T8055" s="21"/>
      <c r="V8055" s="89"/>
      <c r="Z8055" s="73"/>
      <c r="AA8055" s="73"/>
      <c r="AB8055" s="4"/>
      <c r="AC8055" s="74"/>
      <c r="AD8055" s="75"/>
      <c r="AE8055" s="75"/>
      <c r="AF8055" s="76"/>
      <c r="AJ8055" s="90"/>
      <c r="AK8055" s="18"/>
      <c r="AL8055" s="18"/>
      <c r="AT8055" s="18"/>
      <c r="AU8055" s="91"/>
    </row>
    <row r="8056" ht="12.0" customHeight="1">
      <c r="A8056" s="97">
        <v>2701038.0</v>
      </c>
      <c r="B8056" s="92" t="s">
        <v>8160</v>
      </c>
      <c r="C8056" s="93"/>
      <c r="D8056" s="82">
        <v>120.63</v>
      </c>
      <c r="E8056" s="94"/>
      <c r="F8056" s="84">
        <f t="shared" ref="F8056:F8058" si="691">D8056*1.22</f>
        <v>147.1686</v>
      </c>
      <c r="G8056" s="95" t="s">
        <v>246</v>
      </c>
      <c r="H8056" s="69"/>
      <c r="I8056" s="208"/>
      <c r="J8056" s="76"/>
      <c r="K8056" s="88"/>
      <c r="N8056" s="18"/>
      <c r="P8056" s="4">
        <v>166.0</v>
      </c>
      <c r="Q8056" s="4"/>
      <c r="R8056" s="4"/>
      <c r="S8056" s="21"/>
      <c r="T8056" s="21"/>
      <c r="V8056" s="89"/>
      <c r="Z8056" s="73"/>
      <c r="AA8056" s="73">
        <v>0.0</v>
      </c>
      <c r="AB8056" s="4"/>
      <c r="AC8056" s="74"/>
      <c r="AD8056" s="75"/>
      <c r="AE8056" s="75"/>
      <c r="AF8056" s="76"/>
      <c r="AJ8056" s="90"/>
      <c r="AK8056" s="18"/>
      <c r="AL8056" s="18"/>
      <c r="AT8056" s="18"/>
      <c r="AU8056" s="91"/>
    </row>
    <row r="8057" ht="12.0" customHeight="1">
      <c r="A8057" s="97">
        <v>3503038.0</v>
      </c>
      <c r="B8057" s="92" t="s">
        <v>8161</v>
      </c>
      <c r="C8057" s="93"/>
      <c r="D8057" s="82">
        <v>246.92</v>
      </c>
      <c r="E8057" s="83" t="s">
        <v>245</v>
      </c>
      <c r="F8057" s="127">
        <f t="shared" si="691"/>
        <v>301.2424</v>
      </c>
      <c r="G8057" s="95" t="s">
        <v>246</v>
      </c>
      <c r="H8057" s="69"/>
      <c r="I8057" s="208"/>
      <c r="J8057" s="76"/>
      <c r="K8057" s="88"/>
      <c r="N8057" s="18"/>
      <c r="P8057" s="4">
        <v>166.0</v>
      </c>
      <c r="Q8057" s="4"/>
      <c r="R8057" s="4"/>
      <c r="S8057" s="21"/>
      <c r="T8057" s="21"/>
      <c r="V8057" s="89"/>
      <c r="Z8057" s="73"/>
      <c r="AA8057" s="73">
        <v>0.0</v>
      </c>
      <c r="AB8057" s="4"/>
      <c r="AC8057" s="74"/>
      <c r="AD8057" s="75"/>
      <c r="AE8057" s="75"/>
      <c r="AF8057" s="76"/>
      <c r="AJ8057" s="90"/>
      <c r="AK8057" s="18"/>
      <c r="AL8057" s="18"/>
      <c r="AM8057" s="209"/>
      <c r="AT8057" s="18"/>
      <c r="AU8057" s="91"/>
    </row>
    <row r="8058" ht="12.0" customHeight="1">
      <c r="A8058" s="115">
        <v>3401081.0</v>
      </c>
      <c r="B8058" s="92" t="s">
        <v>8162</v>
      </c>
      <c r="C8058" s="93"/>
      <c r="D8058" s="82">
        <v>1024.1</v>
      </c>
      <c r="E8058" s="83" t="s">
        <v>245</v>
      </c>
      <c r="F8058" s="127">
        <f t="shared" si="691"/>
        <v>1249.402</v>
      </c>
      <c r="G8058" s="95" t="s">
        <v>246</v>
      </c>
      <c r="H8058" s="69"/>
      <c r="I8058" s="208"/>
      <c r="J8058" s="76"/>
      <c r="K8058" s="88"/>
      <c r="N8058" s="18"/>
      <c r="P8058" s="4">
        <v>165.0</v>
      </c>
      <c r="Q8058" s="4"/>
      <c r="R8058" s="4"/>
      <c r="S8058" s="21"/>
      <c r="T8058" s="21"/>
      <c r="V8058" s="89"/>
      <c r="Z8058" s="73"/>
      <c r="AA8058" s="73">
        <v>9.99994352228893</v>
      </c>
      <c r="AB8058" s="4"/>
      <c r="AC8058" s="74"/>
      <c r="AD8058" s="75"/>
      <c r="AE8058" s="75"/>
      <c r="AF8058" s="76"/>
      <c r="AJ8058" s="90"/>
      <c r="AK8058" s="18"/>
      <c r="AL8058" s="18"/>
      <c r="AT8058" s="18"/>
      <c r="AU8058" s="91"/>
    </row>
    <row r="8059" ht="12.0" customHeight="1">
      <c r="A8059" s="97"/>
      <c r="B8059" s="92" t="s">
        <v>7896</v>
      </c>
      <c r="C8059" s="93"/>
      <c r="D8059" s="82"/>
      <c r="E8059" s="94"/>
      <c r="F8059" s="84"/>
      <c r="G8059" s="95" t="s">
        <v>246</v>
      </c>
      <c r="H8059" s="69"/>
      <c r="I8059" s="208"/>
      <c r="J8059" s="76"/>
      <c r="K8059" s="88"/>
      <c r="N8059" s="18"/>
      <c r="P8059" s="4"/>
      <c r="Q8059" s="4"/>
      <c r="R8059" s="4"/>
      <c r="S8059" s="21"/>
      <c r="T8059" s="21"/>
      <c r="V8059" s="89"/>
      <c r="Z8059" s="73"/>
      <c r="AA8059" s="73"/>
      <c r="AB8059" s="4"/>
      <c r="AC8059" s="74"/>
      <c r="AD8059" s="75"/>
      <c r="AE8059" s="75"/>
      <c r="AF8059" s="76"/>
      <c r="AJ8059" s="90"/>
      <c r="AK8059" s="18"/>
      <c r="AL8059" s="18"/>
      <c r="AT8059" s="18"/>
      <c r="AU8059" s="91"/>
    </row>
    <row r="8060" ht="12.0" customHeight="1">
      <c r="A8060" s="97">
        <v>3503037.0</v>
      </c>
      <c r="B8060" s="92" t="s">
        <v>8163</v>
      </c>
      <c r="C8060" s="93"/>
      <c r="D8060" s="82">
        <v>208.82</v>
      </c>
      <c r="E8060" s="83" t="s">
        <v>245</v>
      </c>
      <c r="F8060" s="127">
        <f t="shared" ref="F8060:F8061" si="692">D8060*1.22</f>
        <v>254.7604</v>
      </c>
      <c r="G8060" s="95" t="s">
        <v>246</v>
      </c>
      <c r="H8060" s="69"/>
      <c r="I8060" s="208"/>
      <c r="J8060" s="76"/>
      <c r="K8060" s="88"/>
      <c r="N8060" s="18"/>
      <c r="P8060" s="4">
        <v>166.0</v>
      </c>
      <c r="Q8060" s="4"/>
      <c r="R8060" s="4"/>
      <c r="S8060" s="21"/>
      <c r="T8060" s="21"/>
      <c r="V8060" s="89"/>
      <c r="Z8060" s="73"/>
      <c r="AA8060" s="73">
        <v>0.0</v>
      </c>
      <c r="AB8060" s="4"/>
      <c r="AC8060" s="74"/>
      <c r="AD8060" s="75"/>
      <c r="AE8060" s="75"/>
      <c r="AF8060" s="76"/>
      <c r="AJ8060" s="90">
        <v>5905037.0</v>
      </c>
      <c r="AK8060" s="18"/>
      <c r="AL8060" s="18"/>
      <c r="AM8060" s="209"/>
      <c r="AT8060" s="18"/>
      <c r="AU8060" s="91"/>
    </row>
    <row r="8061" ht="12.0" customHeight="1">
      <c r="A8061" s="115">
        <v>3401082.0</v>
      </c>
      <c r="B8061" s="92" t="s">
        <v>8164</v>
      </c>
      <c r="C8061" s="93"/>
      <c r="D8061" s="82">
        <v>1024.1</v>
      </c>
      <c r="E8061" s="83" t="s">
        <v>245</v>
      </c>
      <c r="F8061" s="127">
        <f t="shared" si="692"/>
        <v>1249.402</v>
      </c>
      <c r="G8061" s="95" t="s">
        <v>246</v>
      </c>
      <c r="H8061" s="69"/>
      <c r="I8061" s="208"/>
      <c r="J8061" s="76"/>
      <c r="K8061" s="88"/>
      <c r="N8061" s="18"/>
      <c r="P8061" s="4">
        <v>165.0</v>
      </c>
      <c r="Q8061" s="4"/>
      <c r="R8061" s="4"/>
      <c r="S8061" s="21"/>
      <c r="T8061" s="21"/>
      <c r="V8061" s="89"/>
      <c r="Z8061" s="73"/>
      <c r="AA8061" s="73">
        <v>9.99994352228893</v>
      </c>
      <c r="AB8061" s="4"/>
      <c r="AC8061" s="74"/>
      <c r="AD8061" s="75"/>
      <c r="AE8061" s="75"/>
      <c r="AF8061" s="76"/>
      <c r="AJ8061" s="90"/>
      <c r="AK8061" s="18"/>
      <c r="AL8061" s="18"/>
      <c r="AT8061" s="18"/>
      <c r="AU8061" s="91"/>
    </row>
    <row r="8062" ht="12.0" customHeight="1">
      <c r="A8062" s="97"/>
      <c r="B8062" s="92" t="s">
        <v>7896</v>
      </c>
      <c r="C8062" s="93"/>
      <c r="D8062" s="82"/>
      <c r="E8062" s="94"/>
      <c r="F8062" s="84"/>
      <c r="G8062" s="95" t="s">
        <v>246</v>
      </c>
      <c r="H8062" s="69"/>
      <c r="I8062" s="208"/>
      <c r="J8062" s="76"/>
      <c r="K8062" s="88"/>
      <c r="N8062" s="18"/>
      <c r="P8062" s="4"/>
      <c r="Q8062" s="4"/>
      <c r="R8062" s="4"/>
      <c r="S8062" s="21"/>
      <c r="T8062" s="21"/>
      <c r="V8062" s="89"/>
      <c r="Z8062" s="73"/>
      <c r="AA8062" s="73"/>
      <c r="AB8062" s="4"/>
      <c r="AC8062" s="74"/>
      <c r="AD8062" s="75"/>
      <c r="AE8062" s="75"/>
      <c r="AF8062" s="76"/>
      <c r="AJ8062" s="90"/>
      <c r="AK8062" s="18"/>
      <c r="AL8062" s="18"/>
      <c r="AT8062" s="18"/>
      <c r="AU8062" s="91"/>
    </row>
    <row r="8063" ht="12.0" customHeight="1">
      <c r="A8063" s="97">
        <v>2701038.0</v>
      </c>
      <c r="B8063" s="92" t="s">
        <v>8160</v>
      </c>
      <c r="C8063" s="93"/>
      <c r="D8063" s="82">
        <v>120.63</v>
      </c>
      <c r="E8063" s="94"/>
      <c r="F8063" s="84">
        <f t="shared" ref="F8063:F8064" si="693">D8063*1.22</f>
        <v>147.1686</v>
      </c>
      <c r="G8063" s="95" t="s">
        <v>246</v>
      </c>
      <c r="H8063" s="69"/>
      <c r="I8063" s="208"/>
      <c r="J8063" s="76"/>
      <c r="K8063" s="88"/>
      <c r="N8063" s="18"/>
      <c r="P8063" s="4">
        <v>166.0</v>
      </c>
      <c r="Q8063" s="4"/>
      <c r="R8063" s="4"/>
      <c r="S8063" s="21"/>
      <c r="T8063" s="21"/>
      <c r="V8063" s="89"/>
      <c r="Z8063" s="73"/>
      <c r="AA8063" s="73">
        <v>0.0</v>
      </c>
      <c r="AB8063" s="4"/>
      <c r="AC8063" s="74"/>
      <c r="AD8063" s="75"/>
      <c r="AE8063" s="75"/>
      <c r="AF8063" s="76"/>
      <c r="AJ8063" s="90"/>
      <c r="AK8063" s="18"/>
      <c r="AL8063" s="18"/>
      <c r="AT8063" s="18"/>
      <c r="AU8063" s="91"/>
    </row>
    <row r="8064" ht="12.0" customHeight="1">
      <c r="A8064" s="109">
        <v>3503038.0</v>
      </c>
      <c r="B8064" s="92" t="s">
        <v>8161</v>
      </c>
      <c r="C8064" s="93"/>
      <c r="D8064" s="82">
        <v>246.92</v>
      </c>
      <c r="E8064" s="83" t="s">
        <v>245</v>
      </c>
      <c r="F8064" s="183">
        <f t="shared" si="693"/>
        <v>301.2424</v>
      </c>
      <c r="G8064" s="112" t="s">
        <v>246</v>
      </c>
      <c r="H8064" s="69"/>
      <c r="I8064" s="208"/>
      <c r="J8064" s="76"/>
      <c r="K8064" s="88"/>
      <c r="N8064" s="18"/>
      <c r="P8064" s="4">
        <v>166.0</v>
      </c>
      <c r="Q8064" s="4"/>
      <c r="R8064" s="4"/>
      <c r="S8064" s="21"/>
      <c r="T8064" s="21"/>
      <c r="V8064" s="89"/>
      <c r="Z8064" s="73"/>
      <c r="AA8064" s="73">
        <v>0.0</v>
      </c>
      <c r="AB8064" s="4"/>
      <c r="AC8064" s="74"/>
      <c r="AD8064" s="75"/>
      <c r="AE8064" s="75"/>
      <c r="AF8064" s="76"/>
      <c r="AJ8064" s="90"/>
      <c r="AK8064" s="18"/>
      <c r="AL8064" s="18"/>
      <c r="AM8064" s="209"/>
      <c r="AT8064" s="18"/>
      <c r="AU8064" s="91"/>
    </row>
    <row r="8065" ht="60.0" customHeight="1">
      <c r="A8065" s="62">
        <v>287.0</v>
      </c>
      <c r="B8065" s="113" t="s">
        <v>8165</v>
      </c>
      <c r="C8065" s="66"/>
      <c r="D8065" s="82"/>
      <c r="E8065" s="66"/>
      <c r="F8065" s="114"/>
      <c r="G8065" s="68"/>
      <c r="H8065" s="69"/>
      <c r="I8065" s="78"/>
      <c r="J8065" s="71"/>
      <c r="K8065" s="71"/>
      <c r="N8065" s="18"/>
      <c r="P8065" s="4">
        <v>166.0</v>
      </c>
      <c r="Q8065" s="4"/>
      <c r="R8065" s="5"/>
      <c r="S8065" s="21"/>
      <c r="T8065" s="21"/>
      <c r="V8065" s="72"/>
      <c r="Z8065" s="73"/>
      <c r="AA8065" s="73"/>
      <c r="AB8065" s="4"/>
      <c r="AC8065" s="74"/>
      <c r="AD8065" s="75"/>
      <c r="AE8065" s="75"/>
      <c r="AF8065" s="76"/>
      <c r="AJ8065" s="90"/>
      <c r="AK8065" s="18"/>
      <c r="AL8065" s="18"/>
      <c r="AT8065" s="18"/>
      <c r="AU8065" s="91"/>
    </row>
    <row r="8066" ht="12.0" customHeight="1">
      <c r="A8066" s="79">
        <v>2701063.0</v>
      </c>
      <c r="B8066" s="92" t="s">
        <v>8091</v>
      </c>
      <c r="C8066" s="93"/>
      <c r="D8066" s="82">
        <v>178.23</v>
      </c>
      <c r="E8066" s="83" t="s">
        <v>245</v>
      </c>
      <c r="F8066" s="84">
        <f t="shared" ref="F8066:F8327" si="694">D8066*1.22</f>
        <v>217.4406</v>
      </c>
      <c r="G8066" s="85" t="s">
        <v>246</v>
      </c>
      <c r="H8066" s="69"/>
      <c r="I8066" s="208"/>
      <c r="J8066" s="76"/>
      <c r="K8066" s="88"/>
      <c r="N8066" s="18"/>
      <c r="P8066" s="4">
        <v>166.0</v>
      </c>
      <c r="Q8066" s="4"/>
      <c r="R8066" s="4"/>
      <c r="S8066" s="21"/>
      <c r="T8066" s="21"/>
      <c r="V8066" s="89"/>
      <c r="Z8066" s="73"/>
      <c r="AA8066" s="73">
        <v>0.0</v>
      </c>
      <c r="AB8066" s="4"/>
      <c r="AC8066" s="74"/>
      <c r="AD8066" s="75"/>
      <c r="AE8066" s="75"/>
      <c r="AF8066" s="76"/>
      <c r="AJ8066" s="90"/>
      <c r="AK8066" s="18"/>
      <c r="AL8066" s="18"/>
      <c r="AT8066" s="18"/>
      <c r="AU8066" s="91"/>
    </row>
    <row r="8067" ht="12.0" customHeight="1">
      <c r="A8067" s="97">
        <v>2701050.0</v>
      </c>
      <c r="B8067" s="92" t="s">
        <v>8092</v>
      </c>
      <c r="C8067" s="93"/>
      <c r="D8067" s="82">
        <v>187.14</v>
      </c>
      <c r="E8067" s="94" t="s">
        <v>245</v>
      </c>
      <c r="F8067" s="84">
        <f t="shared" si="694"/>
        <v>228.3108</v>
      </c>
      <c r="G8067" s="95" t="s">
        <v>246</v>
      </c>
      <c r="H8067" s="69"/>
      <c r="I8067" s="208"/>
      <c r="J8067" s="76"/>
      <c r="K8067" s="88"/>
      <c r="N8067" s="18"/>
      <c r="P8067" s="4">
        <v>166.0</v>
      </c>
      <c r="Q8067" s="4"/>
      <c r="R8067" s="4"/>
      <c r="S8067" s="21"/>
      <c r="T8067" s="21"/>
      <c r="V8067" s="89"/>
      <c r="Z8067" s="73"/>
      <c r="AA8067" s="73">
        <v>0.0</v>
      </c>
      <c r="AB8067" s="4"/>
      <c r="AC8067" s="74"/>
      <c r="AD8067" s="75"/>
      <c r="AE8067" s="75"/>
      <c r="AF8067" s="76"/>
      <c r="AJ8067" s="90"/>
      <c r="AK8067" s="18"/>
      <c r="AL8067" s="18"/>
      <c r="AT8067" s="18"/>
      <c r="AU8067" s="91"/>
    </row>
    <row r="8068" ht="12.0" customHeight="1">
      <c r="A8068" s="97">
        <v>2701042.0</v>
      </c>
      <c r="B8068" s="92" t="s">
        <v>8093</v>
      </c>
      <c r="C8068" s="93"/>
      <c r="D8068" s="82">
        <v>187.14</v>
      </c>
      <c r="E8068" s="94" t="s">
        <v>245</v>
      </c>
      <c r="F8068" s="84">
        <f t="shared" si="694"/>
        <v>228.3108</v>
      </c>
      <c r="G8068" s="95" t="s">
        <v>246</v>
      </c>
      <c r="H8068" s="69"/>
      <c r="I8068" s="208"/>
      <c r="J8068" s="76"/>
      <c r="K8068" s="88"/>
      <c r="N8068" s="18"/>
      <c r="P8068" s="4">
        <v>166.0</v>
      </c>
      <c r="Q8068" s="4"/>
      <c r="R8068" s="4"/>
      <c r="S8068" s="21"/>
      <c r="T8068" s="21"/>
      <c r="V8068" s="89"/>
      <c r="Z8068" s="73"/>
      <c r="AA8068" s="73">
        <v>0.0</v>
      </c>
      <c r="AB8068" s="4"/>
      <c r="AC8068" s="74"/>
      <c r="AD8068" s="75"/>
      <c r="AE8068" s="75"/>
      <c r="AF8068" s="76"/>
      <c r="AJ8068" s="90"/>
      <c r="AK8068" s="18"/>
      <c r="AL8068" s="18"/>
      <c r="AT8068" s="18"/>
      <c r="AU8068" s="91"/>
    </row>
    <row r="8069" ht="12.0" customHeight="1">
      <c r="A8069" s="97">
        <v>2701011.0</v>
      </c>
      <c r="B8069" s="92" t="s">
        <v>8094</v>
      </c>
      <c r="C8069" s="93"/>
      <c r="D8069" s="82">
        <v>187.14</v>
      </c>
      <c r="E8069" s="94" t="s">
        <v>245</v>
      </c>
      <c r="F8069" s="84">
        <f t="shared" si="694"/>
        <v>228.3108</v>
      </c>
      <c r="G8069" s="95" t="s">
        <v>246</v>
      </c>
      <c r="H8069" s="69"/>
      <c r="I8069" s="208"/>
      <c r="J8069" s="76"/>
      <c r="K8069" s="88"/>
      <c r="N8069" s="18"/>
      <c r="P8069" s="4">
        <v>166.0</v>
      </c>
      <c r="Q8069" s="4"/>
      <c r="R8069" s="4"/>
      <c r="S8069" s="21"/>
      <c r="T8069" s="21"/>
      <c r="V8069" s="89"/>
      <c r="Z8069" s="73"/>
      <c r="AA8069" s="73">
        <v>0.0</v>
      </c>
      <c r="AB8069" s="4"/>
      <c r="AC8069" s="74"/>
      <c r="AD8069" s="75"/>
      <c r="AE8069" s="75"/>
      <c r="AF8069" s="76"/>
      <c r="AJ8069" s="90"/>
      <c r="AK8069" s="18"/>
      <c r="AL8069" s="18"/>
      <c r="AT8069" s="18"/>
      <c r="AU8069" s="91"/>
    </row>
    <row r="8070" ht="12.0" customHeight="1">
      <c r="A8070" s="97">
        <v>2701049.0</v>
      </c>
      <c r="B8070" s="92" t="s">
        <v>8095</v>
      </c>
      <c r="C8070" s="93"/>
      <c r="D8070" s="82">
        <v>187.14</v>
      </c>
      <c r="E8070" s="94" t="s">
        <v>245</v>
      </c>
      <c r="F8070" s="84">
        <f t="shared" si="694"/>
        <v>228.3108</v>
      </c>
      <c r="G8070" s="95" t="s">
        <v>246</v>
      </c>
      <c r="H8070" s="69"/>
      <c r="I8070" s="208"/>
      <c r="J8070" s="76"/>
      <c r="K8070" s="88"/>
      <c r="N8070" s="18"/>
      <c r="P8070" s="4">
        <v>166.0</v>
      </c>
      <c r="Q8070" s="4"/>
      <c r="R8070" s="4"/>
      <c r="S8070" s="21"/>
      <c r="T8070" s="21"/>
      <c r="V8070" s="89"/>
      <c r="Z8070" s="73"/>
      <c r="AA8070" s="73">
        <v>0.0</v>
      </c>
      <c r="AB8070" s="4"/>
      <c r="AC8070" s="74"/>
      <c r="AD8070" s="75"/>
      <c r="AE8070" s="75"/>
      <c r="AF8070" s="76"/>
      <c r="AJ8070" s="90"/>
      <c r="AK8070" s="18"/>
      <c r="AL8070" s="18"/>
      <c r="AT8070" s="18"/>
      <c r="AU8070" s="91"/>
    </row>
    <row r="8071" ht="12.0" customHeight="1">
      <c r="A8071" s="97">
        <v>2701007.0</v>
      </c>
      <c r="B8071" s="92" t="s">
        <v>8096</v>
      </c>
      <c r="C8071" s="93"/>
      <c r="D8071" s="82">
        <v>230.86</v>
      </c>
      <c r="E8071" s="94" t="s">
        <v>245</v>
      </c>
      <c r="F8071" s="84">
        <f t="shared" si="694"/>
        <v>281.6492</v>
      </c>
      <c r="G8071" s="95" t="s">
        <v>246</v>
      </c>
      <c r="H8071" s="69"/>
      <c r="I8071" s="208"/>
      <c r="J8071" s="76"/>
      <c r="K8071" s="88"/>
      <c r="N8071" s="18"/>
      <c r="P8071" s="4">
        <v>166.0</v>
      </c>
      <c r="Q8071" s="4"/>
      <c r="R8071" s="4"/>
      <c r="S8071" s="21"/>
      <c r="T8071" s="21"/>
      <c r="V8071" s="89"/>
      <c r="Z8071" s="73"/>
      <c r="AA8071" s="73">
        <v>0.0</v>
      </c>
      <c r="AB8071" s="4"/>
      <c r="AC8071" s="74"/>
      <c r="AD8071" s="75"/>
      <c r="AE8071" s="75"/>
      <c r="AF8071" s="76"/>
      <c r="AJ8071" s="90"/>
      <c r="AK8071" s="18"/>
      <c r="AL8071" s="18"/>
      <c r="AT8071" s="18"/>
      <c r="AU8071" s="91"/>
    </row>
    <row r="8072" ht="12.0" customHeight="1">
      <c r="A8072" s="97">
        <v>2701059.0</v>
      </c>
      <c r="B8072" s="92" t="s">
        <v>8097</v>
      </c>
      <c r="C8072" s="93"/>
      <c r="D8072" s="82">
        <v>187.14</v>
      </c>
      <c r="E8072" s="94" t="s">
        <v>372</v>
      </c>
      <c r="F8072" s="84">
        <f t="shared" si="694"/>
        <v>228.3108</v>
      </c>
      <c r="G8072" s="95" t="s">
        <v>246</v>
      </c>
      <c r="H8072" s="69"/>
      <c r="I8072" s="208"/>
      <c r="J8072" s="76"/>
      <c r="K8072" s="88"/>
      <c r="N8072" s="18"/>
      <c r="P8072" s="4">
        <v>166.0</v>
      </c>
      <c r="Q8072" s="4"/>
      <c r="R8072" s="4"/>
      <c r="S8072" s="21"/>
      <c r="T8072" s="21"/>
      <c r="V8072" s="89"/>
      <c r="Z8072" s="73"/>
      <c r="AA8072" s="73">
        <v>0.0</v>
      </c>
      <c r="AB8072" s="4"/>
      <c r="AC8072" s="74"/>
      <c r="AD8072" s="75"/>
      <c r="AE8072" s="75"/>
      <c r="AF8072" s="76"/>
      <c r="AJ8072" s="90"/>
      <c r="AK8072" s="18"/>
      <c r="AL8072" s="18"/>
      <c r="AT8072" s="18"/>
      <c r="AU8072" s="91"/>
    </row>
    <row r="8073" ht="12.0" customHeight="1">
      <c r="A8073" s="97">
        <v>3503046.0</v>
      </c>
      <c r="B8073" s="92" t="s">
        <v>8098</v>
      </c>
      <c r="C8073" s="93"/>
      <c r="D8073" s="82">
        <v>268.35</v>
      </c>
      <c r="E8073" s="83" t="s">
        <v>245</v>
      </c>
      <c r="F8073" s="127">
        <f t="shared" si="694"/>
        <v>327.387</v>
      </c>
      <c r="G8073" s="95" t="s">
        <v>246</v>
      </c>
      <c r="H8073" s="69"/>
      <c r="I8073" s="208"/>
      <c r="J8073" s="76"/>
      <c r="K8073" s="88"/>
      <c r="N8073" s="18"/>
      <c r="P8073" s="4">
        <v>166.0</v>
      </c>
      <c r="Q8073" s="4"/>
      <c r="R8073" s="4"/>
      <c r="S8073" s="21"/>
      <c r="T8073" s="21"/>
      <c r="V8073" s="89"/>
      <c r="Z8073" s="73"/>
      <c r="AA8073" s="73">
        <v>0.0</v>
      </c>
      <c r="AB8073" s="4"/>
      <c r="AC8073" s="74"/>
      <c r="AD8073" s="75"/>
      <c r="AE8073" s="75"/>
      <c r="AF8073" s="76"/>
      <c r="AJ8073" s="90"/>
      <c r="AK8073" s="18"/>
      <c r="AL8073" s="18"/>
      <c r="AM8073" s="209"/>
      <c r="AT8073" s="18"/>
      <c r="AU8073" s="91"/>
    </row>
    <row r="8074" ht="12.0" customHeight="1">
      <c r="A8074" s="97">
        <v>3503047.0</v>
      </c>
      <c r="B8074" s="92" t="s">
        <v>8099</v>
      </c>
      <c r="C8074" s="93"/>
      <c r="D8074" s="82">
        <v>268.35</v>
      </c>
      <c r="E8074" s="83" t="s">
        <v>245</v>
      </c>
      <c r="F8074" s="127">
        <f t="shared" si="694"/>
        <v>327.387</v>
      </c>
      <c r="G8074" s="95" t="s">
        <v>246</v>
      </c>
      <c r="H8074" s="69"/>
      <c r="I8074" s="208"/>
      <c r="J8074" s="76"/>
      <c r="K8074" s="88"/>
      <c r="N8074" s="18"/>
      <c r="P8074" s="4">
        <v>166.0</v>
      </c>
      <c r="Q8074" s="4"/>
      <c r="R8074" s="4"/>
      <c r="S8074" s="21"/>
      <c r="T8074" s="21"/>
      <c r="V8074" s="89"/>
      <c r="Z8074" s="73"/>
      <c r="AA8074" s="73">
        <v>0.0</v>
      </c>
      <c r="AB8074" s="4"/>
      <c r="AC8074" s="74"/>
      <c r="AD8074" s="75"/>
      <c r="AE8074" s="75"/>
      <c r="AF8074" s="76"/>
      <c r="AJ8074" s="90"/>
      <c r="AK8074" s="18"/>
      <c r="AL8074" s="18"/>
      <c r="AM8074" s="209"/>
      <c r="AT8074" s="18"/>
      <c r="AU8074" s="91"/>
    </row>
    <row r="8075" ht="12.0" customHeight="1">
      <c r="A8075" s="97">
        <v>3503048.0</v>
      </c>
      <c r="B8075" s="92" t="s">
        <v>8100</v>
      </c>
      <c r="C8075" s="93"/>
      <c r="D8075" s="82">
        <v>268.35</v>
      </c>
      <c r="E8075" s="83" t="s">
        <v>245</v>
      </c>
      <c r="F8075" s="127">
        <f t="shared" si="694"/>
        <v>327.387</v>
      </c>
      <c r="G8075" s="95" t="s">
        <v>246</v>
      </c>
      <c r="H8075" s="69"/>
      <c r="I8075" s="208"/>
      <c r="J8075" s="76"/>
      <c r="K8075" s="88"/>
      <c r="N8075" s="18"/>
      <c r="P8075" s="4">
        <v>166.0</v>
      </c>
      <c r="Q8075" s="4"/>
      <c r="R8075" s="4"/>
      <c r="S8075" s="21"/>
      <c r="T8075" s="21"/>
      <c r="V8075" s="89"/>
      <c r="Z8075" s="73"/>
      <c r="AA8075" s="73">
        <v>0.0</v>
      </c>
      <c r="AB8075" s="4"/>
      <c r="AC8075" s="74"/>
      <c r="AD8075" s="75"/>
      <c r="AE8075" s="75"/>
      <c r="AF8075" s="76"/>
      <c r="AJ8075" s="90"/>
      <c r="AK8075" s="18"/>
      <c r="AL8075" s="18"/>
      <c r="AM8075" s="209"/>
      <c r="AT8075" s="18"/>
      <c r="AU8075" s="91"/>
    </row>
    <row r="8076" ht="12.0" customHeight="1">
      <c r="A8076" s="97">
        <v>3503049.0</v>
      </c>
      <c r="B8076" s="92" t="s">
        <v>8101</v>
      </c>
      <c r="C8076" s="93"/>
      <c r="D8076" s="82">
        <v>268.35</v>
      </c>
      <c r="E8076" s="83" t="s">
        <v>245</v>
      </c>
      <c r="F8076" s="127">
        <f t="shared" si="694"/>
        <v>327.387</v>
      </c>
      <c r="G8076" s="95" t="s">
        <v>246</v>
      </c>
      <c r="H8076" s="69"/>
      <c r="I8076" s="208"/>
      <c r="J8076" s="76"/>
      <c r="K8076" s="88"/>
      <c r="N8076" s="18"/>
      <c r="P8076" s="4">
        <v>166.0</v>
      </c>
      <c r="Q8076" s="4"/>
      <c r="R8076" s="4"/>
      <c r="S8076" s="21"/>
      <c r="T8076" s="21"/>
      <c r="V8076" s="89"/>
      <c r="Z8076" s="73"/>
      <c r="AA8076" s="73">
        <v>0.0</v>
      </c>
      <c r="AB8076" s="4"/>
      <c r="AC8076" s="74"/>
      <c r="AD8076" s="75"/>
      <c r="AE8076" s="75"/>
      <c r="AF8076" s="76"/>
      <c r="AJ8076" s="90"/>
      <c r="AK8076" s="18"/>
      <c r="AL8076" s="18"/>
      <c r="AM8076" s="209"/>
      <c r="AT8076" s="18"/>
      <c r="AU8076" s="91"/>
    </row>
    <row r="8077" ht="12.0" customHeight="1">
      <c r="A8077" s="97">
        <v>3503050.0</v>
      </c>
      <c r="B8077" s="92" t="s">
        <v>8102</v>
      </c>
      <c r="C8077" s="93"/>
      <c r="D8077" s="82">
        <v>268.35</v>
      </c>
      <c r="E8077" s="83" t="s">
        <v>245</v>
      </c>
      <c r="F8077" s="127">
        <f t="shared" si="694"/>
        <v>327.387</v>
      </c>
      <c r="G8077" s="95" t="s">
        <v>246</v>
      </c>
      <c r="H8077" s="69"/>
      <c r="I8077" s="208"/>
      <c r="J8077" s="76"/>
      <c r="K8077" s="88"/>
      <c r="N8077" s="18"/>
      <c r="P8077" s="4">
        <v>166.0</v>
      </c>
      <c r="Q8077" s="4"/>
      <c r="R8077" s="4"/>
      <c r="S8077" s="21"/>
      <c r="T8077" s="21"/>
      <c r="V8077" s="89"/>
      <c r="Z8077" s="73"/>
      <c r="AA8077" s="73">
        <v>0.0</v>
      </c>
      <c r="AB8077" s="4"/>
      <c r="AC8077" s="74"/>
      <c r="AD8077" s="75"/>
      <c r="AE8077" s="75"/>
      <c r="AF8077" s="76"/>
      <c r="AJ8077" s="90"/>
      <c r="AK8077" s="18"/>
      <c r="AL8077" s="18"/>
      <c r="AM8077" s="209"/>
      <c r="AT8077" s="18"/>
      <c r="AU8077" s="91"/>
    </row>
    <row r="8078" ht="12.0" customHeight="1">
      <c r="A8078" s="97">
        <v>3503051.0</v>
      </c>
      <c r="B8078" s="92" t="s">
        <v>8103</v>
      </c>
      <c r="C8078" s="93"/>
      <c r="D8078" s="82">
        <v>268.35</v>
      </c>
      <c r="E8078" s="83" t="s">
        <v>245</v>
      </c>
      <c r="F8078" s="127">
        <f t="shared" si="694"/>
        <v>327.387</v>
      </c>
      <c r="G8078" s="95" t="s">
        <v>246</v>
      </c>
      <c r="H8078" s="69"/>
      <c r="I8078" s="208"/>
      <c r="J8078" s="76"/>
      <c r="K8078" s="88"/>
      <c r="N8078" s="18"/>
      <c r="P8078" s="4">
        <v>166.0</v>
      </c>
      <c r="Q8078" s="4"/>
      <c r="R8078" s="4"/>
      <c r="S8078" s="21"/>
      <c r="T8078" s="21"/>
      <c r="V8078" s="89"/>
      <c r="Z8078" s="73"/>
      <c r="AA8078" s="73">
        <v>0.0</v>
      </c>
      <c r="AB8078" s="4"/>
      <c r="AC8078" s="74"/>
      <c r="AD8078" s="75"/>
      <c r="AE8078" s="75"/>
      <c r="AF8078" s="76"/>
      <c r="AJ8078" s="90"/>
      <c r="AK8078" s="18"/>
      <c r="AL8078" s="18"/>
      <c r="AM8078" s="209"/>
      <c r="AT8078" s="18"/>
      <c r="AU8078" s="91"/>
    </row>
    <row r="8079" ht="12.0" customHeight="1">
      <c r="A8079" s="97">
        <v>3503052.0</v>
      </c>
      <c r="B8079" s="92" t="s">
        <v>8104</v>
      </c>
      <c r="C8079" s="93"/>
      <c r="D8079" s="82">
        <v>268.35</v>
      </c>
      <c r="E8079" s="83" t="s">
        <v>245</v>
      </c>
      <c r="F8079" s="127">
        <f t="shared" si="694"/>
        <v>327.387</v>
      </c>
      <c r="G8079" s="95" t="s">
        <v>246</v>
      </c>
      <c r="H8079" s="69"/>
      <c r="I8079" s="208"/>
      <c r="J8079" s="76"/>
      <c r="K8079" s="88"/>
      <c r="N8079" s="18"/>
      <c r="P8079" s="4">
        <v>166.0</v>
      </c>
      <c r="Q8079" s="4"/>
      <c r="R8079" s="4"/>
      <c r="S8079" s="21"/>
      <c r="T8079" s="21"/>
      <c r="V8079" s="89"/>
      <c r="Z8079" s="73"/>
      <c r="AA8079" s="73">
        <v>0.0</v>
      </c>
      <c r="AB8079" s="4"/>
      <c r="AC8079" s="74"/>
      <c r="AD8079" s="75"/>
      <c r="AE8079" s="75"/>
      <c r="AF8079" s="76"/>
      <c r="AJ8079" s="90"/>
      <c r="AK8079" s="18"/>
      <c r="AL8079" s="18"/>
      <c r="AM8079" s="209"/>
      <c r="AT8079" s="18"/>
      <c r="AU8079" s="91"/>
    </row>
    <row r="8080" ht="12.0" customHeight="1">
      <c r="A8080" s="97">
        <v>3503054.0</v>
      </c>
      <c r="B8080" s="92" t="s">
        <v>8105</v>
      </c>
      <c r="C8080" s="93"/>
      <c r="D8080" s="82">
        <v>268.35</v>
      </c>
      <c r="E8080" s="83" t="s">
        <v>245</v>
      </c>
      <c r="F8080" s="127">
        <f t="shared" si="694"/>
        <v>327.387</v>
      </c>
      <c r="G8080" s="95" t="s">
        <v>246</v>
      </c>
      <c r="H8080" s="69"/>
      <c r="I8080" s="208"/>
      <c r="J8080" s="76"/>
      <c r="K8080" s="88"/>
      <c r="N8080" s="18"/>
      <c r="P8080" s="4">
        <v>166.0</v>
      </c>
      <c r="Q8080" s="4"/>
      <c r="R8080" s="4"/>
      <c r="S8080" s="21"/>
      <c r="T8080" s="21"/>
      <c r="V8080" s="89"/>
      <c r="Z8080" s="73"/>
      <c r="AA8080" s="73">
        <v>0.0</v>
      </c>
      <c r="AB8080" s="4"/>
      <c r="AC8080" s="74"/>
      <c r="AD8080" s="75"/>
      <c r="AE8080" s="75"/>
      <c r="AF8080" s="76"/>
      <c r="AJ8080" s="90"/>
      <c r="AK8080" s="18"/>
      <c r="AL8080" s="18"/>
      <c r="AM8080" s="209"/>
      <c r="AT8080" s="18"/>
      <c r="AU8080" s="91"/>
    </row>
    <row r="8081" ht="12.0" customHeight="1">
      <c r="A8081" s="97">
        <v>3502025.0</v>
      </c>
      <c r="B8081" s="92" t="s">
        <v>8106</v>
      </c>
      <c r="C8081" s="93"/>
      <c r="D8081" s="82">
        <v>333.04</v>
      </c>
      <c r="E8081" s="83" t="s">
        <v>245</v>
      </c>
      <c r="F8081" s="127">
        <f t="shared" si="694"/>
        <v>406.3088</v>
      </c>
      <c r="G8081" s="95" t="s">
        <v>246</v>
      </c>
      <c r="H8081" s="69"/>
      <c r="I8081" s="208"/>
      <c r="J8081" s="76"/>
      <c r="K8081" s="88"/>
      <c r="N8081" s="18"/>
      <c r="P8081" s="4">
        <v>166.0</v>
      </c>
      <c r="Q8081" s="4"/>
      <c r="R8081" s="4"/>
      <c r="S8081" s="21"/>
      <c r="T8081" s="21"/>
      <c r="V8081" s="89"/>
      <c r="Z8081" s="73"/>
      <c r="AA8081" s="73">
        <v>0.0</v>
      </c>
      <c r="AB8081" s="4"/>
      <c r="AC8081" s="74"/>
      <c r="AD8081" s="75"/>
      <c r="AE8081" s="75"/>
      <c r="AF8081" s="76"/>
      <c r="AJ8081" s="90"/>
      <c r="AK8081" s="18"/>
      <c r="AL8081" s="18"/>
      <c r="AM8081" s="209"/>
      <c r="AT8081" s="18"/>
      <c r="AU8081" s="91"/>
    </row>
    <row r="8082" ht="12.0" customHeight="1">
      <c r="A8082" s="97">
        <v>3502027.0</v>
      </c>
      <c r="B8082" s="92" t="s">
        <v>8107</v>
      </c>
      <c r="C8082" s="93"/>
      <c r="D8082" s="82">
        <v>333.04</v>
      </c>
      <c r="E8082" s="83" t="s">
        <v>245</v>
      </c>
      <c r="F8082" s="127">
        <f t="shared" si="694"/>
        <v>406.3088</v>
      </c>
      <c r="G8082" s="95" t="s">
        <v>246</v>
      </c>
      <c r="H8082" s="69"/>
      <c r="I8082" s="208"/>
      <c r="J8082" s="76"/>
      <c r="K8082" s="88"/>
      <c r="N8082" s="18"/>
      <c r="P8082" s="4">
        <v>166.0</v>
      </c>
      <c r="Q8082" s="4"/>
      <c r="R8082" s="4"/>
      <c r="S8082" s="21"/>
      <c r="T8082" s="21"/>
      <c r="V8082" s="89"/>
      <c r="Z8082" s="73"/>
      <c r="AA8082" s="73">
        <v>0.0</v>
      </c>
      <c r="AB8082" s="4"/>
      <c r="AC8082" s="74"/>
      <c r="AD8082" s="75"/>
      <c r="AE8082" s="75"/>
      <c r="AF8082" s="76"/>
      <c r="AJ8082" s="90"/>
      <c r="AK8082" s="18"/>
      <c r="AL8082" s="18"/>
      <c r="AM8082" s="209"/>
      <c r="AT8082" s="18"/>
      <c r="AU8082" s="91"/>
    </row>
    <row r="8083" ht="12.0" customHeight="1">
      <c r="A8083" s="97">
        <v>3502029.0</v>
      </c>
      <c r="B8083" s="92" t="s">
        <v>8108</v>
      </c>
      <c r="C8083" s="93"/>
      <c r="D8083" s="82">
        <v>333.04</v>
      </c>
      <c r="E8083" s="83" t="s">
        <v>245</v>
      </c>
      <c r="F8083" s="127">
        <f t="shared" si="694"/>
        <v>406.3088</v>
      </c>
      <c r="G8083" s="95" t="s">
        <v>246</v>
      </c>
      <c r="H8083" s="69"/>
      <c r="I8083" s="208"/>
      <c r="J8083" s="76"/>
      <c r="K8083" s="88"/>
      <c r="N8083" s="18"/>
      <c r="P8083" s="4">
        <v>166.0</v>
      </c>
      <c r="Q8083" s="4"/>
      <c r="R8083" s="4"/>
      <c r="S8083" s="21"/>
      <c r="T8083" s="21"/>
      <c r="V8083" s="89"/>
      <c r="Z8083" s="73"/>
      <c r="AA8083" s="73">
        <v>0.0</v>
      </c>
      <c r="AB8083" s="4"/>
      <c r="AC8083" s="74"/>
      <c r="AD8083" s="75"/>
      <c r="AE8083" s="75"/>
      <c r="AF8083" s="76"/>
      <c r="AJ8083" s="90"/>
      <c r="AK8083" s="18"/>
      <c r="AL8083" s="18"/>
      <c r="AM8083" s="209"/>
      <c r="AT8083" s="18"/>
      <c r="AU8083" s="91"/>
    </row>
    <row r="8084" ht="12.0" customHeight="1">
      <c r="A8084" s="97">
        <v>3502028.0</v>
      </c>
      <c r="B8084" s="92" t="s">
        <v>8109</v>
      </c>
      <c r="C8084" s="93"/>
      <c r="D8084" s="82">
        <v>437.13</v>
      </c>
      <c r="E8084" s="94"/>
      <c r="F8084" s="84">
        <f t="shared" si="694"/>
        <v>533.2986</v>
      </c>
      <c r="G8084" s="95" t="s">
        <v>246</v>
      </c>
      <c r="H8084" s="69"/>
      <c r="I8084" s="208"/>
      <c r="J8084" s="76"/>
      <c r="K8084" s="88"/>
      <c r="N8084" s="18"/>
      <c r="P8084" s="4">
        <v>166.0</v>
      </c>
      <c r="Q8084" s="4"/>
      <c r="R8084" s="4"/>
      <c r="S8084" s="21"/>
      <c r="T8084" s="21"/>
      <c r="V8084" s="89"/>
      <c r="Z8084" s="73"/>
      <c r="AA8084" s="73">
        <v>14.999508535106969</v>
      </c>
      <c r="AB8084" s="4"/>
      <c r="AC8084" s="74"/>
      <c r="AD8084" s="75"/>
      <c r="AE8084" s="75"/>
      <c r="AF8084" s="76"/>
      <c r="AJ8084" s="90"/>
      <c r="AK8084" s="18"/>
      <c r="AL8084" s="18"/>
      <c r="AT8084" s="18"/>
      <c r="AU8084" s="91"/>
    </row>
    <row r="8085" ht="12.0" customHeight="1">
      <c r="A8085" s="97">
        <v>3502026.0</v>
      </c>
      <c r="B8085" s="92" t="s">
        <v>8110</v>
      </c>
      <c r="C8085" s="93"/>
      <c r="D8085" s="82">
        <v>333.04</v>
      </c>
      <c r="E8085" s="83" t="s">
        <v>245</v>
      </c>
      <c r="F8085" s="127">
        <f t="shared" si="694"/>
        <v>406.3088</v>
      </c>
      <c r="G8085" s="95" t="s">
        <v>246</v>
      </c>
      <c r="H8085" s="69"/>
      <c r="I8085" s="208"/>
      <c r="J8085" s="76"/>
      <c r="K8085" s="88"/>
      <c r="N8085" s="18"/>
      <c r="P8085" s="4">
        <v>166.0</v>
      </c>
      <c r="Q8085" s="4"/>
      <c r="R8085" s="4"/>
      <c r="S8085" s="21"/>
      <c r="T8085" s="21"/>
      <c r="V8085" s="89"/>
      <c r="Z8085" s="73"/>
      <c r="AA8085" s="73">
        <v>0.0</v>
      </c>
      <c r="AB8085" s="4"/>
      <c r="AC8085" s="74"/>
      <c r="AD8085" s="75"/>
      <c r="AE8085" s="75"/>
      <c r="AF8085" s="76"/>
      <c r="AJ8085" s="90"/>
      <c r="AK8085" s="18"/>
      <c r="AL8085" s="18"/>
      <c r="AM8085" s="209"/>
      <c r="AT8085" s="18"/>
      <c r="AU8085" s="91"/>
    </row>
    <row r="8086" ht="12.0" customHeight="1">
      <c r="A8086" s="97">
        <v>3501042.0</v>
      </c>
      <c r="B8086" s="92" t="s">
        <v>8111</v>
      </c>
      <c r="C8086" s="93"/>
      <c r="D8086" s="82">
        <v>367.62</v>
      </c>
      <c r="E8086" s="83" t="s">
        <v>372</v>
      </c>
      <c r="F8086" s="127">
        <f t="shared" si="694"/>
        <v>448.4964</v>
      </c>
      <c r="G8086" s="95" t="s">
        <v>246</v>
      </c>
      <c r="H8086" s="69"/>
      <c r="I8086" s="208"/>
      <c r="J8086" s="76"/>
      <c r="K8086" s="88"/>
      <c r="N8086" s="18"/>
      <c r="P8086" s="4">
        <v>166.0</v>
      </c>
      <c r="Q8086" s="4"/>
      <c r="R8086" s="4"/>
      <c r="S8086" s="21"/>
      <c r="T8086" s="21"/>
      <c r="V8086" s="89"/>
      <c r="Z8086" s="73"/>
      <c r="AA8086" s="73">
        <v>0.0</v>
      </c>
      <c r="AB8086" s="4"/>
      <c r="AC8086" s="74"/>
      <c r="AD8086" s="75"/>
      <c r="AE8086" s="75"/>
      <c r="AF8086" s="76"/>
      <c r="AJ8086" s="90"/>
      <c r="AK8086" s="18"/>
      <c r="AL8086" s="18"/>
      <c r="AM8086" s="209"/>
      <c r="AT8086" s="18"/>
      <c r="AU8086" s="91"/>
    </row>
    <row r="8087" ht="12.0" customHeight="1">
      <c r="A8087" s="97">
        <v>3501043.0</v>
      </c>
      <c r="B8087" s="92" t="s">
        <v>8166</v>
      </c>
      <c r="C8087" s="93"/>
      <c r="D8087" s="82">
        <v>367.62</v>
      </c>
      <c r="E8087" s="83" t="s">
        <v>245</v>
      </c>
      <c r="F8087" s="127">
        <f t="shared" si="694"/>
        <v>448.4964</v>
      </c>
      <c r="G8087" s="95" t="s">
        <v>246</v>
      </c>
      <c r="H8087" s="69"/>
      <c r="I8087" s="208"/>
      <c r="J8087" s="76"/>
      <c r="K8087" s="88"/>
      <c r="N8087" s="18"/>
      <c r="P8087" s="4">
        <v>166.0</v>
      </c>
      <c r="Q8087" s="4"/>
      <c r="R8087" s="4"/>
      <c r="S8087" s="21"/>
      <c r="T8087" s="21"/>
      <c r="V8087" s="89"/>
      <c r="Z8087" s="73"/>
      <c r="AA8087" s="73">
        <v>0.0</v>
      </c>
      <c r="AB8087" s="4"/>
      <c r="AC8087" s="74"/>
      <c r="AD8087" s="75"/>
      <c r="AE8087" s="75"/>
      <c r="AF8087" s="76"/>
      <c r="AJ8087" s="90"/>
      <c r="AK8087" s="18"/>
      <c r="AL8087" s="18"/>
      <c r="AM8087" s="209"/>
      <c r="AT8087" s="18"/>
      <c r="AU8087" s="91"/>
    </row>
    <row r="8088" ht="12.0" customHeight="1">
      <c r="A8088" s="97">
        <v>3501045.0</v>
      </c>
      <c r="B8088" s="92" t="s">
        <v>8113</v>
      </c>
      <c r="C8088" s="93"/>
      <c r="D8088" s="82">
        <v>367.62</v>
      </c>
      <c r="E8088" s="94"/>
      <c r="F8088" s="127">
        <f t="shared" si="694"/>
        <v>448.4964</v>
      </c>
      <c r="G8088" s="95" t="s">
        <v>246</v>
      </c>
      <c r="H8088" s="69"/>
      <c r="I8088" s="208"/>
      <c r="J8088" s="76"/>
      <c r="K8088" s="88"/>
      <c r="N8088" s="18"/>
      <c r="P8088" s="4">
        <v>166.0</v>
      </c>
      <c r="Q8088" s="4"/>
      <c r="R8088" s="4"/>
      <c r="S8088" s="21"/>
      <c r="T8088" s="21"/>
      <c r="V8088" s="89"/>
      <c r="Z8088" s="73"/>
      <c r="AA8088" s="73">
        <v>0.0</v>
      </c>
      <c r="AB8088" s="4"/>
      <c r="AC8088" s="74"/>
      <c r="AD8088" s="75"/>
      <c r="AE8088" s="75"/>
      <c r="AF8088" s="76"/>
      <c r="AJ8088" s="90"/>
      <c r="AK8088" s="18"/>
      <c r="AL8088" s="18"/>
      <c r="AM8088" s="209"/>
      <c r="AT8088" s="18"/>
      <c r="AU8088" s="91"/>
    </row>
    <row r="8089" ht="12.0" customHeight="1">
      <c r="A8089" s="97">
        <v>3501044.0</v>
      </c>
      <c r="B8089" s="92" t="s">
        <v>8114</v>
      </c>
      <c r="C8089" s="93"/>
      <c r="D8089" s="82">
        <v>367.62</v>
      </c>
      <c r="E8089" s="83" t="s">
        <v>372</v>
      </c>
      <c r="F8089" s="127">
        <f t="shared" si="694"/>
        <v>448.4964</v>
      </c>
      <c r="G8089" s="95" t="s">
        <v>246</v>
      </c>
      <c r="H8089" s="69"/>
      <c r="I8089" s="208"/>
      <c r="J8089" s="76"/>
      <c r="K8089" s="88"/>
      <c r="N8089" s="18"/>
      <c r="P8089" s="4">
        <v>166.0</v>
      </c>
      <c r="Q8089" s="4"/>
      <c r="R8089" s="4"/>
      <c r="S8089" s="21"/>
      <c r="T8089" s="21"/>
      <c r="V8089" s="89"/>
      <c r="Z8089" s="73"/>
      <c r="AA8089" s="73">
        <v>0.0</v>
      </c>
      <c r="AB8089" s="4"/>
      <c r="AC8089" s="74"/>
      <c r="AD8089" s="75"/>
      <c r="AE8089" s="75"/>
      <c r="AF8089" s="76"/>
      <c r="AJ8089" s="90"/>
      <c r="AK8089" s="18"/>
      <c r="AL8089" s="18"/>
      <c r="AM8089" s="209"/>
      <c r="AT8089" s="18"/>
      <c r="AU8089" s="91"/>
    </row>
    <row r="8090" ht="12.0" customHeight="1">
      <c r="A8090" s="97">
        <v>3503044.0</v>
      </c>
      <c r="B8090" s="92" t="s">
        <v>8167</v>
      </c>
      <c r="C8090" s="93"/>
      <c r="D8090" s="82">
        <v>268.35</v>
      </c>
      <c r="E8090" s="83" t="s">
        <v>245</v>
      </c>
      <c r="F8090" s="127">
        <f t="shared" si="694"/>
        <v>327.387</v>
      </c>
      <c r="G8090" s="95" t="s">
        <v>246</v>
      </c>
      <c r="H8090" s="69"/>
      <c r="I8090" s="208"/>
      <c r="J8090" s="76"/>
      <c r="K8090" s="88"/>
      <c r="N8090" s="18"/>
      <c r="P8090" s="4">
        <v>166.0</v>
      </c>
      <c r="Q8090" s="4"/>
      <c r="R8090" s="4"/>
      <c r="S8090" s="21"/>
      <c r="T8090" s="21"/>
      <c r="V8090" s="89"/>
      <c r="Z8090" s="73"/>
      <c r="AA8090" s="73">
        <v>0.0</v>
      </c>
      <c r="AB8090" s="4"/>
      <c r="AC8090" s="74"/>
      <c r="AD8090" s="75"/>
      <c r="AE8090" s="75"/>
      <c r="AF8090" s="76"/>
      <c r="AJ8090" s="90"/>
      <c r="AK8090" s="18"/>
      <c r="AL8090" s="18"/>
      <c r="AM8090" s="209"/>
      <c r="AT8090" s="18"/>
      <c r="AU8090" s="91"/>
    </row>
    <row r="8091" ht="12.0" customHeight="1">
      <c r="A8091" s="97">
        <v>3503045.0</v>
      </c>
      <c r="B8091" s="92" t="s">
        <v>8116</v>
      </c>
      <c r="C8091" s="93"/>
      <c r="D8091" s="82">
        <v>268.35</v>
      </c>
      <c r="E8091" s="83" t="s">
        <v>245</v>
      </c>
      <c r="F8091" s="127">
        <f t="shared" si="694"/>
        <v>327.387</v>
      </c>
      <c r="G8091" s="95" t="s">
        <v>246</v>
      </c>
      <c r="H8091" s="69"/>
      <c r="I8091" s="208"/>
      <c r="J8091" s="76"/>
      <c r="K8091" s="88"/>
      <c r="N8091" s="18"/>
      <c r="P8091" s="4">
        <v>166.0</v>
      </c>
      <c r="Q8091" s="4"/>
      <c r="R8091" s="4"/>
      <c r="S8091" s="21"/>
      <c r="T8091" s="21"/>
      <c r="V8091" s="89"/>
      <c r="Z8091" s="73"/>
      <c r="AA8091" s="73">
        <v>0.0</v>
      </c>
      <c r="AB8091" s="4"/>
      <c r="AC8091" s="74"/>
      <c r="AD8091" s="75"/>
      <c r="AE8091" s="75"/>
      <c r="AF8091" s="76"/>
      <c r="AJ8091" s="90"/>
      <c r="AK8091" s="18"/>
      <c r="AL8091" s="18"/>
      <c r="AM8091" s="209"/>
      <c r="AT8091" s="18"/>
      <c r="AU8091" s="91"/>
    </row>
    <row r="8092" ht="12.0" customHeight="1">
      <c r="A8092" s="97">
        <v>2701039.0</v>
      </c>
      <c r="B8092" s="92" t="s">
        <v>7943</v>
      </c>
      <c r="C8092" s="93"/>
      <c r="D8092" s="82">
        <v>122.08</v>
      </c>
      <c r="E8092" s="94" t="s">
        <v>372</v>
      </c>
      <c r="F8092" s="84">
        <f t="shared" si="694"/>
        <v>148.9376</v>
      </c>
      <c r="G8092" s="95" t="s">
        <v>246</v>
      </c>
      <c r="H8092" s="69"/>
      <c r="I8092" s="208"/>
      <c r="J8092" s="76"/>
      <c r="K8092" s="88"/>
      <c r="N8092" s="18"/>
      <c r="P8092" s="4">
        <v>166.0</v>
      </c>
      <c r="Q8092" s="4"/>
      <c r="R8092" s="4"/>
      <c r="S8092" s="21"/>
      <c r="T8092" s="21"/>
      <c r="V8092" s="89"/>
      <c r="Z8092" s="73"/>
      <c r="AA8092" s="73">
        <v>0.0</v>
      </c>
      <c r="AB8092" s="4"/>
      <c r="AC8092" s="74"/>
      <c r="AD8092" s="75"/>
      <c r="AE8092" s="75"/>
      <c r="AF8092" s="76"/>
      <c r="AJ8092" s="90"/>
      <c r="AK8092" s="18"/>
      <c r="AL8092" s="18"/>
      <c r="AT8092" s="18"/>
      <c r="AU8092" s="91"/>
    </row>
    <row r="8093" ht="12.0" customHeight="1">
      <c r="A8093" s="97">
        <v>2701006.0</v>
      </c>
      <c r="B8093" s="92" t="s">
        <v>7944</v>
      </c>
      <c r="C8093" s="93"/>
      <c r="D8093" s="82">
        <v>137.19</v>
      </c>
      <c r="E8093" s="94"/>
      <c r="F8093" s="84">
        <f t="shared" si="694"/>
        <v>167.3718</v>
      </c>
      <c r="G8093" s="95" t="s">
        <v>246</v>
      </c>
      <c r="H8093" s="69"/>
      <c r="I8093" s="208"/>
      <c r="J8093" s="76"/>
      <c r="K8093" s="88"/>
      <c r="N8093" s="18"/>
      <c r="P8093" s="4">
        <v>166.0</v>
      </c>
      <c r="Q8093" s="4"/>
      <c r="R8093" s="4"/>
      <c r="S8093" s="21"/>
      <c r="T8093" s="21"/>
      <c r="V8093" s="89"/>
      <c r="Z8093" s="73"/>
      <c r="AA8093" s="73">
        <v>0.0</v>
      </c>
      <c r="AB8093" s="4"/>
      <c r="AC8093" s="74"/>
      <c r="AD8093" s="75"/>
      <c r="AE8093" s="75"/>
      <c r="AF8093" s="76"/>
      <c r="AJ8093" s="90"/>
      <c r="AK8093" s="18"/>
      <c r="AL8093" s="18"/>
      <c r="AT8093" s="18"/>
      <c r="AU8093" s="91"/>
    </row>
    <row r="8094" ht="12.0" customHeight="1">
      <c r="A8094" s="97">
        <v>2701040.0</v>
      </c>
      <c r="B8094" s="92" t="s">
        <v>7945</v>
      </c>
      <c r="C8094" s="93"/>
      <c r="D8094" s="82">
        <v>137.19</v>
      </c>
      <c r="E8094" s="94"/>
      <c r="F8094" s="84">
        <f t="shared" si="694"/>
        <v>167.3718</v>
      </c>
      <c r="G8094" s="95" t="s">
        <v>246</v>
      </c>
      <c r="H8094" s="69"/>
      <c r="I8094" s="208"/>
      <c r="J8094" s="76"/>
      <c r="K8094" s="88"/>
      <c r="N8094" s="18"/>
      <c r="P8094" s="4">
        <v>166.0</v>
      </c>
      <c r="Q8094" s="4"/>
      <c r="R8094" s="4"/>
      <c r="S8094" s="21"/>
      <c r="T8094" s="21"/>
      <c r="V8094" s="89"/>
      <c r="Z8094" s="73"/>
      <c r="AA8094" s="73">
        <v>0.0</v>
      </c>
      <c r="AB8094" s="4"/>
      <c r="AC8094" s="74"/>
      <c r="AD8094" s="75"/>
      <c r="AE8094" s="75"/>
      <c r="AF8094" s="76"/>
      <c r="AJ8094" s="90"/>
      <c r="AK8094" s="18"/>
      <c r="AL8094" s="18"/>
      <c r="AT8094" s="18"/>
      <c r="AU8094" s="91"/>
    </row>
    <row r="8095" ht="12.0" customHeight="1">
      <c r="A8095" s="97">
        <v>3503040.0</v>
      </c>
      <c r="B8095" s="92" t="s">
        <v>7946</v>
      </c>
      <c r="C8095" s="93"/>
      <c r="D8095" s="82">
        <v>291.23</v>
      </c>
      <c r="E8095" s="83" t="s">
        <v>245</v>
      </c>
      <c r="F8095" s="127">
        <f t="shared" si="694"/>
        <v>355.3006</v>
      </c>
      <c r="G8095" s="95" t="s">
        <v>246</v>
      </c>
      <c r="H8095" s="69"/>
      <c r="I8095" s="208"/>
      <c r="J8095" s="76"/>
      <c r="K8095" s="88"/>
      <c r="N8095" s="18"/>
      <c r="P8095" s="4">
        <v>166.0</v>
      </c>
      <c r="Q8095" s="4"/>
      <c r="R8095" s="4"/>
      <c r="S8095" s="21"/>
      <c r="T8095" s="21"/>
      <c r="V8095" s="89"/>
      <c r="Z8095" s="73"/>
      <c r="AA8095" s="73">
        <v>0.0</v>
      </c>
      <c r="AB8095" s="4"/>
      <c r="AC8095" s="74"/>
      <c r="AD8095" s="75"/>
      <c r="AE8095" s="75"/>
      <c r="AF8095" s="76"/>
      <c r="AJ8095" s="90"/>
      <c r="AK8095" s="18"/>
      <c r="AL8095" s="18"/>
      <c r="AM8095" s="209"/>
      <c r="AT8095" s="18"/>
      <c r="AU8095" s="91"/>
    </row>
    <row r="8096" ht="12.0" customHeight="1">
      <c r="A8096" s="97">
        <v>3503041.0</v>
      </c>
      <c r="B8096" s="92" t="s">
        <v>7947</v>
      </c>
      <c r="C8096" s="93"/>
      <c r="D8096" s="82">
        <v>291.23</v>
      </c>
      <c r="E8096" s="83" t="s">
        <v>245</v>
      </c>
      <c r="F8096" s="127">
        <f t="shared" si="694"/>
        <v>355.3006</v>
      </c>
      <c r="G8096" s="95" t="s">
        <v>246</v>
      </c>
      <c r="H8096" s="69"/>
      <c r="I8096" s="208"/>
      <c r="J8096" s="76"/>
      <c r="K8096" s="88"/>
      <c r="N8096" s="18"/>
      <c r="P8096" s="4">
        <v>166.0</v>
      </c>
      <c r="Q8096" s="4"/>
      <c r="R8096" s="4"/>
      <c r="S8096" s="21"/>
      <c r="T8096" s="21"/>
      <c r="V8096" s="89"/>
      <c r="Z8096" s="73"/>
      <c r="AA8096" s="73">
        <v>0.0</v>
      </c>
      <c r="AB8096" s="4"/>
      <c r="AC8096" s="74"/>
      <c r="AD8096" s="75"/>
      <c r="AE8096" s="75"/>
      <c r="AF8096" s="76"/>
      <c r="AJ8096" s="90"/>
      <c r="AK8096" s="18"/>
      <c r="AL8096" s="18"/>
      <c r="AM8096" s="209"/>
      <c r="AT8096" s="18"/>
      <c r="AU8096" s="91"/>
    </row>
    <row r="8097" ht="12.0" customHeight="1">
      <c r="A8097" s="97">
        <v>3502023.0</v>
      </c>
      <c r="B8097" s="92" t="s">
        <v>7948</v>
      </c>
      <c r="C8097" s="93"/>
      <c r="D8097" s="82">
        <v>340.78</v>
      </c>
      <c r="E8097" s="83" t="s">
        <v>245</v>
      </c>
      <c r="F8097" s="127">
        <f t="shared" si="694"/>
        <v>415.7516</v>
      </c>
      <c r="G8097" s="95" t="s">
        <v>246</v>
      </c>
      <c r="H8097" s="69"/>
      <c r="I8097" s="208"/>
      <c r="J8097" s="76"/>
      <c r="K8097" s="88"/>
      <c r="N8097" s="18"/>
      <c r="P8097" s="4">
        <v>166.0</v>
      </c>
      <c r="Q8097" s="4"/>
      <c r="R8097" s="4"/>
      <c r="S8097" s="21"/>
      <c r="T8097" s="21"/>
      <c r="V8097" s="89"/>
      <c r="Z8097" s="73"/>
      <c r="AA8097" s="73">
        <v>0.0</v>
      </c>
      <c r="AB8097" s="4"/>
      <c r="AC8097" s="74"/>
      <c r="AD8097" s="75"/>
      <c r="AE8097" s="75"/>
      <c r="AF8097" s="76"/>
      <c r="AJ8097" s="90"/>
      <c r="AK8097" s="18"/>
      <c r="AL8097" s="18"/>
      <c r="AM8097" s="209"/>
      <c r="AT8097" s="18"/>
      <c r="AU8097" s="91"/>
    </row>
    <row r="8098" ht="12.0" customHeight="1">
      <c r="A8098" s="97">
        <v>3502024.0</v>
      </c>
      <c r="B8098" s="92" t="s">
        <v>7949</v>
      </c>
      <c r="C8098" s="93"/>
      <c r="D8098" s="82">
        <v>336.71</v>
      </c>
      <c r="E8098" s="83" t="s">
        <v>372</v>
      </c>
      <c r="F8098" s="127">
        <f t="shared" si="694"/>
        <v>410.7862</v>
      </c>
      <c r="G8098" s="95" t="s">
        <v>246</v>
      </c>
      <c r="H8098" s="69"/>
      <c r="I8098" s="208"/>
      <c r="J8098" s="76"/>
      <c r="K8098" s="88"/>
      <c r="N8098" s="18"/>
      <c r="P8098" s="4">
        <v>166.0</v>
      </c>
      <c r="Q8098" s="4"/>
      <c r="R8098" s="4"/>
      <c r="S8098" s="21"/>
      <c r="T8098" s="21"/>
      <c r="V8098" s="89"/>
      <c r="Z8098" s="73"/>
      <c r="AA8098" s="73">
        <v>0.0</v>
      </c>
      <c r="AB8098" s="4"/>
      <c r="AC8098" s="74"/>
      <c r="AD8098" s="75"/>
      <c r="AE8098" s="75"/>
      <c r="AF8098" s="76"/>
      <c r="AJ8098" s="90"/>
      <c r="AK8098" s="18"/>
      <c r="AL8098" s="18"/>
      <c r="AM8098" s="209"/>
      <c r="AT8098" s="18"/>
      <c r="AU8098" s="91"/>
    </row>
    <row r="8099" ht="12.0" customHeight="1">
      <c r="A8099" s="97">
        <v>3501039.0</v>
      </c>
      <c r="B8099" s="92" t="s">
        <v>7950</v>
      </c>
      <c r="C8099" s="93"/>
      <c r="D8099" s="82">
        <v>295.71</v>
      </c>
      <c r="E8099" s="94"/>
      <c r="F8099" s="127">
        <f t="shared" si="694"/>
        <v>360.7662</v>
      </c>
      <c r="G8099" s="95" t="s">
        <v>246</v>
      </c>
      <c r="H8099" s="69"/>
      <c r="I8099" s="208"/>
      <c r="J8099" s="76"/>
      <c r="K8099" s="88"/>
      <c r="N8099" s="18"/>
      <c r="P8099" s="4">
        <v>166.0</v>
      </c>
      <c r="Q8099" s="4"/>
      <c r="R8099" s="4"/>
      <c r="S8099" s="21"/>
      <c r="T8099" s="21"/>
      <c r="V8099" s="89"/>
      <c r="Z8099" s="73"/>
      <c r="AA8099" s="73">
        <v>0.0</v>
      </c>
      <c r="AB8099" s="4"/>
      <c r="AC8099" s="74"/>
      <c r="AD8099" s="75"/>
      <c r="AE8099" s="75"/>
      <c r="AF8099" s="76"/>
      <c r="AJ8099" s="90"/>
      <c r="AK8099" s="18"/>
      <c r="AL8099" s="18"/>
      <c r="AM8099" s="209"/>
      <c r="AT8099" s="18"/>
      <c r="AU8099" s="91"/>
    </row>
    <row r="8100" ht="12.0" customHeight="1">
      <c r="A8100" s="97">
        <v>3501040.0</v>
      </c>
      <c r="B8100" s="92" t="s">
        <v>7951</v>
      </c>
      <c r="C8100" s="93"/>
      <c r="D8100" s="82">
        <v>295.71</v>
      </c>
      <c r="E8100" s="94"/>
      <c r="F8100" s="127">
        <f t="shared" si="694"/>
        <v>360.7662</v>
      </c>
      <c r="G8100" s="95" t="s">
        <v>246</v>
      </c>
      <c r="H8100" s="69"/>
      <c r="I8100" s="208"/>
      <c r="J8100" s="76"/>
      <c r="K8100" s="88"/>
      <c r="N8100" s="18"/>
      <c r="P8100" s="4">
        <v>166.0</v>
      </c>
      <c r="Q8100" s="4"/>
      <c r="R8100" s="4"/>
      <c r="S8100" s="21"/>
      <c r="T8100" s="21"/>
      <c r="V8100" s="89"/>
      <c r="Z8100" s="73"/>
      <c r="AA8100" s="73">
        <v>0.0</v>
      </c>
      <c r="AB8100" s="4"/>
      <c r="AC8100" s="74"/>
      <c r="AD8100" s="75"/>
      <c r="AE8100" s="75"/>
      <c r="AF8100" s="76"/>
      <c r="AJ8100" s="90"/>
      <c r="AK8100" s="18"/>
      <c r="AL8100" s="18"/>
      <c r="AM8100" s="209"/>
      <c r="AT8100" s="18"/>
      <c r="AU8100" s="91"/>
    </row>
    <row r="8101" ht="12.0" customHeight="1">
      <c r="A8101" s="97">
        <v>3501041.0</v>
      </c>
      <c r="B8101" s="92" t="s">
        <v>7952</v>
      </c>
      <c r="C8101" s="93"/>
      <c r="D8101" s="82">
        <v>295.71</v>
      </c>
      <c r="E8101" s="94"/>
      <c r="F8101" s="127">
        <f t="shared" si="694"/>
        <v>360.7662</v>
      </c>
      <c r="G8101" s="95" t="s">
        <v>246</v>
      </c>
      <c r="H8101" s="69"/>
      <c r="I8101" s="208"/>
      <c r="J8101" s="76"/>
      <c r="K8101" s="88"/>
      <c r="N8101" s="18"/>
      <c r="P8101" s="4">
        <v>166.0</v>
      </c>
      <c r="Q8101" s="4"/>
      <c r="R8101" s="4"/>
      <c r="S8101" s="21"/>
      <c r="T8101" s="21"/>
      <c r="V8101" s="89"/>
      <c r="Z8101" s="73"/>
      <c r="AA8101" s="73">
        <v>0.0</v>
      </c>
      <c r="AB8101" s="4"/>
      <c r="AC8101" s="74"/>
      <c r="AD8101" s="75"/>
      <c r="AE8101" s="75"/>
      <c r="AF8101" s="76"/>
      <c r="AJ8101" s="90"/>
      <c r="AK8101" s="18"/>
      <c r="AL8101" s="18"/>
      <c r="AM8101" s="209"/>
      <c r="AT8101" s="18"/>
      <c r="AU8101" s="91"/>
    </row>
    <row r="8102" ht="12.0" customHeight="1">
      <c r="A8102" s="97">
        <v>2701030.0</v>
      </c>
      <c r="B8102" s="92" t="s">
        <v>8115</v>
      </c>
      <c r="C8102" s="93"/>
      <c r="D8102" s="82">
        <v>170.31</v>
      </c>
      <c r="E8102" s="94" t="s">
        <v>372</v>
      </c>
      <c r="F8102" s="84">
        <f t="shared" si="694"/>
        <v>207.7782</v>
      </c>
      <c r="G8102" s="95" t="s">
        <v>246</v>
      </c>
      <c r="H8102" s="69"/>
      <c r="I8102" s="208"/>
      <c r="J8102" s="76"/>
      <c r="K8102" s="88"/>
      <c r="N8102" s="18"/>
      <c r="P8102" s="4">
        <v>166.0</v>
      </c>
      <c r="Q8102" s="4"/>
      <c r="R8102" s="4"/>
      <c r="S8102" s="21"/>
      <c r="T8102" s="21"/>
      <c r="V8102" s="89"/>
      <c r="Z8102" s="73"/>
      <c r="AA8102" s="73">
        <v>0.0</v>
      </c>
      <c r="AB8102" s="4"/>
      <c r="AC8102" s="74"/>
      <c r="AD8102" s="75"/>
      <c r="AE8102" s="75"/>
      <c r="AF8102" s="76"/>
      <c r="AJ8102" s="90"/>
      <c r="AK8102" s="18"/>
      <c r="AL8102" s="18"/>
      <c r="AT8102" s="18"/>
      <c r="AU8102" s="91"/>
    </row>
    <row r="8103" ht="12.0" customHeight="1">
      <c r="A8103" s="97">
        <v>3503042.0</v>
      </c>
      <c r="B8103" s="92" t="s">
        <v>8168</v>
      </c>
      <c r="C8103" s="93"/>
      <c r="D8103" s="82">
        <v>342.13</v>
      </c>
      <c r="E8103" s="83" t="s">
        <v>245</v>
      </c>
      <c r="F8103" s="127">
        <f t="shared" si="694"/>
        <v>417.3986</v>
      </c>
      <c r="G8103" s="95" t="s">
        <v>246</v>
      </c>
      <c r="H8103" s="69"/>
      <c r="I8103" s="208"/>
      <c r="J8103" s="76"/>
      <c r="K8103" s="88"/>
      <c r="N8103" s="18"/>
      <c r="P8103" s="4">
        <v>166.0</v>
      </c>
      <c r="Q8103" s="4"/>
      <c r="R8103" s="4"/>
      <c r="S8103" s="21"/>
      <c r="T8103" s="21"/>
      <c r="V8103" s="89"/>
      <c r="Z8103" s="73"/>
      <c r="AA8103" s="73">
        <v>0.0</v>
      </c>
      <c r="AB8103" s="4"/>
      <c r="AC8103" s="74"/>
      <c r="AD8103" s="75"/>
      <c r="AE8103" s="75"/>
      <c r="AF8103" s="76"/>
      <c r="AJ8103" s="90"/>
      <c r="AK8103" s="18"/>
      <c r="AL8103" s="18"/>
      <c r="AM8103" s="209"/>
      <c r="AT8103" s="18"/>
      <c r="AU8103" s="91"/>
    </row>
    <row r="8104" ht="12.0" customHeight="1">
      <c r="A8104" s="97">
        <v>3503043.0</v>
      </c>
      <c r="B8104" s="92" t="s">
        <v>8169</v>
      </c>
      <c r="C8104" s="93"/>
      <c r="D8104" s="82">
        <v>249.18</v>
      </c>
      <c r="E8104" s="83" t="s">
        <v>245</v>
      </c>
      <c r="F8104" s="127">
        <f t="shared" si="694"/>
        <v>303.9996</v>
      </c>
      <c r="G8104" s="95" t="s">
        <v>246</v>
      </c>
      <c r="H8104" s="69"/>
      <c r="I8104" s="208"/>
      <c r="J8104" s="76"/>
      <c r="K8104" s="88"/>
      <c r="N8104" s="18"/>
      <c r="P8104" s="4">
        <v>166.0</v>
      </c>
      <c r="Q8104" s="4"/>
      <c r="R8104" s="4"/>
      <c r="S8104" s="21"/>
      <c r="T8104" s="21"/>
      <c r="V8104" s="89"/>
      <c r="Z8104" s="73"/>
      <c r="AA8104" s="73">
        <v>0.0</v>
      </c>
      <c r="AB8104" s="4"/>
      <c r="AC8104" s="74"/>
      <c r="AD8104" s="75"/>
      <c r="AE8104" s="75"/>
      <c r="AF8104" s="76"/>
      <c r="AJ8104" s="90"/>
      <c r="AK8104" s="18"/>
      <c r="AL8104" s="18"/>
      <c r="AM8104" s="209"/>
      <c r="AT8104" s="18"/>
      <c r="AU8104" s="91"/>
    </row>
    <row r="8105" ht="12.0" customHeight="1">
      <c r="A8105" s="97">
        <v>2701029.0</v>
      </c>
      <c r="B8105" s="92" t="s">
        <v>8072</v>
      </c>
      <c r="C8105" s="93"/>
      <c r="D8105" s="82">
        <v>260.07</v>
      </c>
      <c r="E8105" s="94" t="s">
        <v>372</v>
      </c>
      <c r="F8105" s="84">
        <f t="shared" si="694"/>
        <v>317.2854</v>
      </c>
      <c r="G8105" s="95" t="s">
        <v>246</v>
      </c>
      <c r="H8105" s="69"/>
      <c r="I8105" s="208"/>
      <c r="J8105" s="76"/>
      <c r="K8105" s="88"/>
      <c r="N8105" s="18"/>
      <c r="P8105" s="4">
        <v>166.0</v>
      </c>
      <c r="Q8105" s="4"/>
      <c r="R8105" s="4"/>
      <c r="S8105" s="21"/>
      <c r="T8105" s="21"/>
      <c r="V8105" s="89"/>
      <c r="Z8105" s="73"/>
      <c r="AA8105" s="73">
        <v>0.0</v>
      </c>
      <c r="AB8105" s="4"/>
      <c r="AC8105" s="74"/>
      <c r="AD8105" s="75"/>
      <c r="AE8105" s="75"/>
      <c r="AF8105" s="76"/>
      <c r="AJ8105" s="90"/>
      <c r="AK8105" s="18"/>
      <c r="AL8105" s="18"/>
      <c r="AT8105" s="18"/>
      <c r="AU8105" s="91"/>
    </row>
    <row r="8106" ht="12.0" customHeight="1">
      <c r="A8106" s="97">
        <v>2701052.0</v>
      </c>
      <c r="B8106" s="92" t="s">
        <v>8073</v>
      </c>
      <c r="C8106" s="93"/>
      <c r="D8106" s="82">
        <v>274.54</v>
      </c>
      <c r="E8106" s="94"/>
      <c r="F8106" s="84">
        <f t="shared" si="694"/>
        <v>334.9388</v>
      </c>
      <c r="G8106" s="95" t="s">
        <v>246</v>
      </c>
      <c r="H8106" s="69"/>
      <c r="I8106" s="208"/>
      <c r="J8106" s="76"/>
      <c r="K8106" s="88"/>
      <c r="N8106" s="18"/>
      <c r="P8106" s="4">
        <v>166.0</v>
      </c>
      <c r="Q8106" s="4"/>
      <c r="R8106" s="4"/>
      <c r="S8106" s="21"/>
      <c r="T8106" s="21"/>
      <c r="V8106" s="89"/>
      <c r="Z8106" s="73"/>
      <c r="AA8106" s="73">
        <v>0.0</v>
      </c>
      <c r="AB8106" s="4"/>
      <c r="AC8106" s="74"/>
      <c r="AD8106" s="75"/>
      <c r="AE8106" s="75"/>
      <c r="AF8106" s="76"/>
      <c r="AJ8106" s="90"/>
      <c r="AK8106" s="18"/>
      <c r="AL8106" s="18"/>
      <c r="AT8106" s="18"/>
      <c r="AU8106" s="91"/>
    </row>
    <row r="8107" ht="12.0" customHeight="1">
      <c r="A8107" s="97">
        <v>2701060.0</v>
      </c>
      <c r="B8107" s="92" t="s">
        <v>8074</v>
      </c>
      <c r="C8107" s="93"/>
      <c r="D8107" s="82">
        <v>260.07</v>
      </c>
      <c r="E8107" s="94"/>
      <c r="F8107" s="84">
        <f t="shared" si="694"/>
        <v>317.2854</v>
      </c>
      <c r="G8107" s="95" t="s">
        <v>246</v>
      </c>
      <c r="H8107" s="69"/>
      <c r="I8107" s="208"/>
      <c r="J8107" s="76"/>
      <c r="K8107" s="88"/>
      <c r="N8107" s="18"/>
      <c r="P8107" s="4">
        <v>166.0</v>
      </c>
      <c r="Q8107" s="4"/>
      <c r="R8107" s="4"/>
      <c r="S8107" s="21"/>
      <c r="T8107" s="21"/>
      <c r="V8107" s="89"/>
      <c r="Z8107" s="73"/>
      <c r="AA8107" s="73">
        <v>0.0</v>
      </c>
      <c r="AB8107" s="4"/>
      <c r="AC8107" s="74"/>
      <c r="AD8107" s="75"/>
      <c r="AE8107" s="75"/>
      <c r="AF8107" s="76"/>
      <c r="AJ8107" s="90"/>
      <c r="AK8107" s="18"/>
      <c r="AL8107" s="18"/>
      <c r="AT8107" s="18"/>
      <c r="AU8107" s="91"/>
    </row>
    <row r="8108" ht="12.0" customHeight="1">
      <c r="A8108" s="97">
        <v>3503057.0</v>
      </c>
      <c r="B8108" s="92" t="s">
        <v>8120</v>
      </c>
      <c r="C8108" s="93"/>
      <c r="D8108" s="82">
        <v>252.43</v>
      </c>
      <c r="E8108" s="83" t="s">
        <v>245</v>
      </c>
      <c r="F8108" s="127">
        <f t="shared" si="694"/>
        <v>307.9646</v>
      </c>
      <c r="G8108" s="95" t="s">
        <v>246</v>
      </c>
      <c r="H8108" s="69"/>
      <c r="I8108" s="208"/>
      <c r="J8108" s="76"/>
      <c r="K8108" s="88"/>
      <c r="N8108" s="18"/>
      <c r="P8108" s="4">
        <v>166.0</v>
      </c>
      <c r="Q8108" s="4"/>
      <c r="R8108" s="4"/>
      <c r="S8108" s="21"/>
      <c r="T8108" s="21"/>
      <c r="V8108" s="89"/>
      <c r="Z8108" s="73"/>
      <c r="AA8108" s="73">
        <v>0.0</v>
      </c>
      <c r="AB8108" s="4"/>
      <c r="AC8108" s="74"/>
      <c r="AD8108" s="75"/>
      <c r="AE8108" s="75"/>
      <c r="AF8108" s="76"/>
      <c r="AJ8108" s="90"/>
      <c r="AK8108" s="18"/>
      <c r="AL8108" s="18"/>
      <c r="AM8108" s="209"/>
      <c r="AT8108" s="18"/>
      <c r="AU8108" s="91"/>
    </row>
    <row r="8109" ht="12.0" customHeight="1">
      <c r="A8109" s="97">
        <v>3503058.0</v>
      </c>
      <c r="B8109" s="92" t="s">
        <v>8121</v>
      </c>
      <c r="C8109" s="93"/>
      <c r="D8109" s="82">
        <v>252.43</v>
      </c>
      <c r="E8109" s="83" t="s">
        <v>245</v>
      </c>
      <c r="F8109" s="127">
        <f t="shared" si="694"/>
        <v>307.9646</v>
      </c>
      <c r="G8109" s="95" t="s">
        <v>246</v>
      </c>
      <c r="H8109" s="69"/>
      <c r="I8109" s="208"/>
      <c r="J8109" s="76"/>
      <c r="K8109" s="88"/>
      <c r="N8109" s="18"/>
      <c r="P8109" s="4">
        <v>166.0</v>
      </c>
      <c r="Q8109" s="4"/>
      <c r="R8109" s="4"/>
      <c r="S8109" s="21"/>
      <c r="T8109" s="21"/>
      <c r="V8109" s="89"/>
      <c r="Z8109" s="73"/>
      <c r="AA8109" s="73">
        <v>0.0</v>
      </c>
      <c r="AB8109" s="4"/>
      <c r="AC8109" s="74"/>
      <c r="AD8109" s="75"/>
      <c r="AE8109" s="75"/>
      <c r="AF8109" s="76"/>
      <c r="AJ8109" s="90"/>
      <c r="AK8109" s="18"/>
      <c r="AL8109" s="18"/>
      <c r="AM8109" s="209"/>
      <c r="AT8109" s="18"/>
      <c r="AU8109" s="91"/>
    </row>
    <row r="8110" ht="12.0" customHeight="1">
      <c r="A8110" s="97">
        <v>3503059.0</v>
      </c>
      <c r="B8110" s="92" t="s">
        <v>8122</v>
      </c>
      <c r="C8110" s="93"/>
      <c r="D8110" s="82">
        <v>252.43</v>
      </c>
      <c r="E8110" s="83" t="s">
        <v>245</v>
      </c>
      <c r="F8110" s="127">
        <f t="shared" si="694"/>
        <v>307.9646</v>
      </c>
      <c r="G8110" s="95" t="s">
        <v>246</v>
      </c>
      <c r="H8110" s="69"/>
      <c r="I8110" s="208"/>
      <c r="J8110" s="76"/>
      <c r="K8110" s="88"/>
      <c r="N8110" s="18"/>
      <c r="P8110" s="4">
        <v>166.0</v>
      </c>
      <c r="Q8110" s="4"/>
      <c r="R8110" s="4"/>
      <c r="S8110" s="21"/>
      <c r="T8110" s="21"/>
      <c r="V8110" s="89"/>
      <c r="Z8110" s="73"/>
      <c r="AA8110" s="73">
        <v>0.0</v>
      </c>
      <c r="AB8110" s="4"/>
      <c r="AC8110" s="74"/>
      <c r="AD8110" s="75"/>
      <c r="AE8110" s="75"/>
      <c r="AF8110" s="76"/>
      <c r="AJ8110" s="90"/>
      <c r="AK8110" s="18"/>
      <c r="AL8110" s="18"/>
      <c r="AM8110" s="209"/>
      <c r="AT8110" s="18"/>
      <c r="AU8110" s="91"/>
    </row>
    <row r="8111" ht="12.0" customHeight="1">
      <c r="A8111" s="97">
        <v>3503060.0</v>
      </c>
      <c r="B8111" s="92" t="s">
        <v>8123</v>
      </c>
      <c r="C8111" s="93"/>
      <c r="D8111" s="82">
        <v>252.43</v>
      </c>
      <c r="E8111" s="83" t="s">
        <v>245</v>
      </c>
      <c r="F8111" s="127">
        <f t="shared" si="694"/>
        <v>307.9646</v>
      </c>
      <c r="G8111" s="95" t="s">
        <v>246</v>
      </c>
      <c r="H8111" s="69"/>
      <c r="I8111" s="208"/>
      <c r="J8111" s="76"/>
      <c r="K8111" s="88"/>
      <c r="N8111" s="18"/>
      <c r="P8111" s="4">
        <v>166.0</v>
      </c>
      <c r="Q8111" s="4"/>
      <c r="R8111" s="4"/>
      <c r="S8111" s="21"/>
      <c r="T8111" s="21"/>
      <c r="V8111" s="89"/>
      <c r="Z8111" s="73"/>
      <c r="AA8111" s="73">
        <v>0.0</v>
      </c>
      <c r="AB8111" s="4"/>
      <c r="AC8111" s="74"/>
      <c r="AD8111" s="75"/>
      <c r="AE8111" s="75"/>
      <c r="AF8111" s="76"/>
      <c r="AJ8111" s="90"/>
      <c r="AK8111" s="18"/>
      <c r="AL8111" s="18"/>
      <c r="AM8111" s="209"/>
      <c r="AT8111" s="18"/>
      <c r="AU8111" s="91"/>
    </row>
    <row r="8112" ht="12.0" customHeight="1">
      <c r="A8112" s="97">
        <v>3503061.0</v>
      </c>
      <c r="B8112" s="92" t="s">
        <v>8124</v>
      </c>
      <c r="C8112" s="93"/>
      <c r="D8112" s="82">
        <v>252.43</v>
      </c>
      <c r="E8112" s="83" t="s">
        <v>245</v>
      </c>
      <c r="F8112" s="127">
        <f t="shared" si="694"/>
        <v>307.9646</v>
      </c>
      <c r="G8112" s="95" t="s">
        <v>246</v>
      </c>
      <c r="H8112" s="69"/>
      <c r="I8112" s="208"/>
      <c r="J8112" s="76"/>
      <c r="K8112" s="88"/>
      <c r="N8112" s="18"/>
      <c r="P8112" s="4">
        <v>166.0</v>
      </c>
      <c r="Q8112" s="4"/>
      <c r="R8112" s="4"/>
      <c r="S8112" s="21"/>
      <c r="T8112" s="21"/>
      <c r="V8112" s="89"/>
      <c r="Z8112" s="73"/>
      <c r="AA8112" s="73">
        <v>0.0</v>
      </c>
      <c r="AB8112" s="4"/>
      <c r="AC8112" s="74"/>
      <c r="AD8112" s="75"/>
      <c r="AE8112" s="75"/>
      <c r="AF8112" s="76"/>
      <c r="AJ8112" s="90"/>
      <c r="AK8112" s="18"/>
      <c r="AL8112" s="18"/>
      <c r="AM8112" s="209"/>
      <c r="AT8112" s="18"/>
      <c r="AU8112" s="91"/>
    </row>
    <row r="8113" ht="12.0" customHeight="1">
      <c r="A8113" s="97">
        <v>3503062.0</v>
      </c>
      <c r="B8113" s="92" t="s">
        <v>8125</v>
      </c>
      <c r="C8113" s="93"/>
      <c r="D8113" s="82">
        <v>252.43</v>
      </c>
      <c r="E8113" s="83" t="s">
        <v>245</v>
      </c>
      <c r="F8113" s="127">
        <f t="shared" si="694"/>
        <v>307.9646</v>
      </c>
      <c r="G8113" s="95" t="s">
        <v>246</v>
      </c>
      <c r="H8113" s="69"/>
      <c r="I8113" s="208"/>
      <c r="J8113" s="76"/>
      <c r="K8113" s="88"/>
      <c r="N8113" s="18"/>
      <c r="P8113" s="4">
        <v>166.0</v>
      </c>
      <c r="Q8113" s="4"/>
      <c r="R8113" s="4"/>
      <c r="S8113" s="21"/>
      <c r="T8113" s="21"/>
      <c r="V8113" s="89"/>
      <c r="Z8113" s="73"/>
      <c r="AA8113" s="73">
        <v>0.0</v>
      </c>
      <c r="AB8113" s="4"/>
      <c r="AC8113" s="74"/>
      <c r="AD8113" s="75"/>
      <c r="AE8113" s="75"/>
      <c r="AF8113" s="76"/>
      <c r="AJ8113" s="90"/>
      <c r="AK8113" s="18"/>
      <c r="AL8113" s="18"/>
      <c r="AM8113" s="209"/>
      <c r="AT8113" s="18"/>
      <c r="AU8113" s="91"/>
    </row>
    <row r="8114" ht="12.0" customHeight="1">
      <c r="A8114" s="97">
        <v>3503063.0</v>
      </c>
      <c r="B8114" s="92" t="s">
        <v>8126</v>
      </c>
      <c r="C8114" s="93"/>
      <c r="D8114" s="82">
        <v>252.43</v>
      </c>
      <c r="E8114" s="83" t="s">
        <v>245</v>
      </c>
      <c r="F8114" s="127">
        <f t="shared" si="694"/>
        <v>307.9646</v>
      </c>
      <c r="G8114" s="95" t="s">
        <v>246</v>
      </c>
      <c r="H8114" s="69"/>
      <c r="I8114" s="208"/>
      <c r="J8114" s="76"/>
      <c r="K8114" s="88"/>
      <c r="N8114" s="18"/>
      <c r="P8114" s="4">
        <v>166.0</v>
      </c>
      <c r="Q8114" s="4"/>
      <c r="R8114" s="4"/>
      <c r="S8114" s="21"/>
      <c r="T8114" s="21"/>
      <c r="V8114" s="89"/>
      <c r="Z8114" s="73"/>
      <c r="AA8114" s="73">
        <v>0.0</v>
      </c>
      <c r="AB8114" s="4"/>
      <c r="AC8114" s="74"/>
      <c r="AD8114" s="75"/>
      <c r="AE8114" s="75"/>
      <c r="AF8114" s="76"/>
      <c r="AJ8114" s="90"/>
      <c r="AK8114" s="18"/>
      <c r="AL8114" s="18"/>
      <c r="AM8114" s="209"/>
      <c r="AT8114" s="18"/>
      <c r="AU8114" s="91"/>
    </row>
    <row r="8115" ht="12.0" customHeight="1">
      <c r="A8115" s="97">
        <v>3503064.0</v>
      </c>
      <c r="B8115" s="92" t="s">
        <v>8127</v>
      </c>
      <c r="C8115" s="93"/>
      <c r="D8115" s="82">
        <v>252.43</v>
      </c>
      <c r="E8115" s="83" t="s">
        <v>245</v>
      </c>
      <c r="F8115" s="127">
        <f t="shared" si="694"/>
        <v>307.9646</v>
      </c>
      <c r="G8115" s="95" t="s">
        <v>246</v>
      </c>
      <c r="H8115" s="69"/>
      <c r="I8115" s="208"/>
      <c r="J8115" s="76"/>
      <c r="K8115" s="88"/>
      <c r="N8115" s="18"/>
      <c r="P8115" s="4">
        <v>166.0</v>
      </c>
      <c r="Q8115" s="4"/>
      <c r="R8115" s="4"/>
      <c r="S8115" s="21"/>
      <c r="T8115" s="21"/>
      <c r="V8115" s="89"/>
      <c r="Z8115" s="73"/>
      <c r="AA8115" s="73">
        <v>0.0</v>
      </c>
      <c r="AB8115" s="4"/>
      <c r="AC8115" s="74"/>
      <c r="AD8115" s="75"/>
      <c r="AE8115" s="75"/>
      <c r="AF8115" s="76"/>
      <c r="AJ8115" s="90"/>
      <c r="AK8115" s="18"/>
      <c r="AL8115" s="18"/>
      <c r="AM8115" s="209"/>
      <c r="AT8115" s="18"/>
      <c r="AU8115" s="91"/>
    </row>
    <row r="8116" ht="12.0" customHeight="1">
      <c r="A8116" s="97">
        <v>3503065.0</v>
      </c>
      <c r="B8116" s="92" t="s">
        <v>8075</v>
      </c>
      <c r="C8116" s="93"/>
      <c r="D8116" s="82">
        <v>376.27</v>
      </c>
      <c r="E8116" s="94" t="s">
        <v>372</v>
      </c>
      <c r="F8116" s="127">
        <f t="shared" si="694"/>
        <v>459.0494</v>
      </c>
      <c r="G8116" s="95" t="s">
        <v>246</v>
      </c>
      <c r="H8116" s="69"/>
      <c r="I8116" s="208"/>
      <c r="J8116" s="76"/>
      <c r="K8116" s="88"/>
      <c r="N8116" s="18"/>
      <c r="P8116" s="4">
        <v>166.0</v>
      </c>
      <c r="Q8116" s="4"/>
      <c r="R8116" s="4"/>
      <c r="S8116" s="21"/>
      <c r="T8116" s="21"/>
      <c r="V8116" s="89"/>
      <c r="Z8116" s="73"/>
      <c r="AA8116" s="73">
        <v>0.0</v>
      </c>
      <c r="AB8116" s="4"/>
      <c r="AC8116" s="74"/>
      <c r="AD8116" s="75"/>
      <c r="AE8116" s="75"/>
      <c r="AF8116" s="76"/>
      <c r="AJ8116" s="90"/>
      <c r="AK8116" s="18"/>
      <c r="AL8116" s="18"/>
      <c r="AM8116" s="209"/>
      <c r="AT8116" s="18"/>
      <c r="AU8116" s="91"/>
    </row>
    <row r="8117" ht="12.0" customHeight="1">
      <c r="A8117" s="97">
        <v>3502033.0</v>
      </c>
      <c r="B8117" s="92" t="s">
        <v>8128</v>
      </c>
      <c r="C8117" s="93"/>
      <c r="D8117" s="82">
        <v>281.86</v>
      </c>
      <c r="E8117" s="83" t="s">
        <v>372</v>
      </c>
      <c r="F8117" s="127">
        <f t="shared" si="694"/>
        <v>343.8692</v>
      </c>
      <c r="G8117" s="95" t="s">
        <v>246</v>
      </c>
      <c r="H8117" s="69"/>
      <c r="I8117" s="208"/>
      <c r="J8117" s="76"/>
      <c r="K8117" s="88"/>
      <c r="N8117" s="18"/>
      <c r="P8117" s="4">
        <v>166.0</v>
      </c>
      <c r="Q8117" s="4"/>
      <c r="R8117" s="4"/>
      <c r="S8117" s="21"/>
      <c r="T8117" s="21"/>
      <c r="V8117" s="89"/>
      <c r="Z8117" s="73"/>
      <c r="AA8117" s="73">
        <v>0.0</v>
      </c>
      <c r="AB8117" s="4"/>
      <c r="AC8117" s="74"/>
      <c r="AD8117" s="75"/>
      <c r="AE8117" s="75"/>
      <c r="AF8117" s="76"/>
      <c r="AJ8117" s="90"/>
      <c r="AK8117" s="18"/>
      <c r="AL8117" s="18"/>
      <c r="AM8117" s="209"/>
      <c r="AT8117" s="18"/>
      <c r="AU8117" s="91"/>
    </row>
    <row r="8118" ht="12.0" customHeight="1">
      <c r="A8118" s="97">
        <v>3502034.0</v>
      </c>
      <c r="B8118" s="92" t="s">
        <v>8129</v>
      </c>
      <c r="C8118" s="93"/>
      <c r="D8118" s="82">
        <v>289.12</v>
      </c>
      <c r="E8118" s="83" t="s">
        <v>245</v>
      </c>
      <c r="F8118" s="127">
        <f t="shared" si="694"/>
        <v>352.7264</v>
      </c>
      <c r="G8118" s="95" t="s">
        <v>246</v>
      </c>
      <c r="H8118" s="69"/>
      <c r="I8118" s="208"/>
      <c r="J8118" s="76"/>
      <c r="K8118" s="88"/>
      <c r="N8118" s="18"/>
      <c r="P8118" s="4">
        <v>166.0</v>
      </c>
      <c r="Q8118" s="4"/>
      <c r="R8118" s="4"/>
      <c r="S8118" s="21"/>
      <c r="T8118" s="21"/>
      <c r="V8118" s="89"/>
      <c r="Z8118" s="73"/>
      <c r="AA8118" s="73">
        <v>0.0</v>
      </c>
      <c r="AB8118" s="4"/>
      <c r="AC8118" s="74"/>
      <c r="AD8118" s="75"/>
      <c r="AE8118" s="75"/>
      <c r="AF8118" s="76"/>
      <c r="AJ8118" s="90"/>
      <c r="AK8118" s="18"/>
      <c r="AL8118" s="18"/>
      <c r="AM8118" s="209"/>
      <c r="AT8118" s="18"/>
      <c r="AU8118" s="91"/>
    </row>
    <row r="8119" ht="12.0" customHeight="1">
      <c r="A8119" s="97">
        <v>3502035.0</v>
      </c>
      <c r="B8119" s="92" t="s">
        <v>8130</v>
      </c>
      <c r="C8119" s="93"/>
      <c r="D8119" s="82">
        <v>289.12</v>
      </c>
      <c r="E8119" s="83" t="s">
        <v>245</v>
      </c>
      <c r="F8119" s="127">
        <f t="shared" si="694"/>
        <v>352.7264</v>
      </c>
      <c r="G8119" s="95" t="s">
        <v>246</v>
      </c>
      <c r="H8119" s="69"/>
      <c r="I8119" s="208"/>
      <c r="J8119" s="76"/>
      <c r="K8119" s="88"/>
      <c r="N8119" s="18"/>
      <c r="P8119" s="4">
        <v>166.0</v>
      </c>
      <c r="Q8119" s="4"/>
      <c r="R8119" s="4"/>
      <c r="S8119" s="21"/>
      <c r="T8119" s="21"/>
      <c r="V8119" s="89"/>
      <c r="Z8119" s="73"/>
      <c r="AA8119" s="73">
        <v>0.0</v>
      </c>
      <c r="AB8119" s="4"/>
      <c r="AC8119" s="74"/>
      <c r="AD8119" s="75"/>
      <c r="AE8119" s="75"/>
      <c r="AF8119" s="76"/>
      <c r="AJ8119" s="90"/>
      <c r="AK8119" s="18"/>
      <c r="AL8119" s="18"/>
      <c r="AM8119" s="209"/>
      <c r="AT8119" s="18"/>
      <c r="AU8119" s="91"/>
    </row>
    <row r="8120" ht="12.0" customHeight="1">
      <c r="A8120" s="97">
        <v>3502036.0</v>
      </c>
      <c r="B8120" s="92" t="s">
        <v>8131</v>
      </c>
      <c r="C8120" s="93"/>
      <c r="D8120" s="82">
        <v>289.12</v>
      </c>
      <c r="E8120" s="83" t="s">
        <v>372</v>
      </c>
      <c r="F8120" s="127">
        <f t="shared" si="694"/>
        <v>352.7264</v>
      </c>
      <c r="G8120" s="95" t="s">
        <v>246</v>
      </c>
      <c r="H8120" s="69"/>
      <c r="I8120" s="208"/>
      <c r="J8120" s="76"/>
      <c r="K8120" s="88"/>
      <c r="N8120" s="18"/>
      <c r="P8120" s="4">
        <v>166.0</v>
      </c>
      <c r="Q8120" s="4"/>
      <c r="R8120" s="4"/>
      <c r="S8120" s="21"/>
      <c r="T8120" s="21"/>
      <c r="V8120" s="89"/>
      <c r="Z8120" s="73"/>
      <c r="AA8120" s="73">
        <v>0.0</v>
      </c>
      <c r="AB8120" s="4"/>
      <c r="AC8120" s="74"/>
      <c r="AD8120" s="75"/>
      <c r="AE8120" s="75"/>
      <c r="AF8120" s="76"/>
      <c r="AJ8120" s="90"/>
      <c r="AK8120" s="18"/>
      <c r="AL8120" s="18"/>
      <c r="AM8120" s="209"/>
      <c r="AT8120" s="18"/>
      <c r="AU8120" s="91"/>
    </row>
    <row r="8121" ht="12.0" customHeight="1">
      <c r="A8121" s="97">
        <v>3501049.0</v>
      </c>
      <c r="B8121" s="92" t="s">
        <v>8132</v>
      </c>
      <c r="C8121" s="93"/>
      <c r="D8121" s="82">
        <v>321.48</v>
      </c>
      <c r="E8121" s="83" t="s">
        <v>372</v>
      </c>
      <c r="F8121" s="127">
        <f t="shared" si="694"/>
        <v>392.2056</v>
      </c>
      <c r="G8121" s="95" t="s">
        <v>246</v>
      </c>
      <c r="H8121" s="69"/>
      <c r="I8121" s="208"/>
      <c r="J8121" s="76"/>
      <c r="K8121" s="88"/>
      <c r="N8121" s="18"/>
      <c r="P8121" s="4">
        <v>166.0</v>
      </c>
      <c r="Q8121" s="4"/>
      <c r="R8121" s="4"/>
      <c r="S8121" s="21"/>
      <c r="T8121" s="21"/>
      <c r="V8121" s="89"/>
      <c r="Z8121" s="73"/>
      <c r="AA8121" s="73">
        <v>0.0</v>
      </c>
      <c r="AB8121" s="4"/>
      <c r="AC8121" s="74"/>
      <c r="AD8121" s="75"/>
      <c r="AE8121" s="75"/>
      <c r="AF8121" s="76"/>
      <c r="AJ8121" s="90"/>
      <c r="AK8121" s="18"/>
      <c r="AL8121" s="18"/>
      <c r="AM8121" s="209"/>
      <c r="AT8121" s="18"/>
      <c r="AU8121" s="91"/>
    </row>
    <row r="8122" ht="12.0" customHeight="1">
      <c r="A8122" s="97">
        <v>3501050.0</v>
      </c>
      <c r="B8122" s="92" t="s">
        <v>8133</v>
      </c>
      <c r="C8122" s="93"/>
      <c r="D8122" s="82">
        <v>321.48</v>
      </c>
      <c r="E8122" s="94"/>
      <c r="F8122" s="127">
        <f t="shared" si="694"/>
        <v>392.2056</v>
      </c>
      <c r="G8122" s="95" t="s">
        <v>246</v>
      </c>
      <c r="H8122" s="69"/>
      <c r="I8122" s="208"/>
      <c r="J8122" s="76"/>
      <c r="K8122" s="88"/>
      <c r="N8122" s="18"/>
      <c r="P8122" s="4">
        <v>166.0</v>
      </c>
      <c r="Q8122" s="4"/>
      <c r="R8122" s="4"/>
      <c r="S8122" s="21"/>
      <c r="T8122" s="21"/>
      <c r="V8122" s="89"/>
      <c r="Z8122" s="73"/>
      <c r="AA8122" s="73">
        <v>0.0</v>
      </c>
      <c r="AB8122" s="4"/>
      <c r="AC8122" s="74"/>
      <c r="AD8122" s="75"/>
      <c r="AE8122" s="75"/>
      <c r="AF8122" s="76"/>
      <c r="AJ8122" s="90"/>
      <c r="AK8122" s="18"/>
      <c r="AL8122" s="18"/>
      <c r="AM8122" s="209"/>
      <c r="AT8122" s="18"/>
      <c r="AU8122" s="91"/>
    </row>
    <row r="8123" ht="12.0" customHeight="1">
      <c r="A8123" s="97">
        <v>3501051.0</v>
      </c>
      <c r="B8123" s="92" t="s">
        <v>8134</v>
      </c>
      <c r="C8123" s="93"/>
      <c r="D8123" s="82">
        <v>321.48</v>
      </c>
      <c r="E8123" s="83" t="s">
        <v>372</v>
      </c>
      <c r="F8123" s="127">
        <f t="shared" si="694"/>
        <v>392.2056</v>
      </c>
      <c r="G8123" s="95" t="s">
        <v>246</v>
      </c>
      <c r="H8123" s="69"/>
      <c r="I8123" s="208"/>
      <c r="J8123" s="76"/>
      <c r="K8123" s="88"/>
      <c r="N8123" s="18"/>
      <c r="P8123" s="4">
        <v>166.0</v>
      </c>
      <c r="Q8123" s="4"/>
      <c r="R8123" s="4"/>
      <c r="S8123" s="21"/>
      <c r="T8123" s="21"/>
      <c r="V8123" s="89"/>
      <c r="Z8123" s="73"/>
      <c r="AA8123" s="73">
        <v>0.0</v>
      </c>
      <c r="AB8123" s="4"/>
      <c r="AC8123" s="74"/>
      <c r="AD8123" s="75"/>
      <c r="AE8123" s="75"/>
      <c r="AF8123" s="76"/>
      <c r="AJ8123" s="90"/>
      <c r="AK8123" s="18"/>
      <c r="AL8123" s="18"/>
      <c r="AM8123" s="209"/>
      <c r="AT8123" s="18"/>
      <c r="AU8123" s="91"/>
    </row>
    <row r="8124" ht="12.0" customHeight="1">
      <c r="A8124" s="97">
        <v>3501052.0</v>
      </c>
      <c r="B8124" s="92" t="s">
        <v>8135</v>
      </c>
      <c r="C8124" s="93"/>
      <c r="D8124" s="82">
        <v>321.48</v>
      </c>
      <c r="E8124" s="83" t="s">
        <v>245</v>
      </c>
      <c r="F8124" s="127">
        <f t="shared" si="694"/>
        <v>392.2056</v>
      </c>
      <c r="G8124" s="95" t="s">
        <v>246</v>
      </c>
      <c r="H8124" s="69"/>
      <c r="I8124" s="208"/>
      <c r="J8124" s="76"/>
      <c r="K8124" s="88"/>
      <c r="N8124" s="18"/>
      <c r="P8124" s="4">
        <v>166.0</v>
      </c>
      <c r="Q8124" s="4"/>
      <c r="R8124" s="4"/>
      <c r="S8124" s="21"/>
      <c r="T8124" s="21"/>
      <c r="V8124" s="89"/>
      <c r="Z8124" s="73"/>
      <c r="AA8124" s="73">
        <v>0.0</v>
      </c>
      <c r="AB8124" s="4"/>
      <c r="AC8124" s="74"/>
      <c r="AD8124" s="75"/>
      <c r="AE8124" s="75"/>
      <c r="AF8124" s="76"/>
      <c r="AJ8124" s="90"/>
      <c r="AK8124" s="18"/>
      <c r="AL8124" s="18"/>
      <c r="AM8124" s="209"/>
      <c r="AT8124" s="18"/>
      <c r="AU8124" s="91"/>
    </row>
    <row r="8125" ht="12.0" customHeight="1">
      <c r="A8125" s="97">
        <v>3501053.0</v>
      </c>
      <c r="B8125" s="92" t="s">
        <v>8136</v>
      </c>
      <c r="C8125" s="93"/>
      <c r="D8125" s="82">
        <v>321.48</v>
      </c>
      <c r="E8125" s="83" t="s">
        <v>372</v>
      </c>
      <c r="F8125" s="127">
        <f t="shared" si="694"/>
        <v>392.2056</v>
      </c>
      <c r="G8125" s="95" t="s">
        <v>246</v>
      </c>
      <c r="H8125" s="69"/>
      <c r="I8125" s="208"/>
      <c r="J8125" s="76"/>
      <c r="K8125" s="88"/>
      <c r="N8125" s="18"/>
      <c r="P8125" s="4">
        <v>166.0</v>
      </c>
      <c r="Q8125" s="4"/>
      <c r="R8125" s="4"/>
      <c r="S8125" s="21"/>
      <c r="T8125" s="21"/>
      <c r="V8125" s="89"/>
      <c r="Z8125" s="73"/>
      <c r="AA8125" s="73">
        <v>0.0</v>
      </c>
      <c r="AB8125" s="4"/>
      <c r="AC8125" s="74"/>
      <c r="AD8125" s="75"/>
      <c r="AE8125" s="75"/>
      <c r="AF8125" s="76"/>
      <c r="AJ8125" s="90"/>
      <c r="AK8125" s="18"/>
      <c r="AL8125" s="18"/>
      <c r="AM8125" s="209"/>
      <c r="AT8125" s="18"/>
      <c r="AU8125" s="91"/>
    </row>
    <row r="8126" ht="12.0" customHeight="1">
      <c r="A8126" s="97">
        <v>3501054.0</v>
      </c>
      <c r="B8126" s="92" t="s">
        <v>8137</v>
      </c>
      <c r="C8126" s="93"/>
      <c r="D8126" s="82">
        <v>321.48</v>
      </c>
      <c r="E8126" s="83" t="s">
        <v>245</v>
      </c>
      <c r="F8126" s="127">
        <f t="shared" si="694"/>
        <v>392.2056</v>
      </c>
      <c r="G8126" s="95" t="s">
        <v>246</v>
      </c>
      <c r="H8126" s="69"/>
      <c r="I8126" s="208"/>
      <c r="J8126" s="76"/>
      <c r="K8126" s="88"/>
      <c r="N8126" s="18"/>
      <c r="P8126" s="4">
        <v>166.0</v>
      </c>
      <c r="Q8126" s="4"/>
      <c r="R8126" s="4"/>
      <c r="S8126" s="21"/>
      <c r="T8126" s="21"/>
      <c r="V8126" s="89"/>
      <c r="Z8126" s="73"/>
      <c r="AA8126" s="73">
        <v>0.0</v>
      </c>
      <c r="AB8126" s="4"/>
      <c r="AC8126" s="74"/>
      <c r="AD8126" s="75"/>
      <c r="AE8126" s="75"/>
      <c r="AF8126" s="76"/>
      <c r="AJ8126" s="90"/>
      <c r="AK8126" s="18"/>
      <c r="AL8126" s="18"/>
      <c r="AM8126" s="209"/>
      <c r="AT8126" s="18"/>
      <c r="AU8126" s="91"/>
    </row>
    <row r="8127" ht="12.0" customHeight="1">
      <c r="A8127" s="97">
        <v>3501053.0</v>
      </c>
      <c r="B8127" s="92" t="s">
        <v>8136</v>
      </c>
      <c r="C8127" s="93"/>
      <c r="D8127" s="82">
        <v>321.48</v>
      </c>
      <c r="E8127" s="83" t="s">
        <v>372</v>
      </c>
      <c r="F8127" s="127">
        <f t="shared" si="694"/>
        <v>392.2056</v>
      </c>
      <c r="G8127" s="95" t="s">
        <v>246</v>
      </c>
      <c r="H8127" s="69"/>
      <c r="I8127" s="208"/>
      <c r="J8127" s="76"/>
      <c r="K8127" s="88"/>
      <c r="N8127" s="18"/>
      <c r="P8127" s="4">
        <v>166.0</v>
      </c>
      <c r="Q8127" s="4"/>
      <c r="R8127" s="4"/>
      <c r="S8127" s="21"/>
      <c r="T8127" s="21"/>
      <c r="V8127" s="89"/>
      <c r="Z8127" s="73"/>
      <c r="AA8127" s="73">
        <v>0.0</v>
      </c>
      <c r="AB8127" s="4"/>
      <c r="AC8127" s="74"/>
      <c r="AD8127" s="75"/>
      <c r="AE8127" s="75"/>
      <c r="AF8127" s="76"/>
      <c r="AJ8127" s="90"/>
      <c r="AK8127" s="18"/>
      <c r="AL8127" s="18"/>
      <c r="AM8127" s="209"/>
      <c r="AT8127" s="18"/>
      <c r="AU8127" s="91"/>
    </row>
    <row r="8128" ht="12.0" customHeight="1">
      <c r="A8128" s="97">
        <v>3501055.0</v>
      </c>
      <c r="B8128" s="92" t="s">
        <v>8138</v>
      </c>
      <c r="C8128" s="93"/>
      <c r="D8128" s="82">
        <v>321.48</v>
      </c>
      <c r="E8128" s="83" t="s">
        <v>372</v>
      </c>
      <c r="F8128" s="127">
        <f t="shared" si="694"/>
        <v>392.2056</v>
      </c>
      <c r="G8128" s="95" t="s">
        <v>246</v>
      </c>
      <c r="H8128" s="69"/>
      <c r="I8128" s="208"/>
      <c r="J8128" s="76"/>
      <c r="K8128" s="88"/>
      <c r="N8128" s="18"/>
      <c r="P8128" s="4">
        <v>166.0</v>
      </c>
      <c r="Q8128" s="4"/>
      <c r="R8128" s="4"/>
      <c r="S8128" s="21"/>
      <c r="T8128" s="21"/>
      <c r="V8128" s="89"/>
      <c r="Z8128" s="73"/>
      <c r="AA8128" s="73">
        <v>0.0</v>
      </c>
      <c r="AB8128" s="4"/>
      <c r="AC8128" s="74"/>
      <c r="AD8128" s="75"/>
      <c r="AE8128" s="75"/>
      <c r="AF8128" s="76"/>
      <c r="AJ8128" s="90"/>
      <c r="AK8128" s="18"/>
      <c r="AL8128" s="18"/>
      <c r="AM8128" s="209"/>
      <c r="AT8128" s="18"/>
      <c r="AU8128" s="91"/>
    </row>
    <row r="8129" ht="12.0" customHeight="1">
      <c r="A8129" s="97">
        <v>3501056.0</v>
      </c>
      <c r="B8129" s="92" t="s">
        <v>8139</v>
      </c>
      <c r="C8129" s="93"/>
      <c r="D8129" s="82">
        <v>321.48</v>
      </c>
      <c r="E8129" s="94"/>
      <c r="F8129" s="127">
        <f t="shared" si="694"/>
        <v>392.2056</v>
      </c>
      <c r="G8129" s="95" t="s">
        <v>246</v>
      </c>
      <c r="H8129" s="69"/>
      <c r="I8129" s="208"/>
      <c r="J8129" s="76"/>
      <c r="K8129" s="88"/>
      <c r="N8129" s="18"/>
      <c r="P8129" s="4">
        <v>166.0</v>
      </c>
      <c r="Q8129" s="4"/>
      <c r="R8129" s="4"/>
      <c r="S8129" s="21"/>
      <c r="T8129" s="21"/>
      <c r="V8129" s="89"/>
      <c r="Z8129" s="73"/>
      <c r="AA8129" s="73">
        <v>0.0</v>
      </c>
      <c r="AB8129" s="4"/>
      <c r="AC8129" s="74"/>
      <c r="AD8129" s="75"/>
      <c r="AE8129" s="75"/>
      <c r="AF8129" s="76"/>
      <c r="AJ8129" s="90"/>
      <c r="AK8129" s="18"/>
      <c r="AL8129" s="18"/>
      <c r="AM8129" s="209"/>
      <c r="AT8129" s="18"/>
      <c r="AU8129" s="91"/>
    </row>
    <row r="8130" ht="12.0" customHeight="1">
      <c r="A8130" s="97">
        <v>3501057.0</v>
      </c>
      <c r="B8130" s="92" t="s">
        <v>8140</v>
      </c>
      <c r="C8130" s="93"/>
      <c r="D8130" s="82">
        <v>321.48</v>
      </c>
      <c r="E8130" s="83" t="s">
        <v>245</v>
      </c>
      <c r="F8130" s="127">
        <f t="shared" si="694"/>
        <v>392.2056</v>
      </c>
      <c r="G8130" s="95" t="s">
        <v>246</v>
      </c>
      <c r="H8130" s="69"/>
      <c r="I8130" s="208"/>
      <c r="J8130" s="76"/>
      <c r="K8130" s="88"/>
      <c r="N8130" s="18"/>
      <c r="P8130" s="4">
        <v>166.0</v>
      </c>
      <c r="Q8130" s="4"/>
      <c r="R8130" s="4"/>
      <c r="S8130" s="21"/>
      <c r="T8130" s="21"/>
      <c r="V8130" s="89"/>
      <c r="Z8130" s="73"/>
      <c r="AA8130" s="73">
        <v>0.0</v>
      </c>
      <c r="AB8130" s="4"/>
      <c r="AC8130" s="74"/>
      <c r="AD8130" s="75"/>
      <c r="AE8130" s="75"/>
      <c r="AF8130" s="76"/>
      <c r="AJ8130" s="90"/>
      <c r="AK8130" s="18"/>
      <c r="AL8130" s="18"/>
      <c r="AM8130" s="209"/>
      <c r="AT8130" s="18"/>
      <c r="AU8130" s="91"/>
    </row>
    <row r="8131" ht="12.0" customHeight="1">
      <c r="A8131" s="97">
        <v>3501058.0</v>
      </c>
      <c r="B8131" s="92" t="s">
        <v>8170</v>
      </c>
      <c r="C8131" s="93"/>
      <c r="D8131" s="82">
        <v>321.48</v>
      </c>
      <c r="E8131" s="94"/>
      <c r="F8131" s="127">
        <f t="shared" si="694"/>
        <v>392.2056</v>
      </c>
      <c r="G8131" s="95" t="s">
        <v>246</v>
      </c>
      <c r="H8131" s="69"/>
      <c r="I8131" s="208"/>
      <c r="J8131" s="76"/>
      <c r="K8131" s="88"/>
      <c r="N8131" s="18"/>
      <c r="P8131" s="4">
        <v>166.0</v>
      </c>
      <c r="Q8131" s="4"/>
      <c r="R8131" s="4"/>
      <c r="S8131" s="21"/>
      <c r="T8131" s="21"/>
      <c r="V8131" s="89"/>
      <c r="Z8131" s="73"/>
      <c r="AA8131" s="73">
        <v>0.0</v>
      </c>
      <c r="AB8131" s="4"/>
      <c r="AC8131" s="74"/>
      <c r="AD8131" s="75"/>
      <c r="AE8131" s="75"/>
      <c r="AF8131" s="76"/>
      <c r="AJ8131" s="90"/>
      <c r="AK8131" s="18"/>
      <c r="AL8131" s="18"/>
      <c r="AM8131" s="209"/>
      <c r="AT8131" s="18"/>
      <c r="AU8131" s="91"/>
    </row>
    <row r="8132" ht="12.0" customHeight="1">
      <c r="A8132" s="97">
        <v>3503055.0</v>
      </c>
      <c r="B8132" s="92" t="s">
        <v>8141</v>
      </c>
      <c r="C8132" s="93"/>
      <c r="D8132" s="82">
        <v>252.43</v>
      </c>
      <c r="E8132" s="83" t="s">
        <v>245</v>
      </c>
      <c r="F8132" s="127">
        <f t="shared" si="694"/>
        <v>307.9646</v>
      </c>
      <c r="G8132" s="95" t="s">
        <v>246</v>
      </c>
      <c r="H8132" s="69"/>
      <c r="I8132" s="208"/>
      <c r="J8132" s="76"/>
      <c r="K8132" s="88"/>
      <c r="N8132" s="18"/>
      <c r="P8132" s="4">
        <v>166.0</v>
      </c>
      <c r="Q8132" s="4"/>
      <c r="R8132" s="4"/>
      <c r="S8132" s="21"/>
      <c r="T8132" s="21"/>
      <c r="V8132" s="89"/>
      <c r="Z8132" s="73"/>
      <c r="AA8132" s="73">
        <v>0.0</v>
      </c>
      <c r="AB8132" s="4"/>
      <c r="AC8132" s="74"/>
      <c r="AD8132" s="75"/>
      <c r="AE8132" s="75"/>
      <c r="AF8132" s="76"/>
      <c r="AJ8132" s="90"/>
      <c r="AK8132" s="18"/>
      <c r="AL8132" s="18"/>
      <c r="AM8132" s="209"/>
      <c r="AT8132" s="18"/>
      <c r="AU8132" s="91"/>
    </row>
    <row r="8133" ht="12.0" customHeight="1">
      <c r="A8133" s="97">
        <v>3503056.0</v>
      </c>
      <c r="B8133" s="92" t="s">
        <v>8142</v>
      </c>
      <c r="C8133" s="93"/>
      <c r="D8133" s="82">
        <v>252.43</v>
      </c>
      <c r="E8133" s="83" t="s">
        <v>245</v>
      </c>
      <c r="F8133" s="127">
        <f t="shared" si="694"/>
        <v>307.9646</v>
      </c>
      <c r="G8133" s="95" t="s">
        <v>246</v>
      </c>
      <c r="H8133" s="69"/>
      <c r="I8133" s="208"/>
      <c r="J8133" s="76"/>
      <c r="K8133" s="88"/>
      <c r="N8133" s="18"/>
      <c r="P8133" s="4">
        <v>166.0</v>
      </c>
      <c r="Q8133" s="4"/>
      <c r="R8133" s="4"/>
      <c r="S8133" s="21"/>
      <c r="T8133" s="21"/>
      <c r="V8133" s="89"/>
      <c r="Z8133" s="73"/>
      <c r="AA8133" s="73">
        <v>0.0</v>
      </c>
      <c r="AB8133" s="4"/>
      <c r="AC8133" s="74"/>
      <c r="AD8133" s="75"/>
      <c r="AE8133" s="75"/>
      <c r="AF8133" s="76"/>
      <c r="AJ8133" s="90"/>
      <c r="AK8133" s="18"/>
      <c r="AL8133" s="18"/>
      <c r="AM8133" s="209"/>
      <c r="AT8133" s="18"/>
      <c r="AU8133" s="91"/>
    </row>
    <row r="8134" ht="12.0" customHeight="1">
      <c r="A8134" s="97">
        <v>2701027.0</v>
      </c>
      <c r="B8134" s="92" t="s">
        <v>8171</v>
      </c>
      <c r="C8134" s="93"/>
      <c r="D8134" s="82">
        <v>57.81</v>
      </c>
      <c r="E8134" s="94"/>
      <c r="F8134" s="84">
        <f t="shared" si="694"/>
        <v>70.5282</v>
      </c>
      <c r="G8134" s="95" t="s">
        <v>246</v>
      </c>
      <c r="H8134" s="69"/>
      <c r="I8134" s="208"/>
      <c r="J8134" s="76"/>
      <c r="K8134" s="88"/>
      <c r="N8134" s="18"/>
      <c r="P8134" s="4">
        <v>166.0</v>
      </c>
      <c r="Q8134" s="4"/>
      <c r="R8134" s="4"/>
      <c r="S8134" s="21"/>
      <c r="T8134" s="21"/>
      <c r="V8134" s="89"/>
      <c r="Z8134" s="73"/>
      <c r="AA8134" s="73">
        <v>0.0</v>
      </c>
      <c r="AB8134" s="4"/>
      <c r="AC8134" s="74"/>
      <c r="AD8134" s="75"/>
      <c r="AE8134" s="75"/>
      <c r="AF8134" s="76"/>
      <c r="AJ8134" s="90"/>
      <c r="AK8134" s="18"/>
      <c r="AL8134" s="18"/>
      <c r="AT8134" s="18"/>
      <c r="AU8134" s="91"/>
    </row>
    <row r="8135" ht="12.0" customHeight="1">
      <c r="A8135" s="97">
        <v>2701051.0</v>
      </c>
      <c r="B8135" s="92" t="s">
        <v>8172</v>
      </c>
      <c r="C8135" s="93"/>
      <c r="D8135" s="82">
        <v>57.81</v>
      </c>
      <c r="E8135" s="94"/>
      <c r="F8135" s="84">
        <f t="shared" si="694"/>
        <v>70.5282</v>
      </c>
      <c r="G8135" s="95" t="s">
        <v>246</v>
      </c>
      <c r="H8135" s="69"/>
      <c r="I8135" s="208"/>
      <c r="J8135" s="76"/>
      <c r="K8135" s="88"/>
      <c r="N8135" s="18"/>
      <c r="P8135" s="4">
        <v>166.0</v>
      </c>
      <c r="Q8135" s="4"/>
      <c r="R8135" s="4"/>
      <c r="S8135" s="21"/>
      <c r="T8135" s="21"/>
      <c r="V8135" s="89"/>
      <c r="Z8135" s="73"/>
      <c r="AA8135" s="73">
        <v>0.0</v>
      </c>
      <c r="AB8135" s="4"/>
      <c r="AC8135" s="74"/>
      <c r="AD8135" s="75"/>
      <c r="AE8135" s="75"/>
      <c r="AF8135" s="76"/>
      <c r="AJ8135" s="90"/>
      <c r="AK8135" s="18"/>
      <c r="AL8135" s="18"/>
      <c r="AT8135" s="18"/>
      <c r="AU8135" s="91"/>
    </row>
    <row r="8136" ht="12.0" customHeight="1">
      <c r="A8136" s="97">
        <v>2701016.0</v>
      </c>
      <c r="B8136" s="92" t="s">
        <v>8173</v>
      </c>
      <c r="C8136" s="93"/>
      <c r="D8136" s="82">
        <v>57.81</v>
      </c>
      <c r="E8136" s="94"/>
      <c r="F8136" s="84">
        <f t="shared" si="694"/>
        <v>70.5282</v>
      </c>
      <c r="G8136" s="95" t="s">
        <v>246</v>
      </c>
      <c r="H8136" s="69"/>
      <c r="I8136" s="208"/>
      <c r="J8136" s="76"/>
      <c r="K8136" s="88"/>
      <c r="N8136" s="18"/>
      <c r="P8136" s="4">
        <v>166.0</v>
      </c>
      <c r="Q8136" s="4"/>
      <c r="R8136" s="4"/>
      <c r="S8136" s="21"/>
      <c r="T8136" s="21"/>
      <c r="V8136" s="89"/>
      <c r="Z8136" s="73"/>
      <c r="AA8136" s="73">
        <v>0.0</v>
      </c>
      <c r="AB8136" s="4"/>
      <c r="AC8136" s="74"/>
      <c r="AD8136" s="75"/>
      <c r="AE8136" s="75"/>
      <c r="AF8136" s="76"/>
      <c r="AJ8136" s="90"/>
      <c r="AK8136" s="18"/>
      <c r="AL8136" s="18"/>
      <c r="AT8136" s="18"/>
      <c r="AU8136" s="91"/>
    </row>
    <row r="8137" ht="12.0" customHeight="1">
      <c r="A8137" s="97">
        <v>2701020.0</v>
      </c>
      <c r="B8137" s="92" t="s">
        <v>8174</v>
      </c>
      <c r="C8137" s="93"/>
      <c r="D8137" s="82">
        <v>57.81</v>
      </c>
      <c r="E8137" s="94"/>
      <c r="F8137" s="84">
        <f t="shared" si="694"/>
        <v>70.5282</v>
      </c>
      <c r="G8137" s="95" t="s">
        <v>246</v>
      </c>
      <c r="H8137" s="69"/>
      <c r="I8137" s="208"/>
      <c r="J8137" s="76"/>
      <c r="K8137" s="88"/>
      <c r="N8137" s="18"/>
      <c r="P8137" s="4">
        <v>166.0</v>
      </c>
      <c r="Q8137" s="4"/>
      <c r="R8137" s="4"/>
      <c r="S8137" s="21"/>
      <c r="T8137" s="21"/>
      <c r="V8137" s="89"/>
      <c r="Z8137" s="73"/>
      <c r="AA8137" s="73">
        <v>0.0</v>
      </c>
      <c r="AB8137" s="4"/>
      <c r="AC8137" s="74"/>
      <c r="AD8137" s="75"/>
      <c r="AE8137" s="75"/>
      <c r="AF8137" s="76"/>
      <c r="AJ8137" s="90"/>
      <c r="AK8137" s="18"/>
      <c r="AL8137" s="18"/>
      <c r="AT8137" s="18"/>
      <c r="AU8137" s="91"/>
    </row>
    <row r="8138" ht="12.0" customHeight="1">
      <c r="A8138" s="97">
        <v>2701012.0</v>
      </c>
      <c r="B8138" s="92" t="s">
        <v>8175</v>
      </c>
      <c r="C8138" s="93"/>
      <c r="D8138" s="82">
        <v>57.81</v>
      </c>
      <c r="E8138" s="94"/>
      <c r="F8138" s="84">
        <f t="shared" si="694"/>
        <v>70.5282</v>
      </c>
      <c r="G8138" s="95" t="s">
        <v>246</v>
      </c>
      <c r="H8138" s="69"/>
      <c r="I8138" s="208"/>
      <c r="J8138" s="76"/>
      <c r="K8138" s="88"/>
      <c r="N8138" s="18"/>
      <c r="P8138" s="4">
        <v>166.0</v>
      </c>
      <c r="Q8138" s="4"/>
      <c r="R8138" s="4"/>
      <c r="S8138" s="21"/>
      <c r="T8138" s="21"/>
      <c r="V8138" s="89"/>
      <c r="Z8138" s="73"/>
      <c r="AA8138" s="73">
        <v>0.0</v>
      </c>
      <c r="AB8138" s="4"/>
      <c r="AC8138" s="74"/>
      <c r="AD8138" s="75"/>
      <c r="AE8138" s="75"/>
      <c r="AF8138" s="76"/>
      <c r="AJ8138" s="90"/>
      <c r="AK8138" s="18"/>
      <c r="AL8138" s="18"/>
      <c r="AT8138" s="18"/>
      <c r="AU8138" s="91"/>
    </row>
    <row r="8139" ht="12.0" customHeight="1">
      <c r="A8139" s="97">
        <v>3502030.0</v>
      </c>
      <c r="B8139" s="92" t="s">
        <v>8176</v>
      </c>
      <c r="C8139" s="93"/>
      <c r="D8139" s="82">
        <v>378.51</v>
      </c>
      <c r="E8139" s="94"/>
      <c r="F8139" s="84">
        <f t="shared" si="694"/>
        <v>461.7822</v>
      </c>
      <c r="G8139" s="95" t="s">
        <v>246</v>
      </c>
      <c r="H8139" s="69"/>
      <c r="I8139" s="208"/>
      <c r="J8139" s="76"/>
      <c r="K8139" s="88"/>
      <c r="N8139" s="18"/>
      <c r="P8139" s="4">
        <v>166.0</v>
      </c>
      <c r="Q8139" s="4"/>
      <c r="R8139" s="4"/>
      <c r="S8139" s="21"/>
      <c r="T8139" s="21"/>
      <c r="V8139" s="89"/>
      <c r="Z8139" s="73"/>
      <c r="AA8139" s="73">
        <v>14.998675697150858</v>
      </c>
      <c r="AB8139" s="4"/>
      <c r="AC8139" s="74"/>
      <c r="AD8139" s="75"/>
      <c r="AE8139" s="75"/>
      <c r="AF8139" s="76"/>
      <c r="AJ8139" s="90"/>
      <c r="AK8139" s="18"/>
      <c r="AL8139" s="18"/>
      <c r="AT8139" s="18"/>
      <c r="AU8139" s="91"/>
    </row>
    <row r="8140" ht="12.0" customHeight="1">
      <c r="A8140" s="97">
        <v>3502031.0</v>
      </c>
      <c r="B8140" s="92" t="s">
        <v>8177</v>
      </c>
      <c r="C8140" s="93"/>
      <c r="D8140" s="82">
        <v>344.76</v>
      </c>
      <c r="E8140" s="94"/>
      <c r="F8140" s="127">
        <f t="shared" si="694"/>
        <v>420.6072</v>
      </c>
      <c r="G8140" s="95" t="s">
        <v>246</v>
      </c>
      <c r="H8140" s="69"/>
      <c r="I8140" s="208"/>
      <c r="J8140" s="76"/>
      <c r="K8140" s="88"/>
      <c r="N8140" s="18"/>
      <c r="P8140" s="4">
        <v>166.0</v>
      </c>
      <c r="Q8140" s="4"/>
      <c r="R8140" s="4"/>
      <c r="S8140" s="21"/>
      <c r="T8140" s="21"/>
      <c r="V8140" s="89"/>
      <c r="Z8140" s="73"/>
      <c r="AA8140" s="73">
        <v>0.0</v>
      </c>
      <c r="AB8140" s="4"/>
      <c r="AC8140" s="74"/>
      <c r="AD8140" s="75"/>
      <c r="AE8140" s="75"/>
      <c r="AF8140" s="76"/>
      <c r="AJ8140" s="90"/>
      <c r="AK8140" s="18"/>
      <c r="AL8140" s="18"/>
      <c r="AM8140" s="209"/>
      <c r="AT8140" s="18"/>
      <c r="AU8140" s="91"/>
    </row>
    <row r="8141" ht="12.0" customHeight="1">
      <c r="A8141" s="97">
        <v>3502032.0</v>
      </c>
      <c r="B8141" s="92" t="s">
        <v>8178</v>
      </c>
      <c r="C8141" s="93"/>
      <c r="D8141" s="82">
        <v>452.51</v>
      </c>
      <c r="E8141" s="94"/>
      <c r="F8141" s="84">
        <f t="shared" si="694"/>
        <v>552.0622</v>
      </c>
      <c r="G8141" s="95" t="s">
        <v>246</v>
      </c>
      <c r="H8141" s="69"/>
      <c r="I8141" s="208"/>
      <c r="J8141" s="76"/>
      <c r="K8141" s="88"/>
      <c r="N8141" s="18"/>
      <c r="P8141" s="4">
        <v>166.0</v>
      </c>
      <c r="Q8141" s="4"/>
      <c r="R8141" s="4"/>
      <c r="S8141" s="21"/>
      <c r="T8141" s="21"/>
      <c r="V8141" s="89"/>
      <c r="Z8141" s="73"/>
      <c r="AA8141" s="73">
        <v>14.99920873555942</v>
      </c>
      <c r="AB8141" s="4"/>
      <c r="AC8141" s="74"/>
      <c r="AD8141" s="75"/>
      <c r="AE8141" s="75"/>
      <c r="AF8141" s="76"/>
      <c r="AJ8141" s="90"/>
      <c r="AK8141" s="18"/>
      <c r="AL8141" s="18"/>
      <c r="AT8141" s="18"/>
      <c r="AU8141" s="91"/>
    </row>
    <row r="8142" ht="12.0" customHeight="1">
      <c r="A8142" s="97">
        <v>3501046.0</v>
      </c>
      <c r="B8142" s="92" t="s">
        <v>8179</v>
      </c>
      <c r="C8142" s="93"/>
      <c r="D8142" s="82">
        <v>273.49</v>
      </c>
      <c r="E8142" s="94"/>
      <c r="F8142" s="127">
        <f t="shared" si="694"/>
        <v>333.6578</v>
      </c>
      <c r="G8142" s="95" t="s">
        <v>246</v>
      </c>
      <c r="H8142" s="69"/>
      <c r="I8142" s="208"/>
      <c r="J8142" s="76"/>
      <c r="K8142" s="88"/>
      <c r="N8142" s="18"/>
      <c r="P8142" s="4">
        <v>166.0</v>
      </c>
      <c r="Q8142" s="4"/>
      <c r="R8142" s="4"/>
      <c r="S8142" s="21"/>
      <c r="T8142" s="21"/>
      <c r="V8142" s="89"/>
      <c r="Z8142" s="73"/>
      <c r="AA8142" s="73">
        <v>0.0</v>
      </c>
      <c r="AB8142" s="4"/>
      <c r="AC8142" s="74"/>
      <c r="AD8142" s="75"/>
      <c r="AE8142" s="75"/>
      <c r="AF8142" s="76"/>
      <c r="AJ8142" s="90"/>
      <c r="AK8142" s="18"/>
      <c r="AL8142" s="18"/>
      <c r="AM8142" s="209"/>
      <c r="AT8142" s="18"/>
      <c r="AU8142" s="91"/>
    </row>
    <row r="8143" ht="12.0" customHeight="1">
      <c r="A8143" s="97">
        <v>3501047.0</v>
      </c>
      <c r="B8143" s="92" t="s">
        <v>8180</v>
      </c>
      <c r="C8143" s="93"/>
      <c r="D8143" s="82">
        <v>363.17</v>
      </c>
      <c r="E8143" s="94"/>
      <c r="F8143" s="127">
        <f t="shared" si="694"/>
        <v>443.0674</v>
      </c>
      <c r="G8143" s="95" t="s">
        <v>246</v>
      </c>
      <c r="H8143" s="69"/>
      <c r="I8143" s="208"/>
      <c r="J8143" s="76"/>
      <c r="K8143" s="88"/>
      <c r="N8143" s="18"/>
      <c r="P8143" s="4">
        <v>166.0</v>
      </c>
      <c r="Q8143" s="4"/>
      <c r="R8143" s="4"/>
      <c r="S8143" s="21"/>
      <c r="T8143" s="21"/>
      <c r="V8143" s="89"/>
      <c r="Z8143" s="73"/>
      <c r="AA8143" s="73">
        <v>0.0</v>
      </c>
      <c r="AB8143" s="4"/>
      <c r="AC8143" s="74"/>
      <c r="AD8143" s="75"/>
      <c r="AE8143" s="75"/>
      <c r="AF8143" s="76"/>
      <c r="AJ8143" s="90"/>
      <c r="AK8143" s="18"/>
      <c r="AL8143" s="18"/>
      <c r="AM8143" s="209"/>
      <c r="AT8143" s="18"/>
      <c r="AU8143" s="91"/>
    </row>
    <row r="8144" ht="12.0" customHeight="1">
      <c r="A8144" s="97">
        <v>3501048.0</v>
      </c>
      <c r="B8144" s="92" t="s">
        <v>8181</v>
      </c>
      <c r="C8144" s="93"/>
      <c r="D8144" s="82">
        <v>363.17</v>
      </c>
      <c r="E8144" s="83" t="s">
        <v>245</v>
      </c>
      <c r="F8144" s="127">
        <f t="shared" si="694"/>
        <v>443.0674</v>
      </c>
      <c r="G8144" s="95" t="s">
        <v>246</v>
      </c>
      <c r="H8144" s="69"/>
      <c r="I8144" s="208"/>
      <c r="J8144" s="76"/>
      <c r="K8144" s="88"/>
      <c r="N8144" s="18"/>
      <c r="P8144" s="4">
        <v>166.0</v>
      </c>
      <c r="Q8144" s="4"/>
      <c r="R8144" s="4"/>
      <c r="S8144" s="21"/>
      <c r="T8144" s="21"/>
      <c r="V8144" s="89"/>
      <c r="Z8144" s="73"/>
      <c r="AA8144" s="73">
        <v>0.0</v>
      </c>
      <c r="AB8144" s="4"/>
      <c r="AC8144" s="74"/>
      <c r="AD8144" s="75"/>
      <c r="AE8144" s="75"/>
      <c r="AF8144" s="76"/>
      <c r="AJ8144" s="90"/>
      <c r="AK8144" s="18"/>
      <c r="AL8144" s="18"/>
      <c r="AM8144" s="209"/>
      <c r="AT8144" s="18"/>
      <c r="AU8144" s="91"/>
    </row>
    <row r="8145" ht="12.0" customHeight="1">
      <c r="A8145" s="97">
        <v>2701057.0</v>
      </c>
      <c r="B8145" s="92" t="s">
        <v>8041</v>
      </c>
      <c r="C8145" s="93"/>
      <c r="D8145" s="82">
        <v>234.07</v>
      </c>
      <c r="E8145" s="94"/>
      <c r="F8145" s="84">
        <f t="shared" si="694"/>
        <v>285.5654</v>
      </c>
      <c r="G8145" s="95" t="s">
        <v>246</v>
      </c>
      <c r="H8145" s="69"/>
      <c r="I8145" s="208"/>
      <c r="J8145" s="76"/>
      <c r="K8145" s="88"/>
      <c r="N8145" s="18"/>
      <c r="P8145" s="4">
        <v>166.0</v>
      </c>
      <c r="Q8145" s="4"/>
      <c r="R8145" s="4"/>
      <c r="S8145" s="21"/>
      <c r="T8145" s="21"/>
      <c r="V8145" s="89"/>
      <c r="Z8145" s="73"/>
      <c r="AA8145" s="73">
        <v>0.0</v>
      </c>
      <c r="AB8145" s="4"/>
      <c r="AC8145" s="74"/>
      <c r="AD8145" s="75"/>
      <c r="AE8145" s="75"/>
      <c r="AF8145" s="76"/>
      <c r="AJ8145" s="90"/>
      <c r="AK8145" s="18"/>
      <c r="AL8145" s="18"/>
      <c r="AT8145" s="18"/>
      <c r="AU8145" s="91"/>
    </row>
    <row r="8146" ht="12.0" customHeight="1">
      <c r="A8146" s="97">
        <v>2701047.0</v>
      </c>
      <c r="B8146" s="92" t="s">
        <v>8042</v>
      </c>
      <c r="C8146" s="93"/>
      <c r="D8146" s="82">
        <v>245.78</v>
      </c>
      <c r="E8146" s="94" t="s">
        <v>245</v>
      </c>
      <c r="F8146" s="84">
        <f t="shared" si="694"/>
        <v>299.8516</v>
      </c>
      <c r="G8146" s="95" t="s">
        <v>246</v>
      </c>
      <c r="H8146" s="69"/>
      <c r="I8146" s="208"/>
      <c r="J8146" s="76"/>
      <c r="K8146" s="88"/>
      <c r="N8146" s="18"/>
      <c r="P8146" s="4">
        <v>166.0</v>
      </c>
      <c r="Q8146" s="4"/>
      <c r="R8146" s="4"/>
      <c r="S8146" s="21"/>
      <c r="T8146" s="21"/>
      <c r="V8146" s="89"/>
      <c r="Z8146" s="73"/>
      <c r="AA8146" s="73">
        <v>0.0</v>
      </c>
      <c r="AB8146" s="4"/>
      <c r="AC8146" s="74"/>
      <c r="AD8146" s="75"/>
      <c r="AE8146" s="75"/>
      <c r="AF8146" s="76"/>
      <c r="AJ8146" s="90"/>
      <c r="AK8146" s="18"/>
      <c r="AL8146" s="18"/>
      <c r="AT8146" s="18"/>
      <c r="AU8146" s="91"/>
    </row>
    <row r="8147" ht="12.0" customHeight="1">
      <c r="A8147" s="97">
        <v>2701019.0</v>
      </c>
      <c r="B8147" s="92" t="s">
        <v>8043</v>
      </c>
      <c r="C8147" s="93"/>
      <c r="D8147" s="82">
        <v>245.78</v>
      </c>
      <c r="E8147" s="94" t="s">
        <v>245</v>
      </c>
      <c r="F8147" s="84">
        <f t="shared" si="694"/>
        <v>299.8516</v>
      </c>
      <c r="G8147" s="95" t="s">
        <v>246</v>
      </c>
      <c r="H8147" s="69"/>
      <c r="I8147" s="208"/>
      <c r="J8147" s="76"/>
      <c r="K8147" s="88"/>
      <c r="N8147" s="18"/>
      <c r="P8147" s="4">
        <v>166.0</v>
      </c>
      <c r="Q8147" s="4"/>
      <c r="R8147" s="4"/>
      <c r="S8147" s="21"/>
      <c r="T8147" s="21"/>
      <c r="V8147" s="89"/>
      <c r="Z8147" s="73"/>
      <c r="AA8147" s="73">
        <v>0.0</v>
      </c>
      <c r="AB8147" s="4"/>
      <c r="AC8147" s="74"/>
      <c r="AD8147" s="75"/>
      <c r="AE8147" s="75"/>
      <c r="AF8147" s="76"/>
      <c r="AJ8147" s="90"/>
      <c r="AK8147" s="18"/>
      <c r="AL8147" s="18"/>
      <c r="AT8147" s="18"/>
      <c r="AU8147" s="91"/>
    </row>
    <row r="8148" ht="12.0" customHeight="1">
      <c r="A8148" s="97">
        <v>3503030.0</v>
      </c>
      <c r="B8148" s="92" t="s">
        <v>8044</v>
      </c>
      <c r="C8148" s="93"/>
      <c r="D8148" s="82">
        <v>364.6</v>
      </c>
      <c r="E8148" s="83" t="s">
        <v>372</v>
      </c>
      <c r="F8148" s="127">
        <f t="shared" si="694"/>
        <v>444.812</v>
      </c>
      <c r="G8148" s="95" t="s">
        <v>246</v>
      </c>
      <c r="H8148" s="69"/>
      <c r="I8148" s="208"/>
      <c r="J8148" s="76"/>
      <c r="K8148" s="88"/>
      <c r="N8148" s="18"/>
      <c r="P8148" s="4">
        <v>166.0</v>
      </c>
      <c r="Q8148" s="4"/>
      <c r="R8148" s="4"/>
      <c r="S8148" s="21"/>
      <c r="T8148" s="21"/>
      <c r="V8148" s="89"/>
      <c r="Z8148" s="73"/>
      <c r="AA8148" s="73">
        <v>0.0</v>
      </c>
      <c r="AB8148" s="4"/>
      <c r="AC8148" s="74"/>
      <c r="AD8148" s="75"/>
      <c r="AE8148" s="75"/>
      <c r="AF8148" s="76"/>
      <c r="AJ8148" s="90"/>
      <c r="AK8148" s="18"/>
      <c r="AL8148" s="18"/>
      <c r="AM8148" s="209"/>
      <c r="AT8148" s="18"/>
      <c r="AU8148" s="91"/>
    </row>
    <row r="8149" ht="12.0" customHeight="1">
      <c r="A8149" s="97">
        <v>3503031.0</v>
      </c>
      <c r="B8149" s="92" t="s">
        <v>8045</v>
      </c>
      <c r="C8149" s="93"/>
      <c r="D8149" s="82">
        <v>364.5</v>
      </c>
      <c r="E8149" s="83" t="s">
        <v>245</v>
      </c>
      <c r="F8149" s="127">
        <f t="shared" si="694"/>
        <v>444.69</v>
      </c>
      <c r="G8149" s="95" t="s">
        <v>246</v>
      </c>
      <c r="H8149" s="69"/>
      <c r="I8149" s="208"/>
      <c r="J8149" s="76"/>
      <c r="K8149" s="88"/>
      <c r="N8149" s="18"/>
      <c r="P8149" s="4">
        <v>166.0</v>
      </c>
      <c r="Q8149" s="4"/>
      <c r="R8149" s="4"/>
      <c r="S8149" s="21"/>
      <c r="T8149" s="21"/>
      <c r="V8149" s="89"/>
      <c r="Z8149" s="73"/>
      <c r="AA8149" s="73">
        <v>0.0</v>
      </c>
      <c r="AB8149" s="4"/>
      <c r="AC8149" s="74"/>
      <c r="AD8149" s="75"/>
      <c r="AE8149" s="75"/>
      <c r="AF8149" s="76"/>
      <c r="AJ8149" s="90"/>
      <c r="AK8149" s="18"/>
      <c r="AL8149" s="18"/>
      <c r="AM8149" s="209"/>
      <c r="AT8149" s="18"/>
      <c r="AU8149" s="91"/>
    </row>
    <row r="8150" ht="12.0" customHeight="1">
      <c r="A8150" s="97">
        <v>3503032.0</v>
      </c>
      <c r="B8150" s="92" t="s">
        <v>8046</v>
      </c>
      <c r="C8150" s="93"/>
      <c r="D8150" s="82">
        <v>364.6</v>
      </c>
      <c r="E8150" s="83" t="s">
        <v>245</v>
      </c>
      <c r="F8150" s="127">
        <f t="shared" si="694"/>
        <v>444.812</v>
      </c>
      <c r="G8150" s="95" t="s">
        <v>246</v>
      </c>
      <c r="H8150" s="69"/>
      <c r="I8150" s="208"/>
      <c r="J8150" s="76"/>
      <c r="K8150" s="88"/>
      <c r="N8150" s="18"/>
      <c r="P8150" s="4">
        <v>166.0</v>
      </c>
      <c r="Q8150" s="4"/>
      <c r="R8150" s="4"/>
      <c r="S8150" s="21"/>
      <c r="T8150" s="21"/>
      <c r="V8150" s="89"/>
      <c r="Z8150" s="73"/>
      <c r="AA8150" s="73">
        <v>0.0</v>
      </c>
      <c r="AB8150" s="4"/>
      <c r="AC8150" s="74"/>
      <c r="AD8150" s="75"/>
      <c r="AE8150" s="75"/>
      <c r="AF8150" s="76"/>
      <c r="AJ8150" s="90"/>
      <c r="AK8150" s="18"/>
      <c r="AL8150" s="18"/>
      <c r="AM8150" s="209"/>
      <c r="AT8150" s="18"/>
      <c r="AU8150" s="91"/>
    </row>
    <row r="8151" ht="12.0" customHeight="1">
      <c r="A8151" s="97">
        <v>3503033.0</v>
      </c>
      <c r="B8151" s="92" t="s">
        <v>8047</v>
      </c>
      <c r="C8151" s="93"/>
      <c r="D8151" s="82">
        <v>364.6</v>
      </c>
      <c r="E8151" s="83" t="s">
        <v>245</v>
      </c>
      <c r="F8151" s="127">
        <f t="shared" si="694"/>
        <v>444.812</v>
      </c>
      <c r="G8151" s="95" t="s">
        <v>246</v>
      </c>
      <c r="H8151" s="69"/>
      <c r="I8151" s="208"/>
      <c r="J8151" s="76"/>
      <c r="K8151" s="88"/>
      <c r="N8151" s="18"/>
      <c r="P8151" s="4">
        <v>166.0</v>
      </c>
      <c r="Q8151" s="4"/>
      <c r="R8151" s="4"/>
      <c r="S8151" s="21"/>
      <c r="T8151" s="21"/>
      <c r="V8151" s="89"/>
      <c r="Z8151" s="73"/>
      <c r="AA8151" s="73">
        <v>0.0</v>
      </c>
      <c r="AB8151" s="4"/>
      <c r="AC8151" s="74"/>
      <c r="AD8151" s="75"/>
      <c r="AE8151" s="75"/>
      <c r="AF8151" s="76"/>
      <c r="AJ8151" s="90"/>
      <c r="AK8151" s="18"/>
      <c r="AL8151" s="18"/>
      <c r="AM8151" s="209"/>
      <c r="AT8151" s="18"/>
      <c r="AU8151" s="91"/>
    </row>
    <row r="8152" ht="12.0" customHeight="1">
      <c r="A8152" s="97">
        <v>3503034.0</v>
      </c>
      <c r="B8152" s="92" t="s">
        <v>8048</v>
      </c>
      <c r="C8152" s="93"/>
      <c r="D8152" s="82">
        <v>364.6</v>
      </c>
      <c r="E8152" s="83" t="s">
        <v>245</v>
      </c>
      <c r="F8152" s="127">
        <f t="shared" si="694"/>
        <v>444.812</v>
      </c>
      <c r="G8152" s="95" t="s">
        <v>246</v>
      </c>
      <c r="H8152" s="69"/>
      <c r="I8152" s="208"/>
      <c r="J8152" s="76"/>
      <c r="K8152" s="88"/>
      <c r="N8152" s="18"/>
      <c r="P8152" s="4">
        <v>166.0</v>
      </c>
      <c r="Q8152" s="4"/>
      <c r="R8152" s="4"/>
      <c r="S8152" s="21"/>
      <c r="T8152" s="21"/>
      <c r="V8152" s="89"/>
      <c r="Z8152" s="73"/>
      <c r="AA8152" s="73">
        <v>0.0</v>
      </c>
      <c r="AB8152" s="4"/>
      <c r="AC8152" s="74"/>
      <c r="AD8152" s="75"/>
      <c r="AE8152" s="75"/>
      <c r="AF8152" s="76"/>
      <c r="AJ8152" s="90"/>
      <c r="AK8152" s="18"/>
      <c r="AL8152" s="18"/>
      <c r="AM8152" s="209"/>
      <c r="AT8152" s="18"/>
      <c r="AU8152" s="91"/>
    </row>
    <row r="8153" ht="12.0" customHeight="1">
      <c r="A8153" s="97">
        <v>3503075.0</v>
      </c>
      <c r="B8153" s="92" t="s">
        <v>8049</v>
      </c>
      <c r="C8153" s="93"/>
      <c r="D8153" s="82">
        <v>364.6</v>
      </c>
      <c r="E8153" s="83" t="s">
        <v>245</v>
      </c>
      <c r="F8153" s="127">
        <f t="shared" si="694"/>
        <v>444.812</v>
      </c>
      <c r="G8153" s="95" t="s">
        <v>246</v>
      </c>
      <c r="H8153" s="69"/>
      <c r="I8153" s="208"/>
      <c r="J8153" s="76"/>
      <c r="K8153" s="88"/>
      <c r="N8153" s="18"/>
      <c r="P8153" s="4">
        <v>166.0</v>
      </c>
      <c r="Q8153" s="4"/>
      <c r="R8153" s="4"/>
      <c r="S8153" s="21"/>
      <c r="T8153" s="21"/>
      <c r="V8153" s="89"/>
      <c r="Z8153" s="73"/>
      <c r="AA8153" s="73">
        <v>0.0</v>
      </c>
      <c r="AB8153" s="4"/>
      <c r="AC8153" s="74"/>
      <c r="AD8153" s="75"/>
      <c r="AE8153" s="75"/>
      <c r="AF8153" s="76"/>
      <c r="AJ8153" s="90"/>
      <c r="AK8153" s="18"/>
      <c r="AL8153" s="18"/>
      <c r="AM8153" s="209"/>
      <c r="AT8153" s="18"/>
      <c r="AU8153" s="91"/>
    </row>
    <row r="8154" ht="12.0" customHeight="1">
      <c r="A8154" s="97">
        <v>3503035.0</v>
      </c>
      <c r="B8154" s="92" t="s">
        <v>8050</v>
      </c>
      <c r="C8154" s="93"/>
      <c r="D8154" s="82">
        <v>364.6</v>
      </c>
      <c r="E8154" s="83" t="s">
        <v>245</v>
      </c>
      <c r="F8154" s="127">
        <f t="shared" si="694"/>
        <v>444.812</v>
      </c>
      <c r="G8154" s="95" t="s">
        <v>246</v>
      </c>
      <c r="H8154" s="69"/>
      <c r="I8154" s="208"/>
      <c r="J8154" s="76"/>
      <c r="K8154" s="88"/>
      <c r="N8154" s="18"/>
      <c r="P8154" s="4">
        <v>166.0</v>
      </c>
      <c r="Q8154" s="4"/>
      <c r="R8154" s="4"/>
      <c r="S8154" s="21"/>
      <c r="T8154" s="21"/>
      <c r="V8154" s="89"/>
      <c r="Z8154" s="73"/>
      <c r="AA8154" s="73">
        <v>0.0</v>
      </c>
      <c r="AB8154" s="4"/>
      <c r="AC8154" s="74"/>
      <c r="AD8154" s="75"/>
      <c r="AE8154" s="75"/>
      <c r="AF8154" s="76"/>
      <c r="AJ8154" s="90"/>
      <c r="AK8154" s="18"/>
      <c r="AL8154" s="18"/>
      <c r="AM8154" s="209"/>
      <c r="AT8154" s="18"/>
      <c r="AU8154" s="91"/>
    </row>
    <row r="8155" ht="12.0" customHeight="1">
      <c r="A8155" s="97">
        <v>3503036.0</v>
      </c>
      <c r="B8155" s="92" t="s">
        <v>8051</v>
      </c>
      <c r="C8155" s="93"/>
      <c r="D8155" s="82">
        <v>364.6</v>
      </c>
      <c r="E8155" s="83" t="s">
        <v>245</v>
      </c>
      <c r="F8155" s="127">
        <f t="shared" si="694"/>
        <v>444.812</v>
      </c>
      <c r="G8155" s="95" t="s">
        <v>246</v>
      </c>
      <c r="H8155" s="69"/>
      <c r="I8155" s="208"/>
      <c r="J8155" s="76"/>
      <c r="K8155" s="88"/>
      <c r="N8155" s="18"/>
      <c r="P8155" s="4">
        <v>166.0</v>
      </c>
      <c r="Q8155" s="4"/>
      <c r="R8155" s="4"/>
      <c r="S8155" s="21"/>
      <c r="T8155" s="21"/>
      <c r="V8155" s="89"/>
      <c r="Z8155" s="73"/>
      <c r="AA8155" s="73">
        <v>0.0</v>
      </c>
      <c r="AB8155" s="4"/>
      <c r="AC8155" s="74"/>
      <c r="AD8155" s="75"/>
      <c r="AE8155" s="75"/>
      <c r="AF8155" s="76"/>
      <c r="AJ8155" s="90"/>
      <c r="AK8155" s="18"/>
      <c r="AL8155" s="18"/>
      <c r="AM8155" s="209"/>
      <c r="AT8155" s="18"/>
      <c r="AU8155" s="91"/>
    </row>
    <row r="8156" ht="12.0" customHeight="1">
      <c r="A8156" s="97">
        <v>3502016.0</v>
      </c>
      <c r="B8156" s="92" t="s">
        <v>8052</v>
      </c>
      <c r="C8156" s="93"/>
      <c r="D8156" s="82">
        <v>472.12</v>
      </c>
      <c r="E8156" s="83" t="s">
        <v>372</v>
      </c>
      <c r="F8156" s="127">
        <f t="shared" si="694"/>
        <v>575.9864</v>
      </c>
      <c r="G8156" s="95" t="s">
        <v>246</v>
      </c>
      <c r="H8156" s="69"/>
      <c r="I8156" s="208"/>
      <c r="J8156" s="76"/>
      <c r="K8156" s="88"/>
      <c r="N8156" s="18"/>
      <c r="P8156" s="4">
        <v>166.0</v>
      </c>
      <c r="Q8156" s="4"/>
      <c r="R8156" s="4"/>
      <c r="S8156" s="21"/>
      <c r="T8156" s="21"/>
      <c r="V8156" s="89"/>
      <c r="Z8156" s="73"/>
      <c r="AA8156" s="73">
        <v>0.0</v>
      </c>
      <c r="AB8156" s="4"/>
      <c r="AC8156" s="74"/>
      <c r="AD8156" s="75"/>
      <c r="AE8156" s="75"/>
      <c r="AF8156" s="76"/>
      <c r="AJ8156" s="90"/>
      <c r="AK8156" s="18"/>
      <c r="AL8156" s="18"/>
      <c r="AM8156" s="209"/>
      <c r="AT8156" s="18"/>
      <c r="AU8156" s="91"/>
    </row>
    <row r="8157" ht="12.0" customHeight="1">
      <c r="A8157" s="97">
        <v>3502017.0</v>
      </c>
      <c r="B8157" s="92" t="s">
        <v>8053</v>
      </c>
      <c r="C8157" s="93"/>
      <c r="D8157" s="82">
        <v>619.66</v>
      </c>
      <c r="E8157" s="94"/>
      <c r="F8157" s="84">
        <f t="shared" si="694"/>
        <v>755.9852</v>
      </c>
      <c r="G8157" s="95" t="s">
        <v>246</v>
      </c>
      <c r="H8157" s="69"/>
      <c r="I8157" s="208"/>
      <c r="J8157" s="76"/>
      <c r="K8157" s="88"/>
      <c r="N8157" s="18"/>
      <c r="P8157" s="4">
        <v>166.0</v>
      </c>
      <c r="Q8157" s="4"/>
      <c r="R8157" s="4"/>
      <c r="S8157" s="21"/>
      <c r="T8157" s="21"/>
      <c r="V8157" s="89"/>
      <c r="Z8157" s="73"/>
      <c r="AA8157" s="73">
        <v>15.000231128368696</v>
      </c>
      <c r="AB8157" s="4"/>
      <c r="AC8157" s="74"/>
      <c r="AD8157" s="75"/>
      <c r="AE8157" s="75"/>
      <c r="AF8157" s="76"/>
      <c r="AJ8157" s="90"/>
      <c r="AK8157" s="18"/>
      <c r="AL8157" s="18"/>
      <c r="AT8157" s="18"/>
      <c r="AU8157" s="91"/>
    </row>
    <row r="8158" ht="12.0" customHeight="1">
      <c r="A8158" s="97">
        <v>3502018.0</v>
      </c>
      <c r="B8158" s="92" t="s">
        <v>8054</v>
      </c>
      <c r="C8158" s="93"/>
      <c r="D8158" s="82">
        <v>472.12</v>
      </c>
      <c r="E8158" s="83" t="s">
        <v>245</v>
      </c>
      <c r="F8158" s="127">
        <f t="shared" si="694"/>
        <v>575.9864</v>
      </c>
      <c r="G8158" s="95" t="s">
        <v>246</v>
      </c>
      <c r="H8158" s="69"/>
      <c r="I8158" s="208"/>
      <c r="J8158" s="76"/>
      <c r="K8158" s="88"/>
      <c r="N8158" s="18"/>
      <c r="P8158" s="4">
        <v>166.0</v>
      </c>
      <c r="Q8158" s="4"/>
      <c r="R8158" s="4"/>
      <c r="S8158" s="21"/>
      <c r="T8158" s="21"/>
      <c r="V8158" s="89"/>
      <c r="Z8158" s="73"/>
      <c r="AA8158" s="73">
        <v>0.0</v>
      </c>
      <c r="AB8158" s="4"/>
      <c r="AC8158" s="74"/>
      <c r="AD8158" s="75"/>
      <c r="AE8158" s="75"/>
      <c r="AF8158" s="76"/>
      <c r="AJ8158" s="90"/>
      <c r="AK8158" s="18"/>
      <c r="AL8158" s="18"/>
      <c r="AM8158" s="209"/>
      <c r="AT8158" s="18"/>
      <c r="AU8158" s="91"/>
    </row>
    <row r="8159" ht="12.0" customHeight="1">
      <c r="A8159" s="97">
        <v>3501031.0</v>
      </c>
      <c r="B8159" s="92" t="s">
        <v>8055</v>
      </c>
      <c r="C8159" s="93"/>
      <c r="D8159" s="82">
        <v>461.41</v>
      </c>
      <c r="E8159" s="83" t="s">
        <v>372</v>
      </c>
      <c r="F8159" s="127">
        <f t="shared" si="694"/>
        <v>562.9202</v>
      </c>
      <c r="G8159" s="95" t="s">
        <v>246</v>
      </c>
      <c r="H8159" s="69"/>
      <c r="I8159" s="208"/>
      <c r="J8159" s="76"/>
      <c r="K8159" s="88"/>
      <c r="N8159" s="18"/>
      <c r="P8159" s="4">
        <v>166.0</v>
      </c>
      <c r="Q8159" s="4"/>
      <c r="R8159" s="4"/>
      <c r="S8159" s="21"/>
      <c r="T8159" s="21"/>
      <c r="V8159" s="89"/>
      <c r="Z8159" s="73"/>
      <c r="AA8159" s="73">
        <v>0.0</v>
      </c>
      <c r="AB8159" s="4"/>
      <c r="AC8159" s="74"/>
      <c r="AD8159" s="75"/>
      <c r="AE8159" s="75"/>
      <c r="AF8159" s="76"/>
      <c r="AJ8159" s="90"/>
      <c r="AK8159" s="18"/>
      <c r="AL8159" s="18"/>
      <c r="AM8159" s="209"/>
      <c r="AT8159" s="18"/>
      <c r="AU8159" s="91"/>
    </row>
    <row r="8160" ht="12.0" customHeight="1">
      <c r="A8160" s="97">
        <v>3501032.0</v>
      </c>
      <c r="B8160" s="92" t="s">
        <v>8056</v>
      </c>
      <c r="C8160" s="93"/>
      <c r="D8160" s="82">
        <v>461.41</v>
      </c>
      <c r="E8160" s="83" t="s">
        <v>245</v>
      </c>
      <c r="F8160" s="127">
        <f t="shared" si="694"/>
        <v>562.9202</v>
      </c>
      <c r="G8160" s="95" t="s">
        <v>246</v>
      </c>
      <c r="H8160" s="69"/>
      <c r="I8160" s="208"/>
      <c r="J8160" s="76"/>
      <c r="K8160" s="88"/>
      <c r="N8160" s="18"/>
      <c r="P8160" s="4">
        <v>166.0</v>
      </c>
      <c r="Q8160" s="4"/>
      <c r="R8160" s="4"/>
      <c r="S8160" s="21"/>
      <c r="T8160" s="21"/>
      <c r="V8160" s="89"/>
      <c r="Z8160" s="73"/>
      <c r="AA8160" s="73">
        <v>0.0</v>
      </c>
      <c r="AB8160" s="4"/>
      <c r="AC8160" s="74"/>
      <c r="AD8160" s="75"/>
      <c r="AE8160" s="75"/>
      <c r="AF8160" s="76"/>
      <c r="AJ8160" s="90"/>
      <c r="AK8160" s="18"/>
      <c r="AL8160" s="18"/>
      <c r="AM8160" s="209"/>
      <c r="AT8160" s="18"/>
      <c r="AU8160" s="91"/>
    </row>
    <row r="8161" ht="12.0" customHeight="1">
      <c r="A8161" s="97">
        <v>3501033.0</v>
      </c>
      <c r="B8161" s="92" t="s">
        <v>8057</v>
      </c>
      <c r="C8161" s="93"/>
      <c r="D8161" s="82">
        <v>461.41</v>
      </c>
      <c r="E8161" s="94"/>
      <c r="F8161" s="127">
        <f t="shared" si="694"/>
        <v>562.9202</v>
      </c>
      <c r="G8161" s="95" t="s">
        <v>246</v>
      </c>
      <c r="H8161" s="69"/>
      <c r="I8161" s="208"/>
      <c r="J8161" s="76"/>
      <c r="K8161" s="88"/>
      <c r="N8161" s="18"/>
      <c r="P8161" s="4">
        <v>166.0</v>
      </c>
      <c r="Q8161" s="4"/>
      <c r="R8161" s="4"/>
      <c r="S8161" s="21"/>
      <c r="T8161" s="21"/>
      <c r="V8161" s="89"/>
      <c r="Z8161" s="73"/>
      <c r="AA8161" s="73">
        <v>0.0</v>
      </c>
      <c r="AB8161" s="4"/>
      <c r="AC8161" s="74"/>
      <c r="AD8161" s="75"/>
      <c r="AE8161" s="75"/>
      <c r="AF8161" s="76"/>
      <c r="AJ8161" s="90"/>
      <c r="AK8161" s="18"/>
      <c r="AL8161" s="18"/>
      <c r="AM8161" s="209"/>
      <c r="AT8161" s="18"/>
      <c r="AU8161" s="91"/>
    </row>
    <row r="8162" ht="12.0" customHeight="1">
      <c r="A8162" s="97">
        <v>3501034.0</v>
      </c>
      <c r="B8162" s="92" t="s">
        <v>8058</v>
      </c>
      <c r="C8162" s="93"/>
      <c r="D8162" s="82">
        <v>461.41</v>
      </c>
      <c r="E8162" s="94"/>
      <c r="F8162" s="127">
        <f t="shared" si="694"/>
        <v>562.9202</v>
      </c>
      <c r="G8162" s="95" t="s">
        <v>246</v>
      </c>
      <c r="H8162" s="69"/>
      <c r="I8162" s="208"/>
      <c r="J8162" s="76"/>
      <c r="K8162" s="88"/>
      <c r="N8162" s="18"/>
      <c r="P8162" s="4">
        <v>166.0</v>
      </c>
      <c r="Q8162" s="4"/>
      <c r="R8162" s="4"/>
      <c r="S8162" s="21"/>
      <c r="T8162" s="21"/>
      <c r="V8162" s="89"/>
      <c r="Z8162" s="73"/>
      <c r="AA8162" s="73">
        <v>0.0</v>
      </c>
      <c r="AB8162" s="4"/>
      <c r="AC8162" s="74"/>
      <c r="AD8162" s="75"/>
      <c r="AE8162" s="75"/>
      <c r="AF8162" s="76"/>
      <c r="AJ8162" s="90"/>
      <c r="AK8162" s="18"/>
      <c r="AL8162" s="18"/>
      <c r="AM8162" s="209"/>
      <c r="AT8162" s="18"/>
      <c r="AU8162" s="91"/>
    </row>
    <row r="8163" ht="12.0" customHeight="1">
      <c r="A8163" s="97">
        <v>3501035.0</v>
      </c>
      <c r="B8163" s="92" t="s">
        <v>8059</v>
      </c>
      <c r="C8163" s="93"/>
      <c r="D8163" s="82">
        <v>461.41</v>
      </c>
      <c r="E8163" s="83" t="s">
        <v>245</v>
      </c>
      <c r="F8163" s="127">
        <f t="shared" si="694"/>
        <v>562.9202</v>
      </c>
      <c r="G8163" s="95" t="s">
        <v>246</v>
      </c>
      <c r="H8163" s="69"/>
      <c r="I8163" s="208"/>
      <c r="J8163" s="76"/>
      <c r="K8163" s="88"/>
      <c r="N8163" s="18"/>
      <c r="P8163" s="4">
        <v>166.0</v>
      </c>
      <c r="Q8163" s="4"/>
      <c r="R8163" s="4"/>
      <c r="S8163" s="21"/>
      <c r="T8163" s="21"/>
      <c r="V8163" s="89"/>
      <c r="Z8163" s="73"/>
      <c r="AA8163" s="73">
        <v>0.0</v>
      </c>
      <c r="AB8163" s="4"/>
      <c r="AC8163" s="74"/>
      <c r="AD8163" s="75"/>
      <c r="AE8163" s="75"/>
      <c r="AF8163" s="76"/>
      <c r="AJ8163" s="90"/>
      <c r="AK8163" s="18"/>
      <c r="AL8163" s="18"/>
      <c r="AM8163" s="209"/>
      <c r="AT8163" s="18"/>
      <c r="AU8163" s="91"/>
    </row>
    <row r="8164" ht="12.0" customHeight="1">
      <c r="A8164" s="97">
        <v>3501036.0</v>
      </c>
      <c r="B8164" s="92" t="s">
        <v>8060</v>
      </c>
      <c r="C8164" s="93"/>
      <c r="D8164" s="82">
        <v>461.41</v>
      </c>
      <c r="E8164" s="94"/>
      <c r="F8164" s="127">
        <f t="shared" si="694"/>
        <v>562.9202</v>
      </c>
      <c r="G8164" s="95" t="s">
        <v>246</v>
      </c>
      <c r="H8164" s="69"/>
      <c r="I8164" s="208"/>
      <c r="J8164" s="76"/>
      <c r="K8164" s="88"/>
      <c r="N8164" s="18"/>
      <c r="P8164" s="4">
        <v>166.0</v>
      </c>
      <c r="Q8164" s="4"/>
      <c r="R8164" s="4"/>
      <c r="S8164" s="21"/>
      <c r="T8164" s="21"/>
      <c r="V8164" s="89"/>
      <c r="Z8164" s="73"/>
      <c r="AA8164" s="73">
        <v>0.0</v>
      </c>
      <c r="AB8164" s="4"/>
      <c r="AC8164" s="74"/>
      <c r="AD8164" s="75"/>
      <c r="AE8164" s="75"/>
      <c r="AF8164" s="76"/>
      <c r="AJ8164" s="90"/>
      <c r="AK8164" s="18"/>
      <c r="AL8164" s="18"/>
      <c r="AM8164" s="209"/>
      <c r="AT8164" s="18"/>
      <c r="AU8164" s="91"/>
    </row>
    <row r="8165" ht="12.0" customHeight="1">
      <c r="A8165" s="97">
        <v>3501037.0</v>
      </c>
      <c r="B8165" s="92" t="s">
        <v>8061</v>
      </c>
      <c r="C8165" s="93"/>
      <c r="D8165" s="82">
        <v>461.41</v>
      </c>
      <c r="E8165" s="83" t="s">
        <v>245</v>
      </c>
      <c r="F8165" s="127">
        <f t="shared" si="694"/>
        <v>562.9202</v>
      </c>
      <c r="G8165" s="95" t="s">
        <v>246</v>
      </c>
      <c r="H8165" s="69"/>
      <c r="I8165" s="208"/>
      <c r="J8165" s="76"/>
      <c r="K8165" s="88"/>
      <c r="N8165" s="18"/>
      <c r="P8165" s="4">
        <v>166.0</v>
      </c>
      <c r="Q8165" s="4"/>
      <c r="R8165" s="4"/>
      <c r="S8165" s="21"/>
      <c r="T8165" s="21"/>
      <c r="V8165" s="89"/>
      <c r="Z8165" s="73"/>
      <c r="AA8165" s="73">
        <v>0.0</v>
      </c>
      <c r="AB8165" s="4"/>
      <c r="AC8165" s="74"/>
      <c r="AD8165" s="75"/>
      <c r="AE8165" s="75"/>
      <c r="AF8165" s="76"/>
      <c r="AJ8165" s="90"/>
      <c r="AK8165" s="18"/>
      <c r="AL8165" s="18"/>
      <c r="AM8165" s="209"/>
      <c r="AT8165" s="18"/>
      <c r="AU8165" s="91"/>
    </row>
    <row r="8166" ht="12.0" customHeight="1">
      <c r="A8166" s="97">
        <v>3503024.0</v>
      </c>
      <c r="B8166" s="92" t="s">
        <v>7930</v>
      </c>
      <c r="C8166" s="93"/>
      <c r="D8166" s="82">
        <v>240.96</v>
      </c>
      <c r="E8166" s="83"/>
      <c r="F8166" s="127">
        <f t="shared" si="694"/>
        <v>293.9712</v>
      </c>
      <c r="G8166" s="95" t="s">
        <v>246</v>
      </c>
      <c r="H8166" s="69"/>
      <c r="I8166" s="208"/>
      <c r="J8166" s="76"/>
      <c r="K8166" s="88"/>
      <c r="N8166" s="18"/>
      <c r="P8166" s="4">
        <v>166.0</v>
      </c>
      <c r="Q8166" s="4"/>
      <c r="R8166" s="4"/>
      <c r="S8166" s="21"/>
      <c r="T8166" s="21"/>
      <c r="V8166" s="89"/>
      <c r="Z8166" s="73"/>
      <c r="AA8166" s="73">
        <v>0.0</v>
      </c>
      <c r="AB8166" s="4"/>
      <c r="AC8166" s="74"/>
      <c r="AD8166" s="75"/>
      <c r="AE8166" s="75"/>
      <c r="AF8166" s="76"/>
      <c r="AJ8166" s="90"/>
      <c r="AK8166" s="18"/>
      <c r="AL8166" s="18"/>
      <c r="AM8166" s="209"/>
      <c r="AT8166" s="18"/>
      <c r="AU8166" s="91"/>
    </row>
    <row r="8167" ht="12.0" customHeight="1">
      <c r="A8167" s="97">
        <v>3503025.0</v>
      </c>
      <c r="B8167" s="92" t="s">
        <v>7931</v>
      </c>
      <c r="C8167" s="93"/>
      <c r="D8167" s="82">
        <v>240.96</v>
      </c>
      <c r="E8167" s="94"/>
      <c r="F8167" s="127">
        <f t="shared" si="694"/>
        <v>293.9712</v>
      </c>
      <c r="G8167" s="95" t="s">
        <v>246</v>
      </c>
      <c r="H8167" s="69"/>
      <c r="I8167" s="208"/>
      <c r="J8167" s="76"/>
      <c r="K8167" s="88"/>
      <c r="N8167" s="18"/>
      <c r="P8167" s="4">
        <v>166.0</v>
      </c>
      <c r="Q8167" s="4"/>
      <c r="R8167" s="4"/>
      <c r="S8167" s="21"/>
      <c r="T8167" s="21"/>
      <c r="V8167" s="89"/>
      <c r="Z8167" s="73"/>
      <c r="AA8167" s="73">
        <v>0.0</v>
      </c>
      <c r="AB8167" s="4"/>
      <c r="AC8167" s="74"/>
      <c r="AD8167" s="75"/>
      <c r="AE8167" s="75"/>
      <c r="AF8167" s="76"/>
      <c r="AJ8167" s="90"/>
      <c r="AK8167" s="18"/>
      <c r="AL8167" s="18"/>
      <c r="AM8167" s="209"/>
      <c r="AT8167" s="18"/>
      <c r="AU8167" s="91"/>
    </row>
    <row r="8168" ht="12.0" customHeight="1">
      <c r="A8168" s="97">
        <v>3503026.0</v>
      </c>
      <c r="B8168" s="92" t="s">
        <v>7932</v>
      </c>
      <c r="C8168" s="93"/>
      <c r="D8168" s="82">
        <v>240.96</v>
      </c>
      <c r="E8168" s="94"/>
      <c r="F8168" s="127">
        <f t="shared" si="694"/>
        <v>293.9712</v>
      </c>
      <c r="G8168" s="95" t="s">
        <v>246</v>
      </c>
      <c r="H8168" s="69"/>
      <c r="I8168" s="208"/>
      <c r="J8168" s="76"/>
      <c r="K8168" s="88"/>
      <c r="N8168" s="18"/>
      <c r="P8168" s="4">
        <v>166.0</v>
      </c>
      <c r="Q8168" s="4"/>
      <c r="R8168" s="4"/>
      <c r="S8168" s="21"/>
      <c r="T8168" s="21"/>
      <c r="V8168" s="89"/>
      <c r="Z8168" s="73"/>
      <c r="AA8168" s="73">
        <v>0.0</v>
      </c>
      <c r="AB8168" s="4"/>
      <c r="AC8168" s="74"/>
      <c r="AD8168" s="75"/>
      <c r="AE8168" s="75"/>
      <c r="AF8168" s="76"/>
      <c r="AJ8168" s="90"/>
      <c r="AK8168" s="18"/>
      <c r="AL8168" s="18"/>
      <c r="AM8168" s="209"/>
      <c r="AT8168" s="18"/>
      <c r="AU8168" s="91"/>
    </row>
    <row r="8169" ht="12.0" customHeight="1">
      <c r="A8169" s="97">
        <v>3503027.0</v>
      </c>
      <c r="B8169" s="92" t="s">
        <v>8062</v>
      </c>
      <c r="C8169" s="93"/>
      <c r="D8169" s="82">
        <v>364.6</v>
      </c>
      <c r="E8169" s="83" t="s">
        <v>245</v>
      </c>
      <c r="F8169" s="127">
        <f t="shared" si="694"/>
        <v>444.812</v>
      </c>
      <c r="G8169" s="95" t="s">
        <v>246</v>
      </c>
      <c r="H8169" s="69"/>
      <c r="I8169" s="208"/>
      <c r="J8169" s="76"/>
      <c r="K8169" s="88"/>
      <c r="N8169" s="18"/>
      <c r="P8169" s="4">
        <v>166.0</v>
      </c>
      <c r="Q8169" s="4"/>
      <c r="R8169" s="4"/>
      <c r="S8169" s="21"/>
      <c r="T8169" s="21"/>
      <c r="V8169" s="89"/>
      <c r="Z8169" s="73"/>
      <c r="AA8169" s="73">
        <v>0.0</v>
      </c>
      <c r="AB8169" s="4"/>
      <c r="AC8169" s="74"/>
      <c r="AD8169" s="75"/>
      <c r="AE8169" s="75"/>
      <c r="AF8169" s="76"/>
      <c r="AJ8169" s="90"/>
      <c r="AK8169" s="18"/>
      <c r="AL8169" s="18"/>
      <c r="AM8169" s="209"/>
      <c r="AT8169" s="18"/>
      <c r="AU8169" s="91"/>
    </row>
    <row r="8170" ht="12.0" customHeight="1">
      <c r="A8170" s="97">
        <v>3503028.0</v>
      </c>
      <c r="B8170" s="92" t="s">
        <v>8063</v>
      </c>
      <c r="C8170" s="93"/>
      <c r="D8170" s="82">
        <v>364.6</v>
      </c>
      <c r="E8170" s="83" t="s">
        <v>245</v>
      </c>
      <c r="F8170" s="127">
        <f t="shared" si="694"/>
        <v>444.812</v>
      </c>
      <c r="G8170" s="95" t="s">
        <v>246</v>
      </c>
      <c r="H8170" s="69"/>
      <c r="I8170" s="208"/>
      <c r="J8170" s="76"/>
      <c r="K8170" s="88"/>
      <c r="N8170" s="18"/>
      <c r="P8170" s="4">
        <v>166.0</v>
      </c>
      <c r="Q8170" s="4"/>
      <c r="R8170" s="4"/>
      <c r="S8170" s="21"/>
      <c r="T8170" s="21"/>
      <c r="V8170" s="89"/>
      <c r="Z8170" s="73"/>
      <c r="AA8170" s="73">
        <v>0.0</v>
      </c>
      <c r="AB8170" s="4"/>
      <c r="AC8170" s="74"/>
      <c r="AD8170" s="75"/>
      <c r="AE8170" s="75"/>
      <c r="AF8170" s="76"/>
      <c r="AJ8170" s="90"/>
      <c r="AK8170" s="18"/>
      <c r="AL8170" s="18"/>
      <c r="AM8170" s="209"/>
      <c r="AT8170" s="18"/>
      <c r="AU8170" s="91"/>
    </row>
    <row r="8171" ht="12.0" customHeight="1">
      <c r="A8171" s="97">
        <v>3503029.0</v>
      </c>
      <c r="B8171" s="92" t="s">
        <v>8064</v>
      </c>
      <c r="C8171" s="93"/>
      <c r="D8171" s="82">
        <v>364.6</v>
      </c>
      <c r="E8171" s="83" t="s">
        <v>245</v>
      </c>
      <c r="F8171" s="127">
        <f t="shared" si="694"/>
        <v>444.812</v>
      </c>
      <c r="G8171" s="95" t="s">
        <v>246</v>
      </c>
      <c r="H8171" s="69"/>
      <c r="I8171" s="208"/>
      <c r="J8171" s="76"/>
      <c r="K8171" s="88"/>
      <c r="N8171" s="18"/>
      <c r="P8171" s="4">
        <v>166.0</v>
      </c>
      <c r="Q8171" s="4"/>
      <c r="R8171" s="4"/>
      <c r="S8171" s="21"/>
      <c r="T8171" s="21"/>
      <c r="V8171" s="89"/>
      <c r="Z8171" s="73"/>
      <c r="AA8171" s="73">
        <v>0.0</v>
      </c>
      <c r="AB8171" s="4"/>
      <c r="AC8171" s="74"/>
      <c r="AD8171" s="75"/>
      <c r="AE8171" s="75"/>
      <c r="AF8171" s="76"/>
      <c r="AJ8171" s="90"/>
      <c r="AK8171" s="18"/>
      <c r="AL8171" s="18"/>
      <c r="AM8171" s="209"/>
      <c r="AT8171" s="18"/>
      <c r="AU8171" s="91"/>
    </row>
    <row r="8172" ht="12.0" customHeight="1">
      <c r="A8172" s="97">
        <v>2701028.0</v>
      </c>
      <c r="B8172" s="92" t="s">
        <v>8071</v>
      </c>
      <c r="C8172" s="93"/>
      <c r="D8172" s="82">
        <v>265.74</v>
      </c>
      <c r="E8172" s="94"/>
      <c r="F8172" s="84">
        <f t="shared" si="694"/>
        <v>324.2028</v>
      </c>
      <c r="G8172" s="95" t="s">
        <v>246</v>
      </c>
      <c r="H8172" s="69"/>
      <c r="I8172" s="208"/>
      <c r="J8172" s="76"/>
      <c r="K8172" s="88"/>
      <c r="N8172" s="18"/>
      <c r="P8172" s="4">
        <v>166.0</v>
      </c>
      <c r="Q8172" s="4"/>
      <c r="R8172" s="4"/>
      <c r="S8172" s="21"/>
      <c r="T8172" s="21"/>
      <c r="V8172" s="89"/>
      <c r="Z8172" s="73"/>
      <c r="AA8172" s="73">
        <v>0.0</v>
      </c>
      <c r="AB8172" s="4"/>
      <c r="AC8172" s="74"/>
      <c r="AD8172" s="75"/>
      <c r="AE8172" s="75"/>
      <c r="AF8172" s="76"/>
      <c r="AJ8172" s="90"/>
      <c r="AK8172" s="18"/>
      <c r="AL8172" s="18"/>
      <c r="AT8172" s="18"/>
      <c r="AU8172" s="91"/>
    </row>
    <row r="8173" ht="12.0" customHeight="1">
      <c r="A8173" s="97">
        <v>2701046.0</v>
      </c>
      <c r="B8173" s="92" t="s">
        <v>7957</v>
      </c>
      <c r="C8173" s="93"/>
      <c r="D8173" s="82">
        <v>203.84</v>
      </c>
      <c r="E8173" s="94"/>
      <c r="F8173" s="84">
        <f t="shared" si="694"/>
        <v>248.6848</v>
      </c>
      <c r="G8173" s="95" t="s">
        <v>246</v>
      </c>
      <c r="H8173" s="69"/>
      <c r="I8173" s="208"/>
      <c r="J8173" s="76"/>
      <c r="K8173" s="88"/>
      <c r="N8173" s="18"/>
      <c r="P8173" s="4">
        <v>166.0</v>
      </c>
      <c r="Q8173" s="4"/>
      <c r="R8173" s="4"/>
      <c r="S8173" s="21"/>
      <c r="T8173" s="21"/>
      <c r="V8173" s="89"/>
      <c r="Z8173" s="73"/>
      <c r="AA8173" s="73">
        <v>0.0</v>
      </c>
      <c r="AB8173" s="4"/>
      <c r="AC8173" s="74"/>
      <c r="AD8173" s="75"/>
      <c r="AE8173" s="75"/>
      <c r="AF8173" s="76"/>
      <c r="AJ8173" s="90"/>
      <c r="AK8173" s="18"/>
      <c r="AL8173" s="18"/>
      <c r="AT8173" s="18"/>
      <c r="AU8173" s="91"/>
    </row>
    <row r="8174" ht="12.0" customHeight="1">
      <c r="A8174" s="97">
        <v>2701005.0</v>
      </c>
      <c r="B8174" s="92" t="s">
        <v>7958</v>
      </c>
      <c r="C8174" s="93"/>
      <c r="D8174" s="82">
        <v>203.84</v>
      </c>
      <c r="E8174" s="94"/>
      <c r="F8174" s="84">
        <f t="shared" si="694"/>
        <v>248.6848</v>
      </c>
      <c r="G8174" s="95" t="s">
        <v>246</v>
      </c>
      <c r="H8174" s="69"/>
      <c r="I8174" s="208"/>
      <c r="J8174" s="76"/>
      <c r="K8174" s="88"/>
      <c r="N8174" s="18"/>
      <c r="P8174" s="4">
        <v>166.0</v>
      </c>
      <c r="Q8174" s="4"/>
      <c r="R8174" s="4"/>
      <c r="S8174" s="21"/>
      <c r="T8174" s="21"/>
      <c r="V8174" s="89"/>
      <c r="Z8174" s="73"/>
      <c r="AA8174" s="73">
        <v>0.0</v>
      </c>
      <c r="AB8174" s="4"/>
      <c r="AC8174" s="74"/>
      <c r="AD8174" s="75"/>
      <c r="AE8174" s="75"/>
      <c r="AF8174" s="76"/>
      <c r="AJ8174" s="90"/>
      <c r="AK8174" s="18"/>
      <c r="AL8174" s="18"/>
      <c r="AT8174" s="18"/>
      <c r="AU8174" s="91"/>
    </row>
    <row r="8175" ht="12.0" customHeight="1">
      <c r="A8175" s="97">
        <v>2701055.0</v>
      </c>
      <c r="B8175" s="92" t="s">
        <v>7959</v>
      </c>
      <c r="C8175" s="93"/>
      <c r="D8175" s="82">
        <v>218.12</v>
      </c>
      <c r="E8175" s="94"/>
      <c r="F8175" s="84">
        <f t="shared" si="694"/>
        <v>266.1064</v>
      </c>
      <c r="G8175" s="95" t="s">
        <v>246</v>
      </c>
      <c r="H8175" s="69"/>
      <c r="I8175" s="208"/>
      <c r="J8175" s="76"/>
      <c r="K8175" s="88"/>
      <c r="N8175" s="18"/>
      <c r="P8175" s="4">
        <v>166.0</v>
      </c>
      <c r="Q8175" s="4"/>
      <c r="R8175" s="4"/>
      <c r="S8175" s="21"/>
      <c r="T8175" s="21"/>
      <c r="V8175" s="89"/>
      <c r="Z8175" s="73"/>
      <c r="AA8175" s="73">
        <v>0.0</v>
      </c>
      <c r="AB8175" s="4"/>
      <c r="AC8175" s="74"/>
      <c r="AD8175" s="75"/>
      <c r="AE8175" s="75"/>
      <c r="AF8175" s="76"/>
      <c r="AJ8175" s="90"/>
      <c r="AK8175" s="18"/>
      <c r="AL8175" s="18"/>
      <c r="AT8175" s="18"/>
      <c r="AU8175" s="91"/>
    </row>
    <row r="8176" ht="12.0" customHeight="1">
      <c r="A8176" s="97">
        <v>2701010.0</v>
      </c>
      <c r="B8176" s="92" t="s">
        <v>7960</v>
      </c>
      <c r="C8176" s="93"/>
      <c r="D8176" s="82">
        <v>203.84</v>
      </c>
      <c r="E8176" s="94"/>
      <c r="F8176" s="84">
        <f t="shared" si="694"/>
        <v>248.6848</v>
      </c>
      <c r="G8176" s="95" t="s">
        <v>246</v>
      </c>
      <c r="H8176" s="69"/>
      <c r="I8176" s="208"/>
      <c r="J8176" s="76"/>
      <c r="K8176" s="88"/>
      <c r="N8176" s="18"/>
      <c r="P8176" s="4">
        <v>166.0</v>
      </c>
      <c r="Q8176" s="4"/>
      <c r="R8176" s="4"/>
      <c r="S8176" s="21"/>
      <c r="T8176" s="21"/>
      <c r="V8176" s="89"/>
      <c r="Z8176" s="73"/>
      <c r="AA8176" s="73">
        <v>0.0</v>
      </c>
      <c r="AB8176" s="4"/>
      <c r="AC8176" s="74"/>
      <c r="AD8176" s="75"/>
      <c r="AE8176" s="75"/>
      <c r="AF8176" s="76"/>
      <c r="AJ8176" s="90"/>
      <c r="AK8176" s="18"/>
      <c r="AL8176" s="18"/>
      <c r="AT8176" s="18"/>
      <c r="AU8176" s="91"/>
    </row>
    <row r="8177" ht="12.0" customHeight="1">
      <c r="A8177" s="97">
        <v>2701001.0</v>
      </c>
      <c r="B8177" s="92" t="s">
        <v>7961</v>
      </c>
      <c r="C8177" s="93"/>
      <c r="D8177" s="82">
        <v>229.65</v>
      </c>
      <c r="E8177" s="94" t="s">
        <v>372</v>
      </c>
      <c r="F8177" s="84">
        <f t="shared" si="694"/>
        <v>280.173</v>
      </c>
      <c r="G8177" s="95" t="s">
        <v>246</v>
      </c>
      <c r="H8177" s="69"/>
      <c r="I8177" s="208"/>
      <c r="J8177" s="76"/>
      <c r="K8177" s="88"/>
      <c r="N8177" s="18"/>
      <c r="P8177" s="4">
        <v>166.0</v>
      </c>
      <c r="Q8177" s="4"/>
      <c r="R8177" s="4"/>
      <c r="S8177" s="21"/>
      <c r="T8177" s="21"/>
      <c r="V8177" s="89"/>
      <c r="Z8177" s="73"/>
      <c r="AA8177" s="73">
        <v>0.0</v>
      </c>
      <c r="AB8177" s="4"/>
      <c r="AC8177" s="74"/>
      <c r="AD8177" s="75"/>
      <c r="AE8177" s="75"/>
      <c r="AF8177" s="76"/>
      <c r="AJ8177" s="90"/>
      <c r="AK8177" s="18"/>
      <c r="AL8177" s="18"/>
      <c r="AT8177" s="18"/>
      <c r="AU8177" s="91"/>
    </row>
    <row r="8178" ht="12.0" customHeight="1">
      <c r="A8178" s="97">
        <v>2701036.0</v>
      </c>
      <c r="B8178" s="92" t="s">
        <v>7962</v>
      </c>
      <c r="C8178" s="93"/>
      <c r="D8178" s="82">
        <v>203.84</v>
      </c>
      <c r="E8178" s="94" t="s">
        <v>372</v>
      </c>
      <c r="F8178" s="84">
        <f t="shared" si="694"/>
        <v>248.6848</v>
      </c>
      <c r="G8178" s="95" t="s">
        <v>246</v>
      </c>
      <c r="H8178" s="69"/>
      <c r="I8178" s="208"/>
      <c r="J8178" s="76"/>
      <c r="K8178" s="88"/>
      <c r="N8178" s="18"/>
      <c r="P8178" s="4">
        <v>166.0</v>
      </c>
      <c r="Q8178" s="4"/>
      <c r="R8178" s="4"/>
      <c r="S8178" s="21"/>
      <c r="T8178" s="21"/>
      <c r="V8178" s="89"/>
      <c r="Z8178" s="73"/>
      <c r="AA8178" s="73">
        <v>0.0</v>
      </c>
      <c r="AB8178" s="4"/>
      <c r="AC8178" s="74"/>
      <c r="AD8178" s="75"/>
      <c r="AE8178" s="75"/>
      <c r="AF8178" s="76"/>
      <c r="AJ8178" s="90"/>
      <c r="AK8178" s="18"/>
      <c r="AL8178" s="18"/>
      <c r="AT8178" s="18"/>
      <c r="AU8178" s="91"/>
    </row>
    <row r="8179" ht="12.0" customHeight="1">
      <c r="A8179" s="97">
        <v>2701062.0</v>
      </c>
      <c r="B8179" s="92" t="s">
        <v>7963</v>
      </c>
      <c r="C8179" s="93"/>
      <c r="D8179" s="82">
        <v>218.12</v>
      </c>
      <c r="E8179" s="94" t="s">
        <v>245</v>
      </c>
      <c r="F8179" s="84">
        <f t="shared" si="694"/>
        <v>266.1064</v>
      </c>
      <c r="G8179" s="95" t="s">
        <v>246</v>
      </c>
      <c r="H8179" s="69"/>
      <c r="I8179" s="208"/>
      <c r="J8179" s="76"/>
      <c r="K8179" s="88"/>
      <c r="N8179" s="18"/>
      <c r="P8179" s="4">
        <v>166.0</v>
      </c>
      <c r="Q8179" s="4"/>
      <c r="R8179" s="4"/>
      <c r="S8179" s="21"/>
      <c r="T8179" s="21"/>
      <c r="V8179" s="89"/>
      <c r="Z8179" s="73"/>
      <c r="AA8179" s="73">
        <v>0.0</v>
      </c>
      <c r="AB8179" s="4"/>
      <c r="AC8179" s="74"/>
      <c r="AD8179" s="75"/>
      <c r="AE8179" s="75"/>
      <c r="AF8179" s="76"/>
      <c r="AJ8179" s="90"/>
      <c r="AK8179" s="18"/>
      <c r="AL8179" s="18"/>
      <c r="AT8179" s="18"/>
      <c r="AU8179" s="91"/>
    </row>
    <row r="8180" ht="12.0" customHeight="1">
      <c r="A8180" s="97">
        <v>5905016.0</v>
      </c>
      <c r="B8180" s="92" t="s">
        <v>7964</v>
      </c>
      <c r="C8180" s="93"/>
      <c r="D8180" s="82">
        <v>365.0</v>
      </c>
      <c r="E8180" s="83" t="s">
        <v>245</v>
      </c>
      <c r="F8180" s="127">
        <f t="shared" si="694"/>
        <v>445.3</v>
      </c>
      <c r="G8180" s="95" t="s">
        <v>246</v>
      </c>
      <c r="H8180" s="69"/>
      <c r="I8180" s="208"/>
      <c r="J8180" s="76"/>
      <c r="K8180" s="88"/>
      <c r="N8180" s="18"/>
      <c r="P8180" s="4">
        <v>166.0</v>
      </c>
      <c r="Q8180" s="4"/>
      <c r="R8180" s="4"/>
      <c r="S8180" s="21"/>
      <c r="T8180" s="21"/>
      <c r="V8180" s="89"/>
      <c r="Z8180" s="73"/>
      <c r="AA8180" s="73">
        <v>0.0</v>
      </c>
      <c r="AB8180" s="4"/>
      <c r="AC8180" s="74"/>
      <c r="AD8180" s="75"/>
      <c r="AE8180" s="75"/>
      <c r="AF8180" s="76"/>
      <c r="AJ8180" s="90">
        <v>3503016.0</v>
      </c>
      <c r="AK8180" s="18"/>
      <c r="AL8180" s="18"/>
      <c r="AM8180" s="209"/>
      <c r="AT8180" s="18"/>
      <c r="AU8180" s="91"/>
    </row>
    <row r="8181" ht="12.0" customHeight="1">
      <c r="A8181" s="97">
        <v>3503017.0</v>
      </c>
      <c r="B8181" s="92" t="s">
        <v>7965</v>
      </c>
      <c r="C8181" s="93"/>
      <c r="D8181" s="82">
        <v>269.11</v>
      </c>
      <c r="E8181" s="83" t="s">
        <v>245</v>
      </c>
      <c r="F8181" s="127">
        <f t="shared" si="694"/>
        <v>328.3142</v>
      </c>
      <c r="G8181" s="95" t="s">
        <v>246</v>
      </c>
      <c r="H8181" s="69"/>
      <c r="I8181" s="208"/>
      <c r="J8181" s="76"/>
      <c r="K8181" s="88"/>
      <c r="N8181" s="18"/>
      <c r="P8181" s="4">
        <v>166.0</v>
      </c>
      <c r="Q8181" s="4"/>
      <c r="R8181" s="4"/>
      <c r="S8181" s="21"/>
      <c r="T8181" s="21"/>
      <c r="V8181" s="89"/>
      <c r="Z8181" s="73"/>
      <c r="AA8181" s="73">
        <v>0.0</v>
      </c>
      <c r="AB8181" s="4"/>
      <c r="AC8181" s="74"/>
      <c r="AD8181" s="75"/>
      <c r="AE8181" s="75"/>
      <c r="AF8181" s="76"/>
      <c r="AJ8181" s="90"/>
      <c r="AK8181" s="18"/>
      <c r="AL8181" s="18"/>
      <c r="AM8181" s="209"/>
      <c r="AT8181" s="18"/>
      <c r="AU8181" s="91"/>
    </row>
    <row r="8182" ht="12.0" customHeight="1">
      <c r="A8182" s="97">
        <v>5905018.0</v>
      </c>
      <c r="B8182" s="92" t="s">
        <v>7966</v>
      </c>
      <c r="C8182" s="93"/>
      <c r="D8182" s="82">
        <v>365.0</v>
      </c>
      <c r="E8182" s="83" t="s">
        <v>245</v>
      </c>
      <c r="F8182" s="127">
        <f t="shared" si="694"/>
        <v>445.3</v>
      </c>
      <c r="G8182" s="95" t="s">
        <v>246</v>
      </c>
      <c r="H8182" s="69"/>
      <c r="I8182" s="208"/>
      <c r="J8182" s="76"/>
      <c r="K8182" s="88"/>
      <c r="N8182" s="18"/>
      <c r="P8182" s="4">
        <v>166.0</v>
      </c>
      <c r="Q8182" s="4"/>
      <c r="R8182" s="4"/>
      <c r="S8182" s="21"/>
      <c r="T8182" s="21"/>
      <c r="V8182" s="89"/>
      <c r="Z8182" s="73"/>
      <c r="AA8182" s="73">
        <v>0.0</v>
      </c>
      <c r="AB8182" s="4"/>
      <c r="AC8182" s="74"/>
      <c r="AD8182" s="75"/>
      <c r="AE8182" s="75"/>
      <c r="AF8182" s="76"/>
      <c r="AJ8182" s="90">
        <v>3503018.0</v>
      </c>
      <c r="AK8182" s="18"/>
      <c r="AL8182" s="18"/>
      <c r="AM8182" s="209"/>
      <c r="AT8182" s="18"/>
      <c r="AU8182" s="91"/>
    </row>
    <row r="8183" ht="12.0" customHeight="1">
      <c r="A8183" s="97">
        <v>3503019.0</v>
      </c>
      <c r="B8183" s="92" t="s">
        <v>7967</v>
      </c>
      <c r="C8183" s="93"/>
      <c r="D8183" s="82">
        <v>269.11</v>
      </c>
      <c r="E8183" s="83" t="s">
        <v>245</v>
      </c>
      <c r="F8183" s="127">
        <f t="shared" si="694"/>
        <v>328.3142</v>
      </c>
      <c r="G8183" s="95" t="s">
        <v>246</v>
      </c>
      <c r="H8183" s="69"/>
      <c r="I8183" s="208"/>
      <c r="J8183" s="76"/>
      <c r="K8183" s="88"/>
      <c r="N8183" s="18"/>
      <c r="P8183" s="4">
        <v>166.0</v>
      </c>
      <c r="Q8183" s="4"/>
      <c r="R8183" s="4"/>
      <c r="S8183" s="21"/>
      <c r="T8183" s="21"/>
      <c r="V8183" s="89"/>
      <c r="Z8183" s="73"/>
      <c r="AA8183" s="73">
        <v>0.0</v>
      </c>
      <c r="AB8183" s="4"/>
      <c r="AC8183" s="74"/>
      <c r="AD8183" s="75"/>
      <c r="AE8183" s="75"/>
      <c r="AF8183" s="76"/>
      <c r="AJ8183" s="90"/>
      <c r="AK8183" s="18"/>
      <c r="AL8183" s="18"/>
      <c r="AM8183" s="209"/>
      <c r="AT8183" s="18"/>
      <c r="AU8183" s="91"/>
    </row>
    <row r="8184" ht="12.0" customHeight="1">
      <c r="A8184" s="97">
        <v>3503020.0</v>
      </c>
      <c r="B8184" s="92" t="s">
        <v>7968</v>
      </c>
      <c r="C8184" s="93"/>
      <c r="D8184" s="82">
        <v>269.11</v>
      </c>
      <c r="E8184" s="83" t="s">
        <v>245</v>
      </c>
      <c r="F8184" s="127">
        <f t="shared" si="694"/>
        <v>328.3142</v>
      </c>
      <c r="G8184" s="95" t="s">
        <v>246</v>
      </c>
      <c r="H8184" s="69"/>
      <c r="I8184" s="208"/>
      <c r="J8184" s="76"/>
      <c r="K8184" s="88"/>
      <c r="N8184" s="18"/>
      <c r="P8184" s="4">
        <v>166.0</v>
      </c>
      <c r="Q8184" s="4"/>
      <c r="R8184" s="4"/>
      <c r="S8184" s="21"/>
      <c r="T8184" s="21"/>
      <c r="V8184" s="89"/>
      <c r="Z8184" s="73"/>
      <c r="AA8184" s="73">
        <v>0.0</v>
      </c>
      <c r="AB8184" s="4"/>
      <c r="AC8184" s="74"/>
      <c r="AD8184" s="75"/>
      <c r="AE8184" s="75"/>
      <c r="AF8184" s="76"/>
      <c r="AJ8184" s="90"/>
      <c r="AK8184" s="18"/>
      <c r="AL8184" s="18"/>
      <c r="AM8184" s="209"/>
      <c r="AT8184" s="18"/>
      <c r="AU8184" s="91"/>
    </row>
    <row r="8185" ht="12.0" customHeight="1">
      <c r="A8185" s="97">
        <v>3503021.0</v>
      </c>
      <c r="B8185" s="92" t="s">
        <v>7969</v>
      </c>
      <c r="C8185" s="93"/>
      <c r="D8185" s="82">
        <v>269.11</v>
      </c>
      <c r="E8185" s="83" t="s">
        <v>245</v>
      </c>
      <c r="F8185" s="127">
        <f t="shared" si="694"/>
        <v>328.3142</v>
      </c>
      <c r="G8185" s="95" t="s">
        <v>246</v>
      </c>
      <c r="H8185" s="69"/>
      <c r="I8185" s="208"/>
      <c r="J8185" s="76"/>
      <c r="K8185" s="88"/>
      <c r="N8185" s="18"/>
      <c r="P8185" s="4">
        <v>166.0</v>
      </c>
      <c r="Q8185" s="4"/>
      <c r="R8185" s="4"/>
      <c r="S8185" s="21"/>
      <c r="T8185" s="21"/>
      <c r="V8185" s="89"/>
      <c r="Z8185" s="73"/>
      <c r="AA8185" s="73">
        <v>0.0</v>
      </c>
      <c r="AB8185" s="4"/>
      <c r="AC8185" s="74"/>
      <c r="AD8185" s="75"/>
      <c r="AE8185" s="75"/>
      <c r="AF8185" s="76"/>
      <c r="AJ8185" s="90"/>
      <c r="AK8185" s="18"/>
      <c r="AL8185" s="18"/>
      <c r="AM8185" s="209"/>
      <c r="AT8185" s="18"/>
      <c r="AU8185" s="91"/>
    </row>
    <row r="8186" ht="12.0" customHeight="1">
      <c r="A8186" s="97">
        <v>3503022.0</v>
      </c>
      <c r="B8186" s="92" t="s">
        <v>7970</v>
      </c>
      <c r="C8186" s="93"/>
      <c r="D8186" s="82">
        <v>269.11</v>
      </c>
      <c r="E8186" s="83" t="s">
        <v>245</v>
      </c>
      <c r="F8186" s="127">
        <f t="shared" si="694"/>
        <v>328.3142</v>
      </c>
      <c r="G8186" s="95" t="s">
        <v>246</v>
      </c>
      <c r="H8186" s="69"/>
      <c r="I8186" s="208"/>
      <c r="J8186" s="76"/>
      <c r="K8186" s="88"/>
      <c r="N8186" s="18"/>
      <c r="P8186" s="4">
        <v>166.0</v>
      </c>
      <c r="Q8186" s="4"/>
      <c r="R8186" s="4"/>
      <c r="S8186" s="21"/>
      <c r="T8186" s="21"/>
      <c r="V8186" s="89"/>
      <c r="Z8186" s="73"/>
      <c r="AA8186" s="73">
        <v>0.0</v>
      </c>
      <c r="AB8186" s="4"/>
      <c r="AC8186" s="74"/>
      <c r="AD8186" s="75"/>
      <c r="AE8186" s="75"/>
      <c r="AF8186" s="76"/>
      <c r="AJ8186" s="90"/>
      <c r="AK8186" s="18"/>
      <c r="AL8186" s="18"/>
      <c r="AM8186" s="209"/>
      <c r="AT8186" s="18"/>
      <c r="AU8186" s="91"/>
    </row>
    <row r="8187" ht="12.0" customHeight="1">
      <c r="A8187" s="97">
        <v>3503023.0</v>
      </c>
      <c r="B8187" s="92" t="s">
        <v>7971</v>
      </c>
      <c r="C8187" s="93"/>
      <c r="D8187" s="82">
        <v>269.11</v>
      </c>
      <c r="E8187" s="83" t="s">
        <v>245</v>
      </c>
      <c r="F8187" s="127">
        <f t="shared" si="694"/>
        <v>328.3142</v>
      </c>
      <c r="G8187" s="95" t="s">
        <v>246</v>
      </c>
      <c r="H8187" s="69"/>
      <c r="I8187" s="208"/>
      <c r="J8187" s="76"/>
      <c r="K8187" s="88"/>
      <c r="N8187" s="18"/>
      <c r="P8187" s="4">
        <v>166.0</v>
      </c>
      <c r="Q8187" s="4"/>
      <c r="R8187" s="4"/>
      <c r="S8187" s="21"/>
      <c r="T8187" s="21"/>
      <c r="V8187" s="89"/>
      <c r="Z8187" s="73"/>
      <c r="AA8187" s="73">
        <v>0.0</v>
      </c>
      <c r="AB8187" s="4"/>
      <c r="AC8187" s="74"/>
      <c r="AD8187" s="75"/>
      <c r="AE8187" s="75"/>
      <c r="AF8187" s="76"/>
      <c r="AJ8187" s="90"/>
      <c r="AK8187" s="18"/>
      <c r="AL8187" s="18"/>
      <c r="AM8187" s="209"/>
      <c r="AT8187" s="18"/>
      <c r="AU8187" s="91"/>
    </row>
    <row r="8188" ht="12.0" customHeight="1">
      <c r="A8188" s="97">
        <v>3502008.0</v>
      </c>
      <c r="B8188" s="92" t="s">
        <v>7972</v>
      </c>
      <c r="C8188" s="93"/>
      <c r="D8188" s="82">
        <v>333.04</v>
      </c>
      <c r="E8188" s="94"/>
      <c r="F8188" s="127">
        <f t="shared" si="694"/>
        <v>406.3088</v>
      </c>
      <c r="G8188" s="95" t="s">
        <v>246</v>
      </c>
      <c r="H8188" s="69"/>
      <c r="I8188" s="208"/>
      <c r="J8188" s="76"/>
      <c r="K8188" s="88"/>
      <c r="N8188" s="18"/>
      <c r="P8188" s="4">
        <v>166.0</v>
      </c>
      <c r="Q8188" s="4"/>
      <c r="R8188" s="4"/>
      <c r="S8188" s="21"/>
      <c r="T8188" s="21"/>
      <c r="V8188" s="89"/>
      <c r="Z8188" s="73"/>
      <c r="AA8188" s="73">
        <v>0.0</v>
      </c>
      <c r="AB8188" s="4"/>
      <c r="AC8188" s="74"/>
      <c r="AD8188" s="75"/>
      <c r="AE8188" s="75"/>
      <c r="AF8188" s="76"/>
      <c r="AJ8188" s="90"/>
      <c r="AK8188" s="18"/>
      <c r="AL8188" s="18"/>
      <c r="AM8188" s="209"/>
      <c r="AT8188" s="18"/>
      <c r="AU8188" s="91"/>
    </row>
    <row r="8189" ht="12.0" customHeight="1">
      <c r="A8189" s="97">
        <v>3502010.0</v>
      </c>
      <c r="B8189" s="92" t="s">
        <v>7973</v>
      </c>
      <c r="C8189" s="93"/>
      <c r="D8189" s="82">
        <v>333.04</v>
      </c>
      <c r="E8189" s="83" t="s">
        <v>245</v>
      </c>
      <c r="F8189" s="127">
        <f t="shared" si="694"/>
        <v>406.3088</v>
      </c>
      <c r="G8189" s="95" t="s">
        <v>246</v>
      </c>
      <c r="H8189" s="69"/>
      <c r="I8189" s="208"/>
      <c r="J8189" s="76"/>
      <c r="K8189" s="88"/>
      <c r="N8189" s="18"/>
      <c r="P8189" s="4">
        <v>166.0</v>
      </c>
      <c r="Q8189" s="4"/>
      <c r="R8189" s="4"/>
      <c r="S8189" s="21"/>
      <c r="T8189" s="21"/>
      <c r="V8189" s="89"/>
      <c r="Z8189" s="73"/>
      <c r="AA8189" s="73">
        <v>0.0</v>
      </c>
      <c r="AB8189" s="4"/>
      <c r="AC8189" s="74"/>
      <c r="AD8189" s="75"/>
      <c r="AE8189" s="75"/>
      <c r="AF8189" s="76"/>
      <c r="AJ8189" s="90"/>
      <c r="AK8189" s="18"/>
      <c r="AL8189" s="18"/>
      <c r="AM8189" s="209"/>
      <c r="AT8189" s="18"/>
      <c r="AU8189" s="91"/>
    </row>
    <row r="8190" ht="12.0" customHeight="1">
      <c r="A8190" s="97">
        <v>3502012.0</v>
      </c>
      <c r="B8190" s="92" t="s">
        <v>7974</v>
      </c>
      <c r="C8190" s="93"/>
      <c r="D8190" s="82">
        <v>333.04</v>
      </c>
      <c r="E8190" s="83" t="s">
        <v>372</v>
      </c>
      <c r="F8190" s="127">
        <f t="shared" si="694"/>
        <v>406.3088</v>
      </c>
      <c r="G8190" s="95" t="s">
        <v>246</v>
      </c>
      <c r="H8190" s="69"/>
      <c r="I8190" s="208"/>
      <c r="J8190" s="76"/>
      <c r="K8190" s="88"/>
      <c r="N8190" s="18"/>
      <c r="P8190" s="4">
        <v>166.0</v>
      </c>
      <c r="Q8190" s="4"/>
      <c r="R8190" s="4"/>
      <c r="S8190" s="21"/>
      <c r="T8190" s="21"/>
      <c r="V8190" s="89"/>
      <c r="Z8190" s="73"/>
      <c r="AA8190" s="73">
        <v>0.0</v>
      </c>
      <c r="AB8190" s="4"/>
      <c r="AC8190" s="74"/>
      <c r="AD8190" s="75"/>
      <c r="AE8190" s="75"/>
      <c r="AF8190" s="76"/>
      <c r="AJ8190" s="90"/>
      <c r="AK8190" s="18"/>
      <c r="AL8190" s="18"/>
      <c r="AM8190" s="209"/>
      <c r="AT8190" s="18"/>
      <c r="AU8190" s="91"/>
    </row>
    <row r="8191" ht="12.0" customHeight="1">
      <c r="A8191" s="97">
        <v>3502009.0</v>
      </c>
      <c r="B8191" s="92" t="s">
        <v>7975</v>
      </c>
      <c r="C8191" s="93"/>
      <c r="D8191" s="82">
        <v>437.13</v>
      </c>
      <c r="E8191" s="94"/>
      <c r="F8191" s="84">
        <f t="shared" si="694"/>
        <v>533.2986</v>
      </c>
      <c r="G8191" s="95" t="s">
        <v>246</v>
      </c>
      <c r="H8191" s="69"/>
      <c r="I8191" s="208"/>
      <c r="J8191" s="76"/>
      <c r="K8191" s="88"/>
      <c r="N8191" s="18"/>
      <c r="P8191" s="4">
        <v>166.0</v>
      </c>
      <c r="Q8191" s="4"/>
      <c r="R8191" s="4"/>
      <c r="S8191" s="21"/>
      <c r="T8191" s="21"/>
      <c r="V8191" s="89"/>
      <c r="Z8191" s="73"/>
      <c r="AA8191" s="73">
        <v>14.999508535106969</v>
      </c>
      <c r="AB8191" s="4"/>
      <c r="AC8191" s="74"/>
      <c r="AD8191" s="75"/>
      <c r="AE8191" s="75"/>
      <c r="AF8191" s="76"/>
      <c r="AJ8191" s="90"/>
      <c r="AK8191" s="18"/>
      <c r="AL8191" s="18"/>
      <c r="AT8191" s="18"/>
      <c r="AU8191" s="91"/>
    </row>
    <row r="8192" ht="12.0" customHeight="1">
      <c r="A8192" s="97">
        <v>3502011.0</v>
      </c>
      <c r="B8192" s="92" t="s">
        <v>7976</v>
      </c>
      <c r="C8192" s="93"/>
      <c r="D8192" s="82">
        <v>333.04</v>
      </c>
      <c r="E8192" s="83" t="s">
        <v>245</v>
      </c>
      <c r="F8192" s="127">
        <f t="shared" si="694"/>
        <v>406.3088</v>
      </c>
      <c r="G8192" s="95" t="s">
        <v>246</v>
      </c>
      <c r="H8192" s="69"/>
      <c r="I8192" s="208"/>
      <c r="J8192" s="76"/>
      <c r="K8192" s="88"/>
      <c r="N8192" s="18"/>
      <c r="P8192" s="4">
        <v>166.0</v>
      </c>
      <c r="Q8192" s="4"/>
      <c r="R8192" s="4"/>
      <c r="S8192" s="21"/>
      <c r="T8192" s="21"/>
      <c r="V8192" s="89"/>
      <c r="Z8192" s="73"/>
      <c r="AA8192" s="73">
        <v>0.0</v>
      </c>
      <c r="AB8192" s="4"/>
      <c r="AC8192" s="74"/>
      <c r="AD8192" s="75"/>
      <c r="AE8192" s="75"/>
      <c r="AF8192" s="76"/>
      <c r="AJ8192" s="90"/>
      <c r="AK8192" s="18"/>
      <c r="AL8192" s="18"/>
      <c r="AM8192" s="209"/>
      <c r="AT8192" s="18"/>
      <c r="AU8192" s="91"/>
    </row>
    <row r="8193" ht="12.0" customHeight="1">
      <c r="A8193" s="97">
        <v>3501017.0</v>
      </c>
      <c r="B8193" s="92" t="s">
        <v>7977</v>
      </c>
      <c r="C8193" s="93"/>
      <c r="D8193" s="82">
        <v>358.61</v>
      </c>
      <c r="E8193" s="83" t="s">
        <v>245</v>
      </c>
      <c r="F8193" s="127">
        <f t="shared" si="694"/>
        <v>437.5042</v>
      </c>
      <c r="G8193" s="95" t="s">
        <v>246</v>
      </c>
      <c r="H8193" s="69"/>
      <c r="I8193" s="208"/>
      <c r="J8193" s="76"/>
      <c r="K8193" s="88"/>
      <c r="N8193" s="18"/>
      <c r="P8193" s="4">
        <v>166.0</v>
      </c>
      <c r="Q8193" s="4"/>
      <c r="R8193" s="4"/>
      <c r="S8193" s="21"/>
      <c r="T8193" s="21"/>
      <c r="V8193" s="89"/>
      <c r="Z8193" s="73"/>
      <c r="AA8193" s="73">
        <v>0.0</v>
      </c>
      <c r="AB8193" s="4"/>
      <c r="AC8193" s="74"/>
      <c r="AD8193" s="75"/>
      <c r="AE8193" s="75"/>
      <c r="AF8193" s="76"/>
      <c r="AJ8193" s="90"/>
      <c r="AK8193" s="18"/>
      <c r="AL8193" s="18"/>
      <c r="AM8193" s="209"/>
      <c r="AT8193" s="18"/>
      <c r="AU8193" s="91"/>
    </row>
    <row r="8194" ht="12.0" customHeight="1">
      <c r="A8194" s="97">
        <v>3501018.0</v>
      </c>
      <c r="B8194" s="92" t="s">
        <v>7978</v>
      </c>
      <c r="C8194" s="93"/>
      <c r="D8194" s="82">
        <v>358.61</v>
      </c>
      <c r="E8194" s="94"/>
      <c r="F8194" s="127">
        <f t="shared" si="694"/>
        <v>437.5042</v>
      </c>
      <c r="G8194" s="95" t="s">
        <v>246</v>
      </c>
      <c r="H8194" s="69"/>
      <c r="I8194" s="208"/>
      <c r="J8194" s="76"/>
      <c r="K8194" s="88"/>
      <c r="N8194" s="18"/>
      <c r="P8194" s="4">
        <v>166.0</v>
      </c>
      <c r="Q8194" s="4"/>
      <c r="R8194" s="4"/>
      <c r="S8194" s="21"/>
      <c r="T8194" s="21"/>
      <c r="V8194" s="89"/>
      <c r="Z8194" s="73"/>
      <c r="AA8194" s="73">
        <v>0.0</v>
      </c>
      <c r="AB8194" s="4"/>
      <c r="AC8194" s="74"/>
      <c r="AD8194" s="75"/>
      <c r="AE8194" s="75"/>
      <c r="AF8194" s="76"/>
      <c r="AJ8194" s="90"/>
      <c r="AK8194" s="18"/>
      <c r="AL8194" s="18"/>
      <c r="AM8194" s="209"/>
      <c r="AT8194" s="18"/>
      <c r="AU8194" s="91"/>
    </row>
    <row r="8195" ht="12.0" customHeight="1">
      <c r="A8195" s="97">
        <v>3501019.0</v>
      </c>
      <c r="B8195" s="92" t="s">
        <v>7979</v>
      </c>
      <c r="C8195" s="93"/>
      <c r="D8195" s="82">
        <v>358.61</v>
      </c>
      <c r="E8195" s="94"/>
      <c r="F8195" s="127">
        <f t="shared" si="694"/>
        <v>437.5042</v>
      </c>
      <c r="G8195" s="95" t="s">
        <v>246</v>
      </c>
      <c r="H8195" s="69"/>
      <c r="I8195" s="208"/>
      <c r="J8195" s="76"/>
      <c r="K8195" s="88"/>
      <c r="N8195" s="18"/>
      <c r="P8195" s="4">
        <v>166.0</v>
      </c>
      <c r="Q8195" s="4"/>
      <c r="R8195" s="4"/>
      <c r="S8195" s="21"/>
      <c r="T8195" s="21"/>
      <c r="V8195" s="89"/>
      <c r="Z8195" s="73"/>
      <c r="AA8195" s="73">
        <v>0.0</v>
      </c>
      <c r="AB8195" s="4"/>
      <c r="AC8195" s="74"/>
      <c r="AD8195" s="75"/>
      <c r="AE8195" s="75"/>
      <c r="AF8195" s="76"/>
      <c r="AJ8195" s="90"/>
      <c r="AK8195" s="18"/>
      <c r="AL8195" s="18"/>
      <c r="AM8195" s="209"/>
      <c r="AT8195" s="18"/>
      <c r="AU8195" s="91"/>
    </row>
    <row r="8196" ht="12.0" customHeight="1">
      <c r="A8196" s="97">
        <v>3501020.0</v>
      </c>
      <c r="B8196" s="92" t="s">
        <v>7980</v>
      </c>
      <c r="C8196" s="93"/>
      <c r="D8196" s="82">
        <v>358.61</v>
      </c>
      <c r="E8196" s="94"/>
      <c r="F8196" s="127">
        <f t="shared" si="694"/>
        <v>437.5042</v>
      </c>
      <c r="G8196" s="95" t="s">
        <v>246</v>
      </c>
      <c r="H8196" s="69"/>
      <c r="I8196" s="208"/>
      <c r="J8196" s="76"/>
      <c r="K8196" s="88"/>
      <c r="N8196" s="18"/>
      <c r="P8196" s="4">
        <v>166.0</v>
      </c>
      <c r="Q8196" s="4"/>
      <c r="R8196" s="4"/>
      <c r="S8196" s="21"/>
      <c r="T8196" s="21"/>
      <c r="V8196" s="89"/>
      <c r="Z8196" s="73"/>
      <c r="AA8196" s="73">
        <v>0.0</v>
      </c>
      <c r="AB8196" s="4"/>
      <c r="AC8196" s="74"/>
      <c r="AD8196" s="75"/>
      <c r="AE8196" s="75"/>
      <c r="AF8196" s="76"/>
      <c r="AJ8196" s="90"/>
      <c r="AK8196" s="18"/>
      <c r="AL8196" s="18"/>
      <c r="AM8196" s="209"/>
      <c r="AT8196" s="18"/>
      <c r="AU8196" s="91"/>
    </row>
    <row r="8197" ht="12.0" customHeight="1">
      <c r="A8197" s="97">
        <v>3501021.0</v>
      </c>
      <c r="B8197" s="92" t="s">
        <v>7981</v>
      </c>
      <c r="C8197" s="93"/>
      <c r="D8197" s="82">
        <v>358.61</v>
      </c>
      <c r="E8197" s="94"/>
      <c r="F8197" s="127">
        <f t="shared" si="694"/>
        <v>437.5042</v>
      </c>
      <c r="G8197" s="95" t="s">
        <v>246</v>
      </c>
      <c r="H8197" s="69"/>
      <c r="I8197" s="208"/>
      <c r="J8197" s="76"/>
      <c r="K8197" s="88"/>
      <c r="N8197" s="18"/>
      <c r="P8197" s="4">
        <v>166.0</v>
      </c>
      <c r="Q8197" s="4"/>
      <c r="R8197" s="4"/>
      <c r="S8197" s="21"/>
      <c r="T8197" s="21"/>
      <c r="V8197" s="89"/>
      <c r="Z8197" s="73"/>
      <c r="AA8197" s="73">
        <v>0.0</v>
      </c>
      <c r="AB8197" s="4"/>
      <c r="AC8197" s="74"/>
      <c r="AD8197" s="75"/>
      <c r="AE8197" s="75"/>
      <c r="AF8197" s="76"/>
      <c r="AJ8197" s="90"/>
      <c r="AK8197" s="18"/>
      <c r="AL8197" s="18"/>
      <c r="AM8197" s="209"/>
      <c r="AT8197" s="18"/>
      <c r="AU8197" s="91"/>
    </row>
    <row r="8198" ht="12.0" customHeight="1">
      <c r="A8198" s="97">
        <v>3501022.0</v>
      </c>
      <c r="B8198" s="92" t="s">
        <v>7982</v>
      </c>
      <c r="C8198" s="93"/>
      <c r="D8198" s="82">
        <v>358.61</v>
      </c>
      <c r="E8198" s="83" t="s">
        <v>245</v>
      </c>
      <c r="F8198" s="127">
        <f t="shared" si="694"/>
        <v>437.5042</v>
      </c>
      <c r="G8198" s="95" t="s">
        <v>246</v>
      </c>
      <c r="H8198" s="69"/>
      <c r="I8198" s="208"/>
      <c r="J8198" s="76"/>
      <c r="K8198" s="88"/>
      <c r="N8198" s="18"/>
      <c r="P8198" s="4">
        <v>166.0</v>
      </c>
      <c r="Q8198" s="4"/>
      <c r="R8198" s="4"/>
      <c r="S8198" s="21"/>
      <c r="T8198" s="21"/>
      <c r="V8198" s="89"/>
      <c r="Z8198" s="73"/>
      <c r="AA8198" s="73">
        <v>0.0</v>
      </c>
      <c r="AB8198" s="4"/>
      <c r="AC8198" s="74"/>
      <c r="AD8198" s="75"/>
      <c r="AE8198" s="75"/>
      <c r="AF8198" s="76"/>
      <c r="AJ8198" s="90"/>
      <c r="AK8198" s="18"/>
      <c r="AL8198" s="18"/>
      <c r="AM8198" s="209"/>
      <c r="AT8198" s="18"/>
      <c r="AU8198" s="91"/>
    </row>
    <row r="8199" ht="12.0" customHeight="1">
      <c r="A8199" s="97">
        <v>3501023.0</v>
      </c>
      <c r="B8199" s="92" t="s">
        <v>7983</v>
      </c>
      <c r="C8199" s="93"/>
      <c r="D8199" s="82">
        <v>358.61</v>
      </c>
      <c r="E8199" s="83" t="s">
        <v>245</v>
      </c>
      <c r="F8199" s="127">
        <f t="shared" si="694"/>
        <v>437.5042</v>
      </c>
      <c r="G8199" s="95" t="s">
        <v>246</v>
      </c>
      <c r="H8199" s="69"/>
      <c r="I8199" s="208"/>
      <c r="J8199" s="76"/>
      <c r="K8199" s="88"/>
      <c r="N8199" s="18"/>
      <c r="P8199" s="4">
        <v>166.0</v>
      </c>
      <c r="Q8199" s="4"/>
      <c r="R8199" s="4"/>
      <c r="S8199" s="21"/>
      <c r="T8199" s="21"/>
      <c r="V8199" s="89"/>
      <c r="Z8199" s="73"/>
      <c r="AA8199" s="73">
        <v>0.0</v>
      </c>
      <c r="AB8199" s="4"/>
      <c r="AC8199" s="74"/>
      <c r="AD8199" s="75"/>
      <c r="AE8199" s="75"/>
      <c r="AF8199" s="76"/>
      <c r="AJ8199" s="90"/>
      <c r="AK8199" s="18"/>
      <c r="AL8199" s="18"/>
      <c r="AM8199" s="209"/>
      <c r="AT8199" s="18"/>
      <c r="AU8199" s="91"/>
    </row>
    <row r="8200" ht="12.0" customHeight="1">
      <c r="A8200" s="97">
        <v>3501024.0</v>
      </c>
      <c r="B8200" s="92" t="s">
        <v>7984</v>
      </c>
      <c r="C8200" s="93"/>
      <c r="D8200" s="82">
        <v>358.61</v>
      </c>
      <c r="E8200" s="94"/>
      <c r="F8200" s="127">
        <f t="shared" si="694"/>
        <v>437.5042</v>
      </c>
      <c r="G8200" s="95" t="s">
        <v>246</v>
      </c>
      <c r="H8200" s="69"/>
      <c r="I8200" s="208"/>
      <c r="J8200" s="76"/>
      <c r="K8200" s="88"/>
      <c r="N8200" s="18"/>
      <c r="P8200" s="4">
        <v>166.0</v>
      </c>
      <c r="Q8200" s="4"/>
      <c r="R8200" s="4"/>
      <c r="S8200" s="21"/>
      <c r="T8200" s="21"/>
      <c r="V8200" s="89"/>
      <c r="Z8200" s="73"/>
      <c r="AA8200" s="73">
        <v>0.0</v>
      </c>
      <c r="AB8200" s="4"/>
      <c r="AC8200" s="74"/>
      <c r="AD8200" s="75"/>
      <c r="AE8200" s="75"/>
      <c r="AF8200" s="76"/>
      <c r="AJ8200" s="90"/>
      <c r="AK8200" s="18"/>
      <c r="AL8200" s="18"/>
      <c r="AM8200" s="209"/>
      <c r="AT8200" s="18"/>
      <c r="AU8200" s="91"/>
    </row>
    <row r="8201" ht="12.0" customHeight="1">
      <c r="A8201" s="97">
        <v>3501025.0</v>
      </c>
      <c r="B8201" s="92" t="s">
        <v>7985</v>
      </c>
      <c r="C8201" s="93"/>
      <c r="D8201" s="82">
        <v>358.61</v>
      </c>
      <c r="E8201" s="94"/>
      <c r="F8201" s="127">
        <f t="shared" si="694"/>
        <v>437.5042</v>
      </c>
      <c r="G8201" s="95" t="s">
        <v>246</v>
      </c>
      <c r="H8201" s="69"/>
      <c r="I8201" s="208"/>
      <c r="J8201" s="76"/>
      <c r="K8201" s="88"/>
      <c r="N8201" s="18"/>
      <c r="P8201" s="4">
        <v>166.0</v>
      </c>
      <c r="Q8201" s="4"/>
      <c r="R8201" s="4"/>
      <c r="S8201" s="21"/>
      <c r="T8201" s="21"/>
      <c r="V8201" s="89"/>
      <c r="Z8201" s="73"/>
      <c r="AA8201" s="73">
        <v>0.0</v>
      </c>
      <c r="AB8201" s="4"/>
      <c r="AC8201" s="74"/>
      <c r="AD8201" s="75"/>
      <c r="AE8201" s="75"/>
      <c r="AF8201" s="76"/>
      <c r="AJ8201" s="90"/>
      <c r="AK8201" s="18"/>
      <c r="AL8201" s="18"/>
      <c r="AM8201" s="209"/>
      <c r="AT8201" s="18"/>
      <c r="AU8201" s="91"/>
    </row>
    <row r="8202" ht="12.0" customHeight="1">
      <c r="A8202" s="97">
        <v>3501026.0</v>
      </c>
      <c r="B8202" s="92" t="s">
        <v>7986</v>
      </c>
      <c r="C8202" s="93"/>
      <c r="D8202" s="82">
        <v>358.61</v>
      </c>
      <c r="E8202" s="94"/>
      <c r="F8202" s="127">
        <f t="shared" si="694"/>
        <v>437.5042</v>
      </c>
      <c r="G8202" s="95" t="s">
        <v>246</v>
      </c>
      <c r="H8202" s="69"/>
      <c r="I8202" s="208"/>
      <c r="J8202" s="76"/>
      <c r="K8202" s="88"/>
      <c r="N8202" s="18"/>
      <c r="P8202" s="4">
        <v>166.0</v>
      </c>
      <c r="Q8202" s="4"/>
      <c r="R8202" s="4"/>
      <c r="S8202" s="21"/>
      <c r="T8202" s="21"/>
      <c r="V8202" s="89"/>
      <c r="Z8202" s="73"/>
      <c r="AA8202" s="73">
        <v>0.0</v>
      </c>
      <c r="AB8202" s="4"/>
      <c r="AC8202" s="74"/>
      <c r="AD8202" s="75"/>
      <c r="AE8202" s="75"/>
      <c r="AF8202" s="76"/>
      <c r="AJ8202" s="90"/>
      <c r="AK8202" s="18"/>
      <c r="AL8202" s="18"/>
      <c r="AM8202" s="209"/>
      <c r="AT8202" s="18"/>
      <c r="AU8202" s="91"/>
    </row>
    <row r="8203" ht="12.0" customHeight="1">
      <c r="A8203" s="97">
        <v>2701032.0</v>
      </c>
      <c r="B8203" s="92" t="s">
        <v>7910</v>
      </c>
      <c r="C8203" s="93"/>
      <c r="D8203" s="82">
        <v>157.05</v>
      </c>
      <c r="E8203" s="94" t="s">
        <v>372</v>
      </c>
      <c r="F8203" s="84">
        <f t="shared" si="694"/>
        <v>191.601</v>
      </c>
      <c r="G8203" s="95" t="s">
        <v>246</v>
      </c>
      <c r="H8203" s="69"/>
      <c r="I8203" s="208"/>
      <c r="J8203" s="76"/>
      <c r="K8203" s="88"/>
      <c r="N8203" s="18"/>
      <c r="P8203" s="4">
        <v>166.0</v>
      </c>
      <c r="Q8203" s="4"/>
      <c r="R8203" s="4"/>
      <c r="S8203" s="21"/>
      <c r="T8203" s="21"/>
      <c r="V8203" s="89"/>
      <c r="Z8203" s="73"/>
      <c r="AA8203" s="73">
        <v>0.0</v>
      </c>
      <c r="AB8203" s="4"/>
      <c r="AC8203" s="74"/>
      <c r="AD8203" s="75"/>
      <c r="AE8203" s="75"/>
      <c r="AF8203" s="76"/>
      <c r="AJ8203" s="90"/>
      <c r="AK8203" s="18"/>
      <c r="AL8203" s="18"/>
      <c r="AT8203" s="18"/>
      <c r="AU8203" s="91"/>
    </row>
    <row r="8204" ht="12.0" customHeight="1">
      <c r="A8204" s="97">
        <v>2701033.0</v>
      </c>
      <c r="B8204" s="92" t="s">
        <v>7911</v>
      </c>
      <c r="C8204" s="93"/>
      <c r="D8204" s="82">
        <v>157.05</v>
      </c>
      <c r="E8204" s="94"/>
      <c r="F8204" s="84">
        <f t="shared" si="694"/>
        <v>191.601</v>
      </c>
      <c r="G8204" s="95" t="s">
        <v>246</v>
      </c>
      <c r="H8204" s="69"/>
      <c r="I8204" s="208"/>
      <c r="J8204" s="76"/>
      <c r="K8204" s="88"/>
      <c r="N8204" s="18"/>
      <c r="P8204" s="4">
        <v>166.0</v>
      </c>
      <c r="Q8204" s="4"/>
      <c r="R8204" s="4"/>
      <c r="S8204" s="21"/>
      <c r="T8204" s="21"/>
      <c r="V8204" s="89"/>
      <c r="Z8204" s="73"/>
      <c r="AA8204" s="73">
        <v>0.0</v>
      </c>
      <c r="AB8204" s="4"/>
      <c r="AC8204" s="74"/>
      <c r="AD8204" s="75"/>
      <c r="AE8204" s="75"/>
      <c r="AF8204" s="76"/>
      <c r="AJ8204" s="90"/>
      <c r="AK8204" s="18"/>
      <c r="AL8204" s="18"/>
      <c r="AT8204" s="18"/>
      <c r="AU8204" s="91"/>
    </row>
    <row r="8205" ht="12.0" customHeight="1">
      <c r="A8205" s="97">
        <v>2701003.0</v>
      </c>
      <c r="B8205" s="92" t="s">
        <v>7912</v>
      </c>
      <c r="C8205" s="93"/>
      <c r="D8205" s="82">
        <v>157.05</v>
      </c>
      <c r="E8205" s="94" t="s">
        <v>372</v>
      </c>
      <c r="F8205" s="84">
        <f t="shared" si="694"/>
        <v>191.601</v>
      </c>
      <c r="G8205" s="95" t="s">
        <v>246</v>
      </c>
      <c r="H8205" s="69"/>
      <c r="I8205" s="208"/>
      <c r="J8205" s="76"/>
      <c r="K8205" s="88"/>
      <c r="N8205" s="18"/>
      <c r="P8205" s="4">
        <v>166.0</v>
      </c>
      <c r="Q8205" s="4"/>
      <c r="R8205" s="4"/>
      <c r="S8205" s="21"/>
      <c r="T8205" s="21"/>
      <c r="V8205" s="89"/>
      <c r="Z8205" s="73"/>
      <c r="AA8205" s="73">
        <v>0.0</v>
      </c>
      <c r="AB8205" s="4"/>
      <c r="AC8205" s="74"/>
      <c r="AD8205" s="75"/>
      <c r="AE8205" s="75"/>
      <c r="AF8205" s="76"/>
      <c r="AJ8205" s="90"/>
      <c r="AK8205" s="18"/>
      <c r="AL8205" s="18"/>
      <c r="AT8205" s="18"/>
      <c r="AU8205" s="91"/>
    </row>
    <row r="8206" ht="12.0" customHeight="1">
      <c r="A8206" s="97">
        <v>2701018.0</v>
      </c>
      <c r="B8206" s="92" t="s">
        <v>7913</v>
      </c>
      <c r="C8206" s="93"/>
      <c r="D8206" s="82">
        <v>157.05</v>
      </c>
      <c r="E8206" s="94" t="s">
        <v>372</v>
      </c>
      <c r="F8206" s="84">
        <f t="shared" si="694"/>
        <v>191.601</v>
      </c>
      <c r="G8206" s="95" t="s">
        <v>246</v>
      </c>
      <c r="H8206" s="69"/>
      <c r="I8206" s="208"/>
      <c r="J8206" s="76"/>
      <c r="K8206" s="88"/>
      <c r="N8206" s="18"/>
      <c r="P8206" s="4">
        <v>166.0</v>
      </c>
      <c r="Q8206" s="4"/>
      <c r="R8206" s="4"/>
      <c r="S8206" s="21"/>
      <c r="T8206" s="21"/>
      <c r="V8206" s="89"/>
      <c r="Z8206" s="73"/>
      <c r="AA8206" s="73">
        <v>0.0</v>
      </c>
      <c r="AB8206" s="4"/>
      <c r="AC8206" s="74"/>
      <c r="AD8206" s="75"/>
      <c r="AE8206" s="75"/>
      <c r="AF8206" s="76"/>
      <c r="AJ8206" s="90"/>
      <c r="AK8206" s="18"/>
      <c r="AL8206" s="18"/>
      <c r="AT8206" s="18"/>
      <c r="AU8206" s="91"/>
    </row>
    <row r="8207" ht="12.0" customHeight="1">
      <c r="A8207" s="97">
        <v>2701056.0</v>
      </c>
      <c r="B8207" s="92" t="s">
        <v>7914</v>
      </c>
      <c r="C8207" s="93"/>
      <c r="D8207" s="82">
        <v>157.05</v>
      </c>
      <c r="E8207" s="94"/>
      <c r="F8207" s="84">
        <f t="shared" si="694"/>
        <v>191.601</v>
      </c>
      <c r="G8207" s="95" t="s">
        <v>246</v>
      </c>
      <c r="H8207" s="69"/>
      <c r="I8207" s="208"/>
      <c r="J8207" s="76"/>
      <c r="K8207" s="88"/>
      <c r="N8207" s="18"/>
      <c r="P8207" s="4">
        <v>166.0</v>
      </c>
      <c r="Q8207" s="4"/>
      <c r="R8207" s="4"/>
      <c r="S8207" s="21"/>
      <c r="T8207" s="21"/>
      <c r="V8207" s="89"/>
      <c r="Z8207" s="73"/>
      <c r="AA8207" s="73">
        <v>0.0</v>
      </c>
      <c r="AB8207" s="4"/>
      <c r="AC8207" s="74"/>
      <c r="AD8207" s="75"/>
      <c r="AE8207" s="75"/>
      <c r="AF8207" s="76"/>
      <c r="AJ8207" s="90"/>
      <c r="AK8207" s="18"/>
      <c r="AL8207" s="18"/>
      <c r="AT8207" s="18"/>
      <c r="AU8207" s="91"/>
    </row>
    <row r="8208" ht="12.0" customHeight="1">
      <c r="A8208" s="97">
        <v>2701034.0</v>
      </c>
      <c r="B8208" s="92" t="s">
        <v>7915</v>
      </c>
      <c r="C8208" s="93"/>
      <c r="D8208" s="82">
        <v>157.05</v>
      </c>
      <c r="E8208" s="94" t="s">
        <v>372</v>
      </c>
      <c r="F8208" s="84">
        <f t="shared" si="694"/>
        <v>191.601</v>
      </c>
      <c r="G8208" s="95" t="s">
        <v>246</v>
      </c>
      <c r="H8208" s="69"/>
      <c r="I8208" s="208"/>
      <c r="J8208" s="76"/>
      <c r="K8208" s="88"/>
      <c r="N8208" s="18"/>
      <c r="P8208" s="4">
        <v>166.0</v>
      </c>
      <c r="Q8208" s="4"/>
      <c r="R8208" s="4"/>
      <c r="S8208" s="21"/>
      <c r="T8208" s="21"/>
      <c r="V8208" s="89"/>
      <c r="Z8208" s="73"/>
      <c r="AA8208" s="73">
        <v>0.0</v>
      </c>
      <c r="AB8208" s="4"/>
      <c r="AC8208" s="74"/>
      <c r="AD8208" s="75"/>
      <c r="AE8208" s="75"/>
      <c r="AF8208" s="76"/>
      <c r="AJ8208" s="90"/>
      <c r="AK8208" s="18"/>
      <c r="AL8208" s="18"/>
      <c r="AT8208" s="18"/>
      <c r="AU8208" s="91"/>
    </row>
    <row r="8209" ht="12.0" customHeight="1">
      <c r="A8209" s="97">
        <v>2701035.0</v>
      </c>
      <c r="B8209" s="92" t="s">
        <v>8182</v>
      </c>
      <c r="C8209" s="93"/>
      <c r="D8209" s="82">
        <v>334.99</v>
      </c>
      <c r="E8209" s="94" t="s">
        <v>245</v>
      </c>
      <c r="F8209" s="84">
        <f t="shared" si="694"/>
        <v>408.6878</v>
      </c>
      <c r="G8209" s="95" t="s">
        <v>246</v>
      </c>
      <c r="H8209" s="69"/>
      <c r="I8209" s="208"/>
      <c r="J8209" s="76"/>
      <c r="K8209" s="88"/>
      <c r="N8209" s="18"/>
      <c r="P8209" s="4">
        <v>166.0</v>
      </c>
      <c r="Q8209" s="4"/>
      <c r="R8209" s="4"/>
      <c r="S8209" s="21"/>
      <c r="T8209" s="21"/>
      <c r="V8209" s="89"/>
      <c r="Z8209" s="73"/>
      <c r="AA8209" s="73">
        <v>0.0</v>
      </c>
      <c r="AB8209" s="4"/>
      <c r="AC8209" s="74"/>
      <c r="AD8209" s="75"/>
      <c r="AE8209" s="75"/>
      <c r="AF8209" s="76"/>
      <c r="AJ8209" s="90"/>
      <c r="AK8209" s="18"/>
      <c r="AL8209" s="18"/>
      <c r="AT8209" s="18"/>
      <c r="AU8209" s="91"/>
    </row>
    <row r="8210" ht="12.0" customHeight="1">
      <c r="A8210" s="97">
        <v>2701004.0</v>
      </c>
      <c r="B8210" s="92" t="s">
        <v>8183</v>
      </c>
      <c r="C8210" s="93"/>
      <c r="D8210" s="82">
        <v>334.99</v>
      </c>
      <c r="E8210" s="94" t="s">
        <v>245</v>
      </c>
      <c r="F8210" s="84">
        <f t="shared" si="694"/>
        <v>408.6878</v>
      </c>
      <c r="G8210" s="95" t="s">
        <v>246</v>
      </c>
      <c r="H8210" s="69"/>
      <c r="I8210" s="208"/>
      <c r="J8210" s="76"/>
      <c r="K8210" s="88"/>
      <c r="N8210" s="18"/>
      <c r="P8210" s="4">
        <v>166.0</v>
      </c>
      <c r="Q8210" s="4"/>
      <c r="R8210" s="4"/>
      <c r="S8210" s="21"/>
      <c r="T8210" s="21"/>
      <c r="V8210" s="89"/>
      <c r="Z8210" s="73"/>
      <c r="AA8210" s="73">
        <v>0.0</v>
      </c>
      <c r="AB8210" s="4"/>
      <c r="AC8210" s="74"/>
      <c r="AD8210" s="75"/>
      <c r="AE8210" s="75"/>
      <c r="AF8210" s="76"/>
      <c r="AJ8210" s="90"/>
      <c r="AK8210" s="18"/>
      <c r="AL8210" s="18"/>
      <c r="AT8210" s="18"/>
      <c r="AU8210" s="91"/>
    </row>
    <row r="8211" ht="12.0" customHeight="1">
      <c r="A8211" s="97">
        <v>2701009.0</v>
      </c>
      <c r="B8211" s="92" t="s">
        <v>8184</v>
      </c>
      <c r="C8211" s="93"/>
      <c r="D8211" s="82">
        <v>334.99</v>
      </c>
      <c r="E8211" s="94"/>
      <c r="F8211" s="84">
        <f t="shared" si="694"/>
        <v>408.6878</v>
      </c>
      <c r="G8211" s="95" t="s">
        <v>246</v>
      </c>
      <c r="H8211" s="69"/>
      <c r="I8211" s="208"/>
      <c r="J8211" s="76"/>
      <c r="K8211" s="88"/>
      <c r="N8211" s="18"/>
      <c r="P8211" s="4">
        <v>166.0</v>
      </c>
      <c r="Q8211" s="4"/>
      <c r="R8211" s="4"/>
      <c r="S8211" s="21"/>
      <c r="T8211" s="21"/>
      <c r="V8211" s="89"/>
      <c r="Z8211" s="73"/>
      <c r="AA8211" s="73">
        <v>0.0</v>
      </c>
      <c r="AB8211" s="4"/>
      <c r="AC8211" s="74"/>
      <c r="AD8211" s="75"/>
      <c r="AE8211" s="75"/>
      <c r="AF8211" s="76"/>
      <c r="AJ8211" s="90"/>
      <c r="AK8211" s="18"/>
      <c r="AL8211" s="18"/>
      <c r="AT8211" s="18"/>
      <c r="AU8211" s="91"/>
    </row>
    <row r="8212" ht="12.0" customHeight="1">
      <c r="A8212" s="97">
        <v>2701044.0</v>
      </c>
      <c r="B8212" s="92" t="s">
        <v>8185</v>
      </c>
      <c r="C8212" s="93"/>
      <c r="D8212" s="82">
        <v>334.99</v>
      </c>
      <c r="E8212" s="94"/>
      <c r="F8212" s="84">
        <f t="shared" si="694"/>
        <v>408.6878</v>
      </c>
      <c r="G8212" s="95" t="s">
        <v>246</v>
      </c>
      <c r="H8212" s="69"/>
      <c r="I8212" s="208"/>
      <c r="J8212" s="76"/>
      <c r="K8212" s="88"/>
      <c r="N8212" s="18"/>
      <c r="P8212" s="4">
        <v>166.0</v>
      </c>
      <c r="Q8212" s="4"/>
      <c r="R8212" s="4"/>
      <c r="S8212" s="21"/>
      <c r="T8212" s="21"/>
      <c r="V8212" s="89"/>
      <c r="Z8212" s="73"/>
      <c r="AA8212" s="73">
        <v>0.0</v>
      </c>
      <c r="AB8212" s="4"/>
      <c r="AC8212" s="74"/>
      <c r="AD8212" s="75"/>
      <c r="AE8212" s="75"/>
      <c r="AF8212" s="76"/>
      <c r="AJ8212" s="90"/>
      <c r="AK8212" s="18"/>
      <c r="AL8212" s="18"/>
      <c r="AT8212" s="18"/>
      <c r="AU8212" s="91"/>
    </row>
    <row r="8213" ht="12.0" customHeight="1">
      <c r="A8213" s="97">
        <v>3503002.0</v>
      </c>
      <c r="B8213" s="92" t="s">
        <v>7916</v>
      </c>
      <c r="C8213" s="93"/>
      <c r="D8213" s="82">
        <v>212.33</v>
      </c>
      <c r="E8213" s="83" t="s">
        <v>245</v>
      </c>
      <c r="F8213" s="127">
        <f t="shared" si="694"/>
        <v>259.0426</v>
      </c>
      <c r="G8213" s="95" t="s">
        <v>246</v>
      </c>
      <c r="H8213" s="69"/>
      <c r="I8213" s="208"/>
      <c r="J8213" s="76"/>
      <c r="K8213" s="88"/>
      <c r="N8213" s="18"/>
      <c r="P8213" s="4">
        <v>166.0</v>
      </c>
      <c r="Q8213" s="4"/>
      <c r="R8213" s="4"/>
      <c r="S8213" s="21"/>
      <c r="T8213" s="21"/>
      <c r="V8213" s="89"/>
      <c r="Z8213" s="73"/>
      <c r="AA8213" s="73">
        <v>0.0</v>
      </c>
      <c r="AB8213" s="4"/>
      <c r="AC8213" s="74"/>
      <c r="AD8213" s="75"/>
      <c r="AE8213" s="75"/>
      <c r="AF8213" s="76"/>
      <c r="AJ8213" s="90"/>
      <c r="AK8213" s="18"/>
      <c r="AL8213" s="18"/>
      <c r="AM8213" s="209"/>
      <c r="AT8213" s="18"/>
      <c r="AU8213" s="91"/>
    </row>
    <row r="8214" ht="12.0" customHeight="1">
      <c r="A8214" s="97">
        <v>3503003.0</v>
      </c>
      <c r="B8214" s="92" t="s">
        <v>7917</v>
      </c>
      <c r="C8214" s="93"/>
      <c r="D8214" s="82">
        <v>212.33</v>
      </c>
      <c r="E8214" s="83" t="s">
        <v>245</v>
      </c>
      <c r="F8214" s="127">
        <f t="shared" si="694"/>
        <v>259.0426</v>
      </c>
      <c r="G8214" s="95" t="s">
        <v>246</v>
      </c>
      <c r="H8214" s="69"/>
      <c r="I8214" s="208"/>
      <c r="J8214" s="76"/>
      <c r="K8214" s="88"/>
      <c r="N8214" s="18"/>
      <c r="P8214" s="4">
        <v>166.0</v>
      </c>
      <c r="Q8214" s="4"/>
      <c r="R8214" s="4"/>
      <c r="S8214" s="21"/>
      <c r="T8214" s="21"/>
      <c r="V8214" s="89"/>
      <c r="Z8214" s="73"/>
      <c r="AA8214" s="73">
        <v>0.0</v>
      </c>
      <c r="AB8214" s="4"/>
      <c r="AC8214" s="74"/>
      <c r="AD8214" s="75"/>
      <c r="AE8214" s="75"/>
      <c r="AF8214" s="76"/>
      <c r="AJ8214" s="90"/>
      <c r="AK8214" s="18"/>
      <c r="AL8214" s="18"/>
      <c r="AM8214" s="209"/>
      <c r="AT8214" s="18"/>
      <c r="AU8214" s="91"/>
    </row>
    <row r="8215" ht="12.0" customHeight="1">
      <c r="A8215" s="97">
        <v>5905004.0</v>
      </c>
      <c r="B8215" s="92" t="s">
        <v>7918</v>
      </c>
      <c r="C8215" s="93"/>
      <c r="D8215" s="82">
        <v>287.99</v>
      </c>
      <c r="E8215" s="83" t="s">
        <v>245</v>
      </c>
      <c r="F8215" s="127">
        <f t="shared" si="694"/>
        <v>351.3478</v>
      </c>
      <c r="G8215" s="95" t="s">
        <v>246</v>
      </c>
      <c r="H8215" s="69"/>
      <c r="I8215" s="208"/>
      <c r="J8215" s="76"/>
      <c r="K8215" s="88"/>
      <c r="N8215" s="18"/>
      <c r="P8215" s="4">
        <v>166.0</v>
      </c>
      <c r="Q8215" s="4"/>
      <c r="R8215" s="4"/>
      <c r="S8215" s="21"/>
      <c r="T8215" s="21"/>
      <c r="V8215" s="89"/>
      <c r="Z8215" s="73"/>
      <c r="AA8215" s="73">
        <v>0.0</v>
      </c>
      <c r="AB8215" s="4"/>
      <c r="AC8215" s="74"/>
      <c r="AD8215" s="75"/>
      <c r="AE8215" s="75"/>
      <c r="AF8215" s="76"/>
      <c r="AJ8215" s="90">
        <v>3503004.0</v>
      </c>
      <c r="AK8215" s="18"/>
      <c r="AL8215" s="18"/>
      <c r="AM8215" s="209"/>
      <c r="AT8215" s="18"/>
      <c r="AU8215" s="91"/>
    </row>
    <row r="8216" ht="12.0" customHeight="1">
      <c r="A8216" s="97">
        <v>3503005.0</v>
      </c>
      <c r="B8216" s="92" t="s">
        <v>7919</v>
      </c>
      <c r="C8216" s="93"/>
      <c r="D8216" s="82">
        <v>212.33</v>
      </c>
      <c r="E8216" s="83" t="s">
        <v>245</v>
      </c>
      <c r="F8216" s="127">
        <f t="shared" si="694"/>
        <v>259.0426</v>
      </c>
      <c r="G8216" s="95" t="s">
        <v>246</v>
      </c>
      <c r="H8216" s="69"/>
      <c r="I8216" s="208"/>
      <c r="J8216" s="76"/>
      <c r="K8216" s="88"/>
      <c r="N8216" s="18"/>
      <c r="P8216" s="4">
        <v>166.0</v>
      </c>
      <c r="Q8216" s="4"/>
      <c r="R8216" s="4"/>
      <c r="S8216" s="21"/>
      <c r="T8216" s="21"/>
      <c r="V8216" s="89"/>
      <c r="Z8216" s="73"/>
      <c r="AA8216" s="73">
        <v>0.0</v>
      </c>
      <c r="AB8216" s="4"/>
      <c r="AC8216" s="74"/>
      <c r="AD8216" s="75"/>
      <c r="AE8216" s="75"/>
      <c r="AF8216" s="76"/>
      <c r="AJ8216" s="90"/>
      <c r="AK8216" s="18"/>
      <c r="AL8216" s="18"/>
      <c r="AM8216" s="209"/>
      <c r="AT8216" s="18"/>
      <c r="AU8216" s="91"/>
    </row>
    <row r="8217" ht="12.0" customHeight="1">
      <c r="A8217" s="97">
        <v>3503006.0</v>
      </c>
      <c r="B8217" s="92" t="s">
        <v>8186</v>
      </c>
      <c r="C8217" s="93"/>
      <c r="D8217" s="82">
        <v>285.91</v>
      </c>
      <c r="E8217" s="83" t="s">
        <v>245</v>
      </c>
      <c r="F8217" s="127">
        <f t="shared" si="694"/>
        <v>348.8102</v>
      </c>
      <c r="G8217" s="95" t="s">
        <v>246</v>
      </c>
      <c r="H8217" s="69"/>
      <c r="I8217" s="208"/>
      <c r="J8217" s="76"/>
      <c r="K8217" s="88"/>
      <c r="N8217" s="18"/>
      <c r="P8217" s="4">
        <v>166.0</v>
      </c>
      <c r="Q8217" s="4"/>
      <c r="R8217" s="4"/>
      <c r="S8217" s="21"/>
      <c r="T8217" s="21"/>
      <c r="V8217" s="89"/>
      <c r="Z8217" s="73"/>
      <c r="AA8217" s="73">
        <v>0.0</v>
      </c>
      <c r="AB8217" s="4"/>
      <c r="AC8217" s="74"/>
      <c r="AD8217" s="75"/>
      <c r="AE8217" s="75"/>
      <c r="AF8217" s="76"/>
      <c r="AJ8217" s="90"/>
      <c r="AK8217" s="18"/>
      <c r="AL8217" s="18"/>
      <c r="AM8217" s="209"/>
      <c r="AT8217" s="18"/>
      <c r="AU8217" s="91"/>
    </row>
    <row r="8218" ht="12.0" customHeight="1">
      <c r="A8218" s="97">
        <v>3503007.0</v>
      </c>
      <c r="B8218" s="92" t="s">
        <v>8187</v>
      </c>
      <c r="C8218" s="93"/>
      <c r="D8218" s="82">
        <v>285.91</v>
      </c>
      <c r="E8218" s="83" t="s">
        <v>245</v>
      </c>
      <c r="F8218" s="127">
        <f t="shared" si="694"/>
        <v>348.8102</v>
      </c>
      <c r="G8218" s="95" t="s">
        <v>246</v>
      </c>
      <c r="H8218" s="69"/>
      <c r="I8218" s="208"/>
      <c r="J8218" s="76"/>
      <c r="K8218" s="88"/>
      <c r="N8218" s="18"/>
      <c r="P8218" s="4">
        <v>166.0</v>
      </c>
      <c r="Q8218" s="4"/>
      <c r="R8218" s="4"/>
      <c r="S8218" s="21"/>
      <c r="T8218" s="21"/>
      <c r="V8218" s="89"/>
      <c r="Z8218" s="73"/>
      <c r="AA8218" s="73">
        <v>0.0</v>
      </c>
      <c r="AB8218" s="4"/>
      <c r="AC8218" s="74"/>
      <c r="AD8218" s="75"/>
      <c r="AE8218" s="75"/>
      <c r="AF8218" s="76"/>
      <c r="AJ8218" s="90"/>
      <c r="AK8218" s="18"/>
      <c r="AL8218" s="18"/>
      <c r="AM8218" s="209"/>
      <c r="AT8218" s="18"/>
      <c r="AU8218" s="91"/>
    </row>
    <row r="8219" ht="12.0" customHeight="1">
      <c r="A8219" s="97">
        <v>3503008.0</v>
      </c>
      <c r="B8219" s="92" t="s">
        <v>8188</v>
      </c>
      <c r="C8219" s="93"/>
      <c r="D8219" s="82">
        <v>285.91</v>
      </c>
      <c r="E8219" s="83" t="s">
        <v>245</v>
      </c>
      <c r="F8219" s="127">
        <f t="shared" si="694"/>
        <v>348.8102</v>
      </c>
      <c r="G8219" s="95" t="s">
        <v>246</v>
      </c>
      <c r="H8219" s="69"/>
      <c r="I8219" s="208"/>
      <c r="J8219" s="76"/>
      <c r="K8219" s="88"/>
      <c r="N8219" s="18"/>
      <c r="P8219" s="4">
        <v>166.0</v>
      </c>
      <c r="Q8219" s="4"/>
      <c r="R8219" s="4"/>
      <c r="S8219" s="21"/>
      <c r="T8219" s="21"/>
      <c r="V8219" s="89"/>
      <c r="Z8219" s="73"/>
      <c r="AA8219" s="73">
        <v>0.0</v>
      </c>
      <c r="AB8219" s="4"/>
      <c r="AC8219" s="74"/>
      <c r="AD8219" s="75"/>
      <c r="AE8219" s="75"/>
      <c r="AF8219" s="76"/>
      <c r="AJ8219" s="90"/>
      <c r="AK8219" s="18"/>
      <c r="AL8219" s="18"/>
      <c r="AM8219" s="209"/>
      <c r="AT8219" s="18"/>
      <c r="AU8219" s="91"/>
    </row>
    <row r="8220" ht="12.0" customHeight="1">
      <c r="A8220" s="97">
        <v>3503009.0</v>
      </c>
      <c r="B8220" s="92" t="s">
        <v>8189</v>
      </c>
      <c r="C8220" s="93"/>
      <c r="D8220" s="82">
        <v>285.91</v>
      </c>
      <c r="E8220" s="83" t="s">
        <v>245</v>
      </c>
      <c r="F8220" s="127">
        <f t="shared" si="694"/>
        <v>348.8102</v>
      </c>
      <c r="G8220" s="95" t="s">
        <v>246</v>
      </c>
      <c r="H8220" s="69"/>
      <c r="I8220" s="208"/>
      <c r="J8220" s="76"/>
      <c r="K8220" s="88"/>
      <c r="N8220" s="18"/>
      <c r="P8220" s="4">
        <v>166.0</v>
      </c>
      <c r="Q8220" s="4"/>
      <c r="R8220" s="4"/>
      <c r="S8220" s="21"/>
      <c r="T8220" s="21"/>
      <c r="V8220" s="89"/>
      <c r="Z8220" s="73"/>
      <c r="AA8220" s="73">
        <v>0.0</v>
      </c>
      <c r="AB8220" s="4"/>
      <c r="AC8220" s="74"/>
      <c r="AD8220" s="75"/>
      <c r="AE8220" s="75"/>
      <c r="AF8220" s="76"/>
      <c r="AJ8220" s="90"/>
      <c r="AK8220" s="18"/>
      <c r="AL8220" s="18"/>
      <c r="AM8220" s="209"/>
      <c r="AT8220" s="18"/>
      <c r="AU8220" s="91"/>
    </row>
    <row r="8221" ht="12.0" customHeight="1">
      <c r="A8221" s="97">
        <v>3503010.0</v>
      </c>
      <c r="B8221" s="92" t="s">
        <v>8190</v>
      </c>
      <c r="C8221" s="93"/>
      <c r="D8221" s="82">
        <v>285.91</v>
      </c>
      <c r="E8221" s="83" t="s">
        <v>245</v>
      </c>
      <c r="F8221" s="127">
        <f t="shared" si="694"/>
        <v>348.8102</v>
      </c>
      <c r="G8221" s="95" t="s">
        <v>246</v>
      </c>
      <c r="H8221" s="69"/>
      <c r="I8221" s="208"/>
      <c r="J8221" s="76"/>
      <c r="K8221" s="88"/>
      <c r="N8221" s="18"/>
      <c r="P8221" s="4">
        <v>166.0</v>
      </c>
      <c r="Q8221" s="4"/>
      <c r="R8221" s="4"/>
      <c r="S8221" s="21"/>
      <c r="T8221" s="21"/>
      <c r="V8221" s="89"/>
      <c r="Z8221" s="73"/>
      <c r="AA8221" s="73">
        <v>0.0</v>
      </c>
      <c r="AB8221" s="4"/>
      <c r="AC8221" s="74"/>
      <c r="AD8221" s="75"/>
      <c r="AE8221" s="75"/>
      <c r="AF8221" s="76"/>
      <c r="AJ8221" s="90"/>
      <c r="AK8221" s="18"/>
      <c r="AL8221" s="18"/>
      <c r="AM8221" s="209"/>
      <c r="AT8221" s="18"/>
      <c r="AU8221" s="91"/>
    </row>
    <row r="8222" ht="12.0" customHeight="1">
      <c r="A8222" s="97">
        <v>3503011.0</v>
      </c>
      <c r="B8222" s="92" t="s">
        <v>8191</v>
      </c>
      <c r="C8222" s="93"/>
      <c r="D8222" s="82">
        <v>285.91</v>
      </c>
      <c r="E8222" s="83" t="s">
        <v>245</v>
      </c>
      <c r="F8222" s="127">
        <f t="shared" si="694"/>
        <v>348.8102</v>
      </c>
      <c r="G8222" s="95" t="s">
        <v>246</v>
      </c>
      <c r="H8222" s="69"/>
      <c r="I8222" s="208"/>
      <c r="J8222" s="76"/>
      <c r="K8222" s="88"/>
      <c r="N8222" s="18"/>
      <c r="P8222" s="4">
        <v>166.0</v>
      </c>
      <c r="Q8222" s="4"/>
      <c r="R8222" s="4"/>
      <c r="S8222" s="21"/>
      <c r="T8222" s="21"/>
      <c r="V8222" s="89"/>
      <c r="Z8222" s="73"/>
      <c r="AA8222" s="73">
        <v>0.0</v>
      </c>
      <c r="AB8222" s="4"/>
      <c r="AC8222" s="74"/>
      <c r="AD8222" s="75"/>
      <c r="AE8222" s="75"/>
      <c r="AF8222" s="76"/>
      <c r="AJ8222" s="90"/>
      <c r="AK8222" s="18"/>
      <c r="AL8222" s="18"/>
      <c r="AM8222" s="209"/>
      <c r="AT8222" s="18"/>
      <c r="AU8222" s="91"/>
    </row>
    <row r="8223" ht="12.0" customHeight="1">
      <c r="A8223" s="97">
        <v>3503012.0</v>
      </c>
      <c r="B8223" s="92" t="s">
        <v>8192</v>
      </c>
      <c r="C8223" s="93"/>
      <c r="D8223" s="82">
        <v>285.91</v>
      </c>
      <c r="E8223" s="83" t="s">
        <v>245</v>
      </c>
      <c r="F8223" s="127">
        <f t="shared" si="694"/>
        <v>348.8102</v>
      </c>
      <c r="G8223" s="95" t="s">
        <v>246</v>
      </c>
      <c r="H8223" s="69"/>
      <c r="I8223" s="208"/>
      <c r="J8223" s="76"/>
      <c r="K8223" s="88"/>
      <c r="N8223" s="18"/>
      <c r="P8223" s="4">
        <v>166.0</v>
      </c>
      <c r="Q8223" s="4"/>
      <c r="R8223" s="4"/>
      <c r="S8223" s="21"/>
      <c r="T8223" s="21"/>
      <c r="V8223" s="89"/>
      <c r="Z8223" s="73"/>
      <c r="AA8223" s="73">
        <v>0.0</v>
      </c>
      <c r="AB8223" s="4"/>
      <c r="AC8223" s="74"/>
      <c r="AD8223" s="75"/>
      <c r="AE8223" s="75"/>
      <c r="AF8223" s="76"/>
      <c r="AJ8223" s="90"/>
      <c r="AK8223" s="18"/>
      <c r="AL8223" s="18"/>
      <c r="AM8223" s="209"/>
      <c r="AT8223" s="18"/>
      <c r="AU8223" s="91"/>
    </row>
    <row r="8224" ht="12.0" customHeight="1">
      <c r="A8224" s="97">
        <v>3503013.0</v>
      </c>
      <c r="B8224" s="92" t="s">
        <v>8193</v>
      </c>
      <c r="C8224" s="93"/>
      <c r="D8224" s="82">
        <v>285.91</v>
      </c>
      <c r="E8224" s="83" t="s">
        <v>245</v>
      </c>
      <c r="F8224" s="127">
        <f t="shared" si="694"/>
        <v>348.8102</v>
      </c>
      <c r="G8224" s="95" t="s">
        <v>246</v>
      </c>
      <c r="H8224" s="69"/>
      <c r="I8224" s="208"/>
      <c r="J8224" s="76"/>
      <c r="K8224" s="88"/>
      <c r="N8224" s="18"/>
      <c r="P8224" s="4">
        <v>166.0</v>
      </c>
      <c r="Q8224" s="4"/>
      <c r="R8224" s="4"/>
      <c r="S8224" s="21"/>
      <c r="T8224" s="21"/>
      <c r="V8224" s="89"/>
      <c r="Z8224" s="73"/>
      <c r="AA8224" s="73">
        <v>0.0</v>
      </c>
      <c r="AB8224" s="4"/>
      <c r="AC8224" s="74"/>
      <c r="AD8224" s="75"/>
      <c r="AE8224" s="75"/>
      <c r="AF8224" s="76"/>
      <c r="AJ8224" s="90"/>
      <c r="AK8224" s="18"/>
      <c r="AL8224" s="18"/>
      <c r="AM8224" s="209"/>
      <c r="AT8224" s="18"/>
      <c r="AU8224" s="91"/>
    </row>
    <row r="8225" ht="12.0" customHeight="1">
      <c r="A8225" s="97">
        <v>3502002.0</v>
      </c>
      <c r="B8225" s="92" t="s">
        <v>8194</v>
      </c>
      <c r="C8225" s="93"/>
      <c r="D8225" s="82">
        <v>383.31</v>
      </c>
      <c r="E8225" s="94"/>
      <c r="F8225" s="84">
        <f t="shared" si="694"/>
        <v>467.6382</v>
      </c>
      <c r="G8225" s="95" t="s">
        <v>246</v>
      </c>
      <c r="H8225" s="69"/>
      <c r="I8225" s="208"/>
      <c r="J8225" s="76"/>
      <c r="K8225" s="88"/>
      <c r="N8225" s="18"/>
      <c r="P8225" s="4">
        <v>166.0</v>
      </c>
      <c r="Q8225" s="4"/>
      <c r="R8225" s="4"/>
      <c r="S8225" s="21"/>
      <c r="T8225" s="21"/>
      <c r="V8225" s="89"/>
      <c r="Z8225" s="73"/>
      <c r="AA8225" s="73">
        <v>15.001494544911068</v>
      </c>
      <c r="AB8225" s="4"/>
      <c r="AC8225" s="74"/>
      <c r="AD8225" s="75"/>
      <c r="AE8225" s="75"/>
      <c r="AF8225" s="76"/>
      <c r="AJ8225" s="90"/>
      <c r="AK8225" s="18"/>
      <c r="AL8225" s="18"/>
      <c r="AT8225" s="18"/>
      <c r="AU8225" s="91"/>
    </row>
    <row r="8226" ht="12.0" customHeight="1">
      <c r="A8226" s="97">
        <v>3502003.0</v>
      </c>
      <c r="B8226" s="92" t="s">
        <v>8195</v>
      </c>
      <c r="C8226" s="93"/>
      <c r="D8226" s="82">
        <v>383.31</v>
      </c>
      <c r="E8226" s="94"/>
      <c r="F8226" s="84">
        <f t="shared" si="694"/>
        <v>467.6382</v>
      </c>
      <c r="G8226" s="95" t="s">
        <v>246</v>
      </c>
      <c r="H8226" s="69"/>
      <c r="I8226" s="208"/>
      <c r="J8226" s="76"/>
      <c r="K8226" s="88"/>
      <c r="N8226" s="18"/>
      <c r="P8226" s="4">
        <v>166.0</v>
      </c>
      <c r="Q8226" s="4"/>
      <c r="R8226" s="4"/>
      <c r="S8226" s="21"/>
      <c r="T8226" s="21"/>
      <c r="V8226" s="89"/>
      <c r="Z8226" s="73"/>
      <c r="AA8226" s="73">
        <v>15.001494544911068</v>
      </c>
      <c r="AB8226" s="4"/>
      <c r="AC8226" s="74"/>
      <c r="AD8226" s="75"/>
      <c r="AE8226" s="75"/>
      <c r="AF8226" s="76"/>
      <c r="AJ8226" s="90"/>
      <c r="AK8226" s="18"/>
      <c r="AL8226" s="18"/>
      <c r="AT8226" s="18"/>
      <c r="AU8226" s="91"/>
    </row>
    <row r="8227" ht="12.0" customHeight="1">
      <c r="A8227" s="97">
        <v>3502004.0</v>
      </c>
      <c r="B8227" s="92" t="s">
        <v>7920</v>
      </c>
      <c r="C8227" s="93"/>
      <c r="D8227" s="82">
        <v>441.93</v>
      </c>
      <c r="E8227" s="94"/>
      <c r="F8227" s="84">
        <f t="shared" si="694"/>
        <v>539.1546</v>
      </c>
      <c r="G8227" s="95" t="s">
        <v>246</v>
      </c>
      <c r="H8227" s="69"/>
      <c r="I8227" s="208"/>
      <c r="J8227" s="76"/>
      <c r="K8227" s="88"/>
      <c r="N8227" s="18"/>
      <c r="P8227" s="4">
        <v>166.0</v>
      </c>
      <c r="Q8227" s="4"/>
      <c r="R8227" s="4"/>
      <c r="S8227" s="21"/>
      <c r="T8227" s="21"/>
      <c r="V8227" s="89"/>
      <c r="Z8227" s="73"/>
      <c r="AA8227" s="73">
        <v>15.001458340084923</v>
      </c>
      <c r="AB8227" s="4"/>
      <c r="AC8227" s="74"/>
      <c r="AD8227" s="75"/>
      <c r="AE8227" s="75"/>
      <c r="AF8227" s="76"/>
      <c r="AJ8227" s="90"/>
      <c r="AK8227" s="18"/>
      <c r="AL8227" s="18"/>
      <c r="AT8227" s="18"/>
      <c r="AU8227" s="91"/>
    </row>
    <row r="8228" ht="12.0" customHeight="1">
      <c r="A8228" s="97">
        <v>3502005.0</v>
      </c>
      <c r="B8228" s="92" t="s">
        <v>7921</v>
      </c>
      <c r="C8228" s="93"/>
      <c r="D8228" s="82">
        <v>294.63</v>
      </c>
      <c r="E8228" s="94"/>
      <c r="F8228" s="127">
        <f t="shared" si="694"/>
        <v>359.4486</v>
      </c>
      <c r="G8228" s="95" t="s">
        <v>246</v>
      </c>
      <c r="H8228" s="69"/>
      <c r="I8228" s="208"/>
      <c r="J8228" s="76"/>
      <c r="K8228" s="88"/>
      <c r="N8228" s="18"/>
      <c r="P8228" s="4">
        <v>166.0</v>
      </c>
      <c r="Q8228" s="4"/>
      <c r="R8228" s="4"/>
      <c r="S8228" s="21"/>
      <c r="T8228" s="21"/>
      <c r="V8228" s="89"/>
      <c r="Z8228" s="73"/>
      <c r="AA8228" s="73">
        <v>0.0</v>
      </c>
      <c r="AB8228" s="4"/>
      <c r="AC8228" s="74"/>
      <c r="AD8228" s="75"/>
      <c r="AE8228" s="75"/>
      <c r="AF8228" s="76"/>
      <c r="AJ8228" s="90"/>
      <c r="AK8228" s="18"/>
      <c r="AL8228" s="18"/>
      <c r="AM8228" s="209"/>
      <c r="AT8228" s="18"/>
      <c r="AU8228" s="91"/>
    </row>
    <row r="8229" ht="12.0" customHeight="1">
      <c r="A8229" s="97">
        <v>3502007.0</v>
      </c>
      <c r="B8229" s="92" t="s">
        <v>8196</v>
      </c>
      <c r="C8229" s="93"/>
      <c r="D8229" s="82">
        <v>391.61</v>
      </c>
      <c r="E8229" s="83" t="s">
        <v>245</v>
      </c>
      <c r="F8229" s="127">
        <f t="shared" si="694"/>
        <v>477.7642</v>
      </c>
      <c r="G8229" s="95" t="s">
        <v>246</v>
      </c>
      <c r="H8229" s="69"/>
      <c r="I8229" s="208"/>
      <c r="J8229" s="76"/>
      <c r="K8229" s="88"/>
      <c r="N8229" s="18"/>
      <c r="P8229" s="4">
        <v>166.0</v>
      </c>
      <c r="Q8229" s="4"/>
      <c r="R8229" s="4"/>
      <c r="S8229" s="21"/>
      <c r="T8229" s="21"/>
      <c r="V8229" s="89"/>
      <c r="Z8229" s="73"/>
      <c r="AA8229" s="73">
        <v>0.0</v>
      </c>
      <c r="AB8229" s="4"/>
      <c r="AC8229" s="74"/>
      <c r="AD8229" s="75"/>
      <c r="AE8229" s="75"/>
      <c r="AF8229" s="76"/>
      <c r="AJ8229" s="90"/>
      <c r="AK8229" s="18"/>
      <c r="AL8229" s="18"/>
      <c r="AM8229" s="209"/>
      <c r="AT8229" s="18"/>
      <c r="AU8229" s="91"/>
    </row>
    <row r="8230" ht="12.0" customHeight="1">
      <c r="A8230" s="97">
        <v>3502006.0</v>
      </c>
      <c r="B8230" s="92" t="s">
        <v>8197</v>
      </c>
      <c r="C8230" s="93"/>
      <c r="D8230" s="82">
        <v>391.61</v>
      </c>
      <c r="E8230" s="83" t="s">
        <v>372</v>
      </c>
      <c r="F8230" s="127">
        <f t="shared" si="694"/>
        <v>477.7642</v>
      </c>
      <c r="G8230" s="95" t="s">
        <v>246</v>
      </c>
      <c r="H8230" s="69"/>
      <c r="I8230" s="208"/>
      <c r="J8230" s="76"/>
      <c r="K8230" s="88"/>
      <c r="N8230" s="18"/>
      <c r="P8230" s="4">
        <v>166.0</v>
      </c>
      <c r="Q8230" s="4"/>
      <c r="R8230" s="4"/>
      <c r="S8230" s="21"/>
      <c r="T8230" s="21"/>
      <c r="V8230" s="89"/>
      <c r="Z8230" s="73"/>
      <c r="AA8230" s="73">
        <v>0.0</v>
      </c>
      <c r="AB8230" s="4"/>
      <c r="AC8230" s="74"/>
      <c r="AD8230" s="75"/>
      <c r="AE8230" s="75"/>
      <c r="AF8230" s="76"/>
      <c r="AJ8230" s="90"/>
      <c r="AK8230" s="18"/>
      <c r="AL8230" s="18"/>
      <c r="AM8230" s="209"/>
      <c r="AT8230" s="18"/>
      <c r="AU8230" s="91"/>
    </row>
    <row r="8231" ht="12.0" customHeight="1">
      <c r="A8231" s="97">
        <v>3501002.0</v>
      </c>
      <c r="B8231" s="92" t="s">
        <v>8198</v>
      </c>
      <c r="C8231" s="93"/>
      <c r="D8231" s="82">
        <v>252.87</v>
      </c>
      <c r="E8231" s="94"/>
      <c r="F8231" s="127">
        <f t="shared" si="694"/>
        <v>308.5014</v>
      </c>
      <c r="G8231" s="95" t="s">
        <v>246</v>
      </c>
      <c r="H8231" s="69"/>
      <c r="I8231" s="208"/>
      <c r="J8231" s="76"/>
      <c r="K8231" s="88"/>
      <c r="N8231" s="18"/>
      <c r="P8231" s="4">
        <v>166.0</v>
      </c>
      <c r="Q8231" s="4"/>
      <c r="R8231" s="4"/>
      <c r="S8231" s="21"/>
      <c r="T8231" s="21"/>
      <c r="V8231" s="89"/>
      <c r="Z8231" s="73"/>
      <c r="AA8231" s="73">
        <v>0.0</v>
      </c>
      <c r="AB8231" s="4"/>
      <c r="AC8231" s="74"/>
      <c r="AD8231" s="75"/>
      <c r="AE8231" s="75"/>
      <c r="AF8231" s="76"/>
      <c r="AJ8231" s="90"/>
      <c r="AK8231" s="18"/>
      <c r="AL8231" s="18"/>
      <c r="AM8231" s="209"/>
      <c r="AT8231" s="18"/>
      <c r="AU8231" s="91"/>
    </row>
    <row r="8232" ht="12.0" customHeight="1">
      <c r="A8232" s="97">
        <v>3501003.0</v>
      </c>
      <c r="B8232" s="92" t="s">
        <v>8199</v>
      </c>
      <c r="C8232" s="93"/>
      <c r="D8232" s="82">
        <v>252.87</v>
      </c>
      <c r="E8232" s="94"/>
      <c r="F8232" s="127">
        <f t="shared" si="694"/>
        <v>308.5014</v>
      </c>
      <c r="G8232" s="95" t="s">
        <v>246</v>
      </c>
      <c r="H8232" s="69"/>
      <c r="I8232" s="208"/>
      <c r="J8232" s="76"/>
      <c r="K8232" s="88"/>
      <c r="N8232" s="18"/>
      <c r="P8232" s="4">
        <v>166.0</v>
      </c>
      <c r="Q8232" s="4"/>
      <c r="R8232" s="4"/>
      <c r="S8232" s="21"/>
      <c r="T8232" s="21"/>
      <c r="V8232" s="89"/>
      <c r="Z8232" s="73"/>
      <c r="AA8232" s="73">
        <v>0.0</v>
      </c>
      <c r="AB8232" s="4"/>
      <c r="AC8232" s="74"/>
      <c r="AD8232" s="75"/>
      <c r="AE8232" s="75"/>
      <c r="AF8232" s="76"/>
      <c r="AJ8232" s="90"/>
      <c r="AK8232" s="18"/>
      <c r="AL8232" s="18"/>
      <c r="AM8232" s="209"/>
      <c r="AT8232" s="18"/>
      <c r="AU8232" s="91"/>
    </row>
    <row r="8233" ht="12.0" customHeight="1">
      <c r="A8233" s="97">
        <v>3501004.0</v>
      </c>
      <c r="B8233" s="92" t="s">
        <v>8200</v>
      </c>
      <c r="C8233" s="93"/>
      <c r="D8233" s="82">
        <v>252.87</v>
      </c>
      <c r="E8233" s="94"/>
      <c r="F8233" s="127">
        <f t="shared" si="694"/>
        <v>308.5014</v>
      </c>
      <c r="G8233" s="95" t="s">
        <v>246</v>
      </c>
      <c r="H8233" s="69"/>
      <c r="I8233" s="208"/>
      <c r="J8233" s="76"/>
      <c r="K8233" s="88"/>
      <c r="N8233" s="18"/>
      <c r="P8233" s="4">
        <v>166.0</v>
      </c>
      <c r="Q8233" s="4"/>
      <c r="R8233" s="4"/>
      <c r="S8233" s="21"/>
      <c r="T8233" s="21"/>
      <c r="V8233" s="89"/>
      <c r="Z8233" s="73"/>
      <c r="AA8233" s="73">
        <v>0.0</v>
      </c>
      <c r="AB8233" s="4"/>
      <c r="AC8233" s="74"/>
      <c r="AD8233" s="75"/>
      <c r="AE8233" s="75"/>
      <c r="AF8233" s="76"/>
      <c r="AJ8233" s="90"/>
      <c r="AK8233" s="18"/>
      <c r="AL8233" s="18"/>
      <c r="AM8233" s="209"/>
      <c r="AT8233" s="18"/>
      <c r="AU8233" s="91"/>
    </row>
    <row r="8234" ht="12.0" customHeight="1">
      <c r="A8234" s="97">
        <v>3501005.0</v>
      </c>
      <c r="B8234" s="92" t="s">
        <v>7922</v>
      </c>
      <c r="C8234" s="93"/>
      <c r="D8234" s="82">
        <v>291.49</v>
      </c>
      <c r="E8234" s="94"/>
      <c r="F8234" s="127">
        <f t="shared" si="694"/>
        <v>355.6178</v>
      </c>
      <c r="G8234" s="95" t="s">
        <v>246</v>
      </c>
      <c r="H8234" s="69"/>
      <c r="I8234" s="208"/>
      <c r="J8234" s="76"/>
      <c r="K8234" s="88"/>
      <c r="N8234" s="18"/>
      <c r="P8234" s="4">
        <v>166.0</v>
      </c>
      <c r="Q8234" s="4"/>
      <c r="R8234" s="4"/>
      <c r="S8234" s="21"/>
      <c r="T8234" s="21"/>
      <c r="V8234" s="89"/>
      <c r="Z8234" s="73"/>
      <c r="AA8234" s="73">
        <v>0.0</v>
      </c>
      <c r="AB8234" s="4"/>
      <c r="AC8234" s="74"/>
      <c r="AD8234" s="75"/>
      <c r="AE8234" s="75"/>
      <c r="AF8234" s="76"/>
      <c r="AJ8234" s="90"/>
      <c r="AK8234" s="18"/>
      <c r="AL8234" s="18"/>
      <c r="AM8234" s="209"/>
      <c r="AT8234" s="18"/>
      <c r="AU8234" s="91"/>
    </row>
    <row r="8235" ht="12.0" customHeight="1">
      <c r="A8235" s="97">
        <v>3501006.0</v>
      </c>
      <c r="B8235" s="92" t="s">
        <v>7923</v>
      </c>
      <c r="C8235" s="93"/>
      <c r="D8235" s="82">
        <v>291.49</v>
      </c>
      <c r="E8235" s="94"/>
      <c r="F8235" s="127">
        <f t="shared" si="694"/>
        <v>355.6178</v>
      </c>
      <c r="G8235" s="95" t="s">
        <v>246</v>
      </c>
      <c r="H8235" s="69"/>
      <c r="I8235" s="208"/>
      <c r="J8235" s="76"/>
      <c r="K8235" s="88"/>
      <c r="N8235" s="18"/>
      <c r="P8235" s="4">
        <v>166.0</v>
      </c>
      <c r="Q8235" s="4"/>
      <c r="R8235" s="4"/>
      <c r="S8235" s="21"/>
      <c r="T8235" s="21"/>
      <c r="V8235" s="89"/>
      <c r="Z8235" s="73"/>
      <c r="AA8235" s="73">
        <v>0.0</v>
      </c>
      <c r="AB8235" s="4"/>
      <c r="AC8235" s="74"/>
      <c r="AD8235" s="75"/>
      <c r="AE8235" s="75"/>
      <c r="AF8235" s="76"/>
      <c r="AJ8235" s="90"/>
      <c r="AK8235" s="18"/>
      <c r="AL8235" s="18"/>
      <c r="AM8235" s="209"/>
      <c r="AT8235" s="18"/>
      <c r="AU8235" s="91"/>
    </row>
    <row r="8236" ht="12.0" customHeight="1">
      <c r="A8236" s="97">
        <v>3501007.0</v>
      </c>
      <c r="B8236" s="92" t="s">
        <v>8201</v>
      </c>
      <c r="C8236" s="93"/>
      <c r="D8236" s="82">
        <v>291.49</v>
      </c>
      <c r="E8236" s="94"/>
      <c r="F8236" s="127">
        <f t="shared" si="694"/>
        <v>355.6178</v>
      </c>
      <c r="G8236" s="95" t="s">
        <v>246</v>
      </c>
      <c r="H8236" s="69"/>
      <c r="I8236" s="208"/>
      <c r="J8236" s="76"/>
      <c r="K8236" s="88"/>
      <c r="N8236" s="18"/>
      <c r="P8236" s="4">
        <v>166.0</v>
      </c>
      <c r="Q8236" s="4"/>
      <c r="R8236" s="4"/>
      <c r="S8236" s="21"/>
      <c r="T8236" s="21"/>
      <c r="V8236" s="89"/>
      <c r="Z8236" s="73"/>
      <c r="AA8236" s="73">
        <v>0.0</v>
      </c>
      <c r="AB8236" s="4"/>
      <c r="AC8236" s="74"/>
      <c r="AD8236" s="75"/>
      <c r="AE8236" s="75"/>
      <c r="AF8236" s="76"/>
      <c r="AJ8236" s="90"/>
      <c r="AK8236" s="18"/>
      <c r="AL8236" s="18"/>
      <c r="AM8236" s="209"/>
      <c r="AT8236" s="18"/>
      <c r="AU8236" s="91"/>
    </row>
    <row r="8237" ht="12.0" customHeight="1">
      <c r="A8237" s="97">
        <v>3501008.0</v>
      </c>
      <c r="B8237" s="92" t="s">
        <v>7924</v>
      </c>
      <c r="C8237" s="93"/>
      <c r="D8237" s="82">
        <v>291.49</v>
      </c>
      <c r="E8237" s="83" t="s">
        <v>372</v>
      </c>
      <c r="F8237" s="127">
        <f t="shared" si="694"/>
        <v>355.6178</v>
      </c>
      <c r="G8237" s="95" t="s">
        <v>246</v>
      </c>
      <c r="H8237" s="69"/>
      <c r="I8237" s="208"/>
      <c r="J8237" s="76"/>
      <c r="K8237" s="88"/>
      <c r="N8237" s="18"/>
      <c r="P8237" s="4">
        <v>166.0</v>
      </c>
      <c r="Q8237" s="4"/>
      <c r="R8237" s="4"/>
      <c r="S8237" s="21"/>
      <c r="T8237" s="21"/>
      <c r="V8237" s="89"/>
      <c r="Z8237" s="73"/>
      <c r="AA8237" s="73">
        <v>0.0</v>
      </c>
      <c r="AB8237" s="4"/>
      <c r="AC8237" s="74"/>
      <c r="AD8237" s="75"/>
      <c r="AE8237" s="75"/>
      <c r="AF8237" s="76"/>
      <c r="AJ8237" s="90"/>
      <c r="AK8237" s="18"/>
      <c r="AL8237" s="18"/>
      <c r="AM8237" s="209"/>
      <c r="AT8237" s="18"/>
      <c r="AU8237" s="91"/>
    </row>
    <row r="8238" ht="12.0" customHeight="1">
      <c r="A8238" s="97">
        <v>3501009.0</v>
      </c>
      <c r="B8238" s="92" t="s">
        <v>7925</v>
      </c>
      <c r="C8238" s="93"/>
      <c r="D8238" s="82">
        <v>291.49</v>
      </c>
      <c r="E8238" s="83" t="s">
        <v>372</v>
      </c>
      <c r="F8238" s="127">
        <f t="shared" si="694"/>
        <v>355.6178</v>
      </c>
      <c r="G8238" s="95" t="s">
        <v>246</v>
      </c>
      <c r="H8238" s="69"/>
      <c r="I8238" s="208"/>
      <c r="J8238" s="76"/>
      <c r="K8238" s="88"/>
      <c r="N8238" s="18"/>
      <c r="P8238" s="4">
        <v>166.0</v>
      </c>
      <c r="Q8238" s="4"/>
      <c r="R8238" s="4"/>
      <c r="S8238" s="21"/>
      <c r="T8238" s="21"/>
      <c r="V8238" s="89"/>
      <c r="Z8238" s="73"/>
      <c r="AA8238" s="73">
        <v>0.0</v>
      </c>
      <c r="AB8238" s="4"/>
      <c r="AC8238" s="74"/>
      <c r="AD8238" s="75"/>
      <c r="AE8238" s="75"/>
      <c r="AF8238" s="76"/>
      <c r="AJ8238" s="90"/>
      <c r="AK8238" s="18"/>
      <c r="AL8238" s="18"/>
      <c r="AM8238" s="209"/>
      <c r="AT8238" s="18"/>
      <c r="AU8238" s="91"/>
    </row>
    <row r="8239" ht="12.0" customHeight="1">
      <c r="A8239" s="97">
        <v>3501010.0</v>
      </c>
      <c r="B8239" s="92" t="s">
        <v>7926</v>
      </c>
      <c r="C8239" s="93"/>
      <c r="D8239" s="82">
        <v>291.49</v>
      </c>
      <c r="E8239" s="94"/>
      <c r="F8239" s="127">
        <f t="shared" si="694"/>
        <v>355.6178</v>
      </c>
      <c r="G8239" s="95" t="s">
        <v>246</v>
      </c>
      <c r="H8239" s="69"/>
      <c r="I8239" s="208"/>
      <c r="J8239" s="76"/>
      <c r="K8239" s="88"/>
      <c r="N8239" s="18"/>
      <c r="P8239" s="4">
        <v>166.0</v>
      </c>
      <c r="Q8239" s="4"/>
      <c r="R8239" s="4"/>
      <c r="S8239" s="21"/>
      <c r="T8239" s="21"/>
      <c r="V8239" s="89"/>
      <c r="Z8239" s="73"/>
      <c r="AA8239" s="73">
        <v>0.0</v>
      </c>
      <c r="AB8239" s="4"/>
      <c r="AC8239" s="74"/>
      <c r="AD8239" s="75"/>
      <c r="AE8239" s="75"/>
      <c r="AF8239" s="76"/>
      <c r="AJ8239" s="90"/>
      <c r="AK8239" s="18"/>
      <c r="AL8239" s="18"/>
      <c r="AM8239" s="209"/>
      <c r="AT8239" s="18"/>
      <c r="AU8239" s="91"/>
    </row>
    <row r="8240" ht="12.0" customHeight="1">
      <c r="A8240" s="97">
        <v>3501011.0</v>
      </c>
      <c r="B8240" s="92" t="s">
        <v>8202</v>
      </c>
      <c r="C8240" s="93"/>
      <c r="D8240" s="82">
        <v>410.16</v>
      </c>
      <c r="E8240" s="83" t="s">
        <v>245</v>
      </c>
      <c r="F8240" s="127">
        <f t="shared" si="694"/>
        <v>500.3952</v>
      </c>
      <c r="G8240" s="95" t="s">
        <v>246</v>
      </c>
      <c r="H8240" s="69"/>
      <c r="I8240" s="208"/>
      <c r="J8240" s="76"/>
      <c r="K8240" s="88"/>
      <c r="N8240" s="18"/>
      <c r="P8240" s="4">
        <v>166.0</v>
      </c>
      <c r="Q8240" s="4"/>
      <c r="R8240" s="4"/>
      <c r="S8240" s="21"/>
      <c r="T8240" s="21"/>
      <c r="V8240" s="89"/>
      <c r="Z8240" s="73"/>
      <c r="AA8240" s="73">
        <v>0.0</v>
      </c>
      <c r="AB8240" s="4"/>
      <c r="AC8240" s="74"/>
      <c r="AD8240" s="75"/>
      <c r="AE8240" s="75"/>
      <c r="AF8240" s="76"/>
      <c r="AJ8240" s="90"/>
      <c r="AK8240" s="18"/>
      <c r="AL8240" s="18"/>
      <c r="AM8240" s="209"/>
      <c r="AT8240" s="18"/>
      <c r="AU8240" s="91"/>
    </row>
    <row r="8241" ht="12.0" customHeight="1">
      <c r="A8241" s="97">
        <v>3501012.0</v>
      </c>
      <c r="B8241" s="92" t="s">
        <v>8203</v>
      </c>
      <c r="C8241" s="93"/>
      <c r="D8241" s="82">
        <v>410.16</v>
      </c>
      <c r="E8241" s="83" t="s">
        <v>245</v>
      </c>
      <c r="F8241" s="127">
        <f t="shared" si="694"/>
        <v>500.3952</v>
      </c>
      <c r="G8241" s="95" t="s">
        <v>246</v>
      </c>
      <c r="H8241" s="69"/>
      <c r="I8241" s="208"/>
      <c r="J8241" s="76"/>
      <c r="K8241" s="88"/>
      <c r="N8241" s="18"/>
      <c r="P8241" s="4">
        <v>166.0</v>
      </c>
      <c r="Q8241" s="4"/>
      <c r="R8241" s="4"/>
      <c r="S8241" s="21"/>
      <c r="T8241" s="21"/>
      <c r="V8241" s="89"/>
      <c r="Z8241" s="73"/>
      <c r="AA8241" s="73">
        <v>0.0</v>
      </c>
      <c r="AB8241" s="4"/>
      <c r="AC8241" s="74"/>
      <c r="AD8241" s="75"/>
      <c r="AE8241" s="75"/>
      <c r="AF8241" s="76"/>
      <c r="AJ8241" s="90"/>
      <c r="AK8241" s="18"/>
      <c r="AL8241" s="18"/>
      <c r="AM8241" s="209"/>
      <c r="AT8241" s="18"/>
      <c r="AU8241" s="91"/>
    </row>
    <row r="8242" ht="12.0" customHeight="1">
      <c r="A8242" s="97">
        <v>3501013.0</v>
      </c>
      <c r="B8242" s="92" t="s">
        <v>8204</v>
      </c>
      <c r="C8242" s="93"/>
      <c r="D8242" s="82">
        <v>410.16</v>
      </c>
      <c r="E8242" s="94"/>
      <c r="F8242" s="127">
        <f t="shared" si="694"/>
        <v>500.3952</v>
      </c>
      <c r="G8242" s="95" t="s">
        <v>246</v>
      </c>
      <c r="H8242" s="69"/>
      <c r="I8242" s="208"/>
      <c r="J8242" s="76"/>
      <c r="K8242" s="88"/>
      <c r="N8242" s="18"/>
      <c r="P8242" s="4">
        <v>166.0</v>
      </c>
      <c r="Q8242" s="4"/>
      <c r="R8242" s="4"/>
      <c r="S8242" s="21"/>
      <c r="T8242" s="21"/>
      <c r="V8242" s="89"/>
      <c r="Z8242" s="73"/>
      <c r="AA8242" s="73">
        <v>0.0</v>
      </c>
      <c r="AB8242" s="4"/>
      <c r="AC8242" s="74"/>
      <c r="AD8242" s="75"/>
      <c r="AE8242" s="75"/>
      <c r="AF8242" s="76"/>
      <c r="AJ8242" s="90"/>
      <c r="AK8242" s="18"/>
      <c r="AL8242" s="18"/>
      <c r="AM8242" s="209"/>
      <c r="AT8242" s="18"/>
      <c r="AU8242" s="91"/>
    </row>
    <row r="8243" ht="12.0" customHeight="1">
      <c r="A8243" s="97">
        <v>3501014.0</v>
      </c>
      <c r="B8243" s="92" t="s">
        <v>8205</v>
      </c>
      <c r="C8243" s="93"/>
      <c r="D8243" s="82">
        <v>410.16</v>
      </c>
      <c r="E8243" s="83" t="s">
        <v>245</v>
      </c>
      <c r="F8243" s="127">
        <f t="shared" si="694"/>
        <v>500.3952</v>
      </c>
      <c r="G8243" s="95" t="s">
        <v>246</v>
      </c>
      <c r="H8243" s="69"/>
      <c r="I8243" s="208"/>
      <c r="J8243" s="76"/>
      <c r="K8243" s="88"/>
      <c r="N8243" s="18"/>
      <c r="P8243" s="4">
        <v>166.0</v>
      </c>
      <c r="Q8243" s="4"/>
      <c r="R8243" s="4"/>
      <c r="S8243" s="21"/>
      <c r="T8243" s="21"/>
      <c r="V8243" s="89"/>
      <c r="Z8243" s="73"/>
      <c r="AA8243" s="73">
        <v>0.0</v>
      </c>
      <c r="AB8243" s="4"/>
      <c r="AC8243" s="74"/>
      <c r="AD8243" s="75"/>
      <c r="AE8243" s="75"/>
      <c r="AF8243" s="76"/>
      <c r="AJ8243" s="90"/>
      <c r="AK8243" s="18"/>
      <c r="AL8243" s="18"/>
      <c r="AM8243" s="209"/>
      <c r="AT8243" s="18"/>
      <c r="AU8243" s="91"/>
    </row>
    <row r="8244" ht="12.0" customHeight="1">
      <c r="A8244" s="97">
        <v>3501015.0</v>
      </c>
      <c r="B8244" s="92" t="s">
        <v>8206</v>
      </c>
      <c r="C8244" s="93"/>
      <c r="D8244" s="82">
        <v>410.16</v>
      </c>
      <c r="E8244" s="83" t="s">
        <v>245</v>
      </c>
      <c r="F8244" s="127">
        <f t="shared" si="694"/>
        <v>500.3952</v>
      </c>
      <c r="G8244" s="95" t="s">
        <v>246</v>
      </c>
      <c r="H8244" s="69"/>
      <c r="I8244" s="208"/>
      <c r="J8244" s="76"/>
      <c r="K8244" s="88"/>
      <c r="N8244" s="18"/>
      <c r="P8244" s="4">
        <v>166.0</v>
      </c>
      <c r="Q8244" s="4"/>
      <c r="R8244" s="4"/>
      <c r="S8244" s="21"/>
      <c r="T8244" s="21"/>
      <c r="V8244" s="89"/>
      <c r="Z8244" s="73"/>
      <c r="AA8244" s="73">
        <v>0.0</v>
      </c>
      <c r="AB8244" s="4"/>
      <c r="AC8244" s="74"/>
      <c r="AD8244" s="75"/>
      <c r="AE8244" s="75"/>
      <c r="AF8244" s="76"/>
      <c r="AJ8244" s="90"/>
      <c r="AK8244" s="18"/>
      <c r="AL8244" s="18"/>
      <c r="AM8244" s="209"/>
      <c r="AT8244" s="18"/>
      <c r="AU8244" s="91"/>
    </row>
    <row r="8245" ht="12.0" customHeight="1">
      <c r="A8245" s="97">
        <v>3501016.0</v>
      </c>
      <c r="B8245" s="92" t="s">
        <v>8207</v>
      </c>
      <c r="C8245" s="93"/>
      <c r="D8245" s="82">
        <v>410.16</v>
      </c>
      <c r="E8245" s="83" t="s">
        <v>245</v>
      </c>
      <c r="F8245" s="127">
        <f t="shared" si="694"/>
        <v>500.3952</v>
      </c>
      <c r="G8245" s="95" t="s">
        <v>246</v>
      </c>
      <c r="H8245" s="69"/>
      <c r="I8245" s="208"/>
      <c r="J8245" s="76"/>
      <c r="K8245" s="88"/>
      <c r="N8245" s="18"/>
      <c r="P8245" s="4">
        <v>166.0</v>
      </c>
      <c r="Q8245" s="4"/>
      <c r="R8245" s="4"/>
      <c r="S8245" s="21"/>
      <c r="T8245" s="21"/>
      <c r="V8245" s="89"/>
      <c r="Z8245" s="73"/>
      <c r="AA8245" s="73">
        <v>0.0</v>
      </c>
      <c r="AB8245" s="4"/>
      <c r="AC8245" s="74"/>
      <c r="AD8245" s="75"/>
      <c r="AE8245" s="75"/>
      <c r="AF8245" s="76"/>
      <c r="AJ8245" s="90"/>
      <c r="AK8245" s="18"/>
      <c r="AL8245" s="18"/>
      <c r="AM8245" s="209"/>
      <c r="AT8245" s="18"/>
      <c r="AU8245" s="91"/>
    </row>
    <row r="8246" ht="12.0" customHeight="1">
      <c r="A8246" s="97">
        <v>2701026.0</v>
      </c>
      <c r="B8246" s="92" t="s">
        <v>7987</v>
      </c>
      <c r="C8246" s="93"/>
      <c r="D8246" s="82">
        <v>181.37</v>
      </c>
      <c r="E8246" s="94" t="s">
        <v>372</v>
      </c>
      <c r="F8246" s="84">
        <f t="shared" si="694"/>
        <v>221.2714</v>
      </c>
      <c r="G8246" s="95" t="s">
        <v>246</v>
      </c>
      <c r="H8246" s="69"/>
      <c r="I8246" s="208"/>
      <c r="J8246" s="76"/>
      <c r="K8246" s="88"/>
      <c r="N8246" s="18"/>
      <c r="P8246" s="4">
        <v>166.0</v>
      </c>
      <c r="Q8246" s="4"/>
      <c r="R8246" s="4"/>
      <c r="S8246" s="21"/>
      <c r="T8246" s="21"/>
      <c r="V8246" s="89"/>
      <c r="Z8246" s="73"/>
      <c r="AA8246" s="73">
        <v>0.0</v>
      </c>
      <c r="AB8246" s="4"/>
      <c r="AC8246" s="74"/>
      <c r="AD8246" s="75"/>
      <c r="AE8246" s="75"/>
      <c r="AF8246" s="76"/>
      <c r="AJ8246" s="90"/>
      <c r="AK8246" s="18"/>
      <c r="AL8246" s="18"/>
      <c r="AT8246" s="18"/>
      <c r="AU8246" s="91"/>
    </row>
    <row r="8247" ht="12.0" customHeight="1">
      <c r="A8247" s="97">
        <v>3503014.0</v>
      </c>
      <c r="B8247" s="92" t="s">
        <v>7988</v>
      </c>
      <c r="C8247" s="93"/>
      <c r="D8247" s="82">
        <v>269.11</v>
      </c>
      <c r="E8247" s="83" t="s">
        <v>245</v>
      </c>
      <c r="F8247" s="127">
        <f t="shared" si="694"/>
        <v>328.3142</v>
      </c>
      <c r="G8247" s="95" t="s">
        <v>246</v>
      </c>
      <c r="H8247" s="69"/>
      <c r="I8247" s="208"/>
      <c r="J8247" s="76"/>
      <c r="K8247" s="88"/>
      <c r="N8247" s="18"/>
      <c r="P8247" s="4">
        <v>166.0</v>
      </c>
      <c r="Q8247" s="4"/>
      <c r="R8247" s="4"/>
      <c r="S8247" s="21"/>
      <c r="T8247" s="21"/>
      <c r="V8247" s="89"/>
      <c r="Z8247" s="73"/>
      <c r="AA8247" s="73">
        <v>0.0</v>
      </c>
      <c r="AB8247" s="4"/>
      <c r="AC8247" s="74"/>
      <c r="AD8247" s="75"/>
      <c r="AE8247" s="75"/>
      <c r="AF8247" s="76"/>
      <c r="AJ8247" s="90"/>
      <c r="AK8247" s="18"/>
      <c r="AL8247" s="18"/>
      <c r="AM8247" s="209"/>
      <c r="AT8247" s="18"/>
      <c r="AU8247" s="91"/>
    </row>
    <row r="8248" ht="12.0" customHeight="1">
      <c r="A8248" s="97">
        <v>3503015.0</v>
      </c>
      <c r="B8248" s="92" t="s">
        <v>7989</v>
      </c>
      <c r="C8248" s="93"/>
      <c r="D8248" s="82">
        <v>269.11</v>
      </c>
      <c r="E8248" s="83" t="s">
        <v>245</v>
      </c>
      <c r="F8248" s="127">
        <f t="shared" si="694"/>
        <v>328.3142</v>
      </c>
      <c r="G8248" s="95" t="s">
        <v>246</v>
      </c>
      <c r="H8248" s="69"/>
      <c r="I8248" s="208"/>
      <c r="J8248" s="76"/>
      <c r="K8248" s="88"/>
      <c r="N8248" s="18"/>
      <c r="P8248" s="4">
        <v>166.0</v>
      </c>
      <c r="Q8248" s="4"/>
      <c r="R8248" s="4"/>
      <c r="S8248" s="21"/>
      <c r="T8248" s="21"/>
      <c r="V8248" s="89"/>
      <c r="Z8248" s="73"/>
      <c r="AA8248" s="73">
        <v>0.0</v>
      </c>
      <c r="AB8248" s="4"/>
      <c r="AC8248" s="74"/>
      <c r="AD8248" s="75"/>
      <c r="AE8248" s="75"/>
      <c r="AF8248" s="76"/>
      <c r="AJ8248" s="90"/>
      <c r="AK8248" s="18"/>
      <c r="AL8248" s="18"/>
      <c r="AM8248" s="209"/>
      <c r="AT8248" s="18"/>
      <c r="AU8248" s="91"/>
    </row>
    <row r="8249" ht="12.0" customHeight="1">
      <c r="A8249" s="97">
        <v>2701015.0</v>
      </c>
      <c r="B8249" s="92" t="s">
        <v>8208</v>
      </c>
      <c r="C8249" s="93"/>
      <c r="D8249" s="82">
        <v>106.07</v>
      </c>
      <c r="E8249" s="94"/>
      <c r="F8249" s="84">
        <f t="shared" si="694"/>
        <v>129.4054</v>
      </c>
      <c r="G8249" s="95" t="s">
        <v>246</v>
      </c>
      <c r="H8249" s="69"/>
      <c r="I8249" s="208"/>
      <c r="J8249" s="76"/>
      <c r="K8249" s="88"/>
      <c r="N8249" s="18"/>
      <c r="P8249" s="4">
        <v>166.0</v>
      </c>
      <c r="Q8249" s="4"/>
      <c r="R8249" s="4"/>
      <c r="S8249" s="21"/>
      <c r="T8249" s="21"/>
      <c r="V8249" s="89"/>
      <c r="Z8249" s="73"/>
      <c r="AA8249" s="73">
        <v>0.0</v>
      </c>
      <c r="AB8249" s="4"/>
      <c r="AC8249" s="74"/>
      <c r="AD8249" s="75"/>
      <c r="AE8249" s="75"/>
      <c r="AF8249" s="76"/>
      <c r="AJ8249" s="90"/>
      <c r="AK8249" s="18"/>
      <c r="AL8249" s="18"/>
      <c r="AT8249" s="18"/>
      <c r="AU8249" s="91"/>
    </row>
    <row r="8250" ht="12.0" customHeight="1">
      <c r="A8250" s="97">
        <v>2701022.0</v>
      </c>
      <c r="B8250" s="92" t="s">
        <v>8209</v>
      </c>
      <c r="C8250" s="93"/>
      <c r="D8250" s="82">
        <v>106.07</v>
      </c>
      <c r="E8250" s="94"/>
      <c r="F8250" s="84">
        <f t="shared" si="694"/>
        <v>129.4054</v>
      </c>
      <c r="G8250" s="95" t="s">
        <v>246</v>
      </c>
      <c r="H8250" s="69"/>
      <c r="I8250" s="208"/>
      <c r="J8250" s="76"/>
      <c r="K8250" s="88"/>
      <c r="N8250" s="18"/>
      <c r="P8250" s="4">
        <v>166.0</v>
      </c>
      <c r="Q8250" s="4"/>
      <c r="R8250" s="4"/>
      <c r="S8250" s="21"/>
      <c r="T8250" s="21"/>
      <c r="V8250" s="89"/>
      <c r="Z8250" s="73"/>
      <c r="AA8250" s="73">
        <v>0.0</v>
      </c>
      <c r="AB8250" s="4"/>
      <c r="AC8250" s="74"/>
      <c r="AD8250" s="75"/>
      <c r="AE8250" s="75"/>
      <c r="AF8250" s="76"/>
      <c r="AJ8250" s="90"/>
      <c r="AK8250" s="18"/>
      <c r="AL8250" s="18"/>
      <c r="AT8250" s="18"/>
      <c r="AU8250" s="91"/>
    </row>
    <row r="8251" ht="12.0" customHeight="1">
      <c r="A8251" s="97">
        <v>2701024.0</v>
      </c>
      <c r="B8251" s="92" t="s">
        <v>8210</v>
      </c>
      <c r="C8251" s="93"/>
      <c r="D8251" s="82">
        <v>106.07</v>
      </c>
      <c r="E8251" s="94"/>
      <c r="F8251" s="84">
        <f t="shared" si="694"/>
        <v>129.4054</v>
      </c>
      <c r="G8251" s="95" t="s">
        <v>246</v>
      </c>
      <c r="H8251" s="69"/>
      <c r="I8251" s="208"/>
      <c r="J8251" s="76"/>
      <c r="K8251" s="88"/>
      <c r="N8251" s="18"/>
      <c r="P8251" s="4">
        <v>166.0</v>
      </c>
      <c r="Q8251" s="4"/>
      <c r="R8251" s="4"/>
      <c r="S8251" s="21"/>
      <c r="T8251" s="21"/>
      <c r="V8251" s="89"/>
      <c r="Z8251" s="73"/>
      <c r="AA8251" s="73">
        <v>0.0</v>
      </c>
      <c r="AB8251" s="4"/>
      <c r="AC8251" s="74"/>
      <c r="AD8251" s="75"/>
      <c r="AE8251" s="75"/>
      <c r="AF8251" s="76"/>
      <c r="AJ8251" s="90"/>
      <c r="AK8251" s="18"/>
      <c r="AL8251" s="18"/>
      <c r="AT8251" s="18"/>
      <c r="AU8251" s="91"/>
    </row>
    <row r="8252" ht="12.0" customHeight="1">
      <c r="A8252" s="97">
        <v>2701031.0</v>
      </c>
      <c r="B8252" s="92" t="s">
        <v>8211</v>
      </c>
      <c r="C8252" s="93"/>
      <c r="D8252" s="82">
        <v>169.25</v>
      </c>
      <c r="E8252" s="94" t="s">
        <v>245</v>
      </c>
      <c r="F8252" s="84">
        <f t="shared" si="694"/>
        <v>206.485</v>
      </c>
      <c r="G8252" s="95" t="s">
        <v>246</v>
      </c>
      <c r="H8252" s="69"/>
      <c r="I8252" s="208"/>
      <c r="J8252" s="76"/>
      <c r="K8252" s="88"/>
      <c r="N8252" s="18"/>
      <c r="P8252" s="4">
        <v>166.0</v>
      </c>
      <c r="Q8252" s="4"/>
      <c r="R8252" s="4"/>
      <c r="S8252" s="21"/>
      <c r="T8252" s="21"/>
      <c r="V8252" s="89"/>
      <c r="Z8252" s="73"/>
      <c r="AA8252" s="73">
        <v>0.0</v>
      </c>
      <c r="AB8252" s="4"/>
      <c r="AC8252" s="74"/>
      <c r="AD8252" s="75"/>
      <c r="AE8252" s="75"/>
      <c r="AF8252" s="76"/>
      <c r="AJ8252" s="90"/>
      <c r="AK8252" s="18"/>
      <c r="AL8252" s="18"/>
      <c r="AT8252" s="18"/>
      <c r="AU8252" s="91"/>
    </row>
    <row r="8253" ht="12.0" customHeight="1">
      <c r="A8253" s="97">
        <v>2701048.0</v>
      </c>
      <c r="B8253" s="92" t="s">
        <v>8212</v>
      </c>
      <c r="C8253" s="93"/>
      <c r="D8253" s="82">
        <v>188.36</v>
      </c>
      <c r="E8253" s="94"/>
      <c r="F8253" s="84">
        <f t="shared" si="694"/>
        <v>229.7992</v>
      </c>
      <c r="G8253" s="95" t="s">
        <v>246</v>
      </c>
      <c r="H8253" s="69"/>
      <c r="I8253" s="208"/>
      <c r="J8253" s="76"/>
      <c r="K8253" s="88"/>
      <c r="N8253" s="18"/>
      <c r="P8253" s="4">
        <v>166.0</v>
      </c>
      <c r="Q8253" s="4"/>
      <c r="R8253" s="4"/>
      <c r="S8253" s="21"/>
      <c r="T8253" s="21"/>
      <c r="V8253" s="89"/>
      <c r="Z8253" s="73"/>
      <c r="AA8253" s="73">
        <v>0.0</v>
      </c>
      <c r="AB8253" s="4"/>
      <c r="AC8253" s="74"/>
      <c r="AD8253" s="75"/>
      <c r="AE8253" s="75"/>
      <c r="AF8253" s="76"/>
      <c r="AJ8253" s="90"/>
      <c r="AK8253" s="18"/>
      <c r="AL8253" s="18"/>
      <c r="AT8253" s="18"/>
      <c r="AU8253" s="91"/>
    </row>
    <row r="8254" ht="12.0" customHeight="1">
      <c r="A8254" s="97">
        <v>2701058.0</v>
      </c>
      <c r="B8254" s="92" t="s">
        <v>8213</v>
      </c>
      <c r="C8254" s="93"/>
      <c r="D8254" s="82">
        <v>188.36</v>
      </c>
      <c r="E8254" s="94"/>
      <c r="F8254" s="84">
        <f t="shared" si="694"/>
        <v>229.7992</v>
      </c>
      <c r="G8254" s="95" t="s">
        <v>246</v>
      </c>
      <c r="H8254" s="69"/>
      <c r="I8254" s="208"/>
      <c r="J8254" s="76"/>
      <c r="K8254" s="88"/>
      <c r="N8254" s="18"/>
      <c r="P8254" s="4">
        <v>166.0</v>
      </c>
      <c r="Q8254" s="4"/>
      <c r="R8254" s="4"/>
      <c r="S8254" s="21"/>
      <c r="T8254" s="21"/>
      <c r="V8254" s="89"/>
      <c r="Z8254" s="73"/>
      <c r="AA8254" s="73">
        <v>0.0</v>
      </c>
      <c r="AB8254" s="4"/>
      <c r="AC8254" s="74"/>
      <c r="AD8254" s="75"/>
      <c r="AE8254" s="75"/>
      <c r="AF8254" s="76"/>
      <c r="AJ8254" s="90"/>
      <c r="AK8254" s="18"/>
      <c r="AL8254" s="18"/>
      <c r="AT8254" s="18"/>
      <c r="AU8254" s="91"/>
    </row>
    <row r="8255" ht="12.0" customHeight="1">
      <c r="A8255" s="97">
        <v>5904010.0</v>
      </c>
      <c r="B8255" s="92" t="s">
        <v>8214</v>
      </c>
      <c r="C8255" s="93"/>
      <c r="D8255" s="82">
        <v>151.07</v>
      </c>
      <c r="E8255" s="94" t="s">
        <v>245</v>
      </c>
      <c r="F8255" s="84">
        <f t="shared" si="694"/>
        <v>184.3054</v>
      </c>
      <c r="G8255" s="95" t="s">
        <v>246</v>
      </c>
      <c r="H8255" s="69"/>
      <c r="I8255" s="208"/>
      <c r="J8255" s="76"/>
      <c r="K8255" s="88"/>
      <c r="N8255" s="18"/>
      <c r="P8255" s="4">
        <v>166.0</v>
      </c>
      <c r="Q8255" s="4"/>
      <c r="R8255" s="4"/>
      <c r="S8255" s="21"/>
      <c r="T8255" s="21"/>
      <c r="V8255" s="89"/>
      <c r="Z8255" s="73"/>
      <c r="AA8255" s="73">
        <v>11.99872013651877</v>
      </c>
      <c r="AB8255" s="4"/>
      <c r="AC8255" s="74"/>
      <c r="AD8255" s="75"/>
      <c r="AE8255" s="75"/>
      <c r="AF8255" s="76"/>
      <c r="AJ8255" s="90">
        <v>3504010.0</v>
      </c>
      <c r="AK8255" s="18"/>
      <c r="AL8255" s="18"/>
      <c r="AT8255" s="18"/>
      <c r="AU8255" s="91"/>
    </row>
    <row r="8256" ht="12.0" customHeight="1">
      <c r="A8256" s="97">
        <v>5904011.0</v>
      </c>
      <c r="B8256" s="92" t="s">
        <v>8215</v>
      </c>
      <c r="C8256" s="93"/>
      <c r="D8256" s="82">
        <v>151.07</v>
      </c>
      <c r="E8256" s="94" t="s">
        <v>245</v>
      </c>
      <c r="F8256" s="84">
        <f t="shared" si="694"/>
        <v>184.3054</v>
      </c>
      <c r="G8256" s="95" t="s">
        <v>246</v>
      </c>
      <c r="H8256" s="69"/>
      <c r="I8256" s="208"/>
      <c r="J8256" s="76"/>
      <c r="K8256" s="88"/>
      <c r="N8256" s="18"/>
      <c r="P8256" s="4">
        <v>166.0</v>
      </c>
      <c r="Q8256" s="4"/>
      <c r="R8256" s="4"/>
      <c r="S8256" s="21"/>
      <c r="T8256" s="21"/>
      <c r="V8256" s="89"/>
      <c r="Z8256" s="73"/>
      <c r="AA8256" s="73">
        <v>11.99872013651877</v>
      </c>
      <c r="AB8256" s="4"/>
      <c r="AC8256" s="74"/>
      <c r="AD8256" s="75"/>
      <c r="AE8256" s="75"/>
      <c r="AF8256" s="76"/>
      <c r="AJ8256" s="90"/>
      <c r="AK8256" s="18"/>
      <c r="AL8256" s="18"/>
      <c r="AT8256" s="18"/>
      <c r="AU8256" s="91"/>
    </row>
    <row r="8257" ht="12.0" customHeight="1">
      <c r="A8257" s="97">
        <v>5904012.0</v>
      </c>
      <c r="B8257" s="92" t="s">
        <v>8216</v>
      </c>
      <c r="C8257" s="93"/>
      <c r="D8257" s="82">
        <v>151.07</v>
      </c>
      <c r="E8257" s="94" t="s">
        <v>245</v>
      </c>
      <c r="F8257" s="84">
        <f t="shared" si="694"/>
        <v>184.3054</v>
      </c>
      <c r="G8257" s="95" t="s">
        <v>246</v>
      </c>
      <c r="H8257" s="69"/>
      <c r="I8257" s="208"/>
      <c r="J8257" s="76"/>
      <c r="K8257" s="88"/>
      <c r="N8257" s="18"/>
      <c r="P8257" s="4">
        <v>166.0</v>
      </c>
      <c r="Q8257" s="4"/>
      <c r="R8257" s="4"/>
      <c r="S8257" s="21"/>
      <c r="T8257" s="21"/>
      <c r="V8257" s="89"/>
      <c r="Z8257" s="73"/>
      <c r="AA8257" s="73">
        <v>11.99872013651877</v>
      </c>
      <c r="AB8257" s="4"/>
      <c r="AC8257" s="74"/>
      <c r="AD8257" s="75"/>
      <c r="AE8257" s="75"/>
      <c r="AF8257" s="76"/>
      <c r="AJ8257" s="90">
        <v>3504012.0</v>
      </c>
      <c r="AK8257" s="18"/>
      <c r="AL8257" s="18"/>
      <c r="AT8257" s="18"/>
      <c r="AU8257" s="91"/>
    </row>
    <row r="8258" ht="12.0" customHeight="1">
      <c r="A8258" s="97">
        <v>2701014.0</v>
      </c>
      <c r="B8258" s="92" t="s">
        <v>8217</v>
      </c>
      <c r="C8258" s="93"/>
      <c r="D8258" s="82">
        <v>112.41</v>
      </c>
      <c r="E8258" s="94"/>
      <c r="F8258" s="84">
        <f t="shared" si="694"/>
        <v>137.1402</v>
      </c>
      <c r="G8258" s="95" t="s">
        <v>246</v>
      </c>
      <c r="H8258" s="69"/>
      <c r="I8258" s="208"/>
      <c r="J8258" s="76"/>
      <c r="K8258" s="88"/>
      <c r="N8258" s="18"/>
      <c r="P8258" s="4">
        <v>166.0</v>
      </c>
      <c r="Q8258" s="4"/>
      <c r="R8258" s="4"/>
      <c r="S8258" s="21"/>
      <c r="T8258" s="21"/>
      <c r="V8258" s="89"/>
      <c r="Z8258" s="73"/>
      <c r="AA8258" s="73">
        <v>0.0</v>
      </c>
      <c r="AB8258" s="4"/>
      <c r="AC8258" s="74"/>
      <c r="AD8258" s="75"/>
      <c r="AE8258" s="75"/>
      <c r="AF8258" s="76"/>
      <c r="AJ8258" s="90"/>
      <c r="AK8258" s="18"/>
      <c r="AL8258" s="18"/>
      <c r="AT8258" s="18"/>
      <c r="AU8258" s="91"/>
    </row>
    <row r="8259" ht="12.0" customHeight="1">
      <c r="A8259" s="97">
        <v>2701021.0</v>
      </c>
      <c r="B8259" s="92" t="s">
        <v>8218</v>
      </c>
      <c r="C8259" s="93"/>
      <c r="D8259" s="82">
        <v>112.41</v>
      </c>
      <c r="E8259" s="94"/>
      <c r="F8259" s="84">
        <f t="shared" si="694"/>
        <v>137.1402</v>
      </c>
      <c r="G8259" s="95" t="s">
        <v>246</v>
      </c>
      <c r="H8259" s="69"/>
      <c r="I8259" s="208"/>
      <c r="J8259" s="76"/>
      <c r="K8259" s="88"/>
      <c r="N8259" s="18"/>
      <c r="P8259" s="4">
        <v>166.0</v>
      </c>
      <c r="Q8259" s="4"/>
      <c r="R8259" s="4"/>
      <c r="S8259" s="21"/>
      <c r="T8259" s="21"/>
      <c r="V8259" s="89"/>
      <c r="Z8259" s="73"/>
      <c r="AA8259" s="73">
        <v>0.0</v>
      </c>
      <c r="AB8259" s="4"/>
      <c r="AC8259" s="74"/>
      <c r="AD8259" s="75"/>
      <c r="AE8259" s="75"/>
      <c r="AF8259" s="76"/>
      <c r="AJ8259" s="90"/>
      <c r="AK8259" s="18"/>
      <c r="AL8259" s="18"/>
      <c r="AT8259" s="18"/>
      <c r="AU8259" s="91"/>
    </row>
    <row r="8260" ht="12.0" customHeight="1">
      <c r="A8260" s="97">
        <v>2701023.0</v>
      </c>
      <c r="B8260" s="92" t="s">
        <v>8219</v>
      </c>
      <c r="C8260" s="93"/>
      <c r="D8260" s="82">
        <v>112.41</v>
      </c>
      <c r="E8260" s="94"/>
      <c r="F8260" s="84">
        <f t="shared" si="694"/>
        <v>137.1402</v>
      </c>
      <c r="G8260" s="95" t="s">
        <v>246</v>
      </c>
      <c r="H8260" s="69"/>
      <c r="I8260" s="208"/>
      <c r="J8260" s="76"/>
      <c r="K8260" s="88"/>
      <c r="N8260" s="18"/>
      <c r="P8260" s="4">
        <v>166.0</v>
      </c>
      <c r="Q8260" s="4"/>
      <c r="R8260" s="4"/>
      <c r="S8260" s="21"/>
      <c r="T8260" s="21"/>
      <c r="V8260" s="89"/>
      <c r="Z8260" s="73"/>
      <c r="AA8260" s="73">
        <v>0.0</v>
      </c>
      <c r="AB8260" s="4"/>
      <c r="AC8260" s="74"/>
      <c r="AD8260" s="75"/>
      <c r="AE8260" s="75"/>
      <c r="AF8260" s="76"/>
      <c r="AJ8260" s="90"/>
      <c r="AK8260" s="18"/>
      <c r="AL8260" s="18"/>
      <c r="AT8260" s="18"/>
      <c r="AU8260" s="91"/>
    </row>
    <row r="8261" ht="12.0" customHeight="1">
      <c r="A8261" s="97">
        <v>3504007.0</v>
      </c>
      <c r="B8261" s="92" t="s">
        <v>8220</v>
      </c>
      <c r="C8261" s="93"/>
      <c r="D8261" s="82">
        <v>160.63</v>
      </c>
      <c r="E8261" s="94"/>
      <c r="F8261" s="84">
        <f t="shared" si="694"/>
        <v>195.9686</v>
      </c>
      <c r="G8261" s="95" t="s">
        <v>246</v>
      </c>
      <c r="H8261" s="69"/>
      <c r="I8261" s="208"/>
      <c r="J8261" s="76"/>
      <c r="K8261" s="88"/>
      <c r="N8261" s="18"/>
      <c r="P8261" s="4">
        <v>166.0</v>
      </c>
      <c r="Q8261" s="4"/>
      <c r="R8261" s="4"/>
      <c r="S8261" s="21"/>
      <c r="T8261" s="21"/>
      <c r="V8261" s="89"/>
      <c r="Z8261" s="73"/>
      <c r="AA8261" s="73">
        <v>11.997191293008328</v>
      </c>
      <c r="AB8261" s="4"/>
      <c r="AC8261" s="74"/>
      <c r="AD8261" s="75"/>
      <c r="AE8261" s="75"/>
      <c r="AF8261" s="76"/>
      <c r="AJ8261" s="90"/>
      <c r="AK8261" s="18"/>
      <c r="AL8261" s="18"/>
      <c r="AT8261" s="18"/>
      <c r="AU8261" s="91"/>
    </row>
    <row r="8262" ht="12.0" customHeight="1">
      <c r="A8262" s="97">
        <v>5904008.0</v>
      </c>
      <c r="B8262" s="92" t="s">
        <v>8221</v>
      </c>
      <c r="C8262" s="93"/>
      <c r="D8262" s="82">
        <v>160.63</v>
      </c>
      <c r="E8262" s="94" t="s">
        <v>245</v>
      </c>
      <c r="F8262" s="84">
        <f t="shared" si="694"/>
        <v>195.9686</v>
      </c>
      <c r="G8262" s="95" t="s">
        <v>246</v>
      </c>
      <c r="H8262" s="69"/>
      <c r="I8262" s="208"/>
      <c r="J8262" s="76"/>
      <c r="K8262" s="88"/>
      <c r="N8262" s="18"/>
      <c r="P8262" s="4">
        <v>166.0</v>
      </c>
      <c r="Q8262" s="4"/>
      <c r="R8262" s="4"/>
      <c r="S8262" s="21"/>
      <c r="T8262" s="21"/>
      <c r="V8262" s="89"/>
      <c r="Z8262" s="73"/>
      <c r="AA8262" s="73">
        <v>11.997191293008328</v>
      </c>
      <c r="AB8262" s="4"/>
      <c r="AC8262" s="74"/>
      <c r="AD8262" s="75"/>
      <c r="AE8262" s="75"/>
      <c r="AF8262" s="76"/>
      <c r="AJ8262" s="90">
        <v>3504008.0</v>
      </c>
      <c r="AK8262" s="18"/>
      <c r="AL8262" s="18"/>
      <c r="AT8262" s="18"/>
      <c r="AU8262" s="91"/>
    </row>
    <row r="8263" ht="12.0" customHeight="1">
      <c r="A8263" s="97">
        <v>5904009.0</v>
      </c>
      <c r="B8263" s="92" t="s">
        <v>8222</v>
      </c>
      <c r="C8263" s="93"/>
      <c r="D8263" s="82">
        <v>160.63</v>
      </c>
      <c r="E8263" s="94" t="s">
        <v>245</v>
      </c>
      <c r="F8263" s="84">
        <f t="shared" si="694"/>
        <v>195.9686</v>
      </c>
      <c r="G8263" s="95" t="s">
        <v>246</v>
      </c>
      <c r="H8263" s="69"/>
      <c r="I8263" s="208"/>
      <c r="J8263" s="76"/>
      <c r="K8263" s="88"/>
      <c r="N8263" s="18"/>
      <c r="P8263" s="4">
        <v>166.0</v>
      </c>
      <c r="Q8263" s="4"/>
      <c r="R8263" s="4"/>
      <c r="S8263" s="21"/>
      <c r="T8263" s="21"/>
      <c r="V8263" s="89"/>
      <c r="Z8263" s="73"/>
      <c r="AA8263" s="73">
        <v>11.997191293008328</v>
      </c>
      <c r="AB8263" s="4"/>
      <c r="AC8263" s="74"/>
      <c r="AD8263" s="75"/>
      <c r="AE8263" s="75"/>
      <c r="AF8263" s="76"/>
      <c r="AJ8263" s="90">
        <v>3504009.0</v>
      </c>
      <c r="AK8263" s="18"/>
      <c r="AL8263" s="18"/>
      <c r="AT8263" s="18"/>
      <c r="AU8263" s="91"/>
    </row>
    <row r="8264" ht="12.0" customHeight="1">
      <c r="A8264" s="97">
        <v>2701025.0</v>
      </c>
      <c r="B8264" s="92" t="s">
        <v>8223</v>
      </c>
      <c r="C8264" s="93"/>
      <c r="D8264" s="82">
        <v>238.19</v>
      </c>
      <c r="E8264" s="94" t="s">
        <v>245</v>
      </c>
      <c r="F8264" s="84">
        <f t="shared" si="694"/>
        <v>290.5918</v>
      </c>
      <c r="G8264" s="95" t="s">
        <v>246</v>
      </c>
      <c r="H8264" s="69"/>
      <c r="I8264" s="208"/>
      <c r="J8264" s="76"/>
      <c r="K8264" s="88"/>
      <c r="N8264" s="18"/>
      <c r="P8264" s="4">
        <v>166.0</v>
      </c>
      <c r="Q8264" s="4"/>
      <c r="R8264" s="4"/>
      <c r="S8264" s="21"/>
      <c r="T8264" s="21"/>
      <c r="V8264" s="89"/>
      <c r="Z8264" s="73"/>
      <c r="AA8264" s="73">
        <v>0.0</v>
      </c>
      <c r="AB8264" s="4"/>
      <c r="AC8264" s="74"/>
      <c r="AD8264" s="75"/>
      <c r="AE8264" s="75"/>
      <c r="AF8264" s="76"/>
      <c r="AJ8264" s="90"/>
      <c r="AK8264" s="18"/>
      <c r="AL8264" s="18"/>
      <c r="AT8264" s="18"/>
      <c r="AU8264" s="91"/>
    </row>
    <row r="8265" ht="12.0" customHeight="1">
      <c r="A8265" s="97">
        <v>2701037.0</v>
      </c>
      <c r="B8265" s="92" t="s">
        <v>8224</v>
      </c>
      <c r="C8265" s="93"/>
      <c r="D8265" s="82">
        <v>275.47</v>
      </c>
      <c r="E8265" s="94" t="s">
        <v>245</v>
      </c>
      <c r="F8265" s="84">
        <f t="shared" si="694"/>
        <v>336.0734</v>
      </c>
      <c r="G8265" s="95" t="s">
        <v>246</v>
      </c>
      <c r="H8265" s="69"/>
      <c r="I8265" s="208"/>
      <c r="J8265" s="76"/>
      <c r="K8265" s="88"/>
      <c r="N8265" s="18"/>
      <c r="P8265" s="4">
        <v>166.0</v>
      </c>
      <c r="Q8265" s="4"/>
      <c r="R8265" s="4"/>
      <c r="S8265" s="21"/>
      <c r="T8265" s="21"/>
      <c r="V8265" s="89"/>
      <c r="Z8265" s="73"/>
      <c r="AA8265" s="73">
        <v>0.0</v>
      </c>
      <c r="AB8265" s="4"/>
      <c r="AC8265" s="74"/>
      <c r="AD8265" s="75"/>
      <c r="AE8265" s="75"/>
      <c r="AF8265" s="76"/>
      <c r="AJ8265" s="90"/>
      <c r="AK8265" s="18"/>
      <c r="AL8265" s="18"/>
      <c r="AT8265" s="18"/>
      <c r="AU8265" s="91"/>
    </row>
    <row r="8266" ht="12.0" customHeight="1">
      <c r="A8266" s="97">
        <v>2701045.0</v>
      </c>
      <c r="B8266" s="92" t="s">
        <v>8225</v>
      </c>
      <c r="C8266" s="93"/>
      <c r="D8266" s="82">
        <v>275.47</v>
      </c>
      <c r="E8266" s="94"/>
      <c r="F8266" s="84">
        <f t="shared" si="694"/>
        <v>336.0734</v>
      </c>
      <c r="G8266" s="95" t="s">
        <v>246</v>
      </c>
      <c r="H8266" s="69"/>
      <c r="I8266" s="208"/>
      <c r="J8266" s="76"/>
      <c r="K8266" s="88"/>
      <c r="N8266" s="18"/>
      <c r="P8266" s="4">
        <v>166.0</v>
      </c>
      <c r="Q8266" s="4"/>
      <c r="R8266" s="4"/>
      <c r="S8266" s="21"/>
      <c r="T8266" s="21"/>
      <c r="V8266" s="89"/>
      <c r="Z8266" s="73"/>
      <c r="AA8266" s="73">
        <v>0.0</v>
      </c>
      <c r="AB8266" s="4"/>
      <c r="AC8266" s="74"/>
      <c r="AD8266" s="75"/>
      <c r="AE8266" s="75"/>
      <c r="AF8266" s="76"/>
      <c r="AJ8266" s="90"/>
      <c r="AK8266" s="18"/>
      <c r="AL8266" s="18"/>
      <c r="AT8266" s="18"/>
      <c r="AU8266" s="91"/>
    </row>
    <row r="8267" ht="12.0" customHeight="1">
      <c r="A8267" s="97">
        <v>3504001.0</v>
      </c>
      <c r="B8267" s="92" t="s">
        <v>8226</v>
      </c>
      <c r="C8267" s="93"/>
      <c r="D8267" s="82">
        <v>189.7</v>
      </c>
      <c r="E8267" s="94" t="s">
        <v>245</v>
      </c>
      <c r="F8267" s="84">
        <f t="shared" si="694"/>
        <v>231.434</v>
      </c>
      <c r="G8267" s="95" t="s">
        <v>246</v>
      </c>
      <c r="H8267" s="69"/>
      <c r="I8267" s="208"/>
      <c r="J8267" s="76"/>
      <c r="K8267" s="88"/>
      <c r="N8267" s="18"/>
      <c r="P8267" s="4">
        <v>166.0</v>
      </c>
      <c r="Q8267" s="4"/>
      <c r="R8267" s="4"/>
      <c r="S8267" s="21"/>
      <c r="T8267" s="21"/>
      <c r="V8267" s="89"/>
      <c r="Z8267" s="73"/>
      <c r="AA8267" s="73">
        <v>12.001019194836076</v>
      </c>
      <c r="AB8267" s="4"/>
      <c r="AC8267" s="74"/>
      <c r="AD8267" s="75"/>
      <c r="AE8267" s="75"/>
      <c r="AF8267" s="76"/>
      <c r="AJ8267" s="90"/>
      <c r="AK8267" s="18"/>
      <c r="AL8267" s="18"/>
      <c r="AT8267" s="18"/>
      <c r="AU8267" s="91"/>
    </row>
    <row r="8268" ht="12.0" customHeight="1">
      <c r="A8268" s="97">
        <v>5904002.0</v>
      </c>
      <c r="B8268" s="92" t="s">
        <v>8227</v>
      </c>
      <c r="C8268" s="93"/>
      <c r="D8268" s="82">
        <v>189.7</v>
      </c>
      <c r="E8268" s="94" t="s">
        <v>245</v>
      </c>
      <c r="F8268" s="84">
        <f t="shared" si="694"/>
        <v>231.434</v>
      </c>
      <c r="G8268" s="95" t="s">
        <v>246</v>
      </c>
      <c r="H8268" s="69"/>
      <c r="I8268" s="208"/>
      <c r="J8268" s="76"/>
      <c r="K8268" s="88"/>
      <c r="N8268" s="18"/>
      <c r="P8268" s="4">
        <v>166.0</v>
      </c>
      <c r="Q8268" s="4"/>
      <c r="R8268" s="4"/>
      <c r="S8268" s="21"/>
      <c r="T8268" s="21"/>
      <c r="V8268" s="89"/>
      <c r="Z8268" s="73"/>
      <c r="AA8268" s="73">
        <v>12.001019194836076</v>
      </c>
      <c r="AB8268" s="4"/>
      <c r="AC8268" s="74"/>
      <c r="AD8268" s="75"/>
      <c r="AE8268" s="75"/>
      <c r="AF8268" s="76"/>
      <c r="AJ8268" s="90">
        <v>3504002.0</v>
      </c>
      <c r="AK8268" s="18"/>
      <c r="AL8268" s="18"/>
      <c r="AT8268" s="18"/>
      <c r="AU8268" s="91"/>
    </row>
    <row r="8269" ht="12.0" customHeight="1">
      <c r="A8269" s="97">
        <v>5904003.0</v>
      </c>
      <c r="B8269" s="92" t="s">
        <v>8228</v>
      </c>
      <c r="C8269" s="93"/>
      <c r="D8269" s="82">
        <v>189.7</v>
      </c>
      <c r="E8269" s="94" t="s">
        <v>245</v>
      </c>
      <c r="F8269" s="84">
        <f t="shared" si="694"/>
        <v>231.434</v>
      </c>
      <c r="G8269" s="95" t="s">
        <v>246</v>
      </c>
      <c r="H8269" s="69"/>
      <c r="I8269" s="208"/>
      <c r="J8269" s="76"/>
      <c r="K8269" s="88"/>
      <c r="N8269" s="18"/>
      <c r="P8269" s="4">
        <v>166.0</v>
      </c>
      <c r="Q8269" s="4"/>
      <c r="R8269" s="4"/>
      <c r="S8269" s="21"/>
      <c r="T8269" s="21"/>
      <c r="V8269" s="89"/>
      <c r="Z8269" s="73"/>
      <c r="AA8269" s="73">
        <v>12.001019194836076</v>
      </c>
      <c r="AB8269" s="4"/>
      <c r="AC8269" s="74"/>
      <c r="AD8269" s="75"/>
      <c r="AE8269" s="75"/>
      <c r="AF8269" s="76"/>
      <c r="AJ8269" s="90">
        <v>3504003.0</v>
      </c>
      <c r="AK8269" s="18"/>
      <c r="AL8269" s="18"/>
      <c r="AT8269" s="18"/>
      <c r="AU8269" s="91"/>
    </row>
    <row r="8270" ht="12.0" customHeight="1">
      <c r="A8270" s="97">
        <v>3504004.0</v>
      </c>
      <c r="B8270" s="92" t="s">
        <v>8229</v>
      </c>
      <c r="C8270" s="93"/>
      <c r="D8270" s="82">
        <v>127.89</v>
      </c>
      <c r="E8270" s="83" t="s">
        <v>372</v>
      </c>
      <c r="F8270" s="127">
        <f t="shared" si="694"/>
        <v>156.0258</v>
      </c>
      <c r="G8270" s="95" t="s">
        <v>246</v>
      </c>
      <c r="H8270" s="69"/>
      <c r="I8270" s="208"/>
      <c r="J8270" s="76"/>
      <c r="K8270" s="88"/>
      <c r="N8270" s="18"/>
      <c r="P8270" s="4">
        <v>166.0</v>
      </c>
      <c r="Q8270" s="4"/>
      <c r="R8270" s="4"/>
      <c r="S8270" s="21"/>
      <c r="T8270" s="21"/>
      <c r="V8270" s="89"/>
      <c r="Z8270" s="73"/>
      <c r="AA8270" s="73">
        <v>0.0</v>
      </c>
      <c r="AB8270" s="4"/>
      <c r="AC8270" s="74"/>
      <c r="AD8270" s="75"/>
      <c r="AE8270" s="75"/>
      <c r="AF8270" s="76"/>
      <c r="AJ8270" s="90"/>
      <c r="AK8270" s="18"/>
      <c r="AL8270" s="18"/>
      <c r="AM8270" s="209"/>
      <c r="AT8270" s="18"/>
      <c r="AU8270" s="91"/>
    </row>
    <row r="8271" ht="12.0" customHeight="1">
      <c r="A8271" s="97">
        <v>3504005.0</v>
      </c>
      <c r="B8271" s="92" t="s">
        <v>8230</v>
      </c>
      <c r="C8271" s="93"/>
      <c r="D8271" s="82">
        <v>127.89</v>
      </c>
      <c r="E8271" s="83" t="s">
        <v>245</v>
      </c>
      <c r="F8271" s="127">
        <f t="shared" si="694"/>
        <v>156.0258</v>
      </c>
      <c r="G8271" s="95" t="s">
        <v>246</v>
      </c>
      <c r="H8271" s="69"/>
      <c r="I8271" s="208"/>
      <c r="J8271" s="76"/>
      <c r="K8271" s="88"/>
      <c r="N8271" s="18"/>
      <c r="P8271" s="4">
        <v>166.0</v>
      </c>
      <c r="Q8271" s="4"/>
      <c r="R8271" s="4"/>
      <c r="S8271" s="21"/>
      <c r="T8271" s="21"/>
      <c r="V8271" s="89"/>
      <c r="Z8271" s="73"/>
      <c r="AA8271" s="73">
        <v>0.0</v>
      </c>
      <c r="AB8271" s="4"/>
      <c r="AC8271" s="74"/>
      <c r="AD8271" s="75"/>
      <c r="AE8271" s="75"/>
      <c r="AF8271" s="76"/>
      <c r="AJ8271" s="90"/>
      <c r="AK8271" s="18"/>
      <c r="AL8271" s="18"/>
      <c r="AM8271" s="209"/>
      <c r="AT8271" s="18"/>
      <c r="AU8271" s="91"/>
    </row>
    <row r="8272" ht="12.0" customHeight="1">
      <c r="A8272" s="97">
        <v>3504006.0</v>
      </c>
      <c r="B8272" s="92" t="s">
        <v>8231</v>
      </c>
      <c r="C8272" s="93"/>
      <c r="D8272" s="82">
        <v>127.89</v>
      </c>
      <c r="E8272" s="83"/>
      <c r="F8272" s="127">
        <f t="shared" si="694"/>
        <v>156.0258</v>
      </c>
      <c r="G8272" s="95" t="s">
        <v>246</v>
      </c>
      <c r="H8272" s="69"/>
      <c r="I8272" s="208"/>
      <c r="J8272" s="76"/>
      <c r="K8272" s="88"/>
      <c r="N8272" s="18"/>
      <c r="P8272" s="4">
        <v>166.0</v>
      </c>
      <c r="Q8272" s="4"/>
      <c r="R8272" s="4"/>
      <c r="S8272" s="21"/>
      <c r="T8272" s="21"/>
      <c r="V8272" s="89"/>
      <c r="Z8272" s="73"/>
      <c r="AA8272" s="73">
        <v>0.0</v>
      </c>
      <c r="AB8272" s="4"/>
      <c r="AC8272" s="74"/>
      <c r="AD8272" s="75"/>
      <c r="AE8272" s="75"/>
      <c r="AF8272" s="76"/>
      <c r="AJ8272" s="90">
        <v>5904006.0</v>
      </c>
      <c r="AK8272" s="18"/>
      <c r="AL8272" s="18"/>
      <c r="AM8272" s="209"/>
      <c r="AT8272" s="18"/>
      <c r="AU8272" s="91"/>
    </row>
    <row r="8273" ht="12.0" customHeight="1">
      <c r="A8273" s="97">
        <v>2701054.0</v>
      </c>
      <c r="B8273" s="92" t="s">
        <v>7993</v>
      </c>
      <c r="C8273" s="93"/>
      <c r="D8273" s="82">
        <v>235.17</v>
      </c>
      <c r="E8273" s="94"/>
      <c r="F8273" s="84">
        <f t="shared" si="694"/>
        <v>286.9074</v>
      </c>
      <c r="G8273" s="95" t="s">
        <v>246</v>
      </c>
      <c r="H8273" s="69"/>
      <c r="I8273" s="208"/>
      <c r="J8273" s="76"/>
      <c r="K8273" s="88"/>
      <c r="N8273" s="18"/>
      <c r="P8273" s="4">
        <v>166.0</v>
      </c>
      <c r="Q8273" s="4"/>
      <c r="R8273" s="4"/>
      <c r="S8273" s="21"/>
      <c r="T8273" s="21"/>
      <c r="V8273" s="89"/>
      <c r="Z8273" s="73"/>
      <c r="AA8273" s="73">
        <v>0.0</v>
      </c>
      <c r="AB8273" s="4"/>
      <c r="AC8273" s="74"/>
      <c r="AD8273" s="75"/>
      <c r="AE8273" s="75"/>
      <c r="AF8273" s="76"/>
      <c r="AJ8273" s="90"/>
      <c r="AK8273" s="18"/>
      <c r="AL8273" s="18"/>
      <c r="AT8273" s="18"/>
      <c r="AU8273" s="91"/>
    </row>
    <row r="8274" ht="12.0" customHeight="1">
      <c r="A8274" s="97">
        <v>2701043.0</v>
      </c>
      <c r="B8274" s="92" t="s">
        <v>7994</v>
      </c>
      <c r="C8274" s="93"/>
      <c r="D8274" s="82">
        <v>235.17</v>
      </c>
      <c r="E8274" s="94"/>
      <c r="F8274" s="84">
        <f t="shared" si="694"/>
        <v>286.9074</v>
      </c>
      <c r="G8274" s="95" t="s">
        <v>246</v>
      </c>
      <c r="H8274" s="69"/>
      <c r="I8274" s="208"/>
      <c r="J8274" s="76"/>
      <c r="K8274" s="88"/>
      <c r="N8274" s="18"/>
      <c r="P8274" s="4">
        <v>166.0</v>
      </c>
      <c r="Q8274" s="4"/>
      <c r="R8274" s="4"/>
      <c r="S8274" s="21"/>
      <c r="T8274" s="21"/>
      <c r="V8274" s="89"/>
      <c r="Z8274" s="73"/>
      <c r="AA8274" s="73">
        <v>0.0</v>
      </c>
      <c r="AB8274" s="4"/>
      <c r="AC8274" s="74"/>
      <c r="AD8274" s="75"/>
      <c r="AE8274" s="75"/>
      <c r="AF8274" s="76"/>
      <c r="AJ8274" s="90"/>
      <c r="AK8274" s="18"/>
      <c r="AL8274" s="18"/>
      <c r="AT8274" s="18"/>
      <c r="AU8274" s="91"/>
    </row>
    <row r="8275" ht="12.0" customHeight="1">
      <c r="A8275" s="97">
        <v>2701008.0</v>
      </c>
      <c r="B8275" s="92" t="s">
        <v>7995</v>
      </c>
      <c r="C8275" s="93"/>
      <c r="D8275" s="82">
        <v>235.17</v>
      </c>
      <c r="E8275" s="94"/>
      <c r="F8275" s="84">
        <f t="shared" si="694"/>
        <v>286.9074</v>
      </c>
      <c r="G8275" s="95" t="s">
        <v>246</v>
      </c>
      <c r="H8275" s="69"/>
      <c r="I8275" s="208"/>
      <c r="J8275" s="76"/>
      <c r="K8275" s="88"/>
      <c r="N8275" s="18"/>
      <c r="P8275" s="4">
        <v>166.0</v>
      </c>
      <c r="Q8275" s="4"/>
      <c r="R8275" s="4"/>
      <c r="S8275" s="21"/>
      <c r="T8275" s="21"/>
      <c r="V8275" s="89"/>
      <c r="Z8275" s="73"/>
      <c r="AA8275" s="73">
        <v>0.0</v>
      </c>
      <c r="AB8275" s="4"/>
      <c r="AC8275" s="74"/>
      <c r="AD8275" s="75"/>
      <c r="AE8275" s="75"/>
      <c r="AF8275" s="76"/>
      <c r="AJ8275" s="90"/>
      <c r="AK8275" s="18"/>
      <c r="AL8275" s="18"/>
      <c r="AT8275" s="18"/>
      <c r="AU8275" s="91"/>
    </row>
    <row r="8276" ht="12.0" customHeight="1">
      <c r="A8276" s="97">
        <v>2701013.0</v>
      </c>
      <c r="B8276" s="92" t="s">
        <v>7996</v>
      </c>
      <c r="C8276" s="93"/>
      <c r="D8276" s="82">
        <v>235.17</v>
      </c>
      <c r="E8276" s="94"/>
      <c r="F8276" s="84">
        <f t="shared" si="694"/>
        <v>286.9074</v>
      </c>
      <c r="G8276" s="95" t="s">
        <v>246</v>
      </c>
      <c r="H8276" s="69"/>
      <c r="I8276" s="208"/>
      <c r="J8276" s="76"/>
      <c r="K8276" s="88"/>
      <c r="N8276" s="18"/>
      <c r="P8276" s="4">
        <v>166.0</v>
      </c>
      <c r="Q8276" s="4"/>
      <c r="R8276" s="4"/>
      <c r="S8276" s="21"/>
      <c r="T8276" s="21"/>
      <c r="V8276" s="89"/>
      <c r="Z8276" s="73"/>
      <c r="AA8276" s="73">
        <v>0.0</v>
      </c>
      <c r="AB8276" s="4"/>
      <c r="AC8276" s="74"/>
      <c r="AD8276" s="75"/>
      <c r="AE8276" s="75"/>
      <c r="AF8276" s="76"/>
      <c r="AJ8276" s="90"/>
      <c r="AK8276" s="18"/>
      <c r="AL8276" s="18"/>
      <c r="AT8276" s="18"/>
      <c r="AU8276" s="91"/>
    </row>
    <row r="8277" ht="12.0" customHeight="1">
      <c r="A8277" s="97">
        <v>2701002.0</v>
      </c>
      <c r="B8277" s="92" t="s">
        <v>7997</v>
      </c>
      <c r="C8277" s="93"/>
      <c r="D8277" s="82">
        <v>251.63</v>
      </c>
      <c r="E8277" s="94" t="s">
        <v>372</v>
      </c>
      <c r="F8277" s="84">
        <f t="shared" si="694"/>
        <v>306.9886</v>
      </c>
      <c r="G8277" s="95" t="s">
        <v>246</v>
      </c>
      <c r="H8277" s="69"/>
      <c r="I8277" s="208"/>
      <c r="J8277" s="76"/>
      <c r="K8277" s="88"/>
      <c r="N8277" s="18"/>
      <c r="P8277" s="4">
        <v>166.0</v>
      </c>
      <c r="Q8277" s="4"/>
      <c r="R8277" s="4"/>
      <c r="S8277" s="21"/>
      <c r="T8277" s="21"/>
      <c r="V8277" s="89"/>
      <c r="Z8277" s="73"/>
      <c r="AA8277" s="73">
        <v>0.0</v>
      </c>
      <c r="AB8277" s="4"/>
      <c r="AC8277" s="74"/>
      <c r="AD8277" s="75"/>
      <c r="AE8277" s="75"/>
      <c r="AF8277" s="76"/>
      <c r="AJ8277" s="90"/>
      <c r="AK8277" s="18"/>
      <c r="AL8277" s="18"/>
      <c r="AT8277" s="18"/>
      <c r="AU8277" s="91"/>
    </row>
    <row r="8278" ht="12.0" customHeight="1">
      <c r="A8278" s="97">
        <v>2701061.0</v>
      </c>
      <c r="B8278" s="92" t="s">
        <v>7998</v>
      </c>
      <c r="C8278" s="93"/>
      <c r="D8278" s="82">
        <v>251.62</v>
      </c>
      <c r="E8278" s="94"/>
      <c r="F8278" s="84">
        <f t="shared" si="694"/>
        <v>306.9764</v>
      </c>
      <c r="G8278" s="95" t="s">
        <v>246</v>
      </c>
      <c r="H8278" s="69"/>
      <c r="I8278" s="208"/>
      <c r="J8278" s="76"/>
      <c r="K8278" s="88"/>
      <c r="N8278" s="18"/>
      <c r="P8278" s="4">
        <v>166.0</v>
      </c>
      <c r="Q8278" s="4"/>
      <c r="R8278" s="4"/>
      <c r="S8278" s="21"/>
      <c r="T8278" s="21"/>
      <c r="V8278" s="89"/>
      <c r="Z8278" s="73"/>
      <c r="AA8278" s="73">
        <v>0.0</v>
      </c>
      <c r="AB8278" s="4"/>
      <c r="AC8278" s="74"/>
      <c r="AD8278" s="75"/>
      <c r="AE8278" s="75"/>
      <c r="AF8278" s="76"/>
      <c r="AJ8278" s="90"/>
      <c r="AK8278" s="18"/>
      <c r="AL8278" s="18"/>
      <c r="AT8278" s="18"/>
      <c r="AU8278" s="91"/>
    </row>
    <row r="8279" ht="12.0" customHeight="1">
      <c r="A8279" s="97">
        <v>5905069.0</v>
      </c>
      <c r="B8279" s="92" t="s">
        <v>7999</v>
      </c>
      <c r="C8279" s="93"/>
      <c r="D8279" s="82">
        <v>384.45</v>
      </c>
      <c r="E8279" s="83" t="s">
        <v>245</v>
      </c>
      <c r="F8279" s="127">
        <f t="shared" si="694"/>
        <v>469.029</v>
      </c>
      <c r="G8279" s="95" t="s">
        <v>246</v>
      </c>
      <c r="H8279" s="69"/>
      <c r="I8279" s="208"/>
      <c r="J8279" s="76"/>
      <c r="K8279" s="88"/>
      <c r="N8279" s="18"/>
      <c r="P8279" s="4">
        <v>166.0</v>
      </c>
      <c r="Q8279" s="4"/>
      <c r="R8279" s="4"/>
      <c r="S8279" s="21"/>
      <c r="T8279" s="21"/>
      <c r="V8279" s="89"/>
      <c r="Z8279" s="73"/>
      <c r="AA8279" s="73">
        <v>0.0</v>
      </c>
      <c r="AB8279" s="4"/>
      <c r="AC8279" s="74"/>
      <c r="AD8279" s="75"/>
      <c r="AE8279" s="75"/>
      <c r="AF8279" s="76"/>
      <c r="AJ8279" s="90">
        <v>3503069.0</v>
      </c>
      <c r="AK8279" s="18"/>
      <c r="AL8279" s="18"/>
      <c r="AM8279" s="209"/>
      <c r="AT8279" s="18"/>
      <c r="AU8279" s="91"/>
    </row>
    <row r="8280" ht="12.0" customHeight="1">
      <c r="A8280" s="97">
        <v>5905070.0</v>
      </c>
      <c r="B8280" s="92" t="s">
        <v>8000</v>
      </c>
      <c r="C8280" s="93"/>
      <c r="D8280" s="82">
        <v>384.45</v>
      </c>
      <c r="E8280" s="83" t="s">
        <v>245</v>
      </c>
      <c r="F8280" s="127">
        <f t="shared" si="694"/>
        <v>469.029</v>
      </c>
      <c r="G8280" s="95" t="s">
        <v>246</v>
      </c>
      <c r="H8280" s="69"/>
      <c r="I8280" s="208"/>
      <c r="J8280" s="76"/>
      <c r="K8280" s="88"/>
      <c r="N8280" s="18"/>
      <c r="P8280" s="4">
        <v>166.0</v>
      </c>
      <c r="Q8280" s="4"/>
      <c r="R8280" s="4"/>
      <c r="S8280" s="21"/>
      <c r="T8280" s="21"/>
      <c r="V8280" s="89"/>
      <c r="Z8280" s="73"/>
      <c r="AA8280" s="73">
        <v>0.0</v>
      </c>
      <c r="AB8280" s="4"/>
      <c r="AC8280" s="74"/>
      <c r="AD8280" s="75"/>
      <c r="AE8280" s="75"/>
      <c r="AF8280" s="76"/>
      <c r="AJ8280" s="90">
        <v>3503070.0</v>
      </c>
      <c r="AK8280" s="18"/>
      <c r="AL8280" s="18"/>
      <c r="AM8280" s="209"/>
      <c r="AT8280" s="18"/>
      <c r="AU8280" s="91"/>
    </row>
    <row r="8281" ht="12.0" customHeight="1">
      <c r="A8281" s="97">
        <v>3503071.0</v>
      </c>
      <c r="B8281" s="92" t="s">
        <v>8001</v>
      </c>
      <c r="C8281" s="93"/>
      <c r="D8281" s="82">
        <v>283.45</v>
      </c>
      <c r="E8281" s="83"/>
      <c r="F8281" s="127">
        <f t="shared" si="694"/>
        <v>345.809</v>
      </c>
      <c r="G8281" s="95" t="s">
        <v>246</v>
      </c>
      <c r="H8281" s="69"/>
      <c r="I8281" s="208"/>
      <c r="J8281" s="76"/>
      <c r="K8281" s="88"/>
      <c r="N8281" s="18"/>
      <c r="P8281" s="4">
        <v>166.0</v>
      </c>
      <c r="Q8281" s="4"/>
      <c r="R8281" s="4"/>
      <c r="S8281" s="21"/>
      <c r="T8281" s="21"/>
      <c r="V8281" s="89"/>
      <c r="Z8281" s="73"/>
      <c r="AA8281" s="73">
        <v>0.0</v>
      </c>
      <c r="AB8281" s="4"/>
      <c r="AC8281" s="74"/>
      <c r="AD8281" s="75"/>
      <c r="AE8281" s="75"/>
      <c r="AF8281" s="76"/>
      <c r="AJ8281" s="90">
        <v>3503071.0</v>
      </c>
      <c r="AK8281" s="18"/>
      <c r="AL8281" s="18"/>
      <c r="AM8281" s="209"/>
      <c r="AT8281" s="18"/>
      <c r="AU8281" s="91"/>
    </row>
    <row r="8282" ht="12.0" customHeight="1">
      <c r="A8282" s="97">
        <v>5905072.0</v>
      </c>
      <c r="B8282" s="92" t="s">
        <v>8002</v>
      </c>
      <c r="C8282" s="93"/>
      <c r="D8282" s="82">
        <v>384.45</v>
      </c>
      <c r="E8282" s="83" t="s">
        <v>245</v>
      </c>
      <c r="F8282" s="127">
        <f t="shared" si="694"/>
        <v>469.029</v>
      </c>
      <c r="G8282" s="95" t="s">
        <v>246</v>
      </c>
      <c r="H8282" s="69"/>
      <c r="I8282" s="208"/>
      <c r="J8282" s="76"/>
      <c r="K8282" s="88"/>
      <c r="N8282" s="18"/>
      <c r="P8282" s="4">
        <v>166.0</v>
      </c>
      <c r="Q8282" s="4"/>
      <c r="R8282" s="4"/>
      <c r="S8282" s="21"/>
      <c r="T8282" s="21"/>
      <c r="V8282" s="89"/>
      <c r="Z8282" s="73"/>
      <c r="AA8282" s="73">
        <v>0.0</v>
      </c>
      <c r="AB8282" s="4"/>
      <c r="AC8282" s="74"/>
      <c r="AD8282" s="75"/>
      <c r="AE8282" s="75"/>
      <c r="AF8282" s="76"/>
      <c r="AJ8282" s="90">
        <v>3503072.0</v>
      </c>
      <c r="AK8282" s="18"/>
      <c r="AL8282" s="18"/>
      <c r="AM8282" s="209"/>
      <c r="AT8282" s="18"/>
      <c r="AU8282" s="91"/>
    </row>
    <row r="8283" ht="12.0" customHeight="1">
      <c r="A8283" s="97">
        <v>5905073.0</v>
      </c>
      <c r="B8283" s="92" t="s">
        <v>8003</v>
      </c>
      <c r="C8283" s="93"/>
      <c r="D8283" s="82">
        <v>384.45</v>
      </c>
      <c r="E8283" s="83" t="s">
        <v>245</v>
      </c>
      <c r="F8283" s="127">
        <f t="shared" si="694"/>
        <v>469.029</v>
      </c>
      <c r="G8283" s="95" t="s">
        <v>246</v>
      </c>
      <c r="H8283" s="69"/>
      <c r="I8283" s="208"/>
      <c r="J8283" s="76"/>
      <c r="K8283" s="88"/>
      <c r="N8283" s="18"/>
      <c r="P8283" s="4">
        <v>166.0</v>
      </c>
      <c r="Q8283" s="4"/>
      <c r="R8283" s="4"/>
      <c r="S8283" s="21"/>
      <c r="T8283" s="21"/>
      <c r="V8283" s="89"/>
      <c r="Z8283" s="73"/>
      <c r="AA8283" s="73">
        <v>0.0</v>
      </c>
      <c r="AB8283" s="4"/>
      <c r="AC8283" s="74"/>
      <c r="AD8283" s="75"/>
      <c r="AE8283" s="75"/>
      <c r="AF8283" s="76"/>
      <c r="AJ8283" s="90">
        <v>3503073.0</v>
      </c>
      <c r="AK8283" s="18"/>
      <c r="AL8283" s="18"/>
      <c r="AM8283" s="209"/>
      <c r="AT8283" s="18"/>
      <c r="AU8283" s="91"/>
    </row>
    <row r="8284" ht="12.0" customHeight="1">
      <c r="A8284" s="97">
        <v>5905074.0</v>
      </c>
      <c r="B8284" s="92" t="s">
        <v>8004</v>
      </c>
      <c r="C8284" s="93"/>
      <c r="D8284" s="82">
        <v>384.45</v>
      </c>
      <c r="E8284" s="83" t="s">
        <v>245</v>
      </c>
      <c r="F8284" s="127">
        <f t="shared" si="694"/>
        <v>469.029</v>
      </c>
      <c r="G8284" s="95" t="s">
        <v>246</v>
      </c>
      <c r="H8284" s="69"/>
      <c r="I8284" s="208"/>
      <c r="J8284" s="76"/>
      <c r="K8284" s="88"/>
      <c r="N8284" s="18"/>
      <c r="P8284" s="4">
        <v>166.0</v>
      </c>
      <c r="Q8284" s="4"/>
      <c r="R8284" s="4"/>
      <c r="S8284" s="21"/>
      <c r="T8284" s="21"/>
      <c r="V8284" s="89"/>
      <c r="Z8284" s="73"/>
      <c r="AA8284" s="73">
        <v>0.0</v>
      </c>
      <c r="AB8284" s="4"/>
      <c r="AC8284" s="74"/>
      <c r="AD8284" s="75"/>
      <c r="AE8284" s="75"/>
      <c r="AF8284" s="76"/>
      <c r="AJ8284" s="90">
        <v>3503074.0</v>
      </c>
      <c r="AK8284" s="18"/>
      <c r="AL8284" s="18"/>
      <c r="AM8284" s="209"/>
      <c r="AT8284" s="18"/>
      <c r="AU8284" s="91"/>
    </row>
    <row r="8285" ht="12.0" customHeight="1">
      <c r="A8285" s="97">
        <v>3502040.0</v>
      </c>
      <c r="B8285" s="92" t="s">
        <v>8005</v>
      </c>
      <c r="C8285" s="93"/>
      <c r="D8285" s="82">
        <v>437.13</v>
      </c>
      <c r="E8285" s="94"/>
      <c r="F8285" s="84">
        <f t="shared" si="694"/>
        <v>533.2986</v>
      </c>
      <c r="G8285" s="95" t="s">
        <v>246</v>
      </c>
      <c r="H8285" s="69"/>
      <c r="I8285" s="208"/>
      <c r="J8285" s="76"/>
      <c r="K8285" s="88"/>
      <c r="N8285" s="18"/>
      <c r="P8285" s="4">
        <v>166.0</v>
      </c>
      <c r="Q8285" s="4"/>
      <c r="R8285" s="4"/>
      <c r="S8285" s="21"/>
      <c r="T8285" s="21"/>
      <c r="V8285" s="89"/>
      <c r="Z8285" s="73"/>
      <c r="AA8285" s="73">
        <v>14.999508535106969</v>
      </c>
      <c r="AB8285" s="4"/>
      <c r="AC8285" s="74"/>
      <c r="AD8285" s="75"/>
      <c r="AE8285" s="75"/>
      <c r="AF8285" s="76"/>
      <c r="AJ8285" s="90"/>
      <c r="AK8285" s="18"/>
      <c r="AL8285" s="18"/>
      <c r="AT8285" s="18"/>
      <c r="AU8285" s="91"/>
    </row>
    <row r="8286" ht="12.0" customHeight="1">
      <c r="A8286" s="97">
        <v>3502039.0</v>
      </c>
      <c r="B8286" s="92" t="s">
        <v>8006</v>
      </c>
      <c r="C8286" s="93"/>
      <c r="D8286" s="82">
        <v>437.13</v>
      </c>
      <c r="E8286" s="94"/>
      <c r="F8286" s="84">
        <f t="shared" si="694"/>
        <v>533.2986</v>
      </c>
      <c r="G8286" s="95" t="s">
        <v>246</v>
      </c>
      <c r="H8286" s="69"/>
      <c r="I8286" s="208"/>
      <c r="J8286" s="76"/>
      <c r="K8286" s="88"/>
      <c r="N8286" s="18"/>
      <c r="P8286" s="4">
        <v>166.0</v>
      </c>
      <c r="Q8286" s="4"/>
      <c r="R8286" s="4"/>
      <c r="S8286" s="21"/>
      <c r="T8286" s="21"/>
      <c r="V8286" s="89"/>
      <c r="Z8286" s="73"/>
      <c r="AA8286" s="73">
        <v>14.999508535106969</v>
      </c>
      <c r="AB8286" s="4"/>
      <c r="AC8286" s="74"/>
      <c r="AD8286" s="75"/>
      <c r="AE8286" s="75"/>
      <c r="AF8286" s="76"/>
      <c r="AJ8286" s="90"/>
      <c r="AK8286" s="18"/>
      <c r="AL8286" s="18"/>
      <c r="AT8286" s="18"/>
      <c r="AU8286" s="91"/>
    </row>
    <row r="8287" ht="12.0" customHeight="1">
      <c r="A8287" s="97">
        <v>3502042.0</v>
      </c>
      <c r="B8287" s="92" t="s">
        <v>8007</v>
      </c>
      <c r="C8287" s="93"/>
      <c r="D8287" s="82">
        <v>437.13</v>
      </c>
      <c r="E8287" s="94"/>
      <c r="F8287" s="84">
        <f t="shared" si="694"/>
        <v>533.2986</v>
      </c>
      <c r="G8287" s="95" t="s">
        <v>246</v>
      </c>
      <c r="H8287" s="69"/>
      <c r="I8287" s="208"/>
      <c r="J8287" s="76"/>
      <c r="K8287" s="88"/>
      <c r="N8287" s="18"/>
      <c r="P8287" s="4">
        <v>166.0</v>
      </c>
      <c r="Q8287" s="4"/>
      <c r="R8287" s="4"/>
      <c r="S8287" s="21"/>
      <c r="T8287" s="21"/>
      <c r="V8287" s="89"/>
      <c r="Z8287" s="73"/>
      <c r="AA8287" s="73">
        <v>14.999508535106969</v>
      </c>
      <c r="AB8287" s="4"/>
      <c r="AC8287" s="74"/>
      <c r="AD8287" s="75"/>
      <c r="AE8287" s="75"/>
      <c r="AF8287" s="76"/>
      <c r="AJ8287" s="90"/>
      <c r="AK8287" s="18"/>
      <c r="AL8287" s="18"/>
      <c r="AT8287" s="18"/>
      <c r="AU8287" s="91"/>
    </row>
    <row r="8288" ht="12.0" customHeight="1">
      <c r="A8288" s="97">
        <v>3502043.0</v>
      </c>
      <c r="B8288" s="92" t="s">
        <v>8008</v>
      </c>
      <c r="C8288" s="93"/>
      <c r="D8288" s="82">
        <v>333.04</v>
      </c>
      <c r="E8288" s="83" t="s">
        <v>372</v>
      </c>
      <c r="F8288" s="127">
        <f t="shared" si="694"/>
        <v>406.3088</v>
      </c>
      <c r="G8288" s="95" t="s">
        <v>246</v>
      </c>
      <c r="H8288" s="69"/>
      <c r="I8288" s="208"/>
      <c r="J8288" s="76"/>
      <c r="K8288" s="88"/>
      <c r="N8288" s="18"/>
      <c r="P8288" s="4">
        <v>166.0</v>
      </c>
      <c r="Q8288" s="4"/>
      <c r="R8288" s="4"/>
      <c r="S8288" s="21"/>
      <c r="T8288" s="21"/>
      <c r="V8288" s="89"/>
      <c r="Z8288" s="73"/>
      <c r="AA8288" s="73">
        <v>0.0</v>
      </c>
      <c r="AB8288" s="4"/>
      <c r="AC8288" s="74"/>
      <c r="AD8288" s="75"/>
      <c r="AE8288" s="75"/>
      <c r="AF8288" s="76"/>
      <c r="AJ8288" s="90"/>
      <c r="AK8288" s="18"/>
      <c r="AL8288" s="18"/>
      <c r="AM8288" s="209"/>
      <c r="AT8288" s="18"/>
      <c r="AU8288" s="91"/>
    </row>
    <row r="8289" ht="12.0" customHeight="1">
      <c r="A8289" s="97">
        <v>3502041.0</v>
      </c>
      <c r="B8289" s="92" t="s">
        <v>8009</v>
      </c>
      <c r="C8289" s="93"/>
      <c r="D8289" s="82">
        <v>437.13</v>
      </c>
      <c r="E8289" s="94"/>
      <c r="F8289" s="84">
        <f t="shared" si="694"/>
        <v>533.2986</v>
      </c>
      <c r="G8289" s="95" t="s">
        <v>246</v>
      </c>
      <c r="H8289" s="69"/>
      <c r="I8289" s="208"/>
      <c r="J8289" s="76"/>
      <c r="K8289" s="88"/>
      <c r="N8289" s="18"/>
      <c r="P8289" s="4">
        <v>166.0</v>
      </c>
      <c r="Q8289" s="4"/>
      <c r="R8289" s="4"/>
      <c r="S8289" s="21"/>
      <c r="T8289" s="21"/>
      <c r="V8289" s="89"/>
      <c r="Z8289" s="73"/>
      <c r="AA8289" s="73">
        <v>14.999508535106969</v>
      </c>
      <c r="AB8289" s="4"/>
      <c r="AC8289" s="74"/>
      <c r="AD8289" s="75"/>
      <c r="AE8289" s="75"/>
      <c r="AF8289" s="76"/>
      <c r="AJ8289" s="90"/>
      <c r="AK8289" s="18"/>
      <c r="AL8289" s="18"/>
      <c r="AT8289" s="18"/>
      <c r="AU8289" s="91"/>
    </row>
    <row r="8290" ht="12.0" customHeight="1">
      <c r="A8290" s="97">
        <v>3501061.0</v>
      </c>
      <c r="B8290" s="92" t="s">
        <v>8010</v>
      </c>
      <c r="C8290" s="93"/>
      <c r="D8290" s="82">
        <v>390.13</v>
      </c>
      <c r="E8290" s="94"/>
      <c r="F8290" s="127">
        <f t="shared" si="694"/>
        <v>475.9586</v>
      </c>
      <c r="G8290" s="95" t="s">
        <v>246</v>
      </c>
      <c r="H8290" s="69"/>
      <c r="I8290" s="208"/>
      <c r="J8290" s="76"/>
      <c r="K8290" s="88"/>
      <c r="N8290" s="18"/>
      <c r="P8290" s="4">
        <v>166.0</v>
      </c>
      <c r="Q8290" s="4"/>
      <c r="R8290" s="4"/>
      <c r="S8290" s="21"/>
      <c r="T8290" s="21"/>
      <c r="V8290" s="89"/>
      <c r="Z8290" s="73"/>
      <c r="AA8290" s="73">
        <v>0.0</v>
      </c>
      <c r="AB8290" s="4"/>
      <c r="AC8290" s="74"/>
      <c r="AD8290" s="75"/>
      <c r="AE8290" s="75"/>
      <c r="AF8290" s="76"/>
      <c r="AJ8290" s="90"/>
      <c r="AK8290" s="18"/>
      <c r="AL8290" s="18"/>
      <c r="AM8290" s="209"/>
      <c r="AT8290" s="18"/>
      <c r="AU8290" s="91"/>
    </row>
    <row r="8291" ht="12.0" customHeight="1">
      <c r="A8291" s="97">
        <v>3501062.0</v>
      </c>
      <c r="B8291" s="92" t="s">
        <v>8011</v>
      </c>
      <c r="C8291" s="93"/>
      <c r="D8291" s="82">
        <v>390.13</v>
      </c>
      <c r="E8291" s="94"/>
      <c r="F8291" s="127">
        <f t="shared" si="694"/>
        <v>475.9586</v>
      </c>
      <c r="G8291" s="95" t="s">
        <v>246</v>
      </c>
      <c r="H8291" s="69"/>
      <c r="I8291" s="208"/>
      <c r="J8291" s="76"/>
      <c r="K8291" s="88"/>
      <c r="N8291" s="18"/>
      <c r="P8291" s="4">
        <v>166.0</v>
      </c>
      <c r="Q8291" s="4"/>
      <c r="R8291" s="4"/>
      <c r="S8291" s="21"/>
      <c r="T8291" s="21"/>
      <c r="V8291" s="89"/>
      <c r="Z8291" s="73"/>
      <c r="AA8291" s="73">
        <v>0.0</v>
      </c>
      <c r="AB8291" s="4"/>
      <c r="AC8291" s="74"/>
      <c r="AD8291" s="75"/>
      <c r="AE8291" s="75"/>
      <c r="AF8291" s="76"/>
      <c r="AJ8291" s="90"/>
      <c r="AK8291" s="18"/>
      <c r="AL8291" s="18"/>
      <c r="AM8291" s="209"/>
      <c r="AT8291" s="18"/>
      <c r="AU8291" s="91"/>
    </row>
    <row r="8292" ht="12.0" customHeight="1">
      <c r="A8292" s="97">
        <v>3501063.0</v>
      </c>
      <c r="B8292" s="92" t="s">
        <v>8012</v>
      </c>
      <c r="C8292" s="93"/>
      <c r="D8292" s="82">
        <v>390.13</v>
      </c>
      <c r="E8292" s="94"/>
      <c r="F8292" s="127">
        <f t="shared" si="694"/>
        <v>475.9586</v>
      </c>
      <c r="G8292" s="95" t="s">
        <v>246</v>
      </c>
      <c r="H8292" s="69"/>
      <c r="I8292" s="208"/>
      <c r="J8292" s="76"/>
      <c r="K8292" s="88"/>
      <c r="N8292" s="18"/>
      <c r="P8292" s="4">
        <v>166.0</v>
      </c>
      <c r="Q8292" s="4"/>
      <c r="R8292" s="4"/>
      <c r="S8292" s="21"/>
      <c r="T8292" s="21"/>
      <c r="V8292" s="89"/>
      <c r="Z8292" s="73"/>
      <c r="AA8292" s="73">
        <v>0.0</v>
      </c>
      <c r="AB8292" s="4"/>
      <c r="AC8292" s="74"/>
      <c r="AD8292" s="75"/>
      <c r="AE8292" s="75"/>
      <c r="AF8292" s="76"/>
      <c r="AJ8292" s="90"/>
      <c r="AK8292" s="18"/>
      <c r="AL8292" s="18"/>
      <c r="AM8292" s="209"/>
      <c r="AT8292" s="18"/>
      <c r="AU8292" s="91"/>
    </row>
    <row r="8293" ht="12.0" customHeight="1">
      <c r="A8293" s="97">
        <v>3501064.0</v>
      </c>
      <c r="B8293" s="92" t="s">
        <v>8013</v>
      </c>
      <c r="C8293" s="93"/>
      <c r="D8293" s="82">
        <v>390.13</v>
      </c>
      <c r="E8293" s="94"/>
      <c r="F8293" s="127">
        <f t="shared" si="694"/>
        <v>475.9586</v>
      </c>
      <c r="G8293" s="95" t="s">
        <v>246</v>
      </c>
      <c r="H8293" s="69"/>
      <c r="I8293" s="208"/>
      <c r="J8293" s="76"/>
      <c r="K8293" s="88"/>
      <c r="N8293" s="18"/>
      <c r="P8293" s="4">
        <v>166.0</v>
      </c>
      <c r="Q8293" s="4"/>
      <c r="R8293" s="4"/>
      <c r="S8293" s="21"/>
      <c r="T8293" s="21"/>
      <c r="V8293" s="89"/>
      <c r="Z8293" s="73"/>
      <c r="AA8293" s="73">
        <v>0.0</v>
      </c>
      <c r="AB8293" s="4"/>
      <c r="AC8293" s="74"/>
      <c r="AD8293" s="75"/>
      <c r="AE8293" s="75"/>
      <c r="AF8293" s="76"/>
      <c r="AJ8293" s="90"/>
      <c r="AK8293" s="18"/>
      <c r="AL8293" s="18"/>
      <c r="AM8293" s="209"/>
      <c r="AT8293" s="18"/>
      <c r="AU8293" s="91"/>
    </row>
    <row r="8294" ht="12.0" customHeight="1">
      <c r="A8294" s="97">
        <v>3501065.0</v>
      </c>
      <c r="B8294" s="92" t="s">
        <v>8232</v>
      </c>
      <c r="C8294" s="93"/>
      <c r="D8294" s="82">
        <v>390.13</v>
      </c>
      <c r="E8294" s="83" t="s">
        <v>245</v>
      </c>
      <c r="F8294" s="127">
        <f t="shared" si="694"/>
        <v>475.9586</v>
      </c>
      <c r="G8294" s="95" t="s">
        <v>246</v>
      </c>
      <c r="H8294" s="69"/>
      <c r="I8294" s="208"/>
      <c r="J8294" s="76"/>
      <c r="K8294" s="88"/>
      <c r="N8294" s="18"/>
      <c r="P8294" s="4">
        <v>166.0</v>
      </c>
      <c r="Q8294" s="4"/>
      <c r="R8294" s="4"/>
      <c r="S8294" s="21"/>
      <c r="T8294" s="21"/>
      <c r="V8294" s="89"/>
      <c r="Z8294" s="73"/>
      <c r="AA8294" s="73">
        <v>0.0</v>
      </c>
      <c r="AB8294" s="4"/>
      <c r="AC8294" s="74"/>
      <c r="AD8294" s="75"/>
      <c r="AE8294" s="75"/>
      <c r="AF8294" s="76"/>
      <c r="AJ8294" s="90"/>
      <c r="AK8294" s="18"/>
      <c r="AL8294" s="18"/>
      <c r="AM8294" s="209"/>
      <c r="AT8294" s="18"/>
      <c r="AU8294" s="91"/>
    </row>
    <row r="8295" ht="12.0" customHeight="1">
      <c r="A8295" s="97">
        <v>3501066.0</v>
      </c>
      <c r="B8295" s="92" t="s">
        <v>8014</v>
      </c>
      <c r="C8295" s="93"/>
      <c r="D8295" s="82">
        <v>390.13</v>
      </c>
      <c r="E8295" s="94"/>
      <c r="F8295" s="127">
        <f t="shared" si="694"/>
        <v>475.9586</v>
      </c>
      <c r="G8295" s="95" t="s">
        <v>246</v>
      </c>
      <c r="H8295" s="69"/>
      <c r="I8295" s="208"/>
      <c r="J8295" s="76"/>
      <c r="K8295" s="88"/>
      <c r="N8295" s="18"/>
      <c r="P8295" s="4">
        <v>166.0</v>
      </c>
      <c r="Q8295" s="4"/>
      <c r="R8295" s="4"/>
      <c r="S8295" s="21"/>
      <c r="T8295" s="21"/>
      <c r="V8295" s="89"/>
      <c r="Z8295" s="73"/>
      <c r="AA8295" s="73">
        <v>0.0</v>
      </c>
      <c r="AB8295" s="4"/>
      <c r="AC8295" s="74"/>
      <c r="AD8295" s="75"/>
      <c r="AE8295" s="75"/>
      <c r="AF8295" s="76"/>
      <c r="AJ8295" s="90"/>
      <c r="AK8295" s="18"/>
      <c r="AL8295" s="18"/>
      <c r="AM8295" s="209"/>
      <c r="AT8295" s="18"/>
      <c r="AU8295" s="91"/>
    </row>
    <row r="8296" ht="12.0" customHeight="1">
      <c r="A8296" s="97">
        <v>3501067.0</v>
      </c>
      <c r="B8296" s="92" t="s">
        <v>8015</v>
      </c>
      <c r="C8296" s="93"/>
      <c r="D8296" s="82">
        <v>390.13</v>
      </c>
      <c r="E8296" s="94"/>
      <c r="F8296" s="127">
        <f t="shared" si="694"/>
        <v>475.9586</v>
      </c>
      <c r="G8296" s="95" t="s">
        <v>246</v>
      </c>
      <c r="H8296" s="69"/>
      <c r="I8296" s="208"/>
      <c r="J8296" s="76"/>
      <c r="K8296" s="88"/>
      <c r="N8296" s="18"/>
      <c r="P8296" s="4">
        <v>166.0</v>
      </c>
      <c r="Q8296" s="4"/>
      <c r="R8296" s="4"/>
      <c r="S8296" s="21"/>
      <c r="T8296" s="21"/>
      <c r="V8296" s="89"/>
      <c r="Z8296" s="73"/>
      <c r="AA8296" s="73">
        <v>0.0</v>
      </c>
      <c r="AB8296" s="4"/>
      <c r="AC8296" s="74"/>
      <c r="AD8296" s="75"/>
      <c r="AE8296" s="75"/>
      <c r="AF8296" s="76"/>
      <c r="AJ8296" s="90"/>
      <c r="AK8296" s="18"/>
      <c r="AL8296" s="18"/>
      <c r="AM8296" s="209"/>
      <c r="AT8296" s="18"/>
      <c r="AU8296" s="91"/>
    </row>
    <row r="8297" ht="12.0" customHeight="1">
      <c r="A8297" s="97">
        <v>3501068.0</v>
      </c>
      <c r="B8297" s="92" t="s">
        <v>8016</v>
      </c>
      <c r="C8297" s="93"/>
      <c r="D8297" s="82">
        <v>390.13</v>
      </c>
      <c r="E8297" s="94"/>
      <c r="F8297" s="127">
        <f t="shared" si="694"/>
        <v>475.9586</v>
      </c>
      <c r="G8297" s="95" t="s">
        <v>246</v>
      </c>
      <c r="H8297" s="69"/>
      <c r="I8297" s="208"/>
      <c r="J8297" s="76"/>
      <c r="K8297" s="88"/>
      <c r="N8297" s="18"/>
      <c r="P8297" s="4">
        <v>166.0</v>
      </c>
      <c r="Q8297" s="4"/>
      <c r="R8297" s="4"/>
      <c r="S8297" s="21"/>
      <c r="T8297" s="21"/>
      <c r="V8297" s="89"/>
      <c r="Z8297" s="73"/>
      <c r="AA8297" s="73">
        <v>0.0</v>
      </c>
      <c r="AB8297" s="4"/>
      <c r="AC8297" s="74"/>
      <c r="AD8297" s="75"/>
      <c r="AE8297" s="75"/>
      <c r="AF8297" s="76"/>
      <c r="AJ8297" s="90"/>
      <c r="AK8297" s="18"/>
      <c r="AL8297" s="18"/>
      <c r="AM8297" s="209"/>
      <c r="AT8297" s="18"/>
      <c r="AU8297" s="91"/>
    </row>
    <row r="8298" ht="12.0" customHeight="1">
      <c r="A8298" s="97">
        <v>3501069.0</v>
      </c>
      <c r="B8298" s="92" t="s">
        <v>8017</v>
      </c>
      <c r="C8298" s="93"/>
      <c r="D8298" s="82">
        <v>390.13</v>
      </c>
      <c r="E8298" s="94"/>
      <c r="F8298" s="127">
        <f t="shared" si="694"/>
        <v>475.9586</v>
      </c>
      <c r="G8298" s="95" t="s">
        <v>246</v>
      </c>
      <c r="H8298" s="69"/>
      <c r="I8298" s="208"/>
      <c r="J8298" s="76"/>
      <c r="K8298" s="88"/>
      <c r="N8298" s="18"/>
      <c r="P8298" s="4">
        <v>166.0</v>
      </c>
      <c r="Q8298" s="4"/>
      <c r="R8298" s="4"/>
      <c r="S8298" s="21"/>
      <c r="T8298" s="21"/>
      <c r="V8298" s="89"/>
      <c r="Z8298" s="73"/>
      <c r="AA8298" s="73">
        <v>0.0</v>
      </c>
      <c r="AB8298" s="4"/>
      <c r="AC8298" s="74"/>
      <c r="AD8298" s="75"/>
      <c r="AE8298" s="75"/>
      <c r="AF8298" s="76"/>
      <c r="AJ8298" s="90"/>
      <c r="AK8298" s="18"/>
      <c r="AL8298" s="18"/>
      <c r="AM8298" s="209"/>
      <c r="AT8298" s="18"/>
      <c r="AU8298" s="91"/>
    </row>
    <row r="8299" ht="12.0" customHeight="1">
      <c r="A8299" s="97">
        <v>3503067.0</v>
      </c>
      <c r="B8299" s="92" t="s">
        <v>8018</v>
      </c>
      <c r="C8299" s="93"/>
      <c r="D8299" s="82">
        <v>283.45</v>
      </c>
      <c r="E8299" s="83" t="s">
        <v>245</v>
      </c>
      <c r="F8299" s="127">
        <f t="shared" si="694"/>
        <v>345.809</v>
      </c>
      <c r="G8299" s="95" t="s">
        <v>246</v>
      </c>
      <c r="H8299" s="69"/>
      <c r="I8299" s="208"/>
      <c r="J8299" s="76"/>
      <c r="K8299" s="88"/>
      <c r="N8299" s="18"/>
      <c r="P8299" s="4">
        <v>166.0</v>
      </c>
      <c r="Q8299" s="4"/>
      <c r="R8299" s="4"/>
      <c r="S8299" s="21"/>
      <c r="T8299" s="21"/>
      <c r="V8299" s="89"/>
      <c r="Z8299" s="73"/>
      <c r="AA8299" s="73">
        <v>0.0</v>
      </c>
      <c r="AB8299" s="4"/>
      <c r="AC8299" s="74"/>
      <c r="AD8299" s="75"/>
      <c r="AE8299" s="75"/>
      <c r="AF8299" s="76"/>
      <c r="AJ8299" s="90"/>
      <c r="AK8299" s="18"/>
      <c r="AL8299" s="18"/>
      <c r="AM8299" s="209"/>
      <c r="AT8299" s="18"/>
      <c r="AU8299" s="91"/>
    </row>
    <row r="8300" ht="12.0" customHeight="1">
      <c r="A8300" s="97">
        <v>3503068.0</v>
      </c>
      <c r="B8300" s="92" t="s">
        <v>8019</v>
      </c>
      <c r="C8300" s="93"/>
      <c r="D8300" s="82">
        <v>283.45</v>
      </c>
      <c r="E8300" s="83" t="s">
        <v>245</v>
      </c>
      <c r="F8300" s="127">
        <f t="shared" si="694"/>
        <v>345.809</v>
      </c>
      <c r="G8300" s="95" t="s">
        <v>246</v>
      </c>
      <c r="H8300" s="69"/>
      <c r="I8300" s="208"/>
      <c r="J8300" s="76"/>
      <c r="K8300" s="88"/>
      <c r="N8300" s="18"/>
      <c r="P8300" s="4">
        <v>166.0</v>
      </c>
      <c r="Q8300" s="4"/>
      <c r="R8300" s="4"/>
      <c r="S8300" s="21"/>
      <c r="T8300" s="21"/>
      <c r="V8300" s="89"/>
      <c r="Z8300" s="73"/>
      <c r="AA8300" s="73">
        <v>0.0</v>
      </c>
      <c r="AB8300" s="4"/>
      <c r="AC8300" s="74"/>
      <c r="AD8300" s="75"/>
      <c r="AE8300" s="75"/>
      <c r="AF8300" s="76"/>
      <c r="AJ8300" s="90"/>
      <c r="AK8300" s="18"/>
      <c r="AL8300" s="18"/>
      <c r="AM8300" s="209"/>
      <c r="AT8300" s="18"/>
      <c r="AU8300" s="91"/>
    </row>
    <row r="8301" ht="12.0" customHeight="1">
      <c r="A8301" s="97">
        <v>2701041.0</v>
      </c>
      <c r="B8301" s="92" t="s">
        <v>8077</v>
      </c>
      <c r="C8301" s="93"/>
      <c r="D8301" s="82">
        <v>268.62</v>
      </c>
      <c r="E8301" s="94"/>
      <c r="F8301" s="84">
        <f t="shared" si="694"/>
        <v>327.7164</v>
      </c>
      <c r="G8301" s="95" t="s">
        <v>246</v>
      </c>
      <c r="H8301" s="69"/>
      <c r="I8301" s="208"/>
      <c r="J8301" s="76"/>
      <c r="K8301" s="88"/>
      <c r="N8301" s="18"/>
      <c r="P8301" s="4">
        <v>166.0</v>
      </c>
      <c r="Q8301" s="4"/>
      <c r="R8301" s="4"/>
      <c r="S8301" s="21"/>
      <c r="T8301" s="21"/>
      <c r="V8301" s="89"/>
      <c r="Z8301" s="73"/>
      <c r="AA8301" s="73">
        <v>0.0</v>
      </c>
      <c r="AB8301" s="4"/>
      <c r="AC8301" s="74"/>
      <c r="AD8301" s="75"/>
      <c r="AE8301" s="75"/>
      <c r="AF8301" s="76"/>
      <c r="AJ8301" s="90"/>
      <c r="AK8301" s="18"/>
      <c r="AL8301" s="18"/>
      <c r="AT8301" s="18"/>
      <c r="AU8301" s="91"/>
    </row>
    <row r="8302" ht="12.0" customHeight="1">
      <c r="A8302" s="97">
        <v>2701053.0</v>
      </c>
      <c r="B8302" s="92" t="s">
        <v>8078</v>
      </c>
      <c r="C8302" s="93"/>
      <c r="D8302" s="82">
        <v>268.62</v>
      </c>
      <c r="E8302" s="94"/>
      <c r="F8302" s="84">
        <f t="shared" si="694"/>
        <v>327.7164</v>
      </c>
      <c r="G8302" s="95" t="s">
        <v>246</v>
      </c>
      <c r="H8302" s="69"/>
      <c r="I8302" s="208"/>
      <c r="J8302" s="76"/>
      <c r="K8302" s="88"/>
      <c r="N8302" s="18"/>
      <c r="P8302" s="4">
        <v>166.0</v>
      </c>
      <c r="Q8302" s="4"/>
      <c r="R8302" s="4"/>
      <c r="S8302" s="21"/>
      <c r="T8302" s="21"/>
      <c r="V8302" s="89"/>
      <c r="Z8302" s="73"/>
      <c r="AA8302" s="73">
        <v>0.0</v>
      </c>
      <c r="AB8302" s="4"/>
      <c r="AC8302" s="74"/>
      <c r="AD8302" s="75"/>
      <c r="AE8302" s="75"/>
      <c r="AF8302" s="76"/>
      <c r="AJ8302" s="90"/>
      <c r="AK8302" s="18"/>
      <c r="AL8302" s="18"/>
      <c r="AT8302" s="18"/>
      <c r="AU8302" s="91"/>
    </row>
    <row r="8303" ht="12.0" customHeight="1">
      <c r="A8303" s="97">
        <v>2701017.0</v>
      </c>
      <c r="B8303" s="92" t="s">
        <v>8079</v>
      </c>
      <c r="C8303" s="93"/>
      <c r="D8303" s="82">
        <v>268.62</v>
      </c>
      <c r="E8303" s="94"/>
      <c r="F8303" s="84">
        <f t="shared" si="694"/>
        <v>327.7164</v>
      </c>
      <c r="G8303" s="95" t="s">
        <v>246</v>
      </c>
      <c r="H8303" s="69"/>
      <c r="I8303" s="208"/>
      <c r="J8303" s="76"/>
      <c r="K8303" s="88"/>
      <c r="N8303" s="18"/>
      <c r="P8303" s="4">
        <v>166.0</v>
      </c>
      <c r="Q8303" s="4"/>
      <c r="R8303" s="4"/>
      <c r="S8303" s="21"/>
      <c r="T8303" s="21"/>
      <c r="V8303" s="89"/>
      <c r="Z8303" s="73"/>
      <c r="AA8303" s="73">
        <v>0.0</v>
      </c>
      <c r="AB8303" s="4"/>
      <c r="AC8303" s="74"/>
      <c r="AD8303" s="75"/>
      <c r="AE8303" s="75"/>
      <c r="AF8303" s="76"/>
      <c r="AJ8303" s="90"/>
      <c r="AK8303" s="18"/>
      <c r="AL8303" s="18"/>
      <c r="AT8303" s="18"/>
      <c r="AU8303" s="91"/>
    </row>
    <row r="8304" ht="12.0" customHeight="1">
      <c r="A8304" s="97">
        <v>3502037.0</v>
      </c>
      <c r="B8304" s="92" t="s">
        <v>8081</v>
      </c>
      <c r="C8304" s="93"/>
      <c r="D8304" s="82">
        <v>557.21</v>
      </c>
      <c r="E8304" s="94"/>
      <c r="F8304" s="84">
        <f t="shared" si="694"/>
        <v>679.7962</v>
      </c>
      <c r="G8304" s="95" t="s">
        <v>246</v>
      </c>
      <c r="H8304" s="69"/>
      <c r="I8304" s="208"/>
      <c r="J8304" s="76"/>
      <c r="K8304" s="88"/>
      <c r="N8304" s="18"/>
      <c r="P8304" s="4">
        <v>166.0</v>
      </c>
      <c r="Q8304" s="4"/>
      <c r="R8304" s="4"/>
      <c r="S8304" s="21"/>
      <c r="T8304" s="21"/>
      <c r="V8304" s="89"/>
      <c r="Z8304" s="73"/>
      <c r="AA8304" s="73">
        <v>15.000257029764043</v>
      </c>
      <c r="AB8304" s="4"/>
      <c r="AC8304" s="74"/>
      <c r="AD8304" s="75"/>
      <c r="AE8304" s="75"/>
      <c r="AF8304" s="76"/>
      <c r="AJ8304" s="90"/>
      <c r="AK8304" s="18"/>
      <c r="AL8304" s="18"/>
      <c r="AT8304" s="18"/>
      <c r="AU8304" s="91"/>
    </row>
    <row r="8305" ht="12.0" customHeight="1">
      <c r="A8305" s="97">
        <v>3502038.0</v>
      </c>
      <c r="B8305" s="92" t="s">
        <v>8080</v>
      </c>
      <c r="C8305" s="93"/>
      <c r="D8305" s="82">
        <v>557.21</v>
      </c>
      <c r="E8305" s="94"/>
      <c r="F8305" s="84">
        <f t="shared" si="694"/>
        <v>679.7962</v>
      </c>
      <c r="G8305" s="95" t="s">
        <v>246</v>
      </c>
      <c r="H8305" s="69"/>
      <c r="I8305" s="208"/>
      <c r="J8305" s="76"/>
      <c r="K8305" s="88"/>
      <c r="N8305" s="18"/>
      <c r="P8305" s="4">
        <v>166.0</v>
      </c>
      <c r="Q8305" s="4"/>
      <c r="R8305" s="4"/>
      <c r="S8305" s="21"/>
      <c r="T8305" s="21"/>
      <c r="V8305" s="89"/>
      <c r="Z8305" s="73"/>
      <c r="AA8305" s="73">
        <v>15.000257029764043</v>
      </c>
      <c r="AB8305" s="4"/>
      <c r="AC8305" s="74"/>
      <c r="AD8305" s="75"/>
      <c r="AE8305" s="75"/>
      <c r="AF8305" s="76"/>
      <c r="AJ8305" s="90"/>
      <c r="AK8305" s="18"/>
      <c r="AL8305" s="18"/>
      <c r="AT8305" s="18"/>
      <c r="AU8305" s="91"/>
    </row>
    <row r="8306" ht="12.0" customHeight="1">
      <c r="A8306" s="97">
        <v>3501059.0</v>
      </c>
      <c r="B8306" s="92" t="s">
        <v>8082</v>
      </c>
      <c r="C8306" s="93"/>
      <c r="D8306" s="82">
        <v>389.63</v>
      </c>
      <c r="E8306" s="83" t="s">
        <v>372</v>
      </c>
      <c r="F8306" s="127">
        <f t="shared" si="694"/>
        <v>475.3486</v>
      </c>
      <c r="G8306" s="95" t="s">
        <v>246</v>
      </c>
      <c r="H8306" s="69"/>
      <c r="I8306" s="208"/>
      <c r="J8306" s="76"/>
      <c r="K8306" s="88"/>
      <c r="N8306" s="18"/>
      <c r="P8306" s="4">
        <v>166.0</v>
      </c>
      <c r="Q8306" s="4"/>
      <c r="R8306" s="4"/>
      <c r="S8306" s="21"/>
      <c r="T8306" s="21"/>
      <c r="V8306" s="89"/>
      <c r="Z8306" s="73"/>
      <c r="AA8306" s="73">
        <v>0.0</v>
      </c>
      <c r="AB8306" s="4"/>
      <c r="AC8306" s="74"/>
      <c r="AD8306" s="75"/>
      <c r="AE8306" s="75"/>
      <c r="AF8306" s="76"/>
      <c r="AJ8306" s="90"/>
      <c r="AK8306" s="18"/>
      <c r="AL8306" s="18"/>
      <c r="AM8306" s="209"/>
      <c r="AT8306" s="18"/>
      <c r="AU8306" s="91"/>
    </row>
    <row r="8307" ht="12.0" customHeight="1">
      <c r="A8307" s="97">
        <v>3501060.0</v>
      </c>
      <c r="B8307" s="92" t="s">
        <v>8083</v>
      </c>
      <c r="C8307" s="93"/>
      <c r="D8307" s="82">
        <v>389.63</v>
      </c>
      <c r="E8307" s="94"/>
      <c r="F8307" s="127">
        <f t="shared" si="694"/>
        <v>475.3486</v>
      </c>
      <c r="G8307" s="95" t="s">
        <v>246</v>
      </c>
      <c r="H8307" s="69"/>
      <c r="I8307" s="208"/>
      <c r="J8307" s="76"/>
      <c r="K8307" s="88"/>
      <c r="N8307" s="18"/>
      <c r="P8307" s="4">
        <v>166.0</v>
      </c>
      <c r="Q8307" s="4"/>
      <c r="R8307" s="4"/>
      <c r="S8307" s="21"/>
      <c r="T8307" s="21"/>
      <c r="V8307" s="89"/>
      <c r="Z8307" s="73"/>
      <c r="AA8307" s="73">
        <v>0.0</v>
      </c>
      <c r="AB8307" s="4"/>
      <c r="AC8307" s="74"/>
      <c r="AD8307" s="75"/>
      <c r="AE8307" s="75"/>
      <c r="AF8307" s="76"/>
      <c r="AJ8307" s="90"/>
      <c r="AK8307" s="18"/>
      <c r="AL8307" s="18"/>
      <c r="AM8307" s="209"/>
      <c r="AT8307" s="18"/>
      <c r="AU8307" s="91"/>
    </row>
    <row r="8308" ht="12.0" customHeight="1">
      <c r="A8308" s="97">
        <v>3503066.0</v>
      </c>
      <c r="B8308" s="92" t="s">
        <v>8084</v>
      </c>
      <c r="C8308" s="93"/>
      <c r="D8308" s="82">
        <v>418.66</v>
      </c>
      <c r="E8308" s="83" t="s">
        <v>245</v>
      </c>
      <c r="F8308" s="127">
        <f t="shared" si="694"/>
        <v>510.7652</v>
      </c>
      <c r="G8308" s="95" t="s">
        <v>246</v>
      </c>
      <c r="H8308" s="69"/>
      <c r="I8308" s="208"/>
      <c r="J8308" s="76"/>
      <c r="K8308" s="88"/>
      <c r="N8308" s="18"/>
      <c r="P8308" s="4">
        <v>166.0</v>
      </c>
      <c r="Q8308" s="4"/>
      <c r="R8308" s="4"/>
      <c r="S8308" s="21"/>
      <c r="T8308" s="21"/>
      <c r="V8308" s="89"/>
      <c r="Z8308" s="73"/>
      <c r="AA8308" s="73">
        <v>0.0</v>
      </c>
      <c r="AB8308" s="4"/>
      <c r="AC8308" s="74"/>
      <c r="AD8308" s="75"/>
      <c r="AE8308" s="75"/>
      <c r="AF8308" s="76"/>
      <c r="AJ8308" s="90"/>
      <c r="AK8308" s="18"/>
      <c r="AL8308" s="18"/>
      <c r="AM8308" s="209"/>
      <c r="AT8308" s="18"/>
      <c r="AU8308" s="91"/>
    </row>
    <row r="8309" ht="12.0" customHeight="1">
      <c r="A8309" s="97">
        <v>3502013.0</v>
      </c>
      <c r="B8309" s="92" t="s">
        <v>7933</v>
      </c>
      <c r="C8309" s="93"/>
      <c r="D8309" s="82">
        <v>489.95</v>
      </c>
      <c r="E8309" s="94"/>
      <c r="F8309" s="84">
        <f t="shared" si="694"/>
        <v>597.739</v>
      </c>
      <c r="G8309" s="95" t="s">
        <v>246</v>
      </c>
      <c r="H8309" s="69"/>
      <c r="I8309" s="208"/>
      <c r="J8309" s="76"/>
      <c r="K8309" s="88"/>
      <c r="N8309" s="18"/>
      <c r="P8309" s="4">
        <v>166.0</v>
      </c>
      <c r="Q8309" s="4"/>
      <c r="R8309" s="4"/>
      <c r="S8309" s="21"/>
      <c r="T8309" s="21"/>
      <c r="V8309" s="89"/>
      <c r="Z8309" s="73"/>
      <c r="AA8309" s="73">
        <v>14.998538439052908</v>
      </c>
      <c r="AB8309" s="4"/>
      <c r="AC8309" s="74"/>
      <c r="AD8309" s="75"/>
      <c r="AE8309" s="75"/>
      <c r="AF8309" s="76"/>
      <c r="AJ8309" s="90"/>
      <c r="AK8309" s="18"/>
      <c r="AL8309" s="18"/>
      <c r="AT8309" s="18"/>
      <c r="AU8309" s="91"/>
    </row>
    <row r="8310" ht="12.0" customHeight="1">
      <c r="A8310" s="97">
        <v>3502014.0</v>
      </c>
      <c r="B8310" s="92" t="s">
        <v>7934</v>
      </c>
      <c r="C8310" s="93"/>
      <c r="D8310" s="82">
        <v>373.3</v>
      </c>
      <c r="E8310" s="94"/>
      <c r="F8310" s="127">
        <f t="shared" si="694"/>
        <v>455.426</v>
      </c>
      <c r="G8310" s="95" t="s">
        <v>246</v>
      </c>
      <c r="H8310" s="69"/>
      <c r="I8310" s="208"/>
      <c r="J8310" s="76"/>
      <c r="K8310" s="88"/>
      <c r="N8310" s="18"/>
      <c r="P8310" s="4">
        <v>166.0</v>
      </c>
      <c r="Q8310" s="4"/>
      <c r="R8310" s="4"/>
      <c r="S8310" s="21"/>
      <c r="T8310" s="21"/>
      <c r="V8310" s="89"/>
      <c r="Z8310" s="73"/>
      <c r="AA8310" s="73">
        <v>0.0</v>
      </c>
      <c r="AB8310" s="4"/>
      <c r="AC8310" s="74"/>
      <c r="AD8310" s="75"/>
      <c r="AE8310" s="75"/>
      <c r="AF8310" s="76"/>
      <c r="AJ8310" s="90"/>
      <c r="AK8310" s="18"/>
      <c r="AL8310" s="18"/>
      <c r="AM8310" s="209"/>
      <c r="AT8310" s="18"/>
      <c r="AU8310" s="91"/>
    </row>
    <row r="8311" ht="12.0" customHeight="1">
      <c r="A8311" s="97">
        <v>3502015.0</v>
      </c>
      <c r="B8311" s="92" t="s">
        <v>7935</v>
      </c>
      <c r="C8311" s="93"/>
      <c r="D8311" s="82">
        <v>489.95</v>
      </c>
      <c r="E8311" s="94"/>
      <c r="F8311" s="84">
        <f t="shared" si="694"/>
        <v>597.739</v>
      </c>
      <c r="G8311" s="95" t="s">
        <v>246</v>
      </c>
      <c r="H8311" s="69"/>
      <c r="I8311" s="208"/>
      <c r="J8311" s="76"/>
      <c r="K8311" s="88"/>
      <c r="N8311" s="18"/>
      <c r="P8311" s="4">
        <v>166.0</v>
      </c>
      <c r="Q8311" s="4"/>
      <c r="R8311" s="4"/>
      <c r="S8311" s="21"/>
      <c r="T8311" s="21"/>
      <c r="V8311" s="89"/>
      <c r="Z8311" s="73"/>
      <c r="AA8311" s="73">
        <v>14.998538439052908</v>
      </c>
      <c r="AB8311" s="4"/>
      <c r="AC8311" s="74"/>
      <c r="AD8311" s="75"/>
      <c r="AE8311" s="75"/>
      <c r="AF8311" s="76"/>
      <c r="AJ8311" s="90"/>
      <c r="AK8311" s="18"/>
      <c r="AL8311" s="18"/>
      <c r="AT8311" s="18"/>
      <c r="AU8311" s="91"/>
    </row>
    <row r="8312" ht="12.0" customHeight="1">
      <c r="A8312" s="97">
        <v>3501027.0</v>
      </c>
      <c r="B8312" s="92" t="s">
        <v>7936</v>
      </c>
      <c r="C8312" s="93"/>
      <c r="D8312" s="82">
        <v>340.54</v>
      </c>
      <c r="E8312" s="94"/>
      <c r="F8312" s="127">
        <f t="shared" si="694"/>
        <v>415.4588</v>
      </c>
      <c r="G8312" s="95" t="s">
        <v>246</v>
      </c>
      <c r="H8312" s="69"/>
      <c r="I8312" s="208"/>
      <c r="J8312" s="76"/>
      <c r="K8312" s="88"/>
      <c r="N8312" s="18"/>
      <c r="P8312" s="4">
        <v>166.0</v>
      </c>
      <c r="Q8312" s="4"/>
      <c r="R8312" s="4"/>
      <c r="S8312" s="21"/>
      <c r="T8312" s="21"/>
      <c r="V8312" s="89"/>
      <c r="Z8312" s="73"/>
      <c r="AA8312" s="73">
        <v>0.0</v>
      </c>
      <c r="AB8312" s="4"/>
      <c r="AC8312" s="74"/>
      <c r="AD8312" s="75"/>
      <c r="AE8312" s="75"/>
      <c r="AF8312" s="76"/>
      <c r="AJ8312" s="90"/>
      <c r="AK8312" s="18"/>
      <c r="AL8312" s="18"/>
      <c r="AM8312" s="209"/>
      <c r="AT8312" s="18"/>
      <c r="AU8312" s="91"/>
    </row>
    <row r="8313" ht="12.0" customHeight="1">
      <c r="A8313" s="97">
        <v>3501028.0</v>
      </c>
      <c r="B8313" s="92" t="s">
        <v>7937</v>
      </c>
      <c r="C8313" s="93"/>
      <c r="D8313" s="82">
        <v>340.54</v>
      </c>
      <c r="E8313" s="94"/>
      <c r="F8313" s="127">
        <f t="shared" si="694"/>
        <v>415.4588</v>
      </c>
      <c r="G8313" s="95" t="s">
        <v>246</v>
      </c>
      <c r="H8313" s="69"/>
      <c r="I8313" s="208"/>
      <c r="J8313" s="76"/>
      <c r="K8313" s="88"/>
      <c r="N8313" s="18"/>
      <c r="P8313" s="4">
        <v>166.0</v>
      </c>
      <c r="Q8313" s="4"/>
      <c r="R8313" s="4"/>
      <c r="S8313" s="21"/>
      <c r="T8313" s="21"/>
      <c r="V8313" s="89"/>
      <c r="Z8313" s="73"/>
      <c r="AA8313" s="73">
        <v>0.0</v>
      </c>
      <c r="AB8313" s="4"/>
      <c r="AC8313" s="74"/>
      <c r="AD8313" s="75"/>
      <c r="AE8313" s="75"/>
      <c r="AF8313" s="76"/>
      <c r="AJ8313" s="90"/>
      <c r="AK8313" s="18"/>
      <c r="AL8313" s="18"/>
      <c r="AM8313" s="209"/>
      <c r="AT8313" s="18"/>
      <c r="AU8313" s="91"/>
    </row>
    <row r="8314" ht="12.0" customHeight="1">
      <c r="A8314" s="97">
        <v>3501029.0</v>
      </c>
      <c r="B8314" s="92" t="s">
        <v>7938</v>
      </c>
      <c r="C8314" s="93"/>
      <c r="D8314" s="82">
        <v>319.18</v>
      </c>
      <c r="E8314" s="94"/>
      <c r="F8314" s="127">
        <f t="shared" si="694"/>
        <v>389.3996</v>
      </c>
      <c r="G8314" s="95" t="s">
        <v>246</v>
      </c>
      <c r="H8314" s="69"/>
      <c r="I8314" s="208"/>
      <c r="J8314" s="76"/>
      <c r="K8314" s="88"/>
      <c r="N8314" s="18"/>
      <c r="P8314" s="4">
        <v>166.0</v>
      </c>
      <c r="Q8314" s="4"/>
      <c r="R8314" s="4"/>
      <c r="S8314" s="21"/>
      <c r="T8314" s="21"/>
      <c r="V8314" s="89"/>
      <c r="Z8314" s="73"/>
      <c r="AA8314" s="73">
        <v>0.0</v>
      </c>
      <c r="AB8314" s="4"/>
      <c r="AC8314" s="74"/>
      <c r="AD8314" s="75"/>
      <c r="AE8314" s="75"/>
      <c r="AF8314" s="76"/>
      <c r="AJ8314" s="90"/>
      <c r="AK8314" s="18"/>
      <c r="AL8314" s="18"/>
      <c r="AM8314" s="209"/>
      <c r="AT8314" s="18"/>
      <c r="AU8314" s="91"/>
    </row>
    <row r="8315" ht="12.0" customHeight="1">
      <c r="A8315" s="97">
        <v>3501030.0</v>
      </c>
      <c r="B8315" s="92" t="s">
        <v>7939</v>
      </c>
      <c r="C8315" s="93"/>
      <c r="D8315" s="82">
        <v>319.18</v>
      </c>
      <c r="E8315" s="94"/>
      <c r="F8315" s="127">
        <f t="shared" si="694"/>
        <v>389.3996</v>
      </c>
      <c r="G8315" s="95" t="s">
        <v>246</v>
      </c>
      <c r="H8315" s="69"/>
      <c r="I8315" s="208"/>
      <c r="J8315" s="76"/>
      <c r="K8315" s="88"/>
      <c r="N8315" s="18"/>
      <c r="P8315" s="4">
        <v>166.0</v>
      </c>
      <c r="Q8315" s="4"/>
      <c r="R8315" s="4"/>
      <c r="S8315" s="21"/>
      <c r="T8315" s="21"/>
      <c r="V8315" s="89"/>
      <c r="Z8315" s="73"/>
      <c r="AA8315" s="73">
        <v>0.0</v>
      </c>
      <c r="AB8315" s="4"/>
      <c r="AC8315" s="74"/>
      <c r="AD8315" s="75"/>
      <c r="AE8315" s="75"/>
      <c r="AF8315" s="76"/>
      <c r="AJ8315" s="90"/>
      <c r="AK8315" s="18"/>
      <c r="AL8315" s="18"/>
      <c r="AM8315" s="209"/>
      <c r="AT8315" s="18"/>
      <c r="AU8315" s="91"/>
    </row>
    <row r="8316" ht="12.0" customHeight="1">
      <c r="A8316" s="97">
        <v>3502019.0</v>
      </c>
      <c r="B8316" s="92" t="s">
        <v>7897</v>
      </c>
      <c r="C8316" s="93"/>
      <c r="D8316" s="82">
        <v>726.29</v>
      </c>
      <c r="E8316" s="94"/>
      <c r="F8316" s="84">
        <f t="shared" si="694"/>
        <v>886.0738</v>
      </c>
      <c r="G8316" s="95" t="s">
        <v>246</v>
      </c>
      <c r="H8316" s="69"/>
      <c r="I8316" s="208"/>
      <c r="J8316" s="76"/>
      <c r="K8316" s="88"/>
      <c r="N8316" s="18"/>
      <c r="P8316" s="4">
        <v>166.0</v>
      </c>
      <c r="Q8316" s="4"/>
      <c r="R8316" s="4"/>
      <c r="S8316" s="21"/>
      <c r="T8316" s="21"/>
      <c r="V8316" s="89"/>
      <c r="Z8316" s="73"/>
      <c r="AA8316" s="73">
        <v>15.000690185561325</v>
      </c>
      <c r="AB8316" s="4"/>
      <c r="AC8316" s="74"/>
      <c r="AD8316" s="75"/>
      <c r="AE8316" s="75"/>
      <c r="AF8316" s="76"/>
      <c r="AJ8316" s="90"/>
      <c r="AK8316" s="18"/>
      <c r="AL8316" s="18"/>
      <c r="AT8316" s="18"/>
      <c r="AU8316" s="91"/>
    </row>
    <row r="8317" ht="12.0" customHeight="1">
      <c r="A8317" s="97">
        <v>3502020.0</v>
      </c>
      <c r="B8317" s="92" t="s">
        <v>7898</v>
      </c>
      <c r="C8317" s="93"/>
      <c r="D8317" s="82">
        <v>726.29</v>
      </c>
      <c r="E8317" s="94"/>
      <c r="F8317" s="84">
        <f t="shared" si="694"/>
        <v>886.0738</v>
      </c>
      <c r="G8317" s="95" t="s">
        <v>246</v>
      </c>
      <c r="H8317" s="69"/>
      <c r="I8317" s="208"/>
      <c r="J8317" s="76"/>
      <c r="K8317" s="88"/>
      <c r="N8317" s="18"/>
      <c r="P8317" s="4">
        <v>166.0</v>
      </c>
      <c r="Q8317" s="4"/>
      <c r="R8317" s="4"/>
      <c r="S8317" s="21"/>
      <c r="T8317" s="21"/>
      <c r="V8317" s="89"/>
      <c r="Z8317" s="73"/>
      <c r="AA8317" s="73">
        <v>15.000690185561325</v>
      </c>
      <c r="AB8317" s="4"/>
      <c r="AC8317" s="74"/>
      <c r="AD8317" s="75"/>
      <c r="AE8317" s="75"/>
      <c r="AF8317" s="76"/>
      <c r="AJ8317" s="90"/>
      <c r="AK8317" s="18"/>
      <c r="AL8317" s="18"/>
      <c r="AT8317" s="18"/>
      <c r="AU8317" s="91"/>
    </row>
    <row r="8318" ht="12.0" customHeight="1">
      <c r="A8318" s="97">
        <v>3502021.0</v>
      </c>
      <c r="B8318" s="92" t="s">
        <v>7900</v>
      </c>
      <c r="C8318" s="93"/>
      <c r="D8318" s="82">
        <v>782.99</v>
      </c>
      <c r="E8318" s="94"/>
      <c r="F8318" s="84">
        <f t="shared" si="694"/>
        <v>955.2478</v>
      </c>
      <c r="G8318" s="95" t="s">
        <v>246</v>
      </c>
      <c r="H8318" s="69"/>
      <c r="I8318" s="208"/>
      <c r="J8318" s="76"/>
      <c r="K8318" s="88"/>
      <c r="N8318" s="18"/>
      <c r="P8318" s="4">
        <v>166.0</v>
      </c>
      <c r="Q8318" s="4"/>
      <c r="R8318" s="4"/>
      <c r="S8318" s="21"/>
      <c r="T8318" s="21"/>
      <c r="V8318" s="89"/>
      <c r="Z8318" s="73"/>
      <c r="AA8318" s="73">
        <v>14.999085421620634</v>
      </c>
      <c r="AB8318" s="4"/>
      <c r="AC8318" s="74"/>
      <c r="AD8318" s="75"/>
      <c r="AE8318" s="75"/>
      <c r="AF8318" s="76"/>
      <c r="AJ8318" s="90"/>
      <c r="AK8318" s="18"/>
      <c r="AL8318" s="18"/>
      <c r="AT8318" s="18"/>
      <c r="AU8318" s="91"/>
    </row>
    <row r="8319" ht="12.0" customHeight="1">
      <c r="A8319" s="97">
        <v>3502022.0</v>
      </c>
      <c r="B8319" s="92" t="s">
        <v>7901</v>
      </c>
      <c r="C8319" s="93"/>
      <c r="D8319" s="82">
        <v>782.99</v>
      </c>
      <c r="E8319" s="94"/>
      <c r="F8319" s="84">
        <f t="shared" si="694"/>
        <v>955.2478</v>
      </c>
      <c r="G8319" s="95" t="s">
        <v>246</v>
      </c>
      <c r="H8319" s="69"/>
      <c r="I8319" s="208"/>
      <c r="J8319" s="76"/>
      <c r="K8319" s="88"/>
      <c r="N8319" s="18"/>
      <c r="P8319" s="4">
        <v>166.0</v>
      </c>
      <c r="Q8319" s="4"/>
      <c r="R8319" s="4"/>
      <c r="S8319" s="21"/>
      <c r="T8319" s="21"/>
      <c r="V8319" s="89"/>
      <c r="Z8319" s="73"/>
      <c r="AA8319" s="73">
        <v>14.999085421620634</v>
      </c>
      <c r="AB8319" s="4"/>
      <c r="AC8319" s="74"/>
      <c r="AD8319" s="75"/>
      <c r="AE8319" s="75"/>
      <c r="AF8319" s="76"/>
      <c r="AJ8319" s="90"/>
      <c r="AK8319" s="18"/>
      <c r="AL8319" s="18"/>
      <c r="AT8319" s="18"/>
      <c r="AU8319" s="91"/>
    </row>
    <row r="8320" ht="12.0" customHeight="1">
      <c r="A8320" s="97">
        <v>3502001.0</v>
      </c>
      <c r="B8320" s="92" t="s">
        <v>8233</v>
      </c>
      <c r="C8320" s="93"/>
      <c r="D8320" s="82">
        <v>847.33</v>
      </c>
      <c r="E8320" s="94" t="s">
        <v>245</v>
      </c>
      <c r="F8320" s="84">
        <f t="shared" si="694"/>
        <v>1033.7426</v>
      </c>
      <c r="G8320" s="95" t="s">
        <v>246</v>
      </c>
      <c r="H8320" s="69"/>
      <c r="I8320" s="208"/>
      <c r="J8320" s="76"/>
      <c r="K8320" s="88"/>
      <c r="N8320" s="18"/>
      <c r="P8320" s="4">
        <v>166.0</v>
      </c>
      <c r="Q8320" s="4"/>
      <c r="R8320" s="4"/>
      <c r="S8320" s="21"/>
      <c r="T8320" s="21"/>
      <c r="V8320" s="89"/>
      <c r="Z8320" s="73"/>
      <c r="AA8320" s="73">
        <v>14.999239389483293</v>
      </c>
      <c r="AB8320" s="4"/>
      <c r="AC8320" s="74"/>
      <c r="AD8320" s="75"/>
      <c r="AE8320" s="75"/>
      <c r="AF8320" s="76"/>
      <c r="AJ8320" s="90"/>
      <c r="AK8320" s="18"/>
      <c r="AL8320" s="18"/>
      <c r="AT8320" s="18"/>
      <c r="AU8320" s="91"/>
    </row>
    <row r="8321" ht="12.0" customHeight="1">
      <c r="A8321" s="97">
        <v>3503001.0</v>
      </c>
      <c r="B8321" s="92" t="s">
        <v>8234</v>
      </c>
      <c r="C8321" s="93"/>
      <c r="D8321" s="82">
        <v>223.88</v>
      </c>
      <c r="E8321" s="94"/>
      <c r="F8321" s="127">
        <f t="shared" si="694"/>
        <v>273.1336</v>
      </c>
      <c r="G8321" s="95" t="s">
        <v>246</v>
      </c>
      <c r="H8321" s="69"/>
      <c r="I8321" s="208"/>
      <c r="J8321" s="76"/>
      <c r="K8321" s="88"/>
      <c r="N8321" s="18"/>
      <c r="P8321" s="4">
        <v>166.0</v>
      </c>
      <c r="Q8321" s="4"/>
      <c r="R8321" s="4"/>
      <c r="S8321" s="21"/>
      <c r="T8321" s="21"/>
      <c r="V8321" s="89"/>
      <c r="Z8321" s="73"/>
      <c r="AA8321" s="73">
        <v>0.0</v>
      </c>
      <c r="AB8321" s="4"/>
      <c r="AC8321" s="74"/>
      <c r="AD8321" s="75"/>
      <c r="AE8321" s="75"/>
      <c r="AF8321" s="76"/>
      <c r="AJ8321" s="90"/>
      <c r="AK8321" s="18"/>
      <c r="AL8321" s="18"/>
      <c r="AM8321" s="209"/>
      <c r="AT8321" s="18"/>
      <c r="AU8321" s="91"/>
    </row>
    <row r="8322" ht="12.0" customHeight="1">
      <c r="A8322" s="97">
        <v>3501001.0</v>
      </c>
      <c r="B8322" s="92" t="s">
        <v>8235</v>
      </c>
      <c r="C8322" s="93"/>
      <c r="D8322" s="82">
        <v>399.49</v>
      </c>
      <c r="E8322" s="94"/>
      <c r="F8322" s="127">
        <f t="shared" si="694"/>
        <v>487.3778</v>
      </c>
      <c r="G8322" s="95" t="s">
        <v>246</v>
      </c>
      <c r="H8322" s="69"/>
      <c r="I8322" s="208"/>
      <c r="J8322" s="76"/>
      <c r="K8322" s="88"/>
      <c r="N8322" s="18"/>
      <c r="P8322" s="4">
        <v>166.0</v>
      </c>
      <c r="Q8322" s="4"/>
      <c r="R8322" s="4"/>
      <c r="S8322" s="21"/>
      <c r="T8322" s="21"/>
      <c r="V8322" s="89"/>
      <c r="Z8322" s="73"/>
      <c r="AA8322" s="73">
        <v>0.0</v>
      </c>
      <c r="AB8322" s="4"/>
      <c r="AC8322" s="74"/>
      <c r="AD8322" s="75"/>
      <c r="AE8322" s="75"/>
      <c r="AF8322" s="76"/>
      <c r="AJ8322" s="90"/>
      <c r="AK8322" s="18"/>
      <c r="AL8322" s="18"/>
      <c r="AM8322" s="209"/>
      <c r="AT8322" s="18"/>
      <c r="AU8322" s="91"/>
    </row>
    <row r="8323" ht="12.0" customHeight="1">
      <c r="A8323" s="97">
        <v>3501038.0</v>
      </c>
      <c r="B8323" s="92" t="s">
        <v>8236</v>
      </c>
      <c r="C8323" s="93"/>
      <c r="D8323" s="82">
        <v>327.98</v>
      </c>
      <c r="E8323" s="94"/>
      <c r="F8323" s="127">
        <f t="shared" si="694"/>
        <v>400.1356</v>
      </c>
      <c r="G8323" s="95" t="s">
        <v>246</v>
      </c>
      <c r="H8323" s="69"/>
      <c r="I8323" s="208"/>
      <c r="J8323" s="76"/>
      <c r="K8323" s="88"/>
      <c r="N8323" s="18"/>
      <c r="P8323" s="4">
        <v>166.0</v>
      </c>
      <c r="Q8323" s="4"/>
      <c r="R8323" s="4"/>
      <c r="S8323" s="21"/>
      <c r="T8323" s="21"/>
      <c r="V8323" s="89"/>
      <c r="Z8323" s="73"/>
      <c r="AA8323" s="73">
        <v>0.0</v>
      </c>
      <c r="AB8323" s="4"/>
      <c r="AC8323" s="74"/>
      <c r="AD8323" s="75"/>
      <c r="AE8323" s="75"/>
      <c r="AF8323" s="76"/>
      <c r="AJ8323" s="90"/>
      <c r="AK8323" s="18"/>
      <c r="AL8323" s="18"/>
      <c r="AM8323" s="209"/>
      <c r="AT8323" s="18"/>
      <c r="AU8323" s="91"/>
    </row>
    <row r="8324" ht="12.0" customHeight="1">
      <c r="A8324" s="97">
        <v>3503039.0</v>
      </c>
      <c r="B8324" s="92" t="s">
        <v>8237</v>
      </c>
      <c r="C8324" s="93"/>
      <c r="D8324" s="82">
        <v>216.95</v>
      </c>
      <c r="E8324" s="83"/>
      <c r="F8324" s="127">
        <f t="shared" si="694"/>
        <v>264.679</v>
      </c>
      <c r="G8324" s="95" t="s">
        <v>246</v>
      </c>
      <c r="H8324" s="69"/>
      <c r="I8324" s="208"/>
      <c r="J8324" s="76"/>
      <c r="K8324" s="88"/>
      <c r="N8324" s="18"/>
      <c r="P8324" s="4">
        <v>166.0</v>
      </c>
      <c r="Q8324" s="4"/>
      <c r="R8324" s="4"/>
      <c r="S8324" s="21"/>
      <c r="T8324" s="21"/>
      <c r="V8324" s="89"/>
      <c r="Z8324" s="73"/>
      <c r="AA8324" s="73">
        <v>0.0</v>
      </c>
      <c r="AB8324" s="4"/>
      <c r="AC8324" s="74"/>
      <c r="AD8324" s="75"/>
      <c r="AE8324" s="75"/>
      <c r="AF8324" s="76"/>
      <c r="AJ8324" s="90"/>
      <c r="AK8324" s="18"/>
      <c r="AL8324" s="18"/>
      <c r="AM8324" s="209"/>
      <c r="AT8324" s="18"/>
      <c r="AU8324" s="91"/>
    </row>
    <row r="8325" ht="12.0" customHeight="1">
      <c r="A8325" s="97">
        <v>3503037.0</v>
      </c>
      <c r="B8325" s="92" t="s">
        <v>8163</v>
      </c>
      <c r="C8325" s="93"/>
      <c r="D8325" s="82">
        <v>208.82</v>
      </c>
      <c r="E8325" s="83" t="s">
        <v>245</v>
      </c>
      <c r="F8325" s="127">
        <f t="shared" si="694"/>
        <v>254.7604</v>
      </c>
      <c r="G8325" s="95" t="s">
        <v>246</v>
      </c>
      <c r="H8325" s="69"/>
      <c r="I8325" s="208"/>
      <c r="J8325" s="76"/>
      <c r="K8325" s="88"/>
      <c r="N8325" s="18"/>
      <c r="P8325" s="4">
        <v>166.0</v>
      </c>
      <c r="Q8325" s="4"/>
      <c r="R8325" s="4"/>
      <c r="S8325" s="21"/>
      <c r="T8325" s="21"/>
      <c r="V8325" s="89"/>
      <c r="Z8325" s="73"/>
      <c r="AA8325" s="73">
        <v>0.0</v>
      </c>
      <c r="AB8325" s="4"/>
      <c r="AC8325" s="74"/>
      <c r="AD8325" s="75"/>
      <c r="AE8325" s="75"/>
      <c r="AF8325" s="76"/>
      <c r="AJ8325" s="90"/>
      <c r="AK8325" s="18"/>
      <c r="AL8325" s="18"/>
      <c r="AM8325" s="209"/>
      <c r="AT8325" s="18"/>
      <c r="AU8325" s="91"/>
    </row>
    <row r="8326" ht="12.0" customHeight="1">
      <c r="A8326" s="97">
        <v>3503038.0</v>
      </c>
      <c r="B8326" s="92" t="s">
        <v>8161</v>
      </c>
      <c r="C8326" s="93"/>
      <c r="D8326" s="82">
        <v>246.92</v>
      </c>
      <c r="E8326" s="83" t="s">
        <v>245</v>
      </c>
      <c r="F8326" s="127">
        <f t="shared" si="694"/>
        <v>301.2424</v>
      </c>
      <c r="G8326" s="95" t="s">
        <v>246</v>
      </c>
      <c r="H8326" s="69"/>
      <c r="I8326" s="208"/>
      <c r="J8326" s="76"/>
      <c r="K8326" s="88"/>
      <c r="N8326" s="18"/>
      <c r="P8326" s="4">
        <v>166.0</v>
      </c>
      <c r="Q8326" s="4"/>
      <c r="R8326" s="4"/>
      <c r="S8326" s="21"/>
      <c r="T8326" s="21"/>
      <c r="V8326" s="89"/>
      <c r="Z8326" s="73"/>
      <c r="AA8326" s="73">
        <v>0.0</v>
      </c>
      <c r="AB8326" s="4"/>
      <c r="AC8326" s="74"/>
      <c r="AD8326" s="75"/>
      <c r="AE8326" s="75"/>
      <c r="AF8326" s="76"/>
      <c r="AJ8326" s="90"/>
      <c r="AK8326" s="18"/>
      <c r="AL8326" s="18"/>
      <c r="AM8326" s="209"/>
      <c r="AT8326" s="18"/>
      <c r="AU8326" s="91"/>
    </row>
    <row r="8327" ht="12.0" customHeight="1">
      <c r="A8327" s="109">
        <v>2701038.0</v>
      </c>
      <c r="B8327" s="92" t="s">
        <v>8160</v>
      </c>
      <c r="C8327" s="93"/>
      <c r="D8327" s="82">
        <v>120.63</v>
      </c>
      <c r="E8327" s="121"/>
      <c r="F8327" s="128">
        <f t="shared" si="694"/>
        <v>147.1686</v>
      </c>
      <c r="G8327" s="112" t="s">
        <v>246</v>
      </c>
      <c r="H8327" s="69"/>
      <c r="I8327" s="208"/>
      <c r="J8327" s="76"/>
      <c r="K8327" s="88"/>
      <c r="N8327" s="18"/>
      <c r="P8327" s="4">
        <v>166.0</v>
      </c>
      <c r="Q8327" s="4"/>
      <c r="R8327" s="4"/>
      <c r="S8327" s="21"/>
      <c r="T8327" s="21"/>
      <c r="V8327" s="89"/>
      <c r="Z8327" s="73"/>
      <c r="AA8327" s="73">
        <v>0.0</v>
      </c>
      <c r="AB8327" s="4"/>
      <c r="AC8327" s="74"/>
      <c r="AD8327" s="75"/>
      <c r="AE8327" s="75"/>
      <c r="AF8327" s="76"/>
      <c r="AJ8327" s="90"/>
      <c r="AK8327" s="18"/>
      <c r="AL8327" s="18"/>
      <c r="AT8327" s="18"/>
      <c r="AU8327" s="91"/>
    </row>
    <row r="8328" ht="30.0" customHeight="1">
      <c r="A8328" s="62">
        <v>288.0</v>
      </c>
      <c r="B8328" s="113" t="s">
        <v>8238</v>
      </c>
      <c r="C8328" s="66"/>
      <c r="D8328" s="82"/>
      <c r="E8328" s="66"/>
      <c r="F8328" s="114"/>
      <c r="G8328" s="68"/>
      <c r="H8328" s="69"/>
      <c r="I8328" s="78"/>
      <c r="J8328" s="71"/>
      <c r="K8328" s="71"/>
      <c r="N8328" s="18"/>
      <c r="P8328" s="4">
        <v>168.0</v>
      </c>
      <c r="Q8328" s="4"/>
      <c r="R8328" s="5"/>
      <c r="S8328" s="21"/>
      <c r="T8328" s="21"/>
      <c r="V8328" s="72"/>
      <c r="Z8328" s="73"/>
      <c r="AA8328" s="73"/>
      <c r="AB8328" s="4"/>
      <c r="AC8328" s="74"/>
      <c r="AD8328" s="75"/>
      <c r="AE8328" s="75"/>
      <c r="AF8328" s="76"/>
      <c r="AJ8328" s="90"/>
      <c r="AK8328" s="18"/>
      <c r="AL8328" s="18"/>
      <c r="AT8328" s="18"/>
      <c r="AU8328" s="91"/>
    </row>
    <row r="8329" ht="12.0" customHeight="1">
      <c r="A8329" s="79"/>
      <c r="B8329" s="80" t="s">
        <v>8239</v>
      </c>
      <c r="C8329" s="81"/>
      <c r="D8329" s="82">
        <v>272.41</v>
      </c>
      <c r="E8329" s="83"/>
      <c r="F8329" s="84">
        <f t="shared" ref="F8329:F8415" si="695">D8329*1.22</f>
        <v>332.3402</v>
      </c>
      <c r="G8329" s="85" t="s">
        <v>246</v>
      </c>
      <c r="H8329" s="69"/>
      <c r="I8329" s="76"/>
      <c r="J8329" s="76"/>
      <c r="K8329" s="88"/>
      <c r="N8329" s="18"/>
      <c r="P8329" s="4">
        <v>168.0</v>
      </c>
      <c r="Q8329" s="4"/>
      <c r="R8329" s="4"/>
      <c r="S8329" s="21"/>
      <c r="T8329" s="21"/>
      <c r="V8329" s="22"/>
      <c r="Z8329" s="73"/>
      <c r="AA8329" s="73">
        <v>0.0</v>
      </c>
      <c r="AB8329" s="4"/>
      <c r="AC8329" s="74"/>
      <c r="AD8329" s="75"/>
      <c r="AE8329" s="75"/>
      <c r="AF8329" s="76"/>
      <c r="AJ8329" s="90"/>
      <c r="AK8329" s="18"/>
      <c r="AL8329" s="18"/>
      <c r="AT8329" s="18"/>
      <c r="AU8329" s="91"/>
    </row>
    <row r="8330" ht="12.0" customHeight="1">
      <c r="A8330" s="97"/>
      <c r="B8330" s="92" t="s">
        <v>8240</v>
      </c>
      <c r="C8330" s="93"/>
      <c r="D8330" s="82">
        <v>29.32</v>
      </c>
      <c r="E8330" s="94"/>
      <c r="F8330" s="84">
        <f t="shared" si="695"/>
        <v>35.7704</v>
      </c>
      <c r="G8330" s="95" t="s">
        <v>246</v>
      </c>
      <c r="H8330" s="69"/>
      <c r="I8330" s="76"/>
      <c r="J8330" s="76"/>
      <c r="K8330" s="88"/>
      <c r="N8330" s="18"/>
      <c r="P8330" s="4">
        <v>168.0</v>
      </c>
      <c r="Q8330" s="4"/>
      <c r="R8330" s="4"/>
      <c r="S8330" s="21"/>
      <c r="T8330" s="21"/>
      <c r="V8330" s="22"/>
      <c r="Z8330" s="73"/>
      <c r="AA8330" s="73">
        <v>0.0</v>
      </c>
      <c r="AB8330" s="4"/>
      <c r="AC8330" s="74"/>
      <c r="AD8330" s="75"/>
      <c r="AE8330" s="75"/>
      <c r="AF8330" s="76"/>
      <c r="AJ8330" s="90"/>
      <c r="AK8330" s="18"/>
      <c r="AL8330" s="18"/>
      <c r="AT8330" s="18"/>
      <c r="AU8330" s="91"/>
    </row>
    <row r="8331" ht="12.0" customHeight="1">
      <c r="A8331" s="97"/>
      <c r="B8331" s="92" t="s">
        <v>8241</v>
      </c>
      <c r="C8331" s="93"/>
      <c r="D8331" s="82">
        <v>1.5</v>
      </c>
      <c r="E8331" s="94"/>
      <c r="F8331" s="84">
        <f t="shared" si="695"/>
        <v>1.83</v>
      </c>
      <c r="G8331" s="95" t="s">
        <v>246</v>
      </c>
      <c r="H8331" s="69"/>
      <c r="I8331" s="76"/>
      <c r="J8331" s="76"/>
      <c r="K8331" s="88"/>
      <c r="N8331" s="18"/>
      <c r="P8331" s="4">
        <v>168.0</v>
      </c>
      <c r="Q8331" s="4"/>
      <c r="R8331" s="4"/>
      <c r="S8331" s="21"/>
      <c r="T8331" s="21"/>
      <c r="V8331" s="22"/>
      <c r="Z8331" s="73"/>
      <c r="AA8331" s="73">
        <v>0.0</v>
      </c>
      <c r="AB8331" s="4"/>
      <c r="AC8331" s="74"/>
      <c r="AD8331" s="75"/>
      <c r="AE8331" s="75"/>
      <c r="AF8331" s="76"/>
      <c r="AJ8331" s="90"/>
      <c r="AK8331" s="18"/>
      <c r="AL8331" s="18"/>
      <c r="AT8331" s="18"/>
      <c r="AU8331" s="91"/>
    </row>
    <row r="8332" ht="12.0" customHeight="1">
      <c r="A8332" s="97"/>
      <c r="B8332" s="92" t="s">
        <v>8242</v>
      </c>
      <c r="C8332" s="93"/>
      <c r="D8332" s="82">
        <v>97.45762711864407</v>
      </c>
      <c r="E8332" s="94"/>
      <c r="F8332" s="84">
        <f t="shared" si="695"/>
        <v>118.8983051</v>
      </c>
      <c r="G8332" s="95" t="s">
        <v>246</v>
      </c>
      <c r="H8332" s="69"/>
      <c r="I8332" s="76"/>
      <c r="J8332" s="76"/>
      <c r="K8332" s="88"/>
      <c r="N8332" s="18"/>
      <c r="P8332" s="4">
        <v>168.0</v>
      </c>
      <c r="Q8332" s="4"/>
      <c r="R8332" s="4"/>
      <c r="S8332" s="21"/>
      <c r="T8332" s="21"/>
      <c r="V8332" s="22"/>
      <c r="Z8332" s="73"/>
      <c r="AA8332" s="73">
        <v>0.0</v>
      </c>
      <c r="AB8332" s="4"/>
      <c r="AC8332" s="74"/>
      <c r="AD8332" s="75"/>
      <c r="AE8332" s="75"/>
      <c r="AF8332" s="76"/>
      <c r="AJ8332" s="90"/>
      <c r="AK8332" s="18"/>
      <c r="AL8332" s="18"/>
      <c r="AT8332" s="18"/>
      <c r="AU8332" s="91"/>
    </row>
    <row r="8333" ht="12.0" customHeight="1">
      <c r="A8333" s="97"/>
      <c r="B8333" s="92" t="s">
        <v>8243</v>
      </c>
      <c r="C8333" s="93"/>
      <c r="D8333" s="82">
        <v>83.89830508474577</v>
      </c>
      <c r="E8333" s="94"/>
      <c r="F8333" s="84">
        <f t="shared" si="695"/>
        <v>102.3559322</v>
      </c>
      <c r="G8333" s="95" t="s">
        <v>246</v>
      </c>
      <c r="H8333" s="69"/>
      <c r="I8333" s="76"/>
      <c r="J8333" s="76"/>
      <c r="K8333" s="88"/>
      <c r="N8333" s="18"/>
      <c r="P8333" s="4">
        <v>168.0</v>
      </c>
      <c r="Q8333" s="4"/>
      <c r="R8333" s="4"/>
      <c r="S8333" s="21"/>
      <c r="T8333" s="21"/>
      <c r="V8333" s="22"/>
      <c r="Z8333" s="73"/>
      <c r="AA8333" s="73">
        <v>0.0</v>
      </c>
      <c r="AB8333" s="4"/>
      <c r="AC8333" s="74"/>
      <c r="AD8333" s="75"/>
      <c r="AE8333" s="75"/>
      <c r="AF8333" s="76"/>
      <c r="AJ8333" s="90"/>
      <c r="AK8333" s="18"/>
      <c r="AL8333" s="18"/>
      <c r="AT8333" s="18"/>
      <c r="AU8333" s="91"/>
    </row>
    <row r="8334" ht="12.0" customHeight="1">
      <c r="A8334" s="97">
        <v>7001003.0</v>
      </c>
      <c r="B8334" s="210" t="s">
        <v>8244</v>
      </c>
      <c r="C8334" s="93"/>
      <c r="D8334" s="82">
        <v>365.43</v>
      </c>
      <c r="E8334" s="94"/>
      <c r="F8334" s="84">
        <f t="shared" si="695"/>
        <v>445.8246</v>
      </c>
      <c r="G8334" s="95" t="s">
        <v>246</v>
      </c>
      <c r="H8334" s="69"/>
      <c r="I8334" s="145" t="s">
        <v>8245</v>
      </c>
      <c r="J8334" s="76"/>
      <c r="K8334" s="88"/>
      <c r="N8334" s="18"/>
      <c r="P8334" s="4">
        <v>168.0</v>
      </c>
      <c r="Q8334" s="4"/>
      <c r="R8334" s="4"/>
      <c r="S8334" s="21"/>
      <c r="T8334" s="21"/>
      <c r="V8334" s="22"/>
      <c r="Z8334" s="73"/>
      <c r="AA8334" s="73">
        <v>0.0</v>
      </c>
      <c r="AB8334" s="4"/>
      <c r="AC8334" s="74"/>
      <c r="AD8334" s="75"/>
      <c r="AE8334" s="75"/>
      <c r="AF8334" s="76"/>
      <c r="AJ8334" s="90"/>
      <c r="AK8334" s="18"/>
      <c r="AL8334" s="18"/>
      <c r="AT8334" s="18"/>
      <c r="AU8334" s="91"/>
    </row>
    <row r="8335" ht="12.0" customHeight="1">
      <c r="A8335" s="97">
        <v>7001004.0</v>
      </c>
      <c r="B8335" s="210" t="s">
        <v>8246</v>
      </c>
      <c r="C8335" s="93"/>
      <c r="D8335" s="82">
        <v>109.27</v>
      </c>
      <c r="E8335" s="94"/>
      <c r="F8335" s="84">
        <f t="shared" si="695"/>
        <v>133.3094</v>
      </c>
      <c r="G8335" s="95" t="s">
        <v>246</v>
      </c>
      <c r="H8335" s="69"/>
      <c r="J8335" s="76"/>
      <c r="K8335" s="88"/>
      <c r="N8335" s="18"/>
      <c r="P8335" s="4">
        <v>168.0</v>
      </c>
      <c r="Q8335" s="4"/>
      <c r="R8335" s="4"/>
      <c r="S8335" s="21"/>
      <c r="T8335" s="21"/>
      <c r="V8335" s="22"/>
      <c r="Z8335" s="73"/>
      <c r="AA8335" s="73">
        <v>0.0</v>
      </c>
      <c r="AB8335" s="4"/>
      <c r="AC8335" s="74"/>
      <c r="AD8335" s="75"/>
      <c r="AE8335" s="75"/>
      <c r="AF8335" s="76"/>
      <c r="AJ8335" s="90"/>
      <c r="AK8335" s="18"/>
      <c r="AL8335" s="18"/>
      <c r="AT8335" s="18"/>
      <c r="AU8335" s="91"/>
    </row>
    <row r="8336" ht="12.0" customHeight="1">
      <c r="A8336" s="97">
        <v>4001035.0</v>
      </c>
      <c r="B8336" s="210" t="s">
        <v>8247</v>
      </c>
      <c r="C8336" s="93"/>
      <c r="D8336" s="82">
        <v>410.63</v>
      </c>
      <c r="E8336" s="94"/>
      <c r="F8336" s="84">
        <f t="shared" si="695"/>
        <v>500.9686</v>
      </c>
      <c r="G8336" s="95" t="s">
        <v>246</v>
      </c>
      <c r="H8336" s="69"/>
      <c r="J8336" s="76"/>
      <c r="K8336" s="88"/>
      <c r="N8336" s="18"/>
      <c r="P8336" s="4">
        <v>168.0</v>
      </c>
      <c r="Q8336" s="4"/>
      <c r="R8336" s="4"/>
      <c r="S8336" s="21"/>
      <c r="T8336" s="21"/>
      <c r="V8336" s="22"/>
      <c r="Z8336" s="73"/>
      <c r="AA8336" s="73">
        <v>0.0</v>
      </c>
      <c r="AB8336" s="4"/>
      <c r="AC8336" s="74"/>
      <c r="AD8336" s="75"/>
      <c r="AE8336" s="75"/>
      <c r="AF8336" s="76"/>
      <c r="AJ8336" s="90"/>
      <c r="AK8336" s="18"/>
      <c r="AL8336" s="18"/>
      <c r="AT8336" s="18"/>
      <c r="AU8336" s="91"/>
    </row>
    <row r="8337" ht="12.0" customHeight="1">
      <c r="A8337" s="97">
        <v>7001006.0</v>
      </c>
      <c r="B8337" s="210" t="s">
        <v>8248</v>
      </c>
      <c r="C8337" s="93"/>
      <c r="D8337" s="82">
        <v>234.36</v>
      </c>
      <c r="E8337" s="94"/>
      <c r="F8337" s="84">
        <f t="shared" si="695"/>
        <v>285.9192</v>
      </c>
      <c r="G8337" s="95" t="s">
        <v>246</v>
      </c>
      <c r="H8337" s="69"/>
      <c r="J8337" s="76"/>
      <c r="K8337" s="88"/>
      <c r="N8337" s="18"/>
      <c r="P8337" s="4">
        <v>168.0</v>
      </c>
      <c r="Q8337" s="4"/>
      <c r="R8337" s="4"/>
      <c r="S8337" s="21"/>
      <c r="T8337" s="21"/>
      <c r="V8337" s="22"/>
      <c r="Z8337" s="73"/>
      <c r="AA8337" s="73">
        <v>0.0</v>
      </c>
      <c r="AB8337" s="4"/>
      <c r="AC8337" s="74"/>
      <c r="AD8337" s="75"/>
      <c r="AE8337" s="75"/>
      <c r="AF8337" s="76"/>
      <c r="AJ8337" s="90"/>
      <c r="AK8337" s="18"/>
      <c r="AL8337" s="18"/>
      <c r="AT8337" s="18"/>
      <c r="AU8337" s="91"/>
    </row>
    <row r="8338" ht="12.0" customHeight="1">
      <c r="A8338" s="97">
        <v>7001007.0</v>
      </c>
      <c r="B8338" s="210" t="s">
        <v>8249</v>
      </c>
      <c r="C8338" s="93"/>
      <c r="D8338" s="82">
        <v>477.4</v>
      </c>
      <c r="E8338" s="94"/>
      <c r="F8338" s="84">
        <f t="shared" si="695"/>
        <v>582.428</v>
      </c>
      <c r="G8338" s="95" t="s">
        <v>246</v>
      </c>
      <c r="H8338" s="69"/>
      <c r="J8338" s="76"/>
      <c r="K8338" s="88"/>
      <c r="N8338" s="18"/>
      <c r="P8338" s="4">
        <v>168.0</v>
      </c>
      <c r="Q8338" s="4"/>
      <c r="R8338" s="4"/>
      <c r="S8338" s="21"/>
      <c r="T8338" s="21"/>
      <c r="V8338" s="22"/>
      <c r="Z8338" s="73"/>
      <c r="AA8338" s="73">
        <v>0.0</v>
      </c>
      <c r="AB8338" s="4"/>
      <c r="AC8338" s="74"/>
      <c r="AD8338" s="75"/>
      <c r="AE8338" s="75"/>
      <c r="AF8338" s="76"/>
      <c r="AJ8338" s="90"/>
      <c r="AK8338" s="18"/>
      <c r="AL8338" s="18"/>
      <c r="AT8338" s="18"/>
      <c r="AU8338" s="91"/>
    </row>
    <row r="8339" ht="12.0" customHeight="1">
      <c r="A8339" s="97">
        <v>7001008.0</v>
      </c>
      <c r="B8339" s="210" t="s">
        <v>8250</v>
      </c>
      <c r="C8339" s="93"/>
      <c r="D8339" s="82">
        <v>429.66</v>
      </c>
      <c r="E8339" s="94"/>
      <c r="F8339" s="84">
        <f t="shared" si="695"/>
        <v>524.1852</v>
      </c>
      <c r="G8339" s="95" t="s">
        <v>246</v>
      </c>
      <c r="H8339" s="69"/>
      <c r="J8339" s="76"/>
      <c r="K8339" s="88"/>
      <c r="N8339" s="18"/>
      <c r="P8339" s="4">
        <v>168.0</v>
      </c>
      <c r="Q8339" s="4"/>
      <c r="R8339" s="4"/>
      <c r="S8339" s="21"/>
      <c r="T8339" s="21"/>
      <c r="V8339" s="22"/>
      <c r="Z8339" s="73"/>
      <c r="AA8339" s="73">
        <v>0.0</v>
      </c>
      <c r="AB8339" s="4"/>
      <c r="AC8339" s="74"/>
      <c r="AD8339" s="75"/>
      <c r="AE8339" s="75"/>
      <c r="AF8339" s="76"/>
      <c r="AJ8339" s="90"/>
      <c r="AK8339" s="18"/>
      <c r="AL8339" s="18"/>
      <c r="AT8339" s="18"/>
      <c r="AU8339" s="91"/>
    </row>
    <row r="8340" ht="12.0" customHeight="1">
      <c r="A8340" s="97">
        <v>7001010.0</v>
      </c>
      <c r="B8340" s="210" t="s">
        <v>8251</v>
      </c>
      <c r="C8340" s="93"/>
      <c r="D8340" s="82">
        <v>661.85</v>
      </c>
      <c r="E8340" s="94"/>
      <c r="F8340" s="84">
        <f t="shared" si="695"/>
        <v>807.457</v>
      </c>
      <c r="G8340" s="95" t="s">
        <v>246</v>
      </c>
      <c r="H8340" s="69"/>
      <c r="J8340" s="76"/>
      <c r="K8340" s="88"/>
      <c r="N8340" s="18"/>
      <c r="P8340" s="4">
        <v>168.0</v>
      </c>
      <c r="Q8340" s="4"/>
      <c r="R8340" s="4"/>
      <c r="S8340" s="21"/>
      <c r="T8340" s="21"/>
      <c r="V8340" s="22"/>
      <c r="Z8340" s="73"/>
      <c r="AA8340" s="73">
        <v>0.0</v>
      </c>
      <c r="AB8340" s="4"/>
      <c r="AC8340" s="74"/>
      <c r="AD8340" s="75"/>
      <c r="AE8340" s="75"/>
      <c r="AF8340" s="76"/>
      <c r="AJ8340" s="90"/>
      <c r="AK8340" s="18"/>
      <c r="AL8340" s="18"/>
      <c r="AT8340" s="18"/>
      <c r="AU8340" s="91"/>
    </row>
    <row r="8341" ht="12.0" customHeight="1">
      <c r="A8341" s="97">
        <v>2802074.0</v>
      </c>
      <c r="B8341" s="92" t="s">
        <v>8252</v>
      </c>
      <c r="C8341" s="93"/>
      <c r="D8341" s="82">
        <v>772.98</v>
      </c>
      <c r="E8341" s="94" t="s">
        <v>372</v>
      </c>
      <c r="F8341" s="84">
        <f t="shared" si="695"/>
        <v>943.0356</v>
      </c>
      <c r="G8341" s="95" t="s">
        <v>252</v>
      </c>
      <c r="H8341" s="69"/>
      <c r="I8341" s="76"/>
      <c r="J8341" s="76"/>
      <c r="K8341" s="88"/>
      <c r="N8341" s="18"/>
      <c r="P8341" s="4">
        <v>168.0</v>
      </c>
      <c r="Q8341" s="4"/>
      <c r="R8341" s="4"/>
      <c r="S8341" s="21"/>
      <c r="T8341" s="21"/>
      <c r="V8341" s="89"/>
      <c r="W8341" s="171"/>
      <c r="Z8341" s="73"/>
      <c r="AA8341" s="73">
        <v>5.000570841420256</v>
      </c>
      <c r="AB8341" s="4"/>
      <c r="AC8341" s="74"/>
      <c r="AD8341" s="75"/>
      <c r="AE8341" s="75"/>
      <c r="AF8341" s="76"/>
      <c r="AJ8341" s="90"/>
      <c r="AK8341" s="18"/>
      <c r="AL8341" s="18"/>
      <c r="AT8341" s="18"/>
      <c r="AU8341" s="91"/>
    </row>
    <row r="8342" ht="12.0" customHeight="1">
      <c r="A8342" s="97">
        <v>3301210.0</v>
      </c>
      <c r="B8342" s="92" t="s">
        <v>8253</v>
      </c>
      <c r="C8342" s="93"/>
      <c r="D8342" s="82">
        <v>31.19</v>
      </c>
      <c r="E8342" s="94" t="s">
        <v>372</v>
      </c>
      <c r="F8342" s="84">
        <f t="shared" si="695"/>
        <v>38.0518</v>
      </c>
      <c r="G8342" s="95" t="s">
        <v>246</v>
      </c>
      <c r="H8342" s="69"/>
      <c r="I8342" s="76"/>
      <c r="J8342" s="76"/>
      <c r="K8342" s="88"/>
      <c r="N8342" s="18"/>
      <c r="P8342" s="4">
        <v>168.0</v>
      </c>
      <c r="Q8342" s="4"/>
      <c r="R8342" s="4"/>
      <c r="S8342" s="21"/>
      <c r="T8342" s="21"/>
      <c r="V8342" s="22"/>
      <c r="Z8342" s="73"/>
      <c r="AA8342" s="73">
        <v>0.0</v>
      </c>
      <c r="AB8342" s="4"/>
      <c r="AC8342" s="74"/>
      <c r="AD8342" s="75"/>
      <c r="AE8342" s="75"/>
      <c r="AF8342" s="76"/>
      <c r="AJ8342" s="90"/>
      <c r="AK8342" s="18"/>
      <c r="AL8342" s="18"/>
      <c r="AT8342" s="18"/>
      <c r="AU8342" s="91"/>
    </row>
    <row r="8343" ht="12.0" customHeight="1">
      <c r="A8343" s="97">
        <v>3301219.0</v>
      </c>
      <c r="B8343" s="92" t="s">
        <v>8254</v>
      </c>
      <c r="C8343" s="93"/>
      <c r="D8343" s="82">
        <v>103.47</v>
      </c>
      <c r="E8343" s="94" t="s">
        <v>245</v>
      </c>
      <c r="F8343" s="84">
        <f t="shared" si="695"/>
        <v>126.2334</v>
      </c>
      <c r="G8343" s="95" t="s">
        <v>246</v>
      </c>
      <c r="H8343" s="69"/>
      <c r="I8343" s="76"/>
      <c r="J8343" s="76"/>
      <c r="K8343" s="88"/>
      <c r="N8343" s="18"/>
      <c r="P8343" s="4">
        <v>168.0</v>
      </c>
      <c r="Q8343" s="4"/>
      <c r="R8343" s="4"/>
      <c r="S8343" s="21"/>
      <c r="T8343" s="21"/>
      <c r="V8343" s="22"/>
      <c r="Z8343" s="73"/>
      <c r="AA8343" s="73">
        <v>0.0</v>
      </c>
      <c r="AB8343" s="4"/>
      <c r="AC8343" s="74"/>
      <c r="AD8343" s="75"/>
      <c r="AE8343" s="75"/>
      <c r="AF8343" s="76"/>
      <c r="AJ8343" s="90"/>
      <c r="AK8343" s="18"/>
      <c r="AL8343" s="18"/>
      <c r="AT8343" s="18"/>
      <c r="AU8343" s="91"/>
    </row>
    <row r="8344" ht="12.0" customHeight="1">
      <c r="A8344" s="97">
        <v>3301222.0</v>
      </c>
      <c r="B8344" s="92" t="s">
        <v>8255</v>
      </c>
      <c r="C8344" s="93"/>
      <c r="D8344" s="82">
        <v>160.16</v>
      </c>
      <c r="E8344" s="94" t="s">
        <v>372</v>
      </c>
      <c r="F8344" s="84">
        <f t="shared" si="695"/>
        <v>195.3952</v>
      </c>
      <c r="G8344" s="95" t="s">
        <v>246</v>
      </c>
      <c r="H8344" s="69"/>
      <c r="I8344" s="76"/>
      <c r="J8344" s="76"/>
      <c r="K8344" s="88"/>
      <c r="N8344" s="18"/>
      <c r="P8344" s="4">
        <v>168.0</v>
      </c>
      <c r="Q8344" s="4"/>
      <c r="R8344" s="4"/>
      <c r="S8344" s="21"/>
      <c r="T8344" s="21"/>
      <c r="V8344" s="22"/>
      <c r="Z8344" s="73"/>
      <c r="AA8344" s="73">
        <v>0.0</v>
      </c>
      <c r="AB8344" s="4"/>
      <c r="AC8344" s="74"/>
      <c r="AD8344" s="75"/>
      <c r="AE8344" s="75"/>
      <c r="AF8344" s="76"/>
      <c r="AJ8344" s="90"/>
      <c r="AK8344" s="18"/>
      <c r="AL8344" s="18"/>
      <c r="AT8344" s="18"/>
      <c r="AU8344" s="91"/>
    </row>
    <row r="8345" ht="12.0" customHeight="1">
      <c r="A8345" s="97">
        <v>3301224.0</v>
      </c>
      <c r="B8345" s="92" t="s">
        <v>8256</v>
      </c>
      <c r="C8345" s="93"/>
      <c r="D8345" s="82">
        <v>192.76</v>
      </c>
      <c r="E8345" s="94" t="s">
        <v>245</v>
      </c>
      <c r="F8345" s="84">
        <f t="shared" si="695"/>
        <v>235.1672</v>
      </c>
      <c r="G8345" s="95" t="s">
        <v>246</v>
      </c>
      <c r="H8345" s="69"/>
      <c r="I8345" s="76"/>
      <c r="J8345" s="76"/>
      <c r="K8345" s="88"/>
      <c r="N8345" s="18"/>
      <c r="P8345" s="4">
        <v>168.0</v>
      </c>
      <c r="Q8345" s="4"/>
      <c r="R8345" s="4"/>
      <c r="S8345" s="21"/>
      <c r="T8345" s="21"/>
      <c r="V8345" s="22"/>
      <c r="Z8345" s="73"/>
      <c r="AA8345" s="73">
        <v>0.0</v>
      </c>
      <c r="AB8345" s="4"/>
      <c r="AC8345" s="74"/>
      <c r="AD8345" s="75"/>
      <c r="AE8345" s="75"/>
      <c r="AF8345" s="76"/>
      <c r="AJ8345" s="90"/>
      <c r="AK8345" s="18"/>
      <c r="AL8345" s="18"/>
      <c r="AT8345" s="18"/>
      <c r="AU8345" s="91"/>
    </row>
    <row r="8346" ht="12.0" customHeight="1">
      <c r="A8346" s="97">
        <v>3301225.0</v>
      </c>
      <c r="B8346" s="92" t="s">
        <v>8257</v>
      </c>
      <c r="C8346" s="93"/>
      <c r="D8346" s="82">
        <v>204.09</v>
      </c>
      <c r="E8346" s="94" t="s">
        <v>245</v>
      </c>
      <c r="F8346" s="84">
        <f t="shared" si="695"/>
        <v>248.9898</v>
      </c>
      <c r="G8346" s="95" t="s">
        <v>246</v>
      </c>
      <c r="H8346" s="69"/>
      <c r="I8346" s="76"/>
      <c r="J8346" s="76"/>
      <c r="K8346" s="88"/>
      <c r="N8346" s="18"/>
      <c r="P8346" s="4">
        <v>168.0</v>
      </c>
      <c r="Q8346" s="4"/>
      <c r="R8346" s="4"/>
      <c r="S8346" s="21"/>
      <c r="T8346" s="21"/>
      <c r="V8346" s="22"/>
      <c r="Z8346" s="73"/>
      <c r="AA8346" s="73">
        <v>0.0</v>
      </c>
      <c r="AB8346" s="4"/>
      <c r="AC8346" s="74"/>
      <c r="AD8346" s="75"/>
      <c r="AE8346" s="75"/>
      <c r="AF8346" s="76"/>
      <c r="AJ8346" s="90"/>
      <c r="AK8346" s="18"/>
      <c r="AL8346" s="18"/>
      <c r="AT8346" s="18"/>
      <c r="AU8346" s="91"/>
    </row>
    <row r="8347" ht="12.0" customHeight="1">
      <c r="A8347" s="97">
        <v>3301227.0</v>
      </c>
      <c r="B8347" s="92" t="s">
        <v>8258</v>
      </c>
      <c r="C8347" s="93"/>
      <c r="D8347" s="82">
        <v>299.05</v>
      </c>
      <c r="E8347" s="94" t="s">
        <v>372</v>
      </c>
      <c r="F8347" s="84">
        <f t="shared" si="695"/>
        <v>364.841</v>
      </c>
      <c r="G8347" s="95" t="s">
        <v>246</v>
      </c>
      <c r="H8347" s="69"/>
      <c r="I8347" s="76"/>
      <c r="J8347" s="76"/>
      <c r="K8347" s="88"/>
      <c r="N8347" s="18"/>
      <c r="P8347" s="4">
        <v>168.0</v>
      </c>
      <c r="Q8347" s="4"/>
      <c r="R8347" s="4"/>
      <c r="S8347" s="21"/>
      <c r="T8347" s="21"/>
      <c r="V8347" s="22"/>
      <c r="Z8347" s="73"/>
      <c r="AA8347" s="73">
        <v>0.0</v>
      </c>
      <c r="AB8347" s="4"/>
      <c r="AC8347" s="74"/>
      <c r="AD8347" s="75"/>
      <c r="AE8347" s="75"/>
      <c r="AF8347" s="76"/>
      <c r="AJ8347" s="90"/>
      <c r="AK8347" s="18"/>
      <c r="AL8347" s="18"/>
      <c r="AT8347" s="18"/>
      <c r="AU8347" s="91"/>
    </row>
    <row r="8348" ht="12.0" customHeight="1">
      <c r="A8348" s="97">
        <v>3301228.0</v>
      </c>
      <c r="B8348" s="92" t="s">
        <v>8259</v>
      </c>
      <c r="C8348" s="93"/>
      <c r="D8348" s="82">
        <v>345.82</v>
      </c>
      <c r="E8348" s="94" t="s">
        <v>372</v>
      </c>
      <c r="F8348" s="84">
        <f t="shared" si="695"/>
        <v>421.9004</v>
      </c>
      <c r="G8348" s="95" t="s">
        <v>246</v>
      </c>
      <c r="H8348" s="69"/>
      <c r="I8348" s="76"/>
      <c r="J8348" s="76"/>
      <c r="K8348" s="88"/>
      <c r="N8348" s="18"/>
      <c r="P8348" s="4">
        <v>168.0</v>
      </c>
      <c r="Q8348" s="4"/>
      <c r="R8348" s="4"/>
      <c r="S8348" s="21"/>
      <c r="T8348" s="21"/>
      <c r="V8348" s="22"/>
      <c r="Z8348" s="73"/>
      <c r="AA8348" s="73">
        <v>0.0</v>
      </c>
      <c r="AB8348" s="4"/>
      <c r="AC8348" s="74"/>
      <c r="AD8348" s="75"/>
      <c r="AE8348" s="75"/>
      <c r="AF8348" s="76"/>
      <c r="AJ8348" s="90"/>
      <c r="AK8348" s="18"/>
      <c r="AL8348" s="18"/>
      <c r="AT8348" s="18"/>
      <c r="AU8348" s="91"/>
    </row>
    <row r="8349" ht="12.0" customHeight="1">
      <c r="A8349" s="97">
        <v>3301200.0</v>
      </c>
      <c r="B8349" s="92" t="s">
        <v>8260</v>
      </c>
      <c r="C8349" s="93"/>
      <c r="D8349" s="82">
        <v>418.12</v>
      </c>
      <c r="E8349" s="94" t="s">
        <v>372</v>
      </c>
      <c r="F8349" s="84">
        <f t="shared" si="695"/>
        <v>510.1064</v>
      </c>
      <c r="G8349" s="95" t="s">
        <v>246</v>
      </c>
      <c r="H8349" s="69"/>
      <c r="I8349" s="76"/>
      <c r="J8349" s="76"/>
      <c r="K8349" s="88"/>
      <c r="N8349" s="18"/>
      <c r="P8349" s="4">
        <v>168.0</v>
      </c>
      <c r="Q8349" s="4"/>
      <c r="R8349" s="4"/>
      <c r="S8349" s="21"/>
      <c r="T8349" s="21"/>
      <c r="V8349" s="22"/>
      <c r="Z8349" s="73"/>
      <c r="AA8349" s="73">
        <v>0.0</v>
      </c>
      <c r="AB8349" s="4"/>
      <c r="AC8349" s="74"/>
      <c r="AD8349" s="75"/>
      <c r="AE8349" s="75"/>
      <c r="AF8349" s="76"/>
      <c r="AJ8349" s="90"/>
      <c r="AK8349" s="18"/>
      <c r="AL8349" s="18"/>
      <c r="AT8349" s="18"/>
      <c r="AU8349" s="91"/>
    </row>
    <row r="8350" ht="12.0" customHeight="1">
      <c r="A8350" s="97">
        <v>3301201.0</v>
      </c>
      <c r="B8350" s="92" t="s">
        <v>8261</v>
      </c>
      <c r="C8350" s="93"/>
      <c r="D8350" s="82">
        <v>463.46</v>
      </c>
      <c r="E8350" s="94" t="s">
        <v>245</v>
      </c>
      <c r="F8350" s="84">
        <f t="shared" si="695"/>
        <v>565.4212</v>
      </c>
      <c r="G8350" s="95" t="s">
        <v>246</v>
      </c>
      <c r="H8350" s="69"/>
      <c r="I8350" s="76"/>
      <c r="J8350" s="76"/>
      <c r="K8350" s="88"/>
      <c r="N8350" s="18"/>
      <c r="P8350" s="4">
        <v>168.0</v>
      </c>
      <c r="Q8350" s="4"/>
      <c r="R8350" s="4"/>
      <c r="S8350" s="21"/>
      <c r="T8350" s="21"/>
      <c r="V8350" s="22"/>
      <c r="Z8350" s="73"/>
      <c r="AA8350" s="73">
        <v>0.0</v>
      </c>
      <c r="AB8350" s="4"/>
      <c r="AC8350" s="74"/>
      <c r="AD8350" s="75"/>
      <c r="AE8350" s="75"/>
      <c r="AF8350" s="76"/>
      <c r="AJ8350" s="90"/>
      <c r="AK8350" s="18"/>
      <c r="AL8350" s="18"/>
      <c r="AT8350" s="18"/>
      <c r="AU8350" s="91"/>
    </row>
    <row r="8351" ht="12.0" customHeight="1">
      <c r="A8351" s="97">
        <v>3301202.0</v>
      </c>
      <c r="B8351" s="92" t="s">
        <v>8262</v>
      </c>
      <c r="C8351" s="93"/>
      <c r="D8351" s="82">
        <v>463.46</v>
      </c>
      <c r="E8351" s="94" t="s">
        <v>245</v>
      </c>
      <c r="F8351" s="84">
        <f t="shared" si="695"/>
        <v>565.4212</v>
      </c>
      <c r="G8351" s="95" t="s">
        <v>246</v>
      </c>
      <c r="H8351" s="69"/>
      <c r="I8351" s="76"/>
      <c r="J8351" s="76"/>
      <c r="K8351" s="88"/>
      <c r="N8351" s="18"/>
      <c r="P8351" s="4">
        <v>168.0</v>
      </c>
      <c r="Q8351" s="4"/>
      <c r="R8351" s="4"/>
      <c r="S8351" s="21"/>
      <c r="T8351" s="21"/>
      <c r="V8351" s="22"/>
      <c r="Z8351" s="73"/>
      <c r="AA8351" s="73">
        <v>0.0</v>
      </c>
      <c r="AB8351" s="4"/>
      <c r="AC8351" s="74"/>
      <c r="AD8351" s="75"/>
      <c r="AE8351" s="75"/>
      <c r="AF8351" s="76"/>
      <c r="AJ8351" s="90"/>
      <c r="AK8351" s="18"/>
      <c r="AL8351" s="18"/>
      <c r="AT8351" s="18"/>
      <c r="AU8351" s="91"/>
    </row>
    <row r="8352" ht="12.0" customHeight="1">
      <c r="A8352" s="97">
        <v>3301205.0</v>
      </c>
      <c r="B8352" s="92" t="s">
        <v>8263</v>
      </c>
      <c r="C8352" s="93"/>
      <c r="D8352" s="82">
        <v>846.14</v>
      </c>
      <c r="E8352" s="94" t="s">
        <v>372</v>
      </c>
      <c r="F8352" s="84">
        <f t="shared" si="695"/>
        <v>1032.2908</v>
      </c>
      <c r="G8352" s="95" t="s">
        <v>246</v>
      </c>
      <c r="H8352" s="69"/>
      <c r="I8352" s="76"/>
      <c r="J8352" s="76"/>
      <c r="K8352" s="88"/>
      <c r="N8352" s="18"/>
      <c r="P8352" s="4">
        <v>168.0</v>
      </c>
      <c r="Q8352" s="4"/>
      <c r="R8352" s="4"/>
      <c r="S8352" s="21"/>
      <c r="T8352" s="21"/>
      <c r="V8352" s="22"/>
      <c r="Z8352" s="73"/>
      <c r="AA8352" s="73">
        <v>0.0</v>
      </c>
      <c r="AB8352" s="4"/>
      <c r="AC8352" s="74"/>
      <c r="AD8352" s="75"/>
      <c r="AE8352" s="75"/>
      <c r="AF8352" s="76"/>
      <c r="AJ8352" s="90"/>
      <c r="AK8352" s="18"/>
      <c r="AL8352" s="18"/>
      <c r="AT8352" s="18"/>
      <c r="AU8352" s="91"/>
    </row>
    <row r="8353" ht="12.0" customHeight="1">
      <c r="A8353" s="97">
        <v>3301206.0</v>
      </c>
      <c r="B8353" s="92" t="s">
        <v>8264</v>
      </c>
      <c r="C8353" s="93"/>
      <c r="D8353" s="82">
        <v>846.14</v>
      </c>
      <c r="E8353" s="94" t="s">
        <v>372</v>
      </c>
      <c r="F8353" s="84">
        <f t="shared" si="695"/>
        <v>1032.2908</v>
      </c>
      <c r="G8353" s="95" t="s">
        <v>246</v>
      </c>
      <c r="H8353" s="69"/>
      <c r="I8353" s="76"/>
      <c r="J8353" s="76"/>
      <c r="K8353" s="88"/>
      <c r="N8353" s="18"/>
      <c r="P8353" s="4">
        <v>168.0</v>
      </c>
      <c r="Q8353" s="4"/>
      <c r="R8353" s="4"/>
      <c r="S8353" s="21"/>
      <c r="T8353" s="21"/>
      <c r="V8353" s="22"/>
      <c r="Z8353" s="73"/>
      <c r="AA8353" s="73">
        <v>0.0</v>
      </c>
      <c r="AB8353" s="4"/>
      <c r="AC8353" s="74"/>
      <c r="AD8353" s="75"/>
      <c r="AE8353" s="75"/>
      <c r="AF8353" s="76"/>
      <c r="AJ8353" s="90"/>
      <c r="AK8353" s="18"/>
      <c r="AL8353" s="18"/>
      <c r="AT8353" s="18"/>
      <c r="AU8353" s="91"/>
    </row>
    <row r="8354" ht="12.0" customHeight="1">
      <c r="A8354" s="97">
        <v>3301487.0</v>
      </c>
      <c r="B8354" s="92" t="s">
        <v>8265</v>
      </c>
      <c r="C8354" s="93"/>
      <c r="D8354" s="82">
        <v>4.96</v>
      </c>
      <c r="E8354" s="94" t="s">
        <v>372</v>
      </c>
      <c r="F8354" s="84">
        <f t="shared" si="695"/>
        <v>6.0512</v>
      </c>
      <c r="G8354" s="95" t="s">
        <v>246</v>
      </c>
      <c r="H8354" s="69"/>
      <c r="I8354" s="76"/>
      <c r="J8354" s="76"/>
      <c r="K8354" s="88"/>
      <c r="N8354" s="18"/>
      <c r="P8354" s="4">
        <v>168.0</v>
      </c>
      <c r="Q8354" s="4"/>
      <c r="R8354" s="4"/>
      <c r="S8354" s="21"/>
      <c r="T8354" s="21"/>
      <c r="V8354" s="22"/>
      <c r="Z8354" s="73"/>
      <c r="AA8354" s="73">
        <v>0.0</v>
      </c>
      <c r="AB8354" s="4"/>
      <c r="AC8354" s="74"/>
      <c r="AD8354" s="75"/>
      <c r="AE8354" s="75"/>
      <c r="AF8354" s="76"/>
      <c r="AJ8354" s="90"/>
      <c r="AK8354" s="18"/>
      <c r="AL8354" s="18"/>
      <c r="AT8354" s="18"/>
      <c r="AU8354" s="91"/>
    </row>
    <row r="8355" ht="12.0" customHeight="1">
      <c r="A8355" s="97">
        <v>3301508.0</v>
      </c>
      <c r="B8355" s="92" t="s">
        <v>8266</v>
      </c>
      <c r="C8355" s="93"/>
      <c r="D8355" s="82">
        <v>12.05</v>
      </c>
      <c r="E8355" s="94" t="s">
        <v>245</v>
      </c>
      <c r="F8355" s="84">
        <f t="shared" si="695"/>
        <v>14.701</v>
      </c>
      <c r="G8355" s="95" t="s">
        <v>246</v>
      </c>
      <c r="H8355" s="69"/>
      <c r="I8355" s="76"/>
      <c r="J8355" s="76"/>
      <c r="K8355" s="88"/>
      <c r="N8355" s="18"/>
      <c r="P8355" s="4">
        <v>168.0</v>
      </c>
      <c r="Q8355" s="4"/>
      <c r="R8355" s="4"/>
      <c r="S8355" s="21"/>
      <c r="T8355" s="21"/>
      <c r="V8355" s="22"/>
      <c r="Z8355" s="73"/>
      <c r="AA8355" s="73">
        <v>0.0</v>
      </c>
      <c r="AB8355" s="4"/>
      <c r="AC8355" s="74"/>
      <c r="AD8355" s="75"/>
      <c r="AE8355" s="75"/>
      <c r="AF8355" s="76"/>
      <c r="AJ8355" s="90"/>
      <c r="AK8355" s="18"/>
      <c r="AL8355" s="18"/>
      <c r="AT8355" s="18"/>
      <c r="AU8355" s="91"/>
    </row>
    <row r="8356" ht="12.0" customHeight="1">
      <c r="A8356" s="97">
        <v>3301498.0</v>
      </c>
      <c r="B8356" s="92" t="s">
        <v>8267</v>
      </c>
      <c r="C8356" s="93"/>
      <c r="D8356" s="82">
        <v>17.72</v>
      </c>
      <c r="E8356" s="94" t="s">
        <v>372</v>
      </c>
      <c r="F8356" s="84">
        <f t="shared" si="695"/>
        <v>21.6184</v>
      </c>
      <c r="G8356" s="95" t="s">
        <v>246</v>
      </c>
      <c r="H8356" s="69"/>
      <c r="I8356" s="76"/>
      <c r="J8356" s="76"/>
      <c r="K8356" s="88"/>
      <c r="N8356" s="18"/>
      <c r="P8356" s="4">
        <v>168.0</v>
      </c>
      <c r="Q8356" s="4"/>
      <c r="R8356" s="4"/>
      <c r="S8356" s="21"/>
      <c r="T8356" s="21"/>
      <c r="V8356" s="22"/>
      <c r="Z8356" s="73"/>
      <c r="AA8356" s="73">
        <v>0.0</v>
      </c>
      <c r="AB8356" s="4"/>
      <c r="AC8356" s="74"/>
      <c r="AD8356" s="75"/>
      <c r="AE8356" s="75"/>
      <c r="AF8356" s="76"/>
      <c r="AJ8356" s="90"/>
      <c r="AK8356" s="18"/>
      <c r="AL8356" s="18"/>
      <c r="AT8356" s="18"/>
      <c r="AU8356" s="91"/>
    </row>
    <row r="8357" ht="12.0" customHeight="1">
      <c r="A8357" s="97">
        <v>3301502.0</v>
      </c>
      <c r="B8357" s="92" t="s">
        <v>8268</v>
      </c>
      <c r="C8357" s="93"/>
      <c r="D8357" s="82">
        <v>51.73</v>
      </c>
      <c r="E8357" s="94" t="s">
        <v>245</v>
      </c>
      <c r="F8357" s="84">
        <f t="shared" si="695"/>
        <v>63.1106</v>
      </c>
      <c r="G8357" s="95" t="s">
        <v>246</v>
      </c>
      <c r="H8357" s="69"/>
      <c r="I8357" s="76"/>
      <c r="J8357" s="76"/>
      <c r="K8357" s="88"/>
      <c r="N8357" s="18"/>
      <c r="P8357" s="4">
        <v>168.0</v>
      </c>
      <c r="Q8357" s="4"/>
      <c r="R8357" s="4"/>
      <c r="S8357" s="21"/>
      <c r="T8357" s="21"/>
      <c r="V8357" s="22"/>
      <c r="Z8357" s="73"/>
      <c r="AA8357" s="73">
        <v>0.0</v>
      </c>
      <c r="AB8357" s="4"/>
      <c r="AC8357" s="74"/>
      <c r="AD8357" s="75"/>
      <c r="AE8357" s="75"/>
      <c r="AF8357" s="76"/>
      <c r="AJ8357" s="90"/>
      <c r="AK8357" s="18"/>
      <c r="AL8357" s="18"/>
      <c r="AT8357" s="18"/>
      <c r="AU8357" s="91"/>
    </row>
    <row r="8358" ht="12.0" customHeight="1">
      <c r="A8358" s="97">
        <v>3301503.0</v>
      </c>
      <c r="B8358" s="92" t="s">
        <v>8269</v>
      </c>
      <c r="C8358" s="93"/>
      <c r="D8358" s="82">
        <v>54.57</v>
      </c>
      <c r="E8358" s="94" t="s">
        <v>245</v>
      </c>
      <c r="F8358" s="84">
        <f t="shared" si="695"/>
        <v>66.5754</v>
      </c>
      <c r="G8358" s="95" t="s">
        <v>246</v>
      </c>
      <c r="H8358" s="69"/>
      <c r="I8358" s="76"/>
      <c r="J8358" s="76"/>
      <c r="K8358" s="88"/>
      <c r="N8358" s="18"/>
      <c r="P8358" s="4">
        <v>168.0</v>
      </c>
      <c r="Q8358" s="4"/>
      <c r="R8358" s="4"/>
      <c r="S8358" s="21"/>
      <c r="T8358" s="21"/>
      <c r="V8358" s="22"/>
      <c r="Z8358" s="73"/>
      <c r="AA8358" s="73">
        <v>0.0</v>
      </c>
      <c r="AB8358" s="4"/>
      <c r="AC8358" s="74"/>
      <c r="AD8358" s="75"/>
      <c r="AE8358" s="75"/>
      <c r="AF8358" s="76"/>
      <c r="AJ8358" s="90"/>
      <c r="AK8358" s="18"/>
      <c r="AL8358" s="18"/>
      <c r="AT8358" s="18"/>
      <c r="AU8358" s="91"/>
    </row>
    <row r="8359" ht="12.0" customHeight="1">
      <c r="A8359" s="97">
        <v>3301489.0</v>
      </c>
      <c r="B8359" s="92" t="s">
        <v>8270</v>
      </c>
      <c r="C8359" s="93"/>
      <c r="D8359" s="82">
        <v>85.75</v>
      </c>
      <c r="E8359" s="94" t="s">
        <v>245</v>
      </c>
      <c r="F8359" s="84">
        <f t="shared" si="695"/>
        <v>104.615</v>
      </c>
      <c r="G8359" s="95" t="s">
        <v>246</v>
      </c>
      <c r="H8359" s="69"/>
      <c r="I8359" s="76"/>
      <c r="J8359" s="76"/>
      <c r="K8359" s="88"/>
      <c r="N8359" s="18"/>
      <c r="P8359" s="4">
        <v>168.0</v>
      </c>
      <c r="Q8359" s="4"/>
      <c r="R8359" s="4"/>
      <c r="S8359" s="21"/>
      <c r="T8359" s="21"/>
      <c r="V8359" s="22"/>
      <c r="Z8359" s="73"/>
      <c r="AA8359" s="73">
        <v>0.0</v>
      </c>
      <c r="AB8359" s="4"/>
      <c r="AC8359" s="74"/>
      <c r="AD8359" s="75"/>
      <c r="AE8359" s="75"/>
      <c r="AF8359" s="76"/>
      <c r="AJ8359" s="90"/>
      <c r="AK8359" s="18"/>
      <c r="AL8359" s="18"/>
      <c r="AT8359" s="18"/>
      <c r="AU8359" s="91"/>
    </row>
    <row r="8360" ht="12.0" customHeight="1">
      <c r="A8360" s="97">
        <v>3301492.0</v>
      </c>
      <c r="B8360" s="92" t="s">
        <v>8271</v>
      </c>
      <c r="C8360" s="93"/>
      <c r="D8360" s="82">
        <v>124.01</v>
      </c>
      <c r="E8360" s="94" t="s">
        <v>372</v>
      </c>
      <c r="F8360" s="84">
        <f t="shared" si="695"/>
        <v>151.2922</v>
      </c>
      <c r="G8360" s="95" t="s">
        <v>246</v>
      </c>
      <c r="H8360" s="69"/>
      <c r="I8360" s="76"/>
      <c r="J8360" s="76"/>
      <c r="K8360" s="88"/>
      <c r="N8360" s="18"/>
      <c r="P8360" s="4">
        <v>168.0</v>
      </c>
      <c r="Q8360" s="4"/>
      <c r="R8360" s="4"/>
      <c r="S8360" s="21"/>
      <c r="T8360" s="21"/>
      <c r="V8360" s="22"/>
      <c r="Z8360" s="73"/>
      <c r="AA8360" s="73">
        <v>0.0</v>
      </c>
      <c r="AB8360" s="4"/>
      <c r="AC8360" s="74"/>
      <c r="AD8360" s="75"/>
      <c r="AE8360" s="75"/>
      <c r="AF8360" s="76"/>
      <c r="AJ8360" s="90"/>
      <c r="AK8360" s="18"/>
      <c r="AL8360" s="18"/>
      <c r="AT8360" s="18"/>
      <c r="AU8360" s="91"/>
    </row>
    <row r="8361" ht="12.0" customHeight="1">
      <c r="A8361" s="97">
        <v>1028008.0</v>
      </c>
      <c r="B8361" s="92" t="s">
        <v>8272</v>
      </c>
      <c r="C8361" s="93"/>
      <c r="D8361" s="82">
        <v>48.2</v>
      </c>
      <c r="E8361" s="94" t="s">
        <v>372</v>
      </c>
      <c r="F8361" s="84">
        <f t="shared" si="695"/>
        <v>58.804</v>
      </c>
      <c r="G8361" s="95" t="s">
        <v>252</v>
      </c>
      <c r="H8361" s="69"/>
      <c r="I8361" s="76"/>
      <c r="J8361" s="76"/>
      <c r="K8361" s="88"/>
      <c r="N8361" s="18"/>
      <c r="P8361" s="4">
        <v>168.0</v>
      </c>
      <c r="Q8361" s="4"/>
      <c r="R8361" s="4"/>
      <c r="S8361" s="21"/>
      <c r="T8361" s="21"/>
      <c r="V8361" s="89"/>
      <c r="Z8361" s="73"/>
      <c r="AA8361" s="73">
        <v>15.00742942050519</v>
      </c>
      <c r="AB8361" s="4"/>
      <c r="AC8361" s="74"/>
      <c r="AD8361" s="75"/>
      <c r="AE8361" s="75"/>
      <c r="AF8361" s="76"/>
      <c r="AJ8361" s="90"/>
      <c r="AK8361" s="18"/>
      <c r="AL8361" s="18"/>
      <c r="AT8361" s="18"/>
      <c r="AU8361" s="91"/>
    </row>
    <row r="8362" ht="12.0" customHeight="1">
      <c r="A8362" s="97">
        <v>1028012.0</v>
      </c>
      <c r="B8362" s="92" t="s">
        <v>8273</v>
      </c>
      <c r="C8362" s="93"/>
      <c r="D8362" s="82">
        <v>48.19</v>
      </c>
      <c r="E8362" s="83" t="s">
        <v>372</v>
      </c>
      <c r="F8362" s="127">
        <f t="shared" si="695"/>
        <v>58.7918</v>
      </c>
      <c r="G8362" s="95" t="s">
        <v>246</v>
      </c>
      <c r="H8362" s="69"/>
      <c r="I8362" s="76"/>
      <c r="J8362" s="76"/>
      <c r="K8362" s="88"/>
      <c r="N8362" s="18"/>
      <c r="P8362" s="4">
        <v>168.0</v>
      </c>
      <c r="Q8362" s="4"/>
      <c r="R8362" s="4"/>
      <c r="S8362" s="21"/>
      <c r="T8362" s="21"/>
      <c r="V8362" s="89"/>
      <c r="Z8362" s="73"/>
      <c r="AA8362" s="73">
        <v>0.0</v>
      </c>
      <c r="AB8362" s="4"/>
      <c r="AC8362" s="74"/>
      <c r="AD8362" s="75"/>
      <c r="AE8362" s="75"/>
      <c r="AF8362" s="76"/>
      <c r="AJ8362" s="90"/>
      <c r="AK8362" s="18"/>
      <c r="AL8362" s="18"/>
      <c r="AT8362" s="18"/>
      <c r="AU8362" s="91"/>
    </row>
    <row r="8363" ht="12.0" customHeight="1">
      <c r="A8363" s="97">
        <v>1028018.0</v>
      </c>
      <c r="B8363" s="92" t="s">
        <v>8274</v>
      </c>
      <c r="C8363" s="93"/>
      <c r="D8363" s="82">
        <v>61.64</v>
      </c>
      <c r="E8363" s="83" t="s">
        <v>245</v>
      </c>
      <c r="F8363" s="127">
        <f t="shared" si="695"/>
        <v>75.2008</v>
      </c>
      <c r="G8363" s="95" t="s">
        <v>246</v>
      </c>
      <c r="H8363" s="69"/>
      <c r="I8363" s="76"/>
      <c r="J8363" s="76"/>
      <c r="K8363" s="88"/>
      <c r="N8363" s="18"/>
      <c r="P8363" s="4">
        <v>168.0</v>
      </c>
      <c r="Q8363" s="4"/>
      <c r="R8363" s="4"/>
      <c r="S8363" s="21"/>
      <c r="T8363" s="21"/>
      <c r="V8363" s="89"/>
      <c r="Z8363" s="73"/>
      <c r="AA8363" s="73">
        <v>0.0</v>
      </c>
      <c r="AB8363" s="4"/>
      <c r="AC8363" s="74"/>
      <c r="AD8363" s="75"/>
      <c r="AE8363" s="75"/>
      <c r="AF8363" s="76"/>
      <c r="AJ8363" s="90"/>
      <c r="AK8363" s="18"/>
      <c r="AL8363" s="18"/>
      <c r="AT8363" s="18"/>
      <c r="AU8363" s="91"/>
    </row>
    <row r="8364" ht="12.0" customHeight="1">
      <c r="A8364" s="97">
        <v>6001038.0</v>
      </c>
      <c r="B8364" s="92" t="s">
        <v>8275</v>
      </c>
      <c r="C8364" s="93"/>
      <c r="D8364" s="82">
        <v>165.51</v>
      </c>
      <c r="E8364" s="94"/>
      <c r="F8364" s="84">
        <f t="shared" si="695"/>
        <v>201.9222</v>
      </c>
      <c r="G8364" s="95" t="s">
        <v>246</v>
      </c>
      <c r="H8364" s="69"/>
      <c r="I8364" s="76"/>
      <c r="J8364" s="76"/>
      <c r="K8364" s="88"/>
      <c r="N8364" s="18"/>
      <c r="P8364" s="4">
        <v>168.0</v>
      </c>
      <c r="Q8364" s="4"/>
      <c r="R8364" s="4"/>
      <c r="S8364" s="21"/>
      <c r="T8364" s="21"/>
      <c r="V8364" s="22"/>
      <c r="Z8364" s="73"/>
      <c r="AA8364" s="73">
        <v>0.0</v>
      </c>
      <c r="AB8364" s="4"/>
      <c r="AC8364" s="74"/>
      <c r="AD8364" s="75"/>
      <c r="AE8364" s="75"/>
      <c r="AF8364" s="76"/>
      <c r="AJ8364" s="90"/>
      <c r="AK8364" s="18"/>
      <c r="AL8364" s="18"/>
      <c r="AT8364" s="18"/>
      <c r="AU8364" s="91"/>
    </row>
    <row r="8365" ht="12.0" customHeight="1">
      <c r="A8365" s="97">
        <v>6001040.0</v>
      </c>
      <c r="B8365" s="92" t="s">
        <v>8276</v>
      </c>
      <c r="C8365" s="93"/>
      <c r="D8365" s="82">
        <v>266.81</v>
      </c>
      <c r="E8365" s="94"/>
      <c r="F8365" s="84">
        <f t="shared" si="695"/>
        <v>325.5082</v>
      </c>
      <c r="G8365" s="95" t="s">
        <v>246</v>
      </c>
      <c r="H8365" s="69"/>
      <c r="I8365" s="76"/>
      <c r="J8365" s="76"/>
      <c r="K8365" s="88"/>
      <c r="N8365" s="18"/>
      <c r="P8365" s="4">
        <v>168.0</v>
      </c>
      <c r="Q8365" s="4"/>
      <c r="R8365" s="4"/>
      <c r="S8365" s="21"/>
      <c r="T8365" s="21"/>
      <c r="V8365" s="22"/>
      <c r="Z8365" s="73"/>
      <c r="AA8365" s="73">
        <v>0.0</v>
      </c>
      <c r="AB8365" s="4"/>
      <c r="AC8365" s="74"/>
      <c r="AD8365" s="75"/>
      <c r="AE8365" s="75"/>
      <c r="AF8365" s="76"/>
      <c r="AJ8365" s="90"/>
      <c r="AK8365" s="18"/>
      <c r="AL8365" s="18"/>
      <c r="AT8365" s="18"/>
      <c r="AU8365" s="91"/>
    </row>
    <row r="8366" ht="12.0" customHeight="1">
      <c r="A8366" s="97">
        <v>6001041.0</v>
      </c>
      <c r="B8366" s="92" t="s">
        <v>8277</v>
      </c>
      <c r="C8366" s="93"/>
      <c r="D8366" s="82">
        <v>248.15</v>
      </c>
      <c r="E8366" s="94"/>
      <c r="F8366" s="84">
        <f t="shared" si="695"/>
        <v>302.743</v>
      </c>
      <c r="G8366" s="95" t="s">
        <v>246</v>
      </c>
      <c r="H8366" s="69"/>
      <c r="I8366" s="76"/>
      <c r="J8366" s="76"/>
      <c r="K8366" s="88"/>
      <c r="N8366" s="18"/>
      <c r="P8366" s="4">
        <v>168.0</v>
      </c>
      <c r="Q8366" s="4"/>
      <c r="R8366" s="4"/>
      <c r="S8366" s="21"/>
      <c r="T8366" s="21"/>
      <c r="V8366" s="22"/>
      <c r="Z8366" s="73"/>
      <c r="AA8366" s="73">
        <v>0.0</v>
      </c>
      <c r="AB8366" s="4"/>
      <c r="AC8366" s="74"/>
      <c r="AD8366" s="75"/>
      <c r="AE8366" s="75"/>
      <c r="AF8366" s="76"/>
      <c r="AJ8366" s="90"/>
      <c r="AK8366" s="18"/>
      <c r="AL8366" s="18"/>
      <c r="AT8366" s="18"/>
      <c r="AU8366" s="91"/>
    </row>
    <row r="8367" ht="12.0" customHeight="1">
      <c r="A8367" s="97">
        <v>6001035.0</v>
      </c>
      <c r="B8367" s="92" t="s">
        <v>8278</v>
      </c>
      <c r="C8367" s="93"/>
      <c r="D8367" s="82">
        <v>132.41</v>
      </c>
      <c r="E8367" s="94"/>
      <c r="F8367" s="84">
        <f t="shared" si="695"/>
        <v>161.5402</v>
      </c>
      <c r="G8367" s="95" t="s">
        <v>246</v>
      </c>
      <c r="H8367" s="69"/>
      <c r="I8367" s="76"/>
      <c r="J8367" s="76"/>
      <c r="K8367" s="88"/>
      <c r="N8367" s="18"/>
      <c r="P8367" s="4">
        <v>168.0</v>
      </c>
      <c r="Q8367" s="4"/>
      <c r="R8367" s="4"/>
      <c r="S8367" s="21"/>
      <c r="T8367" s="21"/>
      <c r="V8367" s="22"/>
      <c r="Z8367" s="73"/>
      <c r="AA8367" s="73">
        <v>0.0</v>
      </c>
      <c r="AB8367" s="4"/>
      <c r="AC8367" s="74"/>
      <c r="AD8367" s="75"/>
      <c r="AE8367" s="75"/>
      <c r="AF8367" s="76"/>
      <c r="AJ8367" s="90"/>
      <c r="AK8367" s="18"/>
      <c r="AL8367" s="18"/>
      <c r="AT8367" s="18"/>
      <c r="AU8367" s="91"/>
    </row>
    <row r="8368" ht="12.0" customHeight="1">
      <c r="A8368" s="97">
        <v>6001005.0</v>
      </c>
      <c r="B8368" s="92" t="s">
        <v>8279</v>
      </c>
      <c r="C8368" s="93"/>
      <c r="D8368" s="82">
        <v>66.2</v>
      </c>
      <c r="E8368" s="94"/>
      <c r="F8368" s="84">
        <f t="shared" si="695"/>
        <v>80.764</v>
      </c>
      <c r="G8368" s="95" t="s">
        <v>246</v>
      </c>
      <c r="H8368" s="69"/>
      <c r="I8368" s="76"/>
      <c r="J8368" s="76"/>
      <c r="K8368" s="88"/>
      <c r="N8368" s="18"/>
      <c r="P8368" s="4">
        <v>168.0</v>
      </c>
      <c r="Q8368" s="4"/>
      <c r="R8368" s="4"/>
      <c r="S8368" s="21"/>
      <c r="T8368" s="21"/>
      <c r="V8368" s="22"/>
      <c r="Z8368" s="73"/>
      <c r="AA8368" s="73">
        <v>0.0</v>
      </c>
      <c r="AB8368" s="4"/>
      <c r="AC8368" s="74"/>
      <c r="AD8368" s="75"/>
      <c r="AE8368" s="75"/>
      <c r="AF8368" s="76"/>
      <c r="AJ8368" s="90"/>
      <c r="AK8368" s="18"/>
      <c r="AL8368" s="18"/>
      <c r="AT8368" s="18"/>
      <c r="AU8368" s="91"/>
    </row>
    <row r="8369" ht="12.0" customHeight="1">
      <c r="A8369" s="97">
        <v>6001007.0</v>
      </c>
      <c r="B8369" s="92" t="s">
        <v>8280</v>
      </c>
      <c r="C8369" s="93"/>
      <c r="D8369" s="82">
        <v>48.11</v>
      </c>
      <c r="E8369" s="94" t="s">
        <v>245</v>
      </c>
      <c r="F8369" s="84">
        <f t="shared" si="695"/>
        <v>58.6942</v>
      </c>
      <c r="G8369" s="95" t="s">
        <v>252</v>
      </c>
      <c r="H8369" s="69"/>
      <c r="I8369" s="76"/>
      <c r="J8369" s="76"/>
      <c r="K8369" s="88"/>
      <c r="N8369" s="18"/>
      <c r="P8369" s="4">
        <v>168.0</v>
      </c>
      <c r="Q8369" s="4"/>
      <c r="R8369" s="4"/>
      <c r="S8369" s="21"/>
      <c r="T8369" s="21"/>
      <c r="V8369" s="22"/>
      <c r="Z8369" s="73"/>
      <c r="AA8369" s="73">
        <v>9.986468200270636</v>
      </c>
      <c r="AB8369" s="4"/>
      <c r="AC8369" s="74"/>
      <c r="AD8369" s="75"/>
      <c r="AE8369" s="75"/>
      <c r="AF8369" s="76"/>
      <c r="AJ8369" s="90"/>
      <c r="AK8369" s="18"/>
      <c r="AL8369" s="18"/>
      <c r="AT8369" s="18"/>
      <c r="AU8369" s="91"/>
    </row>
    <row r="8370" ht="12.0" customHeight="1">
      <c r="A8370" s="97">
        <v>6001008.0</v>
      </c>
      <c r="B8370" s="92" t="s">
        <v>8281</v>
      </c>
      <c r="C8370" s="93"/>
      <c r="D8370" s="82">
        <v>48.11</v>
      </c>
      <c r="E8370" s="94" t="s">
        <v>372</v>
      </c>
      <c r="F8370" s="84">
        <f t="shared" si="695"/>
        <v>58.6942</v>
      </c>
      <c r="G8370" s="95" t="s">
        <v>252</v>
      </c>
      <c r="H8370" s="69"/>
      <c r="I8370" s="76"/>
      <c r="J8370" s="76"/>
      <c r="K8370" s="88"/>
      <c r="N8370" s="18"/>
      <c r="P8370" s="4">
        <v>168.0</v>
      </c>
      <c r="Q8370" s="4"/>
      <c r="R8370" s="4"/>
      <c r="S8370" s="21"/>
      <c r="T8370" s="21"/>
      <c r="V8370" s="22"/>
      <c r="Z8370" s="73"/>
      <c r="AA8370" s="73">
        <v>9.986468200270636</v>
      </c>
      <c r="AB8370" s="4"/>
      <c r="AC8370" s="74"/>
      <c r="AD8370" s="75"/>
      <c r="AE8370" s="75"/>
      <c r="AF8370" s="76"/>
      <c r="AJ8370" s="90"/>
      <c r="AK8370" s="18"/>
      <c r="AL8370" s="18"/>
      <c r="AT8370" s="18"/>
      <c r="AU8370" s="91"/>
    </row>
    <row r="8371" ht="12.0" customHeight="1">
      <c r="A8371" s="97">
        <v>6001009.0</v>
      </c>
      <c r="B8371" s="92" t="s">
        <v>8282</v>
      </c>
      <c r="C8371" s="93"/>
      <c r="D8371" s="82">
        <v>52.88</v>
      </c>
      <c r="E8371" s="94" t="s">
        <v>245</v>
      </c>
      <c r="F8371" s="84">
        <f t="shared" si="695"/>
        <v>64.5136</v>
      </c>
      <c r="G8371" s="95" t="s">
        <v>252</v>
      </c>
      <c r="H8371" s="69"/>
      <c r="I8371" s="76"/>
      <c r="J8371" s="76"/>
      <c r="K8371" s="88"/>
      <c r="N8371" s="18"/>
      <c r="P8371" s="4">
        <v>168.0</v>
      </c>
      <c r="Q8371" s="4"/>
      <c r="R8371" s="4"/>
      <c r="S8371" s="21"/>
      <c r="T8371" s="21"/>
      <c r="V8371" s="22"/>
      <c r="Z8371" s="73"/>
      <c r="AA8371" s="73">
        <v>9.997537552327017</v>
      </c>
      <c r="AB8371" s="4"/>
      <c r="AC8371" s="74"/>
      <c r="AD8371" s="75"/>
      <c r="AE8371" s="75"/>
      <c r="AF8371" s="76"/>
      <c r="AJ8371" s="90"/>
      <c r="AK8371" s="18"/>
      <c r="AL8371" s="18"/>
      <c r="AT8371" s="18"/>
      <c r="AU8371" s="91"/>
    </row>
    <row r="8372" ht="12.0" customHeight="1">
      <c r="A8372" s="97">
        <v>6001010.0</v>
      </c>
      <c r="B8372" s="92" t="s">
        <v>8283</v>
      </c>
      <c r="C8372" s="93"/>
      <c r="D8372" s="82">
        <v>61.41</v>
      </c>
      <c r="E8372" s="94" t="s">
        <v>245</v>
      </c>
      <c r="F8372" s="84">
        <f t="shared" si="695"/>
        <v>74.9202</v>
      </c>
      <c r="G8372" s="95" t="s">
        <v>252</v>
      </c>
      <c r="H8372" s="69"/>
      <c r="I8372" s="76"/>
      <c r="J8372" s="76"/>
      <c r="K8372" s="88"/>
      <c r="N8372" s="18"/>
      <c r="P8372" s="4">
        <v>168.0</v>
      </c>
      <c r="Q8372" s="4"/>
      <c r="R8372" s="4"/>
      <c r="S8372" s="21"/>
      <c r="T8372" s="21"/>
      <c r="V8372" s="22"/>
      <c r="Z8372" s="73"/>
      <c r="AA8372" s="73">
        <v>10.006359974560098</v>
      </c>
      <c r="AB8372" s="4"/>
      <c r="AC8372" s="74"/>
      <c r="AD8372" s="75"/>
      <c r="AE8372" s="75"/>
      <c r="AF8372" s="76"/>
      <c r="AJ8372" s="90"/>
      <c r="AK8372" s="18"/>
      <c r="AL8372" s="18"/>
      <c r="AT8372" s="18"/>
      <c r="AU8372" s="91"/>
    </row>
    <row r="8373" ht="12.0" customHeight="1">
      <c r="A8373" s="97">
        <v>6001013.0</v>
      </c>
      <c r="B8373" s="92" t="s">
        <v>8284</v>
      </c>
      <c r="C8373" s="93"/>
      <c r="D8373" s="82">
        <v>98.34</v>
      </c>
      <c r="E8373" s="94" t="s">
        <v>245</v>
      </c>
      <c r="F8373" s="84">
        <f t="shared" si="695"/>
        <v>119.9748</v>
      </c>
      <c r="G8373" s="95" t="s">
        <v>246</v>
      </c>
      <c r="H8373" s="69"/>
      <c r="I8373" s="76"/>
      <c r="J8373" s="76"/>
      <c r="K8373" s="88"/>
      <c r="N8373" s="18"/>
      <c r="P8373" s="4">
        <v>168.0</v>
      </c>
      <c r="Q8373" s="4"/>
      <c r="R8373" s="4"/>
      <c r="S8373" s="21"/>
      <c r="T8373" s="21"/>
      <c r="V8373" s="22"/>
      <c r="Z8373" s="73"/>
      <c r="AA8373" s="73">
        <v>9.99602806831723</v>
      </c>
      <c r="AB8373" s="4"/>
      <c r="AC8373" s="74"/>
      <c r="AD8373" s="75"/>
      <c r="AE8373" s="75"/>
      <c r="AF8373" s="76"/>
      <c r="AJ8373" s="90"/>
      <c r="AK8373" s="18"/>
      <c r="AL8373" s="18"/>
      <c r="AT8373" s="18"/>
      <c r="AU8373" s="91"/>
    </row>
    <row r="8374" ht="12.0" customHeight="1">
      <c r="A8374" s="97">
        <v>6001014.0</v>
      </c>
      <c r="B8374" s="92" t="s">
        <v>8285</v>
      </c>
      <c r="C8374" s="93"/>
      <c r="D8374" s="82">
        <v>98.34</v>
      </c>
      <c r="E8374" s="94" t="s">
        <v>245</v>
      </c>
      <c r="F8374" s="84">
        <f t="shared" si="695"/>
        <v>119.9748</v>
      </c>
      <c r="G8374" s="95" t="s">
        <v>246</v>
      </c>
      <c r="H8374" s="69"/>
      <c r="I8374" s="76"/>
      <c r="J8374" s="76"/>
      <c r="K8374" s="88"/>
      <c r="N8374" s="18"/>
      <c r="P8374" s="4">
        <v>168.0</v>
      </c>
      <c r="Q8374" s="4"/>
      <c r="R8374" s="4"/>
      <c r="S8374" s="21"/>
      <c r="T8374" s="21"/>
      <c r="V8374" s="22"/>
      <c r="Z8374" s="73"/>
      <c r="AA8374" s="73">
        <v>9.99602806831723</v>
      </c>
      <c r="AB8374" s="4"/>
      <c r="AC8374" s="74"/>
      <c r="AD8374" s="75"/>
      <c r="AE8374" s="75"/>
      <c r="AF8374" s="76"/>
      <c r="AJ8374" s="90"/>
      <c r="AK8374" s="18"/>
      <c r="AL8374" s="18"/>
      <c r="AT8374" s="18"/>
      <c r="AU8374" s="91"/>
    </row>
    <row r="8375" ht="12.0" customHeight="1">
      <c r="A8375" s="97">
        <v>6001015.0</v>
      </c>
      <c r="B8375" s="92" t="s">
        <v>8286</v>
      </c>
      <c r="C8375" s="93"/>
      <c r="D8375" s="82">
        <v>108.08</v>
      </c>
      <c r="E8375" s="94" t="s">
        <v>245</v>
      </c>
      <c r="F8375" s="84">
        <f t="shared" si="695"/>
        <v>131.8576</v>
      </c>
      <c r="G8375" s="95" t="s">
        <v>246</v>
      </c>
      <c r="H8375" s="69"/>
      <c r="I8375" s="76"/>
      <c r="J8375" s="76"/>
      <c r="K8375" s="88"/>
      <c r="N8375" s="18"/>
      <c r="P8375" s="4">
        <v>168.0</v>
      </c>
      <c r="Q8375" s="4"/>
      <c r="R8375" s="4"/>
      <c r="S8375" s="21"/>
      <c r="T8375" s="21"/>
      <c r="V8375" s="22"/>
      <c r="Z8375" s="73"/>
      <c r="AA8375" s="73">
        <v>9.998795325864364</v>
      </c>
      <c r="AB8375" s="4"/>
      <c r="AC8375" s="74"/>
      <c r="AD8375" s="75"/>
      <c r="AE8375" s="75"/>
      <c r="AF8375" s="76"/>
      <c r="AJ8375" s="90"/>
      <c r="AK8375" s="18"/>
      <c r="AL8375" s="18"/>
      <c r="AT8375" s="18"/>
      <c r="AU8375" s="91"/>
    </row>
    <row r="8376" ht="12.0" customHeight="1">
      <c r="A8376" s="97">
        <v>6001016.0</v>
      </c>
      <c r="B8376" s="92" t="s">
        <v>8287</v>
      </c>
      <c r="C8376" s="93"/>
      <c r="D8376" s="82">
        <v>148.12</v>
      </c>
      <c r="E8376" s="94"/>
      <c r="F8376" s="84">
        <f t="shared" si="695"/>
        <v>180.7064</v>
      </c>
      <c r="G8376" s="95" t="s">
        <v>246</v>
      </c>
      <c r="H8376" s="69"/>
      <c r="I8376" s="76"/>
      <c r="J8376" s="76"/>
      <c r="K8376" s="88"/>
      <c r="N8376" s="18"/>
      <c r="P8376" s="4">
        <v>168.0</v>
      </c>
      <c r="Q8376" s="4"/>
      <c r="R8376" s="4"/>
      <c r="S8376" s="21"/>
      <c r="T8376" s="21"/>
      <c r="V8376" s="22"/>
      <c r="Z8376" s="73"/>
      <c r="AA8376" s="73">
        <v>10.00263689900676</v>
      </c>
      <c r="AB8376" s="4"/>
      <c r="AC8376" s="74"/>
      <c r="AD8376" s="75"/>
      <c r="AE8376" s="75"/>
      <c r="AF8376" s="76"/>
      <c r="AJ8376" s="90"/>
      <c r="AK8376" s="18"/>
      <c r="AL8376" s="18"/>
      <c r="AT8376" s="18"/>
      <c r="AU8376" s="91"/>
    </row>
    <row r="8377" ht="12.0" customHeight="1">
      <c r="A8377" s="97">
        <v>6001017.0</v>
      </c>
      <c r="B8377" s="92" t="s">
        <v>8288</v>
      </c>
      <c r="C8377" s="93"/>
      <c r="D8377" s="82">
        <v>57.19</v>
      </c>
      <c r="E8377" s="94" t="s">
        <v>245</v>
      </c>
      <c r="F8377" s="84">
        <f t="shared" si="695"/>
        <v>69.7718</v>
      </c>
      <c r="G8377" s="95" t="s">
        <v>274</v>
      </c>
      <c r="H8377" s="69"/>
      <c r="I8377" s="76"/>
      <c r="J8377" s="76"/>
      <c r="K8377" s="88"/>
      <c r="N8377" s="18"/>
      <c r="P8377" s="4">
        <v>168.0</v>
      </c>
      <c r="Q8377" s="4"/>
      <c r="R8377" s="4"/>
      <c r="S8377" s="21"/>
      <c r="T8377" s="21"/>
      <c r="V8377" s="22"/>
      <c r="Z8377" s="73"/>
      <c r="AA8377" s="73">
        <v>9.993170953790127</v>
      </c>
      <c r="AB8377" s="4"/>
      <c r="AC8377" s="74"/>
      <c r="AD8377" s="75"/>
      <c r="AE8377" s="75"/>
      <c r="AF8377" s="76"/>
      <c r="AJ8377" s="90"/>
      <c r="AK8377" s="18"/>
      <c r="AL8377" s="18"/>
      <c r="AT8377" s="18"/>
      <c r="AU8377" s="91"/>
    </row>
    <row r="8378" ht="12.0" customHeight="1">
      <c r="A8378" s="97">
        <v>6001019.0</v>
      </c>
      <c r="B8378" s="92" t="s">
        <v>8289</v>
      </c>
      <c r="C8378" s="93"/>
      <c r="D8378" s="82">
        <v>57.19</v>
      </c>
      <c r="E8378" s="94" t="s">
        <v>245</v>
      </c>
      <c r="F8378" s="84">
        <f t="shared" si="695"/>
        <v>69.7718</v>
      </c>
      <c r="G8378" s="95" t="s">
        <v>274</v>
      </c>
      <c r="H8378" s="69"/>
      <c r="I8378" s="76"/>
      <c r="J8378" s="76"/>
      <c r="K8378" s="88"/>
      <c r="N8378" s="18"/>
      <c r="P8378" s="4">
        <v>168.0</v>
      </c>
      <c r="Q8378" s="4"/>
      <c r="R8378" s="4"/>
      <c r="S8378" s="21"/>
      <c r="T8378" s="21"/>
      <c r="V8378" s="22"/>
      <c r="Z8378" s="73"/>
      <c r="AA8378" s="73">
        <v>9.993170953790127</v>
      </c>
      <c r="AB8378" s="4"/>
      <c r="AC8378" s="74"/>
      <c r="AD8378" s="75"/>
      <c r="AE8378" s="75"/>
      <c r="AF8378" s="76"/>
      <c r="AJ8378" s="90"/>
      <c r="AK8378" s="18"/>
      <c r="AL8378" s="18"/>
      <c r="AT8378" s="18"/>
      <c r="AU8378" s="91"/>
    </row>
    <row r="8379" ht="12.0" customHeight="1">
      <c r="A8379" s="97">
        <v>6001020.0</v>
      </c>
      <c r="B8379" s="92" t="s">
        <v>8290</v>
      </c>
      <c r="C8379" s="93"/>
      <c r="D8379" s="82">
        <v>61.97</v>
      </c>
      <c r="E8379" s="94" t="s">
        <v>245</v>
      </c>
      <c r="F8379" s="84">
        <f t="shared" si="695"/>
        <v>75.6034</v>
      </c>
      <c r="G8379" s="95" t="s">
        <v>274</v>
      </c>
      <c r="H8379" s="69"/>
      <c r="I8379" s="76"/>
      <c r="J8379" s="76"/>
      <c r="K8379" s="88"/>
      <c r="N8379" s="18"/>
      <c r="P8379" s="4">
        <v>168.0</v>
      </c>
      <c r="Q8379" s="4"/>
      <c r="R8379" s="4"/>
      <c r="S8379" s="21"/>
      <c r="T8379" s="21"/>
      <c r="V8379" s="22"/>
      <c r="Z8379" s="73"/>
      <c r="AA8379" s="73">
        <v>10.0</v>
      </c>
      <c r="AB8379" s="4"/>
      <c r="AC8379" s="74"/>
      <c r="AD8379" s="75"/>
      <c r="AE8379" s="75"/>
      <c r="AF8379" s="76"/>
      <c r="AJ8379" s="90"/>
      <c r="AK8379" s="18"/>
      <c r="AL8379" s="18"/>
      <c r="AT8379" s="18"/>
      <c r="AU8379" s="91"/>
    </row>
    <row r="8380" ht="12.0" customHeight="1">
      <c r="A8380" s="97">
        <v>6001022.0</v>
      </c>
      <c r="B8380" s="92" t="s">
        <v>8291</v>
      </c>
      <c r="C8380" s="93"/>
      <c r="D8380" s="82">
        <v>79.7</v>
      </c>
      <c r="E8380" s="94" t="s">
        <v>245</v>
      </c>
      <c r="F8380" s="84">
        <f t="shared" si="695"/>
        <v>97.234</v>
      </c>
      <c r="G8380" s="95" t="s">
        <v>274</v>
      </c>
      <c r="H8380" s="69"/>
      <c r="I8380" s="76"/>
      <c r="J8380" s="76"/>
      <c r="K8380" s="88"/>
      <c r="N8380" s="18"/>
      <c r="P8380" s="4">
        <v>168.0</v>
      </c>
      <c r="Q8380" s="4"/>
      <c r="R8380" s="4"/>
      <c r="S8380" s="21"/>
      <c r="T8380" s="21"/>
      <c r="V8380" s="22"/>
      <c r="Z8380" s="73"/>
      <c r="AA8380" s="73">
        <v>9.99836628001961</v>
      </c>
      <c r="AB8380" s="4"/>
      <c r="AC8380" s="74"/>
      <c r="AD8380" s="75"/>
      <c r="AE8380" s="75"/>
      <c r="AF8380" s="76"/>
      <c r="AJ8380" s="90"/>
      <c r="AK8380" s="18"/>
      <c r="AL8380" s="18"/>
      <c r="AT8380" s="18"/>
      <c r="AU8380" s="91"/>
    </row>
    <row r="8381" ht="12.0" customHeight="1">
      <c r="A8381" s="97">
        <v>6001024.0</v>
      </c>
      <c r="B8381" s="92" t="s">
        <v>8292</v>
      </c>
      <c r="C8381" s="93"/>
      <c r="D8381" s="82">
        <v>83.94</v>
      </c>
      <c r="E8381" s="94" t="s">
        <v>245</v>
      </c>
      <c r="F8381" s="84">
        <f t="shared" si="695"/>
        <v>102.4068</v>
      </c>
      <c r="G8381" s="95" t="s">
        <v>274</v>
      </c>
      <c r="H8381" s="69"/>
      <c r="I8381" s="76"/>
      <c r="J8381" s="76"/>
      <c r="K8381" s="88"/>
      <c r="N8381" s="18"/>
      <c r="P8381" s="4">
        <v>168.0</v>
      </c>
      <c r="Q8381" s="4"/>
      <c r="R8381" s="4"/>
      <c r="S8381" s="21"/>
      <c r="T8381" s="21"/>
      <c r="V8381" s="22"/>
      <c r="Z8381" s="73"/>
      <c r="AA8381" s="73">
        <v>10.004653327128892</v>
      </c>
      <c r="AB8381" s="4"/>
      <c r="AC8381" s="74"/>
      <c r="AD8381" s="75"/>
      <c r="AE8381" s="75"/>
      <c r="AF8381" s="76"/>
      <c r="AJ8381" s="90"/>
      <c r="AK8381" s="18"/>
      <c r="AL8381" s="18"/>
      <c r="AT8381" s="18"/>
      <c r="AU8381" s="91"/>
    </row>
    <row r="8382" ht="12.0" customHeight="1">
      <c r="A8382" s="97">
        <v>6001025.0</v>
      </c>
      <c r="B8382" s="92" t="s">
        <v>8293</v>
      </c>
      <c r="C8382" s="93"/>
      <c r="D8382" s="82">
        <v>132.93</v>
      </c>
      <c r="E8382" s="94" t="s">
        <v>372</v>
      </c>
      <c r="F8382" s="84">
        <f t="shared" si="695"/>
        <v>162.1746</v>
      </c>
      <c r="G8382" s="95" t="s">
        <v>252</v>
      </c>
      <c r="H8382" s="69"/>
      <c r="I8382" s="76"/>
      <c r="J8382" s="76"/>
      <c r="K8382" s="88"/>
      <c r="N8382" s="18"/>
      <c r="P8382" s="4">
        <v>168.0</v>
      </c>
      <c r="Q8382" s="4"/>
      <c r="R8382" s="4"/>
      <c r="S8382" s="21"/>
      <c r="T8382" s="21"/>
      <c r="V8382" s="22"/>
      <c r="Z8382" s="73"/>
      <c r="AA8382" s="73">
        <v>10.0</v>
      </c>
      <c r="AB8382" s="4"/>
      <c r="AC8382" s="74"/>
      <c r="AD8382" s="75"/>
      <c r="AE8382" s="75"/>
      <c r="AF8382" s="76"/>
      <c r="AJ8382" s="90"/>
      <c r="AK8382" s="18"/>
      <c r="AL8382" s="18"/>
      <c r="AT8382" s="18"/>
      <c r="AU8382" s="91"/>
    </row>
    <row r="8383" ht="12.0" customHeight="1">
      <c r="A8383" s="97">
        <v>6001028.0</v>
      </c>
      <c r="B8383" s="92" t="s">
        <v>8294</v>
      </c>
      <c r="C8383" s="93"/>
      <c r="D8383" s="82">
        <v>190.46</v>
      </c>
      <c r="E8383" s="94" t="s">
        <v>245</v>
      </c>
      <c r="F8383" s="84">
        <f t="shared" si="695"/>
        <v>232.3612</v>
      </c>
      <c r="G8383" s="95" t="s">
        <v>252</v>
      </c>
      <c r="H8383" s="69"/>
      <c r="I8383" s="76"/>
      <c r="J8383" s="76"/>
      <c r="K8383" s="88"/>
      <c r="N8383" s="18"/>
      <c r="P8383" s="4">
        <v>168.0</v>
      </c>
      <c r="Q8383" s="4"/>
      <c r="R8383" s="4"/>
      <c r="S8383" s="21"/>
      <c r="T8383" s="21"/>
      <c r="V8383" s="22"/>
      <c r="Z8383" s="73"/>
      <c r="AA8383" s="73">
        <v>10.001367240907854</v>
      </c>
      <c r="AB8383" s="4"/>
      <c r="AC8383" s="74"/>
      <c r="AD8383" s="75"/>
      <c r="AE8383" s="75"/>
      <c r="AF8383" s="76"/>
      <c r="AJ8383" s="90"/>
      <c r="AK8383" s="18"/>
      <c r="AL8383" s="18"/>
      <c r="AT8383" s="18"/>
      <c r="AU8383" s="91"/>
    </row>
    <row r="8384" ht="12.0" customHeight="1">
      <c r="A8384" s="97">
        <v>6001030.0</v>
      </c>
      <c r="B8384" s="92" t="s">
        <v>8295</v>
      </c>
      <c r="C8384" s="93"/>
      <c r="D8384" s="82">
        <v>73.54</v>
      </c>
      <c r="E8384" s="94" t="s">
        <v>245</v>
      </c>
      <c r="F8384" s="84">
        <f t="shared" si="695"/>
        <v>89.7188</v>
      </c>
      <c r="G8384" s="95" t="s">
        <v>274</v>
      </c>
      <c r="H8384" s="69"/>
      <c r="I8384" s="76"/>
      <c r="J8384" s="76"/>
      <c r="K8384" s="88"/>
      <c r="N8384" s="18"/>
      <c r="P8384" s="4">
        <v>168.0</v>
      </c>
      <c r="Q8384" s="4"/>
      <c r="R8384" s="4"/>
      <c r="S8384" s="21"/>
      <c r="T8384" s="21"/>
      <c r="V8384" s="22"/>
      <c r="Z8384" s="73"/>
      <c r="AA8384" s="73">
        <v>10.003541076487252</v>
      </c>
      <c r="AB8384" s="4"/>
      <c r="AC8384" s="74"/>
      <c r="AD8384" s="75"/>
      <c r="AE8384" s="75"/>
      <c r="AF8384" s="76"/>
      <c r="AJ8384" s="90"/>
      <c r="AK8384" s="18"/>
      <c r="AL8384" s="18"/>
      <c r="AT8384" s="18"/>
      <c r="AU8384" s="91"/>
    </row>
    <row r="8385" ht="12.0" customHeight="1">
      <c r="A8385" s="97">
        <v>6001031.0</v>
      </c>
      <c r="B8385" s="92" t="s">
        <v>8296</v>
      </c>
      <c r="C8385" s="93"/>
      <c r="D8385" s="82">
        <v>110.82</v>
      </c>
      <c r="E8385" s="94" t="s">
        <v>245</v>
      </c>
      <c r="F8385" s="84">
        <f t="shared" si="695"/>
        <v>135.2004</v>
      </c>
      <c r="G8385" s="95" t="s">
        <v>252</v>
      </c>
      <c r="H8385" s="69"/>
      <c r="I8385" s="76"/>
      <c r="J8385" s="76"/>
      <c r="K8385" s="88"/>
      <c r="N8385" s="18"/>
      <c r="P8385" s="4">
        <v>168.0</v>
      </c>
      <c r="Q8385" s="4"/>
      <c r="R8385" s="4"/>
      <c r="S8385" s="21"/>
      <c r="T8385" s="21"/>
      <c r="V8385" s="22"/>
      <c r="Z8385" s="73"/>
      <c r="AA8385" s="73">
        <v>9.998825049935391</v>
      </c>
      <c r="AB8385" s="4"/>
      <c r="AC8385" s="74"/>
      <c r="AD8385" s="75"/>
      <c r="AE8385" s="75"/>
      <c r="AF8385" s="76"/>
      <c r="AJ8385" s="90"/>
      <c r="AK8385" s="18"/>
      <c r="AL8385" s="18"/>
      <c r="AT8385" s="18"/>
      <c r="AU8385" s="91"/>
    </row>
    <row r="8386" ht="12.0" customHeight="1">
      <c r="A8386" s="97">
        <v>3504018.0</v>
      </c>
      <c r="B8386" s="92" t="s">
        <v>8297</v>
      </c>
      <c r="C8386" s="93"/>
      <c r="D8386" s="82">
        <v>3506.86</v>
      </c>
      <c r="E8386" s="94" t="s">
        <v>372</v>
      </c>
      <c r="F8386" s="84">
        <f t="shared" si="695"/>
        <v>4278.3692</v>
      </c>
      <c r="G8386" s="95" t="s">
        <v>246</v>
      </c>
      <c r="H8386" s="69"/>
      <c r="I8386" s="76"/>
      <c r="J8386" s="76"/>
      <c r="K8386" s="88"/>
      <c r="N8386" s="18"/>
      <c r="P8386" s="4">
        <v>168.0</v>
      </c>
      <c r="Q8386" s="4"/>
      <c r="R8386" s="4"/>
      <c r="S8386" s="21"/>
      <c r="T8386" s="21"/>
      <c r="V8386" s="89"/>
      <c r="Z8386" s="73"/>
      <c r="AA8386" s="73">
        <v>5.000040839997055</v>
      </c>
      <c r="AB8386" s="4"/>
      <c r="AC8386" s="74"/>
      <c r="AD8386" s="75"/>
      <c r="AE8386" s="75"/>
      <c r="AF8386" s="76"/>
      <c r="AJ8386" s="90"/>
      <c r="AK8386" s="18"/>
      <c r="AL8386" s="18"/>
      <c r="AT8386" s="18"/>
      <c r="AU8386" s="91"/>
    </row>
    <row r="8387" ht="12.0" customHeight="1">
      <c r="A8387" s="97">
        <v>3504020.0</v>
      </c>
      <c r="B8387" s="92" t="s">
        <v>8298</v>
      </c>
      <c r="C8387" s="93"/>
      <c r="D8387" s="82">
        <v>5166.08</v>
      </c>
      <c r="E8387" s="94" t="s">
        <v>372</v>
      </c>
      <c r="F8387" s="84">
        <f t="shared" si="695"/>
        <v>6302.6176</v>
      </c>
      <c r="G8387" s="95" t="s">
        <v>246</v>
      </c>
      <c r="H8387" s="69"/>
      <c r="I8387" s="76"/>
      <c r="J8387" s="76"/>
      <c r="K8387" s="88"/>
      <c r="N8387" s="18"/>
      <c r="P8387" s="4">
        <v>168.0</v>
      </c>
      <c r="Q8387" s="4"/>
      <c r="R8387" s="4"/>
      <c r="S8387" s="21"/>
      <c r="T8387" s="21"/>
      <c r="V8387" s="89"/>
      <c r="Z8387" s="73"/>
      <c r="AA8387" s="73">
        <v>4.999861384491695</v>
      </c>
      <c r="AB8387" s="4"/>
      <c r="AC8387" s="74"/>
      <c r="AD8387" s="75"/>
      <c r="AE8387" s="75"/>
      <c r="AF8387" s="76"/>
      <c r="AJ8387" s="90"/>
      <c r="AK8387" s="18"/>
      <c r="AL8387" s="18"/>
      <c r="AT8387" s="18"/>
      <c r="AU8387" s="91"/>
    </row>
    <row r="8388" ht="12.0" customHeight="1">
      <c r="A8388" s="97">
        <v>3504023.0</v>
      </c>
      <c r="B8388" s="92" t="s">
        <v>8299</v>
      </c>
      <c r="C8388" s="93"/>
      <c r="D8388" s="82">
        <v>9971.42</v>
      </c>
      <c r="E8388" s="94" t="s">
        <v>372</v>
      </c>
      <c r="F8388" s="84">
        <f t="shared" si="695"/>
        <v>12165.1324</v>
      </c>
      <c r="G8388" s="95" t="s">
        <v>246</v>
      </c>
      <c r="H8388" s="69"/>
      <c r="I8388" s="76"/>
      <c r="J8388" s="76"/>
      <c r="K8388" s="88"/>
      <c r="N8388" s="18"/>
      <c r="P8388" s="4">
        <v>168.0</v>
      </c>
      <c r="Q8388" s="4"/>
      <c r="R8388" s="4"/>
      <c r="S8388" s="21"/>
      <c r="T8388" s="21"/>
      <c r="V8388" s="89"/>
      <c r="Z8388" s="73"/>
      <c r="AA8388" s="73">
        <v>5.0000646337207115</v>
      </c>
      <c r="AB8388" s="4"/>
      <c r="AC8388" s="74"/>
      <c r="AD8388" s="75"/>
      <c r="AE8388" s="75"/>
      <c r="AF8388" s="76"/>
      <c r="AJ8388" s="90"/>
      <c r="AK8388" s="18"/>
      <c r="AL8388" s="18"/>
      <c r="AT8388" s="18"/>
      <c r="AU8388" s="91"/>
    </row>
    <row r="8389" ht="12.0" customHeight="1">
      <c r="A8389" s="97">
        <v>3504024.0</v>
      </c>
      <c r="B8389" s="92" t="s">
        <v>8300</v>
      </c>
      <c r="C8389" s="93"/>
      <c r="D8389" s="82">
        <v>15232.97</v>
      </c>
      <c r="E8389" s="94" t="s">
        <v>372</v>
      </c>
      <c r="F8389" s="84">
        <f t="shared" si="695"/>
        <v>18584.2234</v>
      </c>
      <c r="G8389" s="95" t="s">
        <v>246</v>
      </c>
      <c r="H8389" s="69"/>
      <c r="I8389" s="76"/>
      <c r="J8389" s="76"/>
      <c r="K8389" s="88"/>
      <c r="N8389" s="18"/>
      <c r="P8389" s="4">
        <v>168.0</v>
      </c>
      <c r="Q8389" s="4"/>
      <c r="R8389" s="4"/>
      <c r="S8389" s="21"/>
      <c r="T8389" s="21"/>
      <c r="V8389" s="89"/>
      <c r="Z8389" s="73"/>
      <c r="AA8389" s="73">
        <v>4.999971794066596</v>
      </c>
      <c r="AB8389" s="4"/>
      <c r="AC8389" s="74"/>
      <c r="AD8389" s="75"/>
      <c r="AE8389" s="75"/>
      <c r="AF8389" s="76"/>
      <c r="AJ8389" s="90"/>
      <c r="AK8389" s="18"/>
      <c r="AL8389" s="18"/>
      <c r="AT8389" s="18"/>
      <c r="AU8389" s="91"/>
    </row>
    <row r="8390" ht="12.0" customHeight="1">
      <c r="A8390" s="97">
        <v>3301137.0</v>
      </c>
      <c r="B8390" s="92" t="s">
        <v>8301</v>
      </c>
      <c r="C8390" s="93"/>
      <c r="D8390" s="82">
        <v>93.77</v>
      </c>
      <c r="E8390" s="94"/>
      <c r="F8390" s="84">
        <f t="shared" si="695"/>
        <v>114.3994</v>
      </c>
      <c r="G8390" s="95" t="s">
        <v>246</v>
      </c>
      <c r="H8390" s="69"/>
      <c r="I8390" s="76"/>
      <c r="J8390" s="76"/>
      <c r="K8390" s="88"/>
      <c r="N8390" s="18"/>
      <c r="P8390" s="4">
        <v>168.0</v>
      </c>
      <c r="Q8390" s="4"/>
      <c r="R8390" s="4"/>
      <c r="S8390" s="21"/>
      <c r="T8390" s="21"/>
      <c r="V8390" s="22"/>
      <c r="Z8390" s="73"/>
      <c r="AA8390" s="73">
        <v>0.0</v>
      </c>
      <c r="AB8390" s="4"/>
      <c r="AC8390" s="74"/>
      <c r="AD8390" s="75"/>
      <c r="AE8390" s="75"/>
      <c r="AF8390" s="179"/>
      <c r="AJ8390" s="90"/>
      <c r="AK8390" s="18"/>
      <c r="AL8390" s="18"/>
      <c r="AT8390" s="18"/>
      <c r="AU8390" s="91"/>
    </row>
    <row r="8391" ht="12.0" customHeight="1">
      <c r="A8391" s="97">
        <v>3301519.0</v>
      </c>
      <c r="B8391" s="92" t="s">
        <v>8302</v>
      </c>
      <c r="C8391" s="93"/>
      <c r="D8391" s="82">
        <v>93.77</v>
      </c>
      <c r="E8391" s="94"/>
      <c r="F8391" s="84">
        <f t="shared" si="695"/>
        <v>114.3994</v>
      </c>
      <c r="G8391" s="95" t="s">
        <v>246</v>
      </c>
      <c r="H8391" s="69"/>
      <c r="I8391" s="76"/>
      <c r="J8391" s="76"/>
      <c r="K8391" s="88"/>
      <c r="N8391" s="18"/>
      <c r="P8391" s="4">
        <v>168.0</v>
      </c>
      <c r="Q8391" s="4"/>
      <c r="R8391" s="4"/>
      <c r="S8391" s="21"/>
      <c r="T8391" s="21"/>
      <c r="V8391" s="22"/>
      <c r="Z8391" s="73"/>
      <c r="AA8391" s="73">
        <v>0.0</v>
      </c>
      <c r="AB8391" s="4"/>
      <c r="AC8391" s="74"/>
      <c r="AD8391" s="75"/>
      <c r="AE8391" s="75"/>
      <c r="AF8391" s="179"/>
      <c r="AJ8391" s="90"/>
      <c r="AK8391" s="18"/>
      <c r="AL8391" s="18"/>
      <c r="AT8391" s="18"/>
      <c r="AU8391" s="91"/>
    </row>
    <row r="8392" ht="12.0" customHeight="1">
      <c r="A8392" s="97">
        <v>3301156.0</v>
      </c>
      <c r="B8392" s="92" t="s">
        <v>8303</v>
      </c>
      <c r="C8392" s="93"/>
      <c r="D8392" s="82">
        <v>93.77</v>
      </c>
      <c r="E8392" s="94"/>
      <c r="F8392" s="84">
        <f t="shared" si="695"/>
        <v>114.3994</v>
      </c>
      <c r="G8392" s="95" t="s">
        <v>246</v>
      </c>
      <c r="H8392" s="69"/>
      <c r="I8392" s="76"/>
      <c r="J8392" s="76"/>
      <c r="K8392" s="88"/>
      <c r="N8392" s="18"/>
      <c r="P8392" s="4">
        <v>168.0</v>
      </c>
      <c r="Q8392" s="4"/>
      <c r="R8392" s="4"/>
      <c r="S8392" s="21"/>
      <c r="T8392" s="21"/>
      <c r="V8392" s="22"/>
      <c r="Z8392" s="73"/>
      <c r="AA8392" s="73">
        <v>0.0</v>
      </c>
      <c r="AB8392" s="4"/>
      <c r="AC8392" s="74"/>
      <c r="AD8392" s="75"/>
      <c r="AE8392" s="75"/>
      <c r="AF8392" s="179"/>
      <c r="AJ8392" s="90"/>
      <c r="AK8392" s="18"/>
      <c r="AL8392" s="18"/>
      <c r="AT8392" s="18"/>
      <c r="AU8392" s="91"/>
    </row>
    <row r="8393" ht="12.0" customHeight="1">
      <c r="A8393" s="97">
        <v>3301167.0</v>
      </c>
      <c r="B8393" s="92" t="s">
        <v>8304</v>
      </c>
      <c r="C8393" s="93"/>
      <c r="D8393" s="82">
        <v>93.77</v>
      </c>
      <c r="E8393" s="94" t="s">
        <v>245</v>
      </c>
      <c r="F8393" s="84">
        <f t="shared" si="695"/>
        <v>114.3994</v>
      </c>
      <c r="G8393" s="95" t="s">
        <v>246</v>
      </c>
      <c r="H8393" s="69"/>
      <c r="I8393" s="76"/>
      <c r="J8393" s="76"/>
      <c r="K8393" s="88"/>
      <c r="N8393" s="18"/>
      <c r="P8393" s="4">
        <v>168.0</v>
      </c>
      <c r="Q8393" s="4"/>
      <c r="R8393" s="4"/>
      <c r="S8393" s="21"/>
      <c r="T8393" s="21"/>
      <c r="V8393" s="22"/>
      <c r="Z8393" s="73"/>
      <c r="AA8393" s="73">
        <v>0.0</v>
      </c>
      <c r="AB8393" s="4"/>
      <c r="AC8393" s="74"/>
      <c r="AD8393" s="75"/>
      <c r="AE8393" s="75"/>
      <c r="AF8393" s="179"/>
      <c r="AJ8393" s="90"/>
      <c r="AK8393" s="18"/>
      <c r="AL8393" s="18"/>
      <c r="AT8393" s="18"/>
      <c r="AU8393" s="91"/>
    </row>
    <row r="8394" ht="12.0" customHeight="1">
      <c r="A8394" s="97">
        <v>3301209.0</v>
      </c>
      <c r="B8394" s="92" t="s">
        <v>8305</v>
      </c>
      <c r="C8394" s="93"/>
      <c r="D8394" s="82">
        <v>1474.01</v>
      </c>
      <c r="E8394" s="94" t="s">
        <v>372</v>
      </c>
      <c r="F8394" s="84">
        <f t="shared" si="695"/>
        <v>1798.2922</v>
      </c>
      <c r="G8394" s="95" t="s">
        <v>246</v>
      </c>
      <c r="H8394" s="69"/>
      <c r="I8394" s="76"/>
      <c r="J8394" s="76"/>
      <c r="K8394" s="88"/>
      <c r="N8394" s="18"/>
      <c r="P8394" s="4">
        <v>168.0</v>
      </c>
      <c r="Q8394" s="4"/>
      <c r="R8394" s="4"/>
      <c r="S8394" s="21"/>
      <c r="T8394" s="21"/>
      <c r="V8394" s="22"/>
      <c r="Z8394" s="73"/>
      <c r="AA8394" s="73">
        <v>0.0</v>
      </c>
      <c r="AB8394" s="4"/>
      <c r="AC8394" s="74"/>
      <c r="AD8394" s="75"/>
      <c r="AE8394" s="75"/>
      <c r="AF8394" s="179"/>
      <c r="AJ8394" s="90"/>
      <c r="AK8394" s="18"/>
      <c r="AL8394" s="18"/>
      <c r="AT8394" s="18"/>
      <c r="AU8394" s="91"/>
    </row>
    <row r="8395" ht="12.0" customHeight="1">
      <c r="A8395" s="97">
        <v>3301211.0</v>
      </c>
      <c r="B8395" s="92" t="s">
        <v>8306</v>
      </c>
      <c r="C8395" s="93"/>
      <c r="D8395" s="82">
        <v>1784.41</v>
      </c>
      <c r="E8395" s="94" t="s">
        <v>372</v>
      </c>
      <c r="F8395" s="84">
        <f t="shared" si="695"/>
        <v>2176.9802</v>
      </c>
      <c r="G8395" s="95" t="s">
        <v>246</v>
      </c>
      <c r="H8395" s="69"/>
      <c r="I8395" s="76"/>
      <c r="J8395" s="76"/>
      <c r="K8395" s="88"/>
      <c r="N8395" s="18"/>
      <c r="P8395" s="4">
        <v>168.0</v>
      </c>
      <c r="Q8395" s="4"/>
      <c r="R8395" s="4"/>
      <c r="S8395" s="21"/>
      <c r="T8395" s="21"/>
      <c r="V8395" s="22"/>
      <c r="Z8395" s="73"/>
      <c r="AA8395" s="73">
        <v>0.0</v>
      </c>
      <c r="AB8395" s="4"/>
      <c r="AC8395" s="74"/>
      <c r="AD8395" s="75"/>
      <c r="AE8395" s="75"/>
      <c r="AF8395" s="179"/>
      <c r="AJ8395" s="90"/>
      <c r="AK8395" s="18"/>
      <c r="AL8395" s="18"/>
      <c r="AT8395" s="18"/>
      <c r="AU8395" s="91"/>
    </row>
    <row r="8396" ht="12.0" customHeight="1">
      <c r="A8396" s="97">
        <v>3301213.0</v>
      </c>
      <c r="B8396" s="92" t="s">
        <v>8307</v>
      </c>
      <c r="C8396" s="93"/>
      <c r="D8396" s="82">
        <v>1945.98</v>
      </c>
      <c r="E8396" s="94" t="s">
        <v>372</v>
      </c>
      <c r="F8396" s="84">
        <f t="shared" si="695"/>
        <v>2374.0956</v>
      </c>
      <c r="G8396" s="95" t="s">
        <v>246</v>
      </c>
      <c r="H8396" s="69"/>
      <c r="I8396" s="76"/>
      <c r="J8396" s="76"/>
      <c r="K8396" s="88"/>
      <c r="N8396" s="18"/>
      <c r="P8396" s="4">
        <v>168.0</v>
      </c>
      <c r="Q8396" s="4"/>
      <c r="R8396" s="4"/>
      <c r="S8396" s="21"/>
      <c r="T8396" s="21"/>
      <c r="V8396" s="22"/>
      <c r="Z8396" s="73"/>
      <c r="AA8396" s="73">
        <v>0.0</v>
      </c>
      <c r="AB8396" s="4"/>
      <c r="AC8396" s="74"/>
      <c r="AD8396" s="75"/>
      <c r="AE8396" s="75"/>
      <c r="AF8396" s="179"/>
      <c r="AJ8396" s="90"/>
      <c r="AK8396" s="18"/>
      <c r="AL8396" s="18"/>
      <c r="AT8396" s="18"/>
      <c r="AU8396" s="91"/>
    </row>
    <row r="8397" ht="12.0" customHeight="1">
      <c r="A8397" s="97">
        <v>6001052.0</v>
      </c>
      <c r="B8397" s="92" t="s">
        <v>8308</v>
      </c>
      <c r="C8397" s="93"/>
      <c r="D8397" s="82">
        <v>90.22</v>
      </c>
      <c r="E8397" s="94" t="s">
        <v>245</v>
      </c>
      <c r="F8397" s="84">
        <f t="shared" si="695"/>
        <v>110.0684</v>
      </c>
      <c r="G8397" s="95" t="s">
        <v>246</v>
      </c>
      <c r="H8397" s="69"/>
      <c r="I8397" s="76"/>
      <c r="J8397" s="76"/>
      <c r="K8397" s="88"/>
      <c r="N8397" s="18"/>
      <c r="P8397" s="4">
        <v>168.0</v>
      </c>
      <c r="Q8397" s="4"/>
      <c r="R8397" s="4"/>
      <c r="S8397" s="21"/>
      <c r="T8397" s="21"/>
      <c r="V8397" s="22"/>
      <c r="Z8397" s="73"/>
      <c r="AA8397" s="73">
        <v>0.0</v>
      </c>
      <c r="AB8397" s="4"/>
      <c r="AC8397" s="74"/>
      <c r="AD8397" s="75"/>
      <c r="AE8397" s="75"/>
      <c r="AF8397" s="179"/>
      <c r="AJ8397" s="90"/>
      <c r="AK8397" s="18"/>
      <c r="AL8397" s="18"/>
      <c r="AT8397" s="18"/>
      <c r="AU8397" s="91"/>
    </row>
    <row r="8398" ht="12.0" customHeight="1">
      <c r="A8398" s="97">
        <v>6001046.0</v>
      </c>
      <c r="B8398" s="92" t="s">
        <v>8309</v>
      </c>
      <c r="C8398" s="93"/>
      <c r="D8398" s="82">
        <v>222.9</v>
      </c>
      <c r="E8398" s="94" t="s">
        <v>245</v>
      </c>
      <c r="F8398" s="84">
        <f t="shared" si="695"/>
        <v>271.938</v>
      </c>
      <c r="G8398" s="95" t="s">
        <v>246</v>
      </c>
      <c r="H8398" s="69"/>
      <c r="I8398" s="76"/>
      <c r="J8398" s="76"/>
      <c r="K8398" s="88"/>
      <c r="N8398" s="18"/>
      <c r="P8398" s="4">
        <v>168.0</v>
      </c>
      <c r="Q8398" s="4"/>
      <c r="R8398" s="4"/>
      <c r="S8398" s="21"/>
      <c r="T8398" s="21"/>
      <c r="V8398" s="22"/>
      <c r="Z8398" s="73"/>
      <c r="AA8398" s="73">
        <v>0.0</v>
      </c>
      <c r="AB8398" s="4"/>
      <c r="AC8398" s="74"/>
      <c r="AD8398" s="75"/>
      <c r="AE8398" s="75"/>
      <c r="AF8398" s="179"/>
      <c r="AJ8398" s="90"/>
      <c r="AK8398" s="18"/>
      <c r="AL8398" s="18"/>
      <c r="AT8398" s="18"/>
      <c r="AU8398" s="91"/>
    </row>
    <row r="8399" ht="12.0" customHeight="1">
      <c r="A8399" s="97">
        <v>6001047.0</v>
      </c>
      <c r="B8399" s="92" t="s">
        <v>8310</v>
      </c>
      <c r="C8399" s="93"/>
      <c r="D8399" s="82">
        <v>265.36</v>
      </c>
      <c r="E8399" s="94" t="s">
        <v>245</v>
      </c>
      <c r="F8399" s="84">
        <f t="shared" si="695"/>
        <v>323.7392</v>
      </c>
      <c r="G8399" s="95" t="s">
        <v>246</v>
      </c>
      <c r="H8399" s="69"/>
      <c r="I8399" s="76"/>
      <c r="J8399" s="76"/>
      <c r="K8399" s="88"/>
      <c r="N8399" s="18"/>
      <c r="P8399" s="4">
        <v>168.0</v>
      </c>
      <c r="Q8399" s="4"/>
      <c r="R8399" s="4"/>
      <c r="S8399" s="21"/>
      <c r="T8399" s="21"/>
      <c r="V8399" s="22"/>
      <c r="Z8399" s="73"/>
      <c r="AA8399" s="73">
        <v>0.0</v>
      </c>
      <c r="AB8399" s="4"/>
      <c r="AC8399" s="74"/>
      <c r="AD8399" s="75"/>
      <c r="AE8399" s="75"/>
      <c r="AF8399" s="179"/>
      <c r="AJ8399" s="90"/>
      <c r="AK8399" s="18"/>
      <c r="AL8399" s="18"/>
      <c r="AT8399" s="18"/>
      <c r="AU8399" s="91"/>
    </row>
    <row r="8400" ht="12.0" customHeight="1">
      <c r="A8400" s="97">
        <v>6001048.0</v>
      </c>
      <c r="B8400" s="92" t="s">
        <v>8311</v>
      </c>
      <c r="C8400" s="93"/>
      <c r="D8400" s="82">
        <v>339.66</v>
      </c>
      <c r="E8400" s="94" t="s">
        <v>372</v>
      </c>
      <c r="F8400" s="84">
        <f t="shared" si="695"/>
        <v>414.3852</v>
      </c>
      <c r="G8400" s="95" t="s">
        <v>246</v>
      </c>
      <c r="H8400" s="69"/>
      <c r="I8400" s="76"/>
      <c r="J8400" s="76"/>
      <c r="K8400" s="88"/>
      <c r="N8400" s="18"/>
      <c r="P8400" s="4">
        <v>168.0</v>
      </c>
      <c r="Q8400" s="4"/>
      <c r="R8400" s="4"/>
      <c r="S8400" s="21"/>
      <c r="T8400" s="21"/>
      <c r="V8400" s="22"/>
      <c r="Z8400" s="73"/>
      <c r="AA8400" s="73">
        <v>0.0</v>
      </c>
      <c r="AB8400" s="4"/>
      <c r="AC8400" s="74"/>
      <c r="AD8400" s="75"/>
      <c r="AE8400" s="75"/>
      <c r="AF8400" s="179"/>
      <c r="AJ8400" s="90"/>
      <c r="AK8400" s="18"/>
      <c r="AL8400" s="18"/>
      <c r="AT8400" s="18"/>
      <c r="AU8400" s="91"/>
    </row>
    <row r="8401" ht="12.0" customHeight="1">
      <c r="A8401" s="97">
        <v>6001049.0</v>
      </c>
      <c r="B8401" s="92" t="s">
        <v>8312</v>
      </c>
      <c r="C8401" s="93"/>
      <c r="D8401" s="82">
        <v>21.23</v>
      </c>
      <c r="E8401" s="94" t="s">
        <v>245</v>
      </c>
      <c r="F8401" s="84">
        <f t="shared" si="695"/>
        <v>25.9006</v>
      </c>
      <c r="G8401" s="95" t="s">
        <v>246</v>
      </c>
      <c r="H8401" s="69"/>
      <c r="I8401" s="76"/>
      <c r="J8401" s="76"/>
      <c r="K8401" s="88"/>
      <c r="N8401" s="18"/>
      <c r="P8401" s="4">
        <v>168.0</v>
      </c>
      <c r="Q8401" s="4"/>
      <c r="R8401" s="4"/>
      <c r="S8401" s="21"/>
      <c r="T8401" s="21"/>
      <c r="V8401" s="22"/>
      <c r="Z8401" s="73"/>
      <c r="AA8401" s="73">
        <v>0.0</v>
      </c>
      <c r="AB8401" s="4"/>
      <c r="AC8401" s="74"/>
      <c r="AD8401" s="75"/>
      <c r="AE8401" s="75"/>
      <c r="AF8401" s="179"/>
      <c r="AJ8401" s="90"/>
      <c r="AK8401" s="18"/>
      <c r="AL8401" s="18"/>
      <c r="AT8401" s="18"/>
      <c r="AU8401" s="91"/>
    </row>
    <row r="8402" ht="12.0" customHeight="1">
      <c r="A8402" s="97">
        <v>6001050.0</v>
      </c>
      <c r="B8402" s="92" t="s">
        <v>8313</v>
      </c>
      <c r="C8402" s="93"/>
      <c r="D8402" s="82">
        <v>31.89</v>
      </c>
      <c r="E8402" s="94" t="s">
        <v>245</v>
      </c>
      <c r="F8402" s="84">
        <f t="shared" si="695"/>
        <v>38.9058</v>
      </c>
      <c r="G8402" s="95" t="s">
        <v>246</v>
      </c>
      <c r="H8402" s="69"/>
      <c r="I8402" s="76"/>
      <c r="J8402" s="76"/>
      <c r="K8402" s="88"/>
      <c r="N8402" s="18"/>
      <c r="P8402" s="4">
        <v>168.0</v>
      </c>
      <c r="Q8402" s="4"/>
      <c r="R8402" s="4"/>
      <c r="S8402" s="21"/>
      <c r="T8402" s="21"/>
      <c r="V8402" s="22"/>
      <c r="Z8402" s="73"/>
      <c r="AA8402" s="73">
        <v>0.0</v>
      </c>
      <c r="AB8402" s="4"/>
      <c r="AC8402" s="74"/>
      <c r="AD8402" s="75"/>
      <c r="AE8402" s="75"/>
      <c r="AF8402" s="179"/>
      <c r="AJ8402" s="90"/>
      <c r="AK8402" s="18"/>
      <c r="AL8402" s="18"/>
      <c r="AT8402" s="18"/>
      <c r="AU8402" s="91"/>
    </row>
    <row r="8403" ht="12.0" customHeight="1">
      <c r="A8403" s="97">
        <v>6001051.0</v>
      </c>
      <c r="B8403" s="92" t="s">
        <v>8314</v>
      </c>
      <c r="C8403" s="93"/>
      <c r="D8403" s="82">
        <v>63.69</v>
      </c>
      <c r="E8403" s="94" t="s">
        <v>245</v>
      </c>
      <c r="F8403" s="84">
        <f t="shared" si="695"/>
        <v>77.7018</v>
      </c>
      <c r="G8403" s="95" t="s">
        <v>246</v>
      </c>
      <c r="H8403" s="69"/>
      <c r="I8403" s="76"/>
      <c r="J8403" s="76"/>
      <c r="K8403" s="88"/>
      <c r="N8403" s="18"/>
      <c r="P8403" s="4">
        <v>168.0</v>
      </c>
      <c r="Q8403" s="4"/>
      <c r="R8403" s="4"/>
      <c r="S8403" s="21"/>
      <c r="T8403" s="21"/>
      <c r="V8403" s="22"/>
      <c r="Z8403" s="73"/>
      <c r="AA8403" s="73">
        <v>0.0</v>
      </c>
      <c r="AB8403" s="4"/>
      <c r="AC8403" s="74"/>
      <c r="AD8403" s="75"/>
      <c r="AE8403" s="75"/>
      <c r="AF8403" s="179"/>
      <c r="AJ8403" s="90"/>
      <c r="AK8403" s="18"/>
      <c r="AL8403" s="18"/>
      <c r="AT8403" s="18"/>
      <c r="AU8403" s="91"/>
    </row>
    <row r="8404" ht="12.0" customHeight="1">
      <c r="A8404" s="97">
        <v>6001053.0</v>
      </c>
      <c r="B8404" s="92" t="s">
        <v>8315</v>
      </c>
      <c r="C8404" s="93"/>
      <c r="D8404" s="82">
        <v>104.56</v>
      </c>
      <c r="E8404" s="94" t="s">
        <v>245</v>
      </c>
      <c r="F8404" s="84">
        <f t="shared" si="695"/>
        <v>127.5632</v>
      </c>
      <c r="G8404" s="95" t="s">
        <v>246</v>
      </c>
      <c r="H8404" s="69"/>
      <c r="I8404" s="76"/>
      <c r="J8404" s="76"/>
      <c r="K8404" s="88"/>
      <c r="N8404" s="18"/>
      <c r="P8404" s="4">
        <v>168.0</v>
      </c>
      <c r="Q8404" s="4"/>
      <c r="R8404" s="4"/>
      <c r="S8404" s="21"/>
      <c r="T8404" s="21"/>
      <c r="V8404" s="22"/>
      <c r="Z8404" s="73"/>
      <c r="AA8404" s="73">
        <v>0.0</v>
      </c>
      <c r="AB8404" s="4"/>
      <c r="AC8404" s="74"/>
      <c r="AD8404" s="75"/>
      <c r="AE8404" s="75"/>
      <c r="AF8404" s="179"/>
      <c r="AJ8404" s="90"/>
      <c r="AK8404" s="18"/>
      <c r="AL8404" s="18"/>
      <c r="AT8404" s="18"/>
      <c r="AU8404" s="91"/>
    </row>
    <row r="8405" ht="12.0" customHeight="1">
      <c r="A8405" s="97">
        <v>6001054.0</v>
      </c>
      <c r="B8405" s="92" t="s">
        <v>8316</v>
      </c>
      <c r="C8405" s="93"/>
      <c r="D8405" s="82">
        <v>111.45</v>
      </c>
      <c r="E8405" s="94" t="s">
        <v>245</v>
      </c>
      <c r="F8405" s="84">
        <f t="shared" si="695"/>
        <v>135.969</v>
      </c>
      <c r="G8405" s="95" t="s">
        <v>246</v>
      </c>
      <c r="H8405" s="69"/>
      <c r="I8405" s="76"/>
      <c r="J8405" s="76"/>
      <c r="K8405" s="88"/>
      <c r="N8405" s="18"/>
      <c r="P8405" s="4">
        <v>168.0</v>
      </c>
      <c r="Q8405" s="4"/>
      <c r="R8405" s="4"/>
      <c r="S8405" s="21"/>
      <c r="T8405" s="21"/>
      <c r="V8405" s="22"/>
      <c r="Z8405" s="73"/>
      <c r="AA8405" s="73">
        <v>0.0</v>
      </c>
      <c r="AB8405" s="4"/>
      <c r="AC8405" s="74"/>
      <c r="AD8405" s="75"/>
      <c r="AE8405" s="75"/>
      <c r="AF8405" s="179"/>
      <c r="AJ8405" s="90"/>
      <c r="AK8405" s="18"/>
      <c r="AL8405" s="18"/>
      <c r="AT8405" s="18"/>
      <c r="AU8405" s="91"/>
    </row>
    <row r="8406" ht="12.0" customHeight="1">
      <c r="A8406" s="97">
        <v>6001055.0</v>
      </c>
      <c r="B8406" s="92" t="s">
        <v>8317</v>
      </c>
      <c r="C8406" s="93"/>
      <c r="D8406" s="82">
        <v>88.88</v>
      </c>
      <c r="E8406" s="94" t="s">
        <v>245</v>
      </c>
      <c r="F8406" s="84">
        <f t="shared" si="695"/>
        <v>108.4336</v>
      </c>
      <c r="G8406" s="95" t="s">
        <v>246</v>
      </c>
      <c r="H8406" s="69"/>
      <c r="I8406" s="76"/>
      <c r="J8406" s="76"/>
      <c r="K8406" s="88"/>
      <c r="N8406" s="18"/>
      <c r="P8406" s="4">
        <v>168.0</v>
      </c>
      <c r="Q8406" s="4"/>
      <c r="R8406" s="4"/>
      <c r="S8406" s="21"/>
      <c r="T8406" s="21"/>
      <c r="V8406" s="22"/>
      <c r="Z8406" s="73"/>
      <c r="AA8406" s="73">
        <v>0.0</v>
      </c>
      <c r="AB8406" s="4"/>
      <c r="AC8406" s="74"/>
      <c r="AD8406" s="75"/>
      <c r="AE8406" s="75"/>
      <c r="AF8406" s="179"/>
      <c r="AJ8406" s="90"/>
      <c r="AK8406" s="18"/>
      <c r="AL8406" s="18"/>
      <c r="AT8406" s="18"/>
      <c r="AU8406" s="91"/>
    </row>
    <row r="8407" ht="12.0" customHeight="1">
      <c r="A8407" s="97">
        <v>3301233.0</v>
      </c>
      <c r="B8407" s="92" t="s">
        <v>8318</v>
      </c>
      <c r="C8407" s="93"/>
      <c r="D8407" s="82">
        <v>1160.76</v>
      </c>
      <c r="E8407" s="94" t="s">
        <v>372</v>
      </c>
      <c r="F8407" s="84">
        <f t="shared" si="695"/>
        <v>1416.1272</v>
      </c>
      <c r="G8407" s="95" t="s">
        <v>246</v>
      </c>
      <c r="H8407" s="69"/>
      <c r="I8407" s="76"/>
      <c r="J8407" s="76"/>
      <c r="K8407" s="88"/>
      <c r="N8407" s="18"/>
      <c r="P8407" s="4">
        <v>168.0</v>
      </c>
      <c r="Q8407" s="4"/>
      <c r="R8407" s="4"/>
      <c r="S8407" s="21"/>
      <c r="T8407" s="21"/>
      <c r="V8407" s="22"/>
      <c r="Z8407" s="73"/>
      <c r="AA8407" s="73">
        <v>0.0</v>
      </c>
      <c r="AB8407" s="4"/>
      <c r="AC8407" s="74"/>
      <c r="AD8407" s="75"/>
      <c r="AE8407" s="75"/>
      <c r="AF8407" s="179"/>
      <c r="AJ8407" s="90"/>
      <c r="AK8407" s="18"/>
      <c r="AL8407" s="18"/>
      <c r="AT8407" s="18"/>
      <c r="AU8407" s="91"/>
    </row>
    <row r="8408" ht="12.0" customHeight="1">
      <c r="A8408" s="97">
        <v>3301239.0</v>
      </c>
      <c r="B8408" s="92" t="s">
        <v>8319</v>
      </c>
      <c r="C8408" s="93"/>
      <c r="D8408" s="82">
        <v>1950.77</v>
      </c>
      <c r="E8408" s="94" t="s">
        <v>372</v>
      </c>
      <c r="F8408" s="84">
        <f t="shared" si="695"/>
        <v>2379.9394</v>
      </c>
      <c r="G8408" s="95" t="s">
        <v>246</v>
      </c>
      <c r="H8408" s="69"/>
      <c r="I8408" s="76"/>
      <c r="J8408" s="76"/>
      <c r="K8408" s="88"/>
      <c r="N8408" s="18"/>
      <c r="P8408" s="4">
        <v>168.0</v>
      </c>
      <c r="Q8408" s="4"/>
      <c r="R8408" s="4"/>
      <c r="S8408" s="21"/>
      <c r="T8408" s="21"/>
      <c r="V8408" s="22"/>
      <c r="Z8408" s="73"/>
      <c r="AA8408" s="73">
        <v>0.0</v>
      </c>
      <c r="AB8408" s="4"/>
      <c r="AC8408" s="74"/>
      <c r="AD8408" s="75"/>
      <c r="AE8408" s="75"/>
      <c r="AF8408" s="179"/>
      <c r="AJ8408" s="90"/>
      <c r="AK8408" s="18"/>
      <c r="AL8408" s="18"/>
      <c r="AT8408" s="18"/>
      <c r="AU8408" s="91"/>
    </row>
    <row r="8409" ht="12.0" customHeight="1">
      <c r="A8409" s="97">
        <v>3301246.0</v>
      </c>
      <c r="B8409" s="92" t="s">
        <v>8320</v>
      </c>
      <c r="C8409" s="93"/>
      <c r="D8409" s="82">
        <v>1100.87</v>
      </c>
      <c r="E8409" s="94" t="s">
        <v>372</v>
      </c>
      <c r="F8409" s="84">
        <f t="shared" si="695"/>
        <v>1343.0614</v>
      </c>
      <c r="G8409" s="95" t="s">
        <v>246</v>
      </c>
      <c r="H8409" s="69"/>
      <c r="I8409" s="76"/>
      <c r="J8409" s="76"/>
      <c r="K8409" s="88"/>
      <c r="N8409" s="18"/>
      <c r="P8409" s="4">
        <v>168.0</v>
      </c>
      <c r="Q8409" s="4"/>
      <c r="R8409" s="4"/>
      <c r="S8409" s="21"/>
      <c r="T8409" s="21"/>
      <c r="V8409" s="22"/>
      <c r="Z8409" s="73"/>
      <c r="AA8409" s="73">
        <v>0.0</v>
      </c>
      <c r="AB8409" s="4"/>
      <c r="AC8409" s="74"/>
      <c r="AD8409" s="75"/>
      <c r="AE8409" s="75"/>
      <c r="AF8409" s="179"/>
      <c r="AJ8409" s="90"/>
      <c r="AK8409" s="18"/>
      <c r="AL8409" s="18"/>
      <c r="AT8409" s="18"/>
      <c r="AU8409" s="91"/>
    </row>
    <row r="8410" ht="12.0" customHeight="1">
      <c r="A8410" s="97">
        <v>3301391.0</v>
      </c>
      <c r="B8410" s="92" t="s">
        <v>8321</v>
      </c>
      <c r="C8410" s="93"/>
      <c r="D8410" s="82">
        <v>244.57</v>
      </c>
      <c r="E8410" s="94" t="s">
        <v>372</v>
      </c>
      <c r="F8410" s="84">
        <f t="shared" si="695"/>
        <v>298.3754</v>
      </c>
      <c r="G8410" s="95" t="s">
        <v>246</v>
      </c>
      <c r="H8410" s="69"/>
      <c r="I8410" s="76"/>
      <c r="J8410" s="76"/>
      <c r="K8410" s="88"/>
      <c r="N8410" s="18"/>
      <c r="P8410" s="4">
        <v>168.0</v>
      </c>
      <c r="Q8410" s="4"/>
      <c r="R8410" s="4"/>
      <c r="S8410" s="21"/>
      <c r="T8410" s="21"/>
      <c r="V8410" s="22"/>
      <c r="Z8410" s="73"/>
      <c r="AA8410" s="73">
        <v>0.0</v>
      </c>
      <c r="AB8410" s="4"/>
      <c r="AC8410" s="74"/>
      <c r="AD8410" s="75"/>
      <c r="AE8410" s="75"/>
      <c r="AF8410" s="179"/>
      <c r="AJ8410" s="90"/>
      <c r="AK8410" s="18"/>
      <c r="AL8410" s="18"/>
      <c r="AT8410" s="18"/>
      <c r="AU8410" s="91"/>
    </row>
    <row r="8411" ht="12.0" customHeight="1">
      <c r="A8411" s="97">
        <v>3301392.0</v>
      </c>
      <c r="B8411" s="92" t="s">
        <v>8322</v>
      </c>
      <c r="C8411" s="93"/>
      <c r="D8411" s="82">
        <v>244.57</v>
      </c>
      <c r="E8411" s="94" t="s">
        <v>372</v>
      </c>
      <c r="F8411" s="84">
        <f t="shared" si="695"/>
        <v>298.3754</v>
      </c>
      <c r="G8411" s="95" t="s">
        <v>246</v>
      </c>
      <c r="H8411" s="69"/>
      <c r="I8411" s="76"/>
      <c r="J8411" s="76"/>
      <c r="K8411" s="88"/>
      <c r="N8411" s="18"/>
      <c r="P8411" s="4">
        <v>168.0</v>
      </c>
      <c r="Q8411" s="4"/>
      <c r="R8411" s="4"/>
      <c r="S8411" s="21"/>
      <c r="T8411" s="21"/>
      <c r="V8411" s="22"/>
      <c r="Z8411" s="73"/>
      <c r="AA8411" s="73">
        <v>0.0</v>
      </c>
      <c r="AB8411" s="4"/>
      <c r="AC8411" s="74"/>
      <c r="AD8411" s="75"/>
      <c r="AE8411" s="75"/>
      <c r="AF8411" s="179"/>
      <c r="AJ8411" s="90"/>
      <c r="AK8411" s="18"/>
      <c r="AL8411" s="18"/>
      <c r="AT8411" s="18"/>
      <c r="AU8411" s="91"/>
    </row>
    <row r="8412" ht="12.0" customHeight="1">
      <c r="A8412" s="97">
        <v>3301395.0</v>
      </c>
      <c r="B8412" s="92" t="s">
        <v>8323</v>
      </c>
      <c r="C8412" s="93"/>
      <c r="D8412" s="82">
        <v>619.6</v>
      </c>
      <c r="E8412" s="94" t="s">
        <v>372</v>
      </c>
      <c r="F8412" s="84">
        <f t="shared" si="695"/>
        <v>755.912</v>
      </c>
      <c r="G8412" s="95" t="s">
        <v>246</v>
      </c>
      <c r="H8412" s="69"/>
      <c r="I8412" s="76"/>
      <c r="J8412" s="76"/>
      <c r="K8412" s="88"/>
      <c r="N8412" s="18"/>
      <c r="P8412" s="4">
        <v>168.0</v>
      </c>
      <c r="Q8412" s="4"/>
      <c r="R8412" s="4"/>
      <c r="S8412" s="21"/>
      <c r="T8412" s="21"/>
      <c r="V8412" s="22"/>
      <c r="Z8412" s="73"/>
      <c r="AA8412" s="73">
        <v>0.0</v>
      </c>
      <c r="AB8412" s="4"/>
      <c r="AC8412" s="74"/>
      <c r="AD8412" s="75"/>
      <c r="AE8412" s="75"/>
      <c r="AF8412" s="179"/>
      <c r="AJ8412" s="90"/>
      <c r="AK8412" s="18"/>
      <c r="AL8412" s="18"/>
      <c r="AT8412" s="18"/>
      <c r="AU8412" s="91"/>
    </row>
    <row r="8413" ht="12.0" customHeight="1">
      <c r="A8413" s="97">
        <v>3301408.0</v>
      </c>
      <c r="B8413" s="92" t="s">
        <v>8324</v>
      </c>
      <c r="C8413" s="93"/>
      <c r="D8413" s="82">
        <v>855.6</v>
      </c>
      <c r="E8413" s="94" t="s">
        <v>372</v>
      </c>
      <c r="F8413" s="84">
        <f t="shared" si="695"/>
        <v>1043.832</v>
      </c>
      <c r="G8413" s="95" t="s">
        <v>246</v>
      </c>
      <c r="H8413" s="69"/>
      <c r="I8413" s="76"/>
      <c r="J8413" s="76"/>
      <c r="K8413" s="88"/>
      <c r="N8413" s="18"/>
      <c r="P8413" s="4">
        <v>168.0</v>
      </c>
      <c r="Q8413" s="4"/>
      <c r="R8413" s="4"/>
      <c r="S8413" s="21"/>
      <c r="T8413" s="21"/>
      <c r="V8413" s="22"/>
      <c r="Z8413" s="73"/>
      <c r="AA8413" s="73">
        <v>0.0</v>
      </c>
      <c r="AB8413" s="4"/>
      <c r="AC8413" s="74"/>
      <c r="AD8413" s="75"/>
      <c r="AE8413" s="75"/>
      <c r="AF8413" s="179"/>
      <c r="AJ8413" s="90"/>
      <c r="AK8413" s="18"/>
      <c r="AL8413" s="18"/>
      <c r="AT8413" s="18"/>
      <c r="AU8413" s="91"/>
    </row>
    <row r="8414" ht="12.0" customHeight="1">
      <c r="A8414" s="97">
        <v>3301416.0</v>
      </c>
      <c r="B8414" s="92" t="s">
        <v>8325</v>
      </c>
      <c r="C8414" s="93"/>
      <c r="D8414" s="82">
        <v>1457.37</v>
      </c>
      <c r="E8414" s="94" t="s">
        <v>372</v>
      </c>
      <c r="F8414" s="84">
        <f t="shared" si="695"/>
        <v>1777.9914</v>
      </c>
      <c r="G8414" s="95" t="s">
        <v>246</v>
      </c>
      <c r="H8414" s="69"/>
      <c r="I8414" s="76"/>
      <c r="J8414" s="76"/>
      <c r="K8414" s="88"/>
      <c r="N8414" s="18"/>
      <c r="P8414" s="4">
        <v>168.0</v>
      </c>
      <c r="Q8414" s="4"/>
      <c r="R8414" s="4"/>
      <c r="S8414" s="21"/>
      <c r="T8414" s="21"/>
      <c r="V8414" s="22"/>
      <c r="Z8414" s="73"/>
      <c r="AA8414" s="73">
        <v>0.0</v>
      </c>
      <c r="AB8414" s="4"/>
      <c r="AC8414" s="74"/>
      <c r="AD8414" s="75"/>
      <c r="AE8414" s="75"/>
      <c r="AF8414" s="179"/>
      <c r="AJ8414" s="90"/>
      <c r="AK8414" s="18"/>
      <c r="AL8414" s="18"/>
      <c r="AT8414" s="18"/>
      <c r="AU8414" s="91"/>
    </row>
    <row r="8415" ht="12.0" customHeight="1">
      <c r="A8415" s="211">
        <v>3301476.0</v>
      </c>
      <c r="B8415" s="212" t="s">
        <v>8326</v>
      </c>
      <c r="C8415" s="213"/>
      <c r="D8415" s="82">
        <v>2267.34</v>
      </c>
      <c r="E8415" s="214" t="s">
        <v>372</v>
      </c>
      <c r="F8415" s="215">
        <f t="shared" si="695"/>
        <v>2766.1548</v>
      </c>
      <c r="G8415" s="216" t="s">
        <v>246</v>
      </c>
      <c r="H8415" s="69"/>
      <c r="I8415" s="76"/>
      <c r="J8415" s="76"/>
      <c r="K8415" s="217"/>
      <c r="N8415" s="18"/>
      <c r="P8415" s="4">
        <v>168.0</v>
      </c>
      <c r="Q8415" s="4"/>
      <c r="R8415" s="4"/>
      <c r="S8415" s="21"/>
      <c r="T8415" s="21"/>
      <c r="V8415" s="22"/>
      <c r="Z8415" s="73"/>
      <c r="AA8415" s="73">
        <v>0.0</v>
      </c>
      <c r="AB8415" s="4"/>
      <c r="AC8415" s="74"/>
      <c r="AD8415" s="75"/>
      <c r="AE8415" s="75"/>
      <c r="AF8415" s="179"/>
      <c r="AJ8415" s="90"/>
      <c r="AK8415" s="18"/>
      <c r="AL8415" s="18"/>
      <c r="AT8415" s="18"/>
      <c r="AU8415" s="91"/>
    </row>
    <row r="8416" ht="19.5" customHeight="1">
      <c r="A8416" s="218"/>
      <c r="B8416" s="219" t="s">
        <v>8327</v>
      </c>
      <c r="D8416" s="220"/>
      <c r="F8416" s="91"/>
      <c r="G8416" s="221"/>
      <c r="I8416" s="76"/>
      <c r="J8416" s="76"/>
      <c r="K8416" s="88"/>
      <c r="L8416" s="222"/>
      <c r="M8416" s="222"/>
      <c r="N8416" s="18"/>
      <c r="P8416" s="4"/>
      <c r="Q8416" s="4"/>
      <c r="R8416" s="4"/>
      <c r="S8416" s="21"/>
      <c r="T8416" s="21"/>
      <c r="V8416" s="22"/>
      <c r="Z8416" s="23"/>
      <c r="AJ8416" s="223"/>
    </row>
    <row r="8417" ht="24.75" customHeight="1">
      <c r="A8417" s="224"/>
      <c r="B8417" s="225" t="s">
        <v>8328</v>
      </c>
      <c r="C8417" s="4"/>
      <c r="D8417" s="226"/>
      <c r="E8417" s="4"/>
      <c r="F8417" s="227"/>
      <c r="G8417" s="226"/>
      <c r="I8417" s="226"/>
      <c r="J8417" s="226"/>
      <c r="K8417" s="89"/>
      <c r="L8417" s="226"/>
      <c r="M8417" s="226"/>
      <c r="N8417" s="228"/>
      <c r="O8417" s="229"/>
      <c r="P8417" s="230"/>
      <c r="Q8417" s="230"/>
      <c r="R8417" s="230"/>
      <c r="S8417" s="231"/>
      <c r="T8417" s="231"/>
      <c r="U8417" s="229"/>
      <c r="V8417" s="232"/>
      <c r="W8417" s="229"/>
      <c r="X8417" s="229"/>
      <c r="Y8417" s="229"/>
      <c r="Z8417" s="233"/>
      <c r="AA8417" s="229"/>
      <c r="AB8417" s="234"/>
      <c r="AC8417" s="234"/>
      <c r="AD8417" s="234"/>
      <c r="AE8417" s="234"/>
      <c r="AF8417" s="234"/>
      <c r="AG8417" s="234"/>
      <c r="AH8417" s="234"/>
      <c r="AI8417" s="229"/>
      <c r="AJ8417" s="235"/>
      <c r="AK8417" s="236"/>
      <c r="AL8417" s="237"/>
      <c r="AM8417" s="171"/>
      <c r="AN8417" s="171"/>
      <c r="AO8417" s="171"/>
      <c r="AP8417" s="229"/>
      <c r="AQ8417" s="229"/>
      <c r="AR8417" s="229"/>
      <c r="AS8417" s="229"/>
      <c r="AT8417" s="229"/>
      <c r="AU8417" s="229"/>
      <c r="AV8417" s="229"/>
      <c r="AW8417" s="229"/>
      <c r="AX8417" s="229"/>
      <c r="AY8417" s="229"/>
      <c r="AZ8417" s="229"/>
    </row>
    <row r="8418" ht="15.0" customHeight="1">
      <c r="A8418" s="238"/>
      <c r="B8418" s="239" t="s">
        <v>8329</v>
      </c>
      <c r="C8418" s="240"/>
      <c r="D8418" s="68"/>
      <c r="E8418" s="241"/>
      <c r="F8418" s="242"/>
      <c r="G8418" s="33"/>
      <c r="I8418" s="243" t="s">
        <v>8330</v>
      </c>
      <c r="J8418" s="222"/>
      <c r="K8418" s="3"/>
      <c r="L8418" s="3"/>
      <c r="M8418" s="3"/>
      <c r="N8418" s="244"/>
      <c r="O8418" s="245"/>
      <c r="P8418" s="246"/>
      <c r="Q8418" s="246"/>
      <c r="R8418" s="246"/>
      <c r="S8418" s="247"/>
      <c r="T8418" s="247"/>
      <c r="U8418" s="245"/>
      <c r="V8418" s="248"/>
      <c r="W8418" s="245"/>
      <c r="X8418" s="245"/>
      <c r="Y8418" s="245"/>
      <c r="Z8418" s="249"/>
      <c r="AA8418" s="245"/>
      <c r="AB8418" s="250"/>
      <c r="AC8418" s="250"/>
      <c r="AD8418" s="250"/>
      <c r="AE8418" s="250"/>
      <c r="AF8418" s="250"/>
      <c r="AG8418" s="250"/>
      <c r="AH8418" s="250"/>
      <c r="AI8418" s="245"/>
      <c r="AJ8418" s="251"/>
      <c r="AK8418" s="137"/>
      <c r="AL8418" s="146"/>
      <c r="AN8418" s="100"/>
      <c r="AO8418" s="171"/>
      <c r="AP8418" s="245"/>
      <c r="AQ8418" s="245"/>
      <c r="AR8418" s="245"/>
      <c r="AS8418" s="245"/>
      <c r="AT8418" s="245"/>
      <c r="AU8418" s="245"/>
      <c r="AV8418" s="245"/>
      <c r="AW8418" s="245"/>
      <c r="AX8418" s="245"/>
      <c r="AY8418" s="245"/>
      <c r="AZ8418" s="245"/>
    </row>
    <row r="8419" ht="24.75" customHeight="1">
      <c r="A8419" s="224"/>
      <c r="B8419" s="225" t="s">
        <v>8331</v>
      </c>
      <c r="C8419" s="226"/>
      <c r="D8419" s="226"/>
      <c r="E8419" s="4"/>
      <c r="F8419" s="252"/>
      <c r="G8419" s="226"/>
      <c r="I8419" s="226"/>
      <c r="J8419" s="226"/>
      <c r="K8419" s="89"/>
      <c r="L8419" s="226"/>
      <c r="M8419" s="226"/>
      <c r="N8419" s="228"/>
      <c r="O8419" s="229"/>
      <c r="P8419" s="230"/>
      <c r="Q8419" s="230"/>
      <c r="R8419" s="230"/>
      <c r="S8419" s="231"/>
      <c r="T8419" s="231"/>
      <c r="U8419" s="229"/>
      <c r="V8419" s="232"/>
      <c r="W8419" s="229"/>
      <c r="X8419" s="229"/>
      <c r="Y8419" s="229"/>
      <c r="Z8419" s="233"/>
      <c r="AA8419" s="229"/>
      <c r="AB8419" s="234"/>
      <c r="AC8419" s="234"/>
      <c r="AD8419" s="234"/>
      <c r="AE8419" s="234"/>
      <c r="AF8419" s="234"/>
      <c r="AG8419" s="234"/>
      <c r="AH8419" s="234"/>
      <c r="AI8419" s="229"/>
      <c r="AJ8419" s="235"/>
      <c r="AK8419" s="236"/>
      <c r="AL8419" s="237"/>
      <c r="AM8419" s="171"/>
      <c r="AN8419" s="171"/>
      <c r="AO8419" s="171"/>
      <c r="AP8419" s="229"/>
      <c r="AQ8419" s="229"/>
      <c r="AR8419" s="229"/>
      <c r="AS8419" s="229"/>
      <c r="AT8419" s="229"/>
      <c r="AU8419" s="229"/>
      <c r="AV8419" s="229"/>
      <c r="AW8419" s="229"/>
      <c r="AX8419" s="229"/>
      <c r="AY8419" s="229"/>
      <c r="AZ8419" s="229"/>
    </row>
    <row r="8420" ht="15.0" customHeight="1">
      <c r="A8420" s="238"/>
      <c r="B8420" s="253" t="s">
        <v>8332</v>
      </c>
      <c r="C8420" s="240"/>
      <c r="D8420" s="68"/>
      <c r="E8420" s="241"/>
      <c r="F8420" s="242"/>
      <c r="G8420" s="33"/>
      <c r="I8420" s="243" t="s">
        <v>8333</v>
      </c>
      <c r="J8420" s="222"/>
      <c r="K8420" s="3"/>
      <c r="L8420" s="3"/>
      <c r="M8420" s="3"/>
      <c r="N8420" s="244"/>
      <c r="O8420" s="245"/>
      <c r="P8420" s="246"/>
      <c r="Q8420" s="246"/>
      <c r="R8420" s="246"/>
      <c r="S8420" s="247"/>
      <c r="T8420" s="247"/>
      <c r="U8420" s="245"/>
      <c r="V8420" s="248"/>
      <c r="W8420" s="245"/>
      <c r="X8420" s="245"/>
      <c r="Y8420" s="245"/>
      <c r="Z8420" s="249"/>
      <c r="AA8420" s="245"/>
      <c r="AB8420" s="250"/>
      <c r="AC8420" s="250"/>
      <c r="AD8420" s="250"/>
      <c r="AE8420" s="250"/>
      <c r="AF8420" s="250"/>
      <c r="AG8420" s="250"/>
      <c r="AH8420" s="250"/>
      <c r="AI8420" s="245"/>
      <c r="AJ8420" s="251"/>
      <c r="AK8420" s="137"/>
      <c r="AL8420" s="146"/>
      <c r="AM8420" s="100"/>
      <c r="AN8420" s="100"/>
      <c r="AO8420" s="171"/>
      <c r="AP8420" s="245"/>
      <c r="AQ8420" s="245"/>
      <c r="AR8420" s="245"/>
      <c r="AS8420" s="245"/>
      <c r="AT8420" s="245"/>
      <c r="AU8420" s="245"/>
      <c r="AV8420" s="245"/>
      <c r="AW8420" s="245"/>
      <c r="AX8420" s="245"/>
      <c r="AY8420" s="245"/>
      <c r="AZ8420" s="245"/>
    </row>
    <row r="8421" ht="24.75" customHeight="1">
      <c r="A8421" s="224"/>
      <c r="B8421" s="225" t="s">
        <v>8334</v>
      </c>
      <c r="C8421" s="254"/>
      <c r="D8421" s="226"/>
      <c r="E8421" s="4"/>
      <c r="F8421" s="255"/>
      <c r="G8421" s="226"/>
      <c r="I8421" s="254"/>
      <c r="J8421" s="226"/>
      <c r="K8421" s="4"/>
      <c r="L8421" s="226"/>
      <c r="M8421" s="226"/>
      <c r="N8421" s="228"/>
      <c r="O8421" s="229"/>
      <c r="P8421" s="230"/>
      <c r="Q8421" s="230"/>
      <c r="R8421" s="230"/>
      <c r="S8421" s="231"/>
      <c r="T8421" s="231"/>
      <c r="U8421" s="229"/>
      <c r="V8421" s="232"/>
      <c r="W8421" s="229"/>
      <c r="X8421" s="229"/>
      <c r="Y8421" s="229"/>
      <c r="Z8421" s="233"/>
      <c r="AA8421" s="229"/>
      <c r="AB8421" s="229"/>
      <c r="AC8421" s="229"/>
      <c r="AD8421" s="229"/>
      <c r="AE8421" s="229"/>
      <c r="AF8421" s="229"/>
      <c r="AG8421" s="229"/>
      <c r="AH8421" s="229"/>
      <c r="AI8421" s="229"/>
      <c r="AJ8421" s="75"/>
      <c r="AK8421" s="236"/>
      <c r="AL8421" s="237"/>
      <c r="AM8421" s="171"/>
      <c r="AN8421" s="171"/>
      <c r="AO8421" s="171"/>
      <c r="AP8421" s="229"/>
      <c r="AQ8421" s="229"/>
      <c r="AR8421" s="229"/>
      <c r="AS8421" s="229"/>
      <c r="AT8421" s="229"/>
      <c r="AU8421" s="229"/>
      <c r="AV8421" s="229"/>
      <c r="AW8421" s="229"/>
      <c r="AX8421" s="229"/>
      <c r="AY8421" s="229"/>
      <c r="AZ8421" s="229"/>
    </row>
    <row r="8422" ht="15.0" customHeight="1">
      <c r="A8422" s="245"/>
      <c r="B8422" s="256" t="s">
        <v>8335</v>
      </c>
      <c r="C8422" s="257"/>
      <c r="D8422" s="258"/>
      <c r="E8422" s="257"/>
      <c r="F8422" s="259" t="s">
        <v>8336</v>
      </c>
      <c r="G8422" s="33"/>
      <c r="I8422" s="243" t="s">
        <v>8337</v>
      </c>
      <c r="J8422" s="222"/>
      <c r="K8422" s="3"/>
      <c r="L8422" s="3"/>
      <c r="M8422" s="3"/>
      <c r="N8422" s="244"/>
      <c r="O8422" s="245"/>
      <c r="P8422" s="246"/>
      <c r="Q8422" s="246"/>
      <c r="R8422" s="246"/>
      <c r="S8422" s="247"/>
      <c r="T8422" s="247"/>
      <c r="U8422" s="245"/>
      <c r="V8422" s="248"/>
      <c r="W8422" s="245"/>
      <c r="X8422" s="245"/>
      <c r="Y8422" s="245"/>
      <c r="Z8422" s="249"/>
      <c r="AA8422" s="245"/>
      <c r="AB8422" s="250"/>
      <c r="AC8422" s="250"/>
      <c r="AD8422" s="250"/>
      <c r="AE8422" s="250"/>
      <c r="AF8422" s="250"/>
      <c r="AG8422" s="250"/>
      <c r="AH8422" s="250"/>
      <c r="AI8422" s="245"/>
      <c r="AJ8422" s="251"/>
      <c r="AK8422" s="245"/>
      <c r="AL8422" s="146"/>
      <c r="AM8422" s="100"/>
      <c r="AN8422" s="100"/>
      <c r="AO8422" s="171"/>
      <c r="AP8422" s="245"/>
      <c r="AQ8422" s="245"/>
      <c r="AR8422" s="245"/>
      <c r="AS8422" s="245"/>
      <c r="AT8422" s="245"/>
      <c r="AU8422" s="245"/>
      <c r="AV8422" s="245"/>
      <c r="AW8422" s="245"/>
      <c r="AX8422" s="245"/>
      <c r="AY8422" s="245"/>
      <c r="AZ8422" s="245"/>
    </row>
    <row r="8423" ht="15.0" customHeight="1">
      <c r="A8423" s="245"/>
      <c r="B8423" s="260" t="s">
        <v>8338</v>
      </c>
      <c r="C8423" s="33"/>
      <c r="E8423" s="33"/>
      <c r="F8423" s="259" t="s">
        <v>8336</v>
      </c>
      <c r="G8423" s="33"/>
      <c r="I8423" s="243" t="s">
        <v>8337</v>
      </c>
      <c r="J8423" s="222"/>
      <c r="K8423" s="3"/>
      <c r="L8423" s="3"/>
      <c r="M8423" s="3"/>
      <c r="N8423" s="244"/>
      <c r="O8423" s="245"/>
      <c r="P8423" s="246"/>
      <c r="Q8423" s="246"/>
      <c r="R8423" s="246"/>
      <c r="S8423" s="247"/>
      <c r="T8423" s="247"/>
      <c r="U8423" s="245"/>
      <c r="V8423" s="248"/>
      <c r="W8423" s="245"/>
      <c r="X8423" s="245"/>
      <c r="Y8423" s="245"/>
      <c r="Z8423" s="249"/>
      <c r="AA8423" s="245"/>
      <c r="AB8423" s="250"/>
      <c r="AC8423" s="250"/>
      <c r="AD8423" s="250"/>
      <c r="AE8423" s="250"/>
      <c r="AF8423" s="250"/>
      <c r="AG8423" s="250"/>
      <c r="AH8423" s="250"/>
      <c r="AI8423" s="245"/>
      <c r="AJ8423" s="261"/>
      <c r="AK8423" s="245"/>
      <c r="AL8423" s="245"/>
      <c r="AM8423" s="245"/>
      <c r="AN8423" s="245"/>
      <c r="AO8423" s="245"/>
      <c r="AP8423" s="245"/>
      <c r="AQ8423" s="245"/>
      <c r="AR8423" s="245"/>
      <c r="AS8423" s="245"/>
      <c r="AT8423" s="245"/>
      <c r="AU8423" s="245"/>
      <c r="AV8423" s="245"/>
      <c r="AW8423" s="245"/>
      <c r="AX8423" s="245"/>
      <c r="AY8423" s="245"/>
      <c r="AZ8423" s="245"/>
    </row>
    <row r="8424" ht="15.0" customHeight="1">
      <c r="A8424" s="245"/>
      <c r="B8424" s="262" t="s">
        <v>8339</v>
      </c>
      <c r="C8424" s="263"/>
      <c r="D8424" s="264"/>
      <c r="E8424" s="263"/>
      <c r="F8424" s="265" t="s">
        <v>8340</v>
      </c>
      <c r="G8424" s="263"/>
      <c r="I8424" s="243" t="s">
        <v>8337</v>
      </c>
      <c r="J8424" s="222"/>
      <c r="K8424" s="3"/>
      <c r="L8424" s="3"/>
      <c r="M8424" s="3"/>
      <c r="N8424" s="244"/>
      <c r="O8424" s="245"/>
      <c r="P8424" s="246"/>
      <c r="Q8424" s="246"/>
      <c r="R8424" s="246"/>
      <c r="S8424" s="247"/>
      <c r="T8424" s="247"/>
      <c r="U8424" s="245"/>
      <c r="V8424" s="248"/>
      <c r="W8424" s="245"/>
      <c r="X8424" s="245"/>
      <c r="Y8424" s="245"/>
      <c r="Z8424" s="249"/>
      <c r="AA8424" s="245"/>
      <c r="AB8424" s="250"/>
      <c r="AC8424" s="250"/>
      <c r="AD8424" s="250"/>
      <c r="AE8424" s="250"/>
      <c r="AF8424" s="250"/>
      <c r="AG8424" s="250"/>
      <c r="AH8424" s="250"/>
      <c r="AI8424" s="245"/>
      <c r="AJ8424" s="251"/>
      <c r="AK8424" s="245"/>
      <c r="AL8424" s="146"/>
      <c r="AM8424" s="100"/>
      <c r="AN8424" s="100"/>
      <c r="AO8424" s="171"/>
      <c r="AP8424" s="245"/>
      <c r="AQ8424" s="245"/>
      <c r="AR8424" s="245"/>
      <c r="AS8424" s="245"/>
      <c r="AT8424" s="245"/>
      <c r="AU8424" s="245"/>
      <c r="AV8424" s="245"/>
      <c r="AW8424" s="245"/>
      <c r="AX8424" s="245"/>
      <c r="AY8424" s="245"/>
      <c r="AZ8424" s="245"/>
    </row>
    <row r="8425" ht="15.0" customHeight="1">
      <c r="A8425" s="245"/>
      <c r="B8425" s="266" t="s">
        <v>8341</v>
      </c>
      <c r="C8425" s="267"/>
      <c r="D8425" s="268"/>
      <c r="E8425" s="269"/>
      <c r="F8425" s="259" t="s">
        <v>8336</v>
      </c>
      <c r="G8425" s="33"/>
      <c r="I8425" s="243" t="s">
        <v>8337</v>
      </c>
      <c r="J8425" s="222"/>
      <c r="K8425" s="3"/>
      <c r="L8425" s="3"/>
      <c r="M8425" s="3"/>
      <c r="N8425" s="244"/>
      <c r="O8425" s="245"/>
      <c r="P8425" s="246"/>
      <c r="Q8425" s="246"/>
      <c r="R8425" s="246"/>
      <c r="S8425" s="247"/>
      <c r="T8425" s="247"/>
      <c r="U8425" s="245"/>
      <c r="V8425" s="248"/>
      <c r="W8425" s="245"/>
      <c r="X8425" s="245"/>
      <c r="Y8425" s="245"/>
      <c r="Z8425" s="249"/>
      <c r="AA8425" s="245"/>
      <c r="AB8425" s="250"/>
      <c r="AC8425" s="250"/>
      <c r="AD8425" s="250"/>
      <c r="AE8425" s="250"/>
      <c r="AF8425" s="250"/>
      <c r="AG8425" s="250"/>
      <c r="AH8425" s="250"/>
      <c r="AI8425" s="245"/>
      <c r="AJ8425" s="261"/>
      <c r="AK8425" s="245"/>
      <c r="AL8425" s="245"/>
      <c r="AM8425" s="245"/>
      <c r="AN8425" s="245"/>
      <c r="AO8425" s="245"/>
      <c r="AP8425" s="245"/>
      <c r="AQ8425" s="245"/>
      <c r="AR8425" s="245"/>
      <c r="AS8425" s="245"/>
      <c r="AT8425" s="245"/>
      <c r="AU8425" s="245"/>
      <c r="AV8425" s="245"/>
      <c r="AW8425" s="245"/>
      <c r="AX8425" s="245"/>
      <c r="AY8425" s="245"/>
      <c r="AZ8425" s="245"/>
    </row>
    <row r="8426" ht="24.75" customHeight="1">
      <c r="A8426" s="229"/>
      <c r="B8426" s="225" t="s">
        <v>2324</v>
      </c>
      <c r="C8426" s="4"/>
      <c r="D8426" s="226"/>
      <c r="E8426" s="229"/>
      <c r="F8426" s="4"/>
      <c r="G8426" s="226"/>
      <c r="I8426" s="4"/>
      <c r="J8426" s="226"/>
      <c r="K8426" s="4"/>
      <c r="L8426" s="226"/>
      <c r="M8426" s="226"/>
      <c r="N8426" s="228"/>
      <c r="O8426" s="229"/>
      <c r="P8426" s="230"/>
      <c r="Q8426" s="230"/>
      <c r="R8426" s="230"/>
      <c r="S8426" s="231"/>
      <c r="T8426" s="231"/>
      <c r="U8426" s="229"/>
      <c r="V8426" s="232"/>
      <c r="W8426" s="229"/>
      <c r="X8426" s="229"/>
      <c r="Y8426" s="229"/>
      <c r="Z8426" s="233"/>
      <c r="AA8426" s="229"/>
      <c r="AB8426" s="234"/>
      <c r="AC8426" s="234"/>
      <c r="AD8426" s="234"/>
      <c r="AE8426" s="234"/>
      <c r="AF8426" s="234"/>
      <c r="AG8426" s="234"/>
      <c r="AH8426" s="234"/>
      <c r="AI8426" s="229"/>
      <c r="AJ8426" s="270" t="s">
        <v>8342</v>
      </c>
      <c r="AK8426" s="229"/>
      <c r="AL8426" s="229"/>
      <c r="AM8426" s="229"/>
      <c r="AN8426" s="271"/>
      <c r="AO8426" s="229"/>
      <c r="AP8426" s="229"/>
      <c r="AQ8426" s="229"/>
      <c r="AR8426" s="229"/>
      <c r="AS8426" s="229"/>
      <c r="AT8426" s="229"/>
      <c r="AU8426" s="229"/>
      <c r="AV8426" s="229"/>
      <c r="AW8426" s="229"/>
      <c r="AX8426" s="229"/>
      <c r="AY8426" s="229"/>
      <c r="AZ8426" s="229"/>
    </row>
    <row r="8427" ht="15.0" customHeight="1">
      <c r="A8427" s="245"/>
      <c r="B8427" s="272" t="s">
        <v>8343</v>
      </c>
      <c r="C8427" s="257"/>
      <c r="D8427" s="258"/>
      <c r="E8427" s="257"/>
      <c r="F8427" s="259" t="s">
        <v>8336</v>
      </c>
      <c r="G8427" s="33"/>
      <c r="I8427" s="243" t="s">
        <v>8337</v>
      </c>
      <c r="J8427" s="222"/>
      <c r="K8427" s="3"/>
      <c r="L8427" s="3"/>
      <c r="M8427" s="3"/>
      <c r="N8427" s="244"/>
      <c r="O8427" s="245"/>
      <c r="P8427" s="246"/>
      <c r="Q8427" s="246"/>
      <c r="R8427" s="246"/>
      <c r="S8427" s="247"/>
      <c r="T8427" s="247"/>
      <c r="U8427" s="245"/>
      <c r="V8427" s="248"/>
      <c r="W8427" s="245"/>
      <c r="X8427" s="245"/>
      <c r="Y8427" s="245"/>
      <c r="Z8427" s="249"/>
      <c r="AA8427" s="245"/>
      <c r="AB8427" s="250"/>
      <c r="AC8427" s="250"/>
      <c r="AD8427" s="250"/>
      <c r="AE8427" s="250"/>
      <c r="AF8427" s="250"/>
      <c r="AG8427" s="250"/>
      <c r="AH8427" s="250"/>
      <c r="AI8427" s="245"/>
      <c r="AJ8427" s="273" t="s">
        <v>8344</v>
      </c>
      <c r="AK8427" s="245"/>
      <c r="AL8427" s="245"/>
      <c r="AM8427" s="245"/>
      <c r="AN8427" s="245"/>
      <c r="AO8427" s="245"/>
      <c r="AP8427" s="245"/>
      <c r="AQ8427" s="245"/>
      <c r="AR8427" s="245"/>
      <c r="AS8427" s="245"/>
      <c r="AT8427" s="245"/>
      <c r="AU8427" s="245"/>
      <c r="AV8427" s="245"/>
      <c r="AW8427" s="245"/>
      <c r="AX8427" s="245"/>
      <c r="AY8427" s="245"/>
      <c r="AZ8427" s="245"/>
    </row>
    <row r="8428" ht="15.0" customHeight="1">
      <c r="A8428" s="245"/>
      <c r="B8428" s="262" t="s">
        <v>8345</v>
      </c>
      <c r="C8428" s="33"/>
      <c r="E8428" s="33"/>
      <c r="F8428" s="259" t="s">
        <v>8336</v>
      </c>
      <c r="G8428" s="33"/>
      <c r="I8428" s="243" t="s">
        <v>8337</v>
      </c>
      <c r="J8428" s="222"/>
      <c r="K8428" s="3"/>
      <c r="L8428" s="3"/>
      <c r="M8428" s="3"/>
      <c r="N8428" s="244"/>
      <c r="O8428" s="245"/>
      <c r="P8428" s="246"/>
      <c r="Q8428" s="246"/>
      <c r="R8428" s="246"/>
      <c r="S8428" s="247"/>
      <c r="T8428" s="247"/>
      <c r="U8428" s="245"/>
      <c r="V8428" s="248"/>
      <c r="W8428" s="245"/>
      <c r="X8428" s="245"/>
      <c r="Y8428" s="245"/>
      <c r="Z8428" s="249"/>
      <c r="AA8428" s="245"/>
      <c r="AB8428" s="250"/>
      <c r="AC8428" s="250"/>
      <c r="AD8428" s="250"/>
      <c r="AE8428" s="250"/>
      <c r="AF8428" s="250"/>
      <c r="AG8428" s="250"/>
      <c r="AH8428" s="250"/>
      <c r="AI8428" s="245"/>
      <c r="AJ8428" s="273" t="s">
        <v>8344</v>
      </c>
      <c r="AK8428" s="245"/>
      <c r="AL8428" s="245"/>
      <c r="AM8428" s="245"/>
      <c r="AN8428" s="245"/>
      <c r="AO8428" s="245"/>
      <c r="AP8428" s="245"/>
      <c r="AQ8428" s="245"/>
      <c r="AR8428" s="245"/>
      <c r="AS8428" s="245"/>
      <c r="AT8428" s="245"/>
      <c r="AU8428" s="245"/>
      <c r="AV8428" s="245"/>
      <c r="AW8428" s="245"/>
      <c r="AX8428" s="245"/>
      <c r="AY8428" s="245"/>
      <c r="AZ8428" s="245"/>
    </row>
    <row r="8429" ht="15.0" customHeight="1">
      <c r="A8429" s="245"/>
      <c r="B8429" s="262" t="s">
        <v>8346</v>
      </c>
      <c r="C8429" s="33"/>
      <c r="E8429" s="33"/>
      <c r="F8429" s="259" t="s">
        <v>8336</v>
      </c>
      <c r="G8429" s="33"/>
      <c r="I8429" s="243" t="s">
        <v>8337</v>
      </c>
      <c r="J8429" s="222"/>
      <c r="K8429" s="3"/>
      <c r="L8429" s="3"/>
      <c r="M8429" s="3"/>
      <c r="N8429" s="244"/>
      <c r="O8429" s="245"/>
      <c r="P8429" s="246"/>
      <c r="Q8429" s="246"/>
      <c r="R8429" s="246"/>
      <c r="S8429" s="247"/>
      <c r="T8429" s="247"/>
      <c r="U8429" s="245"/>
      <c r="V8429" s="248"/>
      <c r="W8429" s="245"/>
      <c r="X8429" s="245"/>
      <c r="Y8429" s="245"/>
      <c r="Z8429" s="249"/>
      <c r="AA8429" s="245"/>
      <c r="AB8429" s="250"/>
      <c r="AC8429" s="250"/>
      <c r="AD8429" s="250"/>
      <c r="AE8429" s="250"/>
      <c r="AF8429" s="250"/>
      <c r="AG8429" s="250"/>
      <c r="AH8429" s="250"/>
      <c r="AI8429" s="245"/>
      <c r="AJ8429" s="273" t="s">
        <v>8344</v>
      </c>
      <c r="AK8429" s="245"/>
      <c r="AL8429" s="245"/>
      <c r="AM8429" s="245"/>
      <c r="AN8429" s="245"/>
      <c r="AO8429" s="245"/>
      <c r="AP8429" s="245"/>
      <c r="AQ8429" s="245"/>
      <c r="AR8429" s="245"/>
      <c r="AS8429" s="245"/>
      <c r="AT8429" s="245"/>
      <c r="AU8429" s="245"/>
      <c r="AV8429" s="245"/>
      <c r="AW8429" s="245"/>
      <c r="AX8429" s="245"/>
      <c r="AY8429" s="245"/>
      <c r="AZ8429" s="245"/>
    </row>
    <row r="8430" ht="15.0" customHeight="1">
      <c r="A8430" s="245"/>
      <c r="B8430" s="262" t="s">
        <v>8347</v>
      </c>
      <c r="C8430" s="33"/>
      <c r="E8430" s="33"/>
      <c r="F8430" s="259" t="s">
        <v>8336</v>
      </c>
      <c r="G8430" s="33"/>
      <c r="I8430" s="243" t="s">
        <v>8337</v>
      </c>
      <c r="J8430" s="222"/>
      <c r="K8430" s="3"/>
      <c r="L8430" s="3"/>
      <c r="M8430" s="3"/>
      <c r="N8430" s="244"/>
      <c r="O8430" s="245"/>
      <c r="P8430" s="246"/>
      <c r="Q8430" s="246"/>
      <c r="R8430" s="246"/>
      <c r="S8430" s="247"/>
      <c r="T8430" s="247"/>
      <c r="U8430" s="245"/>
      <c r="V8430" s="248"/>
      <c r="W8430" s="245"/>
      <c r="X8430" s="245"/>
      <c r="Y8430" s="245"/>
      <c r="Z8430" s="249"/>
      <c r="AA8430" s="245"/>
      <c r="AB8430" s="250"/>
      <c r="AC8430" s="250"/>
      <c r="AD8430" s="250"/>
      <c r="AE8430" s="250"/>
      <c r="AF8430" s="250"/>
      <c r="AG8430" s="250"/>
      <c r="AH8430" s="250"/>
      <c r="AI8430" s="245"/>
      <c r="AJ8430" s="273" t="s">
        <v>8344</v>
      </c>
      <c r="AK8430" s="245"/>
      <c r="AL8430" s="245"/>
      <c r="AM8430" s="245"/>
      <c r="AN8430" s="245"/>
      <c r="AO8430" s="245"/>
      <c r="AP8430" s="245"/>
      <c r="AQ8430" s="245"/>
      <c r="AR8430" s="245"/>
      <c r="AS8430" s="245"/>
      <c r="AT8430" s="245"/>
      <c r="AU8430" s="245"/>
      <c r="AV8430" s="245"/>
      <c r="AW8430" s="245"/>
      <c r="AX8430" s="245"/>
      <c r="AY8430" s="245"/>
      <c r="AZ8430" s="245"/>
    </row>
    <row r="8431" ht="15.0" customHeight="1">
      <c r="A8431" s="245"/>
      <c r="B8431" s="262" t="s">
        <v>8348</v>
      </c>
      <c r="C8431" s="33"/>
      <c r="E8431" s="33"/>
      <c r="F8431" s="259" t="s">
        <v>8336</v>
      </c>
      <c r="G8431" s="33"/>
      <c r="I8431" s="243" t="s">
        <v>8337</v>
      </c>
      <c r="J8431" s="222"/>
      <c r="K8431" s="3"/>
      <c r="L8431" s="3"/>
      <c r="M8431" s="3"/>
      <c r="N8431" s="244"/>
      <c r="O8431" s="245"/>
      <c r="P8431" s="246"/>
      <c r="Q8431" s="246"/>
      <c r="R8431" s="246"/>
      <c r="S8431" s="247"/>
      <c r="T8431" s="247"/>
      <c r="U8431" s="245"/>
      <c r="V8431" s="248"/>
      <c r="W8431" s="245"/>
      <c r="X8431" s="245"/>
      <c r="Y8431" s="245"/>
      <c r="Z8431" s="249"/>
      <c r="AA8431" s="245"/>
      <c r="AB8431" s="250"/>
      <c r="AC8431" s="250"/>
      <c r="AD8431" s="250"/>
      <c r="AE8431" s="250"/>
      <c r="AF8431" s="250"/>
      <c r="AG8431" s="250"/>
      <c r="AH8431" s="250"/>
      <c r="AI8431" s="245"/>
      <c r="AJ8431" s="273" t="s">
        <v>8344</v>
      </c>
      <c r="AK8431" s="245"/>
      <c r="AL8431" s="245"/>
      <c r="AM8431" s="245"/>
      <c r="AN8431" s="245"/>
      <c r="AO8431" s="245"/>
      <c r="AP8431" s="245"/>
      <c r="AQ8431" s="245"/>
      <c r="AR8431" s="245"/>
      <c r="AS8431" s="245"/>
      <c r="AT8431" s="245"/>
      <c r="AU8431" s="245"/>
      <c r="AV8431" s="245"/>
      <c r="AW8431" s="245"/>
      <c r="AX8431" s="245"/>
      <c r="AY8431" s="245"/>
      <c r="AZ8431" s="245"/>
    </row>
    <row r="8432" ht="15.0" customHeight="1">
      <c r="A8432" s="245"/>
      <c r="B8432" s="262" t="s">
        <v>8349</v>
      </c>
      <c r="C8432" s="33"/>
      <c r="E8432" s="33"/>
      <c r="F8432" s="259" t="s">
        <v>8336</v>
      </c>
      <c r="G8432" s="33"/>
      <c r="I8432" s="243" t="s">
        <v>8337</v>
      </c>
      <c r="J8432" s="222"/>
      <c r="K8432" s="3"/>
      <c r="L8432" s="3"/>
      <c r="M8432" s="3"/>
      <c r="N8432" s="244"/>
      <c r="O8432" s="245"/>
      <c r="P8432" s="246"/>
      <c r="Q8432" s="246"/>
      <c r="R8432" s="246"/>
      <c r="S8432" s="247"/>
      <c r="T8432" s="247"/>
      <c r="U8432" s="245"/>
      <c r="V8432" s="248"/>
      <c r="W8432" s="245"/>
      <c r="X8432" s="245"/>
      <c r="Y8432" s="245"/>
      <c r="Z8432" s="249"/>
      <c r="AA8432" s="245"/>
      <c r="AB8432" s="250"/>
      <c r="AC8432" s="250"/>
      <c r="AD8432" s="250"/>
      <c r="AE8432" s="250"/>
      <c r="AF8432" s="250"/>
      <c r="AG8432" s="250"/>
      <c r="AH8432" s="250"/>
      <c r="AI8432" s="245"/>
      <c r="AJ8432" s="273" t="s">
        <v>8344</v>
      </c>
      <c r="AK8432" s="245"/>
      <c r="AL8432" s="245"/>
      <c r="AM8432" s="245"/>
      <c r="AN8432" s="245"/>
      <c r="AO8432" s="245"/>
      <c r="AP8432" s="245"/>
      <c r="AQ8432" s="245"/>
      <c r="AR8432" s="245"/>
      <c r="AS8432" s="245"/>
      <c r="AT8432" s="245"/>
      <c r="AU8432" s="245"/>
      <c r="AV8432" s="245"/>
      <c r="AW8432" s="245"/>
      <c r="AX8432" s="245"/>
      <c r="AY8432" s="245"/>
      <c r="AZ8432" s="245"/>
    </row>
    <row r="8433" ht="15.0" customHeight="1">
      <c r="A8433" s="245"/>
      <c r="B8433" s="262" t="s">
        <v>8350</v>
      </c>
      <c r="C8433" s="33"/>
      <c r="E8433" s="33"/>
      <c r="F8433" s="259" t="s">
        <v>8336</v>
      </c>
      <c r="G8433" s="33"/>
      <c r="I8433" s="243" t="s">
        <v>8337</v>
      </c>
      <c r="J8433" s="222"/>
      <c r="K8433" s="3"/>
      <c r="L8433" s="3"/>
      <c r="M8433" s="3"/>
      <c r="N8433" s="244"/>
      <c r="O8433" s="245"/>
      <c r="P8433" s="246"/>
      <c r="Q8433" s="246"/>
      <c r="R8433" s="246"/>
      <c r="S8433" s="247"/>
      <c r="T8433" s="247"/>
      <c r="U8433" s="245"/>
      <c r="V8433" s="248"/>
      <c r="W8433" s="245"/>
      <c r="X8433" s="245"/>
      <c r="Y8433" s="245"/>
      <c r="Z8433" s="249"/>
      <c r="AA8433" s="245"/>
      <c r="AB8433" s="250"/>
      <c r="AC8433" s="250"/>
      <c r="AD8433" s="250"/>
      <c r="AE8433" s="250"/>
      <c r="AF8433" s="250"/>
      <c r="AG8433" s="250"/>
      <c r="AH8433" s="250"/>
      <c r="AI8433" s="245"/>
      <c r="AJ8433" s="273" t="s">
        <v>8344</v>
      </c>
      <c r="AK8433" s="245"/>
      <c r="AL8433" s="245"/>
      <c r="AM8433" s="245"/>
      <c r="AN8433" s="245"/>
      <c r="AO8433" s="245"/>
      <c r="AP8433" s="245"/>
      <c r="AQ8433" s="245"/>
      <c r="AR8433" s="245"/>
      <c r="AS8433" s="245"/>
      <c r="AT8433" s="245"/>
      <c r="AU8433" s="245"/>
      <c r="AV8433" s="245"/>
      <c r="AW8433" s="245"/>
      <c r="AX8433" s="245"/>
      <c r="AY8433" s="245"/>
      <c r="AZ8433" s="245"/>
    </row>
    <row r="8434" ht="15.0" customHeight="1">
      <c r="A8434" s="245"/>
      <c r="B8434" s="262" t="s">
        <v>8351</v>
      </c>
      <c r="C8434" s="33"/>
      <c r="E8434" s="33"/>
      <c r="F8434" s="259" t="s">
        <v>8336</v>
      </c>
      <c r="G8434" s="33"/>
      <c r="I8434" s="243" t="s">
        <v>8337</v>
      </c>
      <c r="J8434" s="222"/>
      <c r="K8434" s="3"/>
      <c r="L8434" s="3"/>
      <c r="M8434" s="3"/>
      <c r="N8434" s="244"/>
      <c r="O8434" s="245"/>
      <c r="P8434" s="246"/>
      <c r="Q8434" s="246"/>
      <c r="R8434" s="246"/>
      <c r="S8434" s="247"/>
      <c r="T8434" s="247"/>
      <c r="U8434" s="245"/>
      <c r="V8434" s="248"/>
      <c r="W8434" s="245"/>
      <c r="X8434" s="245"/>
      <c r="Y8434" s="245"/>
      <c r="Z8434" s="249"/>
      <c r="AA8434" s="245"/>
      <c r="AB8434" s="250"/>
      <c r="AC8434" s="250"/>
      <c r="AD8434" s="250"/>
      <c r="AE8434" s="250"/>
      <c r="AF8434" s="250"/>
      <c r="AG8434" s="250"/>
      <c r="AH8434" s="250"/>
      <c r="AI8434" s="245"/>
      <c r="AJ8434" s="273" t="s">
        <v>8344</v>
      </c>
      <c r="AK8434" s="245"/>
      <c r="AL8434" s="245"/>
      <c r="AM8434" s="245"/>
      <c r="AN8434" s="245"/>
      <c r="AO8434" s="245"/>
      <c r="AP8434" s="245"/>
      <c r="AQ8434" s="245"/>
      <c r="AR8434" s="245"/>
      <c r="AS8434" s="245"/>
      <c r="AT8434" s="245"/>
      <c r="AU8434" s="245"/>
      <c r="AV8434" s="245"/>
      <c r="AW8434" s="245"/>
      <c r="AX8434" s="245"/>
      <c r="AY8434" s="245"/>
      <c r="AZ8434" s="245"/>
    </row>
    <row r="8435" ht="15.0" customHeight="1">
      <c r="A8435" s="245"/>
      <c r="B8435" s="262" t="s">
        <v>8352</v>
      </c>
      <c r="C8435" s="33"/>
      <c r="E8435" s="33"/>
      <c r="F8435" s="259" t="s">
        <v>8336</v>
      </c>
      <c r="G8435" s="33"/>
      <c r="I8435" s="243" t="s">
        <v>8337</v>
      </c>
      <c r="J8435" s="222"/>
      <c r="K8435" s="3"/>
      <c r="L8435" s="3"/>
      <c r="M8435" s="3"/>
      <c r="N8435" s="244"/>
      <c r="O8435" s="245"/>
      <c r="P8435" s="246"/>
      <c r="Q8435" s="246"/>
      <c r="R8435" s="246"/>
      <c r="S8435" s="247"/>
      <c r="T8435" s="247"/>
      <c r="U8435" s="245"/>
      <c r="V8435" s="248"/>
      <c r="W8435" s="245"/>
      <c r="X8435" s="245"/>
      <c r="Y8435" s="245"/>
      <c r="Z8435" s="249"/>
      <c r="AA8435" s="245"/>
      <c r="AB8435" s="250"/>
      <c r="AC8435" s="250"/>
      <c r="AD8435" s="250"/>
      <c r="AE8435" s="250"/>
      <c r="AF8435" s="250"/>
      <c r="AG8435" s="250"/>
      <c r="AH8435" s="250"/>
      <c r="AI8435" s="245"/>
      <c r="AJ8435" s="273" t="s">
        <v>8344</v>
      </c>
      <c r="AK8435" s="245"/>
      <c r="AL8435" s="245"/>
      <c r="AM8435" s="245"/>
      <c r="AN8435" s="245"/>
      <c r="AO8435" s="245"/>
      <c r="AP8435" s="245"/>
      <c r="AQ8435" s="245"/>
      <c r="AR8435" s="245"/>
      <c r="AS8435" s="245"/>
      <c r="AT8435" s="245"/>
      <c r="AU8435" s="245"/>
      <c r="AV8435" s="245"/>
      <c r="AW8435" s="245"/>
      <c r="AX8435" s="245"/>
      <c r="AY8435" s="245"/>
      <c r="AZ8435" s="245"/>
    </row>
    <row r="8436" ht="15.0" customHeight="1">
      <c r="A8436" s="245"/>
      <c r="B8436" s="262" t="s">
        <v>8353</v>
      </c>
      <c r="C8436" s="33"/>
      <c r="E8436" s="33"/>
      <c r="F8436" s="259" t="s">
        <v>8336</v>
      </c>
      <c r="G8436" s="33"/>
      <c r="I8436" s="243" t="s">
        <v>8337</v>
      </c>
      <c r="J8436" s="222"/>
      <c r="K8436" s="3"/>
      <c r="L8436" s="3"/>
      <c r="M8436" s="3"/>
      <c r="N8436" s="244"/>
      <c r="O8436" s="245"/>
      <c r="P8436" s="246"/>
      <c r="Q8436" s="246"/>
      <c r="R8436" s="246"/>
      <c r="S8436" s="247"/>
      <c r="T8436" s="247"/>
      <c r="U8436" s="245"/>
      <c r="V8436" s="248"/>
      <c r="W8436" s="245"/>
      <c r="X8436" s="245"/>
      <c r="Y8436" s="245"/>
      <c r="Z8436" s="249"/>
      <c r="AA8436" s="245"/>
      <c r="AB8436" s="250"/>
      <c r="AC8436" s="250"/>
      <c r="AD8436" s="250"/>
      <c r="AE8436" s="250"/>
      <c r="AF8436" s="250"/>
      <c r="AG8436" s="250"/>
      <c r="AH8436" s="250"/>
      <c r="AI8436" s="245"/>
      <c r="AJ8436" s="273" t="s">
        <v>8344</v>
      </c>
      <c r="AK8436" s="245"/>
      <c r="AL8436" s="245"/>
      <c r="AM8436" s="245"/>
      <c r="AN8436" s="245"/>
      <c r="AO8436" s="245"/>
      <c r="AP8436" s="245"/>
      <c r="AQ8436" s="245"/>
      <c r="AR8436" s="245"/>
      <c r="AS8436" s="245"/>
      <c r="AT8436" s="245"/>
      <c r="AU8436" s="245"/>
      <c r="AV8436" s="245"/>
      <c r="AW8436" s="245"/>
      <c r="AX8436" s="245"/>
      <c r="AY8436" s="245"/>
      <c r="AZ8436" s="245"/>
    </row>
    <row r="8437" ht="15.0" customHeight="1">
      <c r="A8437" s="245"/>
      <c r="B8437" s="262" t="s">
        <v>8354</v>
      </c>
      <c r="C8437" s="33"/>
      <c r="E8437" s="33"/>
      <c r="F8437" s="259" t="s">
        <v>8336</v>
      </c>
      <c r="G8437" s="33"/>
      <c r="I8437" s="243" t="s">
        <v>8337</v>
      </c>
      <c r="J8437" s="222"/>
      <c r="K8437" s="3"/>
      <c r="L8437" s="3"/>
      <c r="M8437" s="3"/>
      <c r="N8437" s="244"/>
      <c r="O8437" s="245"/>
      <c r="P8437" s="246"/>
      <c r="Q8437" s="246"/>
      <c r="R8437" s="246"/>
      <c r="S8437" s="247"/>
      <c r="T8437" s="247"/>
      <c r="U8437" s="245"/>
      <c r="V8437" s="248"/>
      <c r="W8437" s="245"/>
      <c r="X8437" s="245"/>
      <c r="Y8437" s="245"/>
      <c r="Z8437" s="249"/>
      <c r="AA8437" s="245"/>
      <c r="AB8437" s="250"/>
      <c r="AC8437" s="250"/>
      <c r="AD8437" s="250"/>
      <c r="AE8437" s="250"/>
      <c r="AF8437" s="250"/>
      <c r="AG8437" s="250"/>
      <c r="AH8437" s="250"/>
      <c r="AI8437" s="245"/>
      <c r="AJ8437" s="273" t="s">
        <v>8344</v>
      </c>
      <c r="AK8437" s="245"/>
      <c r="AL8437" s="245"/>
      <c r="AM8437" s="245"/>
      <c r="AN8437" s="245"/>
      <c r="AO8437" s="245"/>
      <c r="AP8437" s="245"/>
      <c r="AQ8437" s="245"/>
      <c r="AR8437" s="245"/>
      <c r="AS8437" s="245"/>
      <c r="AT8437" s="245"/>
      <c r="AU8437" s="245"/>
      <c r="AV8437" s="245"/>
      <c r="AW8437" s="245"/>
      <c r="AX8437" s="245"/>
      <c r="AY8437" s="245"/>
      <c r="AZ8437" s="245"/>
    </row>
    <row r="8438" ht="15.0" customHeight="1">
      <c r="A8438" s="245"/>
      <c r="B8438" s="262" t="s">
        <v>8355</v>
      </c>
      <c r="C8438" s="33"/>
      <c r="E8438" s="33"/>
      <c r="F8438" s="259" t="s">
        <v>8336</v>
      </c>
      <c r="G8438" s="33"/>
      <c r="I8438" s="243" t="s">
        <v>8337</v>
      </c>
      <c r="J8438" s="222"/>
      <c r="K8438" s="3"/>
      <c r="L8438" s="3"/>
      <c r="M8438" s="3"/>
      <c r="N8438" s="244"/>
      <c r="O8438" s="245"/>
      <c r="P8438" s="246"/>
      <c r="Q8438" s="246"/>
      <c r="R8438" s="246"/>
      <c r="S8438" s="247"/>
      <c r="T8438" s="247"/>
      <c r="U8438" s="245"/>
      <c r="V8438" s="248"/>
      <c r="W8438" s="245"/>
      <c r="X8438" s="245"/>
      <c r="Y8438" s="245"/>
      <c r="Z8438" s="249"/>
      <c r="AA8438" s="245"/>
      <c r="AB8438" s="250"/>
      <c r="AC8438" s="250"/>
      <c r="AD8438" s="250"/>
      <c r="AE8438" s="250"/>
      <c r="AF8438" s="250"/>
      <c r="AG8438" s="250"/>
      <c r="AH8438" s="250"/>
      <c r="AI8438" s="245"/>
      <c r="AJ8438" s="273" t="s">
        <v>8344</v>
      </c>
      <c r="AK8438" s="245"/>
      <c r="AL8438" s="245"/>
      <c r="AM8438" s="245"/>
      <c r="AN8438" s="245"/>
      <c r="AO8438" s="245"/>
      <c r="AP8438" s="245"/>
      <c r="AQ8438" s="245"/>
      <c r="AR8438" s="245"/>
      <c r="AS8438" s="245"/>
      <c r="AT8438" s="245"/>
      <c r="AU8438" s="245"/>
      <c r="AV8438" s="245"/>
      <c r="AW8438" s="245"/>
      <c r="AX8438" s="245"/>
      <c r="AY8438" s="245"/>
      <c r="AZ8438" s="245"/>
    </row>
    <row r="8439" ht="15.0" customHeight="1">
      <c r="A8439" s="245"/>
      <c r="B8439" s="262" t="s">
        <v>8356</v>
      </c>
      <c r="C8439" s="33"/>
      <c r="E8439" s="33"/>
      <c r="F8439" s="259" t="s">
        <v>8336</v>
      </c>
      <c r="G8439" s="33"/>
      <c r="I8439" s="243" t="s">
        <v>8337</v>
      </c>
      <c r="J8439" s="222"/>
      <c r="K8439" s="3"/>
      <c r="L8439" s="3"/>
      <c r="M8439" s="3"/>
      <c r="N8439" s="244"/>
      <c r="O8439" s="245"/>
      <c r="P8439" s="246"/>
      <c r="Q8439" s="246"/>
      <c r="R8439" s="246"/>
      <c r="S8439" s="247"/>
      <c r="T8439" s="247"/>
      <c r="U8439" s="245"/>
      <c r="V8439" s="248"/>
      <c r="W8439" s="245"/>
      <c r="X8439" s="245"/>
      <c r="Y8439" s="245"/>
      <c r="Z8439" s="249"/>
      <c r="AA8439" s="245"/>
      <c r="AB8439" s="250"/>
      <c r="AC8439" s="250"/>
      <c r="AD8439" s="250"/>
      <c r="AE8439" s="250"/>
      <c r="AF8439" s="250"/>
      <c r="AG8439" s="250"/>
      <c r="AH8439" s="250"/>
      <c r="AI8439" s="245"/>
      <c r="AJ8439" s="273" t="s">
        <v>8344</v>
      </c>
      <c r="AK8439" s="245"/>
      <c r="AL8439" s="146"/>
      <c r="AM8439" s="100"/>
      <c r="AN8439" s="100"/>
      <c r="AO8439" s="171"/>
      <c r="AP8439" s="245"/>
      <c r="AQ8439" s="245"/>
      <c r="AR8439" s="245"/>
      <c r="AS8439" s="245"/>
      <c r="AT8439" s="245"/>
      <c r="AU8439" s="245"/>
      <c r="AV8439" s="245"/>
      <c r="AW8439" s="245"/>
      <c r="AX8439" s="245"/>
      <c r="AY8439" s="245"/>
      <c r="AZ8439" s="245"/>
    </row>
    <row r="8440" ht="15.0" customHeight="1">
      <c r="A8440" s="245"/>
      <c r="B8440" s="262" t="s">
        <v>8357</v>
      </c>
      <c r="C8440" s="33"/>
      <c r="E8440" s="33"/>
      <c r="F8440" s="259" t="s">
        <v>8336</v>
      </c>
      <c r="G8440" s="33"/>
      <c r="I8440" s="243" t="s">
        <v>8337</v>
      </c>
      <c r="J8440" s="222"/>
      <c r="K8440" s="3"/>
      <c r="L8440" s="3"/>
      <c r="M8440" s="3"/>
      <c r="N8440" s="244"/>
      <c r="O8440" s="245"/>
      <c r="P8440" s="246"/>
      <c r="Q8440" s="246"/>
      <c r="R8440" s="246"/>
      <c r="S8440" s="247"/>
      <c r="T8440" s="247"/>
      <c r="U8440" s="245"/>
      <c r="V8440" s="248"/>
      <c r="W8440" s="245"/>
      <c r="X8440" s="245"/>
      <c r="Y8440" s="245"/>
      <c r="Z8440" s="249"/>
      <c r="AA8440" s="245"/>
      <c r="AB8440" s="250"/>
      <c r="AC8440" s="250"/>
      <c r="AD8440" s="250"/>
      <c r="AE8440" s="250"/>
      <c r="AF8440" s="250"/>
      <c r="AG8440" s="250"/>
      <c r="AH8440" s="250"/>
      <c r="AI8440" s="245"/>
      <c r="AJ8440" s="273" t="s">
        <v>8344</v>
      </c>
      <c r="AK8440" s="245"/>
      <c r="AL8440" s="146"/>
      <c r="AM8440" s="100"/>
      <c r="AN8440" s="100"/>
      <c r="AO8440" s="171"/>
      <c r="AP8440" s="245"/>
      <c r="AQ8440" s="245"/>
      <c r="AR8440" s="245"/>
      <c r="AS8440" s="245"/>
      <c r="AT8440" s="245"/>
      <c r="AU8440" s="245"/>
      <c r="AV8440" s="245"/>
      <c r="AW8440" s="245"/>
      <c r="AX8440" s="245"/>
      <c r="AY8440" s="245"/>
      <c r="AZ8440" s="245"/>
    </row>
    <row r="8441" ht="15.0" customHeight="1">
      <c r="A8441" s="245"/>
      <c r="B8441" s="266" t="s">
        <v>8358</v>
      </c>
      <c r="C8441" s="269"/>
      <c r="D8441" s="268"/>
      <c r="E8441" s="269"/>
      <c r="F8441" s="259" t="s">
        <v>8336</v>
      </c>
      <c r="G8441" s="33"/>
      <c r="I8441" s="243" t="s">
        <v>8337</v>
      </c>
      <c r="J8441" s="222"/>
      <c r="K8441" s="3"/>
      <c r="L8441" s="3"/>
      <c r="M8441" s="3"/>
      <c r="N8441" s="244"/>
      <c r="O8441" s="245"/>
      <c r="P8441" s="246"/>
      <c r="Q8441" s="246"/>
      <c r="R8441" s="246"/>
      <c r="S8441" s="247"/>
      <c r="T8441" s="247"/>
      <c r="U8441" s="245"/>
      <c r="V8441" s="248"/>
      <c r="W8441" s="245"/>
      <c r="X8441" s="245"/>
      <c r="Y8441" s="245"/>
      <c r="Z8441" s="249"/>
      <c r="AA8441" s="245"/>
      <c r="AB8441" s="250"/>
      <c r="AC8441" s="250"/>
      <c r="AD8441" s="250"/>
      <c r="AE8441" s="250"/>
      <c r="AF8441" s="250"/>
      <c r="AG8441" s="250"/>
      <c r="AH8441" s="250"/>
      <c r="AI8441" s="245"/>
      <c r="AJ8441" s="273" t="s">
        <v>8344</v>
      </c>
      <c r="AK8441" s="245"/>
      <c r="AL8441" s="146"/>
      <c r="AM8441" s="100"/>
      <c r="AN8441" s="100"/>
      <c r="AO8441" s="171"/>
      <c r="AP8441" s="245"/>
      <c r="AQ8441" s="245"/>
      <c r="AR8441" s="245"/>
      <c r="AS8441" s="245"/>
      <c r="AT8441" s="245"/>
      <c r="AU8441" s="245"/>
      <c r="AV8441" s="245"/>
      <c r="AW8441" s="245"/>
      <c r="AX8441" s="245"/>
      <c r="AY8441" s="245"/>
      <c r="AZ8441" s="245"/>
    </row>
    <row r="8442" ht="24.75" customHeight="1">
      <c r="A8442" s="4"/>
      <c r="B8442" s="225" t="s">
        <v>8359</v>
      </c>
      <c r="C8442" s="4"/>
      <c r="D8442" s="226"/>
      <c r="E8442" s="229"/>
      <c r="F8442" s="229"/>
      <c r="G8442" s="226"/>
      <c r="I8442" s="4"/>
      <c r="J8442" s="226"/>
      <c r="K8442" s="89"/>
      <c r="L8442" s="4"/>
      <c r="M8442" s="4"/>
      <c r="N8442" s="228"/>
      <c r="O8442" s="229"/>
      <c r="P8442" s="230"/>
      <c r="Q8442" s="230"/>
      <c r="R8442" s="230"/>
      <c r="S8442" s="231"/>
      <c r="T8442" s="231"/>
      <c r="U8442" s="229"/>
      <c r="V8442" s="232"/>
      <c r="W8442" s="229"/>
      <c r="X8442" s="229"/>
      <c r="Y8442" s="229"/>
      <c r="Z8442" s="233"/>
      <c r="AA8442" s="229"/>
      <c r="AB8442" s="234"/>
      <c r="AC8442" s="234"/>
      <c r="AD8442" s="234"/>
      <c r="AE8442" s="234"/>
      <c r="AF8442" s="234"/>
      <c r="AG8442" s="234"/>
      <c r="AH8442" s="234"/>
      <c r="AI8442" s="229"/>
      <c r="AJ8442" s="270" t="s">
        <v>8342</v>
      </c>
      <c r="AK8442" s="229"/>
      <c r="AL8442" s="229"/>
      <c r="AM8442" s="229"/>
      <c r="AN8442" s="229"/>
      <c r="AO8442" s="229"/>
      <c r="AP8442" s="229"/>
      <c r="AQ8442" s="229"/>
      <c r="AR8442" s="229"/>
      <c r="AS8442" s="229"/>
      <c r="AT8442" s="229"/>
      <c r="AU8442" s="229"/>
      <c r="AV8442" s="229"/>
      <c r="AW8442" s="229"/>
      <c r="AX8442" s="229"/>
      <c r="AY8442" s="229"/>
      <c r="AZ8442" s="229"/>
    </row>
    <row r="8443" ht="15.0" customHeight="1">
      <c r="A8443" s="229"/>
      <c r="B8443" s="272" t="s">
        <v>8360</v>
      </c>
      <c r="C8443" s="257"/>
      <c r="D8443" s="274"/>
      <c r="E8443" s="257"/>
      <c r="F8443" s="259" t="s">
        <v>8336</v>
      </c>
      <c r="G8443" s="33"/>
      <c r="I8443" s="243" t="s">
        <v>8337</v>
      </c>
      <c r="J8443" s="222"/>
      <c r="K8443" s="3"/>
      <c r="L8443" s="3"/>
      <c r="M8443" s="3"/>
      <c r="N8443" s="228"/>
      <c r="O8443" s="229"/>
      <c r="P8443" s="230"/>
      <c r="Q8443" s="230"/>
      <c r="R8443" s="230"/>
      <c r="S8443" s="231"/>
      <c r="T8443" s="231"/>
      <c r="U8443" s="229"/>
      <c r="V8443" s="232"/>
      <c r="W8443" s="229"/>
      <c r="X8443" s="229"/>
      <c r="Y8443" s="229"/>
      <c r="Z8443" s="233"/>
      <c r="AA8443" s="229"/>
      <c r="AB8443" s="234"/>
      <c r="AC8443" s="234"/>
      <c r="AD8443" s="234"/>
      <c r="AE8443" s="234"/>
      <c r="AF8443" s="234"/>
      <c r="AG8443" s="234"/>
      <c r="AH8443" s="234"/>
      <c r="AI8443" s="229"/>
      <c r="AJ8443" s="273" t="s">
        <v>8361</v>
      </c>
      <c r="AK8443" s="229"/>
      <c r="AL8443" s="229"/>
      <c r="AM8443" s="229"/>
      <c r="AN8443" s="229"/>
      <c r="AO8443" s="229"/>
      <c r="AP8443" s="229"/>
      <c r="AQ8443" s="229"/>
      <c r="AR8443" s="229"/>
      <c r="AS8443" s="229"/>
      <c r="AT8443" s="229"/>
      <c r="AU8443" s="229"/>
      <c r="AV8443" s="229"/>
      <c r="AW8443" s="229"/>
      <c r="AX8443" s="229"/>
      <c r="AY8443" s="229"/>
      <c r="AZ8443" s="229"/>
    </row>
    <row r="8444" ht="15.0" customHeight="1">
      <c r="A8444" s="229"/>
      <c r="B8444" s="262" t="s">
        <v>8362</v>
      </c>
      <c r="C8444" s="33"/>
      <c r="D8444" s="6"/>
      <c r="E8444" s="33"/>
      <c r="F8444" s="259" t="s">
        <v>8336</v>
      </c>
      <c r="G8444" s="33"/>
      <c r="I8444" s="243" t="s">
        <v>8337</v>
      </c>
      <c r="J8444" s="222"/>
      <c r="K8444" s="3"/>
      <c r="L8444" s="222"/>
      <c r="M8444" s="222"/>
      <c r="N8444" s="228"/>
      <c r="O8444" s="229"/>
      <c r="P8444" s="230"/>
      <c r="Q8444" s="230"/>
      <c r="R8444" s="230"/>
      <c r="S8444" s="231"/>
      <c r="T8444" s="231"/>
      <c r="U8444" s="229"/>
      <c r="V8444" s="232"/>
      <c r="W8444" s="229"/>
      <c r="X8444" s="229"/>
      <c r="Y8444" s="229"/>
      <c r="Z8444" s="233"/>
      <c r="AA8444" s="229"/>
      <c r="AB8444" s="234"/>
      <c r="AC8444" s="234"/>
      <c r="AD8444" s="234"/>
      <c r="AE8444" s="234"/>
      <c r="AF8444" s="234"/>
      <c r="AG8444" s="234"/>
      <c r="AH8444" s="234"/>
      <c r="AI8444" s="229"/>
      <c r="AJ8444" s="273" t="s">
        <v>8361</v>
      </c>
      <c r="AK8444" s="229"/>
      <c r="AL8444" s="229"/>
      <c r="AM8444" s="229"/>
      <c r="AN8444" s="229"/>
      <c r="AO8444" s="229"/>
      <c r="AP8444" s="229"/>
      <c r="AQ8444" s="229"/>
      <c r="AR8444" s="229"/>
      <c r="AS8444" s="229"/>
      <c r="AT8444" s="229"/>
      <c r="AU8444" s="229"/>
      <c r="AV8444" s="229"/>
      <c r="AW8444" s="229"/>
      <c r="AX8444" s="229"/>
      <c r="AY8444" s="229"/>
      <c r="AZ8444" s="229"/>
    </row>
    <row r="8445" ht="15.0" customHeight="1">
      <c r="A8445" s="229"/>
      <c r="B8445" s="262" t="s">
        <v>8363</v>
      </c>
      <c r="C8445" s="33"/>
      <c r="D8445" s="33"/>
      <c r="E8445" s="33"/>
      <c r="F8445" s="259" t="s">
        <v>8336</v>
      </c>
      <c r="G8445" s="33"/>
      <c r="I8445" s="243" t="s">
        <v>8337</v>
      </c>
      <c r="J8445" s="222"/>
      <c r="K8445" s="3"/>
      <c r="L8445" s="3"/>
      <c r="M8445" s="3"/>
      <c r="N8445" s="228"/>
      <c r="O8445" s="229"/>
      <c r="P8445" s="230"/>
      <c r="Q8445" s="230"/>
      <c r="R8445" s="230"/>
      <c r="S8445" s="231"/>
      <c r="T8445" s="231"/>
      <c r="U8445" s="229"/>
      <c r="V8445" s="232"/>
      <c r="W8445" s="229"/>
      <c r="X8445" s="229"/>
      <c r="Y8445" s="229"/>
      <c r="Z8445" s="233"/>
      <c r="AA8445" s="229"/>
      <c r="AB8445" s="234"/>
      <c r="AC8445" s="234"/>
      <c r="AD8445" s="234"/>
      <c r="AE8445" s="234"/>
      <c r="AF8445" s="234"/>
      <c r="AG8445" s="234"/>
      <c r="AH8445" s="234"/>
      <c r="AI8445" s="229"/>
      <c r="AJ8445" s="273">
        <v>22395.0</v>
      </c>
      <c r="AK8445" s="229"/>
      <c r="AL8445" s="229"/>
      <c r="AM8445" s="229"/>
      <c r="AN8445" s="229"/>
      <c r="AO8445" s="229"/>
      <c r="AP8445" s="229"/>
      <c r="AQ8445" s="229"/>
      <c r="AR8445" s="229"/>
      <c r="AS8445" s="229"/>
      <c r="AT8445" s="229"/>
      <c r="AU8445" s="229"/>
      <c r="AV8445" s="229"/>
      <c r="AW8445" s="229"/>
      <c r="AX8445" s="229"/>
      <c r="AY8445" s="229"/>
      <c r="AZ8445" s="229"/>
    </row>
    <row r="8446" ht="15.0" customHeight="1">
      <c r="A8446" s="229"/>
      <c r="B8446" s="266" t="s">
        <v>8364</v>
      </c>
      <c r="C8446" s="269"/>
      <c r="D8446" s="275"/>
      <c r="E8446" s="269"/>
      <c r="F8446" s="259" t="s">
        <v>8336</v>
      </c>
      <c r="G8446" s="33"/>
      <c r="I8446" s="243" t="s">
        <v>8337</v>
      </c>
      <c r="J8446" s="222"/>
      <c r="K8446" s="3"/>
      <c r="L8446" s="3"/>
      <c r="M8446" s="3"/>
      <c r="N8446" s="228"/>
      <c r="O8446" s="229"/>
      <c r="P8446" s="230"/>
      <c r="Q8446" s="230"/>
      <c r="R8446" s="230"/>
      <c r="S8446" s="231"/>
      <c r="T8446" s="231"/>
      <c r="U8446" s="229"/>
      <c r="V8446" s="232"/>
      <c r="W8446" s="229"/>
      <c r="X8446" s="229"/>
      <c r="Y8446" s="229"/>
      <c r="Z8446" s="233"/>
      <c r="AA8446" s="229"/>
      <c r="AB8446" s="234"/>
      <c r="AC8446" s="234"/>
      <c r="AD8446" s="234"/>
      <c r="AE8446" s="234"/>
      <c r="AF8446" s="234"/>
      <c r="AG8446" s="234"/>
      <c r="AH8446" s="234"/>
      <c r="AI8446" s="229"/>
      <c r="AJ8446" s="273">
        <v>22395.0</v>
      </c>
      <c r="AK8446" s="229"/>
      <c r="AL8446" s="229"/>
      <c r="AM8446" s="229"/>
      <c r="AN8446" s="229"/>
      <c r="AO8446" s="229"/>
      <c r="AP8446" s="229"/>
      <c r="AQ8446" s="229"/>
      <c r="AR8446" s="229"/>
      <c r="AS8446" s="229"/>
      <c r="AT8446" s="229"/>
      <c r="AU8446" s="229"/>
      <c r="AV8446" s="229"/>
      <c r="AW8446" s="229"/>
      <c r="AX8446" s="229"/>
      <c r="AY8446" s="229"/>
      <c r="AZ8446" s="229"/>
    </row>
    <row r="8447" ht="24.75" customHeight="1">
      <c r="A8447" s="229"/>
      <c r="B8447" s="225" t="s">
        <v>8365</v>
      </c>
      <c r="C8447" s="4"/>
      <c r="D8447" s="226"/>
      <c r="E8447" s="229"/>
      <c r="F8447" s="4"/>
      <c r="G8447" s="226"/>
      <c r="I8447" s="4"/>
      <c r="J8447" s="226"/>
      <c r="K8447" s="89"/>
      <c r="L8447" s="226"/>
      <c r="M8447" s="226"/>
      <c r="N8447" s="228"/>
      <c r="O8447" s="229"/>
      <c r="P8447" s="230"/>
      <c r="Q8447" s="230"/>
      <c r="R8447" s="230"/>
      <c r="S8447" s="231"/>
      <c r="T8447" s="231"/>
      <c r="U8447" s="229"/>
      <c r="V8447" s="232"/>
      <c r="W8447" s="229"/>
      <c r="X8447" s="229"/>
      <c r="Y8447" s="229"/>
      <c r="Z8447" s="233"/>
      <c r="AA8447" s="229"/>
      <c r="AB8447" s="234"/>
      <c r="AC8447" s="234"/>
      <c r="AD8447" s="234"/>
      <c r="AE8447" s="234"/>
      <c r="AF8447" s="234"/>
      <c r="AG8447" s="234"/>
      <c r="AH8447" s="234"/>
      <c r="AI8447" s="229"/>
      <c r="AJ8447" s="270" t="s">
        <v>8342</v>
      </c>
      <c r="AK8447" s="229"/>
      <c r="AL8447" s="229"/>
      <c r="AM8447" s="229"/>
      <c r="AN8447" s="229"/>
      <c r="AO8447" s="229"/>
      <c r="AP8447" s="229"/>
      <c r="AQ8447" s="229"/>
      <c r="AR8447" s="229"/>
      <c r="AS8447" s="229"/>
      <c r="AT8447" s="229"/>
      <c r="AU8447" s="229"/>
      <c r="AV8447" s="229"/>
      <c r="AW8447" s="229"/>
      <c r="AX8447" s="229"/>
      <c r="AY8447" s="229"/>
      <c r="AZ8447" s="229"/>
    </row>
    <row r="8448" ht="15.0" customHeight="1">
      <c r="A8448" s="245"/>
      <c r="B8448" s="256" t="s">
        <v>8366</v>
      </c>
      <c r="C8448" s="257"/>
      <c r="D8448" s="274"/>
      <c r="E8448" s="257"/>
      <c r="F8448" s="276"/>
      <c r="G8448" s="33"/>
      <c r="I8448" s="243" t="s">
        <v>8337</v>
      </c>
      <c r="J8448" s="222"/>
      <c r="K8448" s="3"/>
      <c r="L8448" s="3"/>
      <c r="M8448" s="3"/>
      <c r="N8448" s="244"/>
      <c r="O8448" s="245"/>
      <c r="P8448" s="246"/>
      <c r="Q8448" s="246"/>
      <c r="R8448" s="246"/>
      <c r="S8448" s="247"/>
      <c r="T8448" s="247"/>
      <c r="U8448" s="245"/>
      <c r="V8448" s="248"/>
      <c r="W8448" s="245"/>
      <c r="X8448" s="245"/>
      <c r="Y8448" s="245"/>
      <c r="Z8448" s="249"/>
      <c r="AA8448" s="245"/>
      <c r="AB8448" s="250"/>
      <c r="AC8448" s="250"/>
      <c r="AD8448" s="250"/>
      <c r="AE8448" s="250"/>
      <c r="AF8448" s="250"/>
      <c r="AG8448" s="250"/>
      <c r="AH8448" s="250"/>
      <c r="AI8448" s="245"/>
      <c r="AJ8448" s="273" t="s">
        <v>8367</v>
      </c>
      <c r="AK8448" s="245"/>
      <c r="AL8448" s="245"/>
      <c r="AM8448" s="245"/>
      <c r="AN8448" s="245"/>
      <c r="AO8448" s="245"/>
      <c r="AP8448" s="245"/>
      <c r="AQ8448" s="245"/>
      <c r="AR8448" s="245"/>
      <c r="AS8448" s="245"/>
      <c r="AT8448" s="245"/>
      <c r="AU8448" s="245"/>
      <c r="AV8448" s="245"/>
      <c r="AW8448" s="245"/>
      <c r="AX8448" s="245"/>
      <c r="AY8448" s="245"/>
      <c r="AZ8448" s="245"/>
    </row>
    <row r="8449" ht="15.0" customHeight="1">
      <c r="A8449" s="245"/>
      <c r="B8449" s="277" t="s">
        <v>8368</v>
      </c>
      <c r="C8449" s="269"/>
      <c r="D8449" s="275"/>
      <c r="E8449" s="269"/>
      <c r="F8449" s="278"/>
      <c r="G8449" s="33"/>
      <c r="I8449" s="243" t="s">
        <v>8337</v>
      </c>
      <c r="J8449" s="222"/>
      <c r="K8449" s="3"/>
      <c r="L8449" s="3"/>
      <c r="M8449" s="3"/>
      <c r="N8449" s="244"/>
      <c r="O8449" s="245"/>
      <c r="P8449" s="246"/>
      <c r="Q8449" s="246"/>
      <c r="R8449" s="246"/>
      <c r="S8449" s="247"/>
      <c r="T8449" s="247"/>
      <c r="U8449" s="245"/>
      <c r="V8449" s="248"/>
      <c r="W8449" s="245"/>
      <c r="X8449" s="245"/>
      <c r="Y8449" s="245"/>
      <c r="Z8449" s="249"/>
      <c r="AA8449" s="245"/>
      <c r="AB8449" s="250"/>
      <c r="AC8449" s="250"/>
      <c r="AD8449" s="250"/>
      <c r="AE8449" s="250"/>
      <c r="AF8449" s="250"/>
      <c r="AG8449" s="250"/>
      <c r="AH8449" s="250"/>
      <c r="AI8449" s="245"/>
      <c r="AJ8449" s="273" t="s">
        <v>8367</v>
      </c>
      <c r="AK8449" s="245"/>
      <c r="AL8449" s="245"/>
      <c r="AM8449" s="245"/>
      <c r="AN8449" s="245"/>
      <c r="AO8449" s="245"/>
      <c r="AP8449" s="245"/>
      <c r="AQ8449" s="245"/>
      <c r="AR8449" s="245"/>
      <c r="AS8449" s="245"/>
      <c r="AT8449" s="245"/>
      <c r="AU8449" s="245"/>
      <c r="AV8449" s="245"/>
      <c r="AW8449" s="245"/>
      <c r="AX8449" s="245"/>
      <c r="AY8449" s="245"/>
      <c r="AZ8449" s="245"/>
    </row>
    <row r="8450" ht="24.75" customHeight="1">
      <c r="A8450" s="229"/>
      <c r="B8450" s="225" t="s">
        <v>8369</v>
      </c>
      <c r="C8450" s="4"/>
      <c r="D8450" s="226"/>
      <c r="E8450" s="229"/>
      <c r="F8450" s="4"/>
      <c r="G8450" s="226"/>
      <c r="I8450" s="4"/>
      <c r="J8450" s="226"/>
      <c r="K8450" s="89"/>
      <c r="L8450" s="226"/>
      <c r="M8450" s="226"/>
      <c r="N8450" s="228"/>
      <c r="O8450" s="229"/>
      <c r="P8450" s="230"/>
      <c r="Q8450" s="230"/>
      <c r="R8450" s="230"/>
      <c r="S8450" s="231"/>
      <c r="T8450" s="231"/>
      <c r="U8450" s="229"/>
      <c r="V8450" s="232"/>
      <c r="W8450" s="229"/>
      <c r="X8450" s="229"/>
      <c r="Y8450" s="229"/>
      <c r="Z8450" s="233"/>
      <c r="AA8450" s="229"/>
      <c r="AB8450" s="234"/>
      <c r="AC8450" s="234"/>
      <c r="AD8450" s="234"/>
      <c r="AE8450" s="234"/>
      <c r="AF8450" s="234"/>
      <c r="AG8450" s="234"/>
      <c r="AH8450" s="234"/>
      <c r="AI8450" s="229"/>
      <c r="AJ8450" s="270"/>
      <c r="AK8450" s="229"/>
      <c r="AL8450" s="229"/>
      <c r="AM8450" s="229"/>
      <c r="AN8450" s="229"/>
      <c r="AO8450" s="229"/>
      <c r="AP8450" s="229"/>
      <c r="AQ8450" s="229"/>
      <c r="AR8450" s="229"/>
      <c r="AS8450" s="229"/>
      <c r="AT8450" s="229"/>
      <c r="AU8450" s="229"/>
      <c r="AV8450" s="229"/>
      <c r="AW8450" s="229"/>
      <c r="AX8450" s="229"/>
      <c r="AY8450" s="229"/>
      <c r="AZ8450" s="229"/>
    </row>
    <row r="8451" ht="15.0" customHeight="1">
      <c r="A8451" s="245"/>
      <c r="B8451" s="239" t="s">
        <v>8370</v>
      </c>
      <c r="C8451" s="241"/>
      <c r="D8451" s="279"/>
      <c r="E8451" s="241"/>
      <c r="F8451" s="280" t="s">
        <v>8371</v>
      </c>
      <c r="G8451" s="33"/>
      <c r="I8451" s="243" t="s">
        <v>8372</v>
      </c>
      <c r="J8451" s="222"/>
      <c r="K8451" s="3"/>
      <c r="L8451" s="3"/>
      <c r="M8451" s="3"/>
      <c r="N8451" s="244"/>
      <c r="O8451" s="245"/>
      <c r="P8451" s="246"/>
      <c r="Q8451" s="246"/>
      <c r="R8451" s="246"/>
      <c r="S8451" s="247"/>
      <c r="T8451" s="247"/>
      <c r="U8451" s="245"/>
      <c r="V8451" s="248"/>
      <c r="W8451" s="245"/>
      <c r="X8451" s="245"/>
      <c r="Y8451" s="245"/>
      <c r="Z8451" s="249"/>
      <c r="AA8451" s="245"/>
      <c r="AB8451" s="250"/>
      <c r="AC8451" s="250"/>
      <c r="AD8451" s="250"/>
      <c r="AE8451" s="250"/>
      <c r="AF8451" s="250"/>
      <c r="AG8451" s="250"/>
      <c r="AH8451" s="250"/>
      <c r="AI8451" s="245"/>
      <c r="AJ8451" s="273"/>
      <c r="AK8451" s="245"/>
      <c r="AL8451" s="245"/>
      <c r="AM8451" s="245"/>
      <c r="AN8451" s="245"/>
      <c r="AO8451" s="245"/>
      <c r="AP8451" s="245"/>
      <c r="AQ8451" s="245"/>
      <c r="AR8451" s="245"/>
      <c r="AS8451" s="245"/>
      <c r="AT8451" s="245"/>
      <c r="AU8451" s="245"/>
      <c r="AV8451" s="245"/>
      <c r="AW8451" s="245"/>
      <c r="AX8451" s="245"/>
      <c r="AY8451" s="245"/>
      <c r="AZ8451" s="245"/>
    </row>
    <row r="8452" ht="24.75" customHeight="1">
      <c r="A8452" s="229"/>
      <c r="B8452" s="225" t="s">
        <v>8373</v>
      </c>
      <c r="C8452" s="4"/>
      <c r="D8452" s="226"/>
      <c r="E8452" s="229"/>
      <c r="F8452" s="4"/>
      <c r="G8452" s="226"/>
      <c r="I8452" s="4"/>
      <c r="J8452" s="226"/>
      <c r="K8452" s="89"/>
      <c r="L8452" s="226"/>
      <c r="M8452" s="226"/>
      <c r="N8452" s="228"/>
      <c r="O8452" s="229"/>
      <c r="P8452" s="230"/>
      <c r="Q8452" s="230"/>
      <c r="R8452" s="230"/>
      <c r="S8452" s="231"/>
      <c r="T8452" s="231"/>
      <c r="U8452" s="229"/>
      <c r="V8452" s="232"/>
      <c r="W8452" s="229"/>
      <c r="X8452" s="229"/>
      <c r="Y8452" s="229"/>
      <c r="Z8452" s="233"/>
      <c r="AA8452" s="229"/>
      <c r="AB8452" s="234"/>
      <c r="AC8452" s="234"/>
      <c r="AD8452" s="234"/>
      <c r="AE8452" s="234"/>
      <c r="AF8452" s="234"/>
      <c r="AG8452" s="234"/>
      <c r="AH8452" s="234"/>
      <c r="AI8452" s="229"/>
      <c r="AJ8452" s="270" t="s">
        <v>8342</v>
      </c>
      <c r="AK8452" s="229"/>
      <c r="AL8452" s="229"/>
      <c r="AM8452" s="229"/>
      <c r="AN8452" s="229"/>
      <c r="AO8452" s="229"/>
      <c r="AP8452" s="229"/>
      <c r="AQ8452" s="229"/>
      <c r="AR8452" s="229"/>
      <c r="AS8452" s="229"/>
      <c r="AT8452" s="229"/>
      <c r="AU8452" s="229"/>
      <c r="AV8452" s="229"/>
      <c r="AW8452" s="229"/>
      <c r="AX8452" s="229"/>
      <c r="AY8452" s="229"/>
      <c r="AZ8452" s="229"/>
    </row>
    <row r="8453" ht="15.0" customHeight="1">
      <c r="A8453" s="245"/>
      <c r="B8453" s="239" t="s">
        <v>8374</v>
      </c>
      <c r="C8453" s="241"/>
      <c r="D8453" s="279"/>
      <c r="E8453" s="241"/>
      <c r="F8453" s="280" t="s">
        <v>8371</v>
      </c>
      <c r="G8453" s="33"/>
      <c r="I8453" s="243" t="s">
        <v>8372</v>
      </c>
      <c r="J8453" s="222"/>
      <c r="K8453" s="3"/>
      <c r="L8453" s="3"/>
      <c r="M8453" s="3"/>
      <c r="N8453" s="244"/>
      <c r="O8453" s="245"/>
      <c r="P8453" s="246"/>
      <c r="Q8453" s="246"/>
      <c r="R8453" s="246"/>
      <c r="S8453" s="247"/>
      <c r="T8453" s="247"/>
      <c r="U8453" s="245"/>
      <c r="V8453" s="248"/>
      <c r="W8453" s="245"/>
      <c r="X8453" s="245"/>
      <c r="Y8453" s="245"/>
      <c r="Z8453" s="249"/>
      <c r="AA8453" s="245"/>
      <c r="AB8453" s="250"/>
      <c r="AC8453" s="250"/>
      <c r="AD8453" s="250"/>
      <c r="AE8453" s="250"/>
      <c r="AF8453" s="250"/>
      <c r="AG8453" s="250"/>
      <c r="AH8453" s="250"/>
      <c r="AI8453" s="245"/>
      <c r="AJ8453" s="273" t="s">
        <v>8375</v>
      </c>
      <c r="AK8453" s="245"/>
      <c r="AL8453" s="245"/>
      <c r="AM8453" s="245"/>
      <c r="AN8453" s="245"/>
      <c r="AO8453" s="245"/>
      <c r="AP8453" s="245"/>
      <c r="AQ8453" s="245"/>
      <c r="AR8453" s="245"/>
      <c r="AS8453" s="245"/>
      <c r="AT8453" s="245"/>
      <c r="AU8453" s="245"/>
      <c r="AV8453" s="245"/>
      <c r="AW8453" s="245"/>
      <c r="AX8453" s="245"/>
      <c r="AY8453" s="245"/>
      <c r="AZ8453" s="245"/>
    </row>
    <row r="8454" ht="24.75" customHeight="1">
      <c r="A8454" s="229"/>
      <c r="B8454" s="225" t="s">
        <v>8376</v>
      </c>
      <c r="C8454" s="4"/>
      <c r="D8454" s="226"/>
      <c r="E8454" s="229"/>
      <c r="F8454" s="4"/>
      <c r="G8454" s="226"/>
      <c r="I8454" s="4"/>
      <c r="J8454" s="226"/>
      <c r="K8454" s="89"/>
      <c r="L8454" s="226"/>
      <c r="M8454" s="226"/>
      <c r="N8454" s="228"/>
      <c r="O8454" s="229"/>
      <c r="P8454" s="230"/>
      <c r="Q8454" s="230"/>
      <c r="R8454" s="230"/>
      <c r="S8454" s="231"/>
      <c r="T8454" s="231"/>
      <c r="U8454" s="229"/>
      <c r="V8454" s="232"/>
      <c r="W8454" s="229"/>
      <c r="X8454" s="229"/>
      <c r="Y8454" s="229"/>
      <c r="Z8454" s="233"/>
      <c r="AA8454" s="229"/>
      <c r="AB8454" s="234"/>
      <c r="AC8454" s="234"/>
      <c r="AD8454" s="234"/>
      <c r="AE8454" s="234"/>
      <c r="AF8454" s="234"/>
      <c r="AG8454" s="234"/>
      <c r="AH8454" s="234"/>
      <c r="AI8454" s="229"/>
      <c r="AJ8454" s="270"/>
      <c r="AK8454" s="229"/>
      <c r="AL8454" s="229"/>
      <c r="AM8454" s="229"/>
      <c r="AN8454" s="229"/>
      <c r="AO8454" s="229"/>
      <c r="AP8454" s="229"/>
      <c r="AQ8454" s="229"/>
      <c r="AR8454" s="229"/>
      <c r="AS8454" s="229"/>
      <c r="AT8454" s="229"/>
      <c r="AU8454" s="229"/>
      <c r="AV8454" s="229"/>
      <c r="AW8454" s="229"/>
      <c r="AX8454" s="229"/>
      <c r="AY8454" s="229"/>
      <c r="AZ8454" s="229"/>
    </row>
    <row r="8455" ht="15.0" customHeight="1">
      <c r="A8455" s="245"/>
      <c r="B8455" s="272" t="s">
        <v>8374</v>
      </c>
      <c r="C8455" s="241"/>
      <c r="D8455" s="279"/>
      <c r="E8455" s="241"/>
      <c r="F8455" s="280" t="s">
        <v>8371</v>
      </c>
      <c r="G8455" s="33"/>
      <c r="I8455" s="243" t="s">
        <v>8372</v>
      </c>
      <c r="J8455" s="222"/>
      <c r="K8455" s="3"/>
      <c r="L8455" s="3"/>
      <c r="M8455" s="3"/>
      <c r="N8455" s="244"/>
      <c r="O8455" s="245"/>
      <c r="P8455" s="246"/>
      <c r="Q8455" s="246"/>
      <c r="R8455" s="246"/>
      <c r="S8455" s="247"/>
      <c r="T8455" s="247"/>
      <c r="U8455" s="245"/>
      <c r="V8455" s="248"/>
      <c r="W8455" s="245"/>
      <c r="X8455" s="245"/>
      <c r="Y8455" s="245"/>
      <c r="Z8455" s="249"/>
      <c r="AA8455" s="245"/>
      <c r="AB8455" s="250"/>
      <c r="AC8455" s="250"/>
      <c r="AD8455" s="250"/>
      <c r="AE8455" s="250"/>
      <c r="AF8455" s="250"/>
      <c r="AG8455" s="250"/>
      <c r="AH8455" s="250"/>
      <c r="AI8455" s="245"/>
      <c r="AJ8455" s="273"/>
      <c r="AK8455" s="245"/>
      <c r="AL8455" s="245"/>
      <c r="AM8455" s="245"/>
      <c r="AN8455" s="245"/>
      <c r="AO8455" s="245"/>
      <c r="AP8455" s="245"/>
      <c r="AQ8455" s="245"/>
      <c r="AR8455" s="245"/>
      <c r="AS8455" s="245"/>
      <c r="AT8455" s="245"/>
      <c r="AU8455" s="245"/>
      <c r="AV8455" s="245"/>
      <c r="AW8455" s="245"/>
      <c r="AX8455" s="245"/>
      <c r="AY8455" s="245"/>
      <c r="AZ8455" s="245"/>
    </row>
    <row r="8456" ht="15.0" customHeight="1">
      <c r="A8456" s="245"/>
      <c r="B8456" s="272" t="s">
        <v>8377</v>
      </c>
      <c r="C8456" s="241"/>
      <c r="D8456" s="279"/>
      <c r="E8456" s="241"/>
      <c r="F8456" s="280" t="s">
        <v>8371</v>
      </c>
      <c r="G8456" s="33"/>
      <c r="I8456" s="243" t="s">
        <v>8372</v>
      </c>
      <c r="J8456" s="222"/>
      <c r="K8456" s="3"/>
      <c r="L8456" s="3"/>
      <c r="M8456" s="3"/>
      <c r="N8456" s="244"/>
      <c r="O8456" s="245"/>
      <c r="P8456" s="246"/>
      <c r="Q8456" s="246"/>
      <c r="R8456" s="246"/>
      <c r="S8456" s="247"/>
      <c r="T8456" s="247"/>
      <c r="U8456" s="245"/>
      <c r="V8456" s="248"/>
      <c r="W8456" s="245"/>
      <c r="X8456" s="245"/>
      <c r="Y8456" s="245"/>
      <c r="Z8456" s="249"/>
      <c r="AA8456" s="245"/>
      <c r="AB8456" s="250"/>
      <c r="AC8456" s="250"/>
      <c r="AD8456" s="250"/>
      <c r="AE8456" s="250"/>
      <c r="AF8456" s="250"/>
      <c r="AG8456" s="250"/>
      <c r="AH8456" s="250"/>
      <c r="AI8456" s="245"/>
      <c r="AJ8456" s="273"/>
      <c r="AK8456" s="245"/>
      <c r="AL8456" s="245"/>
      <c r="AM8456" s="245"/>
      <c r="AN8456" s="245"/>
      <c r="AO8456" s="245"/>
      <c r="AP8456" s="245"/>
      <c r="AQ8456" s="245"/>
      <c r="AR8456" s="245"/>
      <c r="AS8456" s="245"/>
      <c r="AT8456" s="245"/>
      <c r="AU8456" s="245"/>
      <c r="AV8456" s="245"/>
      <c r="AW8456" s="245"/>
      <c r="AX8456" s="245"/>
      <c r="AY8456" s="245"/>
      <c r="AZ8456" s="245"/>
    </row>
    <row r="8457" ht="24.75" customHeight="1">
      <c r="A8457" s="229"/>
      <c r="B8457" s="225" t="s">
        <v>8378</v>
      </c>
      <c r="C8457" s="3"/>
      <c r="D8457" s="222"/>
      <c r="E8457" s="229"/>
      <c r="F8457" s="3"/>
      <c r="G8457" s="222"/>
      <c r="I8457" s="3"/>
      <c r="J8457" s="222"/>
      <c r="K8457" s="173"/>
      <c r="L8457" s="3"/>
      <c r="M8457" s="3"/>
      <c r="N8457" s="228"/>
      <c r="O8457" s="229"/>
      <c r="P8457" s="230"/>
      <c r="Q8457" s="230"/>
      <c r="R8457" s="230"/>
      <c r="S8457" s="231"/>
      <c r="T8457" s="231"/>
      <c r="U8457" s="229"/>
      <c r="V8457" s="232"/>
      <c r="W8457" s="229"/>
      <c r="X8457" s="229"/>
      <c r="Y8457" s="229"/>
      <c r="Z8457" s="233"/>
      <c r="AA8457" s="229"/>
      <c r="AB8457" s="234"/>
      <c r="AC8457" s="234"/>
      <c r="AD8457" s="234"/>
      <c r="AE8457" s="234"/>
      <c r="AF8457" s="234"/>
      <c r="AG8457" s="234"/>
      <c r="AH8457" s="234"/>
      <c r="AI8457" s="229"/>
      <c r="AJ8457" s="281"/>
      <c r="AK8457" s="229"/>
      <c r="AL8457" s="229"/>
      <c r="AM8457" s="229"/>
      <c r="AN8457" s="229"/>
      <c r="AO8457" s="229"/>
      <c r="AP8457" s="229"/>
      <c r="AQ8457" s="229"/>
      <c r="AR8457" s="229"/>
      <c r="AS8457" s="229"/>
      <c r="AT8457" s="229"/>
      <c r="AU8457" s="229"/>
      <c r="AV8457" s="229"/>
      <c r="AW8457" s="229"/>
      <c r="AX8457" s="229"/>
      <c r="AY8457" s="229"/>
      <c r="AZ8457" s="229"/>
    </row>
    <row r="8458" ht="15.0" customHeight="1">
      <c r="A8458" s="229"/>
      <c r="B8458" s="272" t="s">
        <v>8379</v>
      </c>
      <c r="C8458" s="257"/>
      <c r="D8458" s="274"/>
      <c r="E8458" s="257"/>
      <c r="F8458" s="259" t="s">
        <v>8336</v>
      </c>
      <c r="G8458" s="33"/>
      <c r="I8458" s="243" t="s">
        <v>8337</v>
      </c>
      <c r="J8458" s="222"/>
      <c r="K8458" s="3"/>
      <c r="L8458" s="3"/>
      <c r="M8458" s="3"/>
      <c r="N8458" s="228"/>
      <c r="O8458" s="229"/>
      <c r="P8458" s="230"/>
      <c r="Q8458" s="230"/>
      <c r="R8458" s="230"/>
      <c r="S8458" s="231"/>
      <c r="T8458" s="231"/>
      <c r="U8458" s="229"/>
      <c r="V8458" s="232"/>
      <c r="W8458" s="229"/>
      <c r="X8458" s="229"/>
      <c r="Y8458" s="229"/>
      <c r="Z8458" s="233"/>
      <c r="AA8458" s="229"/>
      <c r="AB8458" s="234"/>
      <c r="AC8458" s="234"/>
      <c r="AD8458" s="234"/>
      <c r="AE8458" s="234"/>
      <c r="AF8458" s="234"/>
      <c r="AG8458" s="234"/>
      <c r="AH8458" s="234"/>
      <c r="AI8458" s="245"/>
      <c r="AJ8458" s="273"/>
      <c r="AK8458" s="229"/>
      <c r="AL8458" s="229"/>
      <c r="AM8458" s="229"/>
      <c r="AN8458" s="229"/>
      <c r="AO8458" s="229"/>
      <c r="AP8458" s="229"/>
      <c r="AQ8458" s="229"/>
      <c r="AR8458" s="229"/>
      <c r="AS8458" s="229"/>
      <c r="AT8458" s="229"/>
      <c r="AU8458" s="229"/>
      <c r="AV8458" s="229"/>
      <c r="AW8458" s="229"/>
      <c r="AX8458" s="229"/>
      <c r="AY8458" s="229"/>
      <c r="AZ8458" s="229"/>
    </row>
    <row r="8459" ht="15.0" customHeight="1">
      <c r="A8459" s="229"/>
      <c r="B8459" s="262" t="s">
        <v>8380</v>
      </c>
      <c r="C8459" s="33"/>
      <c r="D8459" s="6"/>
      <c r="E8459" s="33"/>
      <c r="F8459" s="282" t="s">
        <v>8336</v>
      </c>
      <c r="G8459" s="33"/>
      <c r="I8459" s="243" t="s">
        <v>8337</v>
      </c>
      <c r="J8459" s="222"/>
      <c r="K8459" s="3"/>
      <c r="L8459" s="222"/>
      <c r="M8459" s="222"/>
      <c r="N8459" s="228"/>
      <c r="O8459" s="229"/>
      <c r="P8459" s="230"/>
      <c r="Q8459" s="230"/>
      <c r="R8459" s="230"/>
      <c r="S8459" s="231"/>
      <c r="T8459" s="231"/>
      <c r="U8459" s="229"/>
      <c r="V8459" s="232"/>
      <c r="W8459" s="229"/>
      <c r="X8459" s="229"/>
      <c r="Y8459" s="229"/>
      <c r="Z8459" s="233"/>
      <c r="AA8459" s="229"/>
      <c r="AB8459" s="234"/>
      <c r="AC8459" s="234"/>
      <c r="AD8459" s="234"/>
      <c r="AE8459" s="234"/>
      <c r="AF8459" s="234"/>
      <c r="AG8459" s="234"/>
      <c r="AH8459" s="234"/>
      <c r="AI8459" s="229"/>
      <c r="AJ8459" s="273"/>
      <c r="AK8459" s="229"/>
      <c r="AL8459" s="229"/>
      <c r="AM8459" s="229"/>
      <c r="AN8459" s="229"/>
      <c r="AO8459" s="229"/>
      <c r="AP8459" s="229"/>
      <c r="AQ8459" s="229"/>
      <c r="AR8459" s="229"/>
      <c r="AS8459" s="229"/>
      <c r="AT8459" s="229"/>
      <c r="AU8459" s="229"/>
      <c r="AV8459" s="229"/>
      <c r="AW8459" s="229"/>
      <c r="AX8459" s="229"/>
      <c r="AY8459" s="229"/>
      <c r="AZ8459" s="229"/>
    </row>
    <row r="8460" ht="15.0" customHeight="1">
      <c r="A8460" s="229"/>
      <c r="B8460" s="262" t="s">
        <v>8381</v>
      </c>
      <c r="C8460" s="263"/>
      <c r="D8460" s="283"/>
      <c r="E8460" s="263"/>
      <c r="F8460" s="280" t="s">
        <v>8371</v>
      </c>
      <c r="G8460" s="263"/>
      <c r="I8460" s="243" t="s">
        <v>8337</v>
      </c>
      <c r="J8460" s="222"/>
      <c r="K8460" s="3"/>
      <c r="L8460" s="3"/>
      <c r="M8460" s="3"/>
      <c r="N8460" s="228"/>
      <c r="O8460" s="229"/>
      <c r="P8460" s="230"/>
      <c r="Q8460" s="230"/>
      <c r="R8460" s="230"/>
      <c r="S8460" s="231"/>
      <c r="T8460" s="231"/>
      <c r="U8460" s="229"/>
      <c r="V8460" s="232"/>
      <c r="W8460" s="229"/>
      <c r="X8460" s="229"/>
      <c r="Y8460" s="229"/>
      <c r="Z8460" s="233"/>
      <c r="AA8460" s="229"/>
      <c r="AB8460" s="234"/>
      <c r="AC8460" s="234"/>
      <c r="AD8460" s="234"/>
      <c r="AE8460" s="234"/>
      <c r="AF8460" s="234"/>
      <c r="AG8460" s="234"/>
      <c r="AH8460" s="234"/>
      <c r="AI8460" s="229"/>
      <c r="AJ8460" s="273"/>
      <c r="AK8460" s="229"/>
      <c r="AL8460" s="229"/>
      <c r="AM8460" s="229"/>
      <c r="AN8460" s="229"/>
      <c r="AO8460" s="229"/>
      <c r="AP8460" s="229"/>
      <c r="AQ8460" s="229"/>
      <c r="AR8460" s="229"/>
      <c r="AS8460" s="229"/>
      <c r="AT8460" s="229"/>
      <c r="AU8460" s="229"/>
      <c r="AV8460" s="229"/>
      <c r="AW8460" s="229"/>
      <c r="AX8460" s="229"/>
      <c r="AY8460" s="229"/>
      <c r="AZ8460" s="229"/>
    </row>
    <row r="8461" ht="15.0" customHeight="1">
      <c r="A8461" s="229"/>
      <c r="B8461" s="266" t="s">
        <v>8382</v>
      </c>
      <c r="C8461" s="269"/>
      <c r="D8461" s="275"/>
      <c r="E8461" s="269"/>
      <c r="F8461" s="282" t="s">
        <v>8336</v>
      </c>
      <c r="G8461" s="33"/>
      <c r="I8461" s="243" t="s">
        <v>8337</v>
      </c>
      <c r="J8461" s="222"/>
      <c r="K8461" s="3"/>
      <c r="L8461" s="3"/>
      <c r="M8461" s="3"/>
      <c r="N8461" s="228"/>
      <c r="O8461" s="229"/>
      <c r="P8461" s="230"/>
      <c r="Q8461" s="230"/>
      <c r="R8461" s="230"/>
      <c r="S8461" s="231"/>
      <c r="T8461" s="231"/>
      <c r="U8461" s="229"/>
      <c r="V8461" s="232"/>
      <c r="W8461" s="229"/>
      <c r="X8461" s="229"/>
      <c r="Y8461" s="229"/>
      <c r="Z8461" s="233"/>
      <c r="AA8461" s="229"/>
      <c r="AB8461" s="234"/>
      <c r="AC8461" s="234"/>
      <c r="AD8461" s="234"/>
      <c r="AE8461" s="234"/>
      <c r="AF8461" s="234"/>
      <c r="AG8461" s="234"/>
      <c r="AH8461" s="234"/>
      <c r="AI8461" s="229"/>
      <c r="AJ8461" s="273"/>
      <c r="AK8461" s="229"/>
      <c r="AL8461" s="229"/>
      <c r="AM8461" s="229"/>
      <c r="AN8461" s="229"/>
      <c r="AO8461" s="229"/>
      <c r="AP8461" s="229"/>
      <c r="AQ8461" s="229"/>
      <c r="AR8461" s="229"/>
      <c r="AS8461" s="229"/>
      <c r="AT8461" s="229"/>
      <c r="AU8461" s="229"/>
      <c r="AV8461" s="229"/>
      <c r="AW8461" s="229"/>
      <c r="AX8461" s="229"/>
      <c r="AY8461" s="229"/>
      <c r="AZ8461" s="229"/>
    </row>
    <row r="8462" ht="24.75" customHeight="1">
      <c r="A8462" s="229"/>
      <c r="B8462" s="225" t="s">
        <v>8383</v>
      </c>
      <c r="C8462" s="3"/>
      <c r="D8462" s="222"/>
      <c r="E8462" s="229"/>
      <c r="F8462" s="3"/>
      <c r="G8462" s="222"/>
      <c r="I8462" s="3"/>
      <c r="J8462" s="222"/>
      <c r="K8462" s="173"/>
      <c r="L8462" s="222"/>
      <c r="M8462" s="222"/>
      <c r="N8462" s="228"/>
      <c r="O8462" s="229"/>
      <c r="P8462" s="230"/>
      <c r="Q8462" s="230"/>
      <c r="R8462" s="230"/>
      <c r="S8462" s="231"/>
      <c r="T8462" s="231"/>
      <c r="U8462" s="229"/>
      <c r="V8462" s="232"/>
      <c r="W8462" s="229"/>
      <c r="X8462" s="229"/>
      <c r="Y8462" s="229"/>
      <c r="Z8462" s="233"/>
      <c r="AA8462" s="229"/>
      <c r="AB8462" s="234"/>
      <c r="AC8462" s="234"/>
      <c r="AD8462" s="234"/>
      <c r="AE8462" s="234"/>
      <c r="AF8462" s="234"/>
      <c r="AG8462" s="234"/>
      <c r="AH8462" s="234"/>
      <c r="AI8462" s="229"/>
      <c r="AJ8462" s="273"/>
      <c r="AK8462" s="229"/>
      <c r="AL8462" s="229"/>
      <c r="AM8462" s="229"/>
      <c r="AN8462" s="229"/>
      <c r="AO8462" s="229"/>
      <c r="AP8462" s="229"/>
      <c r="AQ8462" s="229"/>
      <c r="AR8462" s="229"/>
      <c r="AS8462" s="229"/>
      <c r="AT8462" s="229"/>
      <c r="AU8462" s="229"/>
      <c r="AV8462" s="229"/>
      <c r="AW8462" s="229"/>
      <c r="AX8462" s="229"/>
      <c r="AY8462" s="229"/>
      <c r="AZ8462" s="229"/>
    </row>
    <row r="8463" ht="15.0" customHeight="1">
      <c r="A8463" s="245"/>
      <c r="B8463" s="266" t="s">
        <v>8384</v>
      </c>
      <c r="C8463" s="241"/>
      <c r="D8463" s="279"/>
      <c r="E8463" s="241"/>
      <c r="F8463" s="280" t="s">
        <v>8371</v>
      </c>
      <c r="G8463" s="33"/>
      <c r="H8463" s="222"/>
      <c r="I8463" s="259" t="s">
        <v>8372</v>
      </c>
      <c r="J8463" s="222"/>
      <c r="K8463" s="3"/>
      <c r="L8463" s="222"/>
      <c r="M8463" s="222"/>
      <c r="N8463" s="244"/>
      <c r="O8463" s="245"/>
      <c r="P8463" s="246"/>
      <c r="Q8463" s="246"/>
      <c r="R8463" s="246"/>
      <c r="S8463" s="247"/>
      <c r="T8463" s="247"/>
      <c r="U8463" s="245"/>
      <c r="V8463" s="248"/>
      <c r="W8463" s="245"/>
      <c r="X8463" s="245"/>
      <c r="Y8463" s="245"/>
      <c r="Z8463" s="249"/>
      <c r="AA8463" s="245"/>
      <c r="AB8463" s="250"/>
      <c r="AC8463" s="250"/>
      <c r="AD8463" s="250"/>
      <c r="AE8463" s="250"/>
      <c r="AF8463" s="250"/>
      <c r="AG8463" s="250"/>
      <c r="AH8463" s="250"/>
      <c r="AI8463" s="245"/>
      <c r="AJ8463" s="273"/>
      <c r="AK8463" s="245"/>
      <c r="AL8463" s="245"/>
      <c r="AM8463" s="245"/>
      <c r="AN8463" s="245"/>
      <c r="AO8463" s="245"/>
      <c r="AP8463" s="245"/>
      <c r="AQ8463" s="245"/>
      <c r="AR8463" s="245"/>
      <c r="AS8463" s="245"/>
      <c r="AT8463" s="245"/>
      <c r="AU8463" s="245"/>
      <c r="AV8463" s="245"/>
      <c r="AW8463" s="245"/>
      <c r="AX8463" s="245"/>
      <c r="AY8463" s="245"/>
      <c r="AZ8463" s="245"/>
    </row>
    <row r="8464" ht="24.75" customHeight="1">
      <c r="A8464" s="229"/>
      <c r="B8464" s="225" t="s">
        <v>8385</v>
      </c>
      <c r="C8464" s="3"/>
      <c r="D8464" s="222"/>
      <c r="E8464" s="229"/>
      <c r="F8464" s="3"/>
      <c r="G8464" s="222"/>
      <c r="I8464" s="3"/>
      <c r="J8464" s="222"/>
      <c r="K8464" s="173"/>
      <c r="L8464" s="3"/>
      <c r="M8464" s="3"/>
      <c r="N8464" s="228"/>
      <c r="O8464" s="229"/>
      <c r="P8464" s="230"/>
      <c r="Q8464" s="230"/>
      <c r="R8464" s="230"/>
      <c r="S8464" s="231"/>
      <c r="T8464" s="231"/>
      <c r="U8464" s="229"/>
      <c r="V8464" s="232"/>
      <c r="W8464" s="229"/>
      <c r="X8464" s="229"/>
      <c r="Y8464" s="229"/>
      <c r="Z8464" s="233"/>
      <c r="AA8464" s="229"/>
      <c r="AB8464" s="234"/>
      <c r="AC8464" s="234"/>
      <c r="AD8464" s="234"/>
      <c r="AE8464" s="234"/>
      <c r="AF8464" s="234"/>
      <c r="AG8464" s="234"/>
      <c r="AH8464" s="234"/>
      <c r="AI8464" s="229"/>
      <c r="AJ8464" s="281" t="s">
        <v>8342</v>
      </c>
      <c r="AK8464" s="229"/>
      <c r="AL8464" s="229"/>
      <c r="AM8464" s="229"/>
      <c r="AN8464" s="229"/>
      <c r="AO8464" s="229"/>
      <c r="AP8464" s="229"/>
      <c r="AQ8464" s="229"/>
      <c r="AR8464" s="229"/>
      <c r="AS8464" s="229"/>
      <c r="AT8464" s="229"/>
      <c r="AU8464" s="229"/>
      <c r="AV8464" s="229"/>
      <c r="AW8464" s="229"/>
      <c r="AX8464" s="229"/>
      <c r="AY8464" s="229"/>
      <c r="AZ8464" s="229"/>
    </row>
    <row r="8465" ht="15.0" customHeight="1">
      <c r="A8465" s="229"/>
      <c r="B8465" s="260" t="s">
        <v>8386</v>
      </c>
      <c r="C8465" s="33"/>
      <c r="D8465" s="6"/>
      <c r="E8465" s="33"/>
      <c r="F8465" s="280" t="s">
        <v>8371</v>
      </c>
      <c r="G8465" s="33"/>
      <c r="I8465" s="243" t="s">
        <v>8337</v>
      </c>
      <c r="J8465" s="222"/>
      <c r="K8465" s="3"/>
      <c r="L8465" s="3"/>
      <c r="M8465" s="3"/>
      <c r="N8465" s="228"/>
      <c r="O8465" s="229"/>
      <c r="P8465" s="230"/>
      <c r="Q8465" s="230"/>
      <c r="R8465" s="230"/>
      <c r="S8465" s="231"/>
      <c r="T8465" s="231"/>
      <c r="U8465" s="229"/>
      <c r="V8465" s="232"/>
      <c r="W8465" s="229"/>
      <c r="X8465" s="229"/>
      <c r="Y8465" s="229"/>
      <c r="Z8465" s="233"/>
      <c r="AA8465" s="229"/>
      <c r="AB8465" s="234"/>
      <c r="AC8465" s="234"/>
      <c r="AD8465" s="234"/>
      <c r="AE8465" s="234"/>
      <c r="AF8465" s="234"/>
      <c r="AG8465" s="234"/>
      <c r="AH8465" s="234"/>
      <c r="AI8465" s="229"/>
      <c r="AJ8465" s="273"/>
      <c r="AK8465" s="229"/>
      <c r="AL8465" s="229"/>
      <c r="AM8465" s="229"/>
      <c r="AN8465" s="229"/>
      <c r="AO8465" s="229"/>
      <c r="AP8465" s="229"/>
      <c r="AQ8465" s="229"/>
      <c r="AR8465" s="229"/>
      <c r="AS8465" s="229"/>
      <c r="AT8465" s="229"/>
      <c r="AU8465" s="229"/>
      <c r="AV8465" s="229"/>
      <c r="AW8465" s="229"/>
      <c r="AX8465" s="229"/>
      <c r="AY8465" s="229"/>
      <c r="AZ8465" s="229"/>
    </row>
    <row r="8466" ht="15.0" customHeight="1">
      <c r="A8466" s="229"/>
      <c r="B8466" s="277" t="s">
        <v>8387</v>
      </c>
      <c r="C8466" s="269"/>
      <c r="D8466" s="275"/>
      <c r="E8466" s="269"/>
      <c r="F8466" s="280" t="s">
        <v>8371</v>
      </c>
      <c r="G8466" s="33"/>
      <c r="I8466" s="243" t="s">
        <v>8337</v>
      </c>
      <c r="J8466" s="222"/>
      <c r="K8466" s="3"/>
      <c r="L8466" s="3"/>
      <c r="M8466" s="3"/>
      <c r="N8466" s="228"/>
      <c r="O8466" s="229"/>
      <c r="P8466" s="230"/>
      <c r="Q8466" s="230"/>
      <c r="R8466" s="230"/>
      <c r="S8466" s="231"/>
      <c r="T8466" s="231"/>
      <c r="U8466" s="229"/>
      <c r="V8466" s="232"/>
      <c r="W8466" s="229"/>
      <c r="X8466" s="229"/>
      <c r="Y8466" s="229"/>
      <c r="Z8466" s="233"/>
      <c r="AA8466" s="229"/>
      <c r="AB8466" s="234"/>
      <c r="AC8466" s="234"/>
      <c r="AD8466" s="234"/>
      <c r="AE8466" s="234"/>
      <c r="AF8466" s="234"/>
      <c r="AG8466" s="234"/>
      <c r="AH8466" s="234"/>
      <c r="AI8466" s="229"/>
      <c r="AJ8466" s="273"/>
      <c r="AK8466" s="229"/>
      <c r="AL8466" s="229"/>
      <c r="AM8466" s="229"/>
      <c r="AN8466" s="229"/>
      <c r="AO8466" s="229"/>
      <c r="AP8466" s="229"/>
      <c r="AQ8466" s="229"/>
      <c r="AR8466" s="229"/>
      <c r="AS8466" s="229"/>
      <c r="AT8466" s="229"/>
      <c r="AU8466" s="229"/>
      <c r="AV8466" s="229"/>
      <c r="AW8466" s="229"/>
      <c r="AX8466" s="229"/>
      <c r="AY8466" s="229"/>
      <c r="AZ8466" s="229"/>
    </row>
    <row r="8467" ht="15.0" customHeight="1">
      <c r="A8467" s="229"/>
      <c r="B8467" s="256" t="s">
        <v>8388</v>
      </c>
      <c r="C8467" s="257"/>
      <c r="D8467" s="274"/>
      <c r="E8467" s="257"/>
      <c r="F8467" s="276"/>
      <c r="G8467" s="33"/>
      <c r="I8467" s="243" t="s">
        <v>8337</v>
      </c>
      <c r="J8467" s="222"/>
      <c r="K8467" s="3"/>
      <c r="L8467" s="3"/>
      <c r="M8467" s="3"/>
      <c r="N8467" s="228"/>
      <c r="O8467" s="229"/>
      <c r="P8467" s="230"/>
      <c r="Q8467" s="230"/>
      <c r="R8467" s="230"/>
      <c r="S8467" s="231"/>
      <c r="T8467" s="231"/>
      <c r="U8467" s="229"/>
      <c r="V8467" s="232"/>
      <c r="W8467" s="229"/>
      <c r="X8467" s="229"/>
      <c r="Y8467" s="229"/>
      <c r="Z8467" s="233"/>
      <c r="AA8467" s="229"/>
      <c r="AB8467" s="234"/>
      <c r="AC8467" s="234"/>
      <c r="AD8467" s="234"/>
      <c r="AE8467" s="234"/>
      <c r="AF8467" s="234"/>
      <c r="AG8467" s="234"/>
      <c r="AH8467" s="234"/>
      <c r="AI8467" s="229"/>
      <c r="AJ8467" s="273" t="s">
        <v>8389</v>
      </c>
      <c r="AK8467" s="229"/>
      <c r="AL8467" s="229"/>
      <c r="AM8467" s="229"/>
      <c r="AN8467" s="229"/>
      <c r="AO8467" s="229"/>
      <c r="AP8467" s="229"/>
      <c r="AQ8467" s="229"/>
      <c r="AR8467" s="229"/>
      <c r="AS8467" s="229"/>
      <c r="AT8467" s="229"/>
      <c r="AU8467" s="229"/>
      <c r="AV8467" s="229"/>
      <c r="AW8467" s="229"/>
      <c r="AX8467" s="229"/>
      <c r="AY8467" s="229"/>
      <c r="AZ8467" s="229"/>
    </row>
    <row r="8468" ht="24.75" customHeight="1">
      <c r="A8468" s="229"/>
      <c r="B8468" s="225" t="s">
        <v>8390</v>
      </c>
      <c r="C8468" s="3"/>
      <c r="D8468" s="222"/>
      <c r="E8468" s="229"/>
      <c r="F8468" s="3"/>
      <c r="G8468" s="222"/>
      <c r="I8468" s="3"/>
      <c r="J8468" s="222"/>
      <c r="K8468" s="173"/>
      <c r="L8468" s="3"/>
      <c r="M8468" s="3"/>
      <c r="N8468" s="228"/>
      <c r="O8468" s="229"/>
      <c r="P8468" s="230"/>
      <c r="Q8468" s="230"/>
      <c r="R8468" s="230"/>
      <c r="S8468" s="231"/>
      <c r="T8468" s="231"/>
      <c r="U8468" s="229"/>
      <c r="V8468" s="232"/>
      <c r="W8468" s="229"/>
      <c r="X8468" s="229"/>
      <c r="Y8468" s="229"/>
      <c r="Z8468" s="233"/>
      <c r="AA8468" s="229"/>
      <c r="AB8468" s="234"/>
      <c r="AC8468" s="234"/>
      <c r="AD8468" s="234"/>
      <c r="AE8468" s="234"/>
      <c r="AF8468" s="234"/>
      <c r="AG8468" s="234"/>
      <c r="AH8468" s="234"/>
      <c r="AI8468" s="229"/>
      <c r="AJ8468" s="281" t="s">
        <v>8342</v>
      </c>
      <c r="AK8468" s="229"/>
      <c r="AL8468" s="229"/>
      <c r="AM8468" s="229"/>
      <c r="AN8468" s="229"/>
      <c r="AO8468" s="229"/>
      <c r="AP8468" s="229"/>
      <c r="AQ8468" s="229"/>
      <c r="AR8468" s="229"/>
      <c r="AS8468" s="229"/>
      <c r="AT8468" s="229"/>
      <c r="AU8468" s="229"/>
      <c r="AV8468" s="229"/>
      <c r="AW8468" s="229"/>
      <c r="AX8468" s="229"/>
      <c r="AY8468" s="229"/>
      <c r="AZ8468" s="229"/>
    </row>
    <row r="8469" ht="15.0" customHeight="1">
      <c r="A8469" s="245"/>
      <c r="B8469" s="266" t="s">
        <v>8391</v>
      </c>
      <c r="C8469" s="269"/>
      <c r="D8469" s="275"/>
      <c r="E8469" s="269"/>
      <c r="F8469" s="278"/>
      <c r="G8469" s="33"/>
      <c r="H8469" s="222"/>
      <c r="I8469" s="259" t="s">
        <v>8337</v>
      </c>
      <c r="J8469" s="222"/>
      <c r="K8469" s="3"/>
      <c r="L8469" s="222"/>
      <c r="M8469" s="222"/>
      <c r="N8469" s="244"/>
      <c r="O8469" s="245"/>
      <c r="P8469" s="246"/>
      <c r="Q8469" s="246"/>
      <c r="R8469" s="246"/>
      <c r="S8469" s="247"/>
      <c r="T8469" s="247"/>
      <c r="U8469" s="245"/>
      <c r="V8469" s="248"/>
      <c r="W8469" s="245"/>
      <c r="X8469" s="245"/>
      <c r="Y8469" s="245"/>
      <c r="Z8469" s="249"/>
      <c r="AA8469" s="245"/>
      <c r="AB8469" s="250"/>
      <c r="AC8469" s="250"/>
      <c r="AD8469" s="250"/>
      <c r="AE8469" s="250"/>
      <c r="AF8469" s="250"/>
      <c r="AG8469" s="250"/>
      <c r="AH8469" s="250"/>
      <c r="AI8469" s="245"/>
      <c r="AJ8469" s="273"/>
      <c r="AK8469" s="245"/>
      <c r="AL8469" s="245"/>
      <c r="AM8469" s="245"/>
      <c r="AN8469" s="245"/>
      <c r="AO8469" s="245"/>
      <c r="AP8469" s="245"/>
      <c r="AQ8469" s="245"/>
      <c r="AR8469" s="245"/>
      <c r="AS8469" s="245"/>
      <c r="AT8469" s="245"/>
      <c r="AU8469" s="245"/>
      <c r="AV8469" s="245"/>
      <c r="AW8469" s="245"/>
      <c r="AX8469" s="245"/>
      <c r="AY8469" s="245"/>
      <c r="AZ8469" s="245"/>
    </row>
    <row r="8470" ht="24.75" customHeight="1">
      <c r="A8470" s="229"/>
      <c r="B8470" s="225" t="s">
        <v>8392</v>
      </c>
      <c r="C8470" s="3"/>
      <c r="D8470" s="222"/>
      <c r="E8470" s="229"/>
      <c r="F8470" s="3"/>
      <c r="G8470" s="222"/>
      <c r="I8470" s="3"/>
      <c r="J8470" s="222"/>
      <c r="K8470" s="173"/>
      <c r="L8470" s="222"/>
      <c r="M8470" s="222"/>
      <c r="N8470" s="228"/>
      <c r="O8470" s="229"/>
      <c r="P8470" s="230"/>
      <c r="Q8470" s="230"/>
      <c r="R8470" s="230"/>
      <c r="S8470" s="231"/>
      <c r="T8470" s="231"/>
      <c r="U8470" s="229"/>
      <c r="V8470" s="232"/>
      <c r="W8470" s="229"/>
      <c r="X8470" s="229"/>
      <c r="Y8470" s="229"/>
      <c r="Z8470" s="233"/>
      <c r="AA8470" s="229"/>
      <c r="AB8470" s="234"/>
      <c r="AC8470" s="234"/>
      <c r="AD8470" s="234"/>
      <c r="AE8470" s="234"/>
      <c r="AF8470" s="234"/>
      <c r="AG8470" s="234"/>
      <c r="AH8470" s="234"/>
      <c r="AI8470" s="229"/>
      <c r="AJ8470" s="273"/>
      <c r="AK8470" s="229"/>
      <c r="AL8470" s="229"/>
      <c r="AM8470" s="229"/>
      <c r="AN8470" s="229"/>
      <c r="AO8470" s="229"/>
      <c r="AP8470" s="229"/>
      <c r="AQ8470" s="229"/>
      <c r="AR8470" s="229"/>
      <c r="AS8470" s="229"/>
      <c r="AT8470" s="229"/>
      <c r="AU8470" s="229"/>
      <c r="AV8470" s="229"/>
      <c r="AW8470" s="229"/>
      <c r="AX8470" s="229"/>
      <c r="AY8470" s="229"/>
      <c r="AZ8470" s="229"/>
    </row>
    <row r="8471" ht="15.0" customHeight="1">
      <c r="A8471" s="229"/>
      <c r="B8471" s="272" t="s">
        <v>8393</v>
      </c>
      <c r="C8471" s="257"/>
      <c r="D8471" s="274"/>
      <c r="E8471" s="257"/>
      <c r="F8471" s="259" t="s">
        <v>8336</v>
      </c>
      <c r="G8471" s="33"/>
      <c r="I8471" s="243" t="s">
        <v>8337</v>
      </c>
      <c r="J8471" s="222"/>
      <c r="K8471" s="3"/>
      <c r="L8471" s="3"/>
      <c r="M8471" s="3"/>
      <c r="N8471" s="228"/>
      <c r="O8471" s="229"/>
      <c r="P8471" s="230"/>
      <c r="Q8471" s="230"/>
      <c r="R8471" s="230"/>
      <c r="S8471" s="231"/>
      <c r="T8471" s="231"/>
      <c r="U8471" s="229"/>
      <c r="V8471" s="232"/>
      <c r="W8471" s="229"/>
      <c r="X8471" s="229"/>
      <c r="Y8471" s="229"/>
      <c r="Z8471" s="233"/>
      <c r="AA8471" s="229"/>
      <c r="AB8471" s="234"/>
      <c r="AC8471" s="234"/>
      <c r="AD8471" s="234"/>
      <c r="AE8471" s="234"/>
      <c r="AF8471" s="234"/>
      <c r="AG8471" s="234"/>
      <c r="AH8471" s="234"/>
      <c r="AI8471" s="245"/>
      <c r="AJ8471" s="273"/>
      <c r="AK8471" s="229"/>
      <c r="AL8471" s="229"/>
      <c r="AM8471" s="229"/>
      <c r="AN8471" s="229"/>
      <c r="AO8471" s="229"/>
      <c r="AP8471" s="229"/>
      <c r="AQ8471" s="229"/>
      <c r="AR8471" s="229"/>
      <c r="AS8471" s="229"/>
      <c r="AT8471" s="229"/>
      <c r="AU8471" s="229"/>
      <c r="AV8471" s="229"/>
      <c r="AW8471" s="229"/>
      <c r="AX8471" s="229"/>
      <c r="AY8471" s="229"/>
      <c r="AZ8471" s="229"/>
    </row>
    <row r="8472" ht="15.0" customHeight="1">
      <c r="A8472" s="229"/>
      <c r="B8472" s="266" t="s">
        <v>8394</v>
      </c>
      <c r="C8472" s="269"/>
      <c r="D8472" s="275"/>
      <c r="E8472" s="269"/>
      <c r="F8472" s="259" t="s">
        <v>8336</v>
      </c>
      <c r="G8472" s="33"/>
      <c r="I8472" s="243" t="s">
        <v>8337</v>
      </c>
      <c r="J8472" s="222"/>
      <c r="K8472" s="3"/>
      <c r="L8472" s="3"/>
      <c r="M8472" s="3"/>
      <c r="N8472" s="228"/>
      <c r="O8472" s="229"/>
      <c r="P8472" s="230"/>
      <c r="Q8472" s="230"/>
      <c r="R8472" s="230"/>
      <c r="S8472" s="231"/>
      <c r="T8472" s="231"/>
      <c r="U8472" s="229"/>
      <c r="V8472" s="232"/>
      <c r="W8472" s="229"/>
      <c r="X8472" s="229"/>
      <c r="Y8472" s="229"/>
      <c r="Z8472" s="233"/>
      <c r="AA8472" s="229"/>
      <c r="AB8472" s="234"/>
      <c r="AC8472" s="234"/>
      <c r="AD8472" s="234"/>
      <c r="AE8472" s="234"/>
      <c r="AF8472" s="234"/>
      <c r="AG8472" s="234"/>
      <c r="AH8472" s="234"/>
      <c r="AI8472" s="33"/>
      <c r="AJ8472" s="273"/>
      <c r="AK8472" s="229"/>
      <c r="AL8472" s="229"/>
      <c r="AM8472" s="229"/>
      <c r="AN8472" s="229"/>
      <c r="AO8472" s="229"/>
      <c r="AP8472" s="229"/>
      <c r="AQ8472" s="229"/>
      <c r="AR8472" s="229"/>
      <c r="AS8472" s="229"/>
      <c r="AT8472" s="229"/>
      <c r="AU8472" s="229"/>
      <c r="AV8472" s="229"/>
      <c r="AW8472" s="229"/>
      <c r="AX8472" s="229"/>
      <c r="AY8472" s="229"/>
      <c r="AZ8472" s="229"/>
    </row>
    <row r="8473" ht="24.75" customHeight="1">
      <c r="A8473" s="229"/>
      <c r="B8473" s="225" t="s">
        <v>2319</v>
      </c>
      <c r="C8473" s="3"/>
      <c r="D8473" s="222"/>
      <c r="E8473" s="229"/>
      <c r="F8473" s="3"/>
      <c r="G8473" s="222"/>
      <c r="I8473" s="3"/>
      <c r="J8473" s="222"/>
      <c r="K8473" s="173"/>
      <c r="L8473" s="222"/>
      <c r="M8473" s="222"/>
      <c r="N8473" s="228"/>
      <c r="O8473" s="229"/>
      <c r="P8473" s="230"/>
      <c r="Q8473" s="230"/>
      <c r="R8473" s="230"/>
      <c r="S8473" s="231"/>
      <c r="T8473" s="231"/>
      <c r="U8473" s="229"/>
      <c r="V8473" s="232"/>
      <c r="W8473" s="229"/>
      <c r="X8473" s="229"/>
      <c r="Y8473" s="229"/>
      <c r="Z8473" s="233"/>
      <c r="AA8473" s="229"/>
      <c r="AB8473" s="234"/>
      <c r="AC8473" s="234"/>
      <c r="AD8473" s="234"/>
      <c r="AE8473" s="234"/>
      <c r="AF8473" s="234"/>
      <c r="AG8473" s="234"/>
      <c r="AH8473" s="234"/>
      <c r="AI8473" s="229"/>
      <c r="AJ8473" s="281" t="s">
        <v>8342</v>
      </c>
      <c r="AK8473" s="229"/>
      <c r="AL8473" s="229"/>
      <c r="AM8473" s="229"/>
      <c r="AN8473" s="229"/>
      <c r="AO8473" s="229"/>
      <c r="AP8473" s="229"/>
      <c r="AQ8473" s="229"/>
      <c r="AR8473" s="229"/>
      <c r="AS8473" s="229"/>
      <c r="AT8473" s="229"/>
      <c r="AU8473" s="229"/>
      <c r="AV8473" s="229"/>
      <c r="AW8473" s="229"/>
      <c r="AX8473" s="229"/>
      <c r="AY8473" s="229"/>
      <c r="AZ8473" s="229"/>
    </row>
    <row r="8474" ht="15.0" customHeight="1">
      <c r="A8474" s="229"/>
      <c r="B8474" s="256" t="s">
        <v>8395</v>
      </c>
      <c r="C8474" s="257"/>
      <c r="D8474" s="274"/>
      <c r="E8474" s="257"/>
      <c r="F8474" s="276"/>
      <c r="G8474" s="33"/>
      <c r="I8474" s="243" t="s">
        <v>8337</v>
      </c>
      <c r="J8474" s="222"/>
      <c r="K8474" s="3"/>
      <c r="L8474" s="3"/>
      <c r="M8474" s="3"/>
      <c r="N8474" s="228"/>
      <c r="O8474" s="229"/>
      <c r="P8474" s="230"/>
      <c r="Q8474" s="230"/>
      <c r="R8474" s="230"/>
      <c r="S8474" s="231"/>
      <c r="T8474" s="231"/>
      <c r="U8474" s="229"/>
      <c r="V8474" s="232"/>
      <c r="W8474" s="229"/>
      <c r="X8474" s="229"/>
      <c r="Y8474" s="229"/>
      <c r="Z8474" s="233"/>
      <c r="AA8474" s="229"/>
      <c r="AB8474" s="234"/>
      <c r="AC8474" s="234"/>
      <c r="AD8474" s="234"/>
      <c r="AE8474" s="234"/>
      <c r="AF8474" s="234"/>
      <c r="AG8474" s="234"/>
      <c r="AH8474" s="234"/>
      <c r="AI8474" s="245"/>
      <c r="AJ8474" s="273" t="s">
        <v>8396</v>
      </c>
      <c r="AK8474" s="229"/>
      <c r="AL8474" s="229"/>
      <c r="AM8474" s="229"/>
      <c r="AN8474" s="229"/>
      <c r="AO8474" s="229"/>
      <c r="AP8474" s="229"/>
      <c r="AQ8474" s="229"/>
      <c r="AR8474" s="229"/>
      <c r="AS8474" s="229"/>
      <c r="AT8474" s="229"/>
      <c r="AU8474" s="229"/>
      <c r="AV8474" s="229"/>
      <c r="AW8474" s="229"/>
      <c r="AX8474" s="229"/>
      <c r="AY8474" s="229"/>
      <c r="AZ8474" s="229"/>
    </row>
    <row r="8475" ht="15.0" customHeight="1">
      <c r="A8475" s="229"/>
      <c r="B8475" s="277" t="s">
        <v>8397</v>
      </c>
      <c r="C8475" s="269"/>
      <c r="D8475" s="275"/>
      <c r="E8475" s="269"/>
      <c r="F8475" s="278"/>
      <c r="G8475" s="33"/>
      <c r="I8475" s="243" t="s">
        <v>8337</v>
      </c>
      <c r="J8475" s="222"/>
      <c r="K8475" s="3"/>
      <c r="L8475" s="3"/>
      <c r="M8475" s="3"/>
      <c r="N8475" s="228"/>
      <c r="O8475" s="229"/>
      <c r="P8475" s="230"/>
      <c r="Q8475" s="230"/>
      <c r="R8475" s="230"/>
      <c r="S8475" s="231"/>
      <c r="T8475" s="231"/>
      <c r="U8475" s="229"/>
      <c r="V8475" s="232"/>
      <c r="W8475" s="229"/>
      <c r="X8475" s="229"/>
      <c r="Y8475" s="229"/>
      <c r="Z8475" s="233"/>
      <c r="AA8475" s="229"/>
      <c r="AB8475" s="234"/>
      <c r="AC8475" s="234"/>
      <c r="AD8475" s="234"/>
      <c r="AE8475" s="234"/>
      <c r="AF8475" s="234"/>
      <c r="AG8475" s="234"/>
      <c r="AH8475" s="234"/>
      <c r="AI8475" s="229"/>
      <c r="AJ8475" s="273" t="s">
        <v>8396</v>
      </c>
      <c r="AK8475" s="229"/>
      <c r="AL8475" s="229"/>
      <c r="AM8475" s="229"/>
      <c r="AN8475" s="229"/>
      <c r="AO8475" s="229"/>
      <c r="AP8475" s="229"/>
      <c r="AQ8475" s="229"/>
      <c r="AR8475" s="229"/>
      <c r="AS8475" s="229"/>
      <c r="AT8475" s="229"/>
      <c r="AU8475" s="229"/>
      <c r="AV8475" s="229"/>
      <c r="AW8475" s="229"/>
      <c r="AX8475" s="229"/>
      <c r="AY8475" s="229"/>
      <c r="AZ8475" s="229"/>
    </row>
    <row r="8476" ht="24.75" customHeight="1">
      <c r="A8476" s="229"/>
      <c r="B8476" s="225" t="s">
        <v>8398</v>
      </c>
      <c r="C8476" s="3"/>
      <c r="D8476" s="222"/>
      <c r="E8476" s="229"/>
      <c r="F8476" s="3"/>
      <c r="G8476" s="222"/>
      <c r="I8476" s="3"/>
      <c r="J8476" s="222"/>
      <c r="K8476" s="173"/>
      <c r="L8476" s="3"/>
      <c r="M8476" s="3"/>
      <c r="N8476" s="228"/>
      <c r="O8476" s="229"/>
      <c r="P8476" s="230"/>
      <c r="Q8476" s="230"/>
      <c r="R8476" s="230"/>
      <c r="S8476" s="231"/>
      <c r="T8476" s="231"/>
      <c r="U8476" s="229"/>
      <c r="V8476" s="232"/>
      <c r="W8476" s="229"/>
      <c r="X8476" s="229"/>
      <c r="Y8476" s="229"/>
      <c r="Z8476" s="233"/>
      <c r="AA8476" s="229"/>
      <c r="AB8476" s="234"/>
      <c r="AC8476" s="234"/>
      <c r="AD8476" s="234"/>
      <c r="AE8476" s="234"/>
      <c r="AF8476" s="234"/>
      <c r="AG8476" s="234"/>
      <c r="AH8476" s="234"/>
      <c r="AI8476" s="229"/>
      <c r="AJ8476" s="273"/>
      <c r="AK8476" s="229"/>
      <c r="AL8476" s="229"/>
      <c r="AM8476" s="229"/>
      <c r="AN8476" s="229"/>
      <c r="AO8476" s="229"/>
      <c r="AP8476" s="229"/>
      <c r="AQ8476" s="229"/>
      <c r="AR8476" s="229"/>
      <c r="AS8476" s="229"/>
      <c r="AT8476" s="229"/>
      <c r="AU8476" s="229"/>
      <c r="AV8476" s="229"/>
      <c r="AW8476" s="229"/>
      <c r="AX8476" s="229"/>
      <c r="AY8476" s="229"/>
      <c r="AZ8476" s="229"/>
    </row>
    <row r="8477" ht="15.0" customHeight="1">
      <c r="A8477" s="229"/>
      <c r="B8477" s="253" t="s">
        <v>8399</v>
      </c>
      <c r="C8477" s="241"/>
      <c r="D8477" s="279"/>
      <c r="E8477" s="241"/>
      <c r="F8477" s="242"/>
      <c r="G8477" s="33"/>
      <c r="I8477" s="243" t="s">
        <v>8337</v>
      </c>
      <c r="J8477" s="222"/>
      <c r="K8477" s="3"/>
      <c r="L8477" s="3"/>
      <c r="M8477" s="3"/>
      <c r="N8477" s="228"/>
      <c r="O8477" s="229"/>
      <c r="P8477" s="230"/>
      <c r="Q8477" s="230"/>
      <c r="R8477" s="230"/>
      <c r="S8477" s="231"/>
      <c r="T8477" s="231"/>
      <c r="U8477" s="229"/>
      <c r="V8477" s="232"/>
      <c r="W8477" s="229"/>
      <c r="X8477" s="229"/>
      <c r="Y8477" s="229"/>
      <c r="Z8477" s="233"/>
      <c r="AA8477" s="229"/>
      <c r="AB8477" s="234"/>
      <c r="AC8477" s="234"/>
      <c r="AD8477" s="234"/>
      <c r="AE8477" s="234"/>
      <c r="AF8477" s="234"/>
      <c r="AG8477" s="234"/>
      <c r="AH8477" s="234"/>
      <c r="AI8477" s="229"/>
      <c r="AJ8477" s="273"/>
      <c r="AK8477" s="229"/>
      <c r="AL8477" s="229"/>
      <c r="AM8477" s="229"/>
      <c r="AN8477" s="229"/>
      <c r="AO8477" s="229"/>
      <c r="AP8477" s="229"/>
      <c r="AQ8477" s="229"/>
      <c r="AR8477" s="229"/>
      <c r="AS8477" s="229"/>
      <c r="AT8477" s="229"/>
      <c r="AU8477" s="229"/>
      <c r="AV8477" s="229"/>
      <c r="AW8477" s="229"/>
      <c r="AX8477" s="229"/>
      <c r="AY8477" s="229"/>
      <c r="AZ8477" s="229"/>
    </row>
    <row r="8478" ht="24.75" customHeight="1">
      <c r="A8478" s="229"/>
      <c r="B8478" s="225" t="s">
        <v>8400</v>
      </c>
      <c r="C8478" s="3"/>
      <c r="D8478" s="222"/>
      <c r="E8478" s="229"/>
      <c r="F8478" s="3"/>
      <c r="G8478" s="222"/>
      <c r="I8478" s="3"/>
      <c r="J8478" s="222"/>
      <c r="K8478" s="173"/>
      <c r="L8478" s="3"/>
      <c r="M8478" s="3"/>
      <c r="N8478" s="228"/>
      <c r="O8478" s="229"/>
      <c r="P8478" s="230"/>
      <c r="Q8478" s="230"/>
      <c r="R8478" s="230"/>
      <c r="S8478" s="231"/>
      <c r="T8478" s="231"/>
      <c r="U8478" s="229"/>
      <c r="V8478" s="232"/>
      <c r="W8478" s="229"/>
      <c r="X8478" s="229"/>
      <c r="Y8478" s="229"/>
      <c r="Z8478" s="233"/>
      <c r="AA8478" s="229"/>
      <c r="AB8478" s="234"/>
      <c r="AC8478" s="234"/>
      <c r="AD8478" s="234"/>
      <c r="AE8478" s="234"/>
      <c r="AF8478" s="234"/>
      <c r="AG8478" s="234"/>
      <c r="AH8478" s="234"/>
      <c r="AI8478" s="229"/>
      <c r="AJ8478" s="273"/>
      <c r="AK8478" s="229"/>
      <c r="AL8478" s="229"/>
      <c r="AM8478" s="229"/>
      <c r="AN8478" s="229"/>
      <c r="AO8478" s="229"/>
      <c r="AP8478" s="229"/>
      <c r="AQ8478" s="229"/>
      <c r="AR8478" s="229"/>
      <c r="AS8478" s="229"/>
      <c r="AT8478" s="229"/>
      <c r="AU8478" s="229"/>
      <c r="AV8478" s="229"/>
      <c r="AW8478" s="229"/>
      <c r="AX8478" s="229"/>
      <c r="AY8478" s="229"/>
      <c r="AZ8478" s="229"/>
    </row>
    <row r="8479" ht="15.0" customHeight="1">
      <c r="A8479" s="229"/>
      <c r="B8479" s="272" t="s">
        <v>8401</v>
      </c>
      <c r="C8479" s="257"/>
      <c r="D8479" s="274"/>
      <c r="E8479" s="257"/>
      <c r="F8479" s="280" t="s">
        <v>8371</v>
      </c>
      <c r="G8479" s="33"/>
      <c r="I8479" s="243" t="s">
        <v>8372</v>
      </c>
      <c r="J8479" s="222"/>
      <c r="K8479" s="3"/>
      <c r="L8479" s="3"/>
      <c r="M8479" s="3"/>
      <c r="N8479" s="228"/>
      <c r="O8479" s="229"/>
      <c r="P8479" s="230"/>
      <c r="Q8479" s="230"/>
      <c r="R8479" s="230"/>
      <c r="S8479" s="231"/>
      <c r="T8479" s="231"/>
      <c r="U8479" s="229"/>
      <c r="V8479" s="232"/>
      <c r="W8479" s="229"/>
      <c r="X8479" s="229"/>
      <c r="Y8479" s="229"/>
      <c r="Z8479" s="233"/>
      <c r="AA8479" s="229"/>
      <c r="AB8479" s="234"/>
      <c r="AC8479" s="234"/>
      <c r="AD8479" s="234"/>
      <c r="AE8479" s="234"/>
      <c r="AF8479" s="234"/>
      <c r="AG8479" s="234"/>
      <c r="AH8479" s="234"/>
      <c r="AI8479" s="229"/>
      <c r="AJ8479" s="273"/>
      <c r="AK8479" s="229"/>
      <c r="AL8479" s="229"/>
      <c r="AM8479" s="229"/>
      <c r="AN8479" s="229"/>
      <c r="AO8479" s="229"/>
      <c r="AP8479" s="229"/>
      <c r="AQ8479" s="229"/>
      <c r="AR8479" s="229"/>
      <c r="AS8479" s="229"/>
      <c r="AT8479" s="229"/>
      <c r="AU8479" s="229"/>
      <c r="AV8479" s="229"/>
      <c r="AW8479" s="229"/>
      <c r="AX8479" s="229"/>
      <c r="AY8479" s="229"/>
      <c r="AZ8479" s="229"/>
    </row>
    <row r="8480" ht="15.0" customHeight="1">
      <c r="A8480" s="229"/>
      <c r="B8480" s="272" t="s">
        <v>8402</v>
      </c>
      <c r="C8480" s="257"/>
      <c r="D8480" s="274"/>
      <c r="E8480" s="257"/>
      <c r="F8480" s="259" t="s">
        <v>8336</v>
      </c>
      <c r="G8480" s="33"/>
      <c r="I8480" s="243" t="s">
        <v>8337</v>
      </c>
      <c r="J8480" s="222"/>
      <c r="K8480" s="3"/>
      <c r="L8480" s="3"/>
      <c r="M8480" s="3"/>
      <c r="N8480" s="228"/>
      <c r="O8480" s="229"/>
      <c r="P8480" s="230"/>
      <c r="Q8480" s="230"/>
      <c r="R8480" s="230"/>
      <c r="S8480" s="231"/>
      <c r="T8480" s="231"/>
      <c r="U8480" s="229"/>
      <c r="V8480" s="232"/>
      <c r="W8480" s="229"/>
      <c r="X8480" s="229"/>
      <c r="Y8480" s="229"/>
      <c r="Z8480" s="233"/>
      <c r="AA8480" s="229"/>
      <c r="AB8480" s="234"/>
      <c r="AC8480" s="234"/>
      <c r="AD8480" s="234"/>
      <c r="AE8480" s="234"/>
      <c r="AF8480" s="234"/>
      <c r="AG8480" s="234"/>
      <c r="AH8480" s="234"/>
      <c r="AI8480" s="229"/>
      <c r="AJ8480" s="273"/>
      <c r="AK8480" s="229"/>
      <c r="AL8480" s="229"/>
      <c r="AM8480" s="229"/>
      <c r="AN8480" s="229"/>
      <c r="AO8480" s="229"/>
      <c r="AP8480" s="229"/>
      <c r="AQ8480" s="229"/>
      <c r="AR8480" s="229"/>
      <c r="AS8480" s="229"/>
      <c r="AT8480" s="229"/>
      <c r="AU8480" s="229"/>
      <c r="AV8480" s="229"/>
      <c r="AW8480" s="229"/>
      <c r="AX8480" s="229"/>
      <c r="AY8480" s="229"/>
      <c r="AZ8480" s="229"/>
    </row>
    <row r="8481" ht="15.0" customHeight="1">
      <c r="A8481" s="229"/>
      <c r="B8481" s="277" t="s">
        <v>8403</v>
      </c>
      <c r="C8481" s="284"/>
      <c r="D8481" s="284"/>
      <c r="E8481" s="284"/>
      <c r="F8481" s="280" t="s">
        <v>8404</v>
      </c>
      <c r="G8481" s="263"/>
      <c r="I8481" s="243" t="s">
        <v>8337</v>
      </c>
      <c r="J8481" s="222"/>
      <c r="K8481" s="3"/>
      <c r="L8481" s="3"/>
      <c r="M8481" s="3"/>
      <c r="N8481" s="228"/>
      <c r="O8481" s="229"/>
      <c r="P8481" s="230"/>
      <c r="Q8481" s="230"/>
      <c r="R8481" s="230"/>
      <c r="S8481" s="231"/>
      <c r="T8481" s="231"/>
      <c r="U8481" s="229"/>
      <c r="V8481" s="232"/>
      <c r="W8481" s="229"/>
      <c r="X8481" s="229"/>
      <c r="Y8481" s="229"/>
      <c r="Z8481" s="233"/>
      <c r="AA8481" s="229"/>
      <c r="AB8481" s="234"/>
      <c r="AC8481" s="234"/>
      <c r="AD8481" s="234"/>
      <c r="AE8481" s="234"/>
      <c r="AF8481" s="234"/>
      <c r="AG8481" s="234"/>
      <c r="AH8481" s="234"/>
      <c r="AI8481" s="229"/>
      <c r="AJ8481" s="273"/>
      <c r="AK8481" s="229"/>
      <c r="AL8481" s="229"/>
      <c r="AM8481" s="229"/>
      <c r="AN8481" s="229"/>
      <c r="AO8481" s="229"/>
      <c r="AP8481" s="229"/>
      <c r="AQ8481" s="229"/>
      <c r="AR8481" s="229"/>
      <c r="AS8481" s="229"/>
      <c r="AT8481" s="229"/>
      <c r="AU8481" s="229"/>
      <c r="AV8481" s="229"/>
      <c r="AW8481" s="229"/>
      <c r="AX8481" s="229"/>
      <c r="AY8481" s="229"/>
      <c r="AZ8481" s="229"/>
    </row>
    <row r="8482" ht="15.0" customHeight="1">
      <c r="A8482" s="229"/>
      <c r="B8482" s="260" t="s">
        <v>8405</v>
      </c>
      <c r="C8482" s="33"/>
      <c r="D8482" s="6"/>
      <c r="E8482" s="33"/>
      <c r="F8482" s="280" t="s">
        <v>8371</v>
      </c>
      <c r="G8482" s="33"/>
      <c r="I8482" s="243" t="s">
        <v>8337</v>
      </c>
      <c r="J8482" s="222"/>
      <c r="K8482" s="3"/>
      <c r="L8482" s="3"/>
      <c r="M8482" s="3"/>
      <c r="N8482" s="228"/>
      <c r="O8482" s="229"/>
      <c r="P8482" s="230"/>
      <c r="Q8482" s="230"/>
      <c r="R8482" s="230"/>
      <c r="S8482" s="231"/>
      <c r="T8482" s="231"/>
      <c r="U8482" s="229"/>
      <c r="V8482" s="232"/>
      <c r="W8482" s="229"/>
      <c r="X8482" s="229"/>
      <c r="Y8482" s="229"/>
      <c r="Z8482" s="233"/>
      <c r="AA8482" s="229"/>
      <c r="AB8482" s="234"/>
      <c r="AC8482" s="234"/>
      <c r="AD8482" s="234"/>
      <c r="AE8482" s="234"/>
      <c r="AF8482" s="234"/>
      <c r="AG8482" s="234"/>
      <c r="AH8482" s="234"/>
      <c r="AI8482" s="229"/>
      <c r="AJ8482" s="273"/>
      <c r="AK8482" s="229"/>
      <c r="AL8482" s="229"/>
      <c r="AM8482" s="229"/>
      <c r="AN8482" s="229"/>
      <c r="AO8482" s="229"/>
      <c r="AP8482" s="229"/>
      <c r="AQ8482" s="229"/>
      <c r="AR8482" s="229"/>
      <c r="AS8482" s="229"/>
      <c r="AT8482" s="229"/>
      <c r="AU8482" s="229"/>
      <c r="AV8482" s="229"/>
      <c r="AW8482" s="229"/>
      <c r="AX8482" s="229"/>
      <c r="AY8482" s="229"/>
      <c r="AZ8482" s="229"/>
    </row>
    <row r="8483" ht="24.75" customHeight="1">
      <c r="A8483" s="229"/>
      <c r="B8483" s="225" t="s">
        <v>8406</v>
      </c>
      <c r="C8483" s="3"/>
      <c r="D8483" s="222"/>
      <c r="E8483" s="229"/>
      <c r="F8483" s="3"/>
      <c r="G8483" s="222"/>
      <c r="I8483" s="3"/>
      <c r="J8483" s="222"/>
      <c r="K8483" s="173"/>
      <c r="L8483" s="3"/>
      <c r="M8483" s="3"/>
      <c r="N8483" s="228"/>
      <c r="O8483" s="229"/>
      <c r="P8483" s="230"/>
      <c r="Q8483" s="230"/>
      <c r="R8483" s="230"/>
      <c r="S8483" s="231"/>
      <c r="T8483" s="231"/>
      <c r="U8483" s="229"/>
      <c r="V8483" s="232"/>
      <c r="W8483" s="229"/>
      <c r="X8483" s="229"/>
      <c r="Y8483" s="229"/>
      <c r="Z8483" s="233"/>
      <c r="AA8483" s="229"/>
      <c r="AB8483" s="234"/>
      <c r="AC8483" s="234"/>
      <c r="AD8483" s="234"/>
      <c r="AE8483" s="234"/>
      <c r="AF8483" s="234"/>
      <c r="AG8483" s="234"/>
      <c r="AH8483" s="234"/>
      <c r="AI8483" s="229"/>
      <c r="AJ8483" s="281" t="s">
        <v>8342</v>
      </c>
      <c r="AK8483" s="229"/>
      <c r="AL8483" s="229"/>
      <c r="AM8483" s="229"/>
      <c r="AN8483" s="229"/>
      <c r="AO8483" s="229"/>
      <c r="AP8483" s="229"/>
      <c r="AQ8483" s="229"/>
      <c r="AR8483" s="229"/>
      <c r="AS8483" s="229"/>
      <c r="AT8483" s="229"/>
      <c r="AU8483" s="229"/>
      <c r="AV8483" s="229"/>
      <c r="AW8483" s="229"/>
      <c r="AX8483" s="229"/>
      <c r="AY8483" s="229"/>
      <c r="AZ8483" s="229"/>
    </row>
    <row r="8484" ht="15.0" customHeight="1">
      <c r="A8484" s="229"/>
      <c r="B8484" s="256" t="s">
        <v>8407</v>
      </c>
      <c r="C8484" s="257"/>
      <c r="D8484" s="274"/>
      <c r="E8484" s="257"/>
      <c r="F8484" s="259" t="s">
        <v>8336</v>
      </c>
      <c r="G8484" s="33"/>
      <c r="I8484" s="243" t="s">
        <v>8337</v>
      </c>
      <c r="J8484" s="222"/>
      <c r="K8484" s="3"/>
      <c r="L8484" s="3"/>
      <c r="M8484" s="3"/>
      <c r="N8484" s="228"/>
      <c r="O8484" s="229"/>
      <c r="P8484" s="230"/>
      <c r="Q8484" s="230"/>
      <c r="R8484" s="230"/>
      <c r="S8484" s="231"/>
      <c r="T8484" s="231"/>
      <c r="U8484" s="229"/>
      <c r="V8484" s="232"/>
      <c r="W8484" s="229"/>
      <c r="X8484" s="229"/>
      <c r="Y8484" s="229"/>
      <c r="Z8484" s="233"/>
      <c r="AA8484" s="229"/>
      <c r="AB8484" s="234"/>
      <c r="AC8484" s="234"/>
      <c r="AD8484" s="234"/>
      <c r="AE8484" s="234"/>
      <c r="AF8484" s="234"/>
      <c r="AG8484" s="234"/>
      <c r="AH8484" s="234"/>
      <c r="AI8484" s="229"/>
      <c r="AJ8484" s="273" t="s">
        <v>8408</v>
      </c>
      <c r="AK8484" s="229"/>
      <c r="AL8484" s="229"/>
      <c r="AM8484" s="229"/>
      <c r="AN8484" s="229"/>
      <c r="AO8484" s="229"/>
      <c r="AP8484" s="229"/>
      <c r="AQ8484" s="229"/>
      <c r="AR8484" s="229"/>
      <c r="AS8484" s="229"/>
      <c r="AT8484" s="229"/>
      <c r="AU8484" s="229"/>
      <c r="AV8484" s="229"/>
      <c r="AW8484" s="229"/>
      <c r="AX8484" s="229"/>
      <c r="AY8484" s="229"/>
      <c r="AZ8484" s="229"/>
    </row>
    <row r="8485" ht="15.0" customHeight="1">
      <c r="A8485" s="229"/>
      <c r="B8485" s="260" t="s">
        <v>8409</v>
      </c>
      <c r="C8485" s="33"/>
      <c r="D8485" s="6"/>
      <c r="E8485" s="33"/>
      <c r="F8485" s="259" t="s">
        <v>8336</v>
      </c>
      <c r="G8485" s="33"/>
      <c r="I8485" s="243" t="s">
        <v>8337</v>
      </c>
      <c r="J8485" s="222"/>
      <c r="K8485" s="3"/>
      <c r="L8485" s="3"/>
      <c r="M8485" s="3"/>
      <c r="N8485" s="228"/>
      <c r="O8485" s="229"/>
      <c r="P8485" s="230"/>
      <c r="Q8485" s="230"/>
      <c r="R8485" s="230"/>
      <c r="S8485" s="231"/>
      <c r="T8485" s="231"/>
      <c r="U8485" s="229"/>
      <c r="V8485" s="232"/>
      <c r="W8485" s="229"/>
      <c r="X8485" s="229"/>
      <c r="Y8485" s="229"/>
      <c r="Z8485" s="233"/>
      <c r="AA8485" s="229"/>
      <c r="AB8485" s="234"/>
      <c r="AC8485" s="234"/>
      <c r="AD8485" s="234"/>
      <c r="AE8485" s="234"/>
      <c r="AF8485" s="234"/>
      <c r="AG8485" s="234"/>
      <c r="AH8485" s="234"/>
      <c r="AI8485" s="229"/>
      <c r="AJ8485" s="273" t="s">
        <v>8410</v>
      </c>
      <c r="AK8485" s="229"/>
      <c r="AL8485" s="229"/>
      <c r="AM8485" s="229"/>
      <c r="AN8485" s="229"/>
      <c r="AO8485" s="229"/>
      <c r="AP8485" s="229"/>
      <c r="AQ8485" s="229"/>
      <c r="AR8485" s="229"/>
      <c r="AS8485" s="229"/>
      <c r="AT8485" s="229"/>
      <c r="AU8485" s="229"/>
      <c r="AV8485" s="229"/>
      <c r="AW8485" s="229"/>
      <c r="AX8485" s="229"/>
      <c r="AY8485" s="229"/>
      <c r="AZ8485" s="229"/>
    </row>
    <row r="8486" ht="15.0" customHeight="1">
      <c r="A8486" s="229"/>
      <c r="B8486" s="260" t="s">
        <v>8411</v>
      </c>
      <c r="C8486" s="33"/>
      <c r="D8486" s="6"/>
      <c r="E8486" s="33"/>
      <c r="F8486" s="259" t="s">
        <v>8336</v>
      </c>
      <c r="G8486" s="33"/>
      <c r="I8486" s="243" t="s">
        <v>8337</v>
      </c>
      <c r="J8486" s="222"/>
      <c r="K8486" s="3"/>
      <c r="L8486" s="3"/>
      <c r="M8486" s="3"/>
      <c r="N8486" s="228"/>
      <c r="O8486" s="229"/>
      <c r="P8486" s="230"/>
      <c r="Q8486" s="230"/>
      <c r="R8486" s="230"/>
      <c r="S8486" s="231"/>
      <c r="T8486" s="231"/>
      <c r="U8486" s="229"/>
      <c r="V8486" s="232"/>
      <c r="W8486" s="229"/>
      <c r="X8486" s="229"/>
      <c r="Y8486" s="229"/>
      <c r="Z8486" s="233"/>
      <c r="AA8486" s="229"/>
      <c r="AB8486" s="234"/>
      <c r="AC8486" s="234"/>
      <c r="AD8486" s="234"/>
      <c r="AE8486" s="234"/>
      <c r="AF8486" s="234"/>
      <c r="AG8486" s="234"/>
      <c r="AH8486" s="234"/>
      <c r="AI8486" s="229"/>
      <c r="AJ8486" s="273" t="s">
        <v>8410</v>
      </c>
      <c r="AK8486" s="229"/>
      <c r="AL8486" s="229"/>
      <c r="AM8486" s="229"/>
      <c r="AN8486" s="229"/>
      <c r="AO8486" s="229"/>
      <c r="AP8486" s="229"/>
      <c r="AQ8486" s="229"/>
      <c r="AR8486" s="229"/>
      <c r="AS8486" s="229"/>
      <c r="AT8486" s="229"/>
      <c r="AU8486" s="229"/>
      <c r="AV8486" s="229"/>
      <c r="AW8486" s="229"/>
      <c r="AX8486" s="229"/>
      <c r="AY8486" s="229"/>
      <c r="AZ8486" s="229"/>
    </row>
    <row r="8487" ht="15.0" customHeight="1">
      <c r="A8487" s="229"/>
      <c r="B8487" s="260" t="s">
        <v>8412</v>
      </c>
      <c r="C8487" s="33"/>
      <c r="D8487" s="6"/>
      <c r="E8487" s="33"/>
      <c r="F8487" s="259" t="s">
        <v>8336</v>
      </c>
      <c r="G8487" s="33"/>
      <c r="I8487" s="243" t="s">
        <v>8337</v>
      </c>
      <c r="J8487" s="222"/>
      <c r="K8487" s="3"/>
      <c r="L8487" s="3"/>
      <c r="M8487" s="3"/>
      <c r="N8487" s="228"/>
      <c r="O8487" s="229"/>
      <c r="P8487" s="230"/>
      <c r="Q8487" s="230"/>
      <c r="R8487" s="230"/>
      <c r="S8487" s="231"/>
      <c r="T8487" s="231"/>
      <c r="U8487" s="229"/>
      <c r="V8487" s="232"/>
      <c r="W8487" s="229"/>
      <c r="X8487" s="229"/>
      <c r="Y8487" s="229"/>
      <c r="Z8487" s="233"/>
      <c r="AA8487" s="229"/>
      <c r="AB8487" s="234"/>
      <c r="AC8487" s="234"/>
      <c r="AD8487" s="234"/>
      <c r="AE8487" s="234"/>
      <c r="AF8487" s="234"/>
      <c r="AG8487" s="234"/>
      <c r="AH8487" s="234"/>
      <c r="AI8487" s="229"/>
      <c r="AJ8487" s="273"/>
      <c r="AK8487" s="229"/>
      <c r="AL8487" s="229"/>
      <c r="AM8487" s="229"/>
      <c r="AN8487" s="229"/>
      <c r="AO8487" s="229"/>
      <c r="AP8487" s="229"/>
      <c r="AQ8487" s="229"/>
      <c r="AR8487" s="229"/>
      <c r="AS8487" s="229"/>
      <c r="AT8487" s="229"/>
      <c r="AU8487" s="229"/>
      <c r="AV8487" s="229"/>
      <c r="AW8487" s="229"/>
      <c r="AX8487" s="229"/>
      <c r="AY8487" s="229"/>
      <c r="AZ8487" s="229"/>
    </row>
    <row r="8488" ht="15.0" customHeight="1">
      <c r="A8488" s="229"/>
      <c r="B8488" s="260" t="s">
        <v>8413</v>
      </c>
      <c r="C8488" s="33"/>
      <c r="D8488" s="6"/>
      <c r="E8488" s="33"/>
      <c r="F8488" s="259" t="s">
        <v>8336</v>
      </c>
      <c r="G8488" s="33"/>
      <c r="I8488" s="243" t="s">
        <v>8337</v>
      </c>
      <c r="J8488" s="222"/>
      <c r="K8488" s="3"/>
      <c r="L8488" s="3"/>
      <c r="M8488" s="3"/>
      <c r="N8488" s="228"/>
      <c r="O8488" s="229"/>
      <c r="P8488" s="230"/>
      <c r="Q8488" s="230"/>
      <c r="R8488" s="230"/>
      <c r="S8488" s="231"/>
      <c r="T8488" s="231"/>
      <c r="U8488" s="229"/>
      <c r="V8488" s="232"/>
      <c r="W8488" s="229"/>
      <c r="X8488" s="229"/>
      <c r="Y8488" s="229"/>
      <c r="Z8488" s="233"/>
      <c r="AA8488" s="229"/>
      <c r="AB8488" s="234"/>
      <c r="AC8488" s="234"/>
      <c r="AD8488" s="234"/>
      <c r="AE8488" s="234"/>
      <c r="AF8488" s="234"/>
      <c r="AG8488" s="234"/>
      <c r="AH8488" s="234"/>
      <c r="AI8488" s="229"/>
      <c r="AJ8488" s="273"/>
      <c r="AK8488" s="229"/>
      <c r="AL8488" s="229"/>
      <c r="AM8488" s="229"/>
      <c r="AN8488" s="229"/>
      <c r="AO8488" s="229"/>
      <c r="AP8488" s="229"/>
      <c r="AQ8488" s="229"/>
      <c r="AR8488" s="229"/>
      <c r="AS8488" s="229"/>
      <c r="AT8488" s="229"/>
      <c r="AU8488" s="229"/>
      <c r="AV8488" s="229"/>
      <c r="AW8488" s="229"/>
      <c r="AX8488" s="229"/>
      <c r="AY8488" s="229"/>
      <c r="AZ8488" s="229"/>
    </row>
    <row r="8489" ht="15.0" customHeight="1">
      <c r="A8489" s="229"/>
      <c r="B8489" s="260" t="s">
        <v>8414</v>
      </c>
      <c r="C8489" s="33"/>
      <c r="D8489" s="6"/>
      <c r="E8489" s="33"/>
      <c r="F8489" s="259" t="s">
        <v>8336</v>
      </c>
      <c r="G8489" s="33"/>
      <c r="I8489" s="243" t="s">
        <v>8337</v>
      </c>
      <c r="J8489" s="222"/>
      <c r="K8489" s="3"/>
      <c r="L8489" s="3"/>
      <c r="M8489" s="3"/>
      <c r="N8489" s="228"/>
      <c r="O8489" s="229"/>
      <c r="P8489" s="230"/>
      <c r="Q8489" s="230"/>
      <c r="R8489" s="230"/>
      <c r="S8489" s="231"/>
      <c r="T8489" s="231"/>
      <c r="U8489" s="229"/>
      <c r="V8489" s="232"/>
      <c r="W8489" s="229"/>
      <c r="X8489" s="229"/>
      <c r="Y8489" s="229"/>
      <c r="Z8489" s="233"/>
      <c r="AA8489" s="229"/>
      <c r="AB8489" s="234"/>
      <c r="AC8489" s="234"/>
      <c r="AD8489" s="234"/>
      <c r="AE8489" s="234"/>
      <c r="AF8489" s="234"/>
      <c r="AG8489" s="234"/>
      <c r="AH8489" s="234"/>
      <c r="AI8489" s="229"/>
      <c r="AJ8489" s="273"/>
      <c r="AK8489" s="229"/>
      <c r="AL8489" s="229"/>
      <c r="AM8489" s="229"/>
      <c r="AN8489" s="229"/>
      <c r="AO8489" s="229"/>
      <c r="AP8489" s="229"/>
      <c r="AQ8489" s="229"/>
      <c r="AR8489" s="229"/>
      <c r="AS8489" s="229"/>
      <c r="AT8489" s="229"/>
      <c r="AU8489" s="229"/>
      <c r="AV8489" s="229"/>
      <c r="AW8489" s="229"/>
      <c r="AX8489" s="229"/>
      <c r="AY8489" s="229"/>
      <c r="AZ8489" s="229"/>
    </row>
    <row r="8490" ht="15.0" customHeight="1">
      <c r="A8490" s="245"/>
      <c r="B8490" s="277" t="s">
        <v>8415</v>
      </c>
      <c r="C8490" s="269"/>
      <c r="D8490" s="275"/>
      <c r="E8490" s="269"/>
      <c r="F8490" s="280" t="s">
        <v>8371</v>
      </c>
      <c r="G8490" s="33"/>
      <c r="I8490" s="243" t="s">
        <v>8337</v>
      </c>
      <c r="J8490" s="222"/>
      <c r="K8490" s="3"/>
      <c r="L8490" s="3"/>
      <c r="M8490" s="3"/>
      <c r="N8490" s="244"/>
      <c r="O8490" s="245"/>
      <c r="P8490" s="246"/>
      <c r="Q8490" s="246"/>
      <c r="R8490" s="246"/>
      <c r="S8490" s="247"/>
      <c r="T8490" s="247"/>
      <c r="U8490" s="245"/>
      <c r="V8490" s="248"/>
      <c r="W8490" s="245"/>
      <c r="X8490" s="245"/>
      <c r="Y8490" s="245"/>
      <c r="Z8490" s="249"/>
      <c r="AA8490" s="245"/>
      <c r="AB8490" s="250"/>
      <c r="AC8490" s="250"/>
      <c r="AD8490" s="250"/>
      <c r="AE8490" s="250"/>
      <c r="AF8490" s="250"/>
      <c r="AG8490" s="250"/>
      <c r="AH8490" s="250"/>
      <c r="AI8490" s="245"/>
      <c r="AJ8490" s="273"/>
      <c r="AK8490" s="245"/>
      <c r="AL8490" s="245"/>
      <c r="AM8490" s="245"/>
      <c r="AN8490" s="245"/>
      <c r="AO8490" s="245"/>
      <c r="AP8490" s="245"/>
      <c r="AQ8490" s="245"/>
      <c r="AR8490" s="245"/>
      <c r="AS8490" s="245"/>
      <c r="AT8490" s="245"/>
      <c r="AU8490" s="245"/>
      <c r="AV8490" s="245"/>
      <c r="AW8490" s="245"/>
      <c r="AX8490" s="245"/>
      <c r="AY8490" s="245"/>
      <c r="AZ8490" s="245"/>
    </row>
    <row r="8491" ht="24.75" customHeight="1">
      <c r="A8491" s="229"/>
      <c r="B8491" s="225" t="s">
        <v>8416</v>
      </c>
      <c r="C8491" s="3"/>
      <c r="D8491" s="222"/>
      <c r="E8491" s="229"/>
      <c r="F8491" s="3"/>
      <c r="G8491" s="222"/>
      <c r="I8491" s="3"/>
      <c r="J8491" s="222"/>
      <c r="K8491" s="173"/>
      <c r="L8491" s="3"/>
      <c r="M8491" s="3"/>
      <c r="N8491" s="228"/>
      <c r="O8491" s="229"/>
      <c r="P8491" s="230"/>
      <c r="Q8491" s="230"/>
      <c r="R8491" s="230"/>
      <c r="S8491" s="231"/>
      <c r="T8491" s="231"/>
      <c r="U8491" s="229"/>
      <c r="V8491" s="232"/>
      <c r="W8491" s="229"/>
      <c r="X8491" s="229"/>
      <c r="Y8491" s="229"/>
      <c r="Z8491" s="233"/>
      <c r="AA8491" s="229"/>
      <c r="AB8491" s="234"/>
      <c r="AC8491" s="234"/>
      <c r="AD8491" s="234"/>
      <c r="AE8491" s="234"/>
      <c r="AF8491" s="234"/>
      <c r="AG8491" s="234"/>
      <c r="AH8491" s="234"/>
      <c r="AI8491" s="229"/>
      <c r="AJ8491" s="281"/>
      <c r="AK8491" s="229"/>
      <c r="AL8491" s="229"/>
      <c r="AM8491" s="229"/>
      <c r="AN8491" s="229"/>
      <c r="AO8491" s="229"/>
      <c r="AP8491" s="229"/>
      <c r="AQ8491" s="229"/>
      <c r="AR8491" s="229"/>
      <c r="AS8491" s="229"/>
      <c r="AT8491" s="229"/>
      <c r="AU8491" s="229"/>
      <c r="AV8491" s="229"/>
      <c r="AW8491" s="229"/>
      <c r="AX8491" s="229"/>
      <c r="AY8491" s="229"/>
      <c r="AZ8491" s="229"/>
    </row>
    <row r="8492" ht="15.0" customHeight="1">
      <c r="A8492" s="229"/>
      <c r="B8492" s="239" t="s">
        <v>8417</v>
      </c>
      <c r="C8492" s="285"/>
      <c r="D8492" s="286"/>
      <c r="E8492" s="285"/>
      <c r="F8492" s="280" t="s">
        <v>8371</v>
      </c>
      <c r="G8492" s="263"/>
      <c r="I8492" s="243" t="s">
        <v>8372</v>
      </c>
      <c r="J8492" s="222"/>
      <c r="K8492" s="3"/>
      <c r="L8492" s="3"/>
      <c r="M8492" s="3"/>
      <c r="N8492" s="228"/>
      <c r="O8492" s="229"/>
      <c r="P8492" s="230"/>
      <c r="Q8492" s="230"/>
      <c r="R8492" s="230"/>
      <c r="S8492" s="231"/>
      <c r="T8492" s="231"/>
      <c r="U8492" s="229"/>
      <c r="V8492" s="232"/>
      <c r="W8492" s="229"/>
      <c r="X8492" s="229"/>
      <c r="Y8492" s="229"/>
      <c r="Z8492" s="233"/>
      <c r="AA8492" s="229"/>
      <c r="AB8492" s="234"/>
      <c r="AC8492" s="234"/>
      <c r="AD8492" s="234"/>
      <c r="AE8492" s="234"/>
      <c r="AF8492" s="234"/>
      <c r="AG8492" s="234"/>
      <c r="AH8492" s="234"/>
      <c r="AI8492" s="229"/>
      <c r="AJ8492" s="273"/>
      <c r="AK8492" s="229"/>
      <c r="AL8492" s="229"/>
      <c r="AM8492" s="229"/>
      <c r="AN8492" s="229"/>
      <c r="AO8492" s="229"/>
      <c r="AP8492" s="229"/>
      <c r="AQ8492" s="229"/>
      <c r="AR8492" s="229"/>
      <c r="AS8492" s="229"/>
      <c r="AT8492" s="229"/>
      <c r="AU8492" s="229"/>
      <c r="AV8492" s="229"/>
      <c r="AW8492" s="229"/>
      <c r="AX8492" s="229"/>
      <c r="AY8492" s="229"/>
      <c r="AZ8492" s="229"/>
    </row>
    <row r="8493" ht="15.0" customHeight="1">
      <c r="A8493" s="229"/>
      <c r="B8493" s="239" t="s">
        <v>8417</v>
      </c>
      <c r="C8493" s="285"/>
      <c r="D8493" s="286"/>
      <c r="E8493" s="285"/>
      <c r="F8493" s="280" t="s">
        <v>8371</v>
      </c>
      <c r="G8493" s="263"/>
      <c r="I8493" s="243" t="s">
        <v>8372</v>
      </c>
      <c r="J8493" s="222"/>
      <c r="K8493" s="3"/>
      <c r="L8493" s="3"/>
      <c r="M8493" s="3"/>
      <c r="N8493" s="228"/>
      <c r="O8493" s="229"/>
      <c r="P8493" s="230"/>
      <c r="Q8493" s="230"/>
      <c r="R8493" s="230"/>
      <c r="S8493" s="231"/>
      <c r="T8493" s="231"/>
      <c r="U8493" s="229"/>
      <c r="V8493" s="232"/>
      <c r="W8493" s="229"/>
      <c r="X8493" s="229"/>
      <c r="Y8493" s="229"/>
      <c r="Z8493" s="233"/>
      <c r="AA8493" s="229"/>
      <c r="AB8493" s="234"/>
      <c r="AC8493" s="234"/>
      <c r="AD8493" s="234"/>
      <c r="AE8493" s="234"/>
      <c r="AF8493" s="234"/>
      <c r="AG8493" s="234"/>
      <c r="AH8493" s="234"/>
      <c r="AI8493" s="229"/>
      <c r="AJ8493" s="273"/>
      <c r="AK8493" s="229"/>
      <c r="AL8493" s="229"/>
      <c r="AM8493" s="229"/>
      <c r="AN8493" s="229"/>
      <c r="AO8493" s="229"/>
      <c r="AP8493" s="229"/>
      <c r="AQ8493" s="229"/>
      <c r="AR8493" s="229"/>
      <c r="AS8493" s="229"/>
      <c r="AT8493" s="229"/>
      <c r="AU8493" s="229"/>
      <c r="AV8493" s="229"/>
      <c r="AW8493" s="229"/>
      <c r="AX8493" s="229"/>
      <c r="AY8493" s="229"/>
      <c r="AZ8493" s="229"/>
    </row>
    <row r="8494" ht="24.75" customHeight="1">
      <c r="A8494" s="229"/>
      <c r="B8494" s="225" t="s">
        <v>8418</v>
      </c>
      <c r="C8494" s="3"/>
      <c r="D8494" s="222"/>
      <c r="E8494" s="229"/>
      <c r="F8494" s="3"/>
      <c r="G8494" s="222"/>
      <c r="I8494" s="3"/>
      <c r="J8494" s="222"/>
      <c r="K8494" s="173"/>
      <c r="L8494" s="3"/>
      <c r="M8494" s="3"/>
      <c r="N8494" s="228"/>
      <c r="O8494" s="229"/>
      <c r="P8494" s="230"/>
      <c r="Q8494" s="230"/>
      <c r="R8494" s="230"/>
      <c r="S8494" s="231"/>
      <c r="T8494" s="231"/>
      <c r="U8494" s="229"/>
      <c r="V8494" s="232"/>
      <c r="W8494" s="229"/>
      <c r="X8494" s="229"/>
      <c r="Y8494" s="229"/>
      <c r="Z8494" s="233"/>
      <c r="AA8494" s="229"/>
      <c r="AB8494" s="234"/>
      <c r="AC8494" s="234"/>
      <c r="AD8494" s="234"/>
      <c r="AE8494" s="234"/>
      <c r="AF8494" s="234"/>
      <c r="AG8494" s="234"/>
      <c r="AH8494" s="234"/>
      <c r="AI8494" s="229"/>
      <c r="AJ8494" s="281" t="s">
        <v>8342</v>
      </c>
      <c r="AK8494" s="229"/>
      <c r="AL8494" s="229"/>
      <c r="AM8494" s="229"/>
      <c r="AN8494" s="229"/>
      <c r="AO8494" s="229"/>
      <c r="AP8494" s="229"/>
      <c r="AQ8494" s="229"/>
      <c r="AR8494" s="229"/>
      <c r="AS8494" s="229"/>
      <c r="AT8494" s="229"/>
      <c r="AU8494" s="229"/>
      <c r="AV8494" s="229"/>
      <c r="AW8494" s="229"/>
      <c r="AX8494" s="229"/>
      <c r="AY8494" s="229"/>
      <c r="AZ8494" s="229"/>
    </row>
    <row r="8495" ht="15.0" customHeight="1">
      <c r="A8495" s="245"/>
      <c r="B8495" s="272" t="s">
        <v>8419</v>
      </c>
      <c r="C8495" s="257"/>
      <c r="D8495" s="257"/>
      <c r="E8495" s="257"/>
      <c r="F8495" s="259" t="s">
        <v>8336</v>
      </c>
      <c r="G8495" s="33"/>
      <c r="I8495" s="243" t="s">
        <v>8337</v>
      </c>
      <c r="K8495" s="3"/>
      <c r="L8495" s="222"/>
      <c r="M8495" s="222"/>
      <c r="N8495" s="244"/>
      <c r="O8495" s="245"/>
      <c r="P8495" s="246"/>
      <c r="Q8495" s="246"/>
      <c r="R8495" s="246"/>
      <c r="S8495" s="247"/>
      <c r="T8495" s="247"/>
      <c r="U8495" s="245"/>
      <c r="V8495" s="248"/>
      <c r="W8495" s="245"/>
      <c r="X8495" s="245"/>
      <c r="Y8495" s="245"/>
      <c r="Z8495" s="249"/>
      <c r="AA8495" s="245"/>
      <c r="AB8495" s="250"/>
      <c r="AC8495" s="250"/>
      <c r="AD8495" s="250"/>
      <c r="AE8495" s="250"/>
      <c r="AF8495" s="250"/>
      <c r="AG8495" s="250"/>
      <c r="AH8495" s="250"/>
      <c r="AI8495" s="245"/>
      <c r="AK8495" s="245"/>
      <c r="AL8495" s="245"/>
      <c r="AM8495" s="245"/>
      <c r="AN8495" s="245"/>
      <c r="AO8495" s="245"/>
      <c r="AP8495" s="245"/>
      <c r="AQ8495" s="245"/>
      <c r="AR8495" s="245"/>
      <c r="AS8495" s="245"/>
      <c r="AT8495" s="245"/>
      <c r="AU8495" s="245"/>
      <c r="AV8495" s="245"/>
      <c r="AW8495" s="245"/>
      <c r="AX8495" s="245"/>
      <c r="AY8495" s="245"/>
      <c r="AZ8495" s="245"/>
    </row>
    <row r="8496" ht="15.0" customHeight="1">
      <c r="A8496" s="245"/>
      <c r="B8496" s="262" t="s">
        <v>8420</v>
      </c>
      <c r="C8496" s="33"/>
      <c r="D8496" s="33"/>
      <c r="E8496" s="33"/>
      <c r="F8496" s="282" t="s">
        <v>8336</v>
      </c>
      <c r="G8496" s="33"/>
      <c r="I8496" s="243" t="s">
        <v>8337</v>
      </c>
      <c r="K8496" s="3"/>
      <c r="L8496" s="222"/>
      <c r="M8496" s="222"/>
      <c r="N8496" s="244"/>
      <c r="O8496" s="245"/>
      <c r="P8496" s="246"/>
      <c r="Q8496" s="246"/>
      <c r="R8496" s="246"/>
      <c r="S8496" s="247"/>
      <c r="T8496" s="247"/>
      <c r="U8496" s="245"/>
      <c r="V8496" s="248"/>
      <c r="W8496" s="245"/>
      <c r="X8496" s="245"/>
      <c r="Y8496" s="245"/>
      <c r="Z8496" s="249"/>
      <c r="AA8496" s="245"/>
      <c r="AB8496" s="250"/>
      <c r="AC8496" s="250"/>
      <c r="AD8496" s="250"/>
      <c r="AE8496" s="250"/>
      <c r="AF8496" s="250"/>
      <c r="AG8496" s="250"/>
      <c r="AH8496" s="250"/>
      <c r="AI8496" s="245"/>
      <c r="AK8496" s="245"/>
      <c r="AL8496" s="245"/>
      <c r="AM8496" s="245"/>
      <c r="AN8496" s="245"/>
      <c r="AO8496" s="245"/>
      <c r="AP8496" s="245"/>
      <c r="AQ8496" s="245"/>
      <c r="AR8496" s="245"/>
      <c r="AS8496" s="245"/>
      <c r="AT8496" s="245"/>
      <c r="AU8496" s="245"/>
      <c r="AV8496" s="245"/>
      <c r="AW8496" s="245"/>
      <c r="AX8496" s="245"/>
      <c r="AY8496" s="245"/>
      <c r="AZ8496" s="245"/>
    </row>
    <row r="8497" ht="15.0" customHeight="1">
      <c r="A8497" s="245"/>
      <c r="B8497" s="266" t="s">
        <v>8421</v>
      </c>
      <c r="C8497" s="269"/>
      <c r="D8497" s="269"/>
      <c r="E8497" s="269"/>
      <c r="F8497" s="282" t="s">
        <v>8336</v>
      </c>
      <c r="G8497" s="33"/>
      <c r="I8497" s="243" t="s">
        <v>8337</v>
      </c>
      <c r="K8497" s="3"/>
      <c r="L8497" s="222"/>
      <c r="M8497" s="222"/>
      <c r="N8497" s="244"/>
      <c r="O8497" s="245"/>
      <c r="P8497" s="246"/>
      <c r="Q8497" s="246"/>
      <c r="R8497" s="246"/>
      <c r="S8497" s="247"/>
      <c r="T8497" s="247"/>
      <c r="U8497" s="245"/>
      <c r="V8497" s="248"/>
      <c r="W8497" s="245"/>
      <c r="X8497" s="245"/>
      <c r="Y8497" s="245"/>
      <c r="Z8497" s="249"/>
      <c r="AA8497" s="245"/>
      <c r="AB8497" s="250"/>
      <c r="AC8497" s="250"/>
      <c r="AD8497" s="250"/>
      <c r="AE8497" s="250"/>
      <c r="AF8497" s="250"/>
      <c r="AG8497" s="250"/>
      <c r="AH8497" s="250"/>
      <c r="AI8497" s="245"/>
      <c r="AK8497" s="245"/>
      <c r="AL8497" s="245"/>
      <c r="AM8497" s="245"/>
      <c r="AN8497" s="245"/>
      <c r="AO8497" s="245"/>
      <c r="AP8497" s="245"/>
      <c r="AQ8497" s="245"/>
      <c r="AR8497" s="245"/>
      <c r="AS8497" s="245"/>
      <c r="AT8497" s="245"/>
      <c r="AU8497" s="245"/>
      <c r="AV8497" s="245"/>
      <c r="AW8497" s="245"/>
      <c r="AX8497" s="245"/>
      <c r="AY8497" s="245"/>
      <c r="AZ8497" s="245"/>
    </row>
    <row r="8498" ht="24.75" customHeight="1">
      <c r="A8498" s="229"/>
      <c r="B8498" s="225" t="s">
        <v>8422</v>
      </c>
      <c r="C8498" s="3"/>
      <c r="D8498" s="222"/>
      <c r="E8498" s="229"/>
      <c r="F8498" s="3"/>
      <c r="G8498" s="222"/>
      <c r="I8498" s="3"/>
      <c r="J8498" s="222"/>
      <c r="K8498" s="173"/>
      <c r="L8498" s="3"/>
      <c r="M8498" s="3"/>
      <c r="N8498" s="228"/>
      <c r="O8498" s="229"/>
      <c r="P8498" s="230"/>
      <c r="Q8498" s="230"/>
      <c r="R8498" s="230"/>
      <c r="S8498" s="231"/>
      <c r="T8498" s="231"/>
      <c r="U8498" s="229"/>
      <c r="V8498" s="232"/>
      <c r="W8498" s="229"/>
      <c r="X8498" s="229"/>
      <c r="Y8498" s="229"/>
      <c r="Z8498" s="233"/>
      <c r="AA8498" s="229"/>
      <c r="AB8498" s="234"/>
      <c r="AC8498" s="234"/>
      <c r="AD8498" s="234"/>
      <c r="AE8498" s="234"/>
      <c r="AF8498" s="234"/>
      <c r="AG8498" s="234"/>
      <c r="AH8498" s="234"/>
      <c r="AI8498" s="229"/>
      <c r="AJ8498" s="281" t="s">
        <v>8342</v>
      </c>
      <c r="AK8498" s="229"/>
      <c r="AL8498" s="229"/>
      <c r="AM8498" s="229"/>
      <c r="AN8498" s="229"/>
      <c r="AO8498" s="229"/>
      <c r="AP8498" s="229"/>
      <c r="AQ8498" s="229"/>
      <c r="AR8498" s="229"/>
      <c r="AS8498" s="229"/>
      <c r="AT8498" s="229"/>
      <c r="AU8498" s="229"/>
      <c r="AV8498" s="229"/>
      <c r="AW8498" s="229"/>
      <c r="AX8498" s="229"/>
      <c r="AY8498" s="229"/>
      <c r="AZ8498" s="229"/>
    </row>
    <row r="8499" ht="15.0" customHeight="1">
      <c r="A8499" s="229"/>
      <c r="B8499" s="260" t="s">
        <v>8423</v>
      </c>
      <c r="C8499" s="33"/>
      <c r="D8499" s="6"/>
      <c r="E8499" s="33"/>
      <c r="F8499" s="280" t="s">
        <v>8371</v>
      </c>
      <c r="G8499" s="33"/>
      <c r="I8499" s="243" t="s">
        <v>8337</v>
      </c>
      <c r="J8499" s="222"/>
      <c r="K8499" s="3"/>
      <c r="L8499" s="3"/>
      <c r="M8499" s="3"/>
      <c r="N8499" s="228"/>
      <c r="O8499" s="229"/>
      <c r="P8499" s="230"/>
      <c r="Q8499" s="230"/>
      <c r="R8499" s="230"/>
      <c r="S8499" s="231"/>
      <c r="T8499" s="231"/>
      <c r="U8499" s="229"/>
      <c r="V8499" s="232"/>
      <c r="W8499" s="229"/>
      <c r="X8499" s="229"/>
      <c r="Y8499" s="229"/>
      <c r="Z8499" s="233"/>
      <c r="AA8499" s="229"/>
      <c r="AB8499" s="234"/>
      <c r="AC8499" s="234"/>
      <c r="AD8499" s="234"/>
      <c r="AE8499" s="234"/>
      <c r="AF8499" s="234"/>
      <c r="AG8499" s="234"/>
      <c r="AH8499" s="234"/>
      <c r="AI8499" s="229"/>
      <c r="AJ8499" s="273"/>
      <c r="AK8499" s="229"/>
      <c r="AL8499" s="229"/>
      <c r="AM8499" s="229"/>
      <c r="AN8499" s="229"/>
      <c r="AO8499" s="229"/>
      <c r="AP8499" s="229"/>
      <c r="AQ8499" s="229"/>
      <c r="AR8499" s="229"/>
      <c r="AS8499" s="229"/>
      <c r="AT8499" s="229"/>
      <c r="AU8499" s="229"/>
      <c r="AV8499" s="229"/>
      <c r="AW8499" s="229"/>
      <c r="AX8499" s="229"/>
      <c r="AY8499" s="229"/>
      <c r="AZ8499" s="229"/>
    </row>
    <row r="8500" ht="15.0" customHeight="1">
      <c r="A8500" s="229"/>
      <c r="B8500" s="277" t="s">
        <v>8424</v>
      </c>
      <c r="C8500" s="269"/>
      <c r="D8500" s="275"/>
      <c r="E8500" s="269"/>
      <c r="F8500" s="280" t="s">
        <v>8371</v>
      </c>
      <c r="G8500" s="33"/>
      <c r="I8500" s="243" t="s">
        <v>8337</v>
      </c>
      <c r="J8500" s="222"/>
      <c r="K8500" s="3"/>
      <c r="L8500" s="3"/>
      <c r="M8500" s="3"/>
      <c r="N8500" s="228"/>
      <c r="O8500" s="229"/>
      <c r="P8500" s="230"/>
      <c r="Q8500" s="230"/>
      <c r="R8500" s="230"/>
      <c r="S8500" s="231"/>
      <c r="T8500" s="231"/>
      <c r="U8500" s="229"/>
      <c r="V8500" s="232"/>
      <c r="W8500" s="229"/>
      <c r="X8500" s="229"/>
      <c r="Y8500" s="229"/>
      <c r="Z8500" s="233"/>
      <c r="AA8500" s="229"/>
      <c r="AB8500" s="234"/>
      <c r="AC8500" s="234"/>
      <c r="AD8500" s="234"/>
      <c r="AE8500" s="234"/>
      <c r="AF8500" s="234"/>
      <c r="AG8500" s="234"/>
      <c r="AH8500" s="234"/>
      <c r="AI8500" s="229"/>
      <c r="AJ8500" s="273"/>
      <c r="AK8500" s="229"/>
      <c r="AL8500" s="229"/>
      <c r="AM8500" s="229"/>
      <c r="AN8500" s="229"/>
      <c r="AO8500" s="229"/>
      <c r="AP8500" s="229"/>
      <c r="AQ8500" s="229"/>
      <c r="AR8500" s="229"/>
      <c r="AS8500" s="229"/>
      <c r="AT8500" s="229"/>
      <c r="AU8500" s="229"/>
      <c r="AV8500" s="229"/>
      <c r="AW8500" s="229"/>
      <c r="AX8500" s="229"/>
      <c r="AY8500" s="229"/>
      <c r="AZ8500" s="229"/>
    </row>
    <row r="8501" ht="15.0" customHeight="1">
      <c r="A8501" s="229"/>
      <c r="B8501" s="256" t="s">
        <v>8425</v>
      </c>
      <c r="C8501" s="257"/>
      <c r="D8501" s="274"/>
      <c r="E8501" s="257"/>
      <c r="F8501" s="276"/>
      <c r="G8501" s="33"/>
      <c r="I8501" s="243" t="s">
        <v>8337</v>
      </c>
      <c r="J8501" s="222"/>
      <c r="K8501" s="3"/>
      <c r="L8501" s="3"/>
      <c r="M8501" s="3"/>
      <c r="N8501" s="228"/>
      <c r="O8501" s="229"/>
      <c r="P8501" s="230"/>
      <c r="Q8501" s="230"/>
      <c r="R8501" s="230"/>
      <c r="S8501" s="231"/>
      <c r="T8501" s="231"/>
      <c r="U8501" s="229"/>
      <c r="V8501" s="232"/>
      <c r="W8501" s="229"/>
      <c r="X8501" s="229"/>
      <c r="Y8501" s="229"/>
      <c r="Z8501" s="233"/>
      <c r="AA8501" s="229"/>
      <c r="AB8501" s="234"/>
      <c r="AC8501" s="234"/>
      <c r="AD8501" s="234"/>
      <c r="AE8501" s="234"/>
      <c r="AF8501" s="234"/>
      <c r="AG8501" s="234"/>
      <c r="AH8501" s="234"/>
      <c r="AI8501" s="229"/>
      <c r="AJ8501" s="273" t="s">
        <v>8389</v>
      </c>
      <c r="AK8501" s="229"/>
      <c r="AL8501" s="229"/>
      <c r="AM8501" s="229"/>
      <c r="AN8501" s="229"/>
      <c r="AO8501" s="229"/>
      <c r="AP8501" s="229"/>
      <c r="AQ8501" s="229"/>
      <c r="AR8501" s="229"/>
      <c r="AS8501" s="229"/>
      <c r="AT8501" s="229"/>
      <c r="AU8501" s="229"/>
      <c r="AV8501" s="229"/>
      <c r="AW8501" s="229"/>
      <c r="AX8501" s="229"/>
      <c r="AY8501" s="229"/>
      <c r="AZ8501" s="229"/>
    </row>
    <row r="8502" ht="24.75" customHeight="1">
      <c r="A8502" s="229"/>
      <c r="B8502" s="225" t="s">
        <v>8426</v>
      </c>
      <c r="C8502" s="3"/>
      <c r="D8502" s="222"/>
      <c r="E8502" s="229"/>
      <c r="F8502" s="3"/>
      <c r="G8502" s="222"/>
      <c r="I8502" s="3"/>
      <c r="J8502" s="222"/>
      <c r="K8502" s="173"/>
      <c r="L8502" s="3"/>
      <c r="M8502" s="3"/>
      <c r="N8502" s="228"/>
      <c r="O8502" s="229"/>
      <c r="P8502" s="230"/>
      <c r="Q8502" s="230"/>
      <c r="R8502" s="230"/>
      <c r="S8502" s="231"/>
      <c r="T8502" s="231"/>
      <c r="U8502" s="229"/>
      <c r="V8502" s="232"/>
      <c r="W8502" s="229"/>
      <c r="X8502" s="229"/>
      <c r="Y8502" s="229"/>
      <c r="Z8502" s="233"/>
      <c r="AA8502" s="229"/>
      <c r="AB8502" s="234"/>
      <c r="AC8502" s="234"/>
      <c r="AD8502" s="234"/>
      <c r="AE8502" s="234"/>
      <c r="AF8502" s="234"/>
      <c r="AG8502" s="234"/>
      <c r="AH8502" s="234"/>
      <c r="AI8502" s="229"/>
      <c r="AJ8502" s="281" t="s">
        <v>8342</v>
      </c>
      <c r="AK8502" s="229"/>
      <c r="AL8502" s="229"/>
      <c r="AM8502" s="229"/>
      <c r="AN8502" s="229"/>
      <c r="AO8502" s="229"/>
      <c r="AP8502" s="229"/>
      <c r="AQ8502" s="229"/>
      <c r="AR8502" s="229"/>
      <c r="AS8502" s="229"/>
      <c r="AT8502" s="229"/>
      <c r="AU8502" s="229"/>
      <c r="AV8502" s="229"/>
      <c r="AW8502" s="229"/>
      <c r="AX8502" s="229"/>
      <c r="AY8502" s="229"/>
      <c r="AZ8502" s="229"/>
    </row>
    <row r="8503" ht="15.0" customHeight="1">
      <c r="A8503" s="229"/>
      <c r="B8503" s="256" t="s">
        <v>8427</v>
      </c>
      <c r="C8503" s="257"/>
      <c r="D8503" s="274"/>
      <c r="E8503" s="257"/>
      <c r="F8503" s="276"/>
      <c r="G8503" s="33"/>
      <c r="I8503" s="243" t="s">
        <v>8337</v>
      </c>
      <c r="J8503" s="222"/>
      <c r="K8503" s="3"/>
      <c r="L8503" s="3"/>
      <c r="M8503" s="3"/>
      <c r="N8503" s="228"/>
      <c r="O8503" s="229"/>
      <c r="P8503" s="230"/>
      <c r="Q8503" s="230"/>
      <c r="R8503" s="230"/>
      <c r="S8503" s="231"/>
      <c r="T8503" s="231"/>
      <c r="U8503" s="229"/>
      <c r="V8503" s="232"/>
      <c r="W8503" s="229"/>
      <c r="X8503" s="229"/>
      <c r="Y8503" s="229"/>
      <c r="Z8503" s="233"/>
      <c r="AA8503" s="229"/>
      <c r="AB8503" s="234"/>
      <c r="AC8503" s="234"/>
      <c r="AD8503" s="234"/>
      <c r="AE8503" s="234"/>
      <c r="AF8503" s="234"/>
      <c r="AG8503" s="234"/>
      <c r="AH8503" s="234"/>
      <c r="AI8503" s="229"/>
      <c r="AJ8503" s="273" t="s">
        <v>8428</v>
      </c>
      <c r="AK8503" s="229"/>
      <c r="AL8503" s="229"/>
      <c r="AM8503" s="229"/>
      <c r="AN8503" s="229"/>
      <c r="AO8503" s="229"/>
      <c r="AP8503" s="229"/>
      <c r="AQ8503" s="229"/>
      <c r="AR8503" s="229"/>
      <c r="AS8503" s="229"/>
      <c r="AT8503" s="229"/>
      <c r="AU8503" s="229"/>
      <c r="AV8503" s="229"/>
      <c r="AW8503" s="229"/>
      <c r="AX8503" s="229"/>
      <c r="AY8503" s="229"/>
      <c r="AZ8503" s="229"/>
    </row>
    <row r="8504" ht="15.0" customHeight="1">
      <c r="A8504" s="229"/>
      <c r="B8504" s="260" t="s">
        <v>8429</v>
      </c>
      <c r="C8504" s="33"/>
      <c r="D8504" s="6"/>
      <c r="E8504" s="33"/>
      <c r="F8504" s="287"/>
      <c r="G8504" s="33"/>
      <c r="I8504" s="243" t="s">
        <v>8337</v>
      </c>
      <c r="J8504" s="222"/>
      <c r="K8504" s="3"/>
      <c r="L8504" s="3"/>
      <c r="M8504" s="3"/>
      <c r="N8504" s="228"/>
      <c r="O8504" s="229"/>
      <c r="P8504" s="230"/>
      <c r="Q8504" s="230"/>
      <c r="R8504" s="230"/>
      <c r="S8504" s="231"/>
      <c r="T8504" s="231"/>
      <c r="U8504" s="229"/>
      <c r="V8504" s="232"/>
      <c r="W8504" s="229"/>
      <c r="X8504" s="229"/>
      <c r="Y8504" s="229"/>
      <c r="Z8504" s="233"/>
      <c r="AA8504" s="229"/>
      <c r="AB8504" s="234"/>
      <c r="AC8504" s="234"/>
      <c r="AD8504" s="234"/>
      <c r="AE8504" s="234"/>
      <c r="AF8504" s="234"/>
      <c r="AG8504" s="234"/>
      <c r="AH8504" s="234"/>
      <c r="AI8504" s="229"/>
      <c r="AJ8504" s="273" t="s">
        <v>8428</v>
      </c>
      <c r="AK8504" s="229"/>
      <c r="AL8504" s="229"/>
      <c r="AM8504" s="229"/>
      <c r="AN8504" s="229"/>
      <c r="AO8504" s="229"/>
      <c r="AP8504" s="229"/>
      <c r="AQ8504" s="229"/>
      <c r="AR8504" s="229"/>
      <c r="AS8504" s="229"/>
      <c r="AT8504" s="229"/>
      <c r="AU8504" s="229"/>
      <c r="AV8504" s="229"/>
      <c r="AW8504" s="229"/>
      <c r="AX8504" s="229"/>
      <c r="AY8504" s="229"/>
      <c r="AZ8504" s="229"/>
    </row>
    <row r="8505" ht="15.0" customHeight="1">
      <c r="A8505" s="229"/>
      <c r="B8505" s="260" t="s">
        <v>8430</v>
      </c>
      <c r="C8505" s="33"/>
      <c r="D8505" s="6"/>
      <c r="E8505" s="33"/>
      <c r="F8505" s="287"/>
      <c r="G8505" s="33"/>
      <c r="I8505" s="243" t="s">
        <v>8337</v>
      </c>
      <c r="J8505" s="222"/>
      <c r="K8505" s="3"/>
      <c r="L8505" s="3"/>
      <c r="M8505" s="3"/>
      <c r="N8505" s="228"/>
      <c r="O8505" s="229"/>
      <c r="P8505" s="230"/>
      <c r="Q8505" s="230"/>
      <c r="R8505" s="230"/>
      <c r="S8505" s="231"/>
      <c r="T8505" s="231"/>
      <c r="U8505" s="229"/>
      <c r="V8505" s="232"/>
      <c r="W8505" s="229"/>
      <c r="X8505" s="229"/>
      <c r="Y8505" s="229"/>
      <c r="Z8505" s="233"/>
      <c r="AA8505" s="229"/>
      <c r="AB8505" s="234"/>
      <c r="AC8505" s="234"/>
      <c r="AD8505" s="234"/>
      <c r="AE8505" s="234"/>
      <c r="AF8505" s="234"/>
      <c r="AG8505" s="234"/>
      <c r="AH8505" s="234"/>
      <c r="AI8505" s="229"/>
      <c r="AJ8505" s="273" t="s">
        <v>8428</v>
      </c>
      <c r="AK8505" s="229"/>
      <c r="AL8505" s="229"/>
      <c r="AM8505" s="229"/>
      <c r="AN8505" s="229"/>
      <c r="AO8505" s="229"/>
      <c r="AP8505" s="229"/>
      <c r="AQ8505" s="229"/>
      <c r="AR8505" s="229"/>
      <c r="AS8505" s="229"/>
      <c r="AT8505" s="229"/>
      <c r="AU8505" s="229"/>
      <c r="AV8505" s="229"/>
      <c r="AW8505" s="229"/>
      <c r="AX8505" s="229"/>
      <c r="AY8505" s="229"/>
      <c r="AZ8505" s="229"/>
    </row>
    <row r="8506" ht="15.0" customHeight="1">
      <c r="A8506" s="229"/>
      <c r="B8506" s="260" t="s">
        <v>8431</v>
      </c>
      <c r="C8506" s="33"/>
      <c r="D8506" s="6"/>
      <c r="E8506" s="33"/>
      <c r="F8506" s="287"/>
      <c r="G8506" s="33"/>
      <c r="I8506" s="243" t="s">
        <v>8337</v>
      </c>
      <c r="J8506" s="222"/>
      <c r="K8506" s="3"/>
      <c r="L8506" s="3"/>
      <c r="M8506" s="3"/>
      <c r="N8506" s="228"/>
      <c r="O8506" s="229"/>
      <c r="P8506" s="230"/>
      <c r="Q8506" s="230"/>
      <c r="R8506" s="230"/>
      <c r="S8506" s="231"/>
      <c r="T8506" s="231"/>
      <c r="U8506" s="229"/>
      <c r="V8506" s="232"/>
      <c r="W8506" s="229"/>
      <c r="X8506" s="229"/>
      <c r="Y8506" s="229"/>
      <c r="Z8506" s="233"/>
      <c r="AA8506" s="229"/>
      <c r="AB8506" s="234"/>
      <c r="AC8506" s="234"/>
      <c r="AD8506" s="234"/>
      <c r="AE8506" s="234"/>
      <c r="AF8506" s="234"/>
      <c r="AG8506" s="234"/>
      <c r="AH8506" s="234"/>
      <c r="AI8506" s="229"/>
      <c r="AJ8506" s="273" t="s">
        <v>8428</v>
      </c>
      <c r="AK8506" s="229"/>
      <c r="AL8506" s="229"/>
      <c r="AM8506" s="229"/>
      <c r="AN8506" s="229"/>
      <c r="AO8506" s="229"/>
      <c r="AP8506" s="229"/>
      <c r="AQ8506" s="229"/>
      <c r="AR8506" s="229"/>
      <c r="AS8506" s="229"/>
      <c r="AT8506" s="229"/>
      <c r="AU8506" s="229"/>
      <c r="AV8506" s="229"/>
      <c r="AW8506" s="229"/>
      <c r="AX8506" s="229"/>
      <c r="AY8506" s="229"/>
      <c r="AZ8506" s="229"/>
    </row>
    <row r="8507" ht="15.0" customHeight="1">
      <c r="A8507" s="229"/>
      <c r="B8507" s="277" t="s">
        <v>8432</v>
      </c>
      <c r="C8507" s="269"/>
      <c r="D8507" s="275"/>
      <c r="E8507" s="269"/>
      <c r="F8507" s="278"/>
      <c r="G8507" s="33"/>
      <c r="H8507" s="222"/>
      <c r="I8507" s="259" t="s">
        <v>8337</v>
      </c>
      <c r="J8507" s="222"/>
      <c r="K8507" s="3"/>
      <c r="L8507" s="3"/>
      <c r="M8507" s="3"/>
      <c r="N8507" s="228"/>
      <c r="O8507" s="229"/>
      <c r="P8507" s="230"/>
      <c r="Q8507" s="230"/>
      <c r="R8507" s="230"/>
      <c r="S8507" s="231"/>
      <c r="T8507" s="231"/>
      <c r="U8507" s="229"/>
      <c r="V8507" s="232"/>
      <c r="W8507" s="229"/>
      <c r="X8507" s="229"/>
      <c r="Y8507" s="229"/>
      <c r="Z8507" s="233"/>
      <c r="AA8507" s="229"/>
      <c r="AB8507" s="234"/>
      <c r="AC8507" s="234"/>
      <c r="AD8507" s="234"/>
      <c r="AE8507" s="234"/>
      <c r="AF8507" s="234"/>
      <c r="AG8507" s="234"/>
      <c r="AH8507" s="234"/>
      <c r="AI8507" s="229"/>
      <c r="AJ8507" s="273" t="s">
        <v>8428</v>
      </c>
      <c r="AK8507" s="229"/>
      <c r="AL8507" s="229"/>
      <c r="AM8507" s="229"/>
      <c r="AN8507" s="229"/>
      <c r="AO8507" s="229"/>
      <c r="AP8507" s="229"/>
      <c r="AQ8507" s="229"/>
      <c r="AR8507" s="229"/>
      <c r="AS8507" s="229"/>
      <c r="AT8507" s="229"/>
      <c r="AU8507" s="229"/>
      <c r="AV8507" s="229"/>
      <c r="AW8507" s="229"/>
      <c r="AX8507" s="229"/>
      <c r="AY8507" s="229"/>
      <c r="AZ8507" s="229"/>
    </row>
    <row r="8508" ht="24.75" customHeight="1">
      <c r="A8508" s="229"/>
      <c r="B8508" s="225" t="s">
        <v>8433</v>
      </c>
      <c r="C8508" s="3"/>
      <c r="D8508" s="222"/>
      <c r="E8508" s="229"/>
      <c r="F8508" s="3"/>
      <c r="G8508" s="222"/>
      <c r="H8508" s="222"/>
      <c r="I8508" s="3"/>
      <c r="J8508" s="222"/>
      <c r="K8508" s="173"/>
      <c r="L8508" s="3"/>
      <c r="M8508" s="3"/>
      <c r="N8508" s="228"/>
      <c r="O8508" s="229"/>
      <c r="P8508" s="230"/>
      <c r="Q8508" s="230"/>
      <c r="R8508" s="230"/>
      <c r="S8508" s="231"/>
      <c r="T8508" s="231"/>
      <c r="U8508" s="229"/>
      <c r="V8508" s="232"/>
      <c r="W8508" s="229"/>
      <c r="X8508" s="229"/>
      <c r="Y8508" s="229"/>
      <c r="Z8508" s="233"/>
      <c r="AA8508" s="229"/>
      <c r="AB8508" s="234"/>
      <c r="AC8508" s="234"/>
      <c r="AD8508" s="234"/>
      <c r="AE8508" s="234"/>
      <c r="AF8508" s="234"/>
      <c r="AG8508" s="234"/>
      <c r="AH8508" s="234"/>
      <c r="AI8508" s="229"/>
      <c r="AJ8508" s="273"/>
      <c r="AK8508" s="229"/>
      <c r="AL8508" s="229"/>
      <c r="AM8508" s="229"/>
      <c r="AN8508" s="229"/>
      <c r="AO8508" s="229"/>
      <c r="AP8508" s="229"/>
      <c r="AQ8508" s="229"/>
      <c r="AR8508" s="229"/>
      <c r="AS8508" s="229"/>
      <c r="AT8508" s="229"/>
      <c r="AU8508" s="229"/>
      <c r="AV8508" s="229"/>
      <c r="AW8508" s="229"/>
      <c r="AX8508" s="229"/>
      <c r="AY8508" s="229"/>
      <c r="AZ8508" s="229"/>
    </row>
    <row r="8509" ht="15.0" customHeight="1">
      <c r="A8509" s="229"/>
      <c r="B8509" s="253" t="s">
        <v>8434</v>
      </c>
      <c r="C8509" s="241"/>
      <c r="D8509" s="279"/>
      <c r="E8509" s="241"/>
      <c r="F8509" s="242"/>
      <c r="G8509" s="33"/>
      <c r="H8509" s="222"/>
      <c r="I8509" s="259" t="s">
        <v>8337</v>
      </c>
      <c r="J8509" s="222"/>
      <c r="K8509" s="3"/>
      <c r="L8509" s="3"/>
      <c r="M8509" s="3"/>
      <c r="N8509" s="228"/>
      <c r="O8509" s="229"/>
      <c r="P8509" s="230"/>
      <c r="Q8509" s="230"/>
      <c r="R8509" s="230"/>
      <c r="S8509" s="231"/>
      <c r="T8509" s="231"/>
      <c r="U8509" s="229"/>
      <c r="V8509" s="232"/>
      <c r="W8509" s="229"/>
      <c r="X8509" s="229"/>
      <c r="Y8509" s="229"/>
      <c r="Z8509" s="233"/>
      <c r="AA8509" s="229"/>
      <c r="AB8509" s="234"/>
      <c r="AC8509" s="234"/>
      <c r="AD8509" s="234"/>
      <c r="AE8509" s="234"/>
      <c r="AF8509" s="234"/>
      <c r="AG8509" s="234"/>
      <c r="AH8509" s="234"/>
      <c r="AI8509" s="229"/>
      <c r="AJ8509" s="273"/>
      <c r="AK8509" s="229"/>
      <c r="AL8509" s="229"/>
      <c r="AM8509" s="229"/>
      <c r="AN8509" s="229"/>
      <c r="AO8509" s="229"/>
      <c r="AP8509" s="229"/>
      <c r="AQ8509" s="229"/>
      <c r="AR8509" s="229"/>
      <c r="AS8509" s="229"/>
      <c r="AT8509" s="229"/>
      <c r="AU8509" s="229"/>
      <c r="AV8509" s="229"/>
      <c r="AW8509" s="229"/>
      <c r="AX8509" s="229"/>
      <c r="AY8509" s="229"/>
      <c r="AZ8509" s="229"/>
    </row>
    <row r="8510" ht="24.75" customHeight="1">
      <c r="A8510" s="229"/>
      <c r="B8510" s="225" t="s">
        <v>8435</v>
      </c>
      <c r="C8510" s="3"/>
      <c r="D8510" s="222"/>
      <c r="E8510" s="229"/>
      <c r="F8510" s="3"/>
      <c r="G8510" s="222"/>
      <c r="H8510" s="222"/>
      <c r="I8510" s="3"/>
      <c r="J8510" s="222"/>
      <c r="K8510" s="173"/>
      <c r="L8510" s="3"/>
      <c r="M8510" s="3"/>
      <c r="N8510" s="228"/>
      <c r="O8510" s="229"/>
      <c r="P8510" s="230"/>
      <c r="Q8510" s="230"/>
      <c r="R8510" s="230"/>
      <c r="S8510" s="231"/>
      <c r="T8510" s="231"/>
      <c r="U8510" s="229"/>
      <c r="V8510" s="232"/>
      <c r="W8510" s="229"/>
      <c r="X8510" s="229"/>
      <c r="Y8510" s="229"/>
      <c r="Z8510" s="233"/>
      <c r="AA8510" s="229"/>
      <c r="AB8510" s="234"/>
      <c r="AC8510" s="234"/>
      <c r="AD8510" s="234"/>
      <c r="AE8510" s="234"/>
      <c r="AF8510" s="234"/>
      <c r="AG8510" s="234"/>
      <c r="AH8510" s="234"/>
      <c r="AI8510" s="229"/>
      <c r="AJ8510" s="273"/>
      <c r="AK8510" s="229"/>
      <c r="AL8510" s="229"/>
      <c r="AM8510" s="229"/>
      <c r="AN8510" s="229"/>
      <c r="AO8510" s="229"/>
      <c r="AP8510" s="229"/>
      <c r="AQ8510" s="229"/>
      <c r="AR8510" s="229"/>
      <c r="AS8510" s="229"/>
      <c r="AT8510" s="229"/>
      <c r="AU8510" s="229"/>
      <c r="AV8510" s="229"/>
      <c r="AW8510" s="229"/>
      <c r="AX8510" s="229"/>
      <c r="AY8510" s="229"/>
      <c r="AZ8510" s="229"/>
    </row>
    <row r="8511" ht="15.0" customHeight="1">
      <c r="A8511" s="229"/>
      <c r="B8511" s="253" t="s">
        <v>8436</v>
      </c>
      <c r="C8511" s="241"/>
      <c r="D8511" s="279"/>
      <c r="E8511" s="241"/>
      <c r="F8511" s="242"/>
      <c r="G8511" s="33"/>
      <c r="H8511" s="222"/>
      <c r="I8511" s="259" t="s">
        <v>8337</v>
      </c>
      <c r="J8511" s="222"/>
      <c r="K8511" s="3"/>
      <c r="L8511" s="3"/>
      <c r="M8511" s="3"/>
      <c r="N8511" s="228"/>
      <c r="O8511" s="229"/>
      <c r="P8511" s="230"/>
      <c r="Q8511" s="230"/>
      <c r="R8511" s="230"/>
      <c r="S8511" s="231"/>
      <c r="T8511" s="231"/>
      <c r="U8511" s="229"/>
      <c r="V8511" s="232"/>
      <c r="W8511" s="229"/>
      <c r="X8511" s="229"/>
      <c r="Y8511" s="229"/>
      <c r="Z8511" s="233"/>
      <c r="AA8511" s="229"/>
      <c r="AB8511" s="234"/>
      <c r="AC8511" s="234"/>
      <c r="AD8511" s="234"/>
      <c r="AE8511" s="234"/>
      <c r="AF8511" s="234"/>
      <c r="AG8511" s="234"/>
      <c r="AH8511" s="234"/>
      <c r="AI8511" s="229"/>
      <c r="AJ8511" s="273"/>
      <c r="AK8511" s="229"/>
      <c r="AL8511" s="229"/>
      <c r="AM8511" s="229"/>
      <c r="AN8511" s="229"/>
      <c r="AO8511" s="229"/>
      <c r="AP8511" s="229"/>
      <c r="AQ8511" s="229"/>
      <c r="AR8511" s="229"/>
      <c r="AS8511" s="229"/>
      <c r="AT8511" s="229"/>
      <c r="AU8511" s="229"/>
      <c r="AV8511" s="229"/>
      <c r="AW8511" s="229"/>
      <c r="AX8511" s="229"/>
      <c r="AY8511" s="229"/>
      <c r="AZ8511" s="229"/>
    </row>
    <row r="8512" ht="24.75" customHeight="1">
      <c r="A8512" s="229"/>
      <c r="B8512" s="225" t="s">
        <v>8437</v>
      </c>
      <c r="C8512" s="3"/>
      <c r="D8512" s="222"/>
      <c r="E8512" s="229"/>
      <c r="F8512" s="3"/>
      <c r="G8512" s="222"/>
      <c r="H8512" s="222"/>
      <c r="I8512" s="3"/>
      <c r="J8512" s="222"/>
      <c r="K8512" s="173"/>
      <c r="L8512" s="3"/>
      <c r="M8512" s="3"/>
      <c r="N8512" s="228"/>
      <c r="O8512" s="229"/>
      <c r="P8512" s="230"/>
      <c r="Q8512" s="230"/>
      <c r="R8512" s="230"/>
      <c r="S8512" s="231"/>
      <c r="T8512" s="231"/>
      <c r="U8512" s="229"/>
      <c r="V8512" s="232"/>
      <c r="W8512" s="229"/>
      <c r="X8512" s="229"/>
      <c r="Y8512" s="229"/>
      <c r="Z8512" s="233"/>
      <c r="AA8512" s="229"/>
      <c r="AB8512" s="234"/>
      <c r="AC8512" s="234"/>
      <c r="AD8512" s="234"/>
      <c r="AE8512" s="234"/>
      <c r="AF8512" s="234"/>
      <c r="AG8512" s="234"/>
      <c r="AH8512" s="234"/>
      <c r="AI8512" s="229"/>
      <c r="AJ8512" s="273"/>
      <c r="AK8512" s="229"/>
      <c r="AL8512" s="229"/>
      <c r="AM8512" s="229"/>
      <c r="AN8512" s="229"/>
      <c r="AO8512" s="229"/>
      <c r="AP8512" s="229"/>
      <c r="AQ8512" s="229"/>
      <c r="AR8512" s="229"/>
      <c r="AS8512" s="229"/>
      <c r="AT8512" s="229"/>
      <c r="AU8512" s="229"/>
      <c r="AV8512" s="229"/>
      <c r="AW8512" s="229"/>
      <c r="AX8512" s="229"/>
      <c r="AY8512" s="229"/>
      <c r="AZ8512" s="229"/>
    </row>
    <row r="8513" ht="15.0" customHeight="1">
      <c r="A8513" s="229"/>
      <c r="B8513" s="256" t="s">
        <v>8438</v>
      </c>
      <c r="C8513" s="257"/>
      <c r="D8513" s="274"/>
      <c r="E8513" s="257"/>
      <c r="F8513" s="276"/>
      <c r="G8513" s="33"/>
      <c r="H8513" s="222"/>
      <c r="I8513" s="259" t="s">
        <v>8337</v>
      </c>
      <c r="J8513" s="222"/>
      <c r="K8513" s="3"/>
      <c r="L8513" s="3"/>
      <c r="M8513" s="3"/>
      <c r="N8513" s="228"/>
      <c r="O8513" s="229"/>
      <c r="P8513" s="230"/>
      <c r="Q8513" s="230"/>
      <c r="R8513" s="230"/>
      <c r="S8513" s="231"/>
      <c r="T8513" s="231"/>
      <c r="U8513" s="229"/>
      <c r="V8513" s="232"/>
      <c r="W8513" s="229"/>
      <c r="X8513" s="229"/>
      <c r="Y8513" s="229"/>
      <c r="Z8513" s="233"/>
      <c r="AA8513" s="229"/>
      <c r="AB8513" s="234"/>
      <c r="AC8513" s="234"/>
      <c r="AD8513" s="234"/>
      <c r="AE8513" s="234"/>
      <c r="AF8513" s="234"/>
      <c r="AG8513" s="234"/>
      <c r="AH8513" s="234"/>
      <c r="AI8513" s="229"/>
      <c r="AJ8513" s="273"/>
      <c r="AK8513" s="229"/>
      <c r="AL8513" s="229"/>
      <c r="AM8513" s="229"/>
      <c r="AN8513" s="229"/>
      <c r="AO8513" s="229"/>
      <c r="AP8513" s="229"/>
      <c r="AQ8513" s="229"/>
      <c r="AR8513" s="229"/>
      <c r="AS8513" s="229"/>
      <c r="AT8513" s="229"/>
      <c r="AU8513" s="229"/>
      <c r="AV8513" s="229"/>
      <c r="AW8513" s="229"/>
      <c r="AX8513" s="229"/>
      <c r="AY8513" s="229"/>
      <c r="AZ8513" s="229"/>
    </row>
    <row r="8514" ht="15.0" customHeight="1">
      <c r="A8514" s="245"/>
      <c r="B8514" s="277" t="s">
        <v>8439</v>
      </c>
      <c r="C8514" s="269"/>
      <c r="D8514" s="275"/>
      <c r="E8514" s="269"/>
      <c r="F8514" s="278"/>
      <c r="G8514" s="33"/>
      <c r="H8514" s="222"/>
      <c r="I8514" s="259" t="s">
        <v>8337</v>
      </c>
      <c r="J8514" s="222"/>
      <c r="K8514" s="3"/>
      <c r="L8514" s="222"/>
      <c r="M8514" s="222"/>
      <c r="N8514" s="244"/>
      <c r="O8514" s="245"/>
      <c r="P8514" s="246"/>
      <c r="Q8514" s="246"/>
      <c r="R8514" s="246"/>
      <c r="S8514" s="247"/>
      <c r="T8514" s="247"/>
      <c r="U8514" s="245"/>
      <c r="V8514" s="248"/>
      <c r="W8514" s="245"/>
      <c r="X8514" s="245"/>
      <c r="Y8514" s="245"/>
      <c r="Z8514" s="249"/>
      <c r="AA8514" s="245"/>
      <c r="AB8514" s="250"/>
      <c r="AC8514" s="250"/>
      <c r="AD8514" s="250"/>
      <c r="AE8514" s="250"/>
      <c r="AF8514" s="250"/>
      <c r="AG8514" s="250"/>
      <c r="AH8514" s="250"/>
      <c r="AI8514" s="245"/>
      <c r="AJ8514" s="273"/>
      <c r="AK8514" s="245"/>
      <c r="AL8514" s="245"/>
      <c r="AM8514" s="245"/>
      <c r="AN8514" s="245"/>
      <c r="AO8514" s="245"/>
      <c r="AP8514" s="245"/>
      <c r="AQ8514" s="245"/>
      <c r="AR8514" s="245"/>
      <c r="AS8514" s="245"/>
      <c r="AT8514" s="245"/>
      <c r="AU8514" s="245"/>
      <c r="AV8514" s="245"/>
      <c r="AW8514" s="245"/>
      <c r="AX8514" s="245"/>
      <c r="AY8514" s="245"/>
      <c r="AZ8514" s="245"/>
    </row>
    <row r="8515" ht="24.75" customHeight="1">
      <c r="A8515" s="229"/>
      <c r="B8515" s="225" t="s">
        <v>8440</v>
      </c>
      <c r="C8515" s="3"/>
      <c r="D8515" s="222"/>
      <c r="E8515" s="229"/>
      <c r="F8515" s="3"/>
      <c r="G8515" s="222"/>
      <c r="H8515" s="222"/>
      <c r="I8515" s="3"/>
      <c r="J8515" s="222"/>
      <c r="K8515" s="173"/>
      <c r="L8515" s="3"/>
      <c r="M8515" s="3"/>
      <c r="N8515" s="228"/>
      <c r="O8515" s="229"/>
      <c r="P8515" s="230"/>
      <c r="Q8515" s="230"/>
      <c r="R8515" s="230"/>
      <c r="S8515" s="231"/>
      <c r="T8515" s="231"/>
      <c r="U8515" s="229"/>
      <c r="V8515" s="232"/>
      <c r="W8515" s="229"/>
      <c r="X8515" s="229"/>
      <c r="Y8515" s="229"/>
      <c r="Z8515" s="233"/>
      <c r="AA8515" s="229"/>
      <c r="AB8515" s="234"/>
      <c r="AC8515" s="234"/>
      <c r="AD8515" s="234"/>
      <c r="AE8515" s="234"/>
      <c r="AF8515" s="234"/>
      <c r="AG8515" s="234"/>
      <c r="AH8515" s="234"/>
      <c r="AI8515" s="229"/>
      <c r="AJ8515" s="273"/>
      <c r="AK8515" s="229"/>
      <c r="AL8515" s="229"/>
      <c r="AM8515" s="229"/>
      <c r="AN8515" s="229"/>
      <c r="AO8515" s="229"/>
      <c r="AP8515" s="229"/>
      <c r="AQ8515" s="229"/>
      <c r="AR8515" s="229"/>
      <c r="AS8515" s="229"/>
      <c r="AT8515" s="229"/>
      <c r="AU8515" s="229"/>
      <c r="AV8515" s="229"/>
      <c r="AW8515" s="229"/>
      <c r="AX8515" s="229"/>
      <c r="AY8515" s="229"/>
      <c r="AZ8515" s="229"/>
    </row>
    <row r="8516" ht="15.0" customHeight="1">
      <c r="A8516" s="229"/>
      <c r="B8516" s="256" t="s">
        <v>8441</v>
      </c>
      <c r="C8516" s="257"/>
      <c r="D8516" s="274"/>
      <c r="E8516" s="257"/>
      <c r="F8516" s="276"/>
      <c r="G8516" s="33"/>
      <c r="H8516" s="222"/>
      <c r="I8516" s="259" t="s">
        <v>8337</v>
      </c>
      <c r="J8516" s="222"/>
      <c r="K8516" s="3"/>
      <c r="L8516" s="3"/>
      <c r="M8516" s="3"/>
      <c r="N8516" s="228"/>
      <c r="O8516" s="229"/>
      <c r="P8516" s="230"/>
      <c r="Q8516" s="230"/>
      <c r="R8516" s="230"/>
      <c r="S8516" s="231"/>
      <c r="T8516" s="231"/>
      <c r="U8516" s="229"/>
      <c r="V8516" s="232"/>
      <c r="W8516" s="229"/>
      <c r="X8516" s="229"/>
      <c r="Y8516" s="229"/>
      <c r="Z8516" s="233"/>
      <c r="AA8516" s="229"/>
      <c r="AB8516" s="234"/>
      <c r="AC8516" s="234"/>
      <c r="AD8516" s="234"/>
      <c r="AE8516" s="234"/>
      <c r="AF8516" s="234"/>
      <c r="AG8516" s="234"/>
      <c r="AH8516" s="234"/>
      <c r="AI8516" s="229"/>
      <c r="AJ8516" s="273"/>
      <c r="AK8516" s="229"/>
      <c r="AL8516" s="229"/>
      <c r="AM8516" s="229"/>
      <c r="AN8516" s="229"/>
      <c r="AO8516" s="229"/>
      <c r="AP8516" s="229"/>
      <c r="AQ8516" s="229"/>
      <c r="AR8516" s="229"/>
      <c r="AS8516" s="229"/>
      <c r="AT8516" s="229"/>
      <c r="AU8516" s="229"/>
      <c r="AV8516" s="229"/>
      <c r="AW8516" s="229"/>
      <c r="AX8516" s="229"/>
      <c r="AY8516" s="229"/>
      <c r="AZ8516" s="229"/>
    </row>
    <row r="8517" ht="15.0" customHeight="1">
      <c r="A8517" s="229"/>
      <c r="B8517" s="277" t="s">
        <v>8442</v>
      </c>
      <c r="C8517" s="269"/>
      <c r="D8517" s="275"/>
      <c r="E8517" s="269"/>
      <c r="F8517" s="278"/>
      <c r="G8517" s="33"/>
      <c r="H8517" s="222"/>
      <c r="I8517" s="259" t="s">
        <v>8337</v>
      </c>
      <c r="J8517" s="222"/>
      <c r="K8517" s="3"/>
      <c r="L8517" s="3"/>
      <c r="M8517" s="3"/>
      <c r="N8517" s="228"/>
      <c r="O8517" s="229"/>
      <c r="P8517" s="230"/>
      <c r="Q8517" s="230"/>
      <c r="R8517" s="230"/>
      <c r="S8517" s="231"/>
      <c r="T8517" s="231"/>
      <c r="U8517" s="229"/>
      <c r="V8517" s="232"/>
      <c r="W8517" s="229"/>
      <c r="X8517" s="229"/>
      <c r="Y8517" s="229"/>
      <c r="Z8517" s="233"/>
      <c r="AA8517" s="229"/>
      <c r="AB8517" s="234"/>
      <c r="AC8517" s="234"/>
      <c r="AD8517" s="234"/>
      <c r="AE8517" s="234"/>
      <c r="AF8517" s="234"/>
      <c r="AG8517" s="234"/>
      <c r="AH8517" s="234"/>
      <c r="AI8517" s="229"/>
      <c r="AJ8517" s="273"/>
      <c r="AK8517" s="229"/>
      <c r="AL8517" s="229"/>
      <c r="AM8517" s="229"/>
      <c r="AN8517" s="229"/>
      <c r="AO8517" s="229"/>
      <c r="AP8517" s="229"/>
      <c r="AQ8517" s="229"/>
      <c r="AR8517" s="229"/>
      <c r="AS8517" s="229"/>
      <c r="AT8517" s="229"/>
      <c r="AU8517" s="229"/>
      <c r="AV8517" s="229"/>
      <c r="AW8517" s="229"/>
      <c r="AX8517" s="229"/>
      <c r="AY8517" s="229"/>
      <c r="AZ8517" s="229"/>
    </row>
    <row r="8518" ht="24.75" customHeight="1">
      <c r="A8518" s="229"/>
      <c r="B8518" s="225" t="s">
        <v>8443</v>
      </c>
      <c r="C8518" s="3"/>
      <c r="D8518" s="222"/>
      <c r="E8518" s="229"/>
      <c r="F8518" s="3"/>
      <c r="G8518" s="222"/>
      <c r="H8518" s="222"/>
      <c r="I8518" s="3"/>
      <c r="J8518" s="222"/>
      <c r="K8518" s="173"/>
      <c r="L8518" s="3"/>
      <c r="M8518" s="3"/>
      <c r="N8518" s="228"/>
      <c r="O8518" s="229"/>
      <c r="P8518" s="230"/>
      <c r="Q8518" s="230"/>
      <c r="R8518" s="230"/>
      <c r="S8518" s="231"/>
      <c r="T8518" s="231"/>
      <c r="U8518" s="229"/>
      <c r="V8518" s="232"/>
      <c r="W8518" s="229"/>
      <c r="X8518" s="229"/>
      <c r="Y8518" s="229"/>
      <c r="Z8518" s="233"/>
      <c r="AA8518" s="229"/>
      <c r="AB8518" s="234"/>
      <c r="AC8518" s="234"/>
      <c r="AD8518" s="234"/>
      <c r="AE8518" s="234"/>
      <c r="AF8518" s="234"/>
      <c r="AG8518" s="234"/>
      <c r="AH8518" s="234"/>
      <c r="AI8518" s="229"/>
      <c r="AJ8518" s="273"/>
      <c r="AK8518" s="229"/>
      <c r="AL8518" s="229"/>
      <c r="AM8518" s="229"/>
      <c r="AN8518" s="229"/>
      <c r="AO8518" s="229"/>
      <c r="AP8518" s="229"/>
      <c r="AQ8518" s="229"/>
      <c r="AR8518" s="229"/>
      <c r="AS8518" s="229"/>
      <c r="AT8518" s="229"/>
      <c r="AU8518" s="229"/>
      <c r="AV8518" s="229"/>
      <c r="AW8518" s="229"/>
      <c r="AX8518" s="229"/>
      <c r="AY8518" s="229"/>
      <c r="AZ8518" s="229"/>
    </row>
    <row r="8519" ht="15.0" customHeight="1">
      <c r="A8519" s="229"/>
      <c r="B8519" s="256" t="s">
        <v>8444</v>
      </c>
      <c r="C8519" s="257"/>
      <c r="D8519" s="274"/>
      <c r="E8519" s="257"/>
      <c r="F8519" s="276"/>
      <c r="G8519" s="33"/>
      <c r="H8519" s="222"/>
      <c r="I8519" s="282" t="s">
        <v>8372</v>
      </c>
      <c r="J8519" s="222"/>
      <c r="K8519" s="3"/>
      <c r="L8519" s="3"/>
      <c r="M8519" s="3"/>
      <c r="N8519" s="228"/>
      <c r="O8519" s="229"/>
      <c r="P8519" s="230"/>
      <c r="Q8519" s="230"/>
      <c r="R8519" s="230"/>
      <c r="S8519" s="231"/>
      <c r="T8519" s="231"/>
      <c r="U8519" s="229"/>
      <c r="V8519" s="232"/>
      <c r="W8519" s="229"/>
      <c r="X8519" s="229"/>
      <c r="Y8519" s="229"/>
      <c r="Z8519" s="233"/>
      <c r="AA8519" s="229"/>
      <c r="AB8519" s="234"/>
      <c r="AC8519" s="234"/>
      <c r="AD8519" s="234"/>
      <c r="AE8519" s="234"/>
      <c r="AF8519" s="234"/>
      <c r="AG8519" s="234"/>
      <c r="AH8519" s="234"/>
      <c r="AI8519" s="229"/>
      <c r="AJ8519" s="273"/>
      <c r="AK8519" s="229"/>
      <c r="AL8519" s="229"/>
      <c r="AM8519" s="229"/>
      <c r="AN8519" s="229"/>
      <c r="AO8519" s="229"/>
      <c r="AP8519" s="229"/>
      <c r="AQ8519" s="229"/>
      <c r="AR8519" s="229"/>
      <c r="AS8519" s="229"/>
      <c r="AT8519" s="229"/>
      <c r="AU8519" s="229"/>
      <c r="AV8519" s="229"/>
      <c r="AW8519" s="229"/>
      <c r="AX8519" s="229"/>
      <c r="AY8519" s="229"/>
      <c r="AZ8519" s="229"/>
    </row>
    <row r="8520" ht="15.0" customHeight="1">
      <c r="A8520" s="229"/>
      <c r="B8520" s="277" t="s">
        <v>8445</v>
      </c>
      <c r="C8520" s="269"/>
      <c r="D8520" s="275"/>
      <c r="E8520" s="269"/>
      <c r="F8520" s="278"/>
      <c r="G8520" s="33"/>
      <c r="H8520" s="222"/>
      <c r="I8520" s="282" t="s">
        <v>8372</v>
      </c>
      <c r="J8520" s="222"/>
      <c r="K8520" s="3"/>
      <c r="L8520" s="3"/>
      <c r="M8520" s="3"/>
      <c r="N8520" s="228"/>
      <c r="O8520" s="229"/>
      <c r="P8520" s="230"/>
      <c r="Q8520" s="230"/>
      <c r="R8520" s="230"/>
      <c r="S8520" s="231"/>
      <c r="T8520" s="231"/>
      <c r="U8520" s="229"/>
      <c r="V8520" s="232"/>
      <c r="W8520" s="229"/>
      <c r="X8520" s="229"/>
      <c r="Y8520" s="229"/>
      <c r="Z8520" s="233"/>
      <c r="AA8520" s="229"/>
      <c r="AB8520" s="234"/>
      <c r="AC8520" s="234"/>
      <c r="AD8520" s="234"/>
      <c r="AE8520" s="234"/>
      <c r="AF8520" s="234"/>
      <c r="AG8520" s="234"/>
      <c r="AH8520" s="234"/>
      <c r="AI8520" s="229"/>
      <c r="AJ8520" s="273"/>
      <c r="AK8520" s="229"/>
      <c r="AL8520" s="229"/>
      <c r="AM8520" s="229"/>
      <c r="AN8520" s="229"/>
      <c r="AO8520" s="229"/>
      <c r="AP8520" s="229"/>
      <c r="AQ8520" s="229"/>
      <c r="AR8520" s="229"/>
      <c r="AS8520" s="229"/>
      <c r="AT8520" s="229"/>
      <c r="AU8520" s="229"/>
      <c r="AV8520" s="229"/>
      <c r="AW8520" s="229"/>
      <c r="AX8520" s="229"/>
      <c r="AY8520" s="229"/>
      <c r="AZ8520" s="229"/>
    </row>
    <row r="8521" ht="24.75" customHeight="1">
      <c r="A8521" s="229"/>
      <c r="B8521" s="225" t="s">
        <v>8446</v>
      </c>
      <c r="C8521" s="3"/>
      <c r="D8521" s="222"/>
      <c r="E8521" s="229"/>
      <c r="F8521" s="3"/>
      <c r="G8521" s="222"/>
      <c r="H8521" s="222"/>
      <c r="I8521" s="3"/>
      <c r="J8521" s="222"/>
      <c r="K8521" s="173"/>
      <c r="L8521" s="3"/>
      <c r="M8521" s="3"/>
      <c r="N8521" s="228"/>
      <c r="O8521" s="229"/>
      <c r="P8521" s="230"/>
      <c r="Q8521" s="230"/>
      <c r="R8521" s="230"/>
      <c r="S8521" s="231"/>
      <c r="T8521" s="231"/>
      <c r="U8521" s="229"/>
      <c r="V8521" s="232"/>
      <c r="W8521" s="229"/>
      <c r="X8521" s="229"/>
      <c r="Y8521" s="229"/>
      <c r="Z8521" s="233"/>
      <c r="AA8521" s="229"/>
      <c r="AB8521" s="234"/>
      <c r="AC8521" s="234"/>
      <c r="AD8521" s="234"/>
      <c r="AE8521" s="234"/>
      <c r="AF8521" s="234"/>
      <c r="AG8521" s="234"/>
      <c r="AH8521" s="234"/>
      <c r="AI8521" s="229"/>
      <c r="AJ8521" s="281" t="s">
        <v>8342</v>
      </c>
      <c r="AK8521" s="229"/>
      <c r="AL8521" s="229"/>
      <c r="AM8521" s="229"/>
      <c r="AN8521" s="229"/>
      <c r="AO8521" s="229"/>
      <c r="AP8521" s="229"/>
      <c r="AQ8521" s="229"/>
      <c r="AR8521" s="229"/>
      <c r="AS8521" s="229"/>
      <c r="AT8521" s="229"/>
      <c r="AU8521" s="229"/>
      <c r="AV8521" s="229"/>
      <c r="AW8521" s="229"/>
      <c r="AX8521" s="229"/>
      <c r="AY8521" s="229"/>
      <c r="AZ8521" s="229"/>
    </row>
    <row r="8522" ht="15.0" customHeight="1">
      <c r="A8522" s="229"/>
      <c r="B8522" s="256" t="s">
        <v>8447</v>
      </c>
      <c r="C8522" s="257"/>
      <c r="D8522" s="274"/>
      <c r="E8522" s="257"/>
      <c r="F8522" s="276"/>
      <c r="G8522" s="33"/>
      <c r="H8522" s="222"/>
      <c r="I8522" s="259" t="s">
        <v>8337</v>
      </c>
      <c r="J8522" s="222"/>
      <c r="K8522" s="3"/>
      <c r="L8522" s="3"/>
      <c r="M8522" s="3"/>
      <c r="N8522" s="228"/>
      <c r="O8522" s="229"/>
      <c r="P8522" s="230"/>
      <c r="Q8522" s="230"/>
      <c r="R8522" s="230"/>
      <c r="S8522" s="231"/>
      <c r="T8522" s="231"/>
      <c r="U8522" s="229"/>
      <c r="V8522" s="232"/>
      <c r="W8522" s="229"/>
      <c r="X8522" s="229"/>
      <c r="Y8522" s="229"/>
      <c r="Z8522" s="233"/>
      <c r="AA8522" s="229"/>
      <c r="AB8522" s="234"/>
      <c r="AC8522" s="234"/>
      <c r="AD8522" s="234"/>
      <c r="AE8522" s="234"/>
      <c r="AF8522" s="234"/>
      <c r="AG8522" s="234"/>
      <c r="AH8522" s="234"/>
      <c r="AI8522" s="229"/>
      <c r="AJ8522" s="273" t="s">
        <v>8448</v>
      </c>
      <c r="AK8522" s="229"/>
      <c r="AL8522" s="229"/>
      <c r="AM8522" s="229"/>
      <c r="AN8522" s="229"/>
      <c r="AO8522" s="229"/>
      <c r="AP8522" s="229"/>
      <c r="AQ8522" s="229"/>
      <c r="AR8522" s="229"/>
      <c r="AS8522" s="229"/>
      <c r="AT8522" s="229"/>
      <c r="AU8522" s="229"/>
      <c r="AV8522" s="229"/>
      <c r="AW8522" s="229"/>
      <c r="AX8522" s="229"/>
      <c r="AY8522" s="229"/>
      <c r="AZ8522" s="229"/>
    </row>
    <row r="8523" ht="15.0" customHeight="1">
      <c r="A8523" s="245"/>
      <c r="B8523" s="277" t="s">
        <v>8449</v>
      </c>
      <c r="C8523" s="284"/>
      <c r="D8523" s="288"/>
      <c r="E8523" s="284"/>
      <c r="F8523" s="280" t="s">
        <v>8371</v>
      </c>
      <c r="G8523" s="263"/>
      <c r="H8523" s="222"/>
      <c r="I8523" s="259" t="s">
        <v>8372</v>
      </c>
      <c r="J8523" s="222"/>
      <c r="K8523" s="3"/>
      <c r="L8523" s="222"/>
      <c r="M8523" s="222"/>
      <c r="N8523" s="244"/>
      <c r="O8523" s="245"/>
      <c r="P8523" s="246"/>
      <c r="Q8523" s="246"/>
      <c r="R8523" s="246"/>
      <c r="S8523" s="247"/>
      <c r="T8523" s="247"/>
      <c r="U8523" s="245"/>
      <c r="V8523" s="248"/>
      <c r="W8523" s="245"/>
      <c r="X8523" s="245"/>
      <c r="Y8523" s="245"/>
      <c r="Z8523" s="249"/>
      <c r="AA8523" s="245"/>
      <c r="AB8523" s="250"/>
      <c r="AC8523" s="250"/>
      <c r="AD8523" s="250"/>
      <c r="AE8523" s="250"/>
      <c r="AF8523" s="250"/>
      <c r="AG8523" s="250"/>
      <c r="AH8523" s="250"/>
      <c r="AI8523" s="245"/>
      <c r="AJ8523" s="273"/>
      <c r="AK8523" s="245"/>
      <c r="AL8523" s="245"/>
      <c r="AM8523" s="245"/>
      <c r="AN8523" s="245"/>
      <c r="AO8523" s="245"/>
      <c r="AP8523" s="245"/>
      <c r="AQ8523" s="245"/>
      <c r="AR8523" s="245"/>
      <c r="AS8523" s="245"/>
      <c r="AT8523" s="245"/>
      <c r="AU8523" s="245"/>
      <c r="AV8523" s="245"/>
      <c r="AW8523" s="245"/>
      <c r="AX8523" s="245"/>
      <c r="AY8523" s="245"/>
      <c r="AZ8523" s="245"/>
    </row>
    <row r="8524" ht="24.75" customHeight="1">
      <c r="A8524" s="229"/>
      <c r="B8524" s="225" t="s">
        <v>8450</v>
      </c>
      <c r="C8524" s="3"/>
      <c r="D8524" s="222"/>
      <c r="E8524" s="229"/>
      <c r="F8524" s="3"/>
      <c r="G8524" s="222"/>
      <c r="H8524" s="222"/>
      <c r="I8524" s="3"/>
      <c r="J8524" s="222"/>
      <c r="K8524" s="173"/>
      <c r="L8524" s="3"/>
      <c r="M8524" s="3"/>
      <c r="N8524" s="228"/>
      <c r="O8524" s="229"/>
      <c r="P8524" s="230"/>
      <c r="Q8524" s="230"/>
      <c r="R8524" s="230"/>
      <c r="S8524" s="231"/>
      <c r="T8524" s="231"/>
      <c r="U8524" s="229"/>
      <c r="V8524" s="232"/>
      <c r="W8524" s="229"/>
      <c r="X8524" s="229"/>
      <c r="Y8524" s="229"/>
      <c r="Z8524" s="233"/>
      <c r="AA8524" s="229"/>
      <c r="AB8524" s="234"/>
      <c r="AC8524" s="234"/>
      <c r="AD8524" s="234"/>
      <c r="AE8524" s="234"/>
      <c r="AF8524" s="234"/>
      <c r="AG8524" s="234"/>
      <c r="AH8524" s="234"/>
      <c r="AI8524" s="229"/>
      <c r="AJ8524" s="273"/>
      <c r="AK8524" s="229"/>
      <c r="AL8524" s="229"/>
      <c r="AM8524" s="229"/>
      <c r="AN8524" s="229"/>
      <c r="AO8524" s="229"/>
      <c r="AP8524" s="229"/>
      <c r="AQ8524" s="229"/>
      <c r="AR8524" s="229"/>
      <c r="AS8524" s="229"/>
      <c r="AT8524" s="229"/>
      <c r="AU8524" s="229"/>
      <c r="AV8524" s="229"/>
      <c r="AW8524" s="229"/>
      <c r="AX8524" s="229"/>
      <c r="AY8524" s="229"/>
      <c r="AZ8524" s="229"/>
    </row>
    <row r="8525" ht="15.0" customHeight="1">
      <c r="A8525" s="229"/>
      <c r="B8525" s="256" t="s">
        <v>8451</v>
      </c>
      <c r="C8525" s="257"/>
      <c r="D8525" s="274"/>
      <c r="E8525" s="257"/>
      <c r="F8525" s="276"/>
      <c r="G8525" s="33"/>
      <c r="H8525" s="222"/>
      <c r="I8525" s="259" t="s">
        <v>8337</v>
      </c>
      <c r="J8525" s="222"/>
      <c r="K8525" s="3"/>
      <c r="L8525" s="3"/>
      <c r="M8525" s="3"/>
      <c r="N8525" s="228"/>
      <c r="O8525" s="229"/>
      <c r="P8525" s="230"/>
      <c r="Q8525" s="230"/>
      <c r="R8525" s="230"/>
      <c r="S8525" s="231"/>
      <c r="T8525" s="231"/>
      <c r="U8525" s="229"/>
      <c r="V8525" s="232"/>
      <c r="W8525" s="229"/>
      <c r="X8525" s="229"/>
      <c r="Y8525" s="229"/>
      <c r="Z8525" s="233"/>
      <c r="AA8525" s="229"/>
      <c r="AB8525" s="234"/>
      <c r="AC8525" s="234"/>
      <c r="AD8525" s="234"/>
      <c r="AE8525" s="234"/>
      <c r="AF8525" s="234"/>
      <c r="AG8525" s="234"/>
      <c r="AH8525" s="234"/>
      <c r="AI8525" s="229"/>
      <c r="AJ8525" s="273"/>
      <c r="AK8525" s="229"/>
      <c r="AL8525" s="229"/>
      <c r="AM8525" s="229"/>
      <c r="AN8525" s="229"/>
      <c r="AO8525" s="229"/>
      <c r="AP8525" s="229"/>
      <c r="AQ8525" s="229"/>
      <c r="AR8525" s="229"/>
      <c r="AS8525" s="229"/>
      <c r="AT8525" s="229"/>
      <c r="AU8525" s="229"/>
      <c r="AV8525" s="229"/>
      <c r="AW8525" s="229"/>
      <c r="AX8525" s="229"/>
      <c r="AY8525" s="229"/>
      <c r="AZ8525" s="229"/>
    </row>
    <row r="8526" ht="15.0" customHeight="1">
      <c r="A8526" s="229"/>
      <c r="B8526" s="266" t="s">
        <v>8452</v>
      </c>
      <c r="C8526" s="284"/>
      <c r="D8526" s="288"/>
      <c r="E8526" s="284"/>
      <c r="F8526" s="280" t="s">
        <v>8371</v>
      </c>
      <c r="G8526" s="263"/>
      <c r="H8526" s="222"/>
      <c r="I8526" s="259" t="s">
        <v>8337</v>
      </c>
      <c r="J8526" s="222"/>
      <c r="K8526" s="3"/>
      <c r="L8526" s="3"/>
      <c r="M8526" s="3"/>
      <c r="N8526" s="228"/>
      <c r="O8526" s="229"/>
      <c r="P8526" s="230"/>
      <c r="Q8526" s="230"/>
      <c r="R8526" s="230"/>
      <c r="S8526" s="231"/>
      <c r="T8526" s="231"/>
      <c r="U8526" s="229"/>
      <c r="V8526" s="232"/>
      <c r="W8526" s="229"/>
      <c r="X8526" s="229"/>
      <c r="Y8526" s="229"/>
      <c r="Z8526" s="233"/>
      <c r="AA8526" s="229"/>
      <c r="AB8526" s="234"/>
      <c r="AC8526" s="234"/>
      <c r="AD8526" s="234"/>
      <c r="AE8526" s="234"/>
      <c r="AF8526" s="234"/>
      <c r="AG8526" s="234"/>
      <c r="AH8526" s="234"/>
      <c r="AI8526" s="229"/>
      <c r="AJ8526" s="273"/>
      <c r="AK8526" s="229"/>
      <c r="AL8526" s="229"/>
      <c r="AM8526" s="229"/>
      <c r="AN8526" s="229"/>
      <c r="AO8526" s="229"/>
      <c r="AP8526" s="229"/>
      <c r="AQ8526" s="229"/>
      <c r="AR8526" s="229"/>
      <c r="AS8526" s="229"/>
      <c r="AT8526" s="229"/>
      <c r="AU8526" s="229"/>
      <c r="AV8526" s="229"/>
      <c r="AW8526" s="229"/>
      <c r="AX8526" s="229"/>
      <c r="AY8526" s="229"/>
      <c r="AZ8526" s="229"/>
    </row>
    <row r="8527" ht="24.75" customHeight="1">
      <c r="A8527" s="229"/>
      <c r="B8527" s="225" t="s">
        <v>8453</v>
      </c>
      <c r="C8527" s="3"/>
      <c r="D8527" s="222"/>
      <c r="E8527" s="229"/>
      <c r="F8527" s="3"/>
      <c r="G8527" s="222"/>
      <c r="H8527" s="222"/>
      <c r="I8527" s="3"/>
      <c r="J8527" s="222"/>
      <c r="K8527" s="173"/>
      <c r="L8527" s="3"/>
      <c r="M8527" s="3"/>
      <c r="N8527" s="228"/>
      <c r="O8527" s="229"/>
      <c r="P8527" s="230"/>
      <c r="Q8527" s="230"/>
      <c r="R8527" s="230"/>
      <c r="S8527" s="231"/>
      <c r="T8527" s="231"/>
      <c r="U8527" s="229"/>
      <c r="V8527" s="232"/>
      <c r="W8527" s="229"/>
      <c r="X8527" s="229"/>
      <c r="Y8527" s="229"/>
      <c r="Z8527" s="233"/>
      <c r="AA8527" s="229"/>
      <c r="AB8527" s="234"/>
      <c r="AC8527" s="234"/>
      <c r="AD8527" s="234"/>
      <c r="AE8527" s="234"/>
      <c r="AF8527" s="234"/>
      <c r="AG8527" s="234"/>
      <c r="AH8527" s="234"/>
      <c r="AI8527" s="229"/>
      <c r="AJ8527" s="273"/>
      <c r="AK8527" s="229"/>
      <c r="AL8527" s="229"/>
      <c r="AM8527" s="229"/>
      <c r="AN8527" s="229"/>
      <c r="AO8527" s="229"/>
      <c r="AP8527" s="229"/>
      <c r="AQ8527" s="229"/>
      <c r="AR8527" s="229"/>
      <c r="AS8527" s="229"/>
      <c r="AT8527" s="229"/>
      <c r="AU8527" s="229"/>
      <c r="AV8527" s="229"/>
      <c r="AW8527" s="229"/>
      <c r="AX8527" s="229"/>
      <c r="AY8527" s="229"/>
      <c r="AZ8527" s="229"/>
    </row>
    <row r="8528" ht="15.0" customHeight="1">
      <c r="A8528" s="229"/>
      <c r="B8528" s="266" t="s">
        <v>8454</v>
      </c>
      <c r="C8528" s="241"/>
      <c r="D8528" s="279"/>
      <c r="E8528" s="241"/>
      <c r="F8528" s="280" t="s">
        <v>8371</v>
      </c>
      <c r="G8528" s="33"/>
      <c r="H8528" s="222"/>
      <c r="I8528" s="259" t="s">
        <v>8372</v>
      </c>
      <c r="J8528" s="222"/>
      <c r="K8528" s="3"/>
      <c r="L8528" s="3"/>
      <c r="M8528" s="3"/>
      <c r="N8528" s="228"/>
      <c r="O8528" s="229"/>
      <c r="P8528" s="230"/>
      <c r="Q8528" s="230"/>
      <c r="R8528" s="230"/>
      <c r="S8528" s="231"/>
      <c r="T8528" s="231"/>
      <c r="U8528" s="229"/>
      <c r="V8528" s="232"/>
      <c r="W8528" s="229"/>
      <c r="X8528" s="229"/>
      <c r="Y8528" s="229"/>
      <c r="Z8528" s="233"/>
      <c r="AA8528" s="229"/>
      <c r="AB8528" s="234"/>
      <c r="AC8528" s="234"/>
      <c r="AD8528" s="234"/>
      <c r="AE8528" s="234"/>
      <c r="AF8528" s="234"/>
      <c r="AG8528" s="234"/>
      <c r="AH8528" s="234"/>
      <c r="AI8528" s="229"/>
      <c r="AJ8528" s="273"/>
      <c r="AK8528" s="229"/>
      <c r="AL8528" s="229"/>
      <c r="AM8528" s="229"/>
      <c r="AN8528" s="229"/>
      <c r="AO8528" s="229"/>
      <c r="AP8528" s="229"/>
      <c r="AQ8528" s="229"/>
      <c r="AR8528" s="229"/>
      <c r="AS8528" s="229"/>
      <c r="AT8528" s="229"/>
      <c r="AU8528" s="229"/>
      <c r="AV8528" s="229"/>
      <c r="AW8528" s="229"/>
      <c r="AX8528" s="229"/>
      <c r="AY8528" s="229"/>
      <c r="AZ8528" s="229"/>
    </row>
    <row r="8529" ht="15.0" customHeight="1">
      <c r="A8529" s="229"/>
      <c r="B8529" s="266" t="s">
        <v>8455</v>
      </c>
      <c r="C8529" s="241"/>
      <c r="D8529" s="279"/>
      <c r="E8529" s="241"/>
      <c r="F8529" s="280" t="s">
        <v>8371</v>
      </c>
      <c r="G8529" s="33"/>
      <c r="H8529" s="222"/>
      <c r="I8529" s="259" t="s">
        <v>8372</v>
      </c>
      <c r="J8529" s="222"/>
      <c r="K8529" s="3"/>
      <c r="L8529" s="3"/>
      <c r="M8529" s="3"/>
      <c r="N8529" s="228"/>
      <c r="O8529" s="229"/>
      <c r="P8529" s="230"/>
      <c r="Q8529" s="230"/>
      <c r="R8529" s="230"/>
      <c r="S8529" s="231"/>
      <c r="T8529" s="231"/>
      <c r="U8529" s="229"/>
      <c r="V8529" s="232"/>
      <c r="W8529" s="229"/>
      <c r="X8529" s="229"/>
      <c r="Y8529" s="229"/>
      <c r="Z8529" s="233"/>
      <c r="AA8529" s="229"/>
      <c r="AB8529" s="234"/>
      <c r="AC8529" s="234"/>
      <c r="AD8529" s="234"/>
      <c r="AE8529" s="234"/>
      <c r="AF8529" s="234"/>
      <c r="AG8529" s="234"/>
      <c r="AH8529" s="234"/>
      <c r="AI8529" s="229"/>
      <c r="AJ8529" s="273"/>
      <c r="AK8529" s="229"/>
      <c r="AL8529" s="229"/>
      <c r="AM8529" s="229"/>
      <c r="AN8529" s="229"/>
      <c r="AO8529" s="229"/>
      <c r="AP8529" s="229"/>
      <c r="AQ8529" s="229"/>
      <c r="AR8529" s="229"/>
      <c r="AS8529" s="229"/>
      <c r="AT8529" s="229"/>
      <c r="AU8529" s="229"/>
      <c r="AV8529" s="229"/>
      <c r="AW8529" s="229"/>
      <c r="AX8529" s="229"/>
      <c r="AY8529" s="229"/>
      <c r="AZ8529" s="229"/>
    </row>
    <row r="8530" ht="15.0" customHeight="1">
      <c r="A8530" s="229"/>
      <c r="B8530" s="266" t="s">
        <v>8456</v>
      </c>
      <c r="C8530" s="241"/>
      <c r="D8530" s="279"/>
      <c r="E8530" s="241"/>
      <c r="F8530" s="280" t="s">
        <v>8371</v>
      </c>
      <c r="G8530" s="33"/>
      <c r="H8530" s="222"/>
      <c r="I8530" s="259" t="s">
        <v>8372</v>
      </c>
      <c r="J8530" s="222"/>
      <c r="K8530" s="3"/>
      <c r="L8530" s="3"/>
      <c r="M8530" s="3"/>
      <c r="N8530" s="228"/>
      <c r="O8530" s="229"/>
      <c r="P8530" s="230"/>
      <c r="Q8530" s="230"/>
      <c r="R8530" s="230"/>
      <c r="S8530" s="231"/>
      <c r="T8530" s="231"/>
      <c r="U8530" s="229"/>
      <c r="V8530" s="232"/>
      <c r="W8530" s="229"/>
      <c r="X8530" s="229"/>
      <c r="Y8530" s="229"/>
      <c r="Z8530" s="233"/>
      <c r="AA8530" s="229"/>
      <c r="AB8530" s="234"/>
      <c r="AC8530" s="234"/>
      <c r="AD8530" s="234"/>
      <c r="AE8530" s="234"/>
      <c r="AF8530" s="234"/>
      <c r="AG8530" s="234"/>
      <c r="AH8530" s="234"/>
      <c r="AI8530" s="229"/>
      <c r="AJ8530" s="273"/>
      <c r="AK8530" s="229"/>
      <c r="AL8530" s="229"/>
      <c r="AM8530" s="229"/>
      <c r="AN8530" s="229"/>
      <c r="AO8530" s="229"/>
      <c r="AP8530" s="229"/>
      <c r="AQ8530" s="229"/>
      <c r="AR8530" s="229"/>
      <c r="AS8530" s="229"/>
      <c r="AT8530" s="229"/>
      <c r="AU8530" s="229"/>
      <c r="AV8530" s="229"/>
      <c r="AW8530" s="229"/>
      <c r="AX8530" s="229"/>
      <c r="AY8530" s="229"/>
      <c r="AZ8530" s="229"/>
    </row>
    <row r="8531" ht="15.0" customHeight="1">
      <c r="A8531" s="229"/>
      <c r="B8531" s="266" t="s">
        <v>8457</v>
      </c>
      <c r="C8531" s="241"/>
      <c r="D8531" s="279"/>
      <c r="E8531" s="241"/>
      <c r="F8531" s="280" t="s">
        <v>8371</v>
      </c>
      <c r="G8531" s="33"/>
      <c r="H8531" s="222"/>
      <c r="I8531" s="259" t="s">
        <v>8372</v>
      </c>
      <c r="J8531" s="222"/>
      <c r="K8531" s="3"/>
      <c r="L8531" s="3"/>
      <c r="M8531" s="3"/>
      <c r="N8531" s="228"/>
      <c r="O8531" s="229"/>
      <c r="P8531" s="230"/>
      <c r="Q8531" s="230"/>
      <c r="R8531" s="230"/>
      <c r="S8531" s="231"/>
      <c r="T8531" s="231"/>
      <c r="U8531" s="229"/>
      <c r="V8531" s="232"/>
      <c r="W8531" s="229"/>
      <c r="X8531" s="229"/>
      <c r="Y8531" s="229"/>
      <c r="Z8531" s="233"/>
      <c r="AA8531" s="229"/>
      <c r="AB8531" s="234"/>
      <c r="AC8531" s="234"/>
      <c r="AD8531" s="234"/>
      <c r="AE8531" s="234"/>
      <c r="AF8531" s="234"/>
      <c r="AG8531" s="234"/>
      <c r="AH8531" s="234"/>
      <c r="AI8531" s="229"/>
      <c r="AJ8531" s="273"/>
      <c r="AK8531" s="229"/>
      <c r="AL8531" s="229"/>
      <c r="AM8531" s="229"/>
      <c r="AN8531" s="229"/>
      <c r="AO8531" s="229"/>
      <c r="AP8531" s="229"/>
      <c r="AQ8531" s="229"/>
      <c r="AR8531" s="229"/>
      <c r="AS8531" s="229"/>
      <c r="AT8531" s="229"/>
      <c r="AU8531" s="229"/>
      <c r="AV8531" s="229"/>
      <c r="AW8531" s="229"/>
      <c r="AX8531" s="229"/>
      <c r="AY8531" s="229"/>
      <c r="AZ8531" s="229"/>
    </row>
    <row r="8532" ht="15.0" customHeight="1">
      <c r="A8532" s="229"/>
      <c r="B8532" s="266" t="s">
        <v>8458</v>
      </c>
      <c r="C8532" s="241"/>
      <c r="D8532" s="279"/>
      <c r="E8532" s="241"/>
      <c r="F8532" s="280" t="s">
        <v>8371</v>
      </c>
      <c r="G8532" s="33"/>
      <c r="H8532" s="222"/>
      <c r="I8532" s="259" t="s">
        <v>8372</v>
      </c>
      <c r="J8532" s="222"/>
      <c r="K8532" s="3"/>
      <c r="L8532" s="3"/>
      <c r="M8532" s="3"/>
      <c r="N8532" s="228"/>
      <c r="O8532" s="229"/>
      <c r="P8532" s="230"/>
      <c r="Q8532" s="230"/>
      <c r="R8532" s="230"/>
      <c r="S8532" s="231"/>
      <c r="T8532" s="231"/>
      <c r="U8532" s="229"/>
      <c r="V8532" s="232"/>
      <c r="W8532" s="229"/>
      <c r="X8532" s="229"/>
      <c r="Y8532" s="229"/>
      <c r="Z8532" s="233"/>
      <c r="AA8532" s="229"/>
      <c r="AB8532" s="234"/>
      <c r="AC8532" s="234"/>
      <c r="AD8532" s="234"/>
      <c r="AE8532" s="234"/>
      <c r="AF8532" s="234"/>
      <c r="AG8532" s="234"/>
      <c r="AH8532" s="234"/>
      <c r="AI8532" s="229"/>
      <c r="AJ8532" s="273"/>
      <c r="AK8532" s="229"/>
      <c r="AL8532" s="229"/>
      <c r="AM8532" s="229"/>
      <c r="AN8532" s="229"/>
      <c r="AO8532" s="229"/>
      <c r="AP8532" s="229"/>
      <c r="AQ8532" s="229"/>
      <c r="AR8532" s="229"/>
      <c r="AS8532" s="229"/>
      <c r="AT8532" s="229"/>
      <c r="AU8532" s="229"/>
      <c r="AV8532" s="229"/>
      <c r="AW8532" s="229"/>
      <c r="AX8532" s="229"/>
      <c r="AY8532" s="229"/>
      <c r="AZ8532" s="229"/>
    </row>
    <row r="8533" ht="15.0" customHeight="1">
      <c r="A8533" s="229"/>
      <c r="B8533" s="266" t="s">
        <v>8459</v>
      </c>
      <c r="C8533" s="241"/>
      <c r="D8533" s="279"/>
      <c r="E8533" s="241"/>
      <c r="F8533" s="280" t="s">
        <v>8371</v>
      </c>
      <c r="G8533" s="33"/>
      <c r="H8533" s="222"/>
      <c r="I8533" s="259" t="s">
        <v>8372</v>
      </c>
      <c r="J8533" s="222"/>
      <c r="K8533" s="3"/>
      <c r="L8533" s="3"/>
      <c r="M8533" s="3"/>
      <c r="N8533" s="228"/>
      <c r="O8533" s="229"/>
      <c r="P8533" s="230"/>
      <c r="Q8533" s="230"/>
      <c r="R8533" s="230"/>
      <c r="S8533" s="231"/>
      <c r="T8533" s="231"/>
      <c r="U8533" s="229"/>
      <c r="V8533" s="232"/>
      <c r="W8533" s="229"/>
      <c r="X8533" s="229"/>
      <c r="Y8533" s="229"/>
      <c r="Z8533" s="233"/>
      <c r="AA8533" s="229"/>
      <c r="AB8533" s="234"/>
      <c r="AC8533" s="234"/>
      <c r="AD8533" s="234"/>
      <c r="AE8533" s="234"/>
      <c r="AF8533" s="234"/>
      <c r="AG8533" s="234"/>
      <c r="AH8533" s="234"/>
      <c r="AI8533" s="229"/>
      <c r="AJ8533" s="273"/>
      <c r="AK8533" s="229"/>
      <c r="AL8533" s="229"/>
      <c r="AM8533" s="229"/>
      <c r="AN8533" s="229"/>
      <c r="AO8533" s="229"/>
      <c r="AP8533" s="229"/>
      <c r="AQ8533" s="229"/>
      <c r="AR8533" s="229"/>
      <c r="AS8533" s="229"/>
      <c r="AT8533" s="229"/>
      <c r="AU8533" s="229"/>
      <c r="AV8533" s="229"/>
      <c r="AW8533" s="229"/>
      <c r="AX8533" s="229"/>
      <c r="AY8533" s="229"/>
      <c r="AZ8533" s="229"/>
    </row>
    <row r="8534" ht="15.0" customHeight="1">
      <c r="A8534" s="229"/>
      <c r="B8534" s="266" t="s">
        <v>8460</v>
      </c>
      <c r="C8534" s="241"/>
      <c r="D8534" s="279"/>
      <c r="E8534" s="241"/>
      <c r="F8534" s="280" t="s">
        <v>8371</v>
      </c>
      <c r="G8534" s="33"/>
      <c r="H8534" s="222"/>
      <c r="I8534" s="259" t="s">
        <v>8372</v>
      </c>
      <c r="J8534" s="222"/>
      <c r="K8534" s="3"/>
      <c r="L8534" s="3"/>
      <c r="M8534" s="3"/>
      <c r="N8534" s="228"/>
      <c r="O8534" s="229"/>
      <c r="P8534" s="230"/>
      <c r="Q8534" s="230"/>
      <c r="R8534" s="230"/>
      <c r="S8534" s="231"/>
      <c r="T8534" s="231"/>
      <c r="U8534" s="229"/>
      <c r="V8534" s="232"/>
      <c r="W8534" s="229"/>
      <c r="X8534" s="229"/>
      <c r="Y8534" s="229"/>
      <c r="Z8534" s="233"/>
      <c r="AA8534" s="229"/>
      <c r="AB8534" s="234"/>
      <c r="AC8534" s="234"/>
      <c r="AD8534" s="234"/>
      <c r="AE8534" s="234"/>
      <c r="AF8534" s="234"/>
      <c r="AG8534" s="234"/>
      <c r="AH8534" s="234"/>
      <c r="AI8534" s="229"/>
      <c r="AJ8534" s="273"/>
      <c r="AK8534" s="229"/>
      <c r="AL8534" s="229"/>
      <c r="AM8534" s="229"/>
      <c r="AN8534" s="229"/>
      <c r="AO8534" s="229"/>
      <c r="AP8534" s="229"/>
      <c r="AQ8534" s="229"/>
      <c r="AR8534" s="229"/>
      <c r="AS8534" s="229"/>
      <c r="AT8534" s="229"/>
      <c r="AU8534" s="229"/>
      <c r="AV8534" s="229"/>
      <c r="AW8534" s="229"/>
      <c r="AX8534" s="229"/>
      <c r="AY8534" s="229"/>
      <c r="AZ8534" s="229"/>
    </row>
    <row r="8535" ht="15.0" customHeight="1">
      <c r="A8535" s="229"/>
      <c r="B8535" s="266" t="s">
        <v>8461</v>
      </c>
      <c r="C8535" s="241"/>
      <c r="D8535" s="279"/>
      <c r="E8535" s="241"/>
      <c r="F8535" s="280" t="s">
        <v>8371</v>
      </c>
      <c r="G8535" s="33"/>
      <c r="H8535" s="222"/>
      <c r="I8535" s="259" t="s">
        <v>8372</v>
      </c>
      <c r="J8535" s="222"/>
      <c r="K8535" s="3"/>
      <c r="L8535" s="3"/>
      <c r="M8535" s="3"/>
      <c r="N8535" s="228"/>
      <c r="O8535" s="229"/>
      <c r="P8535" s="230"/>
      <c r="Q8535" s="230"/>
      <c r="R8535" s="230"/>
      <c r="S8535" s="231"/>
      <c r="T8535" s="231"/>
      <c r="U8535" s="229"/>
      <c r="V8535" s="232"/>
      <c r="W8535" s="229"/>
      <c r="X8535" s="229"/>
      <c r="Y8535" s="229"/>
      <c r="Z8535" s="233"/>
      <c r="AA8535" s="229"/>
      <c r="AB8535" s="234"/>
      <c r="AC8535" s="234"/>
      <c r="AD8535" s="234"/>
      <c r="AE8535" s="234"/>
      <c r="AF8535" s="234"/>
      <c r="AG8535" s="234"/>
      <c r="AH8535" s="234"/>
      <c r="AI8535" s="229"/>
      <c r="AJ8535" s="273"/>
      <c r="AK8535" s="229"/>
      <c r="AL8535" s="229"/>
      <c r="AM8535" s="229"/>
      <c r="AN8535" s="229"/>
      <c r="AO8535" s="229"/>
      <c r="AP8535" s="229"/>
      <c r="AQ8535" s="229"/>
      <c r="AR8535" s="229"/>
      <c r="AS8535" s="229"/>
      <c r="AT8535" s="229"/>
      <c r="AU8535" s="229"/>
      <c r="AV8535" s="229"/>
      <c r="AW8535" s="229"/>
      <c r="AX8535" s="229"/>
      <c r="AY8535" s="229"/>
      <c r="AZ8535" s="229"/>
    </row>
    <row r="8536" ht="15.0" customHeight="1">
      <c r="A8536" s="229"/>
      <c r="B8536" s="266" t="s">
        <v>8462</v>
      </c>
      <c r="C8536" s="241"/>
      <c r="D8536" s="279"/>
      <c r="E8536" s="241"/>
      <c r="F8536" s="280" t="s">
        <v>8371</v>
      </c>
      <c r="G8536" s="33"/>
      <c r="H8536" s="222"/>
      <c r="I8536" s="259" t="s">
        <v>8372</v>
      </c>
      <c r="J8536" s="222"/>
      <c r="K8536" s="3"/>
      <c r="L8536" s="3"/>
      <c r="M8536" s="3"/>
      <c r="N8536" s="228"/>
      <c r="O8536" s="229"/>
      <c r="P8536" s="230"/>
      <c r="Q8536" s="230"/>
      <c r="R8536" s="230"/>
      <c r="S8536" s="231"/>
      <c r="T8536" s="231"/>
      <c r="U8536" s="229"/>
      <c r="V8536" s="232"/>
      <c r="W8536" s="229"/>
      <c r="X8536" s="229"/>
      <c r="Y8536" s="229"/>
      <c r="Z8536" s="233"/>
      <c r="AA8536" s="229"/>
      <c r="AB8536" s="234"/>
      <c r="AC8536" s="234"/>
      <c r="AD8536" s="234"/>
      <c r="AE8536" s="234"/>
      <c r="AF8536" s="234"/>
      <c r="AG8536" s="234"/>
      <c r="AH8536" s="234"/>
      <c r="AI8536" s="229"/>
      <c r="AJ8536" s="273"/>
      <c r="AK8536" s="229"/>
      <c r="AL8536" s="229"/>
      <c r="AM8536" s="229"/>
      <c r="AN8536" s="229"/>
      <c r="AO8536" s="229"/>
      <c r="AP8536" s="229"/>
      <c r="AQ8536" s="229"/>
      <c r="AR8536" s="229"/>
      <c r="AS8536" s="229"/>
      <c r="AT8536" s="229"/>
      <c r="AU8536" s="229"/>
      <c r="AV8536" s="229"/>
      <c r="AW8536" s="229"/>
      <c r="AX8536" s="229"/>
      <c r="AY8536" s="229"/>
      <c r="AZ8536" s="229"/>
    </row>
    <row r="8537" ht="15.0" customHeight="1">
      <c r="A8537" s="229"/>
      <c r="B8537" s="266" t="s">
        <v>8463</v>
      </c>
      <c r="C8537" s="241"/>
      <c r="D8537" s="279"/>
      <c r="E8537" s="241"/>
      <c r="F8537" s="280" t="s">
        <v>8371</v>
      </c>
      <c r="G8537" s="33"/>
      <c r="H8537" s="222"/>
      <c r="I8537" s="259" t="s">
        <v>8372</v>
      </c>
      <c r="J8537" s="222"/>
      <c r="K8537" s="3"/>
      <c r="L8537" s="3"/>
      <c r="M8537" s="3"/>
      <c r="N8537" s="228"/>
      <c r="O8537" s="229"/>
      <c r="P8537" s="230"/>
      <c r="Q8537" s="230"/>
      <c r="R8537" s="230"/>
      <c r="S8537" s="231"/>
      <c r="T8537" s="231"/>
      <c r="U8537" s="229"/>
      <c r="V8537" s="232"/>
      <c r="W8537" s="229"/>
      <c r="X8537" s="229"/>
      <c r="Y8537" s="229"/>
      <c r="Z8537" s="233"/>
      <c r="AA8537" s="229"/>
      <c r="AB8537" s="234"/>
      <c r="AC8537" s="234"/>
      <c r="AD8537" s="234"/>
      <c r="AE8537" s="234"/>
      <c r="AF8537" s="234"/>
      <c r="AG8537" s="234"/>
      <c r="AH8537" s="234"/>
      <c r="AI8537" s="229"/>
      <c r="AJ8537" s="273"/>
      <c r="AK8537" s="229"/>
      <c r="AL8537" s="229"/>
      <c r="AM8537" s="229"/>
      <c r="AN8537" s="229"/>
      <c r="AO8537" s="229"/>
      <c r="AP8537" s="229"/>
      <c r="AQ8537" s="229"/>
      <c r="AR8537" s="229"/>
      <c r="AS8537" s="229"/>
      <c r="AT8537" s="229"/>
      <c r="AU8537" s="229"/>
      <c r="AV8537" s="229"/>
      <c r="AW8537" s="229"/>
      <c r="AX8537" s="229"/>
      <c r="AY8537" s="229"/>
      <c r="AZ8537" s="229"/>
    </row>
    <row r="8538" ht="15.0" customHeight="1">
      <c r="A8538" s="229"/>
      <c r="B8538" s="266" t="s">
        <v>8464</v>
      </c>
      <c r="C8538" s="241"/>
      <c r="D8538" s="279"/>
      <c r="E8538" s="241"/>
      <c r="F8538" s="280" t="s">
        <v>8371</v>
      </c>
      <c r="G8538" s="33"/>
      <c r="H8538" s="222"/>
      <c r="I8538" s="259" t="s">
        <v>8372</v>
      </c>
      <c r="J8538" s="222"/>
      <c r="K8538" s="3"/>
      <c r="L8538" s="3"/>
      <c r="M8538" s="3"/>
      <c r="N8538" s="228"/>
      <c r="O8538" s="229"/>
      <c r="P8538" s="230"/>
      <c r="Q8538" s="230"/>
      <c r="R8538" s="230"/>
      <c r="S8538" s="231"/>
      <c r="T8538" s="231"/>
      <c r="U8538" s="229"/>
      <c r="V8538" s="232"/>
      <c r="W8538" s="229"/>
      <c r="X8538" s="229"/>
      <c r="Y8538" s="229"/>
      <c r="Z8538" s="233"/>
      <c r="AA8538" s="229"/>
      <c r="AB8538" s="234"/>
      <c r="AC8538" s="234"/>
      <c r="AD8538" s="234"/>
      <c r="AE8538" s="234"/>
      <c r="AF8538" s="234"/>
      <c r="AG8538" s="234"/>
      <c r="AH8538" s="234"/>
      <c r="AI8538" s="229"/>
      <c r="AJ8538" s="273"/>
      <c r="AK8538" s="229"/>
      <c r="AL8538" s="229"/>
      <c r="AM8538" s="229"/>
      <c r="AN8538" s="229"/>
      <c r="AO8538" s="229"/>
      <c r="AP8538" s="229"/>
      <c r="AQ8538" s="229"/>
      <c r="AR8538" s="229"/>
      <c r="AS8538" s="229"/>
      <c r="AT8538" s="229"/>
      <c r="AU8538" s="229"/>
      <c r="AV8538" s="229"/>
      <c r="AW8538" s="229"/>
      <c r="AX8538" s="229"/>
      <c r="AY8538" s="229"/>
      <c r="AZ8538" s="229"/>
    </row>
    <row r="8539" ht="15.0" customHeight="1">
      <c r="A8539" s="229"/>
      <c r="B8539" s="266" t="s">
        <v>8465</v>
      </c>
      <c r="C8539" s="241"/>
      <c r="D8539" s="279"/>
      <c r="E8539" s="241"/>
      <c r="F8539" s="280" t="s">
        <v>8371</v>
      </c>
      <c r="G8539" s="33"/>
      <c r="H8539" s="222"/>
      <c r="I8539" s="259" t="s">
        <v>8372</v>
      </c>
      <c r="J8539" s="222"/>
      <c r="K8539" s="3"/>
      <c r="L8539" s="3"/>
      <c r="M8539" s="3"/>
      <c r="N8539" s="228"/>
      <c r="O8539" s="229"/>
      <c r="P8539" s="230"/>
      <c r="Q8539" s="230"/>
      <c r="R8539" s="230"/>
      <c r="S8539" s="231"/>
      <c r="T8539" s="231"/>
      <c r="U8539" s="229"/>
      <c r="V8539" s="232"/>
      <c r="W8539" s="229"/>
      <c r="X8539" s="229"/>
      <c r="Y8539" s="229"/>
      <c r="Z8539" s="233"/>
      <c r="AA8539" s="229"/>
      <c r="AB8539" s="234"/>
      <c r="AC8539" s="234"/>
      <c r="AD8539" s="234"/>
      <c r="AE8539" s="234"/>
      <c r="AF8539" s="234"/>
      <c r="AG8539" s="234"/>
      <c r="AH8539" s="234"/>
      <c r="AI8539" s="229"/>
      <c r="AJ8539" s="273"/>
      <c r="AK8539" s="229"/>
      <c r="AL8539" s="229"/>
      <c r="AM8539" s="229"/>
      <c r="AN8539" s="229"/>
      <c r="AO8539" s="229"/>
      <c r="AP8539" s="229"/>
      <c r="AQ8539" s="229"/>
      <c r="AR8539" s="229"/>
      <c r="AS8539" s="229"/>
      <c r="AT8539" s="229"/>
      <c r="AU8539" s="229"/>
      <c r="AV8539" s="229"/>
      <c r="AW8539" s="229"/>
      <c r="AX8539" s="229"/>
      <c r="AY8539" s="229"/>
      <c r="AZ8539" s="229"/>
    </row>
    <row r="8540" ht="15.0" customHeight="1">
      <c r="A8540" s="229"/>
      <c r="B8540" s="266" t="s">
        <v>8466</v>
      </c>
      <c r="C8540" s="241"/>
      <c r="D8540" s="279"/>
      <c r="E8540" s="241"/>
      <c r="F8540" s="280" t="s">
        <v>8371</v>
      </c>
      <c r="G8540" s="33"/>
      <c r="H8540" s="222"/>
      <c r="I8540" s="259" t="s">
        <v>8372</v>
      </c>
      <c r="J8540" s="222"/>
      <c r="K8540" s="3"/>
      <c r="L8540" s="3"/>
      <c r="M8540" s="3"/>
      <c r="N8540" s="228"/>
      <c r="O8540" s="229"/>
      <c r="P8540" s="230"/>
      <c r="Q8540" s="230"/>
      <c r="R8540" s="230"/>
      <c r="S8540" s="231"/>
      <c r="T8540" s="231"/>
      <c r="U8540" s="229"/>
      <c r="V8540" s="232"/>
      <c r="W8540" s="229"/>
      <c r="X8540" s="229"/>
      <c r="Y8540" s="229"/>
      <c r="Z8540" s="233"/>
      <c r="AA8540" s="229"/>
      <c r="AB8540" s="234"/>
      <c r="AC8540" s="234"/>
      <c r="AD8540" s="234"/>
      <c r="AE8540" s="234"/>
      <c r="AF8540" s="234"/>
      <c r="AG8540" s="234"/>
      <c r="AH8540" s="234"/>
      <c r="AI8540" s="229"/>
      <c r="AJ8540" s="273"/>
      <c r="AK8540" s="229"/>
      <c r="AL8540" s="229"/>
      <c r="AM8540" s="229"/>
      <c r="AN8540" s="229"/>
      <c r="AO8540" s="229"/>
      <c r="AP8540" s="229"/>
      <c r="AQ8540" s="229"/>
      <c r="AR8540" s="229"/>
      <c r="AS8540" s="229"/>
      <c r="AT8540" s="229"/>
      <c r="AU8540" s="229"/>
      <c r="AV8540" s="229"/>
      <c r="AW8540" s="229"/>
      <c r="AX8540" s="229"/>
      <c r="AY8540" s="229"/>
      <c r="AZ8540" s="229"/>
    </row>
    <row r="8541" ht="15.0" customHeight="1">
      <c r="A8541" s="229"/>
      <c r="B8541" s="266" t="s">
        <v>8467</v>
      </c>
      <c r="C8541" s="241"/>
      <c r="D8541" s="279"/>
      <c r="E8541" s="241"/>
      <c r="F8541" s="280" t="s">
        <v>8371</v>
      </c>
      <c r="G8541" s="33"/>
      <c r="H8541" s="222"/>
      <c r="I8541" s="259" t="s">
        <v>8372</v>
      </c>
      <c r="J8541" s="222"/>
      <c r="K8541" s="3"/>
      <c r="L8541" s="3"/>
      <c r="M8541" s="3"/>
      <c r="N8541" s="228"/>
      <c r="O8541" s="229"/>
      <c r="P8541" s="230"/>
      <c r="Q8541" s="230"/>
      <c r="R8541" s="230"/>
      <c r="S8541" s="231"/>
      <c r="T8541" s="231"/>
      <c r="U8541" s="229"/>
      <c r="V8541" s="232"/>
      <c r="W8541" s="229"/>
      <c r="X8541" s="229"/>
      <c r="Y8541" s="229"/>
      <c r="Z8541" s="233"/>
      <c r="AA8541" s="229"/>
      <c r="AB8541" s="234"/>
      <c r="AC8541" s="234"/>
      <c r="AD8541" s="234"/>
      <c r="AE8541" s="234"/>
      <c r="AF8541" s="234"/>
      <c r="AG8541" s="234"/>
      <c r="AH8541" s="234"/>
      <c r="AI8541" s="229"/>
      <c r="AJ8541" s="273"/>
      <c r="AK8541" s="229"/>
      <c r="AL8541" s="229"/>
      <c r="AM8541" s="229"/>
      <c r="AN8541" s="229"/>
      <c r="AO8541" s="229"/>
      <c r="AP8541" s="229"/>
      <c r="AQ8541" s="229"/>
      <c r="AR8541" s="229"/>
      <c r="AS8541" s="229"/>
      <c r="AT8541" s="229"/>
      <c r="AU8541" s="229"/>
      <c r="AV8541" s="229"/>
      <c r="AW8541" s="229"/>
      <c r="AX8541" s="229"/>
      <c r="AY8541" s="229"/>
      <c r="AZ8541" s="229"/>
    </row>
    <row r="8542" ht="15.0" customHeight="1">
      <c r="A8542" s="229"/>
      <c r="B8542" s="266" t="s">
        <v>8468</v>
      </c>
      <c r="C8542" s="241"/>
      <c r="D8542" s="279"/>
      <c r="E8542" s="241"/>
      <c r="F8542" s="280" t="s">
        <v>8371</v>
      </c>
      <c r="G8542" s="33"/>
      <c r="H8542" s="222"/>
      <c r="I8542" s="259" t="s">
        <v>8372</v>
      </c>
      <c r="J8542" s="222"/>
      <c r="K8542" s="3"/>
      <c r="L8542" s="3"/>
      <c r="M8542" s="3"/>
      <c r="N8542" s="228"/>
      <c r="O8542" s="229"/>
      <c r="P8542" s="230"/>
      <c r="Q8542" s="230"/>
      <c r="R8542" s="230"/>
      <c r="S8542" s="231"/>
      <c r="T8542" s="231"/>
      <c r="U8542" s="229"/>
      <c r="V8542" s="232"/>
      <c r="W8542" s="229"/>
      <c r="X8542" s="229"/>
      <c r="Y8542" s="229"/>
      <c r="Z8542" s="233"/>
      <c r="AA8542" s="229"/>
      <c r="AB8542" s="234"/>
      <c r="AC8542" s="234"/>
      <c r="AD8542" s="234"/>
      <c r="AE8542" s="234"/>
      <c r="AF8542" s="234"/>
      <c r="AG8542" s="234"/>
      <c r="AH8542" s="234"/>
      <c r="AI8542" s="229"/>
      <c r="AJ8542" s="273"/>
      <c r="AK8542" s="229"/>
      <c r="AL8542" s="229"/>
      <c r="AM8542" s="229"/>
      <c r="AN8542" s="229"/>
      <c r="AO8542" s="229"/>
      <c r="AP8542" s="229"/>
      <c r="AQ8542" s="229"/>
      <c r="AR8542" s="229"/>
      <c r="AS8542" s="229"/>
      <c r="AT8542" s="229"/>
      <c r="AU8542" s="229"/>
      <c r="AV8542" s="229"/>
      <c r="AW8542" s="229"/>
      <c r="AX8542" s="229"/>
      <c r="AY8542" s="229"/>
      <c r="AZ8542" s="229"/>
    </row>
    <row r="8543" ht="24.75" customHeight="1">
      <c r="A8543" s="229"/>
      <c r="B8543" s="225" t="s">
        <v>8469</v>
      </c>
      <c r="C8543" s="3"/>
      <c r="D8543" s="222"/>
      <c r="E8543" s="3"/>
      <c r="F8543" s="289"/>
      <c r="G8543" s="222"/>
      <c r="H8543" s="222"/>
      <c r="I8543" s="3"/>
      <c r="J8543" s="222"/>
      <c r="K8543" s="173"/>
      <c r="L8543" s="3"/>
      <c r="M8543" s="3"/>
      <c r="N8543" s="228"/>
      <c r="O8543" s="229"/>
      <c r="P8543" s="230"/>
      <c r="Q8543" s="230"/>
      <c r="R8543" s="230"/>
      <c r="S8543" s="231"/>
      <c r="T8543" s="231"/>
      <c r="U8543" s="229"/>
      <c r="V8543" s="232"/>
      <c r="W8543" s="229"/>
      <c r="X8543" s="229"/>
      <c r="Y8543" s="229"/>
      <c r="Z8543" s="233"/>
      <c r="AA8543" s="229"/>
      <c r="AB8543" s="234"/>
      <c r="AC8543" s="234"/>
      <c r="AD8543" s="234"/>
      <c r="AE8543" s="234"/>
      <c r="AF8543" s="234"/>
      <c r="AG8543" s="234"/>
      <c r="AH8543" s="234"/>
      <c r="AI8543" s="229"/>
      <c r="AJ8543" s="281" t="s">
        <v>8342</v>
      </c>
      <c r="AK8543" s="229"/>
      <c r="AL8543" s="229"/>
      <c r="AM8543" s="229"/>
      <c r="AN8543" s="229"/>
      <c r="AO8543" s="229"/>
      <c r="AP8543" s="229"/>
      <c r="AQ8543" s="229"/>
      <c r="AR8543" s="229"/>
      <c r="AS8543" s="229"/>
      <c r="AT8543" s="229"/>
      <c r="AU8543" s="229"/>
      <c r="AV8543" s="229"/>
      <c r="AW8543" s="229"/>
      <c r="AX8543" s="229"/>
      <c r="AY8543" s="229"/>
      <c r="AZ8543" s="229"/>
    </row>
    <row r="8544" ht="15.0" customHeight="1">
      <c r="A8544" s="229"/>
      <c r="B8544" s="272" t="s">
        <v>8470</v>
      </c>
      <c r="C8544" s="257"/>
      <c r="D8544" s="274"/>
      <c r="E8544" s="257"/>
      <c r="F8544" s="259" t="s">
        <v>8336</v>
      </c>
      <c r="G8544" s="33"/>
      <c r="H8544" s="222"/>
      <c r="I8544" s="259" t="s">
        <v>8337</v>
      </c>
      <c r="J8544" s="222"/>
      <c r="K8544" s="3"/>
      <c r="L8544" s="3"/>
      <c r="M8544" s="3"/>
      <c r="N8544" s="228"/>
      <c r="O8544" s="229"/>
      <c r="P8544" s="230"/>
      <c r="Q8544" s="230"/>
      <c r="R8544" s="230"/>
      <c r="S8544" s="231"/>
      <c r="T8544" s="231"/>
      <c r="U8544" s="229"/>
      <c r="V8544" s="232"/>
      <c r="W8544" s="229"/>
      <c r="X8544" s="229"/>
      <c r="Y8544" s="229"/>
      <c r="Z8544" s="233"/>
      <c r="AA8544" s="229"/>
      <c r="AB8544" s="234"/>
      <c r="AC8544" s="234"/>
      <c r="AD8544" s="234"/>
      <c r="AE8544" s="234"/>
      <c r="AF8544" s="234"/>
      <c r="AG8544" s="234"/>
      <c r="AH8544" s="234"/>
      <c r="AI8544" s="229"/>
      <c r="AJ8544" s="273" t="s">
        <v>8471</v>
      </c>
      <c r="AK8544" s="229"/>
      <c r="AL8544" s="229"/>
      <c r="AM8544" s="229"/>
      <c r="AN8544" s="229"/>
      <c r="AO8544" s="229"/>
      <c r="AP8544" s="229"/>
      <c r="AQ8544" s="229"/>
      <c r="AR8544" s="229"/>
      <c r="AS8544" s="229"/>
      <c r="AT8544" s="229"/>
      <c r="AU8544" s="229"/>
      <c r="AV8544" s="229"/>
      <c r="AW8544" s="229"/>
      <c r="AX8544" s="229"/>
      <c r="AY8544" s="229"/>
      <c r="AZ8544" s="229"/>
    </row>
    <row r="8545" ht="15.0" customHeight="1">
      <c r="A8545" s="229"/>
      <c r="B8545" s="262" t="s">
        <v>8472</v>
      </c>
      <c r="C8545" s="257"/>
      <c r="D8545" s="274"/>
      <c r="E8545" s="257"/>
      <c r="F8545" s="280" t="s">
        <v>8371</v>
      </c>
      <c r="G8545" s="33"/>
      <c r="H8545" s="222"/>
      <c r="I8545" s="259" t="s">
        <v>8372</v>
      </c>
      <c r="J8545" s="222"/>
      <c r="K8545" s="3"/>
      <c r="L8545" s="3"/>
      <c r="M8545" s="3"/>
      <c r="N8545" s="228"/>
      <c r="O8545" s="229"/>
      <c r="P8545" s="230"/>
      <c r="Q8545" s="230"/>
      <c r="R8545" s="230"/>
      <c r="S8545" s="231"/>
      <c r="T8545" s="231"/>
      <c r="U8545" s="229"/>
      <c r="V8545" s="232"/>
      <c r="W8545" s="229"/>
      <c r="X8545" s="229"/>
      <c r="Y8545" s="229"/>
      <c r="Z8545" s="233"/>
      <c r="AA8545" s="229"/>
      <c r="AB8545" s="234"/>
      <c r="AC8545" s="234"/>
      <c r="AD8545" s="234"/>
      <c r="AE8545" s="234"/>
      <c r="AF8545" s="234"/>
      <c r="AG8545" s="234"/>
      <c r="AH8545" s="234"/>
      <c r="AI8545" s="229"/>
      <c r="AJ8545" s="273"/>
      <c r="AK8545" s="229"/>
      <c r="AL8545" s="229"/>
      <c r="AM8545" s="229"/>
      <c r="AN8545" s="229"/>
      <c r="AO8545" s="229"/>
      <c r="AP8545" s="229"/>
      <c r="AQ8545" s="229"/>
      <c r="AR8545" s="229"/>
      <c r="AS8545" s="229"/>
      <c r="AT8545" s="229"/>
      <c r="AU8545" s="229"/>
      <c r="AV8545" s="229"/>
      <c r="AW8545" s="229"/>
      <c r="AX8545" s="229"/>
      <c r="AY8545" s="229"/>
      <c r="AZ8545" s="229"/>
    </row>
    <row r="8546" ht="15.0" customHeight="1">
      <c r="A8546" s="229"/>
      <c r="B8546" s="262" t="s">
        <v>8473</v>
      </c>
      <c r="C8546" s="33"/>
      <c r="D8546" s="6"/>
      <c r="E8546" s="33"/>
      <c r="F8546" s="259" t="s">
        <v>8336</v>
      </c>
      <c r="G8546" s="33"/>
      <c r="H8546" s="222"/>
      <c r="I8546" s="259" t="s">
        <v>8337</v>
      </c>
      <c r="J8546" s="222"/>
      <c r="K8546" s="3"/>
      <c r="L8546" s="3"/>
      <c r="M8546" s="3"/>
      <c r="N8546" s="228"/>
      <c r="O8546" s="229"/>
      <c r="P8546" s="230"/>
      <c r="Q8546" s="230"/>
      <c r="R8546" s="230"/>
      <c r="S8546" s="231"/>
      <c r="T8546" s="231"/>
      <c r="U8546" s="229"/>
      <c r="V8546" s="232"/>
      <c r="W8546" s="229"/>
      <c r="X8546" s="229"/>
      <c r="Y8546" s="229"/>
      <c r="Z8546" s="233"/>
      <c r="AA8546" s="229"/>
      <c r="AB8546" s="234"/>
      <c r="AC8546" s="234"/>
      <c r="AD8546" s="234"/>
      <c r="AE8546" s="234"/>
      <c r="AF8546" s="234"/>
      <c r="AG8546" s="234"/>
      <c r="AH8546" s="234"/>
      <c r="AI8546" s="229"/>
      <c r="AJ8546" s="273" t="s">
        <v>8471</v>
      </c>
      <c r="AK8546" s="229"/>
      <c r="AL8546" s="229"/>
      <c r="AM8546" s="229"/>
      <c r="AN8546" s="229"/>
      <c r="AO8546" s="229"/>
      <c r="AP8546" s="229"/>
      <c r="AQ8546" s="229"/>
      <c r="AR8546" s="229"/>
      <c r="AS8546" s="229"/>
      <c r="AT8546" s="229"/>
      <c r="AU8546" s="229"/>
      <c r="AV8546" s="229"/>
      <c r="AW8546" s="229"/>
      <c r="AX8546" s="229"/>
      <c r="AY8546" s="229"/>
      <c r="AZ8546" s="229"/>
    </row>
    <row r="8547" ht="15.0" customHeight="1">
      <c r="A8547" s="229"/>
      <c r="B8547" s="262" t="s">
        <v>8474</v>
      </c>
      <c r="C8547" s="33"/>
      <c r="D8547" s="6"/>
      <c r="E8547" s="33"/>
      <c r="F8547" s="280" t="s">
        <v>8371</v>
      </c>
      <c r="G8547" s="33"/>
      <c r="H8547" s="222"/>
      <c r="I8547" s="259" t="s">
        <v>8372</v>
      </c>
      <c r="J8547" s="222"/>
      <c r="K8547" s="3"/>
      <c r="L8547" s="3"/>
      <c r="M8547" s="3"/>
      <c r="N8547" s="228"/>
      <c r="O8547" s="229"/>
      <c r="P8547" s="230"/>
      <c r="Q8547" s="230"/>
      <c r="R8547" s="230"/>
      <c r="S8547" s="231"/>
      <c r="T8547" s="231"/>
      <c r="U8547" s="229"/>
      <c r="V8547" s="232"/>
      <c r="W8547" s="229"/>
      <c r="X8547" s="229"/>
      <c r="Y8547" s="229"/>
      <c r="Z8547" s="233"/>
      <c r="AA8547" s="229"/>
      <c r="AB8547" s="234"/>
      <c r="AC8547" s="234"/>
      <c r="AD8547" s="234"/>
      <c r="AE8547" s="234"/>
      <c r="AF8547" s="234"/>
      <c r="AG8547" s="234"/>
      <c r="AH8547" s="234"/>
      <c r="AI8547" s="229"/>
      <c r="AJ8547" s="273"/>
      <c r="AK8547" s="229"/>
      <c r="AL8547" s="229"/>
      <c r="AM8547" s="229"/>
      <c r="AN8547" s="229"/>
      <c r="AO8547" s="229"/>
      <c r="AP8547" s="229"/>
      <c r="AQ8547" s="229"/>
      <c r="AR8547" s="229"/>
      <c r="AS8547" s="229"/>
      <c r="AT8547" s="229"/>
      <c r="AU8547" s="229"/>
      <c r="AV8547" s="229"/>
      <c r="AW8547" s="229"/>
      <c r="AX8547" s="229"/>
      <c r="AY8547" s="229"/>
      <c r="AZ8547" s="229"/>
    </row>
    <row r="8548" ht="15.0" customHeight="1">
      <c r="A8548" s="229"/>
      <c r="B8548" s="262" t="s">
        <v>8475</v>
      </c>
      <c r="C8548" s="33"/>
      <c r="D8548" s="6"/>
      <c r="E8548" s="33"/>
      <c r="F8548" s="259" t="s">
        <v>8336</v>
      </c>
      <c r="G8548" s="33"/>
      <c r="H8548" s="222"/>
      <c r="I8548" s="259" t="s">
        <v>8337</v>
      </c>
      <c r="J8548" s="222"/>
      <c r="K8548" s="3"/>
      <c r="L8548" s="3"/>
      <c r="M8548" s="3"/>
      <c r="N8548" s="228"/>
      <c r="O8548" s="229"/>
      <c r="P8548" s="230"/>
      <c r="Q8548" s="230"/>
      <c r="R8548" s="230"/>
      <c r="S8548" s="231"/>
      <c r="T8548" s="231"/>
      <c r="U8548" s="229"/>
      <c r="V8548" s="232"/>
      <c r="W8548" s="229"/>
      <c r="X8548" s="229"/>
      <c r="Y8548" s="229"/>
      <c r="Z8548" s="233"/>
      <c r="AA8548" s="229"/>
      <c r="AB8548" s="234"/>
      <c r="AC8548" s="234"/>
      <c r="AD8548" s="234"/>
      <c r="AE8548" s="234"/>
      <c r="AF8548" s="234"/>
      <c r="AG8548" s="234"/>
      <c r="AH8548" s="234"/>
      <c r="AI8548" s="229"/>
      <c r="AJ8548" s="273" t="s">
        <v>8471</v>
      </c>
      <c r="AK8548" s="229"/>
      <c r="AL8548" s="229"/>
      <c r="AM8548" s="229"/>
      <c r="AN8548" s="229"/>
      <c r="AO8548" s="229"/>
      <c r="AP8548" s="229"/>
      <c r="AQ8548" s="229"/>
      <c r="AR8548" s="229"/>
      <c r="AS8548" s="229"/>
      <c r="AT8548" s="229"/>
      <c r="AU8548" s="229"/>
      <c r="AV8548" s="229"/>
      <c r="AW8548" s="229"/>
      <c r="AX8548" s="229"/>
      <c r="AY8548" s="229"/>
      <c r="AZ8548" s="229"/>
    </row>
    <row r="8549" ht="15.0" customHeight="1">
      <c r="A8549" s="229"/>
      <c r="B8549" s="262" t="s">
        <v>8475</v>
      </c>
      <c r="C8549" s="290"/>
      <c r="D8549" s="283"/>
      <c r="E8549" s="290"/>
      <c r="F8549" s="280" t="s">
        <v>8371</v>
      </c>
      <c r="G8549" s="290"/>
      <c r="H8549" s="222"/>
      <c r="I8549" s="259" t="s">
        <v>8337</v>
      </c>
      <c r="J8549" s="222"/>
      <c r="K8549" s="3"/>
      <c r="L8549" s="3"/>
      <c r="M8549" s="3"/>
      <c r="N8549" s="228"/>
      <c r="O8549" s="229"/>
      <c r="P8549" s="230"/>
      <c r="Q8549" s="230"/>
      <c r="R8549" s="230"/>
      <c r="S8549" s="231"/>
      <c r="T8549" s="231"/>
      <c r="U8549" s="229"/>
      <c r="V8549" s="232"/>
      <c r="W8549" s="229"/>
      <c r="X8549" s="229"/>
      <c r="Y8549" s="229"/>
      <c r="Z8549" s="233"/>
      <c r="AA8549" s="229"/>
      <c r="AB8549" s="234"/>
      <c r="AC8549" s="234"/>
      <c r="AD8549" s="234"/>
      <c r="AE8549" s="234"/>
      <c r="AF8549" s="234"/>
      <c r="AG8549" s="234"/>
      <c r="AH8549" s="234"/>
      <c r="AI8549" s="229"/>
      <c r="AJ8549" s="273" t="s">
        <v>8471</v>
      </c>
      <c r="AK8549" s="229"/>
      <c r="AL8549" s="229"/>
      <c r="AM8549" s="229"/>
      <c r="AN8549" s="229"/>
      <c r="AO8549" s="229"/>
      <c r="AP8549" s="229"/>
      <c r="AQ8549" s="229"/>
      <c r="AR8549" s="229"/>
      <c r="AS8549" s="229"/>
      <c r="AT8549" s="229"/>
      <c r="AU8549" s="229"/>
      <c r="AV8549" s="229"/>
      <c r="AW8549" s="229"/>
      <c r="AX8549" s="229"/>
      <c r="AY8549" s="229"/>
      <c r="AZ8549" s="229"/>
    </row>
    <row r="8550" ht="15.0" customHeight="1">
      <c r="A8550" s="229"/>
      <c r="B8550" s="262" t="s">
        <v>8476</v>
      </c>
      <c r="C8550" s="33"/>
      <c r="D8550" s="6"/>
      <c r="E8550" s="33"/>
      <c r="F8550" s="259" t="s">
        <v>8336</v>
      </c>
      <c r="G8550" s="33"/>
      <c r="H8550" s="222"/>
      <c r="I8550" s="259" t="s">
        <v>8337</v>
      </c>
      <c r="J8550" s="222"/>
      <c r="K8550" s="3"/>
      <c r="L8550" s="3"/>
      <c r="M8550" s="3"/>
      <c r="N8550" s="228"/>
      <c r="O8550" s="229"/>
      <c r="P8550" s="230"/>
      <c r="Q8550" s="230"/>
      <c r="R8550" s="230"/>
      <c r="S8550" s="231"/>
      <c r="T8550" s="231"/>
      <c r="U8550" s="229"/>
      <c r="V8550" s="232"/>
      <c r="W8550" s="229"/>
      <c r="X8550" s="229"/>
      <c r="Y8550" s="229"/>
      <c r="Z8550" s="233"/>
      <c r="AA8550" s="229"/>
      <c r="AB8550" s="234"/>
      <c r="AC8550" s="234"/>
      <c r="AD8550" s="234"/>
      <c r="AE8550" s="234"/>
      <c r="AF8550" s="234"/>
      <c r="AG8550" s="234"/>
      <c r="AH8550" s="234"/>
      <c r="AI8550" s="229"/>
      <c r="AJ8550" s="273" t="s">
        <v>8471</v>
      </c>
      <c r="AK8550" s="229"/>
      <c r="AL8550" s="229"/>
      <c r="AM8550" s="229"/>
      <c r="AN8550" s="229"/>
      <c r="AO8550" s="229"/>
      <c r="AP8550" s="229"/>
      <c r="AQ8550" s="229"/>
      <c r="AR8550" s="229"/>
      <c r="AS8550" s="229"/>
      <c r="AT8550" s="229"/>
      <c r="AU8550" s="229"/>
      <c r="AV8550" s="229"/>
      <c r="AW8550" s="229"/>
      <c r="AX8550" s="229"/>
      <c r="AY8550" s="229"/>
      <c r="AZ8550" s="229"/>
    </row>
    <row r="8551" ht="15.0" customHeight="1">
      <c r="A8551" s="229"/>
      <c r="B8551" s="262" t="s">
        <v>8477</v>
      </c>
      <c r="C8551" s="33"/>
      <c r="D8551" s="6"/>
      <c r="E8551" s="33"/>
      <c r="F8551" s="282"/>
      <c r="G8551" s="33"/>
      <c r="H8551" s="222"/>
      <c r="I8551" s="259" t="s">
        <v>8372</v>
      </c>
      <c r="J8551" s="222"/>
      <c r="K8551" s="3"/>
      <c r="L8551" s="3"/>
      <c r="M8551" s="3"/>
      <c r="N8551" s="228"/>
      <c r="O8551" s="229"/>
      <c r="P8551" s="230"/>
      <c r="Q8551" s="230"/>
      <c r="R8551" s="230"/>
      <c r="S8551" s="231"/>
      <c r="T8551" s="231"/>
      <c r="U8551" s="229"/>
      <c r="V8551" s="232"/>
      <c r="W8551" s="229"/>
      <c r="X8551" s="229"/>
      <c r="Y8551" s="229"/>
      <c r="Z8551" s="233"/>
      <c r="AA8551" s="229"/>
      <c r="AB8551" s="234"/>
      <c r="AC8551" s="234"/>
      <c r="AD8551" s="234"/>
      <c r="AE8551" s="234"/>
      <c r="AF8551" s="234"/>
      <c r="AG8551" s="234"/>
      <c r="AH8551" s="234"/>
      <c r="AI8551" s="229"/>
      <c r="AJ8551" s="273"/>
      <c r="AK8551" s="229"/>
      <c r="AL8551" s="229"/>
      <c r="AM8551" s="229"/>
      <c r="AN8551" s="229"/>
      <c r="AO8551" s="229"/>
      <c r="AP8551" s="229"/>
      <c r="AQ8551" s="229"/>
      <c r="AR8551" s="229"/>
      <c r="AS8551" s="229"/>
      <c r="AT8551" s="229"/>
      <c r="AU8551" s="229"/>
      <c r="AV8551" s="229"/>
      <c r="AW8551" s="229"/>
      <c r="AX8551" s="229"/>
      <c r="AY8551" s="229"/>
      <c r="AZ8551" s="229"/>
    </row>
    <row r="8552" ht="15.0" customHeight="1">
      <c r="A8552" s="229"/>
      <c r="B8552" s="262" t="s">
        <v>8478</v>
      </c>
      <c r="C8552" s="33"/>
      <c r="D8552" s="6"/>
      <c r="E8552" s="33"/>
      <c r="F8552" s="259" t="s">
        <v>8336</v>
      </c>
      <c r="G8552" s="33"/>
      <c r="H8552" s="222"/>
      <c r="I8552" s="259" t="s">
        <v>8337</v>
      </c>
      <c r="J8552" s="222"/>
      <c r="K8552" s="3"/>
      <c r="L8552" s="3"/>
      <c r="M8552" s="3"/>
      <c r="N8552" s="228"/>
      <c r="O8552" s="229"/>
      <c r="P8552" s="230"/>
      <c r="Q8552" s="230"/>
      <c r="R8552" s="230"/>
      <c r="S8552" s="231"/>
      <c r="T8552" s="231"/>
      <c r="U8552" s="229"/>
      <c r="V8552" s="232"/>
      <c r="W8552" s="229"/>
      <c r="X8552" s="229"/>
      <c r="Y8552" s="229"/>
      <c r="Z8552" s="233"/>
      <c r="AA8552" s="229"/>
      <c r="AB8552" s="234"/>
      <c r="AC8552" s="234"/>
      <c r="AD8552" s="234"/>
      <c r="AE8552" s="234"/>
      <c r="AF8552" s="234"/>
      <c r="AG8552" s="234"/>
      <c r="AH8552" s="234"/>
      <c r="AI8552" s="229"/>
      <c r="AJ8552" s="273" t="s">
        <v>8471</v>
      </c>
      <c r="AK8552" s="229"/>
      <c r="AL8552" s="229"/>
      <c r="AM8552" s="229"/>
      <c r="AN8552" s="229"/>
      <c r="AO8552" s="229"/>
      <c r="AP8552" s="229"/>
      <c r="AQ8552" s="229"/>
      <c r="AR8552" s="229"/>
      <c r="AS8552" s="229"/>
      <c r="AT8552" s="229"/>
      <c r="AU8552" s="229"/>
      <c r="AV8552" s="229"/>
      <c r="AW8552" s="229"/>
      <c r="AX8552" s="229"/>
      <c r="AY8552" s="229"/>
      <c r="AZ8552" s="229"/>
    </row>
    <row r="8553" ht="15.0" customHeight="1">
      <c r="A8553" s="229"/>
      <c r="B8553" s="262" t="s">
        <v>8479</v>
      </c>
      <c r="C8553" s="33"/>
      <c r="D8553" s="6"/>
      <c r="E8553" s="33"/>
      <c r="F8553" s="259" t="s">
        <v>8336</v>
      </c>
      <c r="G8553" s="33"/>
      <c r="H8553" s="222"/>
      <c r="I8553" s="259" t="s">
        <v>8337</v>
      </c>
      <c r="J8553" s="222"/>
      <c r="K8553" s="3"/>
      <c r="L8553" s="3"/>
      <c r="M8553" s="3"/>
      <c r="N8553" s="228"/>
      <c r="O8553" s="229"/>
      <c r="P8553" s="230"/>
      <c r="Q8553" s="230"/>
      <c r="R8553" s="230"/>
      <c r="S8553" s="231"/>
      <c r="T8553" s="231"/>
      <c r="U8553" s="229"/>
      <c r="V8553" s="232"/>
      <c r="W8553" s="229"/>
      <c r="X8553" s="229"/>
      <c r="Y8553" s="229"/>
      <c r="Z8553" s="233"/>
      <c r="AA8553" s="229"/>
      <c r="AB8553" s="234"/>
      <c r="AC8553" s="234"/>
      <c r="AD8553" s="234"/>
      <c r="AE8553" s="234"/>
      <c r="AF8553" s="234"/>
      <c r="AG8553" s="234"/>
      <c r="AH8553" s="234"/>
      <c r="AI8553" s="229"/>
      <c r="AJ8553" s="273" t="s">
        <v>8471</v>
      </c>
      <c r="AK8553" s="229"/>
      <c r="AL8553" s="229"/>
      <c r="AM8553" s="229"/>
      <c r="AN8553" s="229"/>
      <c r="AO8553" s="229"/>
      <c r="AP8553" s="229"/>
      <c r="AQ8553" s="229"/>
      <c r="AR8553" s="229"/>
      <c r="AS8553" s="229"/>
      <c r="AT8553" s="229"/>
      <c r="AU8553" s="229"/>
      <c r="AV8553" s="229"/>
      <c r="AW8553" s="229"/>
      <c r="AX8553" s="229"/>
      <c r="AY8553" s="229"/>
      <c r="AZ8553" s="229"/>
    </row>
    <row r="8554" ht="15.0" customHeight="1">
      <c r="A8554" s="229"/>
      <c r="B8554" s="262" t="s">
        <v>8480</v>
      </c>
      <c r="C8554" s="33"/>
      <c r="D8554" s="6"/>
      <c r="E8554" s="33"/>
      <c r="F8554" s="259" t="s">
        <v>8336</v>
      </c>
      <c r="G8554" s="33"/>
      <c r="H8554" s="222"/>
      <c r="I8554" s="259" t="s">
        <v>8337</v>
      </c>
      <c r="J8554" s="222"/>
      <c r="K8554" s="3"/>
      <c r="L8554" s="3"/>
      <c r="M8554" s="3"/>
      <c r="N8554" s="228"/>
      <c r="O8554" s="229"/>
      <c r="P8554" s="230"/>
      <c r="Q8554" s="230"/>
      <c r="R8554" s="230"/>
      <c r="S8554" s="231"/>
      <c r="T8554" s="231"/>
      <c r="U8554" s="229"/>
      <c r="V8554" s="232"/>
      <c r="W8554" s="229"/>
      <c r="X8554" s="229"/>
      <c r="Y8554" s="229"/>
      <c r="Z8554" s="233"/>
      <c r="AA8554" s="229"/>
      <c r="AB8554" s="234"/>
      <c r="AC8554" s="234"/>
      <c r="AD8554" s="234"/>
      <c r="AE8554" s="234"/>
      <c r="AF8554" s="234"/>
      <c r="AG8554" s="234"/>
      <c r="AH8554" s="234"/>
      <c r="AI8554" s="229"/>
      <c r="AJ8554" s="273">
        <v>6227.0</v>
      </c>
      <c r="AK8554" s="229"/>
      <c r="AL8554" s="229"/>
      <c r="AM8554" s="229"/>
      <c r="AN8554" s="229"/>
      <c r="AO8554" s="229"/>
      <c r="AP8554" s="229"/>
      <c r="AQ8554" s="229"/>
      <c r="AR8554" s="229"/>
      <c r="AS8554" s="229"/>
      <c r="AT8554" s="229"/>
      <c r="AU8554" s="229"/>
      <c r="AV8554" s="229"/>
      <c r="AW8554" s="229"/>
      <c r="AX8554" s="229"/>
      <c r="AY8554" s="229"/>
      <c r="AZ8554" s="229"/>
    </row>
    <row r="8555" ht="15.0" customHeight="1">
      <c r="A8555" s="229"/>
      <c r="B8555" s="262" t="s">
        <v>8481</v>
      </c>
      <c r="C8555" s="33"/>
      <c r="D8555" s="6"/>
      <c r="E8555" s="33"/>
      <c r="F8555" s="259" t="s">
        <v>8336</v>
      </c>
      <c r="G8555" s="33"/>
      <c r="H8555" s="222"/>
      <c r="I8555" s="259" t="s">
        <v>8337</v>
      </c>
      <c r="J8555" s="222"/>
      <c r="K8555" s="3"/>
      <c r="L8555" s="3"/>
      <c r="M8555" s="3"/>
      <c r="N8555" s="228"/>
      <c r="O8555" s="229"/>
      <c r="P8555" s="230"/>
      <c r="Q8555" s="230"/>
      <c r="R8555" s="230"/>
      <c r="S8555" s="231"/>
      <c r="T8555" s="231"/>
      <c r="U8555" s="229"/>
      <c r="V8555" s="232"/>
      <c r="W8555" s="229"/>
      <c r="X8555" s="229"/>
      <c r="Y8555" s="229"/>
      <c r="Z8555" s="233"/>
      <c r="AA8555" s="229"/>
      <c r="AB8555" s="234"/>
      <c r="AC8555" s="234"/>
      <c r="AD8555" s="234"/>
      <c r="AE8555" s="234"/>
      <c r="AF8555" s="234"/>
      <c r="AG8555" s="234"/>
      <c r="AH8555" s="234"/>
      <c r="AI8555" s="229"/>
      <c r="AJ8555" s="273">
        <v>6227.0</v>
      </c>
      <c r="AK8555" s="229"/>
      <c r="AL8555" s="229"/>
      <c r="AM8555" s="229"/>
      <c r="AN8555" s="229"/>
      <c r="AO8555" s="229"/>
      <c r="AP8555" s="229"/>
      <c r="AQ8555" s="229"/>
      <c r="AR8555" s="229"/>
      <c r="AS8555" s="229"/>
      <c r="AT8555" s="229"/>
      <c r="AU8555" s="229"/>
      <c r="AV8555" s="229"/>
      <c r="AW8555" s="229"/>
      <c r="AX8555" s="229"/>
      <c r="AY8555" s="229"/>
      <c r="AZ8555" s="229"/>
    </row>
    <row r="8556" ht="15.0" customHeight="1">
      <c r="A8556" s="229"/>
      <c r="B8556" s="262" t="s">
        <v>8482</v>
      </c>
      <c r="C8556" s="33"/>
      <c r="D8556" s="6"/>
      <c r="E8556" s="33"/>
      <c r="F8556" s="259" t="s">
        <v>8336</v>
      </c>
      <c r="G8556" s="33"/>
      <c r="H8556" s="222"/>
      <c r="I8556" s="259" t="s">
        <v>8337</v>
      </c>
      <c r="J8556" s="222"/>
      <c r="K8556" s="3"/>
      <c r="L8556" s="3"/>
      <c r="M8556" s="3"/>
      <c r="N8556" s="228"/>
      <c r="O8556" s="229"/>
      <c r="P8556" s="230"/>
      <c r="Q8556" s="230"/>
      <c r="R8556" s="230"/>
      <c r="S8556" s="231"/>
      <c r="T8556" s="231"/>
      <c r="U8556" s="229"/>
      <c r="V8556" s="232"/>
      <c r="W8556" s="229"/>
      <c r="X8556" s="229"/>
      <c r="Y8556" s="229"/>
      <c r="Z8556" s="233"/>
      <c r="AA8556" s="229"/>
      <c r="AB8556" s="234"/>
      <c r="AC8556" s="234"/>
      <c r="AD8556" s="234"/>
      <c r="AE8556" s="234"/>
      <c r="AF8556" s="234"/>
      <c r="AG8556" s="234"/>
      <c r="AH8556" s="234"/>
      <c r="AI8556" s="229"/>
      <c r="AJ8556" s="273" t="s">
        <v>8471</v>
      </c>
      <c r="AK8556" s="229"/>
      <c r="AL8556" s="229"/>
      <c r="AM8556" s="229"/>
      <c r="AN8556" s="229"/>
      <c r="AO8556" s="229"/>
      <c r="AP8556" s="229"/>
      <c r="AQ8556" s="229"/>
      <c r="AR8556" s="229"/>
      <c r="AS8556" s="229"/>
      <c r="AT8556" s="229"/>
      <c r="AU8556" s="229"/>
      <c r="AV8556" s="229"/>
      <c r="AW8556" s="229"/>
      <c r="AX8556" s="229"/>
      <c r="AY8556" s="229"/>
      <c r="AZ8556" s="229"/>
    </row>
    <row r="8557" ht="15.0" customHeight="1">
      <c r="A8557" s="229"/>
      <c r="B8557" s="262" t="s">
        <v>8483</v>
      </c>
      <c r="C8557" s="33"/>
      <c r="D8557" s="6"/>
      <c r="E8557" s="33"/>
      <c r="F8557" s="259" t="s">
        <v>8336</v>
      </c>
      <c r="G8557" s="33"/>
      <c r="H8557" s="222"/>
      <c r="I8557" s="259" t="s">
        <v>8337</v>
      </c>
      <c r="J8557" s="222"/>
      <c r="K8557" s="3"/>
      <c r="L8557" s="3"/>
      <c r="M8557" s="3"/>
      <c r="N8557" s="228"/>
      <c r="O8557" s="229"/>
      <c r="P8557" s="230"/>
      <c r="Q8557" s="230"/>
      <c r="R8557" s="230"/>
      <c r="S8557" s="231"/>
      <c r="T8557" s="231"/>
      <c r="U8557" s="229"/>
      <c r="V8557" s="232"/>
      <c r="W8557" s="229"/>
      <c r="X8557" s="229"/>
      <c r="Y8557" s="229"/>
      <c r="Z8557" s="233"/>
      <c r="AA8557" s="229"/>
      <c r="AB8557" s="234"/>
      <c r="AC8557" s="234"/>
      <c r="AD8557" s="234"/>
      <c r="AE8557" s="234"/>
      <c r="AF8557" s="234"/>
      <c r="AG8557" s="234"/>
      <c r="AH8557" s="234"/>
      <c r="AI8557" s="229"/>
      <c r="AJ8557" s="273" t="s">
        <v>8471</v>
      </c>
      <c r="AK8557" s="229"/>
      <c r="AL8557" s="229"/>
      <c r="AM8557" s="229"/>
      <c r="AN8557" s="229"/>
      <c r="AO8557" s="229"/>
      <c r="AP8557" s="229"/>
      <c r="AQ8557" s="229"/>
      <c r="AR8557" s="229"/>
      <c r="AS8557" s="229"/>
      <c r="AT8557" s="229"/>
      <c r="AU8557" s="229"/>
      <c r="AV8557" s="229"/>
      <c r="AW8557" s="229"/>
      <c r="AX8557" s="229"/>
      <c r="AY8557" s="229"/>
      <c r="AZ8557" s="229"/>
    </row>
    <row r="8558" ht="15.0" customHeight="1">
      <c r="A8558" s="229"/>
      <c r="B8558" s="262" t="s">
        <v>8484</v>
      </c>
      <c r="C8558" s="33"/>
      <c r="D8558" s="6"/>
      <c r="E8558" s="33"/>
      <c r="F8558" s="259" t="s">
        <v>8336</v>
      </c>
      <c r="G8558" s="33"/>
      <c r="H8558" s="222"/>
      <c r="I8558" s="259" t="s">
        <v>8337</v>
      </c>
      <c r="J8558" s="222"/>
      <c r="K8558" s="3"/>
      <c r="L8558" s="3"/>
      <c r="M8558" s="3"/>
      <c r="N8558" s="228"/>
      <c r="O8558" s="229"/>
      <c r="P8558" s="230"/>
      <c r="Q8558" s="230"/>
      <c r="R8558" s="230"/>
      <c r="S8558" s="231"/>
      <c r="T8558" s="231"/>
      <c r="U8558" s="229"/>
      <c r="V8558" s="232"/>
      <c r="W8558" s="229"/>
      <c r="X8558" s="229"/>
      <c r="Y8558" s="229"/>
      <c r="Z8558" s="233"/>
      <c r="AA8558" s="229"/>
      <c r="AB8558" s="234"/>
      <c r="AC8558" s="234"/>
      <c r="AD8558" s="234"/>
      <c r="AE8558" s="234"/>
      <c r="AF8558" s="234"/>
      <c r="AG8558" s="234"/>
      <c r="AH8558" s="234"/>
      <c r="AI8558" s="229"/>
      <c r="AJ8558" s="273" t="s">
        <v>8471</v>
      </c>
      <c r="AK8558" s="229"/>
      <c r="AL8558" s="229"/>
      <c r="AM8558" s="229"/>
      <c r="AN8558" s="229"/>
      <c r="AO8558" s="229"/>
      <c r="AP8558" s="229"/>
      <c r="AQ8558" s="229"/>
      <c r="AR8558" s="229"/>
      <c r="AS8558" s="229"/>
      <c r="AT8558" s="229"/>
      <c r="AU8558" s="229"/>
      <c r="AV8558" s="229"/>
      <c r="AW8558" s="229"/>
      <c r="AX8558" s="229"/>
      <c r="AY8558" s="229"/>
      <c r="AZ8558" s="229"/>
    </row>
    <row r="8559" ht="15.0" customHeight="1">
      <c r="A8559" s="229"/>
      <c r="B8559" s="262" t="s">
        <v>8485</v>
      </c>
      <c r="C8559" s="33"/>
      <c r="D8559" s="6"/>
      <c r="E8559" s="33"/>
      <c r="F8559" s="259" t="s">
        <v>8336</v>
      </c>
      <c r="G8559" s="33"/>
      <c r="H8559" s="222"/>
      <c r="I8559" s="259" t="s">
        <v>8337</v>
      </c>
      <c r="J8559" s="222"/>
      <c r="K8559" s="3"/>
      <c r="L8559" s="3"/>
      <c r="M8559" s="3"/>
      <c r="N8559" s="228"/>
      <c r="O8559" s="229"/>
      <c r="P8559" s="230"/>
      <c r="Q8559" s="230"/>
      <c r="R8559" s="230"/>
      <c r="S8559" s="231"/>
      <c r="T8559" s="231"/>
      <c r="U8559" s="229"/>
      <c r="V8559" s="232"/>
      <c r="W8559" s="229"/>
      <c r="X8559" s="229"/>
      <c r="Y8559" s="229"/>
      <c r="Z8559" s="233"/>
      <c r="AA8559" s="229"/>
      <c r="AB8559" s="234"/>
      <c r="AC8559" s="234"/>
      <c r="AD8559" s="234"/>
      <c r="AE8559" s="234"/>
      <c r="AF8559" s="234"/>
      <c r="AG8559" s="234"/>
      <c r="AH8559" s="234"/>
      <c r="AI8559" s="229"/>
      <c r="AJ8559" s="273" t="s">
        <v>8486</v>
      </c>
      <c r="AK8559" s="229"/>
      <c r="AL8559" s="229"/>
      <c r="AM8559" s="229"/>
      <c r="AN8559" s="229"/>
      <c r="AO8559" s="229"/>
      <c r="AP8559" s="229"/>
      <c r="AQ8559" s="229"/>
      <c r="AR8559" s="229"/>
      <c r="AS8559" s="229"/>
      <c r="AT8559" s="229"/>
      <c r="AU8559" s="229"/>
      <c r="AV8559" s="229"/>
      <c r="AW8559" s="229"/>
      <c r="AX8559" s="229"/>
      <c r="AY8559" s="229"/>
      <c r="AZ8559" s="229"/>
    </row>
    <row r="8560" ht="15.0" customHeight="1">
      <c r="A8560" s="229"/>
      <c r="B8560" s="262" t="s">
        <v>8487</v>
      </c>
      <c r="C8560" s="33"/>
      <c r="D8560" s="6"/>
      <c r="E8560" s="33"/>
      <c r="F8560" s="259" t="s">
        <v>8336</v>
      </c>
      <c r="G8560" s="33"/>
      <c r="H8560" s="222"/>
      <c r="I8560" s="259" t="s">
        <v>8337</v>
      </c>
      <c r="J8560" s="222"/>
      <c r="K8560" s="3"/>
      <c r="L8560" s="3"/>
      <c r="M8560" s="3"/>
      <c r="N8560" s="228"/>
      <c r="O8560" s="229"/>
      <c r="P8560" s="230"/>
      <c r="Q8560" s="230"/>
      <c r="R8560" s="230"/>
      <c r="S8560" s="231"/>
      <c r="T8560" s="231"/>
      <c r="U8560" s="229"/>
      <c r="V8560" s="232"/>
      <c r="W8560" s="229"/>
      <c r="X8560" s="229"/>
      <c r="Y8560" s="229"/>
      <c r="Z8560" s="233"/>
      <c r="AA8560" s="229"/>
      <c r="AB8560" s="234"/>
      <c r="AC8560" s="234"/>
      <c r="AD8560" s="234"/>
      <c r="AE8560" s="234"/>
      <c r="AF8560" s="234"/>
      <c r="AG8560" s="234"/>
      <c r="AH8560" s="234"/>
      <c r="AI8560" s="229"/>
      <c r="AJ8560" s="273"/>
      <c r="AK8560" s="229"/>
      <c r="AL8560" s="229"/>
      <c r="AM8560" s="229"/>
      <c r="AN8560" s="229"/>
      <c r="AO8560" s="229"/>
      <c r="AP8560" s="229"/>
      <c r="AQ8560" s="229"/>
      <c r="AR8560" s="229"/>
      <c r="AS8560" s="229"/>
      <c r="AT8560" s="229"/>
      <c r="AU8560" s="229"/>
      <c r="AV8560" s="229"/>
      <c r="AW8560" s="229"/>
      <c r="AX8560" s="229"/>
      <c r="AY8560" s="229"/>
      <c r="AZ8560" s="229"/>
    </row>
    <row r="8561" ht="15.0" customHeight="1">
      <c r="A8561" s="229"/>
      <c r="B8561" s="260" t="s">
        <v>8488</v>
      </c>
      <c r="C8561" s="33"/>
      <c r="D8561" s="6"/>
      <c r="E8561" s="33"/>
      <c r="F8561" s="287"/>
      <c r="G8561" s="33"/>
      <c r="H8561" s="222"/>
      <c r="I8561" s="259" t="s">
        <v>8337</v>
      </c>
      <c r="J8561" s="222"/>
      <c r="K8561" s="3"/>
      <c r="L8561" s="3"/>
      <c r="M8561" s="3"/>
      <c r="N8561" s="228"/>
      <c r="O8561" s="229"/>
      <c r="P8561" s="230"/>
      <c r="Q8561" s="230"/>
      <c r="R8561" s="230"/>
      <c r="S8561" s="231"/>
      <c r="T8561" s="231"/>
      <c r="U8561" s="229"/>
      <c r="V8561" s="232"/>
      <c r="W8561" s="229"/>
      <c r="X8561" s="229"/>
      <c r="Y8561" s="229"/>
      <c r="Z8561" s="233"/>
      <c r="AA8561" s="229"/>
      <c r="AB8561" s="234"/>
      <c r="AC8561" s="234"/>
      <c r="AD8561" s="234"/>
      <c r="AE8561" s="234"/>
      <c r="AF8561" s="234"/>
      <c r="AG8561" s="234"/>
      <c r="AH8561" s="234"/>
      <c r="AI8561" s="229"/>
      <c r="AJ8561" s="273" t="s">
        <v>8471</v>
      </c>
      <c r="AK8561" s="229"/>
      <c r="AL8561" s="229"/>
      <c r="AM8561" s="229"/>
      <c r="AN8561" s="229"/>
      <c r="AO8561" s="229"/>
      <c r="AP8561" s="229"/>
      <c r="AQ8561" s="229"/>
      <c r="AR8561" s="229"/>
      <c r="AS8561" s="229"/>
      <c r="AT8561" s="229"/>
      <c r="AU8561" s="229"/>
      <c r="AV8561" s="229"/>
      <c r="AW8561" s="229"/>
      <c r="AX8561" s="229"/>
      <c r="AY8561" s="229"/>
      <c r="AZ8561" s="229"/>
    </row>
    <row r="8562" ht="15.0" customHeight="1">
      <c r="A8562" s="229"/>
      <c r="B8562" s="266" t="s">
        <v>8489</v>
      </c>
      <c r="C8562" s="269"/>
      <c r="D8562" s="275"/>
      <c r="E8562" s="269"/>
      <c r="F8562" s="259" t="s">
        <v>8336</v>
      </c>
      <c r="G8562" s="33"/>
      <c r="H8562" s="222"/>
      <c r="I8562" s="259" t="s">
        <v>8337</v>
      </c>
      <c r="J8562" s="222"/>
      <c r="K8562" s="3"/>
      <c r="L8562" s="222"/>
      <c r="M8562" s="222"/>
      <c r="N8562" s="228"/>
      <c r="O8562" s="229"/>
      <c r="P8562" s="230"/>
      <c r="Q8562" s="230"/>
      <c r="R8562" s="230"/>
      <c r="S8562" s="231"/>
      <c r="T8562" s="231"/>
      <c r="U8562" s="229"/>
      <c r="V8562" s="232"/>
      <c r="W8562" s="229"/>
      <c r="X8562" s="229"/>
      <c r="Y8562" s="229"/>
      <c r="Z8562" s="233"/>
      <c r="AA8562" s="229"/>
      <c r="AB8562" s="234"/>
      <c r="AC8562" s="234"/>
      <c r="AD8562" s="234"/>
      <c r="AE8562" s="234"/>
      <c r="AF8562" s="234"/>
      <c r="AG8562" s="234"/>
      <c r="AH8562" s="234"/>
      <c r="AI8562" s="229"/>
      <c r="AJ8562" s="273" t="s">
        <v>8361</v>
      </c>
      <c r="AK8562" s="229"/>
      <c r="AL8562" s="229"/>
      <c r="AM8562" s="229"/>
      <c r="AN8562" s="229"/>
      <c r="AO8562" s="229"/>
      <c r="AP8562" s="229"/>
      <c r="AQ8562" s="229"/>
      <c r="AR8562" s="229"/>
      <c r="AS8562" s="229"/>
      <c r="AT8562" s="229"/>
      <c r="AU8562" s="229"/>
      <c r="AV8562" s="229"/>
      <c r="AW8562" s="229"/>
      <c r="AX8562" s="229"/>
      <c r="AY8562" s="229"/>
      <c r="AZ8562" s="229"/>
    </row>
    <row r="8563" ht="24.75" customHeight="1">
      <c r="A8563" s="229"/>
      <c r="B8563" s="225" t="s">
        <v>8490</v>
      </c>
      <c r="C8563" s="3"/>
      <c r="D8563" s="222"/>
      <c r="E8563" s="3"/>
      <c r="F8563" s="289"/>
      <c r="G8563" s="222"/>
      <c r="H8563" s="222"/>
      <c r="I8563" s="3"/>
      <c r="J8563" s="222"/>
      <c r="K8563" s="173"/>
      <c r="L8563" s="3"/>
      <c r="M8563" s="3"/>
      <c r="N8563" s="228"/>
      <c r="O8563" s="229"/>
      <c r="P8563" s="230"/>
      <c r="Q8563" s="230"/>
      <c r="R8563" s="230"/>
      <c r="S8563" s="231"/>
      <c r="T8563" s="231"/>
      <c r="U8563" s="229"/>
      <c r="V8563" s="232"/>
      <c r="W8563" s="229"/>
      <c r="X8563" s="229"/>
      <c r="Y8563" s="229"/>
      <c r="Z8563" s="233"/>
      <c r="AA8563" s="229"/>
      <c r="AB8563" s="234"/>
      <c r="AC8563" s="234"/>
      <c r="AD8563" s="234"/>
      <c r="AE8563" s="234"/>
      <c r="AF8563" s="234"/>
      <c r="AG8563" s="234"/>
      <c r="AH8563" s="234"/>
      <c r="AI8563" s="229"/>
      <c r="AJ8563" s="281" t="s">
        <v>8342</v>
      </c>
      <c r="AK8563" s="229"/>
      <c r="AL8563" s="229"/>
      <c r="AM8563" s="229"/>
      <c r="AN8563" s="229"/>
      <c r="AO8563" s="229"/>
      <c r="AP8563" s="229"/>
      <c r="AQ8563" s="229"/>
      <c r="AR8563" s="229"/>
      <c r="AS8563" s="229"/>
      <c r="AT8563" s="229"/>
      <c r="AU8563" s="229"/>
      <c r="AV8563" s="229"/>
      <c r="AW8563" s="229"/>
      <c r="AX8563" s="229"/>
      <c r="AY8563" s="229"/>
      <c r="AZ8563" s="229"/>
    </row>
    <row r="8564" ht="15.0" customHeight="1">
      <c r="A8564" s="229"/>
      <c r="B8564" s="256" t="s">
        <v>8491</v>
      </c>
      <c r="C8564" s="257"/>
      <c r="D8564" s="274"/>
      <c r="E8564" s="257"/>
      <c r="F8564" s="259" t="s">
        <v>8336</v>
      </c>
      <c r="G8564" s="33"/>
      <c r="H8564" s="222"/>
      <c r="I8564" s="259" t="s">
        <v>8337</v>
      </c>
      <c r="J8564" s="222"/>
      <c r="K8564" s="3"/>
      <c r="L8564" s="3"/>
      <c r="M8564" s="3"/>
      <c r="N8564" s="228"/>
      <c r="O8564" s="229"/>
      <c r="P8564" s="230"/>
      <c r="Q8564" s="230"/>
      <c r="R8564" s="230"/>
      <c r="S8564" s="231"/>
      <c r="T8564" s="231"/>
      <c r="U8564" s="229"/>
      <c r="V8564" s="232"/>
      <c r="W8564" s="229"/>
      <c r="X8564" s="229"/>
      <c r="Y8564" s="229"/>
      <c r="Z8564" s="233"/>
      <c r="AA8564" s="229"/>
      <c r="AB8564" s="234"/>
      <c r="AC8564" s="234"/>
      <c r="AD8564" s="234"/>
      <c r="AE8564" s="234"/>
      <c r="AF8564" s="234"/>
      <c r="AG8564" s="234"/>
      <c r="AH8564" s="234"/>
      <c r="AI8564" s="229"/>
      <c r="AJ8564" s="273" t="s">
        <v>8492</v>
      </c>
      <c r="AK8564" s="229"/>
      <c r="AL8564" s="229"/>
      <c r="AM8564" s="229"/>
      <c r="AN8564" s="229"/>
      <c r="AO8564" s="229"/>
      <c r="AP8564" s="229"/>
      <c r="AQ8564" s="229"/>
      <c r="AR8564" s="229"/>
      <c r="AS8564" s="229"/>
      <c r="AT8564" s="229"/>
      <c r="AU8564" s="229"/>
      <c r="AV8564" s="229"/>
      <c r="AW8564" s="229"/>
      <c r="AX8564" s="229"/>
      <c r="AY8564" s="229"/>
      <c r="AZ8564" s="229"/>
    </row>
    <row r="8565" ht="15.0" customHeight="1">
      <c r="A8565" s="229"/>
      <c r="B8565" s="260" t="s">
        <v>8493</v>
      </c>
      <c r="C8565" s="33"/>
      <c r="D8565" s="6"/>
      <c r="E8565" s="33"/>
      <c r="F8565" s="259" t="s">
        <v>8336</v>
      </c>
      <c r="G8565" s="33"/>
      <c r="H8565" s="222"/>
      <c r="I8565" s="259" t="s">
        <v>8337</v>
      </c>
      <c r="J8565" s="222"/>
      <c r="K8565" s="3"/>
      <c r="L8565" s="3"/>
      <c r="M8565" s="3"/>
      <c r="N8565" s="228"/>
      <c r="O8565" s="229"/>
      <c r="P8565" s="230"/>
      <c r="Q8565" s="230"/>
      <c r="R8565" s="230"/>
      <c r="S8565" s="231"/>
      <c r="T8565" s="231"/>
      <c r="U8565" s="229"/>
      <c r="V8565" s="232"/>
      <c r="W8565" s="229"/>
      <c r="X8565" s="229"/>
      <c r="Y8565" s="229"/>
      <c r="Z8565" s="233"/>
      <c r="AA8565" s="229"/>
      <c r="AB8565" s="234"/>
      <c r="AC8565" s="234"/>
      <c r="AD8565" s="234"/>
      <c r="AE8565" s="234"/>
      <c r="AF8565" s="234"/>
      <c r="AG8565" s="234"/>
      <c r="AH8565" s="234"/>
      <c r="AI8565" s="229"/>
      <c r="AJ8565" s="273" t="s">
        <v>8494</v>
      </c>
      <c r="AK8565" s="229"/>
      <c r="AL8565" s="229"/>
      <c r="AM8565" s="229"/>
      <c r="AN8565" s="229"/>
      <c r="AO8565" s="229"/>
      <c r="AP8565" s="229"/>
      <c r="AQ8565" s="229"/>
      <c r="AR8565" s="229"/>
      <c r="AS8565" s="229"/>
      <c r="AT8565" s="229"/>
      <c r="AU8565" s="229"/>
      <c r="AV8565" s="229"/>
      <c r="AW8565" s="229"/>
      <c r="AX8565" s="229"/>
      <c r="AY8565" s="229"/>
      <c r="AZ8565" s="229"/>
    </row>
    <row r="8566" ht="15.0" customHeight="1">
      <c r="A8566" s="245"/>
      <c r="B8566" s="277" t="s">
        <v>8495</v>
      </c>
      <c r="C8566" s="269"/>
      <c r="D8566" s="275"/>
      <c r="E8566" s="269"/>
      <c r="F8566" s="278"/>
      <c r="G8566" s="33"/>
      <c r="H8566" s="222"/>
      <c r="I8566" s="259" t="s">
        <v>8337</v>
      </c>
      <c r="J8566" s="222"/>
      <c r="K8566" s="3"/>
      <c r="L8566" s="222"/>
      <c r="M8566" s="222"/>
      <c r="N8566" s="244"/>
      <c r="O8566" s="245"/>
      <c r="P8566" s="246"/>
      <c r="Q8566" s="246"/>
      <c r="R8566" s="246"/>
      <c r="S8566" s="247"/>
      <c r="T8566" s="247"/>
      <c r="U8566" s="245"/>
      <c r="V8566" s="248"/>
      <c r="W8566" s="245"/>
      <c r="X8566" s="245"/>
      <c r="Y8566" s="245"/>
      <c r="Z8566" s="249"/>
      <c r="AA8566" s="245"/>
      <c r="AB8566" s="250"/>
      <c r="AC8566" s="250"/>
      <c r="AD8566" s="250"/>
      <c r="AE8566" s="250"/>
      <c r="AF8566" s="250"/>
      <c r="AG8566" s="250"/>
      <c r="AH8566" s="250"/>
      <c r="AI8566" s="245"/>
      <c r="AJ8566" s="273"/>
      <c r="AK8566" s="245"/>
      <c r="AL8566" s="245"/>
      <c r="AM8566" s="245"/>
      <c r="AN8566" s="245"/>
      <c r="AO8566" s="245"/>
      <c r="AP8566" s="245"/>
      <c r="AQ8566" s="245"/>
      <c r="AR8566" s="245"/>
      <c r="AS8566" s="245"/>
      <c r="AT8566" s="245"/>
      <c r="AU8566" s="245"/>
      <c r="AV8566" s="245"/>
      <c r="AW8566" s="245"/>
      <c r="AX8566" s="245"/>
      <c r="AY8566" s="245"/>
      <c r="AZ8566" s="245"/>
    </row>
    <row r="8567" ht="24.75" customHeight="1">
      <c r="A8567" s="229"/>
      <c r="B8567" s="225" t="s">
        <v>8496</v>
      </c>
      <c r="C8567" s="3"/>
      <c r="D8567" s="222"/>
      <c r="E8567" s="3"/>
      <c r="F8567" s="289"/>
      <c r="G8567" s="222"/>
      <c r="H8567" s="222"/>
      <c r="I8567" s="3"/>
      <c r="J8567" s="222"/>
      <c r="K8567" s="173"/>
      <c r="L8567" s="3"/>
      <c r="M8567" s="3"/>
      <c r="N8567" s="228"/>
      <c r="O8567" s="229"/>
      <c r="P8567" s="230"/>
      <c r="Q8567" s="230"/>
      <c r="R8567" s="230"/>
      <c r="S8567" s="231"/>
      <c r="T8567" s="231"/>
      <c r="U8567" s="229"/>
      <c r="V8567" s="232"/>
      <c r="W8567" s="229"/>
      <c r="X8567" s="229"/>
      <c r="Y8567" s="229"/>
      <c r="Z8567" s="233"/>
      <c r="AA8567" s="229"/>
      <c r="AB8567" s="234"/>
      <c r="AC8567" s="234"/>
      <c r="AD8567" s="234"/>
      <c r="AE8567" s="234"/>
      <c r="AF8567" s="234"/>
      <c r="AG8567" s="234"/>
      <c r="AH8567" s="234"/>
      <c r="AI8567" s="229"/>
      <c r="AJ8567" s="281"/>
      <c r="AK8567" s="229"/>
      <c r="AL8567" s="229"/>
      <c r="AM8567" s="229"/>
      <c r="AN8567" s="229"/>
      <c r="AO8567" s="229"/>
      <c r="AP8567" s="229"/>
      <c r="AQ8567" s="229"/>
      <c r="AR8567" s="229"/>
      <c r="AS8567" s="229"/>
      <c r="AT8567" s="229"/>
      <c r="AU8567" s="229"/>
      <c r="AV8567" s="229"/>
      <c r="AW8567" s="229"/>
      <c r="AX8567" s="229"/>
      <c r="AY8567" s="229"/>
      <c r="AZ8567" s="229"/>
    </row>
    <row r="8568" ht="15.0" customHeight="1">
      <c r="A8568" s="229"/>
      <c r="B8568" s="272" t="s">
        <v>8497</v>
      </c>
      <c r="C8568" s="257"/>
      <c r="D8568" s="274"/>
      <c r="E8568" s="257"/>
      <c r="F8568" s="280" t="s">
        <v>8371</v>
      </c>
      <c r="G8568" s="33"/>
      <c r="H8568" s="222"/>
      <c r="I8568" s="259" t="s">
        <v>8372</v>
      </c>
      <c r="J8568" s="222"/>
      <c r="K8568" s="3"/>
      <c r="L8568" s="3"/>
      <c r="M8568" s="3"/>
      <c r="N8568" s="228"/>
      <c r="O8568" s="229"/>
      <c r="P8568" s="230"/>
      <c r="Q8568" s="230"/>
      <c r="R8568" s="230"/>
      <c r="S8568" s="231"/>
      <c r="T8568" s="231"/>
      <c r="U8568" s="229"/>
      <c r="V8568" s="232"/>
      <c r="W8568" s="229"/>
      <c r="X8568" s="229"/>
      <c r="Y8568" s="229"/>
      <c r="Z8568" s="233"/>
      <c r="AA8568" s="229"/>
      <c r="AB8568" s="234"/>
      <c r="AC8568" s="234"/>
      <c r="AD8568" s="234"/>
      <c r="AE8568" s="234"/>
      <c r="AF8568" s="234"/>
      <c r="AG8568" s="234"/>
      <c r="AH8568" s="234"/>
      <c r="AI8568" s="229"/>
      <c r="AJ8568" s="273"/>
      <c r="AK8568" s="229"/>
      <c r="AL8568" s="229"/>
      <c r="AM8568" s="229"/>
      <c r="AN8568" s="229"/>
      <c r="AO8568" s="229"/>
      <c r="AP8568" s="229"/>
      <c r="AQ8568" s="229"/>
      <c r="AR8568" s="229"/>
      <c r="AS8568" s="229"/>
      <c r="AT8568" s="229"/>
      <c r="AU8568" s="229"/>
      <c r="AV8568" s="229"/>
      <c r="AW8568" s="229"/>
      <c r="AX8568" s="229"/>
      <c r="AY8568" s="229"/>
      <c r="AZ8568" s="229"/>
    </row>
    <row r="8569" ht="24.75" customHeight="1">
      <c r="A8569" s="229"/>
      <c r="B8569" s="225" t="s">
        <v>21</v>
      </c>
      <c r="C8569" s="3"/>
      <c r="D8569" s="222"/>
      <c r="E8569" s="3"/>
      <c r="F8569" s="3"/>
      <c r="G8569" s="222"/>
      <c r="H8569" s="222"/>
      <c r="I8569" s="3"/>
      <c r="J8569" s="222"/>
      <c r="K8569" s="173"/>
      <c r="L8569" s="3"/>
      <c r="M8569" s="3"/>
      <c r="N8569" s="228"/>
      <c r="O8569" s="229"/>
      <c r="P8569" s="230"/>
      <c r="Q8569" s="230"/>
      <c r="R8569" s="230"/>
      <c r="S8569" s="231"/>
      <c r="T8569" s="231"/>
      <c r="U8569" s="229"/>
      <c r="V8569" s="232"/>
      <c r="W8569" s="229"/>
      <c r="X8569" s="229"/>
      <c r="Y8569" s="229"/>
      <c r="Z8569" s="233"/>
      <c r="AA8569" s="229"/>
      <c r="AB8569" s="234"/>
      <c r="AC8569" s="234"/>
      <c r="AD8569" s="234"/>
      <c r="AE8569" s="234"/>
      <c r="AF8569" s="234"/>
      <c r="AG8569" s="234"/>
      <c r="AH8569" s="234"/>
      <c r="AI8569" s="229"/>
      <c r="AJ8569" s="273"/>
      <c r="AK8569" s="229"/>
      <c r="AL8569" s="229"/>
      <c r="AM8569" s="229"/>
      <c r="AN8569" s="229"/>
      <c r="AO8569" s="229"/>
      <c r="AP8569" s="229"/>
      <c r="AQ8569" s="229"/>
      <c r="AR8569" s="229"/>
      <c r="AS8569" s="229"/>
      <c r="AT8569" s="229"/>
      <c r="AU8569" s="229"/>
      <c r="AV8569" s="229"/>
      <c r="AW8569" s="229"/>
      <c r="AX8569" s="229"/>
      <c r="AY8569" s="229"/>
      <c r="AZ8569" s="229"/>
    </row>
    <row r="8570" ht="15.0" customHeight="1">
      <c r="A8570" s="229"/>
      <c r="B8570" s="272" t="s">
        <v>8393</v>
      </c>
      <c r="C8570" s="257"/>
      <c r="D8570" s="274"/>
      <c r="E8570" s="257"/>
      <c r="F8570" s="276"/>
      <c r="G8570" s="33"/>
      <c r="I8570" s="243" t="s">
        <v>8337</v>
      </c>
      <c r="J8570" s="222"/>
      <c r="K8570" s="3"/>
      <c r="L8570" s="3"/>
      <c r="M8570" s="3"/>
      <c r="N8570" s="228"/>
      <c r="O8570" s="229"/>
      <c r="P8570" s="230"/>
      <c r="Q8570" s="230"/>
      <c r="R8570" s="230"/>
      <c r="S8570" s="231"/>
      <c r="T8570" s="231"/>
      <c r="U8570" s="229"/>
      <c r="V8570" s="232"/>
      <c r="W8570" s="229"/>
      <c r="X8570" s="229"/>
      <c r="Y8570" s="229"/>
      <c r="Z8570" s="233"/>
      <c r="AA8570" s="229"/>
      <c r="AB8570" s="234"/>
      <c r="AC8570" s="234"/>
      <c r="AD8570" s="234"/>
      <c r="AE8570" s="234"/>
      <c r="AF8570" s="234"/>
      <c r="AG8570" s="234"/>
      <c r="AH8570" s="234"/>
      <c r="AI8570" s="245"/>
      <c r="AJ8570" s="273"/>
      <c r="AK8570" s="229"/>
      <c r="AL8570" s="229"/>
      <c r="AM8570" s="229"/>
      <c r="AN8570" s="229"/>
      <c r="AO8570" s="229"/>
      <c r="AP8570" s="229"/>
      <c r="AQ8570" s="229"/>
      <c r="AR8570" s="229"/>
      <c r="AS8570" s="229"/>
      <c r="AT8570" s="229"/>
      <c r="AU8570" s="229"/>
      <c r="AV8570" s="229"/>
      <c r="AW8570" s="229"/>
      <c r="AX8570" s="229"/>
      <c r="AY8570" s="229"/>
      <c r="AZ8570" s="229"/>
    </row>
    <row r="8571" ht="15.0" customHeight="1">
      <c r="A8571" s="245"/>
      <c r="B8571" s="266" t="s">
        <v>8384</v>
      </c>
      <c r="C8571" s="241"/>
      <c r="D8571" s="279"/>
      <c r="E8571" s="241"/>
      <c r="F8571" s="276"/>
      <c r="G8571" s="33"/>
      <c r="H8571" s="222"/>
      <c r="I8571" s="259" t="s">
        <v>8372</v>
      </c>
      <c r="J8571" s="222"/>
      <c r="K8571" s="3"/>
      <c r="L8571" s="222"/>
      <c r="M8571" s="222"/>
      <c r="N8571" s="244"/>
      <c r="O8571" s="245"/>
      <c r="P8571" s="246"/>
      <c r="Q8571" s="246"/>
      <c r="R8571" s="246"/>
      <c r="S8571" s="247"/>
      <c r="T8571" s="247"/>
      <c r="U8571" s="245"/>
      <c r="V8571" s="248"/>
      <c r="W8571" s="245"/>
      <c r="X8571" s="245"/>
      <c r="Y8571" s="245"/>
      <c r="Z8571" s="249"/>
      <c r="AA8571" s="245"/>
      <c r="AB8571" s="250"/>
      <c r="AC8571" s="250"/>
      <c r="AD8571" s="250"/>
      <c r="AE8571" s="250"/>
      <c r="AF8571" s="250"/>
      <c r="AG8571" s="250"/>
      <c r="AH8571" s="250"/>
      <c r="AI8571" s="245"/>
      <c r="AJ8571" s="273"/>
      <c r="AK8571" s="245"/>
      <c r="AL8571" s="245"/>
      <c r="AM8571" s="245"/>
      <c r="AN8571" s="245"/>
      <c r="AO8571" s="245"/>
      <c r="AP8571" s="245"/>
      <c r="AQ8571" s="245"/>
      <c r="AR8571" s="245"/>
      <c r="AS8571" s="245"/>
      <c r="AT8571" s="245"/>
      <c r="AU8571" s="245"/>
      <c r="AV8571" s="245"/>
      <c r="AW8571" s="245"/>
      <c r="AX8571" s="245"/>
      <c r="AY8571" s="245"/>
      <c r="AZ8571" s="245"/>
    </row>
    <row r="8572" ht="15.0" customHeight="1">
      <c r="A8572" s="245"/>
      <c r="B8572" s="272" t="s">
        <v>8498</v>
      </c>
      <c r="C8572" s="257"/>
      <c r="D8572" s="257"/>
      <c r="E8572" s="257"/>
      <c r="F8572" s="276"/>
      <c r="G8572" s="33"/>
      <c r="H8572" s="222"/>
      <c r="I8572" s="259" t="s">
        <v>8372</v>
      </c>
      <c r="J8572" s="222"/>
      <c r="K8572" s="3"/>
      <c r="L8572" s="222"/>
      <c r="M8572" s="222"/>
      <c r="N8572" s="244"/>
      <c r="O8572" s="245"/>
      <c r="P8572" s="246"/>
      <c r="Q8572" s="246"/>
      <c r="R8572" s="246"/>
      <c r="S8572" s="247"/>
      <c r="T8572" s="247"/>
      <c r="U8572" s="245"/>
      <c r="V8572" s="248"/>
      <c r="W8572" s="245"/>
      <c r="X8572" s="245"/>
      <c r="Y8572" s="245"/>
      <c r="Z8572" s="249"/>
      <c r="AA8572" s="245"/>
      <c r="AB8572" s="250"/>
      <c r="AC8572" s="250"/>
      <c r="AD8572" s="250"/>
      <c r="AE8572" s="250"/>
      <c r="AF8572" s="250"/>
      <c r="AG8572" s="250"/>
      <c r="AH8572" s="250"/>
      <c r="AI8572" s="245"/>
      <c r="AJ8572" s="273" t="s">
        <v>8499</v>
      </c>
      <c r="AK8572" s="245"/>
      <c r="AL8572" s="245"/>
      <c r="AM8572" s="245"/>
      <c r="AN8572" s="245"/>
      <c r="AO8572" s="245"/>
      <c r="AP8572" s="245"/>
      <c r="AQ8572" s="245"/>
      <c r="AR8572" s="245"/>
      <c r="AS8572" s="245"/>
      <c r="AT8572" s="245"/>
      <c r="AU8572" s="245"/>
      <c r="AV8572" s="245"/>
      <c r="AW8572" s="245"/>
      <c r="AX8572" s="245"/>
      <c r="AY8572" s="245"/>
      <c r="AZ8572" s="245"/>
    </row>
    <row r="8573" ht="15.0" customHeight="1">
      <c r="A8573" s="245"/>
      <c r="B8573" s="262" t="s">
        <v>8500</v>
      </c>
      <c r="C8573" s="33"/>
      <c r="D8573" s="33"/>
      <c r="E8573" s="33"/>
      <c r="F8573" s="287"/>
      <c r="G8573" s="33"/>
      <c r="H8573" s="222"/>
      <c r="I8573" s="259" t="s">
        <v>8372</v>
      </c>
      <c r="J8573" s="222"/>
      <c r="K8573" s="3"/>
      <c r="L8573" s="222"/>
      <c r="M8573" s="222"/>
      <c r="N8573" s="244"/>
      <c r="O8573" s="245"/>
      <c r="P8573" s="246"/>
      <c r="Q8573" s="246"/>
      <c r="R8573" s="246"/>
      <c r="S8573" s="247"/>
      <c r="T8573" s="247"/>
      <c r="U8573" s="245"/>
      <c r="V8573" s="248"/>
      <c r="W8573" s="245"/>
      <c r="X8573" s="245"/>
      <c r="Y8573" s="245"/>
      <c r="Z8573" s="249"/>
      <c r="AA8573" s="245"/>
      <c r="AB8573" s="250"/>
      <c r="AC8573" s="250"/>
      <c r="AD8573" s="250"/>
      <c r="AE8573" s="250"/>
      <c r="AF8573" s="250"/>
      <c r="AG8573" s="250"/>
      <c r="AH8573" s="250"/>
      <c r="AI8573" s="245"/>
      <c r="AJ8573" s="273" t="s">
        <v>8501</v>
      </c>
      <c r="AK8573" s="245"/>
      <c r="AL8573" s="245"/>
      <c r="AM8573" s="245"/>
      <c r="AN8573" s="245"/>
      <c r="AO8573" s="245"/>
      <c r="AP8573" s="245"/>
      <c r="AQ8573" s="245"/>
      <c r="AR8573" s="245"/>
      <c r="AS8573" s="245"/>
      <c r="AT8573" s="245"/>
      <c r="AU8573" s="245"/>
      <c r="AV8573" s="245"/>
      <c r="AW8573" s="245"/>
      <c r="AX8573" s="245"/>
      <c r="AY8573" s="245"/>
      <c r="AZ8573" s="245"/>
    </row>
    <row r="8574" ht="15.0" customHeight="1">
      <c r="A8574" s="245"/>
      <c r="B8574" s="262" t="s">
        <v>8502</v>
      </c>
      <c r="C8574" s="33"/>
      <c r="D8574" s="33"/>
      <c r="E8574" s="33"/>
      <c r="F8574" s="287"/>
      <c r="G8574" s="33"/>
      <c r="H8574" s="222"/>
      <c r="I8574" s="259" t="s">
        <v>8372</v>
      </c>
      <c r="J8574" s="222"/>
      <c r="K8574" s="3"/>
      <c r="L8574" s="222"/>
      <c r="M8574" s="222"/>
      <c r="N8574" s="244"/>
      <c r="O8574" s="245"/>
      <c r="P8574" s="246"/>
      <c r="Q8574" s="246"/>
      <c r="R8574" s="246"/>
      <c r="S8574" s="247"/>
      <c r="T8574" s="247"/>
      <c r="U8574" s="245"/>
      <c r="V8574" s="248"/>
      <c r="W8574" s="245"/>
      <c r="X8574" s="245"/>
      <c r="Y8574" s="245"/>
      <c r="Z8574" s="249"/>
      <c r="AA8574" s="245"/>
      <c r="AB8574" s="250"/>
      <c r="AC8574" s="250"/>
      <c r="AD8574" s="250"/>
      <c r="AE8574" s="250"/>
      <c r="AF8574" s="250"/>
      <c r="AG8574" s="250"/>
      <c r="AH8574" s="250"/>
      <c r="AI8574" s="245"/>
      <c r="AJ8574" s="273" t="s">
        <v>8503</v>
      </c>
      <c r="AK8574" s="245"/>
      <c r="AL8574" s="245"/>
      <c r="AM8574" s="245"/>
      <c r="AN8574" s="245"/>
      <c r="AO8574" s="245"/>
      <c r="AP8574" s="245"/>
      <c r="AQ8574" s="245"/>
      <c r="AR8574" s="245"/>
      <c r="AS8574" s="245"/>
      <c r="AT8574" s="245"/>
      <c r="AU8574" s="245"/>
      <c r="AV8574" s="245"/>
      <c r="AW8574" s="245"/>
      <c r="AX8574" s="245"/>
      <c r="AY8574" s="245"/>
      <c r="AZ8574" s="245"/>
    </row>
    <row r="8575" ht="15.0" customHeight="1">
      <c r="A8575" s="245"/>
      <c r="B8575" s="262" t="s">
        <v>8504</v>
      </c>
      <c r="C8575" s="33"/>
      <c r="D8575" s="33"/>
      <c r="E8575" s="33"/>
      <c r="F8575" s="287"/>
      <c r="G8575" s="33"/>
      <c r="H8575" s="222"/>
      <c r="I8575" s="259" t="s">
        <v>8372</v>
      </c>
      <c r="J8575" s="222"/>
      <c r="K8575" s="3"/>
      <c r="L8575" s="222"/>
      <c r="M8575" s="222"/>
      <c r="N8575" s="244"/>
      <c r="O8575" s="245"/>
      <c r="P8575" s="246"/>
      <c r="Q8575" s="246"/>
      <c r="R8575" s="246"/>
      <c r="S8575" s="247"/>
      <c r="T8575" s="247"/>
      <c r="U8575" s="245"/>
      <c r="V8575" s="248"/>
      <c r="W8575" s="245"/>
      <c r="X8575" s="245"/>
      <c r="Y8575" s="245"/>
      <c r="Z8575" s="249"/>
      <c r="AA8575" s="245"/>
      <c r="AB8575" s="250"/>
      <c r="AC8575" s="250"/>
      <c r="AD8575" s="250"/>
      <c r="AE8575" s="250"/>
      <c r="AF8575" s="250"/>
      <c r="AG8575" s="250"/>
      <c r="AH8575" s="250"/>
      <c r="AI8575" s="245"/>
      <c r="AJ8575" s="273" t="s">
        <v>8505</v>
      </c>
      <c r="AK8575" s="245"/>
      <c r="AL8575" s="245"/>
      <c r="AM8575" s="245"/>
      <c r="AN8575" s="245"/>
      <c r="AO8575" s="245"/>
      <c r="AP8575" s="245"/>
      <c r="AQ8575" s="245"/>
      <c r="AR8575" s="245"/>
      <c r="AS8575" s="245"/>
      <c r="AT8575" s="245"/>
      <c r="AU8575" s="245"/>
      <c r="AV8575" s="245"/>
      <c r="AW8575" s="245"/>
      <c r="AX8575" s="245"/>
      <c r="AY8575" s="245"/>
      <c r="AZ8575" s="245"/>
    </row>
    <row r="8576" ht="15.0" customHeight="1">
      <c r="A8576" s="245"/>
      <c r="B8576" s="262" t="s">
        <v>8506</v>
      </c>
      <c r="C8576" s="33"/>
      <c r="D8576" s="33"/>
      <c r="E8576" s="33"/>
      <c r="F8576" s="287"/>
      <c r="G8576" s="33"/>
      <c r="H8576" s="222"/>
      <c r="I8576" s="259" t="s">
        <v>8372</v>
      </c>
      <c r="J8576" s="222"/>
      <c r="K8576" s="3"/>
      <c r="L8576" s="222"/>
      <c r="M8576" s="222"/>
      <c r="N8576" s="244"/>
      <c r="O8576" s="245"/>
      <c r="P8576" s="246"/>
      <c r="Q8576" s="246"/>
      <c r="R8576" s="246"/>
      <c r="S8576" s="247"/>
      <c r="T8576" s="247"/>
      <c r="U8576" s="245"/>
      <c r="V8576" s="248"/>
      <c r="W8576" s="245"/>
      <c r="X8576" s="245"/>
      <c r="Y8576" s="245"/>
      <c r="Z8576" s="249"/>
      <c r="AA8576" s="245"/>
      <c r="AB8576" s="250"/>
      <c r="AC8576" s="250"/>
      <c r="AD8576" s="250"/>
      <c r="AE8576" s="250"/>
      <c r="AF8576" s="250"/>
      <c r="AG8576" s="250"/>
      <c r="AH8576" s="250"/>
      <c r="AI8576" s="245"/>
      <c r="AJ8576" s="273" t="s">
        <v>8507</v>
      </c>
      <c r="AK8576" s="245"/>
      <c r="AL8576" s="245"/>
      <c r="AM8576" s="245"/>
      <c r="AN8576" s="245"/>
      <c r="AO8576" s="245"/>
      <c r="AP8576" s="245"/>
      <c r="AQ8576" s="245"/>
      <c r="AR8576" s="245"/>
      <c r="AS8576" s="245"/>
      <c r="AT8576" s="245"/>
      <c r="AU8576" s="245"/>
      <c r="AV8576" s="245"/>
      <c r="AW8576" s="245"/>
      <c r="AX8576" s="245"/>
      <c r="AY8576" s="245"/>
      <c r="AZ8576" s="245"/>
    </row>
    <row r="8577" ht="15.0" customHeight="1">
      <c r="A8577" s="245"/>
      <c r="B8577" s="262" t="s">
        <v>8508</v>
      </c>
      <c r="C8577" s="33"/>
      <c r="D8577" s="33"/>
      <c r="E8577" s="33"/>
      <c r="F8577" s="287"/>
      <c r="G8577" s="33"/>
      <c r="H8577" s="33"/>
      <c r="I8577" s="259" t="s">
        <v>8372</v>
      </c>
      <c r="J8577" s="222"/>
      <c r="K8577" s="3"/>
      <c r="L8577" s="222"/>
      <c r="M8577" s="222"/>
      <c r="N8577" s="244"/>
      <c r="O8577" s="245"/>
      <c r="P8577" s="246"/>
      <c r="Q8577" s="246"/>
      <c r="R8577" s="246"/>
      <c r="S8577" s="247"/>
      <c r="T8577" s="247"/>
      <c r="U8577" s="245"/>
      <c r="V8577" s="248"/>
      <c r="W8577" s="245"/>
      <c r="X8577" s="245"/>
      <c r="Y8577" s="245"/>
      <c r="Z8577" s="249"/>
      <c r="AA8577" s="245"/>
      <c r="AB8577" s="250"/>
      <c r="AC8577" s="250"/>
      <c r="AD8577" s="250"/>
      <c r="AE8577" s="250"/>
      <c r="AF8577" s="250"/>
      <c r="AG8577" s="250"/>
      <c r="AH8577" s="250"/>
      <c r="AI8577" s="245"/>
      <c r="AJ8577" s="273"/>
      <c r="AK8577" s="245"/>
      <c r="AL8577" s="245"/>
      <c r="AM8577" s="245"/>
      <c r="AN8577" s="245"/>
      <c r="AO8577" s="245"/>
      <c r="AP8577" s="245"/>
      <c r="AQ8577" s="245"/>
      <c r="AR8577" s="245"/>
      <c r="AS8577" s="245"/>
      <c r="AT8577" s="245"/>
      <c r="AU8577" s="245"/>
      <c r="AV8577" s="245"/>
      <c r="AW8577" s="245"/>
      <c r="AX8577" s="245"/>
      <c r="AY8577" s="245"/>
      <c r="AZ8577" s="245"/>
    </row>
    <row r="8578" ht="15.0" customHeight="1">
      <c r="A8578" s="245"/>
      <c r="B8578" s="260" t="s">
        <v>8509</v>
      </c>
      <c r="C8578" s="33"/>
      <c r="D8578" s="33"/>
      <c r="E8578" s="33"/>
      <c r="F8578" s="287"/>
      <c r="G8578" s="33"/>
      <c r="H8578" s="222"/>
      <c r="I8578" s="259" t="s">
        <v>8337</v>
      </c>
      <c r="J8578" s="222"/>
      <c r="K8578" s="3"/>
      <c r="L8578" s="222"/>
      <c r="M8578" s="222"/>
      <c r="N8578" s="244"/>
      <c r="O8578" s="245"/>
      <c r="P8578" s="246"/>
      <c r="Q8578" s="246"/>
      <c r="R8578" s="246"/>
      <c r="S8578" s="247"/>
      <c r="T8578" s="247"/>
      <c r="U8578" s="245"/>
      <c r="V8578" s="248"/>
      <c r="W8578" s="245"/>
      <c r="X8578" s="245"/>
      <c r="Y8578" s="245"/>
      <c r="Z8578" s="249"/>
      <c r="AA8578" s="245"/>
      <c r="AB8578" s="250"/>
      <c r="AC8578" s="250"/>
      <c r="AD8578" s="250"/>
      <c r="AE8578" s="250"/>
      <c r="AF8578" s="250"/>
      <c r="AG8578" s="250"/>
      <c r="AH8578" s="250"/>
      <c r="AI8578" s="245"/>
      <c r="AJ8578" s="273"/>
      <c r="AK8578" s="245"/>
      <c r="AL8578" s="245"/>
      <c r="AM8578" s="245"/>
      <c r="AN8578" s="245"/>
      <c r="AO8578" s="245"/>
      <c r="AP8578" s="245"/>
      <c r="AQ8578" s="245"/>
      <c r="AR8578" s="245"/>
      <c r="AS8578" s="245"/>
      <c r="AT8578" s="245"/>
      <c r="AU8578" s="245"/>
      <c r="AV8578" s="245"/>
      <c r="AW8578" s="245"/>
      <c r="AX8578" s="245"/>
      <c r="AY8578" s="245"/>
      <c r="AZ8578" s="245"/>
    </row>
    <row r="8579" ht="15.0" customHeight="1">
      <c r="A8579" s="245"/>
      <c r="B8579" s="262" t="s">
        <v>8510</v>
      </c>
      <c r="C8579" s="291"/>
      <c r="D8579" s="33"/>
      <c r="E8579" s="33"/>
      <c r="F8579" s="287"/>
      <c r="G8579" s="33"/>
      <c r="H8579" s="33"/>
      <c r="I8579" s="259" t="s">
        <v>8337</v>
      </c>
      <c r="J8579" s="222"/>
      <c r="K8579" s="3"/>
      <c r="L8579" s="222"/>
      <c r="M8579" s="222"/>
      <c r="N8579" s="244"/>
      <c r="O8579" s="245"/>
      <c r="P8579" s="246"/>
      <c r="Q8579" s="246"/>
      <c r="R8579" s="246"/>
      <c r="S8579" s="247"/>
      <c r="T8579" s="247"/>
      <c r="U8579" s="245"/>
      <c r="V8579" s="248"/>
      <c r="W8579" s="245"/>
      <c r="X8579" s="245"/>
      <c r="Y8579" s="245"/>
      <c r="Z8579" s="249"/>
      <c r="AA8579" s="245"/>
      <c r="AB8579" s="250"/>
      <c r="AC8579" s="250"/>
      <c r="AD8579" s="250"/>
      <c r="AE8579" s="250"/>
      <c r="AF8579" s="250"/>
      <c r="AG8579" s="250"/>
      <c r="AH8579" s="250"/>
      <c r="AI8579" s="245"/>
      <c r="AJ8579" s="273" t="s">
        <v>8511</v>
      </c>
      <c r="AK8579" s="245"/>
      <c r="AL8579" s="245"/>
      <c r="AM8579" s="245"/>
      <c r="AN8579" s="245"/>
      <c r="AO8579" s="245"/>
      <c r="AP8579" s="245"/>
      <c r="AQ8579" s="245"/>
      <c r="AR8579" s="245"/>
      <c r="AS8579" s="245"/>
      <c r="AT8579" s="245"/>
      <c r="AU8579" s="245"/>
      <c r="AV8579" s="245"/>
      <c r="AW8579" s="245"/>
      <c r="AX8579" s="245"/>
      <c r="AY8579" s="245"/>
      <c r="AZ8579" s="245"/>
    </row>
    <row r="8580" ht="15.0" customHeight="1">
      <c r="A8580" s="245"/>
      <c r="B8580" s="260" t="s">
        <v>8512</v>
      </c>
      <c r="C8580" s="33"/>
      <c r="D8580" s="33"/>
      <c r="E8580" s="33"/>
      <c r="F8580" s="287"/>
      <c r="G8580" s="33"/>
      <c r="H8580" s="222"/>
      <c r="I8580" s="259" t="s">
        <v>8337</v>
      </c>
      <c r="J8580" s="222"/>
      <c r="K8580" s="3"/>
      <c r="L8580" s="222"/>
      <c r="M8580" s="222"/>
      <c r="N8580" s="244"/>
      <c r="O8580" s="245"/>
      <c r="P8580" s="246"/>
      <c r="Q8580" s="246"/>
      <c r="R8580" s="246"/>
      <c r="S8580" s="247"/>
      <c r="T8580" s="247"/>
      <c r="U8580" s="245"/>
      <c r="V8580" s="248"/>
      <c r="W8580" s="245"/>
      <c r="X8580" s="245"/>
      <c r="Y8580" s="245"/>
      <c r="Z8580" s="249"/>
      <c r="AA8580" s="245"/>
      <c r="AB8580" s="250"/>
      <c r="AC8580" s="250"/>
      <c r="AD8580" s="250"/>
      <c r="AE8580" s="250"/>
      <c r="AF8580" s="250"/>
      <c r="AG8580" s="250"/>
      <c r="AH8580" s="250"/>
      <c r="AI8580" s="245"/>
      <c r="AJ8580" s="273"/>
      <c r="AK8580" s="245"/>
      <c r="AL8580" s="245"/>
      <c r="AM8580" s="245"/>
      <c r="AN8580" s="245"/>
      <c r="AO8580" s="245"/>
      <c r="AP8580" s="245"/>
      <c r="AQ8580" s="245"/>
      <c r="AR8580" s="245"/>
      <c r="AS8580" s="245"/>
      <c r="AT8580" s="245"/>
      <c r="AU8580" s="245"/>
      <c r="AV8580" s="245"/>
      <c r="AW8580" s="245"/>
      <c r="AX8580" s="245"/>
      <c r="AY8580" s="245"/>
      <c r="AZ8580" s="245"/>
    </row>
    <row r="8581" ht="15.0" customHeight="1">
      <c r="A8581" s="245"/>
      <c r="B8581" s="260" t="s">
        <v>8513</v>
      </c>
      <c r="C8581" s="292"/>
      <c r="D8581" s="33"/>
      <c r="E8581" s="33"/>
      <c r="F8581" s="287"/>
      <c r="G8581" s="33"/>
      <c r="H8581" s="222"/>
      <c r="I8581" s="259" t="s">
        <v>8337</v>
      </c>
      <c r="J8581" s="222"/>
      <c r="K8581" s="3"/>
      <c r="L8581" s="222"/>
      <c r="M8581" s="222"/>
      <c r="N8581" s="244"/>
      <c r="O8581" s="245"/>
      <c r="P8581" s="246"/>
      <c r="Q8581" s="246"/>
      <c r="R8581" s="246"/>
      <c r="S8581" s="247"/>
      <c r="T8581" s="247"/>
      <c r="U8581" s="245"/>
      <c r="V8581" s="248"/>
      <c r="W8581" s="245"/>
      <c r="X8581" s="245"/>
      <c r="Y8581" s="245"/>
      <c r="Z8581" s="249"/>
      <c r="AA8581" s="245"/>
      <c r="AB8581" s="250"/>
      <c r="AC8581" s="250"/>
      <c r="AD8581" s="250"/>
      <c r="AE8581" s="250"/>
      <c r="AF8581" s="250"/>
      <c r="AG8581" s="250"/>
      <c r="AH8581" s="250"/>
      <c r="AI8581" s="245"/>
      <c r="AJ8581" s="273"/>
      <c r="AK8581" s="245"/>
      <c r="AL8581" s="245"/>
      <c r="AM8581" s="245"/>
      <c r="AN8581" s="245"/>
      <c r="AO8581" s="245"/>
      <c r="AP8581" s="245"/>
      <c r="AQ8581" s="245"/>
      <c r="AR8581" s="245"/>
      <c r="AS8581" s="245"/>
      <c r="AT8581" s="245"/>
      <c r="AU8581" s="245"/>
      <c r="AV8581" s="245"/>
      <c r="AW8581" s="245"/>
      <c r="AX8581" s="245"/>
      <c r="AY8581" s="245"/>
      <c r="AZ8581" s="245"/>
    </row>
    <row r="8582" ht="15.0" customHeight="1">
      <c r="A8582" s="245"/>
      <c r="B8582" s="262" t="s">
        <v>8514</v>
      </c>
      <c r="C8582" s="33"/>
      <c r="D8582" s="33"/>
      <c r="E8582" s="33"/>
      <c r="F8582" s="287"/>
      <c r="G8582" s="33"/>
      <c r="H8582" s="222"/>
      <c r="I8582" s="259" t="s">
        <v>8372</v>
      </c>
      <c r="J8582" s="222"/>
      <c r="K8582" s="3"/>
      <c r="L8582" s="222"/>
      <c r="M8582" s="222"/>
      <c r="N8582" s="244"/>
      <c r="O8582" s="245"/>
      <c r="P8582" s="246"/>
      <c r="Q8582" s="246"/>
      <c r="R8582" s="246"/>
      <c r="S8582" s="247"/>
      <c r="T8582" s="247"/>
      <c r="U8582" s="245"/>
      <c r="V8582" s="248"/>
      <c r="W8582" s="245"/>
      <c r="X8582" s="245"/>
      <c r="Y8582" s="245"/>
      <c r="Z8582" s="249"/>
      <c r="AA8582" s="245"/>
      <c r="AB8582" s="250"/>
      <c r="AC8582" s="250"/>
      <c r="AD8582" s="250"/>
      <c r="AE8582" s="250"/>
      <c r="AF8582" s="250"/>
      <c r="AG8582" s="250"/>
      <c r="AH8582" s="250"/>
      <c r="AI8582" s="245"/>
      <c r="AJ8582" s="273" t="s">
        <v>8515</v>
      </c>
      <c r="AK8582" s="245"/>
      <c r="AL8582" s="245"/>
      <c r="AM8582" s="245"/>
      <c r="AN8582" s="245"/>
      <c r="AO8582" s="245"/>
      <c r="AP8582" s="245"/>
      <c r="AQ8582" s="245"/>
      <c r="AR8582" s="245"/>
      <c r="AS8582" s="245"/>
      <c r="AT8582" s="245"/>
      <c r="AU8582" s="245"/>
      <c r="AV8582" s="245"/>
      <c r="AW8582" s="245"/>
      <c r="AX8582" s="245"/>
      <c r="AY8582" s="245"/>
      <c r="AZ8582" s="245"/>
    </row>
    <row r="8583" ht="15.0" customHeight="1">
      <c r="A8583" s="245"/>
      <c r="B8583" s="262" t="s">
        <v>8516</v>
      </c>
      <c r="C8583" s="33"/>
      <c r="D8583" s="33"/>
      <c r="E8583" s="33"/>
      <c r="F8583" s="287"/>
      <c r="G8583" s="33"/>
      <c r="H8583" s="222"/>
      <c r="I8583" s="259" t="s">
        <v>8372</v>
      </c>
      <c r="J8583" s="222"/>
      <c r="K8583" s="3"/>
      <c r="L8583" s="222"/>
      <c r="M8583" s="222"/>
      <c r="N8583" s="244"/>
      <c r="O8583" s="245"/>
      <c r="P8583" s="246"/>
      <c r="Q8583" s="246"/>
      <c r="R8583" s="246"/>
      <c r="S8583" s="247"/>
      <c r="T8583" s="247"/>
      <c r="U8583" s="245"/>
      <c r="V8583" s="248"/>
      <c r="W8583" s="245"/>
      <c r="X8583" s="245"/>
      <c r="Y8583" s="245"/>
      <c r="Z8583" s="249"/>
      <c r="AA8583" s="245"/>
      <c r="AB8583" s="250"/>
      <c r="AC8583" s="250"/>
      <c r="AD8583" s="250"/>
      <c r="AE8583" s="250"/>
      <c r="AF8583" s="250"/>
      <c r="AG8583" s="250"/>
      <c r="AH8583" s="250"/>
      <c r="AI8583" s="245"/>
      <c r="AJ8583" s="273" t="s">
        <v>8517</v>
      </c>
      <c r="AK8583" s="245"/>
      <c r="AL8583" s="245"/>
      <c r="AM8583" s="245"/>
      <c r="AN8583" s="245"/>
      <c r="AO8583" s="245"/>
      <c r="AP8583" s="245"/>
      <c r="AQ8583" s="245"/>
      <c r="AR8583" s="245"/>
      <c r="AS8583" s="245"/>
      <c r="AT8583" s="245"/>
      <c r="AU8583" s="245"/>
      <c r="AV8583" s="245"/>
      <c r="AW8583" s="245"/>
      <c r="AX8583" s="245"/>
      <c r="AY8583" s="245"/>
      <c r="AZ8583" s="245"/>
    </row>
    <row r="8584" ht="15.0" customHeight="1">
      <c r="A8584" s="245"/>
      <c r="B8584" s="260" t="s">
        <v>8518</v>
      </c>
      <c r="C8584" s="33"/>
      <c r="D8584" s="33"/>
      <c r="E8584" s="33"/>
      <c r="F8584" s="287"/>
      <c r="G8584" s="33"/>
      <c r="H8584" s="222"/>
      <c r="I8584" s="259" t="s">
        <v>8337</v>
      </c>
      <c r="J8584" s="222"/>
      <c r="K8584" s="3"/>
      <c r="L8584" s="222"/>
      <c r="M8584" s="222"/>
      <c r="N8584" s="244"/>
      <c r="O8584" s="245"/>
      <c r="P8584" s="246"/>
      <c r="Q8584" s="246"/>
      <c r="R8584" s="246"/>
      <c r="S8584" s="247"/>
      <c r="T8584" s="247"/>
      <c r="U8584" s="245"/>
      <c r="V8584" s="248"/>
      <c r="W8584" s="245"/>
      <c r="X8584" s="245"/>
      <c r="Y8584" s="245"/>
      <c r="Z8584" s="249"/>
      <c r="AA8584" s="245"/>
      <c r="AB8584" s="250"/>
      <c r="AC8584" s="250"/>
      <c r="AD8584" s="250"/>
      <c r="AE8584" s="250"/>
      <c r="AF8584" s="250"/>
      <c r="AG8584" s="250"/>
      <c r="AH8584" s="250"/>
      <c r="AI8584" s="245"/>
      <c r="AJ8584" s="273"/>
      <c r="AK8584" s="245"/>
      <c r="AL8584" s="245"/>
      <c r="AM8584" s="245"/>
      <c r="AN8584" s="245"/>
      <c r="AO8584" s="245"/>
      <c r="AP8584" s="245"/>
      <c r="AQ8584" s="245"/>
      <c r="AR8584" s="245"/>
      <c r="AS8584" s="245"/>
      <c r="AT8584" s="245"/>
      <c r="AU8584" s="245"/>
      <c r="AV8584" s="245"/>
      <c r="AW8584" s="245"/>
      <c r="AX8584" s="245"/>
      <c r="AY8584" s="245"/>
      <c r="AZ8584" s="245"/>
    </row>
    <row r="8585" ht="15.0" customHeight="1">
      <c r="A8585" s="245"/>
      <c r="B8585" s="260" t="s">
        <v>8519</v>
      </c>
      <c r="C8585" s="291"/>
      <c r="D8585" s="291"/>
      <c r="E8585" s="33"/>
      <c r="F8585" s="287"/>
      <c r="G8585" s="33"/>
      <c r="H8585" s="33"/>
      <c r="I8585" s="259" t="s">
        <v>8372</v>
      </c>
      <c r="J8585" s="222"/>
      <c r="K8585" s="3"/>
      <c r="L8585" s="222"/>
      <c r="M8585" s="222"/>
      <c r="N8585" s="244"/>
      <c r="O8585" s="245"/>
      <c r="P8585" s="246"/>
      <c r="Q8585" s="246"/>
      <c r="R8585" s="246"/>
      <c r="S8585" s="247"/>
      <c r="T8585" s="247"/>
      <c r="U8585" s="245"/>
      <c r="V8585" s="248"/>
      <c r="W8585" s="245"/>
      <c r="X8585" s="245"/>
      <c r="Y8585" s="245"/>
      <c r="Z8585" s="249"/>
      <c r="AA8585" s="245"/>
      <c r="AB8585" s="250"/>
      <c r="AC8585" s="250"/>
      <c r="AD8585" s="250"/>
      <c r="AE8585" s="250"/>
      <c r="AF8585" s="250"/>
      <c r="AG8585" s="250"/>
      <c r="AH8585" s="250"/>
      <c r="AI8585" s="245"/>
      <c r="AJ8585" s="273" t="s">
        <v>8520</v>
      </c>
      <c r="AK8585" s="245"/>
      <c r="AL8585" s="245"/>
      <c r="AM8585" s="245"/>
      <c r="AN8585" s="245"/>
      <c r="AO8585" s="245"/>
      <c r="AP8585" s="245"/>
      <c r="AQ8585" s="245"/>
      <c r="AR8585" s="245"/>
      <c r="AS8585" s="245"/>
      <c r="AT8585" s="245"/>
      <c r="AU8585" s="245"/>
      <c r="AV8585" s="245"/>
      <c r="AW8585" s="245"/>
      <c r="AX8585" s="245"/>
      <c r="AY8585" s="245"/>
      <c r="AZ8585" s="245"/>
    </row>
    <row r="8586" ht="15.0" customHeight="1">
      <c r="A8586" s="245"/>
      <c r="B8586" s="260" t="s">
        <v>8521</v>
      </c>
      <c r="C8586" s="291"/>
      <c r="D8586" s="291"/>
      <c r="E8586" s="33"/>
      <c r="F8586" s="287"/>
      <c r="G8586" s="33"/>
      <c r="H8586" s="33"/>
      <c r="I8586" s="259" t="s">
        <v>8372</v>
      </c>
      <c r="J8586" s="222"/>
      <c r="K8586" s="3"/>
      <c r="L8586" s="222"/>
      <c r="M8586" s="222"/>
      <c r="N8586" s="244"/>
      <c r="O8586" s="245"/>
      <c r="P8586" s="246"/>
      <c r="Q8586" s="246"/>
      <c r="R8586" s="246"/>
      <c r="S8586" s="247"/>
      <c r="T8586" s="247"/>
      <c r="U8586" s="245"/>
      <c r="V8586" s="248"/>
      <c r="W8586" s="245"/>
      <c r="X8586" s="245"/>
      <c r="Y8586" s="245"/>
      <c r="Z8586" s="249"/>
      <c r="AA8586" s="245"/>
      <c r="AB8586" s="250"/>
      <c r="AC8586" s="250"/>
      <c r="AD8586" s="250"/>
      <c r="AE8586" s="250"/>
      <c r="AF8586" s="250"/>
      <c r="AG8586" s="250"/>
      <c r="AH8586" s="250"/>
      <c r="AI8586" s="245"/>
      <c r="AJ8586" s="273" t="s">
        <v>8522</v>
      </c>
      <c r="AK8586" s="245"/>
      <c r="AL8586" s="245"/>
      <c r="AM8586" s="245"/>
      <c r="AN8586" s="245"/>
      <c r="AO8586" s="245"/>
      <c r="AP8586" s="245"/>
      <c r="AQ8586" s="245"/>
      <c r="AR8586" s="245"/>
      <c r="AS8586" s="245"/>
      <c r="AT8586" s="245"/>
      <c r="AU8586" s="245"/>
      <c r="AV8586" s="245"/>
      <c r="AW8586" s="245"/>
      <c r="AX8586" s="245"/>
      <c r="AY8586" s="245"/>
      <c r="AZ8586" s="245"/>
    </row>
    <row r="8587" ht="15.0" customHeight="1">
      <c r="A8587" s="245"/>
      <c r="B8587" s="262" t="s">
        <v>8523</v>
      </c>
      <c r="C8587" s="291"/>
      <c r="D8587" s="291"/>
      <c r="E8587" s="33"/>
      <c r="F8587" s="287"/>
      <c r="G8587" s="33"/>
      <c r="H8587" s="33"/>
      <c r="I8587" s="259" t="s">
        <v>8337</v>
      </c>
      <c r="J8587" s="222"/>
      <c r="K8587" s="3"/>
      <c r="L8587" s="222"/>
      <c r="M8587" s="222"/>
      <c r="N8587" s="244"/>
      <c r="O8587" s="245"/>
      <c r="P8587" s="246"/>
      <c r="Q8587" s="246"/>
      <c r="R8587" s="246"/>
      <c r="S8587" s="247"/>
      <c r="T8587" s="247"/>
      <c r="U8587" s="245"/>
      <c r="V8587" s="248"/>
      <c r="W8587" s="245"/>
      <c r="X8587" s="245"/>
      <c r="Y8587" s="245"/>
      <c r="Z8587" s="249"/>
      <c r="AA8587" s="245"/>
      <c r="AB8587" s="250"/>
      <c r="AC8587" s="250"/>
      <c r="AD8587" s="250"/>
      <c r="AE8587" s="250"/>
      <c r="AF8587" s="250"/>
      <c r="AG8587" s="250"/>
      <c r="AH8587" s="250"/>
      <c r="AI8587" s="245"/>
      <c r="AJ8587" s="273"/>
      <c r="AK8587" s="245"/>
      <c r="AL8587" s="245"/>
      <c r="AM8587" s="245"/>
      <c r="AN8587" s="245"/>
      <c r="AO8587" s="245"/>
      <c r="AP8587" s="245"/>
      <c r="AQ8587" s="245"/>
      <c r="AR8587" s="245"/>
      <c r="AS8587" s="245"/>
      <c r="AT8587" s="245"/>
      <c r="AU8587" s="245"/>
      <c r="AV8587" s="245"/>
      <c r="AW8587" s="245"/>
      <c r="AX8587" s="245"/>
      <c r="AY8587" s="245"/>
      <c r="AZ8587" s="245"/>
    </row>
    <row r="8588" ht="15.0" customHeight="1">
      <c r="A8588" s="245"/>
      <c r="B8588" s="262" t="s">
        <v>8524</v>
      </c>
      <c r="C8588" s="291"/>
      <c r="D8588" s="291"/>
      <c r="E8588" s="33"/>
      <c r="F8588" s="287"/>
      <c r="G8588" s="33"/>
      <c r="H8588" s="33"/>
      <c r="I8588" s="259" t="s">
        <v>8337</v>
      </c>
      <c r="J8588" s="222"/>
      <c r="K8588" s="3"/>
      <c r="L8588" s="222"/>
      <c r="M8588" s="222"/>
      <c r="N8588" s="244"/>
      <c r="O8588" s="245"/>
      <c r="P8588" s="246"/>
      <c r="Q8588" s="246"/>
      <c r="R8588" s="246"/>
      <c r="S8588" s="247"/>
      <c r="T8588" s="247"/>
      <c r="U8588" s="245"/>
      <c r="V8588" s="248"/>
      <c r="W8588" s="245"/>
      <c r="X8588" s="245"/>
      <c r="Y8588" s="245"/>
      <c r="Z8588" s="249"/>
      <c r="AA8588" s="245"/>
      <c r="AB8588" s="250"/>
      <c r="AC8588" s="250"/>
      <c r="AD8588" s="250"/>
      <c r="AE8588" s="250"/>
      <c r="AF8588" s="250"/>
      <c r="AG8588" s="250"/>
      <c r="AH8588" s="250"/>
      <c r="AI8588" s="245"/>
      <c r="AJ8588" s="273"/>
      <c r="AK8588" s="245"/>
      <c r="AL8588" s="245"/>
      <c r="AM8588" s="245"/>
      <c r="AN8588" s="245"/>
      <c r="AO8588" s="245"/>
      <c r="AP8588" s="245"/>
      <c r="AQ8588" s="245"/>
      <c r="AR8588" s="245"/>
      <c r="AS8588" s="245"/>
      <c r="AT8588" s="245"/>
      <c r="AU8588" s="245"/>
      <c r="AV8588" s="245"/>
      <c r="AW8588" s="245"/>
      <c r="AX8588" s="245"/>
      <c r="AY8588" s="245"/>
      <c r="AZ8588" s="245"/>
    </row>
    <row r="8589" ht="15.0" customHeight="1">
      <c r="A8589" s="245"/>
      <c r="B8589" s="262" t="s">
        <v>8524</v>
      </c>
      <c r="C8589" s="290"/>
      <c r="D8589" s="33"/>
      <c r="E8589" s="263"/>
      <c r="F8589" s="287"/>
      <c r="G8589" s="263"/>
      <c r="H8589" s="222"/>
      <c r="I8589" s="259" t="s">
        <v>8337</v>
      </c>
      <c r="J8589" s="222"/>
      <c r="K8589" s="3"/>
      <c r="L8589" s="222"/>
      <c r="M8589" s="222"/>
      <c r="N8589" s="244"/>
      <c r="O8589" s="245"/>
      <c r="P8589" s="246"/>
      <c r="Q8589" s="246"/>
      <c r="R8589" s="246"/>
      <c r="S8589" s="247"/>
      <c r="T8589" s="247"/>
      <c r="U8589" s="245"/>
      <c r="V8589" s="248"/>
      <c r="W8589" s="245"/>
      <c r="X8589" s="245"/>
      <c r="Y8589" s="245"/>
      <c r="Z8589" s="249"/>
      <c r="AA8589" s="245"/>
      <c r="AB8589" s="250"/>
      <c r="AC8589" s="250"/>
      <c r="AD8589" s="250"/>
      <c r="AE8589" s="250"/>
      <c r="AF8589" s="250"/>
      <c r="AG8589" s="250"/>
      <c r="AH8589" s="250"/>
      <c r="AI8589" s="245"/>
      <c r="AJ8589" s="273"/>
      <c r="AK8589" s="245"/>
      <c r="AL8589" s="245"/>
      <c r="AM8589" s="245"/>
      <c r="AN8589" s="245"/>
      <c r="AO8589" s="245"/>
      <c r="AP8589" s="245"/>
      <c r="AQ8589" s="245"/>
      <c r="AR8589" s="245"/>
      <c r="AS8589" s="245"/>
      <c r="AT8589" s="245"/>
      <c r="AU8589" s="245"/>
      <c r="AV8589" s="245"/>
      <c r="AW8589" s="245"/>
      <c r="AX8589" s="245"/>
      <c r="AY8589" s="245"/>
      <c r="AZ8589" s="245"/>
    </row>
    <row r="8590" ht="15.0" customHeight="1">
      <c r="A8590" s="245"/>
      <c r="B8590" s="262" t="s">
        <v>8339</v>
      </c>
      <c r="C8590" s="291"/>
      <c r="E8590" s="33"/>
      <c r="F8590" s="287"/>
      <c r="G8590" s="33"/>
      <c r="H8590" s="33"/>
      <c r="I8590" s="259" t="s">
        <v>8337</v>
      </c>
      <c r="J8590" s="222"/>
      <c r="K8590" s="3"/>
      <c r="L8590" s="3"/>
      <c r="M8590" s="3"/>
      <c r="N8590" s="244"/>
      <c r="O8590" s="245"/>
      <c r="P8590" s="246"/>
      <c r="Q8590" s="246"/>
      <c r="R8590" s="246"/>
      <c r="S8590" s="247"/>
      <c r="T8590" s="247"/>
      <c r="U8590" s="245"/>
      <c r="V8590" s="248"/>
      <c r="W8590" s="245"/>
      <c r="X8590" s="245"/>
      <c r="Y8590" s="245"/>
      <c r="Z8590" s="249"/>
      <c r="AA8590" s="245"/>
      <c r="AB8590" s="250"/>
      <c r="AC8590" s="250"/>
      <c r="AD8590" s="250"/>
      <c r="AE8590" s="250"/>
      <c r="AF8590" s="250"/>
      <c r="AG8590" s="250"/>
      <c r="AH8590" s="250"/>
      <c r="AI8590" s="245"/>
      <c r="AK8590" s="245"/>
      <c r="AL8590" s="146"/>
      <c r="AM8590" s="100"/>
      <c r="AN8590" s="100"/>
      <c r="AO8590" s="171"/>
      <c r="AP8590" s="245"/>
      <c r="AQ8590" s="245"/>
      <c r="AR8590" s="245"/>
      <c r="AS8590" s="245"/>
      <c r="AT8590" s="245"/>
      <c r="AU8590" s="245"/>
      <c r="AV8590" s="245"/>
      <c r="AW8590" s="245"/>
      <c r="AX8590" s="245"/>
      <c r="AY8590" s="245"/>
      <c r="AZ8590" s="245"/>
    </row>
    <row r="8591" ht="15.0" customHeight="1">
      <c r="A8591" s="229"/>
      <c r="B8591" s="266" t="s">
        <v>8454</v>
      </c>
      <c r="C8591" s="241"/>
      <c r="D8591" s="279"/>
      <c r="E8591" s="241"/>
      <c r="F8591" s="287"/>
      <c r="G8591" s="33"/>
      <c r="H8591" s="222"/>
      <c r="I8591" s="259" t="s">
        <v>8372</v>
      </c>
      <c r="J8591" s="222"/>
      <c r="K8591" s="3"/>
      <c r="L8591" s="3"/>
      <c r="M8591" s="3"/>
      <c r="N8591" s="228"/>
      <c r="O8591" s="229"/>
      <c r="P8591" s="230"/>
      <c r="Q8591" s="230"/>
      <c r="R8591" s="230"/>
      <c r="S8591" s="231"/>
      <c r="T8591" s="231"/>
      <c r="U8591" s="229"/>
      <c r="V8591" s="232"/>
      <c r="W8591" s="229"/>
      <c r="X8591" s="229"/>
      <c r="Y8591" s="229"/>
      <c r="Z8591" s="233"/>
      <c r="AA8591" s="229"/>
      <c r="AB8591" s="234"/>
      <c r="AC8591" s="234"/>
      <c r="AD8591" s="234"/>
      <c r="AE8591" s="234"/>
      <c r="AF8591" s="234"/>
      <c r="AG8591" s="234"/>
      <c r="AH8591" s="234"/>
      <c r="AI8591" s="229"/>
      <c r="AJ8591" s="273"/>
      <c r="AK8591" s="229"/>
      <c r="AL8591" s="229"/>
      <c r="AM8591" s="229"/>
      <c r="AN8591" s="229"/>
      <c r="AO8591" s="229"/>
      <c r="AP8591" s="229"/>
      <c r="AQ8591" s="229"/>
      <c r="AR8591" s="229"/>
      <c r="AS8591" s="229"/>
      <c r="AT8591" s="229"/>
      <c r="AU8591" s="229"/>
      <c r="AV8591" s="229"/>
      <c r="AW8591" s="229"/>
      <c r="AX8591" s="229"/>
      <c r="AY8591" s="229"/>
      <c r="AZ8591" s="229"/>
    </row>
    <row r="8592" ht="15.0" customHeight="1">
      <c r="A8592" s="229"/>
      <c r="B8592" s="266" t="s">
        <v>8455</v>
      </c>
      <c r="C8592" s="241"/>
      <c r="D8592" s="279"/>
      <c r="E8592" s="241"/>
      <c r="F8592" s="287"/>
      <c r="G8592" s="33"/>
      <c r="H8592" s="222"/>
      <c r="I8592" s="259" t="s">
        <v>8372</v>
      </c>
      <c r="J8592" s="222"/>
      <c r="K8592" s="3"/>
      <c r="L8592" s="3"/>
      <c r="M8592" s="3"/>
      <c r="N8592" s="228"/>
      <c r="O8592" s="229"/>
      <c r="P8592" s="230"/>
      <c r="Q8592" s="230"/>
      <c r="R8592" s="230"/>
      <c r="S8592" s="231"/>
      <c r="T8592" s="231"/>
      <c r="U8592" s="229"/>
      <c r="V8592" s="232"/>
      <c r="W8592" s="229"/>
      <c r="X8592" s="229"/>
      <c r="Y8592" s="229"/>
      <c r="Z8592" s="233"/>
      <c r="AA8592" s="229"/>
      <c r="AB8592" s="234"/>
      <c r="AC8592" s="234"/>
      <c r="AD8592" s="234"/>
      <c r="AE8592" s="234"/>
      <c r="AF8592" s="234"/>
      <c r="AG8592" s="234"/>
      <c r="AH8592" s="234"/>
      <c r="AI8592" s="229"/>
      <c r="AJ8592" s="273"/>
      <c r="AK8592" s="229"/>
      <c r="AL8592" s="229"/>
      <c r="AM8592" s="229"/>
      <c r="AN8592" s="229"/>
      <c r="AO8592" s="229"/>
      <c r="AP8592" s="229"/>
      <c r="AQ8592" s="229"/>
      <c r="AR8592" s="229"/>
      <c r="AS8592" s="229"/>
      <c r="AT8592" s="229"/>
      <c r="AU8592" s="229"/>
      <c r="AV8592" s="229"/>
      <c r="AW8592" s="229"/>
      <c r="AX8592" s="229"/>
      <c r="AY8592" s="229"/>
      <c r="AZ8592" s="229"/>
    </row>
    <row r="8593" ht="15.0" customHeight="1">
      <c r="A8593" s="229"/>
      <c r="B8593" s="266" t="s">
        <v>8456</v>
      </c>
      <c r="C8593" s="241"/>
      <c r="D8593" s="279"/>
      <c r="E8593" s="241"/>
      <c r="F8593" s="287"/>
      <c r="G8593" s="33"/>
      <c r="H8593" s="222"/>
      <c r="I8593" s="259" t="s">
        <v>8372</v>
      </c>
      <c r="J8593" s="222"/>
      <c r="K8593" s="3"/>
      <c r="L8593" s="3"/>
      <c r="M8593" s="3"/>
      <c r="N8593" s="228"/>
      <c r="O8593" s="229"/>
      <c r="P8593" s="230"/>
      <c r="Q8593" s="230"/>
      <c r="R8593" s="230"/>
      <c r="S8593" s="231"/>
      <c r="T8593" s="231"/>
      <c r="U8593" s="229"/>
      <c r="V8593" s="232"/>
      <c r="W8593" s="229"/>
      <c r="X8593" s="229"/>
      <c r="Y8593" s="229"/>
      <c r="Z8593" s="233"/>
      <c r="AA8593" s="229"/>
      <c r="AB8593" s="234"/>
      <c r="AC8593" s="234"/>
      <c r="AD8593" s="234"/>
      <c r="AE8593" s="234"/>
      <c r="AF8593" s="234"/>
      <c r="AG8593" s="234"/>
      <c r="AH8593" s="234"/>
      <c r="AI8593" s="229"/>
      <c r="AJ8593" s="273"/>
      <c r="AK8593" s="229"/>
      <c r="AL8593" s="229"/>
      <c r="AM8593" s="229"/>
      <c r="AN8593" s="229"/>
      <c r="AO8593" s="229"/>
      <c r="AP8593" s="229"/>
      <c r="AQ8593" s="229"/>
      <c r="AR8593" s="229"/>
      <c r="AS8593" s="229"/>
      <c r="AT8593" s="229"/>
      <c r="AU8593" s="229"/>
      <c r="AV8593" s="229"/>
      <c r="AW8593" s="229"/>
      <c r="AX8593" s="229"/>
      <c r="AY8593" s="229"/>
      <c r="AZ8593" s="229"/>
    </row>
    <row r="8594" ht="15.0" customHeight="1">
      <c r="A8594" s="229"/>
      <c r="B8594" s="266" t="s">
        <v>8457</v>
      </c>
      <c r="C8594" s="241"/>
      <c r="D8594" s="279"/>
      <c r="E8594" s="241"/>
      <c r="F8594" s="287"/>
      <c r="G8594" s="33"/>
      <c r="H8594" s="222"/>
      <c r="I8594" s="259" t="s">
        <v>8372</v>
      </c>
      <c r="J8594" s="222"/>
      <c r="K8594" s="3"/>
      <c r="L8594" s="3"/>
      <c r="M8594" s="3"/>
      <c r="N8594" s="228"/>
      <c r="O8594" s="229"/>
      <c r="P8594" s="230"/>
      <c r="Q8594" s="230"/>
      <c r="R8594" s="230"/>
      <c r="S8594" s="231"/>
      <c r="T8594" s="231"/>
      <c r="U8594" s="229"/>
      <c r="V8594" s="232"/>
      <c r="W8594" s="229"/>
      <c r="X8594" s="229"/>
      <c r="Y8594" s="229"/>
      <c r="Z8594" s="233"/>
      <c r="AA8594" s="229"/>
      <c r="AB8594" s="234"/>
      <c r="AC8594" s="234"/>
      <c r="AD8594" s="234"/>
      <c r="AE8594" s="234"/>
      <c r="AF8594" s="234"/>
      <c r="AG8594" s="234"/>
      <c r="AH8594" s="234"/>
      <c r="AI8594" s="229"/>
      <c r="AJ8594" s="273"/>
      <c r="AK8594" s="229"/>
      <c r="AL8594" s="229"/>
      <c r="AM8594" s="229"/>
      <c r="AN8594" s="229"/>
      <c r="AO8594" s="229"/>
      <c r="AP8594" s="229"/>
      <c r="AQ8594" s="229"/>
      <c r="AR8594" s="229"/>
      <c r="AS8594" s="229"/>
      <c r="AT8594" s="229"/>
      <c r="AU8594" s="229"/>
      <c r="AV8594" s="229"/>
      <c r="AW8594" s="229"/>
      <c r="AX8594" s="229"/>
      <c r="AY8594" s="229"/>
      <c r="AZ8594" s="229"/>
    </row>
    <row r="8595" ht="15.0" customHeight="1">
      <c r="A8595" s="229"/>
      <c r="B8595" s="266" t="s">
        <v>8458</v>
      </c>
      <c r="C8595" s="241"/>
      <c r="D8595" s="279"/>
      <c r="E8595" s="241"/>
      <c r="F8595" s="287"/>
      <c r="G8595" s="33"/>
      <c r="H8595" s="222"/>
      <c r="I8595" s="259" t="s">
        <v>8372</v>
      </c>
      <c r="J8595" s="222"/>
      <c r="K8595" s="3"/>
      <c r="L8595" s="3"/>
      <c r="M8595" s="3"/>
      <c r="N8595" s="228"/>
      <c r="O8595" s="229"/>
      <c r="P8595" s="230"/>
      <c r="Q8595" s="230"/>
      <c r="R8595" s="230"/>
      <c r="S8595" s="231"/>
      <c r="T8595" s="231"/>
      <c r="U8595" s="229"/>
      <c r="V8595" s="232"/>
      <c r="W8595" s="229"/>
      <c r="X8595" s="229"/>
      <c r="Y8595" s="229"/>
      <c r="Z8595" s="233"/>
      <c r="AA8595" s="229"/>
      <c r="AB8595" s="234"/>
      <c r="AC8595" s="234"/>
      <c r="AD8595" s="234"/>
      <c r="AE8595" s="234"/>
      <c r="AF8595" s="234"/>
      <c r="AG8595" s="234"/>
      <c r="AH8595" s="234"/>
      <c r="AI8595" s="229"/>
      <c r="AJ8595" s="273"/>
      <c r="AK8595" s="229"/>
      <c r="AL8595" s="229"/>
      <c r="AM8595" s="229"/>
      <c r="AN8595" s="229"/>
      <c r="AO8595" s="229"/>
      <c r="AP8595" s="229"/>
      <c r="AQ8595" s="229"/>
      <c r="AR8595" s="229"/>
      <c r="AS8595" s="229"/>
      <c r="AT8595" s="229"/>
      <c r="AU8595" s="229"/>
      <c r="AV8595" s="229"/>
      <c r="AW8595" s="229"/>
      <c r="AX8595" s="229"/>
      <c r="AY8595" s="229"/>
      <c r="AZ8595" s="229"/>
    </row>
    <row r="8596" ht="15.0" customHeight="1">
      <c r="A8596" s="229"/>
      <c r="B8596" s="266" t="s">
        <v>8459</v>
      </c>
      <c r="C8596" s="241"/>
      <c r="D8596" s="279"/>
      <c r="E8596" s="241"/>
      <c r="F8596" s="287"/>
      <c r="G8596" s="33"/>
      <c r="H8596" s="222"/>
      <c r="I8596" s="259" t="s">
        <v>8372</v>
      </c>
      <c r="J8596" s="222"/>
      <c r="K8596" s="3"/>
      <c r="L8596" s="3"/>
      <c r="M8596" s="3"/>
      <c r="N8596" s="228"/>
      <c r="O8596" s="229"/>
      <c r="P8596" s="230"/>
      <c r="Q8596" s="230"/>
      <c r="R8596" s="230"/>
      <c r="S8596" s="231"/>
      <c r="T8596" s="231"/>
      <c r="U8596" s="229"/>
      <c r="V8596" s="232"/>
      <c r="W8596" s="229"/>
      <c r="X8596" s="229"/>
      <c r="Y8596" s="229"/>
      <c r="Z8596" s="233"/>
      <c r="AA8596" s="229"/>
      <c r="AB8596" s="234"/>
      <c r="AC8596" s="234"/>
      <c r="AD8596" s="234"/>
      <c r="AE8596" s="234"/>
      <c r="AF8596" s="234"/>
      <c r="AG8596" s="234"/>
      <c r="AH8596" s="234"/>
      <c r="AI8596" s="229"/>
      <c r="AJ8596" s="273"/>
      <c r="AK8596" s="229"/>
      <c r="AL8596" s="229"/>
      <c r="AM8596" s="229"/>
      <c r="AN8596" s="229"/>
      <c r="AO8596" s="229"/>
      <c r="AP8596" s="229"/>
      <c r="AQ8596" s="229"/>
      <c r="AR8596" s="229"/>
      <c r="AS8596" s="229"/>
      <c r="AT8596" s="229"/>
      <c r="AU8596" s="229"/>
      <c r="AV8596" s="229"/>
      <c r="AW8596" s="229"/>
      <c r="AX8596" s="229"/>
      <c r="AY8596" s="229"/>
      <c r="AZ8596" s="229"/>
    </row>
    <row r="8597" ht="15.0" customHeight="1">
      <c r="A8597" s="229"/>
      <c r="B8597" s="266" t="s">
        <v>8460</v>
      </c>
      <c r="C8597" s="241"/>
      <c r="D8597" s="279"/>
      <c r="E8597" s="241"/>
      <c r="F8597" s="287"/>
      <c r="G8597" s="33"/>
      <c r="H8597" s="222"/>
      <c r="I8597" s="259" t="s">
        <v>8372</v>
      </c>
      <c r="J8597" s="222"/>
      <c r="K8597" s="3"/>
      <c r="L8597" s="3"/>
      <c r="M8597" s="3"/>
      <c r="N8597" s="228"/>
      <c r="O8597" s="229"/>
      <c r="P8597" s="230"/>
      <c r="Q8597" s="230"/>
      <c r="R8597" s="230"/>
      <c r="S8597" s="231"/>
      <c r="T8597" s="231"/>
      <c r="U8597" s="229"/>
      <c r="V8597" s="232"/>
      <c r="W8597" s="229"/>
      <c r="X8597" s="229"/>
      <c r="Y8597" s="229"/>
      <c r="Z8597" s="233"/>
      <c r="AA8597" s="229"/>
      <c r="AB8597" s="234"/>
      <c r="AC8597" s="234"/>
      <c r="AD8597" s="234"/>
      <c r="AE8597" s="234"/>
      <c r="AF8597" s="234"/>
      <c r="AG8597" s="234"/>
      <c r="AH8597" s="234"/>
      <c r="AI8597" s="229"/>
      <c r="AJ8597" s="273"/>
      <c r="AK8597" s="229"/>
      <c r="AL8597" s="229"/>
      <c r="AM8597" s="229"/>
      <c r="AN8597" s="229"/>
      <c r="AO8597" s="229"/>
      <c r="AP8597" s="229"/>
      <c r="AQ8597" s="229"/>
      <c r="AR8597" s="229"/>
      <c r="AS8597" s="229"/>
      <c r="AT8597" s="229"/>
      <c r="AU8597" s="229"/>
      <c r="AV8597" s="229"/>
      <c r="AW8597" s="229"/>
      <c r="AX8597" s="229"/>
      <c r="AY8597" s="229"/>
      <c r="AZ8597" s="229"/>
    </row>
    <row r="8598" ht="15.0" customHeight="1">
      <c r="A8598" s="229"/>
      <c r="B8598" s="266" t="s">
        <v>8461</v>
      </c>
      <c r="C8598" s="241"/>
      <c r="D8598" s="279"/>
      <c r="E8598" s="241"/>
      <c r="F8598" s="287"/>
      <c r="G8598" s="33"/>
      <c r="H8598" s="222"/>
      <c r="I8598" s="259" t="s">
        <v>8372</v>
      </c>
      <c r="J8598" s="222"/>
      <c r="K8598" s="3"/>
      <c r="L8598" s="3"/>
      <c r="M8598" s="3"/>
      <c r="N8598" s="228"/>
      <c r="O8598" s="229"/>
      <c r="P8598" s="230"/>
      <c r="Q8598" s="230"/>
      <c r="R8598" s="230"/>
      <c r="S8598" s="231"/>
      <c r="T8598" s="231"/>
      <c r="U8598" s="229"/>
      <c r="V8598" s="232"/>
      <c r="W8598" s="229"/>
      <c r="X8598" s="229"/>
      <c r="Y8598" s="229"/>
      <c r="Z8598" s="233"/>
      <c r="AA8598" s="229"/>
      <c r="AB8598" s="234"/>
      <c r="AC8598" s="234"/>
      <c r="AD8598" s="234"/>
      <c r="AE8598" s="234"/>
      <c r="AF8598" s="234"/>
      <c r="AG8598" s="234"/>
      <c r="AH8598" s="234"/>
      <c r="AI8598" s="229"/>
      <c r="AJ8598" s="273"/>
      <c r="AK8598" s="229"/>
      <c r="AL8598" s="229"/>
      <c r="AM8598" s="229"/>
      <c r="AN8598" s="229"/>
      <c r="AO8598" s="229"/>
      <c r="AP8598" s="229"/>
      <c r="AQ8598" s="229"/>
      <c r="AR8598" s="229"/>
      <c r="AS8598" s="229"/>
      <c r="AT8598" s="229"/>
      <c r="AU8598" s="229"/>
      <c r="AV8598" s="229"/>
      <c r="AW8598" s="229"/>
      <c r="AX8598" s="229"/>
      <c r="AY8598" s="229"/>
      <c r="AZ8598" s="229"/>
    </row>
    <row r="8599" ht="15.0" customHeight="1">
      <c r="A8599" s="229"/>
      <c r="B8599" s="266" t="s">
        <v>8462</v>
      </c>
      <c r="C8599" s="241"/>
      <c r="D8599" s="279"/>
      <c r="E8599" s="241"/>
      <c r="F8599" s="287"/>
      <c r="G8599" s="33"/>
      <c r="H8599" s="222"/>
      <c r="I8599" s="259" t="s">
        <v>8372</v>
      </c>
      <c r="J8599" s="222"/>
      <c r="K8599" s="3"/>
      <c r="L8599" s="3"/>
      <c r="M8599" s="3"/>
      <c r="N8599" s="228"/>
      <c r="O8599" s="229"/>
      <c r="P8599" s="230"/>
      <c r="Q8599" s="230"/>
      <c r="R8599" s="230"/>
      <c r="S8599" s="231"/>
      <c r="T8599" s="231"/>
      <c r="U8599" s="229"/>
      <c r="V8599" s="232"/>
      <c r="W8599" s="229"/>
      <c r="X8599" s="229"/>
      <c r="Y8599" s="229"/>
      <c r="Z8599" s="233"/>
      <c r="AA8599" s="229"/>
      <c r="AB8599" s="234"/>
      <c r="AC8599" s="234"/>
      <c r="AD8599" s="234"/>
      <c r="AE8599" s="234"/>
      <c r="AF8599" s="234"/>
      <c r="AG8599" s="234"/>
      <c r="AH8599" s="234"/>
      <c r="AI8599" s="229"/>
      <c r="AJ8599" s="273"/>
      <c r="AK8599" s="229"/>
      <c r="AL8599" s="229"/>
      <c r="AM8599" s="229"/>
      <c r="AN8599" s="229"/>
      <c r="AO8599" s="229"/>
      <c r="AP8599" s="229"/>
      <c r="AQ8599" s="229"/>
      <c r="AR8599" s="229"/>
      <c r="AS8599" s="229"/>
      <c r="AT8599" s="229"/>
      <c r="AU8599" s="229"/>
      <c r="AV8599" s="229"/>
      <c r="AW8599" s="229"/>
      <c r="AX8599" s="229"/>
      <c r="AY8599" s="229"/>
      <c r="AZ8599" s="229"/>
    </row>
    <row r="8600" ht="15.0" customHeight="1">
      <c r="A8600" s="229"/>
      <c r="B8600" s="266" t="s">
        <v>8463</v>
      </c>
      <c r="C8600" s="241"/>
      <c r="D8600" s="279"/>
      <c r="E8600" s="241"/>
      <c r="F8600" s="287"/>
      <c r="G8600" s="33"/>
      <c r="H8600" s="222"/>
      <c r="I8600" s="259" t="s">
        <v>8372</v>
      </c>
      <c r="J8600" s="222"/>
      <c r="K8600" s="3"/>
      <c r="L8600" s="3"/>
      <c r="M8600" s="3"/>
      <c r="N8600" s="228"/>
      <c r="O8600" s="229"/>
      <c r="P8600" s="230"/>
      <c r="Q8600" s="230"/>
      <c r="R8600" s="230"/>
      <c r="S8600" s="231"/>
      <c r="T8600" s="231"/>
      <c r="U8600" s="229"/>
      <c r="V8600" s="232"/>
      <c r="W8600" s="229"/>
      <c r="X8600" s="229"/>
      <c r="Y8600" s="229"/>
      <c r="Z8600" s="233"/>
      <c r="AA8600" s="229"/>
      <c r="AB8600" s="234"/>
      <c r="AC8600" s="234"/>
      <c r="AD8600" s="234"/>
      <c r="AE8600" s="234"/>
      <c r="AF8600" s="234"/>
      <c r="AG8600" s="234"/>
      <c r="AH8600" s="234"/>
      <c r="AI8600" s="229"/>
      <c r="AJ8600" s="273"/>
      <c r="AK8600" s="229"/>
      <c r="AL8600" s="229"/>
      <c r="AM8600" s="229"/>
      <c r="AN8600" s="229"/>
      <c r="AO8600" s="229"/>
      <c r="AP8600" s="229"/>
      <c r="AQ8600" s="229"/>
      <c r="AR8600" s="229"/>
      <c r="AS8600" s="229"/>
      <c r="AT8600" s="229"/>
      <c r="AU8600" s="229"/>
      <c r="AV8600" s="229"/>
      <c r="AW8600" s="229"/>
      <c r="AX8600" s="229"/>
      <c r="AY8600" s="229"/>
      <c r="AZ8600" s="229"/>
    </row>
    <row r="8601" ht="15.0" customHeight="1">
      <c r="A8601" s="229"/>
      <c r="B8601" s="266" t="s">
        <v>8464</v>
      </c>
      <c r="C8601" s="241"/>
      <c r="D8601" s="279"/>
      <c r="E8601" s="241"/>
      <c r="F8601" s="287"/>
      <c r="G8601" s="33"/>
      <c r="H8601" s="222"/>
      <c r="I8601" s="259" t="s">
        <v>8372</v>
      </c>
      <c r="J8601" s="222"/>
      <c r="K8601" s="3"/>
      <c r="L8601" s="3"/>
      <c r="M8601" s="3"/>
      <c r="N8601" s="228"/>
      <c r="O8601" s="229"/>
      <c r="P8601" s="230"/>
      <c r="Q8601" s="230"/>
      <c r="R8601" s="230"/>
      <c r="S8601" s="231"/>
      <c r="T8601" s="231"/>
      <c r="U8601" s="229"/>
      <c r="V8601" s="232"/>
      <c r="W8601" s="229"/>
      <c r="X8601" s="229"/>
      <c r="Y8601" s="229"/>
      <c r="Z8601" s="233"/>
      <c r="AA8601" s="229"/>
      <c r="AB8601" s="234"/>
      <c r="AC8601" s="234"/>
      <c r="AD8601" s="234"/>
      <c r="AE8601" s="234"/>
      <c r="AF8601" s="234"/>
      <c r="AG8601" s="234"/>
      <c r="AH8601" s="234"/>
      <c r="AI8601" s="229"/>
      <c r="AJ8601" s="273"/>
      <c r="AK8601" s="229"/>
      <c r="AL8601" s="229"/>
      <c r="AM8601" s="229"/>
      <c r="AN8601" s="229"/>
      <c r="AO8601" s="229"/>
      <c r="AP8601" s="229"/>
      <c r="AQ8601" s="229"/>
      <c r="AR8601" s="229"/>
      <c r="AS8601" s="229"/>
      <c r="AT8601" s="229"/>
      <c r="AU8601" s="229"/>
      <c r="AV8601" s="229"/>
      <c r="AW8601" s="229"/>
      <c r="AX8601" s="229"/>
      <c r="AY8601" s="229"/>
      <c r="AZ8601" s="229"/>
    </row>
    <row r="8602" ht="15.0" customHeight="1">
      <c r="A8602" s="229"/>
      <c r="B8602" s="266" t="s">
        <v>8465</v>
      </c>
      <c r="C8602" s="241"/>
      <c r="D8602" s="279"/>
      <c r="E8602" s="241"/>
      <c r="F8602" s="287"/>
      <c r="G8602" s="33"/>
      <c r="H8602" s="222"/>
      <c r="I8602" s="259" t="s">
        <v>8372</v>
      </c>
      <c r="J8602" s="222"/>
      <c r="K8602" s="3"/>
      <c r="L8602" s="3"/>
      <c r="M8602" s="3"/>
      <c r="N8602" s="228"/>
      <c r="O8602" s="229"/>
      <c r="P8602" s="230"/>
      <c r="Q8602" s="230"/>
      <c r="R8602" s="230"/>
      <c r="S8602" s="231"/>
      <c r="T8602" s="231"/>
      <c r="U8602" s="229"/>
      <c r="V8602" s="232"/>
      <c r="W8602" s="229"/>
      <c r="X8602" s="229"/>
      <c r="Y8602" s="229"/>
      <c r="Z8602" s="233"/>
      <c r="AA8602" s="229"/>
      <c r="AB8602" s="234"/>
      <c r="AC8602" s="234"/>
      <c r="AD8602" s="234"/>
      <c r="AE8602" s="234"/>
      <c r="AF8602" s="234"/>
      <c r="AG8602" s="234"/>
      <c r="AH8602" s="234"/>
      <c r="AI8602" s="229"/>
      <c r="AJ8602" s="273"/>
      <c r="AK8602" s="229"/>
      <c r="AL8602" s="229"/>
      <c r="AM8602" s="229"/>
      <c r="AN8602" s="229"/>
      <c r="AO8602" s="229"/>
      <c r="AP8602" s="229"/>
      <c r="AQ8602" s="229"/>
      <c r="AR8602" s="229"/>
      <c r="AS8602" s="229"/>
      <c r="AT8602" s="229"/>
      <c r="AU8602" s="229"/>
      <c r="AV8602" s="229"/>
      <c r="AW8602" s="229"/>
      <c r="AX8602" s="229"/>
      <c r="AY8602" s="229"/>
      <c r="AZ8602" s="229"/>
    </row>
    <row r="8603" ht="15.0" customHeight="1">
      <c r="A8603" s="229"/>
      <c r="B8603" s="266" t="s">
        <v>8466</v>
      </c>
      <c r="C8603" s="241"/>
      <c r="D8603" s="279"/>
      <c r="E8603" s="241"/>
      <c r="F8603" s="287"/>
      <c r="G8603" s="33"/>
      <c r="H8603" s="222"/>
      <c r="I8603" s="259" t="s">
        <v>8372</v>
      </c>
      <c r="J8603" s="222"/>
      <c r="K8603" s="3"/>
      <c r="L8603" s="3"/>
      <c r="M8603" s="3"/>
      <c r="N8603" s="228"/>
      <c r="O8603" s="229"/>
      <c r="P8603" s="230"/>
      <c r="Q8603" s="230"/>
      <c r="R8603" s="230"/>
      <c r="S8603" s="231"/>
      <c r="T8603" s="231"/>
      <c r="U8603" s="229"/>
      <c r="V8603" s="232"/>
      <c r="W8603" s="229"/>
      <c r="X8603" s="229"/>
      <c r="Y8603" s="229"/>
      <c r="Z8603" s="233"/>
      <c r="AA8603" s="229"/>
      <c r="AB8603" s="234"/>
      <c r="AC8603" s="234"/>
      <c r="AD8603" s="234"/>
      <c r="AE8603" s="234"/>
      <c r="AF8603" s="234"/>
      <c r="AG8603" s="234"/>
      <c r="AH8603" s="234"/>
      <c r="AI8603" s="229"/>
      <c r="AJ8603" s="273"/>
      <c r="AK8603" s="229"/>
      <c r="AL8603" s="229"/>
      <c r="AM8603" s="229"/>
      <c r="AN8603" s="229"/>
      <c r="AO8603" s="229"/>
      <c r="AP8603" s="229"/>
      <c r="AQ8603" s="229"/>
      <c r="AR8603" s="229"/>
      <c r="AS8603" s="229"/>
      <c r="AT8603" s="229"/>
      <c r="AU8603" s="229"/>
      <c r="AV8603" s="229"/>
      <c r="AW8603" s="229"/>
      <c r="AX8603" s="229"/>
      <c r="AY8603" s="229"/>
      <c r="AZ8603" s="229"/>
    </row>
    <row r="8604" ht="15.0" customHeight="1">
      <c r="A8604" s="229"/>
      <c r="B8604" s="266" t="s">
        <v>8467</v>
      </c>
      <c r="C8604" s="241"/>
      <c r="D8604" s="279"/>
      <c r="E8604" s="241"/>
      <c r="F8604" s="287"/>
      <c r="G8604" s="33"/>
      <c r="H8604" s="222"/>
      <c r="I8604" s="259" t="s">
        <v>8372</v>
      </c>
      <c r="J8604" s="222"/>
      <c r="K8604" s="3"/>
      <c r="L8604" s="3"/>
      <c r="M8604" s="3"/>
      <c r="N8604" s="228"/>
      <c r="O8604" s="229"/>
      <c r="P8604" s="230"/>
      <c r="Q8604" s="230"/>
      <c r="R8604" s="230"/>
      <c r="S8604" s="231"/>
      <c r="T8604" s="231"/>
      <c r="U8604" s="229"/>
      <c r="V8604" s="232"/>
      <c r="W8604" s="229"/>
      <c r="X8604" s="229"/>
      <c r="Y8604" s="229"/>
      <c r="Z8604" s="233"/>
      <c r="AA8604" s="229"/>
      <c r="AB8604" s="234"/>
      <c r="AC8604" s="234"/>
      <c r="AD8604" s="234"/>
      <c r="AE8604" s="234"/>
      <c r="AF8604" s="234"/>
      <c r="AG8604" s="234"/>
      <c r="AH8604" s="234"/>
      <c r="AI8604" s="229"/>
      <c r="AJ8604" s="273"/>
      <c r="AK8604" s="229"/>
      <c r="AL8604" s="229"/>
      <c r="AM8604" s="229"/>
      <c r="AN8604" s="229"/>
      <c r="AO8604" s="229"/>
      <c r="AP8604" s="229"/>
      <c r="AQ8604" s="229"/>
      <c r="AR8604" s="229"/>
      <c r="AS8604" s="229"/>
      <c r="AT8604" s="229"/>
      <c r="AU8604" s="229"/>
      <c r="AV8604" s="229"/>
      <c r="AW8604" s="229"/>
      <c r="AX8604" s="229"/>
      <c r="AY8604" s="229"/>
      <c r="AZ8604" s="229"/>
    </row>
    <row r="8605" ht="15.0" customHeight="1">
      <c r="A8605" s="229"/>
      <c r="B8605" s="266" t="s">
        <v>8468</v>
      </c>
      <c r="C8605" s="241"/>
      <c r="D8605" s="279"/>
      <c r="E8605" s="241"/>
      <c r="F8605" s="287"/>
      <c r="G8605" s="33"/>
      <c r="H8605" s="222"/>
      <c r="I8605" s="259" t="s">
        <v>8372</v>
      </c>
      <c r="J8605" s="222"/>
      <c r="K8605" s="3"/>
      <c r="L8605" s="3"/>
      <c r="M8605" s="3"/>
      <c r="N8605" s="228"/>
      <c r="O8605" s="229"/>
      <c r="P8605" s="230"/>
      <c r="Q8605" s="230"/>
      <c r="R8605" s="230"/>
      <c r="S8605" s="231"/>
      <c r="T8605" s="231"/>
      <c r="U8605" s="229"/>
      <c r="V8605" s="232"/>
      <c r="W8605" s="229"/>
      <c r="X8605" s="229"/>
      <c r="Y8605" s="229"/>
      <c r="Z8605" s="233"/>
      <c r="AA8605" s="229"/>
      <c r="AB8605" s="234"/>
      <c r="AC8605" s="234"/>
      <c r="AD8605" s="234"/>
      <c r="AE8605" s="234"/>
      <c r="AF8605" s="234"/>
      <c r="AG8605" s="234"/>
      <c r="AH8605" s="234"/>
      <c r="AI8605" s="229"/>
      <c r="AJ8605" s="273"/>
      <c r="AK8605" s="229"/>
      <c r="AL8605" s="229"/>
      <c r="AM8605" s="229"/>
      <c r="AN8605" s="229"/>
      <c r="AO8605" s="229"/>
      <c r="AP8605" s="229"/>
      <c r="AQ8605" s="229"/>
      <c r="AR8605" s="229"/>
      <c r="AS8605" s="229"/>
      <c r="AT8605" s="229"/>
      <c r="AU8605" s="229"/>
      <c r="AV8605" s="229"/>
      <c r="AW8605" s="229"/>
      <c r="AX8605" s="229"/>
      <c r="AY8605" s="229"/>
      <c r="AZ8605" s="229"/>
    </row>
    <row r="8606" ht="15.0" customHeight="1">
      <c r="A8606" s="245"/>
      <c r="B8606" s="262" t="s">
        <v>8374</v>
      </c>
      <c r="C8606" s="291"/>
      <c r="E8606" s="33"/>
      <c r="F8606" s="287"/>
      <c r="G8606" s="33"/>
      <c r="H8606" s="222"/>
      <c r="I8606" s="259" t="s">
        <v>8372</v>
      </c>
      <c r="J8606" s="222"/>
      <c r="K8606" s="3"/>
      <c r="L8606" s="3"/>
      <c r="M8606" s="3"/>
      <c r="N8606" s="244"/>
      <c r="O8606" s="245"/>
      <c r="P8606" s="246"/>
      <c r="Q8606" s="246"/>
      <c r="R8606" s="246"/>
      <c r="S8606" s="247"/>
      <c r="T8606" s="247"/>
      <c r="U8606" s="245"/>
      <c r="V8606" s="248"/>
      <c r="W8606" s="245"/>
      <c r="X8606" s="245"/>
      <c r="Y8606" s="245"/>
      <c r="Z8606" s="249"/>
      <c r="AA8606" s="245"/>
      <c r="AB8606" s="250"/>
      <c r="AC8606" s="250"/>
      <c r="AD8606" s="250"/>
      <c r="AE8606" s="250"/>
      <c r="AF8606" s="250"/>
      <c r="AG8606" s="250"/>
      <c r="AH8606" s="250"/>
      <c r="AI8606" s="245"/>
      <c r="AJ8606" s="273" t="s">
        <v>8367</v>
      </c>
      <c r="AK8606" s="245"/>
      <c r="AL8606" s="245"/>
      <c r="AM8606" s="245"/>
      <c r="AN8606" s="245"/>
      <c r="AO8606" s="245"/>
      <c r="AP8606" s="245"/>
      <c r="AQ8606" s="245"/>
      <c r="AR8606" s="245"/>
      <c r="AS8606" s="245"/>
      <c r="AT8606" s="245"/>
      <c r="AU8606" s="245"/>
      <c r="AV8606" s="245"/>
      <c r="AW8606" s="245"/>
      <c r="AX8606" s="245"/>
      <c r="AY8606" s="245"/>
      <c r="AZ8606" s="245"/>
    </row>
    <row r="8607" ht="15.0" customHeight="1">
      <c r="A8607" s="229"/>
      <c r="B8607" s="262" t="s">
        <v>8381</v>
      </c>
      <c r="C8607" s="33"/>
      <c r="D8607" s="6"/>
      <c r="E8607" s="33"/>
      <c r="F8607" s="287"/>
      <c r="G8607" s="33"/>
      <c r="H8607" s="222"/>
      <c r="I8607" s="259" t="s">
        <v>8337</v>
      </c>
      <c r="J8607" s="222"/>
      <c r="K8607" s="3"/>
      <c r="L8607" s="3"/>
      <c r="M8607" s="3"/>
      <c r="N8607" s="228"/>
      <c r="O8607" s="229"/>
      <c r="P8607" s="230"/>
      <c r="Q8607" s="230"/>
      <c r="R8607" s="230"/>
      <c r="S8607" s="231"/>
      <c r="T8607" s="231"/>
      <c r="U8607" s="229"/>
      <c r="V8607" s="232"/>
      <c r="W8607" s="229"/>
      <c r="X8607" s="229"/>
      <c r="Y8607" s="229"/>
      <c r="Z8607" s="233"/>
      <c r="AA8607" s="229"/>
      <c r="AB8607" s="234"/>
      <c r="AC8607" s="234"/>
      <c r="AD8607" s="234"/>
      <c r="AE8607" s="234"/>
      <c r="AF8607" s="234"/>
      <c r="AG8607" s="234"/>
      <c r="AH8607" s="234"/>
      <c r="AI8607" s="229"/>
      <c r="AJ8607" s="273"/>
      <c r="AK8607" s="229"/>
      <c r="AL8607" s="229"/>
      <c r="AM8607" s="229"/>
      <c r="AN8607" s="229"/>
      <c r="AO8607" s="229"/>
      <c r="AP8607" s="229"/>
      <c r="AQ8607" s="229"/>
      <c r="AR8607" s="229"/>
      <c r="AS8607" s="229"/>
      <c r="AT8607" s="229"/>
      <c r="AU8607" s="229"/>
      <c r="AV8607" s="229"/>
      <c r="AW8607" s="229"/>
      <c r="AX8607" s="229"/>
      <c r="AY8607" s="229"/>
      <c r="AZ8607" s="229"/>
    </row>
    <row r="8608" ht="15.0" customHeight="1">
      <c r="A8608" s="229"/>
      <c r="B8608" s="260" t="s">
        <v>8405</v>
      </c>
      <c r="C8608" s="33"/>
      <c r="D8608" s="6"/>
      <c r="E8608" s="33"/>
      <c r="F8608" s="287"/>
      <c r="G8608" s="33"/>
      <c r="H8608" s="222"/>
      <c r="I8608" s="259" t="s">
        <v>8337</v>
      </c>
      <c r="J8608" s="222"/>
      <c r="K8608" s="3"/>
      <c r="L8608" s="3"/>
      <c r="M8608" s="3"/>
      <c r="N8608" s="228"/>
      <c r="O8608" s="229"/>
      <c r="P8608" s="230"/>
      <c r="Q8608" s="230"/>
      <c r="R8608" s="230"/>
      <c r="S8608" s="231"/>
      <c r="T8608" s="231"/>
      <c r="U8608" s="229"/>
      <c r="V8608" s="232"/>
      <c r="W8608" s="229"/>
      <c r="X8608" s="229"/>
      <c r="Y8608" s="229"/>
      <c r="Z8608" s="233"/>
      <c r="AA8608" s="229"/>
      <c r="AB8608" s="234"/>
      <c r="AC8608" s="234"/>
      <c r="AD8608" s="234"/>
      <c r="AE8608" s="234"/>
      <c r="AF8608" s="234"/>
      <c r="AG8608" s="234"/>
      <c r="AH8608" s="234"/>
      <c r="AI8608" s="229"/>
      <c r="AJ8608" s="273"/>
      <c r="AK8608" s="229"/>
      <c r="AL8608" s="229"/>
      <c r="AM8608" s="229"/>
      <c r="AN8608" s="229"/>
      <c r="AO8608" s="229"/>
      <c r="AP8608" s="229"/>
      <c r="AQ8608" s="229"/>
      <c r="AR8608" s="229"/>
      <c r="AS8608" s="229"/>
      <c r="AT8608" s="229"/>
      <c r="AU8608" s="229"/>
      <c r="AV8608" s="229"/>
      <c r="AW8608" s="229"/>
      <c r="AX8608" s="229"/>
      <c r="AY8608" s="229"/>
      <c r="AZ8608" s="229"/>
    </row>
    <row r="8609" ht="15.0" customHeight="1">
      <c r="A8609" s="229"/>
      <c r="B8609" s="260" t="s">
        <v>8525</v>
      </c>
      <c r="C8609" s="33"/>
      <c r="D8609" s="33"/>
      <c r="E8609" s="33"/>
      <c r="F8609" s="287"/>
      <c r="G8609" s="33"/>
      <c r="H8609" s="222"/>
      <c r="I8609" s="259" t="s">
        <v>8337</v>
      </c>
      <c r="J8609" s="222"/>
      <c r="K8609" s="3"/>
      <c r="L8609" s="3"/>
      <c r="M8609" s="3"/>
      <c r="N8609" s="228"/>
      <c r="O8609" s="229"/>
      <c r="P8609" s="230"/>
      <c r="Q8609" s="230"/>
      <c r="R8609" s="230"/>
      <c r="S8609" s="231"/>
      <c r="T8609" s="231"/>
      <c r="U8609" s="229"/>
      <c r="V8609" s="232"/>
      <c r="W8609" s="229"/>
      <c r="X8609" s="229"/>
      <c r="Y8609" s="229"/>
      <c r="Z8609" s="233"/>
      <c r="AA8609" s="229"/>
      <c r="AB8609" s="234"/>
      <c r="AC8609" s="234"/>
      <c r="AD8609" s="234"/>
      <c r="AE8609" s="234"/>
      <c r="AF8609" s="234"/>
      <c r="AG8609" s="234"/>
      <c r="AH8609" s="234"/>
      <c r="AI8609" s="229"/>
      <c r="AJ8609" s="273"/>
      <c r="AK8609" s="229"/>
      <c r="AL8609" s="229"/>
      <c r="AM8609" s="229"/>
      <c r="AN8609" s="229"/>
      <c r="AO8609" s="229"/>
      <c r="AP8609" s="229"/>
      <c r="AQ8609" s="229"/>
      <c r="AR8609" s="229"/>
      <c r="AS8609" s="229"/>
      <c r="AT8609" s="229"/>
      <c r="AU8609" s="229"/>
      <c r="AV8609" s="229"/>
      <c r="AW8609" s="229"/>
      <c r="AX8609" s="229"/>
      <c r="AY8609" s="229"/>
      <c r="AZ8609" s="229"/>
    </row>
    <row r="8610" ht="15.0" customHeight="1">
      <c r="A8610" s="229"/>
      <c r="B8610" s="272" t="s">
        <v>8401</v>
      </c>
      <c r="C8610" s="257"/>
      <c r="D8610" s="274"/>
      <c r="E8610" s="257"/>
      <c r="F8610" s="287"/>
      <c r="G8610" s="33"/>
      <c r="H8610" s="222"/>
      <c r="I8610" s="259" t="s">
        <v>8372</v>
      </c>
      <c r="J8610" s="222"/>
      <c r="K8610" s="3"/>
      <c r="L8610" s="3"/>
      <c r="M8610" s="3"/>
      <c r="N8610" s="228"/>
      <c r="O8610" s="229"/>
      <c r="P8610" s="230"/>
      <c r="Q8610" s="230"/>
      <c r="R8610" s="230"/>
      <c r="S8610" s="231"/>
      <c r="T8610" s="231"/>
      <c r="U8610" s="229"/>
      <c r="V8610" s="232"/>
      <c r="W8610" s="229"/>
      <c r="X8610" s="229"/>
      <c r="Y8610" s="229"/>
      <c r="Z8610" s="233"/>
      <c r="AA8610" s="229"/>
      <c r="AB8610" s="234"/>
      <c r="AC8610" s="234"/>
      <c r="AD8610" s="234"/>
      <c r="AE8610" s="234"/>
      <c r="AF8610" s="234"/>
      <c r="AG8610" s="234"/>
      <c r="AH8610" s="234"/>
      <c r="AI8610" s="229"/>
      <c r="AJ8610" s="273"/>
      <c r="AK8610" s="229"/>
      <c r="AL8610" s="229"/>
      <c r="AM8610" s="229"/>
      <c r="AN8610" s="229"/>
      <c r="AO8610" s="229"/>
      <c r="AP8610" s="229"/>
      <c r="AQ8610" s="229"/>
      <c r="AR8610" s="229"/>
      <c r="AS8610" s="229"/>
      <c r="AT8610" s="229"/>
      <c r="AU8610" s="229"/>
      <c r="AV8610" s="229"/>
      <c r="AW8610" s="229"/>
      <c r="AX8610" s="229"/>
      <c r="AY8610" s="229"/>
      <c r="AZ8610" s="229"/>
    </row>
    <row r="8611" ht="15.0" customHeight="1">
      <c r="A8611" s="245"/>
      <c r="B8611" s="260" t="s">
        <v>8415</v>
      </c>
      <c r="C8611" s="33"/>
      <c r="D8611" s="6"/>
      <c r="E8611" s="33"/>
      <c r="F8611" s="287"/>
      <c r="G8611" s="33"/>
      <c r="H8611" s="222"/>
      <c r="I8611" s="259" t="s">
        <v>8337</v>
      </c>
      <c r="J8611" s="222"/>
      <c r="K8611" s="3"/>
      <c r="L8611" s="3"/>
      <c r="M8611" s="3"/>
      <c r="N8611" s="244"/>
      <c r="O8611" s="245"/>
      <c r="P8611" s="246"/>
      <c r="Q8611" s="246"/>
      <c r="R8611" s="246"/>
      <c r="S8611" s="247"/>
      <c r="T8611" s="247"/>
      <c r="U8611" s="245"/>
      <c r="V8611" s="248"/>
      <c r="W8611" s="245"/>
      <c r="X8611" s="245"/>
      <c r="Y8611" s="245"/>
      <c r="Z8611" s="249"/>
      <c r="AA8611" s="245"/>
      <c r="AB8611" s="250"/>
      <c r="AC8611" s="250"/>
      <c r="AD8611" s="250"/>
      <c r="AE8611" s="250"/>
      <c r="AF8611" s="250"/>
      <c r="AG8611" s="250"/>
      <c r="AH8611" s="250"/>
      <c r="AI8611" s="245"/>
      <c r="AJ8611" s="273"/>
      <c r="AK8611" s="245"/>
      <c r="AL8611" s="245"/>
      <c r="AM8611" s="245"/>
      <c r="AN8611" s="245"/>
      <c r="AO8611" s="245"/>
      <c r="AP8611" s="245"/>
      <c r="AQ8611" s="245"/>
      <c r="AR8611" s="245"/>
      <c r="AS8611" s="245"/>
      <c r="AT8611" s="245"/>
      <c r="AU8611" s="245"/>
      <c r="AV8611" s="245"/>
      <c r="AW8611" s="245"/>
      <c r="AX8611" s="245"/>
      <c r="AY8611" s="245"/>
      <c r="AZ8611" s="245"/>
    </row>
    <row r="8612" ht="15.0" customHeight="1">
      <c r="A8612" s="229"/>
      <c r="B8612" s="260" t="s">
        <v>8423</v>
      </c>
      <c r="C8612" s="33"/>
      <c r="D8612" s="6"/>
      <c r="E8612" s="33"/>
      <c r="F8612" s="287"/>
      <c r="G8612" s="33"/>
      <c r="H8612" s="222"/>
      <c r="I8612" s="259" t="s">
        <v>8337</v>
      </c>
      <c r="J8612" s="222"/>
      <c r="K8612" s="3"/>
      <c r="L8612" s="3"/>
      <c r="M8612" s="3"/>
      <c r="N8612" s="228"/>
      <c r="O8612" s="229"/>
      <c r="P8612" s="230"/>
      <c r="Q8612" s="230"/>
      <c r="R8612" s="230"/>
      <c r="S8612" s="231"/>
      <c r="T8612" s="231"/>
      <c r="U8612" s="229"/>
      <c r="V8612" s="232"/>
      <c r="W8612" s="229"/>
      <c r="X8612" s="229"/>
      <c r="Y8612" s="229"/>
      <c r="Z8612" s="233"/>
      <c r="AA8612" s="229"/>
      <c r="AB8612" s="234"/>
      <c r="AC8612" s="234"/>
      <c r="AD8612" s="234"/>
      <c r="AE8612" s="234"/>
      <c r="AF8612" s="234"/>
      <c r="AG8612" s="234"/>
      <c r="AH8612" s="234"/>
      <c r="AI8612" s="229"/>
      <c r="AJ8612" s="273"/>
      <c r="AK8612" s="229"/>
      <c r="AL8612" s="229"/>
      <c r="AM8612" s="229"/>
      <c r="AN8612" s="229"/>
      <c r="AO8612" s="229"/>
      <c r="AP8612" s="229"/>
      <c r="AQ8612" s="229"/>
      <c r="AR8612" s="229"/>
      <c r="AS8612" s="229"/>
      <c r="AT8612" s="229"/>
      <c r="AU8612" s="229"/>
      <c r="AV8612" s="229"/>
      <c r="AW8612" s="229"/>
      <c r="AX8612" s="229"/>
      <c r="AY8612" s="229"/>
      <c r="AZ8612" s="229"/>
    </row>
    <row r="8613" ht="15.0" customHeight="1">
      <c r="A8613" s="229"/>
      <c r="B8613" s="277" t="s">
        <v>8424</v>
      </c>
      <c r="C8613" s="269"/>
      <c r="D8613" s="275"/>
      <c r="E8613" s="269"/>
      <c r="F8613" s="287"/>
      <c r="G8613" s="33"/>
      <c r="H8613" s="222"/>
      <c r="I8613" s="259" t="s">
        <v>8337</v>
      </c>
      <c r="J8613" s="222"/>
      <c r="K8613" s="3"/>
      <c r="L8613" s="3"/>
      <c r="M8613" s="3"/>
      <c r="N8613" s="228"/>
      <c r="O8613" s="229"/>
      <c r="P8613" s="230"/>
      <c r="Q8613" s="230"/>
      <c r="R8613" s="230"/>
      <c r="S8613" s="231"/>
      <c r="T8613" s="231"/>
      <c r="U8613" s="229"/>
      <c r="V8613" s="232"/>
      <c r="W8613" s="229"/>
      <c r="X8613" s="229"/>
      <c r="Y8613" s="229"/>
      <c r="Z8613" s="233"/>
      <c r="AA8613" s="229"/>
      <c r="AB8613" s="234"/>
      <c r="AC8613" s="234"/>
      <c r="AD8613" s="234"/>
      <c r="AE8613" s="234"/>
      <c r="AF8613" s="234"/>
      <c r="AG8613" s="234"/>
      <c r="AH8613" s="234"/>
      <c r="AI8613" s="229"/>
      <c r="AJ8613" s="273"/>
      <c r="AK8613" s="229"/>
      <c r="AL8613" s="229"/>
      <c r="AM8613" s="229"/>
      <c r="AN8613" s="229"/>
      <c r="AO8613" s="229"/>
      <c r="AP8613" s="229"/>
      <c r="AQ8613" s="229"/>
      <c r="AR8613" s="229"/>
      <c r="AS8613" s="229"/>
      <c r="AT8613" s="229"/>
      <c r="AU8613" s="229"/>
      <c r="AV8613" s="229"/>
      <c r="AW8613" s="229"/>
      <c r="AX8613" s="229"/>
      <c r="AY8613" s="229"/>
      <c r="AZ8613" s="229"/>
    </row>
    <row r="8614" ht="15.0" customHeight="1">
      <c r="A8614" s="229"/>
      <c r="B8614" s="260" t="s">
        <v>8526</v>
      </c>
      <c r="C8614" s="33"/>
      <c r="D8614" s="6"/>
      <c r="E8614" s="33"/>
      <c r="F8614" s="287"/>
      <c r="G8614" s="33"/>
      <c r="H8614" s="222"/>
      <c r="I8614" s="259" t="s">
        <v>8337</v>
      </c>
      <c r="J8614" s="222"/>
      <c r="K8614" s="3"/>
      <c r="L8614" s="3"/>
      <c r="M8614" s="3"/>
      <c r="N8614" s="228"/>
      <c r="O8614" s="229"/>
      <c r="P8614" s="230"/>
      <c r="Q8614" s="230"/>
      <c r="R8614" s="230"/>
      <c r="S8614" s="231"/>
      <c r="T8614" s="231"/>
      <c r="U8614" s="229"/>
      <c r="V8614" s="232"/>
      <c r="W8614" s="229"/>
      <c r="X8614" s="229"/>
      <c r="Y8614" s="229"/>
      <c r="Z8614" s="233"/>
      <c r="AA8614" s="229"/>
      <c r="AB8614" s="234"/>
      <c r="AC8614" s="234"/>
      <c r="AD8614" s="234"/>
      <c r="AE8614" s="234"/>
      <c r="AF8614" s="234"/>
      <c r="AG8614" s="234"/>
      <c r="AH8614" s="234"/>
      <c r="AI8614" s="229"/>
      <c r="AJ8614" s="273"/>
      <c r="AK8614" s="229"/>
      <c r="AL8614" s="229"/>
      <c r="AM8614" s="229"/>
      <c r="AN8614" s="229"/>
      <c r="AO8614" s="229"/>
      <c r="AP8614" s="229"/>
      <c r="AQ8614" s="229"/>
      <c r="AR8614" s="229"/>
      <c r="AS8614" s="229"/>
      <c r="AT8614" s="229"/>
      <c r="AU8614" s="229"/>
      <c r="AV8614" s="229"/>
      <c r="AW8614" s="229"/>
      <c r="AX8614" s="229"/>
      <c r="AY8614" s="229"/>
      <c r="AZ8614" s="229"/>
    </row>
    <row r="8615" ht="15.0" customHeight="1">
      <c r="A8615" s="229"/>
      <c r="B8615" s="260" t="s">
        <v>8527</v>
      </c>
      <c r="C8615" s="33"/>
      <c r="D8615" s="6"/>
      <c r="E8615" s="33"/>
      <c r="F8615" s="287"/>
      <c r="G8615" s="33"/>
      <c r="H8615" s="222"/>
      <c r="I8615" s="259" t="s">
        <v>8337</v>
      </c>
      <c r="J8615" s="222"/>
      <c r="K8615" s="3"/>
      <c r="L8615" s="3"/>
      <c r="M8615" s="3"/>
      <c r="N8615" s="228"/>
      <c r="O8615" s="229"/>
      <c r="P8615" s="230"/>
      <c r="Q8615" s="230"/>
      <c r="R8615" s="230"/>
      <c r="S8615" s="231"/>
      <c r="T8615" s="231"/>
      <c r="U8615" s="229"/>
      <c r="V8615" s="232"/>
      <c r="W8615" s="229"/>
      <c r="X8615" s="229"/>
      <c r="Y8615" s="229"/>
      <c r="Z8615" s="233"/>
      <c r="AA8615" s="229"/>
      <c r="AB8615" s="234"/>
      <c r="AC8615" s="234"/>
      <c r="AD8615" s="234"/>
      <c r="AE8615" s="234"/>
      <c r="AF8615" s="234"/>
      <c r="AG8615" s="234"/>
      <c r="AH8615" s="234"/>
      <c r="AI8615" s="229"/>
      <c r="AJ8615" s="273"/>
      <c r="AK8615" s="229"/>
      <c r="AL8615" s="229"/>
      <c r="AM8615" s="229"/>
      <c r="AN8615" s="229"/>
      <c r="AO8615" s="229"/>
      <c r="AP8615" s="229"/>
      <c r="AQ8615" s="229"/>
      <c r="AR8615" s="229"/>
      <c r="AS8615" s="229"/>
      <c r="AT8615" s="229"/>
      <c r="AU8615" s="229"/>
      <c r="AV8615" s="229"/>
      <c r="AW8615" s="229"/>
      <c r="AX8615" s="229"/>
      <c r="AY8615" s="229"/>
      <c r="AZ8615" s="229"/>
    </row>
    <row r="8616" ht="15.0" customHeight="1">
      <c r="A8616" s="229"/>
      <c r="B8616" s="262" t="s">
        <v>8452</v>
      </c>
      <c r="C8616" s="291"/>
      <c r="D8616" s="6"/>
      <c r="E8616" s="33"/>
      <c r="F8616" s="287"/>
      <c r="G8616" s="33"/>
      <c r="H8616" s="33"/>
      <c r="I8616" s="259" t="s">
        <v>8337</v>
      </c>
      <c r="J8616" s="222"/>
      <c r="K8616" s="3"/>
      <c r="L8616" s="3"/>
      <c r="M8616" s="3"/>
      <c r="N8616" s="228"/>
      <c r="O8616" s="229"/>
      <c r="P8616" s="230"/>
      <c r="Q8616" s="230"/>
      <c r="R8616" s="230"/>
      <c r="S8616" s="231"/>
      <c r="T8616" s="231"/>
      <c r="U8616" s="229"/>
      <c r="V8616" s="232"/>
      <c r="W8616" s="229"/>
      <c r="X8616" s="229"/>
      <c r="Y8616" s="229"/>
      <c r="Z8616" s="233"/>
      <c r="AA8616" s="229"/>
      <c r="AB8616" s="234"/>
      <c r="AC8616" s="234"/>
      <c r="AD8616" s="234"/>
      <c r="AE8616" s="234"/>
      <c r="AF8616" s="234"/>
      <c r="AG8616" s="234"/>
      <c r="AH8616" s="234"/>
      <c r="AI8616" s="229"/>
      <c r="AJ8616" s="273"/>
      <c r="AK8616" s="229"/>
      <c r="AL8616" s="229"/>
      <c r="AM8616" s="229"/>
      <c r="AN8616" s="229"/>
      <c r="AO8616" s="229"/>
      <c r="AP8616" s="229"/>
      <c r="AQ8616" s="229"/>
      <c r="AR8616" s="229"/>
      <c r="AS8616" s="229"/>
      <c r="AT8616" s="229"/>
      <c r="AU8616" s="229"/>
      <c r="AV8616" s="229"/>
      <c r="AW8616" s="229"/>
      <c r="AX8616" s="229"/>
      <c r="AY8616" s="229"/>
      <c r="AZ8616" s="229"/>
    </row>
    <row r="8617" ht="15.0" customHeight="1">
      <c r="A8617" s="229"/>
      <c r="B8617" s="262" t="s">
        <v>8475</v>
      </c>
      <c r="C8617" s="291"/>
      <c r="D8617" s="6"/>
      <c r="E8617" s="33"/>
      <c r="F8617" s="287"/>
      <c r="G8617" s="33"/>
      <c r="H8617" s="33"/>
      <c r="I8617" s="259" t="s">
        <v>8337</v>
      </c>
      <c r="J8617" s="222"/>
      <c r="K8617" s="3"/>
      <c r="L8617" s="3"/>
      <c r="M8617" s="3"/>
      <c r="N8617" s="228"/>
      <c r="O8617" s="229"/>
      <c r="P8617" s="230"/>
      <c r="Q8617" s="230"/>
      <c r="R8617" s="230"/>
      <c r="S8617" s="231"/>
      <c r="T8617" s="231"/>
      <c r="U8617" s="229"/>
      <c r="V8617" s="232"/>
      <c r="W8617" s="229"/>
      <c r="X8617" s="229"/>
      <c r="Y8617" s="229"/>
      <c r="Z8617" s="233"/>
      <c r="AA8617" s="229"/>
      <c r="AB8617" s="234"/>
      <c r="AC8617" s="234"/>
      <c r="AD8617" s="234"/>
      <c r="AE8617" s="234"/>
      <c r="AF8617" s="234"/>
      <c r="AG8617" s="234"/>
      <c r="AH8617" s="234"/>
      <c r="AI8617" s="229"/>
      <c r="AJ8617" s="273" t="s">
        <v>8471</v>
      </c>
      <c r="AK8617" s="229"/>
      <c r="AL8617" s="245"/>
      <c r="AM8617" s="245"/>
      <c r="AN8617" s="229"/>
      <c r="AO8617" s="229"/>
      <c r="AP8617" s="229"/>
      <c r="AQ8617" s="229"/>
      <c r="AR8617" s="229"/>
      <c r="AS8617" s="229"/>
      <c r="AT8617" s="229"/>
      <c r="AU8617" s="229"/>
      <c r="AV8617" s="229"/>
      <c r="AW8617" s="229"/>
      <c r="AX8617" s="229"/>
      <c r="AY8617" s="229"/>
      <c r="AZ8617" s="229"/>
    </row>
    <row r="8618" ht="15.0" customHeight="1">
      <c r="A8618" s="229"/>
      <c r="B8618" s="262" t="s">
        <v>8472</v>
      </c>
      <c r="C8618" s="257"/>
      <c r="D8618" s="274"/>
      <c r="E8618" s="257"/>
      <c r="F8618" s="287"/>
      <c r="G8618" s="33"/>
      <c r="H8618" s="222"/>
      <c r="I8618" s="259" t="s">
        <v>8372</v>
      </c>
      <c r="J8618" s="222"/>
      <c r="K8618" s="3"/>
      <c r="L8618" s="3"/>
      <c r="M8618" s="3"/>
      <c r="N8618" s="228"/>
      <c r="O8618" s="229"/>
      <c r="P8618" s="230"/>
      <c r="Q8618" s="230"/>
      <c r="R8618" s="230"/>
      <c r="S8618" s="231"/>
      <c r="T8618" s="231"/>
      <c r="U8618" s="229"/>
      <c r="V8618" s="232"/>
      <c r="W8618" s="229"/>
      <c r="X8618" s="229"/>
      <c r="Y8618" s="229"/>
      <c r="Z8618" s="233"/>
      <c r="AA8618" s="229"/>
      <c r="AB8618" s="234"/>
      <c r="AC8618" s="234"/>
      <c r="AD8618" s="234"/>
      <c r="AE8618" s="234"/>
      <c r="AF8618" s="234"/>
      <c r="AG8618" s="234"/>
      <c r="AH8618" s="234"/>
      <c r="AI8618" s="229"/>
      <c r="AJ8618" s="273" t="s">
        <v>8471</v>
      </c>
      <c r="AK8618" s="229"/>
      <c r="AL8618" s="229"/>
      <c r="AM8618" s="229"/>
      <c r="AN8618" s="229"/>
      <c r="AO8618" s="229"/>
      <c r="AP8618" s="229"/>
      <c r="AQ8618" s="229"/>
      <c r="AR8618" s="229"/>
      <c r="AS8618" s="229"/>
      <c r="AT8618" s="229"/>
      <c r="AU8618" s="229"/>
      <c r="AV8618" s="229"/>
      <c r="AW8618" s="229"/>
      <c r="AX8618" s="229"/>
      <c r="AY8618" s="229"/>
      <c r="AZ8618" s="229"/>
    </row>
    <row r="8619" ht="15.0" customHeight="1">
      <c r="A8619" s="229"/>
      <c r="B8619" s="262" t="s">
        <v>8474</v>
      </c>
      <c r="C8619" s="33"/>
      <c r="D8619" s="6"/>
      <c r="E8619" s="33"/>
      <c r="F8619" s="287"/>
      <c r="G8619" s="33"/>
      <c r="H8619" s="222"/>
      <c r="I8619" s="259" t="s">
        <v>8372</v>
      </c>
      <c r="J8619" s="222"/>
      <c r="K8619" s="3"/>
      <c r="L8619" s="3"/>
      <c r="M8619" s="3"/>
      <c r="N8619" s="228"/>
      <c r="O8619" s="229"/>
      <c r="P8619" s="230"/>
      <c r="Q8619" s="230"/>
      <c r="R8619" s="230"/>
      <c r="S8619" s="231"/>
      <c r="T8619" s="231"/>
      <c r="U8619" s="229"/>
      <c r="V8619" s="232"/>
      <c r="W8619" s="229"/>
      <c r="X8619" s="229"/>
      <c r="Y8619" s="229"/>
      <c r="Z8619" s="233"/>
      <c r="AA8619" s="229"/>
      <c r="AB8619" s="234"/>
      <c r="AC8619" s="234"/>
      <c r="AD8619" s="234"/>
      <c r="AE8619" s="234"/>
      <c r="AF8619" s="234"/>
      <c r="AG8619" s="234"/>
      <c r="AH8619" s="234"/>
      <c r="AI8619" s="229"/>
      <c r="AJ8619" s="273" t="s">
        <v>8471</v>
      </c>
      <c r="AK8619" s="229"/>
      <c r="AL8619" s="229"/>
      <c r="AM8619" s="229"/>
      <c r="AN8619" s="229"/>
      <c r="AO8619" s="229"/>
      <c r="AP8619" s="229"/>
      <c r="AQ8619" s="229"/>
      <c r="AR8619" s="229"/>
      <c r="AS8619" s="229"/>
      <c r="AT8619" s="229"/>
      <c r="AU8619" s="229"/>
      <c r="AV8619" s="229"/>
      <c r="AW8619" s="229"/>
      <c r="AX8619" s="229"/>
      <c r="AY8619" s="229"/>
      <c r="AZ8619" s="229"/>
    </row>
    <row r="8620" ht="15.0" customHeight="1">
      <c r="A8620" s="229"/>
      <c r="B8620" s="262" t="s">
        <v>8528</v>
      </c>
      <c r="C8620" s="33"/>
      <c r="D8620" s="6"/>
      <c r="E8620" s="33"/>
      <c r="F8620" s="287"/>
      <c r="G8620" s="33"/>
      <c r="H8620" s="222"/>
      <c r="I8620" s="259" t="s">
        <v>8337</v>
      </c>
      <c r="J8620" s="222"/>
      <c r="K8620" s="3"/>
      <c r="L8620" s="3"/>
      <c r="M8620" s="3"/>
      <c r="N8620" s="228"/>
      <c r="O8620" s="229"/>
      <c r="P8620" s="230"/>
      <c r="Q8620" s="230"/>
      <c r="R8620" s="230"/>
      <c r="S8620" s="231"/>
      <c r="T8620" s="231"/>
      <c r="U8620" s="229"/>
      <c r="V8620" s="232"/>
      <c r="W8620" s="229"/>
      <c r="X8620" s="229"/>
      <c r="Y8620" s="229"/>
      <c r="Z8620" s="233"/>
      <c r="AA8620" s="229"/>
      <c r="AB8620" s="234"/>
      <c r="AC8620" s="234"/>
      <c r="AD8620" s="234"/>
      <c r="AE8620" s="234"/>
      <c r="AF8620" s="234"/>
      <c r="AG8620" s="234"/>
      <c r="AH8620" s="234"/>
      <c r="AI8620" s="229"/>
      <c r="AJ8620" s="273" t="s">
        <v>8529</v>
      </c>
      <c r="AK8620" s="229"/>
      <c r="AL8620" s="229"/>
      <c r="AM8620" s="229"/>
      <c r="AN8620" s="229"/>
      <c r="AO8620" s="229"/>
      <c r="AP8620" s="229"/>
      <c r="AQ8620" s="229"/>
      <c r="AR8620" s="229"/>
      <c r="AS8620" s="229"/>
      <c r="AT8620" s="229"/>
      <c r="AU8620" s="229"/>
      <c r="AV8620" s="229"/>
      <c r="AW8620" s="229"/>
      <c r="AX8620" s="229"/>
      <c r="AY8620" s="229"/>
      <c r="AZ8620" s="229"/>
    </row>
    <row r="8621" ht="15.0" customHeight="1">
      <c r="A8621" s="229"/>
      <c r="B8621" s="262" t="s">
        <v>8530</v>
      </c>
      <c r="C8621" s="33"/>
      <c r="D8621" s="6"/>
      <c r="E8621" s="33"/>
      <c r="F8621" s="287"/>
      <c r="G8621" s="33"/>
      <c r="H8621" s="33"/>
      <c r="I8621" s="259" t="s">
        <v>8337</v>
      </c>
      <c r="J8621" s="222"/>
      <c r="K8621" s="3"/>
      <c r="L8621" s="3"/>
      <c r="M8621" s="3"/>
      <c r="N8621" s="228"/>
      <c r="O8621" s="229"/>
      <c r="P8621" s="230"/>
      <c r="Q8621" s="230"/>
      <c r="R8621" s="230"/>
      <c r="S8621" s="231"/>
      <c r="T8621" s="231"/>
      <c r="U8621" s="229"/>
      <c r="V8621" s="232"/>
      <c r="W8621" s="229"/>
      <c r="X8621" s="229"/>
      <c r="Y8621" s="229"/>
      <c r="Z8621" s="233"/>
      <c r="AA8621" s="229"/>
      <c r="AB8621" s="234"/>
      <c r="AC8621" s="234"/>
      <c r="AD8621" s="234"/>
      <c r="AE8621" s="234"/>
      <c r="AF8621" s="234"/>
      <c r="AG8621" s="234"/>
      <c r="AH8621" s="234"/>
      <c r="AI8621" s="229"/>
      <c r="AJ8621" s="273"/>
      <c r="AK8621" s="229"/>
      <c r="AL8621" s="229"/>
      <c r="AM8621" s="229"/>
      <c r="AN8621" s="229"/>
      <c r="AO8621" s="229"/>
      <c r="AP8621" s="229"/>
      <c r="AQ8621" s="229"/>
      <c r="AR8621" s="229"/>
      <c r="AS8621" s="229"/>
      <c r="AT8621" s="229"/>
      <c r="AU8621" s="229"/>
      <c r="AV8621" s="229"/>
      <c r="AW8621" s="229"/>
      <c r="AX8621" s="229"/>
      <c r="AY8621" s="229"/>
      <c r="AZ8621" s="229"/>
    </row>
    <row r="8622" ht="15.0" customHeight="1">
      <c r="A8622" s="245"/>
      <c r="B8622" s="260" t="s">
        <v>8531</v>
      </c>
      <c r="C8622" s="291"/>
      <c r="D8622" s="293"/>
      <c r="E8622" s="33"/>
      <c r="F8622" s="287"/>
      <c r="G8622" s="33"/>
      <c r="H8622" s="33"/>
      <c r="I8622" s="259" t="s">
        <v>8372</v>
      </c>
      <c r="J8622" s="222"/>
      <c r="K8622" s="3"/>
      <c r="L8622" s="222"/>
      <c r="M8622" s="222"/>
      <c r="N8622" s="244"/>
      <c r="O8622" s="245"/>
      <c r="P8622" s="246"/>
      <c r="Q8622" s="246"/>
      <c r="R8622" s="246"/>
      <c r="S8622" s="247"/>
      <c r="T8622" s="247"/>
      <c r="U8622" s="245"/>
      <c r="V8622" s="248"/>
      <c r="W8622" s="245"/>
      <c r="X8622" s="245"/>
      <c r="Y8622" s="245"/>
      <c r="Z8622" s="249"/>
      <c r="AA8622" s="245"/>
      <c r="AB8622" s="250"/>
      <c r="AC8622" s="250"/>
      <c r="AD8622" s="250"/>
      <c r="AE8622" s="250"/>
      <c r="AF8622" s="250"/>
      <c r="AG8622" s="250"/>
      <c r="AH8622" s="250"/>
      <c r="AI8622" s="245"/>
      <c r="AJ8622" s="273"/>
      <c r="AK8622" s="245"/>
      <c r="AL8622" s="245"/>
      <c r="AM8622" s="245"/>
      <c r="AN8622" s="245"/>
      <c r="AO8622" s="245"/>
      <c r="AP8622" s="245"/>
      <c r="AQ8622" s="245"/>
      <c r="AR8622" s="245"/>
      <c r="AS8622" s="245"/>
      <c r="AT8622" s="245"/>
      <c r="AU8622" s="245"/>
      <c r="AV8622" s="245"/>
      <c r="AW8622" s="245"/>
      <c r="AX8622" s="245"/>
      <c r="AY8622" s="245"/>
      <c r="AZ8622" s="245"/>
    </row>
    <row r="8623" ht="15.0" customHeight="1">
      <c r="A8623" s="245"/>
      <c r="B8623" s="260" t="s">
        <v>8449</v>
      </c>
      <c r="C8623" s="291"/>
      <c r="D8623" s="293"/>
      <c r="E8623" s="33"/>
      <c r="F8623" s="287"/>
      <c r="G8623" s="33"/>
      <c r="H8623" s="33"/>
      <c r="I8623" s="259" t="s">
        <v>8372</v>
      </c>
      <c r="J8623" s="222"/>
      <c r="K8623" s="3"/>
      <c r="L8623" s="222"/>
      <c r="M8623" s="222"/>
      <c r="N8623" s="244"/>
      <c r="O8623" s="245"/>
      <c r="P8623" s="246"/>
      <c r="Q8623" s="246"/>
      <c r="R8623" s="246"/>
      <c r="S8623" s="247"/>
      <c r="T8623" s="247"/>
      <c r="U8623" s="245"/>
      <c r="V8623" s="248"/>
      <c r="W8623" s="245"/>
      <c r="X8623" s="245"/>
      <c r="Y8623" s="245"/>
      <c r="Z8623" s="249"/>
      <c r="AA8623" s="245"/>
      <c r="AB8623" s="250"/>
      <c r="AC8623" s="250"/>
      <c r="AD8623" s="250"/>
      <c r="AE8623" s="250"/>
      <c r="AF8623" s="250"/>
      <c r="AG8623" s="250"/>
      <c r="AH8623" s="250"/>
      <c r="AI8623" s="245"/>
      <c r="AJ8623" s="273"/>
      <c r="AK8623" s="245"/>
      <c r="AL8623" s="245"/>
      <c r="AM8623" s="245"/>
      <c r="AN8623" s="245"/>
      <c r="AO8623" s="245"/>
      <c r="AP8623" s="245"/>
      <c r="AQ8623" s="245"/>
      <c r="AR8623" s="245"/>
      <c r="AS8623" s="245"/>
      <c r="AT8623" s="245"/>
      <c r="AU8623" s="245"/>
      <c r="AV8623" s="245"/>
      <c r="AW8623" s="245"/>
      <c r="AX8623" s="245"/>
      <c r="AY8623" s="245"/>
      <c r="AZ8623" s="245"/>
    </row>
    <row r="8624" ht="24.75" customHeight="1">
      <c r="A8624" s="229"/>
      <c r="B8624" s="225" t="s">
        <v>8532</v>
      </c>
      <c r="C8624" s="3"/>
      <c r="D8624" s="222"/>
      <c r="E8624" s="229"/>
      <c r="F8624" s="3"/>
      <c r="G8624" s="222"/>
      <c r="H8624" s="222"/>
      <c r="I8624" s="3"/>
      <c r="J8624" s="222"/>
      <c r="K8624" s="173"/>
      <c r="L8624" s="3"/>
      <c r="M8624" s="3"/>
      <c r="N8624" s="228"/>
      <c r="O8624" s="229"/>
      <c r="P8624" s="230"/>
      <c r="Q8624" s="230"/>
      <c r="R8624" s="230"/>
      <c r="S8624" s="231"/>
      <c r="T8624" s="231"/>
      <c r="U8624" s="229"/>
      <c r="V8624" s="232"/>
      <c r="W8624" s="229"/>
      <c r="X8624" s="229"/>
      <c r="Y8624" s="229"/>
      <c r="Z8624" s="233"/>
      <c r="AA8624" s="229"/>
      <c r="AB8624" s="234"/>
      <c r="AC8624" s="234"/>
      <c r="AD8624" s="234"/>
      <c r="AE8624" s="234"/>
      <c r="AF8624" s="234"/>
      <c r="AG8624" s="234"/>
      <c r="AH8624" s="234"/>
      <c r="AI8624" s="229"/>
      <c r="AJ8624" s="273"/>
      <c r="AK8624" s="229"/>
      <c r="AL8624" s="229"/>
      <c r="AM8624" s="229"/>
      <c r="AN8624" s="229"/>
      <c r="AO8624" s="229"/>
      <c r="AP8624" s="229"/>
      <c r="AQ8624" s="229"/>
      <c r="AR8624" s="229"/>
      <c r="AS8624" s="229"/>
      <c r="AT8624" s="229"/>
      <c r="AU8624" s="229"/>
      <c r="AV8624" s="229"/>
      <c r="AW8624" s="229"/>
      <c r="AX8624" s="229"/>
      <c r="AY8624" s="229"/>
      <c r="AZ8624" s="229"/>
    </row>
    <row r="8625" ht="15.0" customHeight="1">
      <c r="A8625" s="229"/>
      <c r="B8625" s="272" t="s">
        <v>8533</v>
      </c>
      <c r="C8625" s="257"/>
      <c r="D8625" s="274"/>
      <c r="E8625" s="257"/>
      <c r="F8625" s="259" t="s">
        <v>8336</v>
      </c>
      <c r="G8625" s="33"/>
      <c r="H8625" s="222"/>
      <c r="I8625" s="259" t="s">
        <v>8337</v>
      </c>
      <c r="J8625" s="222"/>
      <c r="K8625" s="3"/>
      <c r="L8625" s="3"/>
      <c r="M8625" s="3"/>
      <c r="N8625" s="228"/>
      <c r="O8625" s="229"/>
      <c r="P8625" s="230"/>
      <c r="Q8625" s="230"/>
      <c r="R8625" s="230"/>
      <c r="S8625" s="231"/>
      <c r="T8625" s="231"/>
      <c r="U8625" s="229"/>
      <c r="V8625" s="232"/>
      <c r="W8625" s="229"/>
      <c r="X8625" s="229"/>
      <c r="Y8625" s="229"/>
      <c r="Z8625" s="233"/>
      <c r="AA8625" s="229"/>
      <c r="AB8625" s="234"/>
      <c r="AC8625" s="234"/>
      <c r="AD8625" s="234"/>
      <c r="AE8625" s="234"/>
      <c r="AF8625" s="234"/>
      <c r="AG8625" s="234"/>
      <c r="AH8625" s="234"/>
      <c r="AI8625" s="229"/>
      <c r="AJ8625" s="273"/>
      <c r="AK8625" s="229"/>
      <c r="AL8625" s="229"/>
      <c r="AM8625" s="229"/>
      <c r="AN8625" s="229"/>
      <c r="AO8625" s="229"/>
      <c r="AP8625" s="229"/>
      <c r="AQ8625" s="229"/>
      <c r="AR8625" s="229"/>
      <c r="AS8625" s="229"/>
      <c r="AT8625" s="229"/>
      <c r="AU8625" s="229"/>
      <c r="AV8625" s="229"/>
      <c r="AW8625" s="229"/>
      <c r="AX8625" s="229"/>
      <c r="AY8625" s="229"/>
      <c r="AZ8625" s="229"/>
    </row>
    <row r="8626" ht="15.0" customHeight="1">
      <c r="A8626" s="229"/>
      <c r="B8626" s="262" t="s">
        <v>8534</v>
      </c>
      <c r="C8626" s="33"/>
      <c r="D8626" s="6"/>
      <c r="E8626" s="33"/>
      <c r="F8626" s="259" t="s">
        <v>8336</v>
      </c>
      <c r="G8626" s="33"/>
      <c r="H8626" s="222"/>
      <c r="I8626" s="259" t="s">
        <v>8337</v>
      </c>
      <c r="J8626" s="222"/>
      <c r="K8626" s="3"/>
      <c r="L8626" s="3"/>
      <c r="M8626" s="3"/>
      <c r="N8626" s="228"/>
      <c r="O8626" s="229"/>
      <c r="P8626" s="230"/>
      <c r="Q8626" s="230"/>
      <c r="R8626" s="230"/>
      <c r="S8626" s="231"/>
      <c r="T8626" s="231"/>
      <c r="U8626" s="229"/>
      <c r="V8626" s="232"/>
      <c r="W8626" s="229"/>
      <c r="X8626" s="229"/>
      <c r="Y8626" s="229"/>
      <c r="Z8626" s="233"/>
      <c r="AA8626" s="229"/>
      <c r="AB8626" s="234"/>
      <c r="AC8626" s="234"/>
      <c r="AD8626" s="234"/>
      <c r="AE8626" s="234"/>
      <c r="AF8626" s="234"/>
      <c r="AG8626" s="234"/>
      <c r="AH8626" s="234"/>
      <c r="AI8626" s="229"/>
      <c r="AJ8626" s="273"/>
      <c r="AK8626" s="229"/>
      <c r="AL8626" s="229"/>
      <c r="AM8626" s="229"/>
      <c r="AN8626" s="229"/>
      <c r="AO8626" s="229"/>
      <c r="AP8626" s="229"/>
      <c r="AQ8626" s="229"/>
      <c r="AR8626" s="229"/>
      <c r="AS8626" s="229"/>
      <c r="AT8626" s="229"/>
      <c r="AU8626" s="229"/>
      <c r="AV8626" s="229"/>
      <c r="AW8626" s="229"/>
      <c r="AX8626" s="229"/>
      <c r="AY8626" s="229"/>
      <c r="AZ8626" s="229"/>
    </row>
    <row r="8627" ht="15.0" customHeight="1">
      <c r="A8627" s="229"/>
      <c r="B8627" s="266" t="s">
        <v>8535</v>
      </c>
      <c r="C8627" s="269"/>
      <c r="D8627" s="275"/>
      <c r="E8627" s="269"/>
      <c r="F8627" s="259" t="s">
        <v>8336</v>
      </c>
      <c r="G8627" s="33"/>
      <c r="H8627" s="222"/>
      <c r="I8627" s="259" t="s">
        <v>8337</v>
      </c>
      <c r="J8627" s="222"/>
      <c r="K8627" s="3"/>
      <c r="L8627" s="3"/>
      <c r="M8627" s="3"/>
      <c r="N8627" s="228"/>
      <c r="O8627" s="229"/>
      <c r="P8627" s="230"/>
      <c r="Q8627" s="230"/>
      <c r="R8627" s="230"/>
      <c r="S8627" s="231"/>
      <c r="T8627" s="231"/>
      <c r="U8627" s="229"/>
      <c r="V8627" s="232"/>
      <c r="W8627" s="229"/>
      <c r="X8627" s="229"/>
      <c r="Y8627" s="229"/>
      <c r="Z8627" s="233"/>
      <c r="AA8627" s="229"/>
      <c r="AB8627" s="234"/>
      <c r="AC8627" s="234"/>
      <c r="AD8627" s="234"/>
      <c r="AE8627" s="234"/>
      <c r="AF8627" s="234"/>
      <c r="AG8627" s="234"/>
      <c r="AH8627" s="234"/>
      <c r="AI8627" s="229"/>
      <c r="AJ8627" s="273"/>
      <c r="AK8627" s="229"/>
      <c r="AL8627" s="229"/>
      <c r="AM8627" s="229"/>
      <c r="AN8627" s="229"/>
      <c r="AO8627" s="229"/>
      <c r="AP8627" s="229"/>
      <c r="AQ8627" s="229"/>
      <c r="AR8627" s="229"/>
      <c r="AS8627" s="229"/>
      <c r="AT8627" s="229"/>
      <c r="AU8627" s="229"/>
      <c r="AV8627" s="229"/>
      <c r="AW8627" s="229"/>
      <c r="AX8627" s="229"/>
      <c r="AY8627" s="229"/>
      <c r="AZ8627" s="229"/>
    </row>
    <row r="8628" ht="24.75" customHeight="1">
      <c r="A8628" s="229"/>
      <c r="B8628" s="225" t="s">
        <v>2152</v>
      </c>
      <c r="C8628" s="3"/>
      <c r="D8628" s="222"/>
      <c r="E8628" s="229"/>
      <c r="F8628" s="3"/>
      <c r="G8628" s="222"/>
      <c r="H8628" s="222"/>
      <c r="I8628" s="3"/>
      <c r="J8628" s="222"/>
      <c r="K8628" s="173"/>
      <c r="L8628" s="3"/>
      <c r="M8628" s="3"/>
      <c r="N8628" s="228"/>
      <c r="O8628" s="229"/>
      <c r="P8628" s="230"/>
      <c r="Q8628" s="230"/>
      <c r="R8628" s="230"/>
      <c r="S8628" s="231"/>
      <c r="T8628" s="231"/>
      <c r="U8628" s="229"/>
      <c r="V8628" s="232"/>
      <c r="W8628" s="229"/>
      <c r="X8628" s="229"/>
      <c r="Y8628" s="229"/>
      <c r="Z8628" s="233"/>
      <c r="AA8628" s="229"/>
      <c r="AB8628" s="234"/>
      <c r="AC8628" s="234"/>
      <c r="AD8628" s="234"/>
      <c r="AE8628" s="234"/>
      <c r="AF8628" s="234"/>
      <c r="AG8628" s="234"/>
      <c r="AH8628" s="234"/>
      <c r="AI8628" s="229"/>
      <c r="AJ8628" s="281" t="s">
        <v>8342</v>
      </c>
      <c r="AK8628" s="229"/>
      <c r="AL8628" s="229"/>
      <c r="AM8628" s="229"/>
      <c r="AN8628" s="229"/>
      <c r="AO8628" s="229"/>
      <c r="AP8628" s="229"/>
      <c r="AQ8628" s="229"/>
      <c r="AR8628" s="229"/>
      <c r="AS8628" s="229"/>
      <c r="AT8628" s="229"/>
      <c r="AU8628" s="229"/>
      <c r="AV8628" s="229"/>
      <c r="AW8628" s="229"/>
      <c r="AX8628" s="229"/>
      <c r="AY8628" s="229"/>
      <c r="AZ8628" s="229"/>
    </row>
    <row r="8629" ht="15.0" customHeight="1">
      <c r="A8629" s="229"/>
      <c r="B8629" s="272" t="s">
        <v>8536</v>
      </c>
      <c r="C8629" s="257"/>
      <c r="D8629" s="274"/>
      <c r="E8629" s="257"/>
      <c r="F8629" s="259" t="s">
        <v>8336</v>
      </c>
      <c r="G8629" s="33"/>
      <c r="H8629" s="222"/>
      <c r="I8629" s="259" t="s">
        <v>8372</v>
      </c>
      <c r="J8629" s="222"/>
      <c r="K8629" s="3"/>
      <c r="L8629" s="3"/>
      <c r="M8629" s="3"/>
      <c r="N8629" s="228"/>
      <c r="O8629" s="229"/>
      <c r="P8629" s="230"/>
      <c r="Q8629" s="230"/>
      <c r="R8629" s="230"/>
      <c r="S8629" s="231"/>
      <c r="T8629" s="231"/>
      <c r="U8629" s="229"/>
      <c r="V8629" s="232"/>
      <c r="W8629" s="229"/>
      <c r="X8629" s="229"/>
      <c r="Y8629" s="229"/>
      <c r="Z8629" s="233"/>
      <c r="AA8629" s="229"/>
      <c r="AB8629" s="234"/>
      <c r="AC8629" s="234"/>
      <c r="AD8629" s="234"/>
      <c r="AE8629" s="234"/>
      <c r="AF8629" s="234"/>
      <c r="AG8629" s="234"/>
      <c r="AH8629" s="234"/>
      <c r="AI8629" s="229"/>
      <c r="AJ8629" s="273" t="s">
        <v>8511</v>
      </c>
      <c r="AK8629" s="229"/>
      <c r="AL8629" s="229"/>
      <c r="AM8629" s="229"/>
      <c r="AN8629" s="229"/>
      <c r="AO8629" s="229"/>
      <c r="AP8629" s="229"/>
      <c r="AQ8629" s="229"/>
      <c r="AR8629" s="229"/>
      <c r="AS8629" s="229"/>
      <c r="AT8629" s="229"/>
      <c r="AU8629" s="229"/>
      <c r="AV8629" s="229"/>
      <c r="AW8629" s="229"/>
      <c r="AX8629" s="229"/>
      <c r="AY8629" s="229"/>
      <c r="AZ8629" s="229"/>
    </row>
    <row r="8630" ht="15.0" customHeight="1">
      <c r="A8630" s="229"/>
      <c r="B8630" s="262" t="s">
        <v>8537</v>
      </c>
      <c r="C8630" s="33"/>
      <c r="D8630" s="6"/>
      <c r="E8630" s="33"/>
      <c r="F8630" s="259" t="s">
        <v>8336</v>
      </c>
      <c r="G8630" s="33"/>
      <c r="H8630" s="222"/>
      <c r="I8630" s="259" t="s">
        <v>8337</v>
      </c>
      <c r="J8630" s="222"/>
      <c r="K8630" s="3"/>
      <c r="L8630" s="3"/>
      <c r="M8630" s="3"/>
      <c r="N8630" s="228"/>
      <c r="O8630" s="229"/>
      <c r="P8630" s="230"/>
      <c r="Q8630" s="230"/>
      <c r="R8630" s="230"/>
      <c r="S8630" s="231"/>
      <c r="T8630" s="231"/>
      <c r="U8630" s="229"/>
      <c r="V8630" s="232"/>
      <c r="W8630" s="229"/>
      <c r="X8630" s="229"/>
      <c r="Y8630" s="229"/>
      <c r="Z8630" s="233"/>
      <c r="AA8630" s="229"/>
      <c r="AB8630" s="234"/>
      <c r="AC8630" s="234"/>
      <c r="AD8630" s="234"/>
      <c r="AE8630" s="234"/>
      <c r="AF8630" s="234"/>
      <c r="AG8630" s="234"/>
      <c r="AH8630" s="234"/>
      <c r="AI8630" s="229"/>
      <c r="AJ8630" s="273"/>
      <c r="AK8630" s="229"/>
      <c r="AL8630" s="229"/>
      <c r="AM8630" s="229"/>
      <c r="AN8630" s="229"/>
      <c r="AO8630" s="229"/>
      <c r="AP8630" s="229"/>
      <c r="AQ8630" s="229"/>
      <c r="AR8630" s="229"/>
      <c r="AS8630" s="229"/>
      <c r="AT8630" s="229"/>
      <c r="AU8630" s="229"/>
      <c r="AV8630" s="229"/>
      <c r="AW8630" s="229"/>
      <c r="AX8630" s="229"/>
      <c r="AY8630" s="229"/>
      <c r="AZ8630" s="229"/>
    </row>
    <row r="8631" ht="15.0" customHeight="1">
      <c r="A8631" s="229"/>
      <c r="B8631" s="262" t="s">
        <v>8538</v>
      </c>
      <c r="C8631" s="33"/>
      <c r="D8631" s="6"/>
      <c r="E8631" s="33"/>
      <c r="F8631" s="259" t="s">
        <v>8336</v>
      </c>
      <c r="G8631" s="33"/>
      <c r="H8631" s="222"/>
      <c r="I8631" s="259" t="s">
        <v>8372</v>
      </c>
      <c r="J8631" s="222"/>
      <c r="K8631" s="3"/>
      <c r="L8631" s="3"/>
      <c r="M8631" s="3"/>
      <c r="N8631" s="228"/>
      <c r="O8631" s="229"/>
      <c r="P8631" s="230"/>
      <c r="Q8631" s="230"/>
      <c r="R8631" s="230"/>
      <c r="S8631" s="231"/>
      <c r="T8631" s="231"/>
      <c r="U8631" s="229"/>
      <c r="V8631" s="232"/>
      <c r="W8631" s="229"/>
      <c r="X8631" s="229"/>
      <c r="Y8631" s="229"/>
      <c r="Z8631" s="233"/>
      <c r="AA8631" s="229"/>
      <c r="AB8631" s="234"/>
      <c r="AC8631" s="234"/>
      <c r="AD8631" s="234"/>
      <c r="AE8631" s="234"/>
      <c r="AF8631" s="234"/>
      <c r="AG8631" s="234"/>
      <c r="AH8631" s="234"/>
      <c r="AI8631" s="229"/>
      <c r="AJ8631" s="273" t="s">
        <v>8511</v>
      </c>
      <c r="AK8631" s="229"/>
      <c r="AL8631" s="229"/>
      <c r="AM8631" s="229"/>
      <c r="AN8631" s="229"/>
      <c r="AO8631" s="229"/>
      <c r="AP8631" s="229"/>
      <c r="AQ8631" s="229"/>
      <c r="AR8631" s="229"/>
      <c r="AS8631" s="229"/>
      <c r="AT8631" s="229"/>
      <c r="AU8631" s="229"/>
      <c r="AV8631" s="229"/>
      <c r="AW8631" s="229"/>
      <c r="AX8631" s="229"/>
      <c r="AY8631" s="229"/>
      <c r="AZ8631" s="229"/>
    </row>
    <row r="8632" ht="15.0" customHeight="1">
      <c r="A8632" s="229"/>
      <c r="B8632" s="262" t="s">
        <v>8539</v>
      </c>
      <c r="C8632" s="33"/>
      <c r="D8632" s="6"/>
      <c r="E8632" s="33"/>
      <c r="F8632" s="259" t="s">
        <v>8336</v>
      </c>
      <c r="G8632" s="33"/>
      <c r="H8632" s="222"/>
      <c r="I8632" s="259" t="s">
        <v>8372</v>
      </c>
      <c r="J8632" s="222"/>
      <c r="K8632" s="3"/>
      <c r="L8632" s="3"/>
      <c r="M8632" s="3"/>
      <c r="N8632" s="228"/>
      <c r="O8632" s="229"/>
      <c r="P8632" s="230"/>
      <c r="Q8632" s="230"/>
      <c r="R8632" s="230"/>
      <c r="S8632" s="231"/>
      <c r="T8632" s="231"/>
      <c r="U8632" s="229"/>
      <c r="V8632" s="232"/>
      <c r="W8632" s="229"/>
      <c r="X8632" s="229"/>
      <c r="Y8632" s="229"/>
      <c r="Z8632" s="233"/>
      <c r="AA8632" s="229"/>
      <c r="AB8632" s="234"/>
      <c r="AC8632" s="234"/>
      <c r="AD8632" s="234"/>
      <c r="AE8632" s="234"/>
      <c r="AF8632" s="234"/>
      <c r="AG8632" s="234"/>
      <c r="AH8632" s="234"/>
      <c r="AI8632" s="229"/>
      <c r="AJ8632" s="273" t="s">
        <v>8511</v>
      </c>
      <c r="AK8632" s="229"/>
      <c r="AL8632" s="229"/>
      <c r="AM8632" s="229"/>
      <c r="AN8632" s="229"/>
      <c r="AO8632" s="229"/>
      <c r="AP8632" s="229"/>
      <c r="AQ8632" s="229"/>
      <c r="AR8632" s="229"/>
      <c r="AS8632" s="229"/>
      <c r="AT8632" s="229"/>
      <c r="AU8632" s="229"/>
      <c r="AV8632" s="229"/>
      <c r="AW8632" s="229"/>
      <c r="AX8632" s="229"/>
      <c r="AY8632" s="229"/>
      <c r="AZ8632" s="229"/>
    </row>
    <row r="8633" ht="15.0" customHeight="1">
      <c r="A8633" s="229"/>
      <c r="B8633" s="262" t="s">
        <v>8540</v>
      </c>
      <c r="C8633" s="33"/>
      <c r="D8633" s="6"/>
      <c r="E8633" s="33"/>
      <c r="F8633" s="259" t="s">
        <v>8336</v>
      </c>
      <c r="G8633" s="33"/>
      <c r="H8633" s="222"/>
      <c r="I8633" s="259" t="s">
        <v>8372</v>
      </c>
      <c r="J8633" s="222"/>
      <c r="K8633" s="3"/>
      <c r="L8633" s="3"/>
      <c r="M8633" s="3"/>
      <c r="N8633" s="228"/>
      <c r="O8633" s="229"/>
      <c r="P8633" s="230"/>
      <c r="Q8633" s="230"/>
      <c r="R8633" s="230"/>
      <c r="S8633" s="231"/>
      <c r="T8633" s="231"/>
      <c r="U8633" s="229"/>
      <c r="V8633" s="232"/>
      <c r="W8633" s="229"/>
      <c r="X8633" s="229"/>
      <c r="Y8633" s="229"/>
      <c r="Z8633" s="233"/>
      <c r="AA8633" s="229"/>
      <c r="AB8633" s="234"/>
      <c r="AC8633" s="234"/>
      <c r="AD8633" s="234"/>
      <c r="AE8633" s="234"/>
      <c r="AF8633" s="234"/>
      <c r="AG8633" s="234"/>
      <c r="AH8633" s="234"/>
      <c r="AI8633" s="229"/>
      <c r="AJ8633" s="273" t="s">
        <v>8511</v>
      </c>
      <c r="AK8633" s="229"/>
      <c r="AL8633" s="229"/>
      <c r="AM8633" s="229"/>
      <c r="AN8633" s="229"/>
      <c r="AO8633" s="229"/>
      <c r="AP8633" s="229"/>
      <c r="AQ8633" s="229"/>
      <c r="AR8633" s="229"/>
      <c r="AS8633" s="229"/>
      <c r="AT8633" s="229"/>
      <c r="AU8633" s="229"/>
      <c r="AV8633" s="229"/>
      <c r="AW8633" s="229"/>
      <c r="AX8633" s="229"/>
      <c r="AY8633" s="229"/>
      <c r="AZ8633" s="229"/>
    </row>
    <row r="8634" ht="15.0" customHeight="1">
      <c r="A8634" s="229"/>
      <c r="B8634" s="262" t="s">
        <v>8541</v>
      </c>
      <c r="C8634" s="33"/>
      <c r="D8634" s="6"/>
      <c r="E8634" s="33"/>
      <c r="F8634" s="259" t="s">
        <v>8336</v>
      </c>
      <c r="G8634" s="33"/>
      <c r="H8634" s="222"/>
      <c r="I8634" s="259" t="s">
        <v>8372</v>
      </c>
      <c r="J8634" s="222"/>
      <c r="K8634" s="3"/>
      <c r="L8634" s="3"/>
      <c r="M8634" s="3"/>
      <c r="N8634" s="228"/>
      <c r="O8634" s="229"/>
      <c r="P8634" s="230"/>
      <c r="Q8634" s="230"/>
      <c r="R8634" s="230"/>
      <c r="S8634" s="231"/>
      <c r="T8634" s="231"/>
      <c r="U8634" s="229"/>
      <c r="V8634" s="232"/>
      <c r="W8634" s="229"/>
      <c r="X8634" s="229"/>
      <c r="Y8634" s="229"/>
      <c r="Z8634" s="233"/>
      <c r="AA8634" s="229"/>
      <c r="AB8634" s="234"/>
      <c r="AC8634" s="234"/>
      <c r="AD8634" s="234"/>
      <c r="AE8634" s="234"/>
      <c r="AF8634" s="234"/>
      <c r="AG8634" s="234"/>
      <c r="AH8634" s="234"/>
      <c r="AI8634" s="229"/>
      <c r="AJ8634" s="273"/>
      <c r="AK8634" s="229"/>
      <c r="AL8634" s="229"/>
      <c r="AM8634" s="229"/>
      <c r="AN8634" s="229"/>
      <c r="AO8634" s="229"/>
      <c r="AP8634" s="229"/>
      <c r="AQ8634" s="229"/>
      <c r="AR8634" s="229"/>
      <c r="AS8634" s="229"/>
      <c r="AT8634" s="229"/>
      <c r="AU8634" s="229"/>
      <c r="AV8634" s="229"/>
      <c r="AW8634" s="229"/>
      <c r="AX8634" s="229"/>
      <c r="AY8634" s="229"/>
      <c r="AZ8634" s="229"/>
    </row>
    <row r="8635" ht="15.0" customHeight="1">
      <c r="A8635" s="229"/>
      <c r="B8635" s="262" t="s">
        <v>8542</v>
      </c>
      <c r="C8635" s="33"/>
      <c r="D8635" s="6"/>
      <c r="E8635" s="33"/>
      <c r="F8635" s="259" t="s">
        <v>8336</v>
      </c>
      <c r="G8635" s="33"/>
      <c r="H8635" s="222"/>
      <c r="I8635" s="259" t="s">
        <v>8372</v>
      </c>
      <c r="J8635" s="222"/>
      <c r="K8635" s="3"/>
      <c r="L8635" s="3"/>
      <c r="M8635" s="3"/>
      <c r="N8635" s="228"/>
      <c r="O8635" s="229"/>
      <c r="P8635" s="230"/>
      <c r="Q8635" s="230"/>
      <c r="R8635" s="230"/>
      <c r="S8635" s="231"/>
      <c r="T8635" s="231"/>
      <c r="U8635" s="229"/>
      <c r="V8635" s="232"/>
      <c r="W8635" s="229"/>
      <c r="X8635" s="229"/>
      <c r="Y8635" s="229"/>
      <c r="Z8635" s="233"/>
      <c r="AA8635" s="229"/>
      <c r="AB8635" s="234"/>
      <c r="AC8635" s="234"/>
      <c r="AD8635" s="234"/>
      <c r="AE8635" s="234"/>
      <c r="AF8635" s="234"/>
      <c r="AG8635" s="234"/>
      <c r="AH8635" s="234"/>
      <c r="AI8635" s="229"/>
      <c r="AJ8635" s="273"/>
      <c r="AK8635" s="229"/>
      <c r="AL8635" s="229"/>
      <c r="AM8635" s="229"/>
      <c r="AN8635" s="229"/>
      <c r="AO8635" s="229"/>
      <c r="AP8635" s="229"/>
      <c r="AQ8635" s="229"/>
      <c r="AR8635" s="229"/>
      <c r="AS8635" s="229"/>
      <c r="AT8635" s="229"/>
      <c r="AU8635" s="229"/>
      <c r="AV8635" s="229"/>
      <c r="AW8635" s="229"/>
      <c r="AX8635" s="229"/>
      <c r="AY8635" s="229"/>
      <c r="AZ8635" s="229"/>
    </row>
    <row r="8636" ht="15.0" customHeight="1">
      <c r="A8636" s="229"/>
      <c r="B8636" s="262" t="s">
        <v>8543</v>
      </c>
      <c r="C8636" s="33"/>
      <c r="D8636" s="6"/>
      <c r="E8636" s="33"/>
      <c r="F8636" s="259" t="s">
        <v>8336</v>
      </c>
      <c r="G8636" s="33"/>
      <c r="H8636" s="222"/>
      <c r="I8636" s="259" t="s">
        <v>8372</v>
      </c>
      <c r="J8636" s="222"/>
      <c r="K8636" s="3"/>
      <c r="L8636" s="3"/>
      <c r="M8636" s="3"/>
      <c r="N8636" s="228"/>
      <c r="O8636" s="229"/>
      <c r="P8636" s="230"/>
      <c r="Q8636" s="230"/>
      <c r="R8636" s="230"/>
      <c r="S8636" s="231"/>
      <c r="T8636" s="231"/>
      <c r="U8636" s="229"/>
      <c r="V8636" s="232"/>
      <c r="W8636" s="229"/>
      <c r="X8636" s="229"/>
      <c r="Y8636" s="229"/>
      <c r="Z8636" s="233"/>
      <c r="AA8636" s="229"/>
      <c r="AB8636" s="234"/>
      <c r="AC8636" s="234"/>
      <c r="AD8636" s="234"/>
      <c r="AE8636" s="234"/>
      <c r="AF8636" s="234"/>
      <c r="AG8636" s="234"/>
      <c r="AH8636" s="234"/>
      <c r="AI8636" s="229"/>
      <c r="AJ8636" s="273" t="s">
        <v>8515</v>
      </c>
      <c r="AK8636" s="229"/>
      <c r="AL8636" s="229"/>
      <c r="AM8636" s="229"/>
      <c r="AN8636" s="229"/>
      <c r="AO8636" s="229"/>
      <c r="AP8636" s="229"/>
      <c r="AQ8636" s="229"/>
      <c r="AR8636" s="229"/>
      <c r="AS8636" s="229"/>
      <c r="AT8636" s="229"/>
      <c r="AU8636" s="229"/>
      <c r="AV8636" s="229"/>
      <c r="AW8636" s="229"/>
      <c r="AX8636" s="229"/>
      <c r="AY8636" s="229"/>
      <c r="AZ8636" s="229"/>
    </row>
    <row r="8637" ht="15.0" customHeight="1">
      <c r="A8637" s="229"/>
      <c r="B8637" s="266" t="s">
        <v>8544</v>
      </c>
      <c r="C8637" s="269"/>
      <c r="D8637" s="275"/>
      <c r="E8637" s="269"/>
      <c r="F8637" s="259" t="s">
        <v>8336</v>
      </c>
      <c r="G8637" s="33"/>
      <c r="H8637" s="222"/>
      <c r="I8637" s="259" t="s">
        <v>8372</v>
      </c>
      <c r="J8637" s="222"/>
      <c r="K8637" s="3"/>
      <c r="L8637" s="3"/>
      <c r="M8637" s="3"/>
      <c r="N8637" s="228"/>
      <c r="O8637" s="229"/>
      <c r="P8637" s="230"/>
      <c r="Q8637" s="230"/>
      <c r="R8637" s="230"/>
      <c r="S8637" s="231"/>
      <c r="T8637" s="231"/>
      <c r="U8637" s="229"/>
      <c r="V8637" s="232"/>
      <c r="W8637" s="229"/>
      <c r="X8637" s="229"/>
      <c r="Y8637" s="229"/>
      <c r="Z8637" s="233"/>
      <c r="AA8637" s="229"/>
      <c r="AB8637" s="234"/>
      <c r="AC8637" s="234"/>
      <c r="AD8637" s="234"/>
      <c r="AE8637" s="234"/>
      <c r="AF8637" s="234"/>
      <c r="AG8637" s="234"/>
      <c r="AH8637" s="234"/>
      <c r="AI8637" s="229"/>
      <c r="AJ8637" s="273"/>
      <c r="AK8637" s="229"/>
      <c r="AL8637" s="229"/>
      <c r="AM8637" s="229"/>
      <c r="AN8637" s="229"/>
      <c r="AO8637" s="229"/>
      <c r="AP8637" s="229"/>
      <c r="AQ8637" s="229"/>
      <c r="AR8637" s="229"/>
      <c r="AS8637" s="229"/>
      <c r="AT8637" s="229"/>
      <c r="AU8637" s="229"/>
      <c r="AV8637" s="229"/>
      <c r="AW8637" s="229"/>
      <c r="AX8637" s="229"/>
      <c r="AY8637" s="229"/>
      <c r="AZ8637" s="229"/>
    </row>
    <row r="8638" ht="24.75" customHeight="1">
      <c r="A8638" s="229"/>
      <c r="B8638" s="225" t="s">
        <v>2156</v>
      </c>
      <c r="C8638" s="3"/>
      <c r="D8638" s="222"/>
      <c r="E8638" s="229"/>
      <c r="F8638" s="3"/>
      <c r="G8638" s="222"/>
      <c r="H8638" s="222"/>
      <c r="I8638" s="3"/>
      <c r="J8638" s="222"/>
      <c r="K8638" s="173"/>
      <c r="L8638" s="3"/>
      <c r="M8638" s="3"/>
      <c r="N8638" s="228"/>
      <c r="O8638" s="229"/>
      <c r="P8638" s="230"/>
      <c r="Q8638" s="230"/>
      <c r="R8638" s="230"/>
      <c r="S8638" s="231"/>
      <c r="T8638" s="231"/>
      <c r="U8638" s="229"/>
      <c r="V8638" s="232"/>
      <c r="W8638" s="229"/>
      <c r="X8638" s="229"/>
      <c r="Y8638" s="229"/>
      <c r="Z8638" s="233"/>
      <c r="AA8638" s="229"/>
      <c r="AB8638" s="234"/>
      <c r="AC8638" s="234"/>
      <c r="AD8638" s="234"/>
      <c r="AE8638" s="234"/>
      <c r="AF8638" s="234"/>
      <c r="AG8638" s="234"/>
      <c r="AH8638" s="234"/>
      <c r="AI8638" s="229"/>
      <c r="AJ8638" s="273"/>
      <c r="AK8638" s="229"/>
      <c r="AL8638" s="229"/>
      <c r="AM8638" s="229"/>
      <c r="AN8638" s="229"/>
      <c r="AO8638" s="229"/>
      <c r="AP8638" s="229"/>
      <c r="AQ8638" s="229"/>
      <c r="AR8638" s="229"/>
      <c r="AS8638" s="229"/>
      <c r="AT8638" s="229"/>
      <c r="AU8638" s="229"/>
      <c r="AV8638" s="229"/>
      <c r="AW8638" s="229"/>
      <c r="AX8638" s="229"/>
      <c r="AY8638" s="229"/>
      <c r="AZ8638" s="229"/>
    </row>
    <row r="8639" ht="15.0" customHeight="1">
      <c r="A8639" s="229"/>
      <c r="B8639" s="272" t="s">
        <v>8545</v>
      </c>
      <c r="C8639" s="257"/>
      <c r="D8639" s="274"/>
      <c r="E8639" s="257"/>
      <c r="F8639" s="259" t="s">
        <v>8336</v>
      </c>
      <c r="G8639" s="33"/>
      <c r="H8639" s="222"/>
      <c r="I8639" s="259" t="s">
        <v>8337</v>
      </c>
      <c r="J8639" s="222"/>
      <c r="K8639" s="3"/>
      <c r="L8639" s="3"/>
      <c r="M8639" s="3"/>
      <c r="N8639" s="228"/>
      <c r="O8639" s="229"/>
      <c r="P8639" s="230"/>
      <c r="Q8639" s="230"/>
      <c r="R8639" s="230"/>
      <c r="S8639" s="231"/>
      <c r="T8639" s="231"/>
      <c r="U8639" s="229"/>
      <c r="V8639" s="232"/>
      <c r="W8639" s="229"/>
      <c r="X8639" s="229"/>
      <c r="Y8639" s="229"/>
      <c r="Z8639" s="233"/>
      <c r="AA8639" s="229"/>
      <c r="AB8639" s="234"/>
      <c r="AC8639" s="234"/>
      <c r="AD8639" s="234"/>
      <c r="AE8639" s="234"/>
      <c r="AF8639" s="234"/>
      <c r="AG8639" s="234"/>
      <c r="AH8639" s="234"/>
      <c r="AI8639" s="229"/>
      <c r="AJ8639" s="273"/>
      <c r="AK8639" s="229"/>
      <c r="AL8639" s="229"/>
      <c r="AM8639" s="229"/>
      <c r="AN8639" s="229"/>
      <c r="AO8639" s="229"/>
      <c r="AP8639" s="229"/>
      <c r="AQ8639" s="229"/>
      <c r="AR8639" s="229"/>
      <c r="AS8639" s="229"/>
      <c r="AT8639" s="229"/>
      <c r="AU8639" s="229"/>
      <c r="AV8639" s="229"/>
      <c r="AW8639" s="229"/>
      <c r="AX8639" s="229"/>
      <c r="AY8639" s="229"/>
      <c r="AZ8639" s="229"/>
    </row>
    <row r="8640" ht="15.0" customHeight="1">
      <c r="A8640" s="229"/>
      <c r="B8640" s="262" t="s">
        <v>8546</v>
      </c>
      <c r="C8640" s="33"/>
      <c r="D8640" s="6"/>
      <c r="E8640" s="33"/>
      <c r="F8640" s="259" t="s">
        <v>8336</v>
      </c>
      <c r="G8640" s="33"/>
      <c r="H8640" s="222"/>
      <c r="I8640" s="259" t="s">
        <v>8337</v>
      </c>
      <c r="J8640" s="222"/>
      <c r="K8640" s="3"/>
      <c r="L8640" s="3"/>
      <c r="M8640" s="3"/>
      <c r="N8640" s="228"/>
      <c r="O8640" s="229"/>
      <c r="P8640" s="230"/>
      <c r="Q8640" s="230"/>
      <c r="R8640" s="230"/>
      <c r="S8640" s="231"/>
      <c r="T8640" s="231"/>
      <c r="U8640" s="229"/>
      <c r="V8640" s="232"/>
      <c r="W8640" s="229"/>
      <c r="X8640" s="229"/>
      <c r="Y8640" s="229"/>
      <c r="Z8640" s="233"/>
      <c r="AA8640" s="229"/>
      <c r="AB8640" s="234"/>
      <c r="AC8640" s="234"/>
      <c r="AD8640" s="234"/>
      <c r="AE8640" s="234"/>
      <c r="AF8640" s="234"/>
      <c r="AG8640" s="234"/>
      <c r="AH8640" s="234"/>
      <c r="AI8640" s="229"/>
      <c r="AJ8640" s="273"/>
      <c r="AK8640" s="229"/>
      <c r="AL8640" s="229"/>
      <c r="AM8640" s="229"/>
      <c r="AN8640" s="229"/>
      <c r="AO8640" s="229"/>
      <c r="AP8640" s="229"/>
      <c r="AQ8640" s="229"/>
      <c r="AR8640" s="229"/>
      <c r="AS8640" s="229"/>
      <c r="AT8640" s="229"/>
      <c r="AU8640" s="229"/>
      <c r="AV8640" s="229"/>
      <c r="AW8640" s="229"/>
      <c r="AX8640" s="229"/>
      <c r="AY8640" s="229"/>
      <c r="AZ8640" s="229"/>
    </row>
    <row r="8641" ht="15.0" customHeight="1">
      <c r="A8641" s="229"/>
      <c r="B8641" s="266" t="s">
        <v>8547</v>
      </c>
      <c r="C8641" s="269"/>
      <c r="D8641" s="275"/>
      <c r="E8641" s="269"/>
      <c r="F8641" s="259" t="s">
        <v>8336</v>
      </c>
      <c r="G8641" s="33"/>
      <c r="H8641" s="222"/>
      <c r="I8641" s="259" t="s">
        <v>8337</v>
      </c>
      <c r="J8641" s="222"/>
      <c r="K8641" s="3"/>
      <c r="L8641" s="3"/>
      <c r="M8641" s="3"/>
      <c r="N8641" s="228"/>
      <c r="O8641" s="229"/>
      <c r="P8641" s="230"/>
      <c r="Q8641" s="230"/>
      <c r="R8641" s="230"/>
      <c r="S8641" s="231"/>
      <c r="T8641" s="231"/>
      <c r="U8641" s="229"/>
      <c r="V8641" s="232"/>
      <c r="W8641" s="229"/>
      <c r="X8641" s="229"/>
      <c r="Y8641" s="229"/>
      <c r="Z8641" s="233"/>
      <c r="AA8641" s="229"/>
      <c r="AB8641" s="234"/>
      <c r="AC8641" s="234"/>
      <c r="AD8641" s="234"/>
      <c r="AE8641" s="234"/>
      <c r="AF8641" s="234"/>
      <c r="AG8641" s="234"/>
      <c r="AH8641" s="234"/>
      <c r="AI8641" s="229"/>
      <c r="AJ8641" s="273"/>
      <c r="AK8641" s="229"/>
      <c r="AL8641" s="229"/>
      <c r="AM8641" s="229"/>
      <c r="AN8641" s="229"/>
      <c r="AO8641" s="229"/>
      <c r="AP8641" s="229"/>
      <c r="AQ8641" s="229"/>
      <c r="AR8641" s="229"/>
      <c r="AS8641" s="229"/>
      <c r="AT8641" s="229"/>
      <c r="AU8641" s="229"/>
      <c r="AV8641" s="229"/>
      <c r="AW8641" s="229"/>
      <c r="AX8641" s="229"/>
      <c r="AY8641" s="229"/>
      <c r="AZ8641" s="229"/>
    </row>
    <row r="8642" ht="24.75" customHeight="1">
      <c r="A8642" s="229"/>
      <c r="B8642" s="225" t="s">
        <v>8548</v>
      </c>
      <c r="C8642" s="3"/>
      <c r="D8642" s="222"/>
      <c r="E8642" s="229"/>
      <c r="F8642" s="3"/>
      <c r="G8642" s="222"/>
      <c r="H8642" s="222"/>
      <c r="I8642" s="3"/>
      <c r="J8642" s="222"/>
      <c r="K8642" s="173"/>
      <c r="L8642" s="3"/>
      <c r="M8642" s="3"/>
      <c r="N8642" s="228"/>
      <c r="O8642" s="229"/>
      <c r="P8642" s="230"/>
      <c r="Q8642" s="230"/>
      <c r="R8642" s="230"/>
      <c r="S8642" s="231"/>
      <c r="T8642" s="231"/>
      <c r="U8642" s="229"/>
      <c r="V8642" s="232"/>
      <c r="W8642" s="229"/>
      <c r="X8642" s="229"/>
      <c r="Y8642" s="229"/>
      <c r="Z8642" s="233"/>
      <c r="AA8642" s="229"/>
      <c r="AB8642" s="234"/>
      <c r="AC8642" s="234"/>
      <c r="AD8642" s="234"/>
      <c r="AE8642" s="234"/>
      <c r="AF8642" s="234"/>
      <c r="AG8642" s="234"/>
      <c r="AH8642" s="234"/>
      <c r="AI8642" s="229"/>
      <c r="AJ8642" s="273"/>
      <c r="AK8642" s="229"/>
      <c r="AL8642" s="229"/>
      <c r="AM8642" s="229"/>
      <c r="AN8642" s="229"/>
      <c r="AO8642" s="229"/>
      <c r="AP8642" s="229"/>
      <c r="AQ8642" s="229"/>
      <c r="AR8642" s="229"/>
      <c r="AS8642" s="229"/>
      <c r="AT8642" s="229"/>
      <c r="AU8642" s="229"/>
      <c r="AV8642" s="229"/>
      <c r="AW8642" s="229"/>
      <c r="AX8642" s="229"/>
      <c r="AY8642" s="229"/>
      <c r="AZ8642" s="229"/>
    </row>
    <row r="8643" ht="15.0" customHeight="1">
      <c r="A8643" s="229"/>
      <c r="B8643" s="239" t="s">
        <v>8549</v>
      </c>
      <c r="C8643" s="241"/>
      <c r="D8643" s="279"/>
      <c r="E8643" s="241"/>
      <c r="F8643" s="259" t="s">
        <v>8336</v>
      </c>
      <c r="G8643" s="33"/>
      <c r="H8643" s="222"/>
      <c r="I8643" s="259" t="s">
        <v>8337</v>
      </c>
      <c r="J8643" s="222"/>
      <c r="K8643" s="3"/>
      <c r="L8643" s="3"/>
      <c r="M8643" s="3"/>
      <c r="N8643" s="228"/>
      <c r="O8643" s="229"/>
      <c r="P8643" s="230"/>
      <c r="Q8643" s="230"/>
      <c r="R8643" s="230"/>
      <c r="S8643" s="231"/>
      <c r="T8643" s="231"/>
      <c r="U8643" s="229"/>
      <c r="V8643" s="232"/>
      <c r="W8643" s="229"/>
      <c r="X8643" s="229"/>
      <c r="Y8643" s="229"/>
      <c r="Z8643" s="233"/>
      <c r="AA8643" s="229"/>
      <c r="AB8643" s="234"/>
      <c r="AC8643" s="234"/>
      <c r="AD8643" s="234"/>
      <c r="AE8643" s="234"/>
      <c r="AF8643" s="234"/>
      <c r="AG8643" s="234"/>
      <c r="AH8643" s="234"/>
      <c r="AI8643" s="229"/>
      <c r="AJ8643" s="273"/>
      <c r="AK8643" s="229"/>
      <c r="AL8643" s="229"/>
      <c r="AM8643" s="229"/>
      <c r="AN8643" s="229"/>
      <c r="AO8643" s="229"/>
      <c r="AP8643" s="229"/>
      <c r="AQ8643" s="229"/>
      <c r="AR8643" s="229"/>
      <c r="AS8643" s="229"/>
      <c r="AT8643" s="229"/>
      <c r="AU8643" s="229"/>
      <c r="AV8643" s="229"/>
      <c r="AW8643" s="229"/>
      <c r="AX8643" s="229"/>
      <c r="AY8643" s="229"/>
      <c r="AZ8643" s="229"/>
    </row>
    <row r="8644" ht="24.75" customHeight="1">
      <c r="A8644" s="229"/>
      <c r="B8644" s="225" t="s">
        <v>8550</v>
      </c>
      <c r="C8644" s="3"/>
      <c r="D8644" s="222"/>
      <c r="E8644" s="229"/>
      <c r="F8644" s="3"/>
      <c r="G8644" s="222"/>
      <c r="H8644" s="222"/>
      <c r="I8644" s="3"/>
      <c r="J8644" s="222"/>
      <c r="K8644" s="173"/>
      <c r="L8644" s="3"/>
      <c r="M8644" s="3"/>
      <c r="N8644" s="228"/>
      <c r="O8644" s="229"/>
      <c r="P8644" s="230"/>
      <c r="Q8644" s="230"/>
      <c r="R8644" s="230"/>
      <c r="S8644" s="231"/>
      <c r="T8644" s="231"/>
      <c r="U8644" s="229"/>
      <c r="V8644" s="232"/>
      <c r="W8644" s="229"/>
      <c r="X8644" s="229"/>
      <c r="Y8644" s="229"/>
      <c r="Z8644" s="233"/>
      <c r="AA8644" s="229"/>
      <c r="AB8644" s="234"/>
      <c r="AC8644" s="234"/>
      <c r="AD8644" s="234"/>
      <c r="AE8644" s="234"/>
      <c r="AF8644" s="234"/>
      <c r="AG8644" s="234"/>
      <c r="AH8644" s="234"/>
      <c r="AI8644" s="229"/>
      <c r="AJ8644" s="273"/>
      <c r="AK8644" s="229"/>
      <c r="AL8644" s="229"/>
      <c r="AM8644" s="229"/>
      <c r="AN8644" s="229"/>
      <c r="AO8644" s="229"/>
      <c r="AP8644" s="229"/>
      <c r="AQ8644" s="229"/>
      <c r="AR8644" s="229"/>
      <c r="AS8644" s="229"/>
      <c r="AT8644" s="229"/>
      <c r="AU8644" s="229"/>
      <c r="AV8644" s="229"/>
      <c r="AW8644" s="229"/>
      <c r="AX8644" s="229"/>
      <c r="AY8644" s="229"/>
      <c r="AZ8644" s="229"/>
    </row>
    <row r="8645" ht="15.0" customHeight="1">
      <c r="A8645" s="229"/>
      <c r="B8645" s="239" t="s">
        <v>8551</v>
      </c>
      <c r="C8645" s="241"/>
      <c r="D8645" s="279"/>
      <c r="E8645" s="241"/>
      <c r="F8645" s="259" t="s">
        <v>8336</v>
      </c>
      <c r="G8645" s="33"/>
      <c r="H8645" s="222"/>
      <c r="I8645" s="259" t="s">
        <v>8337</v>
      </c>
      <c r="J8645" s="222"/>
      <c r="K8645" s="3"/>
      <c r="L8645" s="3"/>
      <c r="M8645" s="3"/>
      <c r="N8645" s="228"/>
      <c r="O8645" s="229"/>
      <c r="P8645" s="230"/>
      <c r="Q8645" s="230"/>
      <c r="R8645" s="230"/>
      <c r="S8645" s="231"/>
      <c r="T8645" s="231"/>
      <c r="U8645" s="229"/>
      <c r="V8645" s="232"/>
      <c r="W8645" s="229"/>
      <c r="X8645" s="229"/>
      <c r="Y8645" s="229"/>
      <c r="Z8645" s="233"/>
      <c r="AA8645" s="229"/>
      <c r="AB8645" s="234"/>
      <c r="AC8645" s="234"/>
      <c r="AD8645" s="234"/>
      <c r="AE8645" s="234"/>
      <c r="AF8645" s="234"/>
      <c r="AG8645" s="234"/>
      <c r="AH8645" s="234"/>
      <c r="AI8645" s="229"/>
      <c r="AJ8645" s="273"/>
      <c r="AK8645" s="229"/>
      <c r="AL8645" s="229"/>
      <c r="AM8645" s="229"/>
      <c r="AN8645" s="229"/>
      <c r="AO8645" s="229"/>
      <c r="AP8645" s="229"/>
      <c r="AQ8645" s="229"/>
      <c r="AR8645" s="229"/>
      <c r="AS8645" s="229"/>
      <c r="AT8645" s="229"/>
      <c r="AU8645" s="229"/>
      <c r="AV8645" s="229"/>
      <c r="AW8645" s="229"/>
      <c r="AX8645" s="229"/>
      <c r="AY8645" s="229"/>
      <c r="AZ8645" s="229"/>
    </row>
    <row r="8646" ht="24.75" customHeight="1">
      <c r="A8646" s="229"/>
      <c r="B8646" s="225" t="s">
        <v>8552</v>
      </c>
      <c r="C8646" s="3"/>
      <c r="D8646" s="222"/>
      <c r="E8646" s="229"/>
      <c r="F8646" s="3"/>
      <c r="G8646" s="222"/>
      <c r="H8646" s="222"/>
      <c r="I8646" s="3"/>
      <c r="J8646" s="222"/>
      <c r="K8646" s="173"/>
      <c r="L8646" s="3"/>
      <c r="M8646" s="3"/>
      <c r="N8646" s="228"/>
      <c r="O8646" s="229"/>
      <c r="P8646" s="230"/>
      <c r="Q8646" s="230"/>
      <c r="R8646" s="230"/>
      <c r="S8646" s="231"/>
      <c r="T8646" s="231"/>
      <c r="U8646" s="229"/>
      <c r="V8646" s="232"/>
      <c r="W8646" s="229"/>
      <c r="X8646" s="229"/>
      <c r="Y8646" s="229"/>
      <c r="Z8646" s="233"/>
      <c r="AA8646" s="229"/>
      <c r="AB8646" s="234"/>
      <c r="AC8646" s="234"/>
      <c r="AD8646" s="234"/>
      <c r="AE8646" s="234"/>
      <c r="AF8646" s="234"/>
      <c r="AG8646" s="234"/>
      <c r="AH8646" s="234"/>
      <c r="AI8646" s="229"/>
      <c r="AJ8646" s="273"/>
      <c r="AK8646" s="229"/>
      <c r="AL8646" s="229"/>
      <c r="AM8646" s="229"/>
      <c r="AN8646" s="229"/>
      <c r="AO8646" s="229"/>
      <c r="AP8646" s="229"/>
      <c r="AQ8646" s="229"/>
      <c r="AR8646" s="229"/>
      <c r="AS8646" s="229"/>
      <c r="AT8646" s="229"/>
      <c r="AU8646" s="229"/>
      <c r="AV8646" s="229"/>
      <c r="AW8646" s="229"/>
      <c r="AX8646" s="229"/>
      <c r="AY8646" s="229"/>
      <c r="AZ8646" s="229"/>
    </row>
    <row r="8647" ht="15.0" customHeight="1">
      <c r="A8647" s="229"/>
      <c r="B8647" s="239" t="s">
        <v>8553</v>
      </c>
      <c r="C8647" s="241"/>
      <c r="D8647" s="279"/>
      <c r="E8647" s="241"/>
      <c r="F8647" s="259" t="s">
        <v>8336</v>
      </c>
      <c r="G8647" s="33"/>
      <c r="H8647" s="222"/>
      <c r="I8647" s="259" t="s">
        <v>8337</v>
      </c>
      <c r="J8647" s="222"/>
      <c r="K8647" s="3"/>
      <c r="L8647" s="3"/>
      <c r="M8647" s="3"/>
      <c r="N8647" s="228"/>
      <c r="O8647" s="229"/>
      <c r="P8647" s="230"/>
      <c r="Q8647" s="230"/>
      <c r="R8647" s="230"/>
      <c r="S8647" s="231"/>
      <c r="T8647" s="231"/>
      <c r="U8647" s="229"/>
      <c r="V8647" s="232"/>
      <c r="W8647" s="229"/>
      <c r="X8647" s="229"/>
      <c r="Y8647" s="229"/>
      <c r="Z8647" s="233"/>
      <c r="AA8647" s="229"/>
      <c r="AB8647" s="234"/>
      <c r="AC8647" s="234"/>
      <c r="AD8647" s="234"/>
      <c r="AE8647" s="234"/>
      <c r="AF8647" s="234"/>
      <c r="AG8647" s="234"/>
      <c r="AH8647" s="234"/>
      <c r="AI8647" s="229"/>
      <c r="AJ8647" s="273"/>
      <c r="AK8647" s="229"/>
      <c r="AL8647" s="229"/>
      <c r="AM8647" s="229"/>
      <c r="AN8647" s="229"/>
      <c r="AO8647" s="229"/>
      <c r="AP8647" s="229"/>
      <c r="AQ8647" s="229"/>
      <c r="AR8647" s="229"/>
      <c r="AS8647" s="229"/>
      <c r="AT8647" s="229"/>
      <c r="AU8647" s="229"/>
      <c r="AV8647" s="229"/>
      <c r="AW8647" s="229"/>
      <c r="AX8647" s="229"/>
      <c r="AY8647" s="229"/>
      <c r="AZ8647" s="229"/>
    </row>
    <row r="8648" ht="24.75" customHeight="1">
      <c r="A8648" s="229"/>
      <c r="B8648" s="225" t="s">
        <v>2160</v>
      </c>
      <c r="C8648" s="3"/>
      <c r="D8648" s="222"/>
      <c r="E8648" s="229"/>
      <c r="F8648" s="3"/>
      <c r="G8648" s="222"/>
      <c r="H8648" s="222"/>
      <c r="I8648" s="3"/>
      <c r="J8648" s="222"/>
      <c r="K8648" s="173"/>
      <c r="L8648" s="3"/>
      <c r="M8648" s="3"/>
      <c r="N8648" s="228"/>
      <c r="O8648" s="229"/>
      <c r="P8648" s="230"/>
      <c r="Q8648" s="230"/>
      <c r="R8648" s="230"/>
      <c r="S8648" s="231"/>
      <c r="T8648" s="231"/>
      <c r="U8648" s="229"/>
      <c r="V8648" s="232"/>
      <c r="W8648" s="229"/>
      <c r="X8648" s="229"/>
      <c r="Y8648" s="229"/>
      <c r="Z8648" s="233"/>
      <c r="AA8648" s="229"/>
      <c r="AB8648" s="234"/>
      <c r="AC8648" s="234"/>
      <c r="AD8648" s="234"/>
      <c r="AE8648" s="234"/>
      <c r="AF8648" s="234"/>
      <c r="AG8648" s="234"/>
      <c r="AH8648" s="234"/>
      <c r="AI8648" s="229"/>
      <c r="AJ8648" s="281" t="s">
        <v>8342</v>
      </c>
      <c r="AK8648" s="229"/>
      <c r="AL8648" s="229"/>
      <c r="AM8648" s="229"/>
      <c r="AN8648" s="229"/>
      <c r="AO8648" s="229"/>
      <c r="AP8648" s="229"/>
      <c r="AQ8648" s="229"/>
      <c r="AR8648" s="229"/>
      <c r="AS8648" s="229"/>
      <c r="AT8648" s="229"/>
      <c r="AU8648" s="229"/>
      <c r="AV8648" s="229"/>
      <c r="AW8648" s="229"/>
      <c r="AX8648" s="229"/>
      <c r="AY8648" s="229"/>
      <c r="AZ8648" s="229"/>
    </row>
    <row r="8649" ht="15.0" customHeight="1">
      <c r="A8649" s="229"/>
      <c r="B8649" s="272" t="s">
        <v>8554</v>
      </c>
      <c r="C8649" s="257"/>
      <c r="D8649" s="274"/>
      <c r="E8649" s="257"/>
      <c r="F8649" s="259" t="s">
        <v>8336</v>
      </c>
      <c r="G8649" s="33"/>
      <c r="H8649" s="222"/>
      <c r="I8649" s="259" t="s">
        <v>8337</v>
      </c>
      <c r="J8649" s="222"/>
      <c r="K8649" s="3"/>
      <c r="L8649" s="3"/>
      <c r="M8649" s="3"/>
      <c r="N8649" s="228"/>
      <c r="O8649" s="229"/>
      <c r="P8649" s="230"/>
      <c r="Q8649" s="230"/>
      <c r="R8649" s="230"/>
      <c r="S8649" s="231"/>
      <c r="T8649" s="231"/>
      <c r="U8649" s="229"/>
      <c r="V8649" s="232"/>
      <c r="W8649" s="229"/>
      <c r="X8649" s="229"/>
      <c r="Y8649" s="229"/>
      <c r="Z8649" s="233"/>
      <c r="AA8649" s="229"/>
      <c r="AB8649" s="234"/>
      <c r="AC8649" s="234"/>
      <c r="AD8649" s="234"/>
      <c r="AE8649" s="234"/>
      <c r="AF8649" s="234"/>
      <c r="AG8649" s="234"/>
      <c r="AH8649" s="234"/>
      <c r="AI8649" s="229"/>
      <c r="AJ8649" s="273" t="s">
        <v>8471</v>
      </c>
      <c r="AK8649" s="229"/>
      <c r="AL8649" s="229"/>
      <c r="AM8649" s="229"/>
      <c r="AN8649" s="229"/>
      <c r="AO8649" s="229"/>
      <c r="AP8649" s="229"/>
      <c r="AQ8649" s="229"/>
      <c r="AR8649" s="229"/>
      <c r="AS8649" s="229"/>
      <c r="AT8649" s="229"/>
      <c r="AU8649" s="229"/>
      <c r="AV8649" s="229"/>
      <c r="AW8649" s="229"/>
      <c r="AX8649" s="229"/>
      <c r="AY8649" s="229"/>
      <c r="AZ8649" s="229"/>
    </row>
    <row r="8650" ht="15.0" customHeight="1">
      <c r="A8650" s="229"/>
      <c r="B8650" s="262" t="s">
        <v>8555</v>
      </c>
      <c r="C8650" s="33"/>
      <c r="D8650" s="6"/>
      <c r="E8650" s="33"/>
      <c r="F8650" s="259" t="s">
        <v>8336</v>
      </c>
      <c r="G8650" s="33"/>
      <c r="H8650" s="222"/>
      <c r="I8650" s="259" t="s">
        <v>8337</v>
      </c>
      <c r="J8650" s="222"/>
      <c r="K8650" s="3"/>
      <c r="L8650" s="3"/>
      <c r="M8650" s="3"/>
      <c r="N8650" s="228"/>
      <c r="O8650" s="229"/>
      <c r="P8650" s="230"/>
      <c r="Q8650" s="230"/>
      <c r="R8650" s="230"/>
      <c r="S8650" s="231"/>
      <c r="T8650" s="231"/>
      <c r="U8650" s="229"/>
      <c r="V8650" s="232"/>
      <c r="W8650" s="229"/>
      <c r="X8650" s="229"/>
      <c r="Y8650" s="229"/>
      <c r="Z8650" s="233"/>
      <c r="AA8650" s="229"/>
      <c r="AB8650" s="234"/>
      <c r="AC8650" s="234"/>
      <c r="AD8650" s="234"/>
      <c r="AE8650" s="234"/>
      <c r="AF8650" s="234"/>
      <c r="AG8650" s="234"/>
      <c r="AH8650" s="234"/>
      <c r="AI8650" s="229"/>
      <c r="AJ8650" s="273" t="s">
        <v>8471</v>
      </c>
      <c r="AK8650" s="229"/>
      <c r="AL8650" s="229"/>
      <c r="AM8650" s="229"/>
      <c r="AN8650" s="229"/>
      <c r="AO8650" s="229"/>
      <c r="AP8650" s="229"/>
      <c r="AQ8650" s="229"/>
      <c r="AR8650" s="229"/>
      <c r="AS8650" s="229"/>
      <c r="AT8650" s="229"/>
      <c r="AU8650" s="229"/>
      <c r="AV8650" s="229"/>
      <c r="AW8650" s="229"/>
      <c r="AX8650" s="229"/>
      <c r="AY8650" s="229"/>
      <c r="AZ8650" s="229"/>
    </row>
    <row r="8651" ht="15.0" customHeight="1">
      <c r="A8651" s="229"/>
      <c r="B8651" s="266" t="s">
        <v>8556</v>
      </c>
      <c r="C8651" s="269"/>
      <c r="D8651" s="275"/>
      <c r="E8651" s="269"/>
      <c r="F8651" s="259" t="s">
        <v>8336</v>
      </c>
      <c r="G8651" s="33"/>
      <c r="H8651" s="222"/>
      <c r="I8651" s="259" t="s">
        <v>8337</v>
      </c>
      <c r="J8651" s="222"/>
      <c r="K8651" s="3"/>
      <c r="L8651" s="3"/>
      <c r="M8651" s="3"/>
      <c r="N8651" s="228"/>
      <c r="O8651" s="229"/>
      <c r="P8651" s="230"/>
      <c r="Q8651" s="230"/>
      <c r="R8651" s="230"/>
      <c r="S8651" s="231"/>
      <c r="T8651" s="231"/>
      <c r="U8651" s="229"/>
      <c r="V8651" s="232"/>
      <c r="W8651" s="229"/>
      <c r="X8651" s="229"/>
      <c r="Y8651" s="229"/>
      <c r="Z8651" s="233"/>
      <c r="AA8651" s="229"/>
      <c r="AB8651" s="234"/>
      <c r="AC8651" s="234"/>
      <c r="AD8651" s="234"/>
      <c r="AE8651" s="234"/>
      <c r="AF8651" s="234"/>
      <c r="AG8651" s="234"/>
      <c r="AH8651" s="234"/>
      <c r="AI8651" s="229"/>
      <c r="AJ8651" s="273" t="s">
        <v>8471</v>
      </c>
      <c r="AK8651" s="229"/>
      <c r="AL8651" s="229"/>
      <c r="AM8651" s="229"/>
      <c r="AN8651" s="229"/>
      <c r="AO8651" s="229"/>
      <c r="AP8651" s="229"/>
      <c r="AQ8651" s="229"/>
      <c r="AR8651" s="229"/>
      <c r="AS8651" s="229"/>
      <c r="AT8651" s="229"/>
      <c r="AU8651" s="229"/>
      <c r="AV8651" s="229"/>
      <c r="AW8651" s="229"/>
      <c r="AX8651" s="229"/>
      <c r="AY8651" s="229"/>
      <c r="AZ8651" s="229"/>
    </row>
    <row r="8652" ht="24.75" customHeight="1">
      <c r="A8652" s="229"/>
      <c r="B8652" s="225" t="s">
        <v>2162</v>
      </c>
      <c r="C8652" s="3"/>
      <c r="D8652" s="222"/>
      <c r="E8652" s="229"/>
      <c r="F8652" s="3"/>
      <c r="G8652" s="222"/>
      <c r="H8652" s="222"/>
      <c r="I8652" s="3"/>
      <c r="J8652" s="222"/>
      <c r="K8652" s="173"/>
      <c r="L8652" s="3"/>
      <c r="M8652" s="3"/>
      <c r="N8652" s="228"/>
      <c r="O8652" s="229"/>
      <c r="P8652" s="230"/>
      <c r="Q8652" s="230"/>
      <c r="R8652" s="230"/>
      <c r="S8652" s="231"/>
      <c r="T8652" s="231"/>
      <c r="U8652" s="229"/>
      <c r="V8652" s="232"/>
      <c r="W8652" s="229"/>
      <c r="X8652" s="229"/>
      <c r="Y8652" s="229"/>
      <c r="Z8652" s="233"/>
      <c r="AA8652" s="229"/>
      <c r="AB8652" s="234"/>
      <c r="AC8652" s="234"/>
      <c r="AD8652" s="234"/>
      <c r="AE8652" s="234"/>
      <c r="AF8652" s="234"/>
      <c r="AG8652" s="234"/>
      <c r="AH8652" s="234"/>
      <c r="AI8652" s="229"/>
      <c r="AJ8652" s="273" t="s">
        <v>8342</v>
      </c>
      <c r="AK8652" s="229"/>
      <c r="AL8652" s="229"/>
      <c r="AM8652" s="229"/>
      <c r="AN8652" s="229"/>
      <c r="AO8652" s="229"/>
      <c r="AP8652" s="229"/>
      <c r="AQ8652" s="229"/>
      <c r="AR8652" s="229"/>
      <c r="AS8652" s="229"/>
      <c r="AT8652" s="229"/>
      <c r="AU8652" s="229"/>
      <c r="AV8652" s="229"/>
      <c r="AW8652" s="229"/>
      <c r="AX8652" s="229"/>
      <c r="AY8652" s="229"/>
      <c r="AZ8652" s="229"/>
    </row>
    <row r="8653" ht="15.0" customHeight="1">
      <c r="A8653" s="229"/>
      <c r="B8653" s="239" t="s">
        <v>8557</v>
      </c>
      <c r="C8653" s="241"/>
      <c r="D8653" s="279"/>
      <c r="E8653" s="241"/>
      <c r="F8653" s="259" t="s">
        <v>8336</v>
      </c>
      <c r="G8653" s="33"/>
      <c r="H8653" s="222"/>
      <c r="I8653" s="259" t="s">
        <v>8337</v>
      </c>
      <c r="J8653" s="222"/>
      <c r="K8653" s="3"/>
      <c r="L8653" s="3"/>
      <c r="M8653" s="3"/>
      <c r="N8653" s="228"/>
      <c r="O8653" s="229"/>
      <c r="P8653" s="230"/>
      <c r="Q8653" s="230"/>
      <c r="R8653" s="230"/>
      <c r="S8653" s="231"/>
      <c r="T8653" s="231"/>
      <c r="U8653" s="229"/>
      <c r="V8653" s="232"/>
      <c r="W8653" s="229"/>
      <c r="X8653" s="229"/>
      <c r="Y8653" s="229"/>
      <c r="Z8653" s="233"/>
      <c r="AA8653" s="229"/>
      <c r="AB8653" s="234"/>
      <c r="AC8653" s="234"/>
      <c r="AD8653" s="234"/>
      <c r="AE8653" s="234"/>
      <c r="AF8653" s="234"/>
      <c r="AG8653" s="234"/>
      <c r="AH8653" s="234"/>
      <c r="AI8653" s="229"/>
      <c r="AJ8653" s="273" t="s">
        <v>8529</v>
      </c>
      <c r="AK8653" s="229"/>
      <c r="AL8653" s="229"/>
      <c r="AM8653" s="229"/>
      <c r="AN8653" s="229"/>
      <c r="AO8653" s="229"/>
      <c r="AP8653" s="229"/>
      <c r="AQ8653" s="229"/>
      <c r="AR8653" s="229"/>
      <c r="AS8653" s="229"/>
      <c r="AT8653" s="229"/>
      <c r="AU8653" s="229"/>
      <c r="AV8653" s="229"/>
      <c r="AW8653" s="229"/>
      <c r="AX8653" s="229"/>
      <c r="AY8653" s="229"/>
      <c r="AZ8653" s="229"/>
    </row>
    <row r="8654" ht="24.75" customHeight="1">
      <c r="A8654" s="229"/>
      <c r="B8654" s="225" t="s">
        <v>8558</v>
      </c>
      <c r="C8654" s="3"/>
      <c r="D8654" s="222"/>
      <c r="E8654" s="229"/>
      <c r="F8654" s="3"/>
      <c r="G8654" s="222"/>
      <c r="H8654" s="222"/>
      <c r="I8654" s="3"/>
      <c r="J8654" s="222"/>
      <c r="K8654" s="173"/>
      <c r="L8654" s="3"/>
      <c r="M8654" s="3"/>
      <c r="N8654" s="228"/>
      <c r="O8654" s="229"/>
      <c r="P8654" s="230"/>
      <c r="Q8654" s="230"/>
      <c r="R8654" s="230"/>
      <c r="S8654" s="231"/>
      <c r="T8654" s="231"/>
      <c r="U8654" s="229"/>
      <c r="V8654" s="232"/>
      <c r="W8654" s="229"/>
      <c r="X8654" s="229"/>
      <c r="Y8654" s="229"/>
      <c r="Z8654" s="233"/>
      <c r="AA8654" s="229"/>
      <c r="AB8654" s="234"/>
      <c r="AC8654" s="234"/>
      <c r="AD8654" s="234"/>
      <c r="AE8654" s="234"/>
      <c r="AF8654" s="234"/>
      <c r="AG8654" s="234"/>
      <c r="AH8654" s="234"/>
      <c r="AI8654" s="229"/>
      <c r="AJ8654" s="273" t="s">
        <v>8342</v>
      </c>
      <c r="AK8654" s="229"/>
      <c r="AL8654" s="229"/>
      <c r="AM8654" s="229"/>
      <c r="AN8654" s="229"/>
      <c r="AO8654" s="229"/>
      <c r="AP8654" s="229"/>
      <c r="AQ8654" s="229"/>
      <c r="AR8654" s="229"/>
      <c r="AS8654" s="229"/>
      <c r="AT8654" s="229"/>
      <c r="AU8654" s="229"/>
      <c r="AV8654" s="229"/>
      <c r="AW8654" s="229"/>
      <c r="AX8654" s="229"/>
      <c r="AY8654" s="229"/>
      <c r="AZ8654" s="229"/>
    </row>
    <row r="8655" ht="15.0" customHeight="1">
      <c r="A8655" s="229"/>
      <c r="B8655" s="239" t="s">
        <v>8559</v>
      </c>
      <c r="C8655" s="241"/>
      <c r="D8655" s="279"/>
      <c r="E8655" s="241"/>
      <c r="F8655" s="259" t="s">
        <v>8336</v>
      </c>
      <c r="G8655" s="33"/>
      <c r="H8655" s="222"/>
      <c r="I8655" s="259" t="s">
        <v>8337</v>
      </c>
      <c r="J8655" s="222"/>
      <c r="K8655" s="3"/>
      <c r="L8655" s="3"/>
      <c r="M8655" s="3"/>
      <c r="N8655" s="228"/>
      <c r="O8655" s="229"/>
      <c r="P8655" s="230"/>
      <c r="Q8655" s="230"/>
      <c r="R8655" s="230"/>
      <c r="S8655" s="231"/>
      <c r="T8655" s="231"/>
      <c r="U8655" s="229"/>
      <c r="V8655" s="232"/>
      <c r="W8655" s="229"/>
      <c r="X8655" s="229"/>
      <c r="Y8655" s="229"/>
      <c r="Z8655" s="233"/>
      <c r="AA8655" s="229"/>
      <c r="AB8655" s="234"/>
      <c r="AC8655" s="234"/>
      <c r="AD8655" s="234"/>
      <c r="AE8655" s="234"/>
      <c r="AF8655" s="234"/>
      <c r="AG8655" s="234"/>
      <c r="AH8655" s="234"/>
      <c r="AI8655" s="229"/>
      <c r="AJ8655" s="273"/>
      <c r="AK8655" s="229"/>
      <c r="AL8655" s="229"/>
      <c r="AM8655" s="229"/>
      <c r="AN8655" s="229"/>
      <c r="AO8655" s="229"/>
      <c r="AP8655" s="229"/>
      <c r="AQ8655" s="229"/>
      <c r="AR8655" s="229"/>
      <c r="AS8655" s="229"/>
      <c r="AT8655" s="229"/>
      <c r="AU8655" s="229"/>
      <c r="AV8655" s="229"/>
      <c r="AW8655" s="229"/>
      <c r="AX8655" s="229"/>
      <c r="AY8655" s="229"/>
      <c r="AZ8655" s="229"/>
    </row>
    <row r="8656" ht="24.75" customHeight="1">
      <c r="A8656" s="229"/>
      <c r="B8656" s="225" t="s">
        <v>2168</v>
      </c>
      <c r="C8656" s="3"/>
      <c r="D8656" s="222"/>
      <c r="E8656" s="229"/>
      <c r="F8656" s="3"/>
      <c r="G8656" s="222"/>
      <c r="H8656" s="222"/>
      <c r="I8656" s="3"/>
      <c r="J8656" s="222"/>
      <c r="K8656" s="173"/>
      <c r="L8656" s="3"/>
      <c r="M8656" s="3"/>
      <c r="N8656" s="228"/>
      <c r="O8656" s="229"/>
      <c r="P8656" s="230"/>
      <c r="Q8656" s="230"/>
      <c r="R8656" s="230"/>
      <c r="S8656" s="231"/>
      <c r="T8656" s="231"/>
      <c r="U8656" s="229"/>
      <c r="V8656" s="232"/>
      <c r="W8656" s="229"/>
      <c r="X8656" s="229"/>
      <c r="Y8656" s="229"/>
      <c r="Z8656" s="233"/>
      <c r="AA8656" s="229"/>
      <c r="AB8656" s="234"/>
      <c r="AC8656" s="234"/>
      <c r="AD8656" s="234"/>
      <c r="AE8656" s="234"/>
      <c r="AF8656" s="234"/>
      <c r="AG8656" s="234"/>
      <c r="AH8656" s="234"/>
      <c r="AI8656" s="229"/>
      <c r="AJ8656" s="281" t="s">
        <v>8342</v>
      </c>
      <c r="AK8656" s="229"/>
      <c r="AL8656" s="229"/>
      <c r="AM8656" s="229"/>
      <c r="AN8656" s="229"/>
      <c r="AO8656" s="229"/>
      <c r="AP8656" s="229"/>
      <c r="AQ8656" s="229"/>
      <c r="AR8656" s="229"/>
      <c r="AS8656" s="229"/>
      <c r="AT8656" s="229"/>
      <c r="AU8656" s="229"/>
      <c r="AV8656" s="229"/>
      <c r="AW8656" s="229"/>
      <c r="AX8656" s="229"/>
      <c r="AY8656" s="229"/>
      <c r="AZ8656" s="229"/>
    </row>
    <row r="8657" ht="15.0" customHeight="1">
      <c r="A8657" s="229"/>
      <c r="B8657" s="239" t="s">
        <v>8560</v>
      </c>
      <c r="C8657" s="241"/>
      <c r="D8657" s="279"/>
      <c r="E8657" s="241"/>
      <c r="F8657" s="259" t="s">
        <v>8336</v>
      </c>
      <c r="G8657" s="33"/>
      <c r="H8657" s="222"/>
      <c r="I8657" s="259" t="s">
        <v>8337</v>
      </c>
      <c r="J8657" s="222"/>
      <c r="K8657" s="3"/>
      <c r="L8657" s="3"/>
      <c r="M8657" s="3"/>
      <c r="N8657" s="228"/>
      <c r="O8657" s="229"/>
      <c r="P8657" s="230"/>
      <c r="Q8657" s="230"/>
      <c r="R8657" s="230"/>
      <c r="S8657" s="231"/>
      <c r="T8657" s="231"/>
      <c r="U8657" s="229"/>
      <c r="V8657" s="232"/>
      <c r="W8657" s="229"/>
      <c r="X8657" s="229"/>
      <c r="Y8657" s="229"/>
      <c r="Z8657" s="233"/>
      <c r="AA8657" s="229"/>
      <c r="AB8657" s="234"/>
      <c r="AC8657" s="234"/>
      <c r="AD8657" s="234"/>
      <c r="AE8657" s="234"/>
      <c r="AF8657" s="234"/>
      <c r="AG8657" s="234"/>
      <c r="AH8657" s="234"/>
      <c r="AI8657" s="229"/>
      <c r="AJ8657" s="273" t="s">
        <v>8396</v>
      </c>
      <c r="AK8657" s="229"/>
      <c r="AL8657" s="229"/>
      <c r="AM8657" s="229"/>
      <c r="AN8657" s="229"/>
      <c r="AO8657" s="229"/>
      <c r="AP8657" s="229"/>
      <c r="AQ8657" s="229"/>
      <c r="AR8657" s="229"/>
      <c r="AS8657" s="229"/>
      <c r="AT8657" s="229"/>
      <c r="AU8657" s="229"/>
      <c r="AV8657" s="229"/>
      <c r="AW8657" s="229"/>
      <c r="AX8657" s="229"/>
      <c r="AY8657" s="229"/>
      <c r="AZ8657" s="229"/>
    </row>
    <row r="8658" ht="24.75" customHeight="1">
      <c r="A8658" s="229"/>
      <c r="B8658" s="225" t="s">
        <v>2166</v>
      </c>
      <c r="C8658" s="3"/>
      <c r="D8658" s="222"/>
      <c r="E8658" s="229"/>
      <c r="F8658" s="3"/>
      <c r="G8658" s="222"/>
      <c r="H8658" s="222"/>
      <c r="I8658" s="3"/>
      <c r="J8658" s="222"/>
      <c r="K8658" s="173"/>
      <c r="L8658" s="3"/>
      <c r="M8658" s="3"/>
      <c r="N8658" s="228"/>
      <c r="O8658" s="229"/>
      <c r="P8658" s="230"/>
      <c r="Q8658" s="230"/>
      <c r="R8658" s="230"/>
      <c r="S8658" s="231"/>
      <c r="T8658" s="231"/>
      <c r="U8658" s="229"/>
      <c r="V8658" s="232"/>
      <c r="W8658" s="229"/>
      <c r="X8658" s="229"/>
      <c r="Y8658" s="229"/>
      <c r="Z8658" s="233"/>
      <c r="AA8658" s="229"/>
      <c r="AB8658" s="234"/>
      <c r="AC8658" s="234"/>
      <c r="AD8658" s="234"/>
      <c r="AE8658" s="234"/>
      <c r="AF8658" s="234"/>
      <c r="AG8658" s="234"/>
      <c r="AH8658" s="234"/>
      <c r="AI8658" s="229"/>
      <c r="AJ8658" s="281" t="s">
        <v>8342</v>
      </c>
      <c r="AK8658" s="229"/>
      <c r="AL8658" s="229"/>
      <c r="AM8658" s="229"/>
      <c r="AN8658" s="229"/>
      <c r="AO8658" s="229"/>
      <c r="AP8658" s="229"/>
      <c r="AQ8658" s="229"/>
      <c r="AR8658" s="229"/>
      <c r="AS8658" s="229"/>
      <c r="AT8658" s="229"/>
      <c r="AU8658" s="229"/>
      <c r="AV8658" s="229"/>
      <c r="AW8658" s="229"/>
      <c r="AX8658" s="229"/>
      <c r="AY8658" s="229"/>
      <c r="AZ8658" s="229"/>
    </row>
    <row r="8659" ht="15.0" customHeight="1">
      <c r="A8659" s="229"/>
      <c r="B8659" s="239" t="s">
        <v>8561</v>
      </c>
      <c r="C8659" s="241"/>
      <c r="D8659" s="279"/>
      <c r="E8659" s="241"/>
      <c r="F8659" s="259" t="s">
        <v>8336</v>
      </c>
      <c r="G8659" s="33"/>
      <c r="H8659" s="222"/>
      <c r="I8659" s="259" t="s">
        <v>8337</v>
      </c>
      <c r="J8659" s="222"/>
      <c r="K8659" s="3"/>
      <c r="L8659" s="3"/>
      <c r="M8659" s="3"/>
      <c r="N8659" s="228"/>
      <c r="O8659" s="229"/>
      <c r="P8659" s="230"/>
      <c r="Q8659" s="230"/>
      <c r="R8659" s="230"/>
      <c r="S8659" s="231"/>
      <c r="T8659" s="231"/>
      <c r="U8659" s="229"/>
      <c r="V8659" s="232"/>
      <c r="W8659" s="229"/>
      <c r="X8659" s="229"/>
      <c r="Y8659" s="229"/>
      <c r="Z8659" s="233"/>
      <c r="AA8659" s="229"/>
      <c r="AB8659" s="234"/>
      <c r="AC8659" s="234"/>
      <c r="AD8659" s="234"/>
      <c r="AE8659" s="234"/>
      <c r="AF8659" s="234"/>
      <c r="AG8659" s="234"/>
      <c r="AH8659" s="234"/>
      <c r="AI8659" s="229"/>
      <c r="AJ8659" s="273" t="s">
        <v>8344</v>
      </c>
      <c r="AK8659" s="229"/>
      <c r="AL8659" s="229"/>
      <c r="AM8659" s="229"/>
      <c r="AN8659" s="229"/>
      <c r="AO8659" s="229"/>
      <c r="AP8659" s="229"/>
      <c r="AQ8659" s="229"/>
      <c r="AR8659" s="229"/>
      <c r="AS8659" s="229"/>
      <c r="AT8659" s="229"/>
      <c r="AU8659" s="229"/>
      <c r="AV8659" s="229"/>
      <c r="AW8659" s="229"/>
      <c r="AX8659" s="229"/>
      <c r="AY8659" s="229"/>
      <c r="AZ8659" s="229"/>
    </row>
    <row r="8660" ht="24.75" customHeight="1">
      <c r="A8660" s="229"/>
      <c r="B8660" s="225" t="s">
        <v>2170</v>
      </c>
      <c r="C8660" s="3"/>
      <c r="D8660" s="222"/>
      <c r="E8660" s="229"/>
      <c r="F8660" s="3"/>
      <c r="G8660" s="222"/>
      <c r="H8660" s="222"/>
      <c r="I8660" s="3"/>
      <c r="J8660" s="222"/>
      <c r="K8660" s="173"/>
      <c r="L8660" s="3"/>
      <c r="M8660" s="3"/>
      <c r="N8660" s="228"/>
      <c r="O8660" s="229"/>
      <c r="P8660" s="230"/>
      <c r="Q8660" s="230"/>
      <c r="R8660" s="230"/>
      <c r="S8660" s="231"/>
      <c r="T8660" s="231"/>
      <c r="U8660" s="229"/>
      <c r="V8660" s="232"/>
      <c r="W8660" s="229"/>
      <c r="X8660" s="229"/>
      <c r="Y8660" s="229"/>
      <c r="Z8660" s="233"/>
      <c r="AA8660" s="229"/>
      <c r="AB8660" s="234"/>
      <c r="AC8660" s="234"/>
      <c r="AD8660" s="234"/>
      <c r="AE8660" s="234"/>
      <c r="AF8660" s="234"/>
      <c r="AG8660" s="234"/>
      <c r="AH8660" s="234"/>
      <c r="AI8660" s="229"/>
      <c r="AJ8660" s="281" t="s">
        <v>8342</v>
      </c>
      <c r="AK8660" s="229"/>
      <c r="AL8660" s="229"/>
      <c r="AM8660" s="229"/>
      <c r="AN8660" s="229"/>
      <c r="AO8660" s="229"/>
      <c r="AP8660" s="229"/>
      <c r="AQ8660" s="229"/>
      <c r="AR8660" s="229"/>
      <c r="AS8660" s="229"/>
      <c r="AT8660" s="229"/>
      <c r="AU8660" s="229"/>
      <c r="AV8660" s="229"/>
      <c r="AW8660" s="229"/>
      <c r="AX8660" s="229"/>
      <c r="AY8660" s="229"/>
      <c r="AZ8660" s="229"/>
    </row>
    <row r="8661" ht="15.0" customHeight="1">
      <c r="A8661" s="229"/>
      <c r="B8661" s="272" t="s">
        <v>8562</v>
      </c>
      <c r="C8661" s="257"/>
      <c r="D8661" s="274"/>
      <c r="E8661" s="257"/>
      <c r="F8661" s="259" t="s">
        <v>8336</v>
      </c>
      <c r="G8661" s="33"/>
      <c r="H8661" s="222"/>
      <c r="I8661" s="259" t="s">
        <v>8337</v>
      </c>
      <c r="J8661" s="222"/>
      <c r="K8661" s="3"/>
      <c r="L8661" s="3"/>
      <c r="M8661" s="3"/>
      <c r="N8661" s="228"/>
      <c r="O8661" s="229"/>
      <c r="P8661" s="230"/>
      <c r="Q8661" s="230"/>
      <c r="R8661" s="230"/>
      <c r="S8661" s="231"/>
      <c r="T8661" s="231"/>
      <c r="U8661" s="229"/>
      <c r="V8661" s="232"/>
      <c r="W8661" s="229"/>
      <c r="X8661" s="229"/>
      <c r="Y8661" s="229"/>
      <c r="Z8661" s="233"/>
      <c r="AA8661" s="229"/>
      <c r="AB8661" s="234"/>
      <c r="AC8661" s="234"/>
      <c r="AD8661" s="234"/>
      <c r="AE8661" s="234"/>
      <c r="AF8661" s="234"/>
      <c r="AG8661" s="234"/>
      <c r="AH8661" s="234"/>
      <c r="AI8661" s="229"/>
      <c r="AJ8661" s="273" t="s">
        <v>8563</v>
      </c>
      <c r="AK8661" s="229"/>
      <c r="AL8661" s="229"/>
      <c r="AM8661" s="229"/>
      <c r="AN8661" s="229"/>
      <c r="AO8661" s="229"/>
      <c r="AP8661" s="229"/>
      <c r="AQ8661" s="229"/>
      <c r="AR8661" s="229"/>
      <c r="AS8661" s="229"/>
      <c r="AT8661" s="229"/>
      <c r="AU8661" s="229"/>
      <c r="AV8661" s="229"/>
      <c r="AW8661" s="229"/>
      <c r="AX8661" s="229"/>
      <c r="AY8661" s="229"/>
      <c r="AZ8661" s="229"/>
    </row>
    <row r="8662" ht="15.0" customHeight="1">
      <c r="A8662" s="229"/>
      <c r="B8662" s="266" t="s">
        <v>8564</v>
      </c>
      <c r="C8662" s="269"/>
      <c r="D8662" s="275"/>
      <c r="E8662" s="269"/>
      <c r="F8662" s="259" t="s">
        <v>8336</v>
      </c>
      <c r="G8662" s="33"/>
      <c r="H8662" s="222"/>
      <c r="I8662" s="259" t="s">
        <v>8337</v>
      </c>
      <c r="J8662" s="222"/>
      <c r="K8662" s="3"/>
      <c r="L8662" s="3"/>
      <c r="M8662" s="3"/>
      <c r="N8662" s="228"/>
      <c r="O8662" s="229"/>
      <c r="P8662" s="230"/>
      <c r="Q8662" s="230"/>
      <c r="R8662" s="230"/>
      <c r="S8662" s="231"/>
      <c r="T8662" s="231"/>
      <c r="U8662" s="229"/>
      <c r="V8662" s="232"/>
      <c r="W8662" s="229"/>
      <c r="X8662" s="229"/>
      <c r="Y8662" s="229"/>
      <c r="Z8662" s="233"/>
      <c r="AA8662" s="229"/>
      <c r="AB8662" s="234"/>
      <c r="AC8662" s="234"/>
      <c r="AD8662" s="234"/>
      <c r="AE8662" s="234"/>
      <c r="AF8662" s="234"/>
      <c r="AG8662" s="234"/>
      <c r="AH8662" s="234"/>
      <c r="AI8662" s="229"/>
      <c r="AJ8662" s="273" t="s">
        <v>8565</v>
      </c>
      <c r="AK8662" s="229"/>
      <c r="AL8662" s="229"/>
      <c r="AM8662" s="229"/>
      <c r="AN8662" s="229"/>
      <c r="AO8662" s="229"/>
      <c r="AP8662" s="229"/>
      <c r="AQ8662" s="229"/>
      <c r="AR8662" s="229"/>
      <c r="AS8662" s="229"/>
      <c r="AT8662" s="229"/>
      <c r="AU8662" s="229"/>
      <c r="AV8662" s="229"/>
      <c r="AW8662" s="229"/>
      <c r="AX8662" s="229"/>
      <c r="AY8662" s="229"/>
      <c r="AZ8662" s="229"/>
    </row>
    <row r="8663" ht="24.75" customHeight="1">
      <c r="A8663" s="229"/>
      <c r="B8663" s="225" t="s">
        <v>2172</v>
      </c>
      <c r="C8663" s="3"/>
      <c r="D8663" s="222"/>
      <c r="E8663" s="229"/>
      <c r="F8663" s="3"/>
      <c r="G8663" s="222"/>
      <c r="H8663" s="222"/>
      <c r="I8663" s="3"/>
      <c r="J8663" s="222"/>
      <c r="K8663" s="173"/>
      <c r="L8663" s="3"/>
      <c r="M8663" s="3"/>
      <c r="N8663" s="228"/>
      <c r="O8663" s="229"/>
      <c r="P8663" s="230"/>
      <c r="Q8663" s="230"/>
      <c r="R8663" s="230"/>
      <c r="S8663" s="231"/>
      <c r="T8663" s="231"/>
      <c r="U8663" s="229"/>
      <c r="V8663" s="232"/>
      <c r="W8663" s="229"/>
      <c r="X8663" s="229"/>
      <c r="Y8663" s="229"/>
      <c r="Z8663" s="233"/>
      <c r="AA8663" s="229"/>
      <c r="AB8663" s="234"/>
      <c r="AC8663" s="234"/>
      <c r="AD8663" s="234"/>
      <c r="AE8663" s="234"/>
      <c r="AF8663" s="234"/>
      <c r="AG8663" s="234"/>
      <c r="AH8663" s="234"/>
      <c r="AI8663" s="229"/>
      <c r="AJ8663" s="281" t="s">
        <v>8342</v>
      </c>
      <c r="AK8663" s="229"/>
      <c r="AL8663" s="229"/>
      <c r="AM8663" s="229"/>
      <c r="AN8663" s="229"/>
      <c r="AO8663" s="229"/>
      <c r="AP8663" s="229"/>
      <c r="AQ8663" s="229"/>
      <c r="AR8663" s="229"/>
      <c r="AS8663" s="229"/>
      <c r="AT8663" s="229"/>
      <c r="AU8663" s="229"/>
      <c r="AV8663" s="229"/>
      <c r="AW8663" s="229"/>
      <c r="AX8663" s="229"/>
      <c r="AY8663" s="229"/>
      <c r="AZ8663" s="229"/>
    </row>
    <row r="8664" ht="15.0" customHeight="1">
      <c r="A8664" s="229"/>
      <c r="B8664" s="272" t="s">
        <v>8566</v>
      </c>
      <c r="C8664" s="257"/>
      <c r="D8664" s="274"/>
      <c r="E8664" s="257"/>
      <c r="F8664" s="259" t="s">
        <v>8336</v>
      </c>
      <c r="G8664" s="33"/>
      <c r="H8664" s="222"/>
      <c r="I8664" s="259" t="s">
        <v>8337</v>
      </c>
      <c r="J8664" s="222"/>
      <c r="K8664" s="3"/>
      <c r="L8664" s="3"/>
      <c r="M8664" s="3"/>
      <c r="N8664" s="228"/>
      <c r="O8664" s="229"/>
      <c r="P8664" s="230"/>
      <c r="Q8664" s="230"/>
      <c r="R8664" s="230"/>
      <c r="S8664" s="231"/>
      <c r="T8664" s="231"/>
      <c r="U8664" s="229"/>
      <c r="V8664" s="232"/>
      <c r="W8664" s="229"/>
      <c r="X8664" s="229"/>
      <c r="Y8664" s="229"/>
      <c r="Z8664" s="233"/>
      <c r="AA8664" s="229"/>
      <c r="AB8664" s="234"/>
      <c r="AC8664" s="234"/>
      <c r="AD8664" s="234"/>
      <c r="AE8664" s="234"/>
      <c r="AF8664" s="234"/>
      <c r="AG8664" s="234"/>
      <c r="AH8664" s="234"/>
      <c r="AI8664" s="229"/>
      <c r="AJ8664" s="273" t="s">
        <v>8567</v>
      </c>
      <c r="AK8664" s="229"/>
      <c r="AL8664" s="229"/>
      <c r="AM8664" s="229"/>
      <c r="AN8664" s="229"/>
      <c r="AO8664" s="229"/>
      <c r="AP8664" s="229"/>
      <c r="AQ8664" s="229"/>
      <c r="AR8664" s="229"/>
      <c r="AS8664" s="229"/>
      <c r="AT8664" s="229"/>
      <c r="AU8664" s="229"/>
      <c r="AV8664" s="229"/>
      <c r="AW8664" s="229"/>
      <c r="AX8664" s="229"/>
      <c r="AY8664" s="229"/>
      <c r="AZ8664" s="229"/>
    </row>
    <row r="8665" ht="15.0" customHeight="1">
      <c r="A8665" s="229"/>
      <c r="B8665" s="266" t="s">
        <v>8568</v>
      </c>
      <c r="C8665" s="269"/>
      <c r="D8665" s="275"/>
      <c r="E8665" s="269"/>
      <c r="F8665" s="259" t="s">
        <v>8336</v>
      </c>
      <c r="G8665" s="33"/>
      <c r="H8665" s="222"/>
      <c r="I8665" s="259" t="s">
        <v>8337</v>
      </c>
      <c r="J8665" s="222"/>
      <c r="K8665" s="3"/>
      <c r="L8665" s="3"/>
      <c r="M8665" s="3"/>
      <c r="N8665" s="228"/>
      <c r="O8665" s="229"/>
      <c r="P8665" s="230"/>
      <c r="Q8665" s="230"/>
      <c r="R8665" s="230"/>
      <c r="S8665" s="231"/>
      <c r="T8665" s="231"/>
      <c r="U8665" s="229"/>
      <c r="V8665" s="232"/>
      <c r="W8665" s="229"/>
      <c r="X8665" s="229"/>
      <c r="Y8665" s="229"/>
      <c r="Z8665" s="233"/>
      <c r="AA8665" s="229"/>
      <c r="AB8665" s="234"/>
      <c r="AC8665" s="234"/>
      <c r="AD8665" s="234"/>
      <c r="AE8665" s="234"/>
      <c r="AF8665" s="234"/>
      <c r="AG8665" s="234"/>
      <c r="AH8665" s="234"/>
      <c r="AI8665" s="229"/>
      <c r="AJ8665" s="273" t="s">
        <v>8569</v>
      </c>
      <c r="AK8665" s="229"/>
      <c r="AL8665" s="229"/>
      <c r="AM8665" s="229"/>
      <c r="AN8665" s="229"/>
      <c r="AO8665" s="229"/>
      <c r="AP8665" s="229"/>
      <c r="AQ8665" s="229"/>
      <c r="AR8665" s="229"/>
      <c r="AS8665" s="229"/>
      <c r="AT8665" s="229"/>
      <c r="AU8665" s="229"/>
      <c r="AV8665" s="229"/>
      <c r="AW8665" s="229"/>
      <c r="AX8665" s="229"/>
      <c r="AY8665" s="229"/>
      <c r="AZ8665" s="229"/>
    </row>
    <row r="8666" ht="24.75" customHeight="1">
      <c r="A8666" s="229"/>
      <c r="B8666" s="225" t="s">
        <v>8570</v>
      </c>
      <c r="C8666" s="3"/>
      <c r="D8666" s="222"/>
      <c r="E8666" s="229"/>
      <c r="F8666" s="3"/>
      <c r="G8666" s="222"/>
      <c r="H8666" s="222"/>
      <c r="I8666" s="3"/>
      <c r="J8666" s="222"/>
      <c r="K8666" s="173"/>
      <c r="L8666" s="3"/>
      <c r="M8666" s="3"/>
      <c r="N8666" s="228"/>
      <c r="O8666" s="229"/>
      <c r="P8666" s="230"/>
      <c r="Q8666" s="230"/>
      <c r="R8666" s="230"/>
      <c r="S8666" s="231"/>
      <c r="T8666" s="231"/>
      <c r="U8666" s="229"/>
      <c r="V8666" s="232"/>
      <c r="W8666" s="229"/>
      <c r="X8666" s="229"/>
      <c r="Y8666" s="229"/>
      <c r="Z8666" s="233"/>
      <c r="AA8666" s="229"/>
      <c r="AB8666" s="234"/>
      <c r="AC8666" s="234"/>
      <c r="AD8666" s="234"/>
      <c r="AE8666" s="234"/>
      <c r="AF8666" s="234"/>
      <c r="AG8666" s="234"/>
      <c r="AH8666" s="234"/>
      <c r="AI8666" s="229"/>
      <c r="AJ8666" s="273"/>
      <c r="AK8666" s="229"/>
      <c r="AL8666" s="229"/>
      <c r="AM8666" s="229"/>
      <c r="AN8666" s="229"/>
      <c r="AO8666" s="229"/>
      <c r="AP8666" s="229"/>
      <c r="AQ8666" s="229"/>
      <c r="AR8666" s="229"/>
      <c r="AS8666" s="229"/>
      <c r="AT8666" s="229"/>
      <c r="AU8666" s="229"/>
      <c r="AV8666" s="229"/>
      <c r="AW8666" s="229"/>
      <c r="AX8666" s="229"/>
      <c r="AY8666" s="229"/>
      <c r="AZ8666" s="229"/>
    </row>
    <row r="8667" ht="15.0" customHeight="1">
      <c r="A8667" s="229"/>
      <c r="B8667" s="272" t="s">
        <v>8571</v>
      </c>
      <c r="C8667" s="257"/>
      <c r="D8667" s="274"/>
      <c r="E8667" s="257"/>
      <c r="F8667" s="259" t="s">
        <v>8336</v>
      </c>
      <c r="G8667" s="33"/>
      <c r="H8667" s="222"/>
      <c r="I8667" s="259" t="s">
        <v>8337</v>
      </c>
      <c r="J8667" s="222"/>
      <c r="K8667" s="3"/>
      <c r="L8667" s="3"/>
      <c r="M8667" s="3"/>
      <c r="N8667" s="228"/>
      <c r="O8667" s="229"/>
      <c r="P8667" s="230"/>
      <c r="Q8667" s="230"/>
      <c r="R8667" s="230"/>
      <c r="S8667" s="231"/>
      <c r="T8667" s="231"/>
      <c r="U8667" s="229"/>
      <c r="V8667" s="232"/>
      <c r="W8667" s="229"/>
      <c r="X8667" s="229"/>
      <c r="Y8667" s="229"/>
      <c r="Z8667" s="233"/>
      <c r="AA8667" s="229"/>
      <c r="AB8667" s="234"/>
      <c r="AC8667" s="234"/>
      <c r="AD8667" s="234"/>
      <c r="AE8667" s="234"/>
      <c r="AF8667" s="234"/>
      <c r="AG8667" s="234"/>
      <c r="AH8667" s="234"/>
      <c r="AI8667" s="229"/>
      <c r="AJ8667" s="273"/>
      <c r="AK8667" s="229"/>
      <c r="AL8667" s="229"/>
      <c r="AM8667" s="229"/>
      <c r="AN8667" s="229"/>
      <c r="AO8667" s="229"/>
      <c r="AP8667" s="229"/>
      <c r="AQ8667" s="229"/>
      <c r="AR8667" s="229"/>
      <c r="AS8667" s="229"/>
      <c r="AT8667" s="229"/>
      <c r="AU8667" s="229"/>
      <c r="AV8667" s="229"/>
      <c r="AW8667" s="229"/>
      <c r="AX8667" s="229"/>
      <c r="AY8667" s="229"/>
      <c r="AZ8667" s="229"/>
    </row>
    <row r="8668" ht="15.0" customHeight="1">
      <c r="A8668" s="229"/>
      <c r="B8668" s="262" t="s">
        <v>8572</v>
      </c>
      <c r="C8668" s="33"/>
      <c r="D8668" s="6"/>
      <c r="E8668" s="33"/>
      <c r="F8668" s="259" t="s">
        <v>8336</v>
      </c>
      <c r="G8668" s="33"/>
      <c r="H8668" s="222"/>
      <c r="I8668" s="259" t="s">
        <v>8337</v>
      </c>
      <c r="J8668" s="222"/>
      <c r="K8668" s="3"/>
      <c r="L8668" s="3"/>
      <c r="M8668" s="3"/>
      <c r="N8668" s="228"/>
      <c r="O8668" s="229"/>
      <c r="P8668" s="230"/>
      <c r="Q8668" s="230"/>
      <c r="R8668" s="230"/>
      <c r="S8668" s="231"/>
      <c r="T8668" s="231"/>
      <c r="U8668" s="229"/>
      <c r="V8668" s="232"/>
      <c r="W8668" s="229"/>
      <c r="X8668" s="229"/>
      <c r="Y8668" s="229"/>
      <c r="Z8668" s="233"/>
      <c r="AA8668" s="229"/>
      <c r="AB8668" s="234"/>
      <c r="AC8668" s="234"/>
      <c r="AD8668" s="234"/>
      <c r="AE8668" s="234"/>
      <c r="AF8668" s="234"/>
      <c r="AG8668" s="234"/>
      <c r="AH8668" s="234"/>
      <c r="AI8668" s="229"/>
      <c r="AJ8668" s="273"/>
      <c r="AK8668" s="229"/>
      <c r="AL8668" s="229"/>
      <c r="AM8668" s="229"/>
      <c r="AN8668" s="229"/>
      <c r="AO8668" s="229"/>
      <c r="AP8668" s="229"/>
      <c r="AQ8668" s="229"/>
      <c r="AR8668" s="229"/>
      <c r="AS8668" s="229"/>
      <c r="AT8668" s="229"/>
      <c r="AU8668" s="229"/>
      <c r="AV8668" s="229"/>
      <c r="AW8668" s="229"/>
      <c r="AX8668" s="229"/>
      <c r="AY8668" s="229"/>
      <c r="AZ8668" s="229"/>
    </row>
    <row r="8669" ht="15.0" customHeight="1">
      <c r="A8669" s="229"/>
      <c r="B8669" s="262" t="s">
        <v>8573</v>
      </c>
      <c r="C8669" s="33"/>
      <c r="D8669" s="6"/>
      <c r="E8669" s="33"/>
      <c r="F8669" s="259" t="s">
        <v>8336</v>
      </c>
      <c r="G8669" s="33"/>
      <c r="H8669" s="222"/>
      <c r="I8669" s="259" t="s">
        <v>8337</v>
      </c>
      <c r="J8669" s="222"/>
      <c r="K8669" s="3"/>
      <c r="L8669" s="3"/>
      <c r="M8669" s="3"/>
      <c r="N8669" s="228"/>
      <c r="O8669" s="229"/>
      <c r="P8669" s="230"/>
      <c r="Q8669" s="230"/>
      <c r="R8669" s="230"/>
      <c r="S8669" s="231"/>
      <c r="T8669" s="231"/>
      <c r="U8669" s="229"/>
      <c r="V8669" s="232"/>
      <c r="W8669" s="229"/>
      <c r="X8669" s="229"/>
      <c r="Y8669" s="229"/>
      <c r="Z8669" s="233"/>
      <c r="AA8669" s="229"/>
      <c r="AB8669" s="234"/>
      <c r="AC8669" s="234"/>
      <c r="AD8669" s="234"/>
      <c r="AE8669" s="234"/>
      <c r="AF8669" s="234"/>
      <c r="AG8669" s="234"/>
      <c r="AH8669" s="234"/>
      <c r="AI8669" s="229"/>
      <c r="AJ8669" s="273"/>
      <c r="AK8669" s="229"/>
      <c r="AL8669" s="229"/>
      <c r="AM8669" s="229"/>
      <c r="AN8669" s="229"/>
      <c r="AO8669" s="229"/>
      <c r="AP8669" s="229"/>
      <c r="AQ8669" s="229"/>
      <c r="AR8669" s="229"/>
      <c r="AS8669" s="229"/>
      <c r="AT8669" s="229"/>
      <c r="AU8669" s="229"/>
      <c r="AV8669" s="229"/>
      <c r="AW8669" s="229"/>
      <c r="AX8669" s="229"/>
      <c r="AY8669" s="229"/>
      <c r="AZ8669" s="229"/>
    </row>
    <row r="8670" ht="15.0" customHeight="1">
      <c r="A8670" s="229"/>
      <c r="B8670" s="260" t="s">
        <v>8526</v>
      </c>
      <c r="C8670" s="33"/>
      <c r="D8670" s="6"/>
      <c r="E8670" s="33"/>
      <c r="F8670" s="280" t="s">
        <v>8371</v>
      </c>
      <c r="G8670" s="33"/>
      <c r="H8670" s="222"/>
      <c r="I8670" s="259" t="s">
        <v>8337</v>
      </c>
      <c r="J8670" s="222"/>
      <c r="K8670" s="3"/>
      <c r="L8670" s="3"/>
      <c r="M8670" s="3"/>
      <c r="N8670" s="228"/>
      <c r="O8670" s="229"/>
      <c r="P8670" s="230"/>
      <c r="Q8670" s="230"/>
      <c r="R8670" s="230"/>
      <c r="S8670" s="231"/>
      <c r="T8670" s="231"/>
      <c r="U8670" s="229"/>
      <c r="V8670" s="232"/>
      <c r="W8670" s="229"/>
      <c r="X8670" s="229"/>
      <c r="Y8670" s="229"/>
      <c r="Z8670" s="233"/>
      <c r="AA8670" s="229"/>
      <c r="AB8670" s="234"/>
      <c r="AC8670" s="234"/>
      <c r="AD8670" s="234"/>
      <c r="AE8670" s="234"/>
      <c r="AF8670" s="234"/>
      <c r="AG8670" s="234"/>
      <c r="AH8670" s="234"/>
      <c r="AI8670" s="229"/>
      <c r="AJ8670" s="273"/>
      <c r="AK8670" s="229"/>
      <c r="AL8670" s="229"/>
      <c r="AM8670" s="229"/>
      <c r="AN8670" s="229"/>
      <c r="AO8670" s="229"/>
      <c r="AP8670" s="229"/>
      <c r="AQ8670" s="229"/>
      <c r="AR8670" s="229"/>
      <c r="AS8670" s="229"/>
      <c r="AT8670" s="229"/>
      <c r="AU8670" s="229"/>
      <c r="AV8670" s="229"/>
      <c r="AW8670" s="229"/>
      <c r="AX8670" s="229"/>
      <c r="AY8670" s="229"/>
      <c r="AZ8670" s="229"/>
    </row>
    <row r="8671" ht="15.0" customHeight="1">
      <c r="A8671" s="229"/>
      <c r="B8671" s="260" t="s">
        <v>8527</v>
      </c>
      <c r="C8671" s="33"/>
      <c r="D8671" s="6"/>
      <c r="E8671" s="33"/>
      <c r="F8671" s="280" t="s">
        <v>8371</v>
      </c>
      <c r="G8671" s="33"/>
      <c r="H8671" s="222"/>
      <c r="I8671" s="259" t="s">
        <v>8337</v>
      </c>
      <c r="J8671" s="222"/>
      <c r="K8671" s="3"/>
      <c r="L8671" s="3"/>
      <c r="M8671" s="3"/>
      <c r="N8671" s="228"/>
      <c r="O8671" s="229"/>
      <c r="P8671" s="230"/>
      <c r="Q8671" s="230"/>
      <c r="R8671" s="230"/>
      <c r="S8671" s="231"/>
      <c r="T8671" s="231"/>
      <c r="U8671" s="229"/>
      <c r="V8671" s="232"/>
      <c r="W8671" s="229"/>
      <c r="X8671" s="229"/>
      <c r="Y8671" s="229"/>
      <c r="Z8671" s="233"/>
      <c r="AA8671" s="229"/>
      <c r="AB8671" s="234"/>
      <c r="AC8671" s="234"/>
      <c r="AD8671" s="234"/>
      <c r="AE8671" s="234"/>
      <c r="AF8671" s="234"/>
      <c r="AG8671" s="234"/>
      <c r="AH8671" s="234"/>
      <c r="AI8671" s="229"/>
      <c r="AJ8671" s="273"/>
      <c r="AK8671" s="229"/>
      <c r="AL8671" s="229"/>
      <c r="AM8671" s="229"/>
      <c r="AN8671" s="229"/>
      <c r="AO8671" s="229"/>
      <c r="AP8671" s="229"/>
      <c r="AQ8671" s="229"/>
      <c r="AR8671" s="229"/>
      <c r="AS8671" s="229"/>
      <c r="AT8671" s="229"/>
      <c r="AU8671" s="229"/>
      <c r="AV8671" s="229"/>
      <c r="AW8671" s="229"/>
      <c r="AX8671" s="229"/>
      <c r="AY8671" s="229"/>
      <c r="AZ8671" s="229"/>
    </row>
    <row r="8672" ht="15.0" customHeight="1">
      <c r="A8672" s="229"/>
      <c r="B8672" s="266" t="s">
        <v>8574</v>
      </c>
      <c r="C8672" s="269"/>
      <c r="D8672" s="275"/>
      <c r="E8672" s="269"/>
      <c r="F8672" s="259" t="s">
        <v>8336</v>
      </c>
      <c r="G8672" s="33"/>
      <c r="H8672" s="222"/>
      <c r="I8672" s="259" t="s">
        <v>8337</v>
      </c>
      <c r="J8672" s="222"/>
      <c r="K8672" s="3"/>
      <c r="L8672" s="3"/>
      <c r="M8672" s="3"/>
      <c r="N8672" s="228"/>
      <c r="O8672" s="229"/>
      <c r="P8672" s="230"/>
      <c r="Q8672" s="230"/>
      <c r="R8672" s="230"/>
      <c r="S8672" s="231"/>
      <c r="T8672" s="231"/>
      <c r="U8672" s="229"/>
      <c r="V8672" s="232"/>
      <c r="W8672" s="229"/>
      <c r="X8672" s="229"/>
      <c r="Y8672" s="229"/>
      <c r="Z8672" s="233"/>
      <c r="AA8672" s="229"/>
      <c r="AB8672" s="234"/>
      <c r="AC8672" s="234"/>
      <c r="AD8672" s="234"/>
      <c r="AE8672" s="234"/>
      <c r="AF8672" s="234"/>
      <c r="AG8672" s="234"/>
      <c r="AH8672" s="234"/>
      <c r="AI8672" s="229"/>
      <c r="AJ8672" s="273" t="s">
        <v>8410</v>
      </c>
      <c r="AK8672" s="229"/>
      <c r="AL8672" s="229"/>
      <c r="AM8672" s="229"/>
      <c r="AN8672" s="229"/>
      <c r="AO8672" s="229"/>
      <c r="AP8672" s="229"/>
      <c r="AQ8672" s="229"/>
      <c r="AR8672" s="229"/>
      <c r="AS8672" s="229"/>
      <c r="AT8672" s="229"/>
      <c r="AU8672" s="229"/>
      <c r="AV8672" s="229"/>
      <c r="AW8672" s="229"/>
      <c r="AX8672" s="229"/>
      <c r="AY8672" s="229"/>
      <c r="AZ8672" s="229"/>
    </row>
    <row r="8673" ht="24.75" customHeight="1">
      <c r="A8673" s="229"/>
      <c r="B8673" s="225" t="s">
        <v>2174</v>
      </c>
      <c r="C8673" s="3"/>
      <c r="D8673" s="222"/>
      <c r="E8673" s="229"/>
      <c r="F8673" s="3"/>
      <c r="G8673" s="222"/>
      <c r="H8673" s="222"/>
      <c r="I8673" s="3"/>
      <c r="J8673" s="222"/>
      <c r="K8673" s="173"/>
      <c r="L8673" s="3"/>
      <c r="M8673" s="3"/>
      <c r="N8673" s="228"/>
      <c r="O8673" s="229"/>
      <c r="P8673" s="230"/>
      <c r="Q8673" s="230"/>
      <c r="R8673" s="230"/>
      <c r="S8673" s="231"/>
      <c r="T8673" s="231"/>
      <c r="U8673" s="229"/>
      <c r="V8673" s="232"/>
      <c r="W8673" s="229"/>
      <c r="X8673" s="229"/>
      <c r="Y8673" s="229"/>
      <c r="Z8673" s="233"/>
      <c r="AA8673" s="229"/>
      <c r="AB8673" s="234"/>
      <c r="AC8673" s="234"/>
      <c r="AD8673" s="234"/>
      <c r="AE8673" s="234"/>
      <c r="AF8673" s="234"/>
      <c r="AG8673" s="234"/>
      <c r="AH8673" s="234"/>
      <c r="AI8673" s="229"/>
      <c r="AJ8673" s="281" t="s">
        <v>8342</v>
      </c>
      <c r="AK8673" s="229"/>
      <c r="AL8673" s="229"/>
      <c r="AM8673" s="229"/>
      <c r="AN8673" s="229"/>
      <c r="AO8673" s="229"/>
      <c r="AP8673" s="229"/>
      <c r="AQ8673" s="229"/>
      <c r="AR8673" s="229"/>
      <c r="AS8673" s="229"/>
      <c r="AT8673" s="229"/>
      <c r="AU8673" s="229"/>
      <c r="AV8673" s="229"/>
      <c r="AW8673" s="229"/>
      <c r="AX8673" s="229"/>
      <c r="AY8673" s="229"/>
      <c r="AZ8673" s="229"/>
    </row>
    <row r="8674" ht="15.0" customHeight="1">
      <c r="A8674" s="229"/>
      <c r="B8674" s="272" t="s">
        <v>8575</v>
      </c>
      <c r="C8674" s="257"/>
      <c r="D8674" s="274"/>
      <c r="E8674" s="257"/>
      <c r="F8674" s="259" t="s">
        <v>8336</v>
      </c>
      <c r="G8674" s="33"/>
      <c r="H8674" s="33"/>
      <c r="I8674" s="259" t="s">
        <v>8337</v>
      </c>
      <c r="J8674" s="222"/>
      <c r="K8674" s="3"/>
      <c r="L8674" s="3"/>
      <c r="M8674" s="3"/>
      <c r="N8674" s="228"/>
      <c r="O8674" s="229"/>
      <c r="P8674" s="230"/>
      <c r="Q8674" s="230"/>
      <c r="R8674" s="230"/>
      <c r="S8674" s="231"/>
      <c r="T8674" s="231"/>
      <c r="U8674" s="229"/>
      <c r="V8674" s="232"/>
      <c r="W8674" s="229"/>
      <c r="X8674" s="229"/>
      <c r="Y8674" s="229"/>
      <c r="Z8674" s="233"/>
      <c r="AA8674" s="229"/>
      <c r="AB8674" s="234"/>
      <c r="AC8674" s="234"/>
      <c r="AD8674" s="234"/>
      <c r="AE8674" s="234"/>
      <c r="AF8674" s="234"/>
      <c r="AG8674" s="234"/>
      <c r="AH8674" s="234"/>
      <c r="AI8674" s="229"/>
      <c r="AJ8674" s="273" t="s">
        <v>8576</v>
      </c>
      <c r="AK8674" s="229"/>
      <c r="AL8674" s="229"/>
      <c r="AM8674" s="229"/>
      <c r="AN8674" s="229"/>
      <c r="AO8674" s="229"/>
      <c r="AP8674" s="229"/>
      <c r="AQ8674" s="229"/>
      <c r="AR8674" s="229"/>
      <c r="AS8674" s="229"/>
      <c r="AT8674" s="229"/>
      <c r="AU8674" s="229"/>
      <c r="AV8674" s="229"/>
      <c r="AW8674" s="229"/>
      <c r="AX8674" s="229"/>
      <c r="AY8674" s="229"/>
      <c r="AZ8674" s="229"/>
    </row>
    <row r="8675" ht="15.0" customHeight="1">
      <c r="A8675" s="229"/>
      <c r="B8675" s="262" t="s">
        <v>8577</v>
      </c>
      <c r="C8675" s="33"/>
      <c r="D8675" s="6"/>
      <c r="E8675" s="33"/>
      <c r="F8675" s="259" t="s">
        <v>8336</v>
      </c>
      <c r="G8675" s="33"/>
      <c r="H8675" s="33"/>
      <c r="I8675" s="259" t="s">
        <v>8337</v>
      </c>
      <c r="J8675" s="222"/>
      <c r="K8675" s="3"/>
      <c r="L8675" s="3"/>
      <c r="M8675" s="3"/>
      <c r="N8675" s="228"/>
      <c r="O8675" s="229"/>
      <c r="P8675" s="230"/>
      <c r="Q8675" s="230"/>
      <c r="R8675" s="230"/>
      <c r="S8675" s="231"/>
      <c r="T8675" s="231"/>
      <c r="U8675" s="229"/>
      <c r="V8675" s="232"/>
      <c r="W8675" s="229"/>
      <c r="X8675" s="229"/>
      <c r="Y8675" s="229"/>
      <c r="Z8675" s="233"/>
      <c r="AA8675" s="229"/>
      <c r="AB8675" s="234"/>
      <c r="AC8675" s="234"/>
      <c r="AD8675" s="234"/>
      <c r="AE8675" s="234"/>
      <c r="AF8675" s="234"/>
      <c r="AG8675" s="234"/>
      <c r="AH8675" s="234"/>
      <c r="AI8675" s="229"/>
      <c r="AJ8675" s="273" t="s">
        <v>8576</v>
      </c>
      <c r="AK8675" s="229"/>
      <c r="AL8675" s="229"/>
      <c r="AM8675" s="229"/>
      <c r="AN8675" s="229"/>
      <c r="AO8675" s="229"/>
      <c r="AP8675" s="229"/>
      <c r="AQ8675" s="229"/>
      <c r="AR8675" s="229"/>
      <c r="AS8675" s="229"/>
      <c r="AT8675" s="229"/>
      <c r="AU8675" s="229"/>
      <c r="AV8675" s="229"/>
      <c r="AW8675" s="229"/>
      <c r="AX8675" s="229"/>
      <c r="AY8675" s="229"/>
      <c r="AZ8675" s="229"/>
    </row>
    <row r="8676" ht="15.0" customHeight="1">
      <c r="A8676" s="229"/>
      <c r="B8676" s="262" t="s">
        <v>8578</v>
      </c>
      <c r="C8676" s="33"/>
      <c r="D8676" s="6"/>
      <c r="E8676" s="33"/>
      <c r="F8676" s="259" t="s">
        <v>8336</v>
      </c>
      <c r="G8676" s="33"/>
      <c r="H8676" s="33"/>
      <c r="I8676" s="259" t="s">
        <v>8337</v>
      </c>
      <c r="J8676" s="222"/>
      <c r="K8676" s="3"/>
      <c r="L8676" s="3"/>
      <c r="M8676" s="3"/>
      <c r="N8676" s="228"/>
      <c r="O8676" s="229"/>
      <c r="P8676" s="230"/>
      <c r="Q8676" s="230"/>
      <c r="R8676" s="230"/>
      <c r="S8676" s="231"/>
      <c r="T8676" s="231"/>
      <c r="U8676" s="229"/>
      <c r="V8676" s="232"/>
      <c r="W8676" s="229"/>
      <c r="X8676" s="229"/>
      <c r="Y8676" s="229"/>
      <c r="Z8676" s="233"/>
      <c r="AA8676" s="229"/>
      <c r="AB8676" s="234"/>
      <c r="AC8676" s="234"/>
      <c r="AD8676" s="234"/>
      <c r="AE8676" s="234"/>
      <c r="AF8676" s="234"/>
      <c r="AG8676" s="234"/>
      <c r="AH8676" s="234"/>
      <c r="AI8676" s="229"/>
      <c r="AJ8676" s="273" t="s">
        <v>8579</v>
      </c>
      <c r="AK8676" s="229"/>
      <c r="AL8676" s="229"/>
      <c r="AM8676" s="229"/>
      <c r="AN8676" s="229"/>
      <c r="AO8676" s="229"/>
      <c r="AP8676" s="229"/>
      <c r="AQ8676" s="229"/>
      <c r="AR8676" s="229"/>
      <c r="AS8676" s="229"/>
      <c r="AT8676" s="229"/>
      <c r="AU8676" s="229"/>
      <c r="AV8676" s="229"/>
      <c r="AW8676" s="229"/>
      <c r="AX8676" s="229"/>
      <c r="AY8676" s="229"/>
      <c r="AZ8676" s="229"/>
    </row>
    <row r="8677" ht="15.0" customHeight="1">
      <c r="A8677" s="229"/>
      <c r="B8677" s="262" t="s">
        <v>8580</v>
      </c>
      <c r="C8677" s="33"/>
      <c r="D8677" s="6"/>
      <c r="E8677" s="33"/>
      <c r="F8677" s="259" t="s">
        <v>8336</v>
      </c>
      <c r="G8677" s="33"/>
      <c r="H8677" s="33"/>
      <c r="I8677" s="259" t="s">
        <v>8337</v>
      </c>
      <c r="J8677" s="222"/>
      <c r="K8677" s="3"/>
      <c r="L8677" s="3"/>
      <c r="M8677" s="3"/>
      <c r="N8677" s="228"/>
      <c r="O8677" s="229"/>
      <c r="P8677" s="230"/>
      <c r="Q8677" s="230"/>
      <c r="R8677" s="230"/>
      <c r="S8677" s="231"/>
      <c r="T8677" s="231"/>
      <c r="U8677" s="229"/>
      <c r="V8677" s="232"/>
      <c r="W8677" s="229"/>
      <c r="X8677" s="229"/>
      <c r="Y8677" s="229"/>
      <c r="Z8677" s="233"/>
      <c r="AA8677" s="229"/>
      <c r="AB8677" s="234"/>
      <c r="AC8677" s="234"/>
      <c r="AD8677" s="234"/>
      <c r="AE8677" s="234"/>
      <c r="AF8677" s="234"/>
      <c r="AG8677" s="234"/>
      <c r="AH8677" s="234"/>
      <c r="AI8677" s="229"/>
      <c r="AJ8677" s="273"/>
      <c r="AK8677" s="229"/>
      <c r="AL8677" s="229"/>
      <c r="AM8677" s="229"/>
      <c r="AN8677" s="229"/>
      <c r="AO8677" s="229"/>
      <c r="AP8677" s="229"/>
      <c r="AQ8677" s="229"/>
      <c r="AR8677" s="229"/>
      <c r="AS8677" s="229"/>
      <c r="AT8677" s="229"/>
      <c r="AU8677" s="229"/>
      <c r="AV8677" s="229"/>
      <c r="AW8677" s="229"/>
      <c r="AX8677" s="229"/>
      <c r="AY8677" s="229"/>
      <c r="AZ8677" s="229"/>
    </row>
    <row r="8678" ht="15.0" customHeight="1">
      <c r="A8678" s="229"/>
      <c r="B8678" s="266" t="s">
        <v>8581</v>
      </c>
      <c r="C8678" s="269"/>
      <c r="D8678" s="275"/>
      <c r="E8678" s="269"/>
      <c r="F8678" s="259" t="s">
        <v>8336</v>
      </c>
      <c r="G8678" s="33"/>
      <c r="H8678" s="33"/>
      <c r="I8678" s="259" t="s">
        <v>8337</v>
      </c>
      <c r="J8678" s="222"/>
      <c r="K8678" s="3"/>
      <c r="L8678" s="3"/>
      <c r="M8678" s="3"/>
      <c r="N8678" s="228"/>
      <c r="O8678" s="229"/>
      <c r="P8678" s="230"/>
      <c r="Q8678" s="230"/>
      <c r="R8678" s="230"/>
      <c r="S8678" s="231"/>
      <c r="T8678" s="231"/>
      <c r="U8678" s="229"/>
      <c r="V8678" s="232"/>
      <c r="W8678" s="229"/>
      <c r="X8678" s="229"/>
      <c r="Y8678" s="229"/>
      <c r="Z8678" s="233"/>
      <c r="AA8678" s="229"/>
      <c r="AB8678" s="234"/>
      <c r="AC8678" s="234"/>
      <c r="AD8678" s="234"/>
      <c r="AE8678" s="234"/>
      <c r="AF8678" s="234"/>
      <c r="AG8678" s="234"/>
      <c r="AH8678" s="234"/>
      <c r="AI8678" s="229"/>
      <c r="AJ8678" s="273"/>
      <c r="AK8678" s="229"/>
      <c r="AL8678" s="229"/>
      <c r="AM8678" s="229"/>
      <c r="AN8678" s="229"/>
      <c r="AO8678" s="229"/>
      <c r="AP8678" s="229"/>
      <c r="AQ8678" s="229"/>
      <c r="AR8678" s="229"/>
      <c r="AS8678" s="229"/>
      <c r="AT8678" s="229"/>
      <c r="AU8678" s="229"/>
      <c r="AV8678" s="229"/>
      <c r="AW8678" s="229"/>
      <c r="AX8678" s="229"/>
      <c r="AY8678" s="229"/>
      <c r="AZ8678" s="229"/>
    </row>
    <row r="8679" ht="24.75" customHeight="1">
      <c r="A8679" s="229"/>
      <c r="B8679" s="225" t="s">
        <v>4246</v>
      </c>
      <c r="C8679" s="3"/>
      <c r="D8679" s="222"/>
      <c r="E8679" s="229"/>
      <c r="F8679" s="3"/>
      <c r="G8679" s="222"/>
      <c r="H8679" s="222"/>
      <c r="I8679" s="3"/>
      <c r="J8679" s="222"/>
      <c r="K8679" s="173"/>
      <c r="L8679" s="3"/>
      <c r="M8679" s="3"/>
      <c r="N8679" s="228"/>
      <c r="O8679" s="229"/>
      <c r="P8679" s="230"/>
      <c r="Q8679" s="230"/>
      <c r="R8679" s="230"/>
      <c r="S8679" s="231"/>
      <c r="T8679" s="231"/>
      <c r="U8679" s="229"/>
      <c r="V8679" s="232"/>
      <c r="W8679" s="229"/>
      <c r="X8679" s="229"/>
      <c r="Y8679" s="229"/>
      <c r="Z8679" s="233"/>
      <c r="AA8679" s="229"/>
      <c r="AB8679" s="234"/>
      <c r="AC8679" s="234"/>
      <c r="AD8679" s="234"/>
      <c r="AE8679" s="234"/>
      <c r="AF8679" s="234"/>
      <c r="AG8679" s="234"/>
      <c r="AH8679" s="234"/>
      <c r="AI8679" s="229"/>
      <c r="AJ8679" s="281"/>
      <c r="AK8679" s="229"/>
      <c r="AL8679" s="229"/>
      <c r="AM8679" s="229"/>
      <c r="AN8679" s="229"/>
      <c r="AO8679" s="229"/>
      <c r="AP8679" s="229"/>
      <c r="AQ8679" s="229"/>
      <c r="AR8679" s="229"/>
      <c r="AS8679" s="229"/>
      <c r="AT8679" s="229"/>
      <c r="AU8679" s="229"/>
      <c r="AV8679" s="229"/>
      <c r="AW8679" s="229"/>
      <c r="AX8679" s="229"/>
      <c r="AY8679" s="229"/>
      <c r="AZ8679" s="229"/>
    </row>
    <row r="8680" ht="15.0" customHeight="1">
      <c r="A8680" s="229"/>
      <c r="B8680" s="239" t="s">
        <v>8582</v>
      </c>
      <c r="C8680" s="241"/>
      <c r="D8680" s="279"/>
      <c r="E8680" s="241"/>
      <c r="F8680" s="259" t="s">
        <v>8336</v>
      </c>
      <c r="G8680" s="33"/>
      <c r="H8680" s="222"/>
      <c r="I8680" s="259" t="s">
        <v>8337</v>
      </c>
      <c r="J8680" s="222"/>
      <c r="K8680" s="3"/>
      <c r="L8680" s="3"/>
      <c r="M8680" s="3"/>
      <c r="N8680" s="228"/>
      <c r="O8680" s="229"/>
      <c r="P8680" s="230"/>
      <c r="Q8680" s="230"/>
      <c r="R8680" s="230"/>
      <c r="S8680" s="231"/>
      <c r="T8680" s="231"/>
      <c r="U8680" s="229"/>
      <c r="V8680" s="232"/>
      <c r="W8680" s="229"/>
      <c r="X8680" s="229"/>
      <c r="Y8680" s="229"/>
      <c r="Z8680" s="233"/>
      <c r="AA8680" s="229"/>
      <c r="AB8680" s="234"/>
      <c r="AC8680" s="234"/>
      <c r="AD8680" s="234"/>
      <c r="AE8680" s="234"/>
      <c r="AF8680" s="234"/>
      <c r="AG8680" s="234"/>
      <c r="AH8680" s="234"/>
      <c r="AI8680" s="229"/>
      <c r="AJ8680" s="273"/>
      <c r="AK8680" s="229"/>
      <c r="AL8680" s="229"/>
      <c r="AM8680" s="229"/>
      <c r="AN8680" s="229"/>
      <c r="AO8680" s="229"/>
      <c r="AP8680" s="229"/>
      <c r="AQ8680" s="229"/>
      <c r="AR8680" s="229"/>
      <c r="AS8680" s="229"/>
      <c r="AT8680" s="229"/>
      <c r="AU8680" s="229"/>
      <c r="AV8680" s="229"/>
      <c r="AW8680" s="229"/>
      <c r="AX8680" s="229"/>
      <c r="AY8680" s="229"/>
      <c r="AZ8680" s="229"/>
    </row>
    <row r="8681" ht="24.75" customHeight="1">
      <c r="A8681" s="229"/>
      <c r="B8681" s="225" t="s">
        <v>8583</v>
      </c>
      <c r="C8681" s="3"/>
      <c r="D8681" s="222"/>
      <c r="E8681" s="229"/>
      <c r="F8681" s="3"/>
      <c r="G8681" s="222"/>
      <c r="H8681" s="222"/>
      <c r="I8681" s="3"/>
      <c r="J8681" s="222"/>
      <c r="K8681" s="173"/>
      <c r="L8681" s="3"/>
      <c r="M8681" s="3"/>
      <c r="N8681" s="228"/>
      <c r="O8681" s="229"/>
      <c r="P8681" s="230"/>
      <c r="Q8681" s="230"/>
      <c r="R8681" s="230"/>
      <c r="S8681" s="231"/>
      <c r="T8681" s="231"/>
      <c r="U8681" s="229"/>
      <c r="V8681" s="232"/>
      <c r="W8681" s="229"/>
      <c r="X8681" s="229"/>
      <c r="Y8681" s="229"/>
      <c r="Z8681" s="233"/>
      <c r="AA8681" s="229"/>
      <c r="AB8681" s="234"/>
      <c r="AC8681" s="234"/>
      <c r="AD8681" s="234"/>
      <c r="AE8681" s="234"/>
      <c r="AF8681" s="234"/>
      <c r="AG8681" s="234"/>
      <c r="AH8681" s="234"/>
      <c r="AI8681" s="229"/>
      <c r="AJ8681" s="281"/>
      <c r="AK8681" s="229"/>
      <c r="AL8681" s="229"/>
      <c r="AM8681" s="229"/>
      <c r="AN8681" s="229"/>
      <c r="AO8681" s="229"/>
      <c r="AP8681" s="229"/>
      <c r="AQ8681" s="229"/>
      <c r="AR8681" s="229"/>
      <c r="AS8681" s="229"/>
      <c r="AT8681" s="229"/>
      <c r="AU8681" s="229"/>
      <c r="AV8681" s="229"/>
      <c r="AW8681" s="229"/>
      <c r="AX8681" s="229"/>
      <c r="AY8681" s="229"/>
      <c r="AZ8681" s="229"/>
    </row>
    <row r="8682" ht="15.0" customHeight="1">
      <c r="A8682" s="229"/>
      <c r="B8682" s="239" t="s">
        <v>8584</v>
      </c>
      <c r="C8682" s="241"/>
      <c r="D8682" s="279"/>
      <c r="E8682" s="241"/>
      <c r="F8682" s="259" t="s">
        <v>8336</v>
      </c>
      <c r="G8682" s="33"/>
      <c r="H8682" s="222"/>
      <c r="I8682" s="259" t="s">
        <v>8337</v>
      </c>
      <c r="J8682" s="222"/>
      <c r="K8682" s="3"/>
      <c r="L8682" s="3"/>
      <c r="M8682" s="3"/>
      <c r="N8682" s="228"/>
      <c r="O8682" s="229"/>
      <c r="P8682" s="230"/>
      <c r="Q8682" s="230"/>
      <c r="R8682" s="230"/>
      <c r="S8682" s="231"/>
      <c r="T8682" s="231"/>
      <c r="U8682" s="229"/>
      <c r="V8682" s="232"/>
      <c r="W8682" s="229"/>
      <c r="X8682" s="229"/>
      <c r="Y8682" s="229"/>
      <c r="Z8682" s="233"/>
      <c r="AA8682" s="229"/>
      <c r="AB8682" s="234"/>
      <c r="AC8682" s="234"/>
      <c r="AD8682" s="234"/>
      <c r="AE8682" s="234"/>
      <c r="AF8682" s="234"/>
      <c r="AG8682" s="234"/>
      <c r="AH8682" s="234"/>
      <c r="AI8682" s="229"/>
      <c r="AJ8682" s="273"/>
      <c r="AK8682" s="229"/>
      <c r="AL8682" s="229"/>
      <c r="AM8682" s="229"/>
      <c r="AN8682" s="229"/>
      <c r="AO8682" s="229"/>
      <c r="AP8682" s="229"/>
      <c r="AQ8682" s="229"/>
      <c r="AR8682" s="229"/>
      <c r="AS8682" s="229"/>
      <c r="AT8682" s="229"/>
      <c r="AU8682" s="229"/>
      <c r="AV8682" s="229"/>
      <c r="AW8682" s="229"/>
      <c r="AX8682" s="229"/>
      <c r="AY8682" s="229"/>
      <c r="AZ8682" s="229"/>
    </row>
    <row r="8683" ht="24.75" customHeight="1">
      <c r="A8683" s="229"/>
      <c r="B8683" s="225" t="s">
        <v>8585</v>
      </c>
      <c r="C8683" s="3"/>
      <c r="D8683" s="222"/>
      <c r="E8683" s="229"/>
      <c r="F8683" s="3"/>
      <c r="G8683" s="222"/>
      <c r="H8683" s="222"/>
      <c r="I8683" s="3"/>
      <c r="J8683" s="222"/>
      <c r="K8683" s="173"/>
      <c r="L8683" s="3"/>
      <c r="M8683" s="3"/>
      <c r="N8683" s="228"/>
      <c r="O8683" s="229"/>
      <c r="P8683" s="230"/>
      <c r="Q8683" s="230"/>
      <c r="R8683" s="230"/>
      <c r="S8683" s="231"/>
      <c r="T8683" s="231"/>
      <c r="U8683" s="229"/>
      <c r="V8683" s="232"/>
      <c r="W8683" s="229"/>
      <c r="X8683" s="229"/>
      <c r="Y8683" s="229"/>
      <c r="Z8683" s="233"/>
      <c r="AA8683" s="229"/>
      <c r="AB8683" s="234"/>
      <c r="AC8683" s="234"/>
      <c r="AD8683" s="234"/>
      <c r="AE8683" s="234"/>
      <c r="AF8683" s="234"/>
      <c r="AG8683" s="234"/>
      <c r="AH8683" s="234"/>
      <c r="AI8683" s="229"/>
      <c r="AJ8683" s="273"/>
      <c r="AK8683" s="229"/>
      <c r="AL8683" s="229"/>
      <c r="AM8683" s="229"/>
      <c r="AN8683" s="229"/>
      <c r="AO8683" s="229"/>
      <c r="AP8683" s="229"/>
      <c r="AQ8683" s="229"/>
      <c r="AR8683" s="229"/>
      <c r="AS8683" s="229"/>
      <c r="AT8683" s="229"/>
      <c r="AU8683" s="229"/>
      <c r="AV8683" s="229"/>
      <c r="AW8683" s="229"/>
      <c r="AX8683" s="229"/>
      <c r="AY8683" s="229"/>
      <c r="AZ8683" s="229"/>
    </row>
    <row r="8684" ht="15.0" customHeight="1">
      <c r="A8684" s="229"/>
      <c r="B8684" s="239" t="s">
        <v>8586</v>
      </c>
      <c r="C8684" s="241"/>
      <c r="D8684" s="279"/>
      <c r="E8684" s="241"/>
      <c r="F8684" s="259" t="s">
        <v>8336</v>
      </c>
      <c r="G8684" s="33"/>
      <c r="H8684" s="222"/>
      <c r="I8684" s="259" t="s">
        <v>8337</v>
      </c>
      <c r="J8684" s="222"/>
      <c r="K8684" s="3"/>
      <c r="L8684" s="3"/>
      <c r="M8684" s="3"/>
      <c r="N8684" s="228"/>
      <c r="O8684" s="229"/>
      <c r="P8684" s="230"/>
      <c r="Q8684" s="230"/>
      <c r="R8684" s="230"/>
      <c r="S8684" s="231"/>
      <c r="T8684" s="231"/>
      <c r="U8684" s="229"/>
      <c r="V8684" s="232"/>
      <c r="W8684" s="229"/>
      <c r="X8684" s="229"/>
      <c r="Y8684" s="229"/>
      <c r="Z8684" s="233"/>
      <c r="AA8684" s="229"/>
      <c r="AB8684" s="234"/>
      <c r="AC8684" s="234"/>
      <c r="AD8684" s="234"/>
      <c r="AE8684" s="234"/>
      <c r="AF8684" s="234"/>
      <c r="AG8684" s="234"/>
      <c r="AH8684" s="234"/>
      <c r="AI8684" s="229"/>
      <c r="AJ8684" s="273"/>
      <c r="AK8684" s="229"/>
      <c r="AL8684" s="229"/>
      <c r="AM8684" s="229"/>
      <c r="AN8684" s="229"/>
      <c r="AO8684" s="229"/>
      <c r="AP8684" s="229"/>
      <c r="AQ8684" s="229"/>
      <c r="AR8684" s="229"/>
      <c r="AS8684" s="229"/>
      <c r="AT8684" s="229"/>
      <c r="AU8684" s="229"/>
      <c r="AV8684" s="229"/>
      <c r="AW8684" s="229"/>
      <c r="AX8684" s="229"/>
      <c r="AY8684" s="229"/>
      <c r="AZ8684" s="229"/>
    </row>
    <row r="8685" ht="24.75" customHeight="1">
      <c r="A8685" s="229"/>
      <c r="B8685" s="225" t="s">
        <v>8587</v>
      </c>
      <c r="C8685" s="3"/>
      <c r="D8685" s="222"/>
      <c r="E8685" s="229"/>
      <c r="F8685" s="3"/>
      <c r="G8685" s="222"/>
      <c r="H8685" s="222"/>
      <c r="I8685" s="3"/>
      <c r="J8685" s="222"/>
      <c r="K8685" s="173"/>
      <c r="L8685" s="3"/>
      <c r="M8685" s="3"/>
      <c r="N8685" s="228"/>
      <c r="O8685" s="229"/>
      <c r="P8685" s="230"/>
      <c r="Q8685" s="230"/>
      <c r="R8685" s="230"/>
      <c r="S8685" s="231"/>
      <c r="T8685" s="231"/>
      <c r="U8685" s="229"/>
      <c r="V8685" s="232"/>
      <c r="W8685" s="229"/>
      <c r="X8685" s="229"/>
      <c r="Y8685" s="229"/>
      <c r="Z8685" s="233"/>
      <c r="AA8685" s="229"/>
      <c r="AB8685" s="234"/>
      <c r="AC8685" s="234"/>
      <c r="AD8685" s="234"/>
      <c r="AE8685" s="234"/>
      <c r="AF8685" s="234"/>
      <c r="AG8685" s="234"/>
      <c r="AH8685" s="234"/>
      <c r="AI8685" s="229"/>
      <c r="AJ8685" s="281" t="s">
        <v>8342</v>
      </c>
      <c r="AK8685" s="229"/>
      <c r="AL8685" s="229"/>
      <c r="AM8685" s="229"/>
      <c r="AN8685" s="229"/>
      <c r="AO8685" s="229"/>
      <c r="AP8685" s="229"/>
      <c r="AQ8685" s="229"/>
      <c r="AR8685" s="229"/>
      <c r="AS8685" s="229"/>
      <c r="AT8685" s="229"/>
      <c r="AU8685" s="229"/>
      <c r="AV8685" s="229"/>
      <c r="AW8685" s="229"/>
      <c r="AX8685" s="229"/>
      <c r="AY8685" s="229"/>
      <c r="AZ8685" s="229"/>
    </row>
    <row r="8686" ht="15.0" customHeight="1">
      <c r="A8686" s="229"/>
      <c r="B8686" s="272" t="s">
        <v>8588</v>
      </c>
      <c r="C8686" s="257"/>
      <c r="D8686" s="274"/>
      <c r="E8686" s="257"/>
      <c r="F8686" s="259" t="s">
        <v>8336</v>
      </c>
      <c r="G8686" s="33"/>
      <c r="H8686" s="222"/>
      <c r="I8686" s="259" t="s">
        <v>8337</v>
      </c>
      <c r="J8686" s="222"/>
      <c r="K8686" s="3"/>
      <c r="L8686" s="3"/>
      <c r="M8686" s="3"/>
      <c r="N8686" s="228"/>
      <c r="O8686" s="229"/>
      <c r="P8686" s="230"/>
      <c r="Q8686" s="230"/>
      <c r="R8686" s="230"/>
      <c r="S8686" s="231"/>
      <c r="T8686" s="231"/>
      <c r="U8686" s="229"/>
      <c r="V8686" s="232"/>
      <c r="W8686" s="229"/>
      <c r="X8686" s="229"/>
      <c r="Y8686" s="229"/>
      <c r="Z8686" s="233"/>
      <c r="AA8686" s="229"/>
      <c r="AB8686" s="234"/>
      <c r="AC8686" s="234"/>
      <c r="AD8686" s="234"/>
      <c r="AE8686" s="234"/>
      <c r="AF8686" s="234"/>
      <c r="AG8686" s="234"/>
      <c r="AH8686" s="234"/>
      <c r="AI8686" s="229"/>
      <c r="AJ8686" s="273" t="s">
        <v>8563</v>
      </c>
      <c r="AK8686" s="229"/>
      <c r="AL8686" s="229"/>
      <c r="AM8686" s="229"/>
      <c r="AN8686" s="229"/>
      <c r="AO8686" s="229"/>
      <c r="AP8686" s="229"/>
      <c r="AQ8686" s="229"/>
      <c r="AR8686" s="229"/>
      <c r="AS8686" s="229"/>
      <c r="AT8686" s="229"/>
      <c r="AU8686" s="229"/>
      <c r="AV8686" s="229"/>
      <c r="AW8686" s="229"/>
      <c r="AX8686" s="229"/>
      <c r="AY8686" s="229"/>
      <c r="AZ8686" s="229"/>
    </row>
    <row r="8687" ht="15.0" customHeight="1">
      <c r="A8687" s="229"/>
      <c r="B8687" s="262" t="s">
        <v>8589</v>
      </c>
      <c r="C8687" s="33"/>
      <c r="D8687" s="6"/>
      <c r="E8687" s="33"/>
      <c r="F8687" s="259" t="s">
        <v>8336</v>
      </c>
      <c r="G8687" s="33"/>
      <c r="H8687" s="222"/>
      <c r="I8687" s="259" t="s">
        <v>8337</v>
      </c>
      <c r="J8687" s="222"/>
      <c r="K8687" s="3"/>
      <c r="L8687" s="3"/>
      <c r="M8687" s="3"/>
      <c r="N8687" s="228"/>
      <c r="O8687" s="229"/>
      <c r="P8687" s="230"/>
      <c r="Q8687" s="230"/>
      <c r="R8687" s="230"/>
      <c r="S8687" s="231"/>
      <c r="T8687" s="231"/>
      <c r="U8687" s="229"/>
      <c r="V8687" s="232"/>
      <c r="W8687" s="229"/>
      <c r="X8687" s="229"/>
      <c r="Y8687" s="229"/>
      <c r="Z8687" s="233"/>
      <c r="AA8687" s="229"/>
      <c r="AB8687" s="234"/>
      <c r="AC8687" s="234"/>
      <c r="AD8687" s="234"/>
      <c r="AE8687" s="234"/>
      <c r="AF8687" s="234"/>
      <c r="AG8687" s="234"/>
      <c r="AH8687" s="234"/>
      <c r="AI8687" s="229"/>
      <c r="AJ8687" s="273" t="s">
        <v>8567</v>
      </c>
      <c r="AK8687" s="229"/>
      <c r="AL8687" s="229"/>
      <c r="AM8687" s="229"/>
      <c r="AN8687" s="229"/>
      <c r="AO8687" s="229"/>
      <c r="AP8687" s="229"/>
      <c r="AQ8687" s="229"/>
      <c r="AR8687" s="229"/>
      <c r="AS8687" s="229"/>
      <c r="AT8687" s="229"/>
      <c r="AU8687" s="229"/>
      <c r="AV8687" s="229"/>
      <c r="AW8687" s="229"/>
      <c r="AX8687" s="229"/>
      <c r="AY8687" s="229"/>
      <c r="AZ8687" s="229"/>
    </row>
    <row r="8688" ht="15.0" customHeight="1">
      <c r="A8688" s="229"/>
      <c r="B8688" s="262" t="s">
        <v>8590</v>
      </c>
      <c r="C8688" s="33"/>
      <c r="D8688" s="6"/>
      <c r="E8688" s="33"/>
      <c r="F8688" s="259" t="s">
        <v>8336</v>
      </c>
      <c r="G8688" s="33"/>
      <c r="H8688" s="222"/>
      <c r="I8688" s="259" t="s">
        <v>8337</v>
      </c>
      <c r="J8688" s="222"/>
      <c r="K8688" s="3"/>
      <c r="L8688" s="3"/>
      <c r="M8688" s="3"/>
      <c r="N8688" s="228"/>
      <c r="O8688" s="229"/>
      <c r="P8688" s="230"/>
      <c r="Q8688" s="230"/>
      <c r="R8688" s="230"/>
      <c r="S8688" s="231"/>
      <c r="T8688" s="231"/>
      <c r="U8688" s="229"/>
      <c r="V8688" s="232"/>
      <c r="W8688" s="229"/>
      <c r="X8688" s="229"/>
      <c r="Y8688" s="229"/>
      <c r="Z8688" s="233"/>
      <c r="AA8688" s="229"/>
      <c r="AB8688" s="234"/>
      <c r="AC8688" s="234"/>
      <c r="AD8688" s="234"/>
      <c r="AE8688" s="234"/>
      <c r="AF8688" s="234"/>
      <c r="AG8688" s="234"/>
      <c r="AH8688" s="234"/>
      <c r="AI8688" s="229"/>
      <c r="AJ8688" s="273" t="s">
        <v>8569</v>
      </c>
      <c r="AK8688" s="229"/>
      <c r="AL8688" s="229"/>
      <c r="AM8688" s="229"/>
      <c r="AN8688" s="229"/>
      <c r="AO8688" s="229"/>
      <c r="AP8688" s="229"/>
      <c r="AQ8688" s="229"/>
      <c r="AR8688" s="229"/>
      <c r="AS8688" s="229"/>
      <c r="AT8688" s="229"/>
      <c r="AU8688" s="229"/>
      <c r="AV8688" s="229"/>
      <c r="AW8688" s="229"/>
      <c r="AX8688" s="229"/>
      <c r="AY8688" s="229"/>
      <c r="AZ8688" s="229"/>
    </row>
    <row r="8689" ht="15.0" customHeight="1">
      <c r="A8689" s="229"/>
      <c r="B8689" s="262" t="s">
        <v>8591</v>
      </c>
      <c r="C8689" s="33"/>
      <c r="D8689" s="6"/>
      <c r="E8689" s="33"/>
      <c r="F8689" s="259" t="s">
        <v>8336</v>
      </c>
      <c r="G8689" s="33"/>
      <c r="H8689" s="222"/>
      <c r="I8689" s="259" t="s">
        <v>8337</v>
      </c>
      <c r="J8689" s="222"/>
      <c r="K8689" s="3"/>
      <c r="L8689" s="3"/>
      <c r="M8689" s="3"/>
      <c r="N8689" s="228"/>
      <c r="O8689" s="229"/>
      <c r="P8689" s="230"/>
      <c r="Q8689" s="230"/>
      <c r="R8689" s="230"/>
      <c r="S8689" s="231"/>
      <c r="T8689" s="231"/>
      <c r="U8689" s="229"/>
      <c r="V8689" s="232"/>
      <c r="W8689" s="229"/>
      <c r="X8689" s="229"/>
      <c r="Y8689" s="229"/>
      <c r="Z8689" s="233"/>
      <c r="AA8689" s="229"/>
      <c r="AB8689" s="234"/>
      <c r="AC8689" s="234"/>
      <c r="AD8689" s="234"/>
      <c r="AE8689" s="234"/>
      <c r="AF8689" s="234"/>
      <c r="AG8689" s="234"/>
      <c r="AH8689" s="234"/>
      <c r="AI8689" s="229"/>
      <c r="AJ8689" s="273" t="s">
        <v>8567</v>
      </c>
      <c r="AK8689" s="229"/>
      <c r="AL8689" s="229"/>
      <c r="AM8689" s="229"/>
      <c r="AN8689" s="229"/>
      <c r="AO8689" s="229"/>
      <c r="AP8689" s="229"/>
      <c r="AQ8689" s="229"/>
      <c r="AR8689" s="229"/>
      <c r="AS8689" s="229"/>
      <c r="AT8689" s="229"/>
      <c r="AU8689" s="229"/>
      <c r="AV8689" s="229"/>
      <c r="AW8689" s="229"/>
      <c r="AX8689" s="229"/>
      <c r="AY8689" s="229"/>
      <c r="AZ8689" s="229"/>
    </row>
    <row r="8690" ht="15.0" customHeight="1">
      <c r="A8690" s="245"/>
      <c r="B8690" s="262" t="s">
        <v>8592</v>
      </c>
      <c r="C8690" s="33"/>
      <c r="D8690" s="6"/>
      <c r="E8690" s="33"/>
      <c r="F8690" s="259" t="s">
        <v>8336</v>
      </c>
      <c r="G8690" s="33"/>
      <c r="H8690" s="222"/>
      <c r="I8690" s="259" t="s">
        <v>8337</v>
      </c>
      <c r="J8690" s="222"/>
      <c r="K8690" s="3"/>
      <c r="L8690" s="222"/>
      <c r="M8690" s="222"/>
      <c r="N8690" s="244"/>
      <c r="O8690" s="245"/>
      <c r="P8690" s="246"/>
      <c r="Q8690" s="246"/>
      <c r="R8690" s="246"/>
      <c r="S8690" s="247"/>
      <c r="T8690" s="247"/>
      <c r="U8690" s="245"/>
      <c r="V8690" s="248"/>
      <c r="W8690" s="245"/>
      <c r="X8690" s="245"/>
      <c r="Y8690" s="245"/>
      <c r="Z8690" s="249"/>
      <c r="AA8690" s="245"/>
      <c r="AB8690" s="250"/>
      <c r="AC8690" s="250"/>
      <c r="AD8690" s="250"/>
      <c r="AE8690" s="250"/>
      <c r="AF8690" s="250"/>
      <c r="AG8690" s="250"/>
      <c r="AH8690" s="250"/>
      <c r="AI8690" s="245"/>
      <c r="AJ8690" s="273"/>
      <c r="AK8690" s="245"/>
      <c r="AL8690" s="245"/>
      <c r="AM8690" s="245"/>
      <c r="AN8690" s="245"/>
      <c r="AO8690" s="245"/>
      <c r="AP8690" s="245"/>
      <c r="AQ8690" s="245"/>
      <c r="AR8690" s="245"/>
      <c r="AS8690" s="245"/>
      <c r="AT8690" s="245"/>
      <c r="AU8690" s="245"/>
      <c r="AV8690" s="245"/>
      <c r="AW8690" s="245"/>
      <c r="AX8690" s="245"/>
      <c r="AY8690" s="245"/>
      <c r="AZ8690" s="245"/>
    </row>
    <row r="8691" ht="15.0" customHeight="1">
      <c r="A8691" s="229"/>
      <c r="B8691" s="266" t="s">
        <v>8593</v>
      </c>
      <c r="C8691" s="269"/>
      <c r="D8691" s="275"/>
      <c r="E8691" s="269"/>
      <c r="F8691" s="259" t="s">
        <v>8336</v>
      </c>
      <c r="G8691" s="33"/>
      <c r="H8691" s="222"/>
      <c r="I8691" s="259" t="s">
        <v>8337</v>
      </c>
      <c r="J8691" s="222"/>
      <c r="K8691" s="3"/>
      <c r="L8691" s="3"/>
      <c r="M8691" s="3"/>
      <c r="N8691" s="228"/>
      <c r="O8691" s="229"/>
      <c r="P8691" s="230"/>
      <c r="Q8691" s="230"/>
      <c r="R8691" s="230"/>
      <c r="S8691" s="231"/>
      <c r="T8691" s="231"/>
      <c r="U8691" s="229"/>
      <c r="V8691" s="232"/>
      <c r="W8691" s="229"/>
      <c r="X8691" s="229"/>
      <c r="Y8691" s="229"/>
      <c r="Z8691" s="233"/>
      <c r="AA8691" s="229"/>
      <c r="AB8691" s="234"/>
      <c r="AC8691" s="234"/>
      <c r="AD8691" s="234"/>
      <c r="AE8691" s="234"/>
      <c r="AF8691" s="234"/>
      <c r="AG8691" s="234"/>
      <c r="AH8691" s="234"/>
      <c r="AI8691" s="229"/>
      <c r="AJ8691" s="273" t="s">
        <v>8565</v>
      </c>
      <c r="AK8691" s="229"/>
      <c r="AL8691" s="229"/>
      <c r="AM8691" s="229"/>
      <c r="AN8691" s="229"/>
      <c r="AO8691" s="229"/>
      <c r="AP8691" s="229"/>
      <c r="AQ8691" s="229"/>
      <c r="AR8691" s="229"/>
      <c r="AS8691" s="229"/>
      <c r="AT8691" s="229"/>
      <c r="AU8691" s="229"/>
      <c r="AV8691" s="229"/>
      <c r="AW8691" s="229"/>
      <c r="AX8691" s="229"/>
      <c r="AY8691" s="229"/>
      <c r="AZ8691" s="229"/>
    </row>
    <row r="8692" ht="24.75" customHeight="1">
      <c r="A8692" s="229"/>
      <c r="B8692" s="225" t="s">
        <v>8594</v>
      </c>
      <c r="C8692" s="3"/>
      <c r="D8692" s="222"/>
      <c r="E8692" s="229"/>
      <c r="F8692" s="3"/>
      <c r="G8692" s="222"/>
      <c r="H8692" s="222"/>
      <c r="I8692" s="3"/>
      <c r="J8692" s="222"/>
      <c r="K8692" s="173"/>
      <c r="L8692" s="3"/>
      <c r="M8692" s="3"/>
      <c r="N8692" s="228"/>
      <c r="O8692" s="229"/>
      <c r="P8692" s="230"/>
      <c r="Q8692" s="230"/>
      <c r="R8692" s="230"/>
      <c r="S8692" s="231"/>
      <c r="T8692" s="231"/>
      <c r="U8692" s="229"/>
      <c r="V8692" s="232"/>
      <c r="W8692" s="229"/>
      <c r="X8692" s="229"/>
      <c r="Y8692" s="229"/>
      <c r="Z8692" s="233"/>
      <c r="AA8692" s="229"/>
      <c r="AB8692" s="234"/>
      <c r="AC8692" s="234"/>
      <c r="AD8692" s="234"/>
      <c r="AE8692" s="234"/>
      <c r="AF8692" s="234"/>
      <c r="AG8692" s="234"/>
      <c r="AH8692" s="234"/>
      <c r="AI8692" s="229"/>
      <c r="AJ8692" s="273"/>
      <c r="AK8692" s="229"/>
      <c r="AL8692" s="229"/>
      <c r="AM8692" s="229"/>
      <c r="AN8692" s="229"/>
      <c r="AO8692" s="229"/>
      <c r="AP8692" s="229"/>
      <c r="AQ8692" s="229"/>
      <c r="AR8692" s="229"/>
      <c r="AS8692" s="229"/>
      <c r="AT8692" s="229"/>
      <c r="AU8692" s="229"/>
      <c r="AV8692" s="229"/>
      <c r="AW8692" s="229"/>
      <c r="AX8692" s="229"/>
      <c r="AY8692" s="229"/>
      <c r="AZ8692" s="229"/>
    </row>
    <row r="8693" ht="15.0" customHeight="1">
      <c r="A8693" s="229"/>
      <c r="B8693" s="239" t="s">
        <v>8530</v>
      </c>
      <c r="C8693" s="285"/>
      <c r="D8693" s="286"/>
      <c r="E8693" s="285"/>
      <c r="F8693" s="280" t="s">
        <v>8371</v>
      </c>
      <c r="G8693" s="263"/>
      <c r="H8693" s="222"/>
      <c r="I8693" s="259" t="s">
        <v>8337</v>
      </c>
      <c r="J8693" s="222"/>
      <c r="K8693" s="3"/>
      <c r="L8693" s="3"/>
      <c r="M8693" s="3"/>
      <c r="N8693" s="228"/>
      <c r="O8693" s="229"/>
      <c r="P8693" s="230"/>
      <c r="Q8693" s="230"/>
      <c r="R8693" s="230"/>
      <c r="S8693" s="231"/>
      <c r="T8693" s="231"/>
      <c r="U8693" s="229"/>
      <c r="V8693" s="232"/>
      <c r="W8693" s="229"/>
      <c r="X8693" s="229"/>
      <c r="Y8693" s="229"/>
      <c r="Z8693" s="233"/>
      <c r="AA8693" s="229"/>
      <c r="AB8693" s="234"/>
      <c r="AC8693" s="234"/>
      <c r="AD8693" s="234"/>
      <c r="AE8693" s="234"/>
      <c r="AF8693" s="234"/>
      <c r="AG8693" s="234"/>
      <c r="AH8693" s="234"/>
      <c r="AI8693" s="229"/>
      <c r="AJ8693" s="273"/>
      <c r="AK8693" s="229"/>
      <c r="AL8693" s="229"/>
      <c r="AM8693" s="229"/>
      <c r="AN8693" s="229"/>
      <c r="AO8693" s="229"/>
      <c r="AP8693" s="229"/>
      <c r="AQ8693" s="229"/>
      <c r="AR8693" s="229"/>
      <c r="AS8693" s="229"/>
      <c r="AT8693" s="229"/>
      <c r="AU8693" s="229"/>
      <c r="AV8693" s="229"/>
      <c r="AW8693" s="229"/>
      <c r="AX8693" s="229"/>
      <c r="AY8693" s="229"/>
      <c r="AZ8693" s="229"/>
    </row>
    <row r="8694" ht="24.75" customHeight="1">
      <c r="A8694" s="229"/>
      <c r="B8694" s="225" t="s">
        <v>8595</v>
      </c>
      <c r="C8694" s="3"/>
      <c r="D8694" s="222"/>
      <c r="E8694" s="229"/>
      <c r="F8694" s="3"/>
      <c r="G8694" s="222"/>
      <c r="H8694" s="222"/>
      <c r="I8694" s="3"/>
      <c r="J8694" s="222"/>
      <c r="K8694" s="173"/>
      <c r="L8694" s="3"/>
      <c r="M8694" s="3"/>
      <c r="N8694" s="228"/>
      <c r="O8694" s="229"/>
      <c r="P8694" s="230"/>
      <c r="Q8694" s="230"/>
      <c r="R8694" s="230"/>
      <c r="S8694" s="231"/>
      <c r="T8694" s="231"/>
      <c r="U8694" s="229"/>
      <c r="V8694" s="232"/>
      <c r="W8694" s="229"/>
      <c r="X8694" s="229"/>
      <c r="Y8694" s="229"/>
      <c r="Z8694" s="233"/>
      <c r="AA8694" s="229"/>
      <c r="AB8694" s="234"/>
      <c r="AC8694" s="234"/>
      <c r="AD8694" s="234"/>
      <c r="AE8694" s="234"/>
      <c r="AF8694" s="234"/>
      <c r="AG8694" s="234"/>
      <c r="AH8694" s="234"/>
      <c r="AI8694" s="229"/>
      <c r="AJ8694" s="273"/>
      <c r="AK8694" s="229"/>
      <c r="AL8694" s="229"/>
      <c r="AM8694" s="229"/>
      <c r="AN8694" s="229"/>
      <c r="AO8694" s="229"/>
      <c r="AP8694" s="229"/>
      <c r="AQ8694" s="229"/>
      <c r="AR8694" s="229"/>
      <c r="AS8694" s="229"/>
      <c r="AT8694" s="229"/>
      <c r="AU8694" s="229"/>
      <c r="AV8694" s="229"/>
      <c r="AW8694" s="229"/>
      <c r="AX8694" s="229"/>
      <c r="AY8694" s="229"/>
      <c r="AZ8694" s="229"/>
    </row>
    <row r="8695" ht="15.0" customHeight="1">
      <c r="A8695" s="229"/>
      <c r="B8695" s="256" t="s">
        <v>8595</v>
      </c>
      <c r="C8695" s="257"/>
      <c r="D8695" s="274"/>
      <c r="E8695" s="257"/>
      <c r="F8695" s="276"/>
      <c r="G8695" s="33"/>
      <c r="H8695" s="222"/>
      <c r="I8695" s="259" t="s">
        <v>8337</v>
      </c>
      <c r="J8695" s="222"/>
      <c r="K8695" s="3"/>
      <c r="L8695" s="3"/>
      <c r="M8695" s="3"/>
      <c r="N8695" s="228"/>
      <c r="O8695" s="229"/>
      <c r="P8695" s="230"/>
      <c r="Q8695" s="230"/>
      <c r="R8695" s="230"/>
      <c r="S8695" s="231"/>
      <c r="T8695" s="231"/>
      <c r="U8695" s="229"/>
      <c r="V8695" s="232"/>
      <c r="W8695" s="229"/>
      <c r="X8695" s="229"/>
      <c r="Y8695" s="229"/>
      <c r="Z8695" s="233"/>
      <c r="AA8695" s="229"/>
      <c r="AB8695" s="234"/>
      <c r="AC8695" s="234"/>
      <c r="AD8695" s="234"/>
      <c r="AE8695" s="234"/>
      <c r="AF8695" s="234"/>
      <c r="AG8695" s="234"/>
      <c r="AH8695" s="234"/>
      <c r="AI8695" s="229"/>
      <c r="AJ8695" s="273"/>
      <c r="AK8695" s="229"/>
      <c r="AL8695" s="229"/>
      <c r="AM8695" s="229"/>
      <c r="AN8695" s="229"/>
      <c r="AO8695" s="229"/>
      <c r="AP8695" s="229"/>
      <c r="AQ8695" s="229"/>
      <c r="AR8695" s="229"/>
      <c r="AS8695" s="229"/>
      <c r="AT8695" s="229"/>
      <c r="AU8695" s="229"/>
      <c r="AV8695" s="229"/>
      <c r="AW8695" s="229"/>
      <c r="AX8695" s="229"/>
      <c r="AY8695" s="229"/>
      <c r="AZ8695" s="229"/>
    </row>
    <row r="8696" ht="15.0" customHeight="1">
      <c r="A8696" s="229"/>
      <c r="B8696" s="260" t="s">
        <v>8596</v>
      </c>
      <c r="C8696" s="33"/>
      <c r="D8696" s="6"/>
      <c r="E8696" s="33"/>
      <c r="F8696" s="287"/>
      <c r="G8696" s="33"/>
      <c r="H8696" s="222"/>
      <c r="I8696" s="259" t="s">
        <v>8337</v>
      </c>
      <c r="J8696" s="222"/>
      <c r="K8696" s="3"/>
      <c r="L8696" s="3"/>
      <c r="M8696" s="3"/>
      <c r="N8696" s="228"/>
      <c r="O8696" s="229"/>
      <c r="P8696" s="230"/>
      <c r="Q8696" s="230"/>
      <c r="R8696" s="230"/>
      <c r="S8696" s="231"/>
      <c r="T8696" s="231"/>
      <c r="U8696" s="229"/>
      <c r="V8696" s="232"/>
      <c r="W8696" s="229"/>
      <c r="X8696" s="229"/>
      <c r="Y8696" s="229"/>
      <c r="Z8696" s="233"/>
      <c r="AA8696" s="229"/>
      <c r="AB8696" s="234"/>
      <c r="AC8696" s="234"/>
      <c r="AD8696" s="234"/>
      <c r="AE8696" s="234"/>
      <c r="AF8696" s="234"/>
      <c r="AG8696" s="234"/>
      <c r="AH8696" s="234"/>
      <c r="AI8696" s="229"/>
      <c r="AJ8696" s="273"/>
      <c r="AK8696" s="229"/>
      <c r="AL8696" s="229"/>
      <c r="AM8696" s="229"/>
      <c r="AN8696" s="229"/>
      <c r="AO8696" s="229"/>
      <c r="AP8696" s="229"/>
      <c r="AQ8696" s="229"/>
      <c r="AR8696" s="229"/>
      <c r="AS8696" s="229"/>
      <c r="AT8696" s="229"/>
      <c r="AU8696" s="229"/>
      <c r="AV8696" s="229"/>
      <c r="AW8696" s="229"/>
      <c r="AX8696" s="229"/>
      <c r="AY8696" s="229"/>
      <c r="AZ8696" s="229"/>
    </row>
    <row r="8697" ht="15.0" customHeight="1">
      <c r="A8697" s="229"/>
      <c r="B8697" s="277" t="s">
        <v>8597</v>
      </c>
      <c r="C8697" s="269"/>
      <c r="D8697" s="275"/>
      <c r="E8697" s="269"/>
      <c r="F8697" s="278"/>
      <c r="G8697" s="33"/>
      <c r="H8697" s="222"/>
      <c r="I8697" s="259" t="s">
        <v>8337</v>
      </c>
      <c r="J8697" s="222"/>
      <c r="K8697" s="3"/>
      <c r="L8697" s="3"/>
      <c r="M8697" s="3"/>
      <c r="N8697" s="228"/>
      <c r="O8697" s="229"/>
      <c r="P8697" s="230"/>
      <c r="Q8697" s="230"/>
      <c r="R8697" s="230"/>
      <c r="S8697" s="231"/>
      <c r="T8697" s="231"/>
      <c r="U8697" s="229"/>
      <c r="V8697" s="232"/>
      <c r="W8697" s="229"/>
      <c r="X8697" s="229"/>
      <c r="Y8697" s="229"/>
      <c r="Z8697" s="233"/>
      <c r="AA8697" s="229"/>
      <c r="AB8697" s="234"/>
      <c r="AC8697" s="234"/>
      <c r="AD8697" s="234"/>
      <c r="AE8697" s="234"/>
      <c r="AF8697" s="234"/>
      <c r="AG8697" s="234"/>
      <c r="AH8697" s="234"/>
      <c r="AI8697" s="229"/>
      <c r="AJ8697" s="273"/>
      <c r="AK8697" s="229"/>
      <c r="AL8697" s="229"/>
      <c r="AM8697" s="229"/>
      <c r="AN8697" s="229"/>
      <c r="AO8697" s="229"/>
      <c r="AP8697" s="229"/>
      <c r="AQ8697" s="229"/>
      <c r="AR8697" s="229"/>
      <c r="AS8697" s="229"/>
      <c r="AT8697" s="229"/>
      <c r="AU8697" s="229"/>
      <c r="AV8697" s="229"/>
      <c r="AW8697" s="229"/>
      <c r="AX8697" s="229"/>
      <c r="AY8697" s="229"/>
      <c r="AZ8697" s="229"/>
    </row>
    <row r="8698" ht="24.75" customHeight="1">
      <c r="A8698" s="229"/>
      <c r="B8698" s="225" t="s">
        <v>8598</v>
      </c>
      <c r="C8698" s="3"/>
      <c r="D8698" s="222"/>
      <c r="E8698" s="229"/>
      <c r="F8698" s="3"/>
      <c r="G8698" s="222"/>
      <c r="H8698" s="222"/>
      <c r="I8698" s="3"/>
      <c r="J8698" s="222"/>
      <c r="K8698" s="173"/>
      <c r="L8698" s="3"/>
      <c r="M8698" s="3"/>
      <c r="N8698" s="228"/>
      <c r="O8698" s="229"/>
      <c r="P8698" s="230"/>
      <c r="Q8698" s="230"/>
      <c r="R8698" s="230"/>
      <c r="S8698" s="231"/>
      <c r="T8698" s="231"/>
      <c r="U8698" s="229"/>
      <c r="V8698" s="232"/>
      <c r="W8698" s="229"/>
      <c r="X8698" s="229"/>
      <c r="Y8698" s="229"/>
      <c r="Z8698" s="233"/>
      <c r="AA8698" s="229"/>
      <c r="AB8698" s="234"/>
      <c r="AC8698" s="234"/>
      <c r="AD8698" s="234"/>
      <c r="AE8698" s="234"/>
      <c r="AF8698" s="234"/>
      <c r="AG8698" s="234"/>
      <c r="AH8698" s="234"/>
      <c r="AI8698" s="229"/>
      <c r="AJ8698" s="273"/>
      <c r="AK8698" s="229"/>
      <c r="AL8698" s="229"/>
      <c r="AM8698" s="229"/>
      <c r="AN8698" s="229"/>
      <c r="AO8698" s="229"/>
      <c r="AP8698" s="229"/>
      <c r="AQ8698" s="229"/>
      <c r="AR8698" s="229"/>
      <c r="AS8698" s="229"/>
      <c r="AT8698" s="229"/>
      <c r="AU8698" s="229"/>
      <c r="AV8698" s="229"/>
      <c r="AW8698" s="229"/>
      <c r="AX8698" s="229"/>
      <c r="AY8698" s="229"/>
      <c r="AZ8698" s="229"/>
    </row>
    <row r="8699" ht="15.0" customHeight="1">
      <c r="A8699" s="229"/>
      <c r="B8699" s="256" t="s">
        <v>8599</v>
      </c>
      <c r="C8699" s="257"/>
      <c r="D8699" s="274"/>
      <c r="E8699" s="257"/>
      <c r="F8699" s="276"/>
      <c r="G8699" s="33"/>
      <c r="H8699" s="222"/>
      <c r="I8699" s="259" t="s">
        <v>8337</v>
      </c>
      <c r="J8699" s="222"/>
      <c r="K8699" s="3"/>
      <c r="L8699" s="3"/>
      <c r="M8699" s="3"/>
      <c r="N8699" s="228"/>
      <c r="O8699" s="229"/>
      <c r="P8699" s="230"/>
      <c r="Q8699" s="230"/>
      <c r="R8699" s="230"/>
      <c r="S8699" s="231"/>
      <c r="T8699" s="231"/>
      <c r="U8699" s="229"/>
      <c r="V8699" s="232"/>
      <c r="W8699" s="229"/>
      <c r="X8699" s="229"/>
      <c r="Y8699" s="229"/>
      <c r="Z8699" s="233"/>
      <c r="AA8699" s="229"/>
      <c r="AB8699" s="234"/>
      <c r="AC8699" s="234"/>
      <c r="AD8699" s="234"/>
      <c r="AE8699" s="234"/>
      <c r="AF8699" s="234"/>
      <c r="AG8699" s="234"/>
      <c r="AH8699" s="234"/>
      <c r="AI8699" s="229"/>
      <c r="AJ8699" s="273"/>
      <c r="AK8699" s="229"/>
      <c r="AL8699" s="229"/>
      <c r="AM8699" s="229"/>
      <c r="AN8699" s="229"/>
      <c r="AO8699" s="229"/>
      <c r="AP8699" s="229"/>
      <c r="AQ8699" s="229"/>
      <c r="AR8699" s="229"/>
      <c r="AS8699" s="229"/>
      <c r="AT8699" s="229"/>
      <c r="AU8699" s="229"/>
      <c r="AV8699" s="229"/>
      <c r="AW8699" s="229"/>
      <c r="AX8699" s="229"/>
      <c r="AY8699" s="229"/>
      <c r="AZ8699" s="229"/>
    </row>
    <row r="8700" ht="15.0" customHeight="1">
      <c r="A8700" s="229"/>
      <c r="B8700" s="260" t="s">
        <v>8600</v>
      </c>
      <c r="C8700" s="33"/>
      <c r="D8700" s="6"/>
      <c r="E8700" s="33"/>
      <c r="F8700" s="287"/>
      <c r="G8700" s="33"/>
      <c r="H8700" s="222"/>
      <c r="I8700" s="259" t="s">
        <v>8337</v>
      </c>
      <c r="J8700" s="222"/>
      <c r="K8700" s="3"/>
      <c r="L8700" s="3"/>
      <c r="M8700" s="3"/>
      <c r="N8700" s="228"/>
      <c r="O8700" s="229"/>
      <c r="P8700" s="230"/>
      <c r="Q8700" s="230"/>
      <c r="R8700" s="230"/>
      <c r="S8700" s="231"/>
      <c r="T8700" s="231"/>
      <c r="U8700" s="229"/>
      <c r="V8700" s="232"/>
      <c r="W8700" s="229"/>
      <c r="X8700" s="229"/>
      <c r="Y8700" s="229"/>
      <c r="Z8700" s="233"/>
      <c r="AA8700" s="229"/>
      <c r="AB8700" s="234"/>
      <c r="AC8700" s="234"/>
      <c r="AD8700" s="234"/>
      <c r="AE8700" s="234"/>
      <c r="AF8700" s="234"/>
      <c r="AG8700" s="234"/>
      <c r="AH8700" s="234"/>
      <c r="AI8700" s="229"/>
      <c r="AJ8700" s="273"/>
      <c r="AK8700" s="229"/>
      <c r="AL8700" s="229"/>
      <c r="AM8700" s="229"/>
      <c r="AN8700" s="229"/>
      <c r="AO8700" s="229"/>
      <c r="AP8700" s="229"/>
      <c r="AQ8700" s="229"/>
      <c r="AR8700" s="229"/>
      <c r="AS8700" s="229"/>
      <c r="AT8700" s="229"/>
      <c r="AU8700" s="229"/>
      <c r="AV8700" s="229"/>
      <c r="AW8700" s="229"/>
      <c r="AX8700" s="229"/>
      <c r="AY8700" s="229"/>
      <c r="AZ8700" s="229"/>
    </row>
    <row r="8701" ht="15.0" customHeight="1">
      <c r="A8701" s="229"/>
      <c r="B8701" s="277" t="s">
        <v>8601</v>
      </c>
      <c r="C8701" s="269"/>
      <c r="D8701" s="275"/>
      <c r="E8701" s="269"/>
      <c r="F8701" s="278"/>
      <c r="G8701" s="33"/>
      <c r="H8701" s="222"/>
      <c r="I8701" s="259" t="s">
        <v>8337</v>
      </c>
      <c r="J8701" s="222"/>
      <c r="K8701" s="3"/>
      <c r="L8701" s="3"/>
      <c r="M8701" s="3"/>
      <c r="N8701" s="228"/>
      <c r="O8701" s="229"/>
      <c r="P8701" s="230"/>
      <c r="Q8701" s="230"/>
      <c r="R8701" s="230"/>
      <c r="S8701" s="231"/>
      <c r="T8701" s="231"/>
      <c r="U8701" s="229"/>
      <c r="V8701" s="232"/>
      <c r="W8701" s="229"/>
      <c r="X8701" s="229"/>
      <c r="Y8701" s="229"/>
      <c r="Z8701" s="233"/>
      <c r="AA8701" s="229"/>
      <c r="AB8701" s="234"/>
      <c r="AC8701" s="234"/>
      <c r="AD8701" s="234"/>
      <c r="AE8701" s="234"/>
      <c r="AF8701" s="234"/>
      <c r="AG8701" s="234"/>
      <c r="AH8701" s="234"/>
      <c r="AI8701" s="229"/>
      <c r="AJ8701" s="273"/>
      <c r="AK8701" s="229"/>
      <c r="AL8701" s="229"/>
      <c r="AM8701" s="229"/>
      <c r="AN8701" s="229"/>
      <c r="AO8701" s="229"/>
      <c r="AP8701" s="229"/>
      <c r="AQ8701" s="229"/>
      <c r="AR8701" s="229"/>
      <c r="AS8701" s="229"/>
      <c r="AT8701" s="229"/>
      <c r="AU8701" s="229"/>
      <c r="AV8701" s="229"/>
      <c r="AW8701" s="229"/>
      <c r="AX8701" s="229"/>
      <c r="AY8701" s="229"/>
      <c r="AZ8701" s="229"/>
    </row>
    <row r="8702" ht="24.75" customHeight="1">
      <c r="A8702" s="229"/>
      <c r="B8702" s="225" t="s">
        <v>8602</v>
      </c>
      <c r="C8702" s="3"/>
      <c r="D8702" s="222"/>
      <c r="E8702" s="229"/>
      <c r="F8702" s="3"/>
      <c r="G8702" s="222"/>
      <c r="I8702" s="3"/>
      <c r="J8702" s="222"/>
      <c r="K8702" s="173"/>
      <c r="L8702" s="3"/>
      <c r="M8702" s="3"/>
      <c r="N8702" s="228"/>
      <c r="O8702" s="229"/>
      <c r="P8702" s="230"/>
      <c r="Q8702" s="230"/>
      <c r="R8702" s="230"/>
      <c r="S8702" s="231"/>
      <c r="T8702" s="231"/>
      <c r="U8702" s="229"/>
      <c r="V8702" s="232"/>
      <c r="W8702" s="229"/>
      <c r="X8702" s="229"/>
      <c r="Y8702" s="229"/>
      <c r="Z8702" s="233"/>
      <c r="AA8702" s="229"/>
      <c r="AB8702" s="234"/>
      <c r="AC8702" s="234"/>
      <c r="AD8702" s="234"/>
      <c r="AE8702" s="234"/>
      <c r="AF8702" s="234"/>
      <c r="AG8702" s="234"/>
      <c r="AH8702" s="234"/>
      <c r="AI8702" s="229"/>
      <c r="AJ8702" s="281"/>
      <c r="AK8702" s="229"/>
      <c r="AL8702" s="229"/>
      <c r="AM8702" s="229"/>
      <c r="AN8702" s="229"/>
      <c r="AO8702" s="229"/>
      <c r="AP8702" s="229"/>
      <c r="AQ8702" s="229"/>
      <c r="AR8702" s="229"/>
      <c r="AS8702" s="229"/>
      <c r="AT8702" s="229"/>
      <c r="AU8702" s="229"/>
      <c r="AV8702" s="229"/>
      <c r="AW8702" s="229"/>
      <c r="AX8702" s="229"/>
      <c r="AY8702" s="229"/>
      <c r="AZ8702" s="229"/>
    </row>
    <row r="8703" ht="15.0" customHeight="1">
      <c r="A8703" s="229"/>
      <c r="B8703" s="239" t="s">
        <v>8417</v>
      </c>
      <c r="C8703" s="285"/>
      <c r="D8703" s="286"/>
      <c r="E8703" s="285"/>
      <c r="F8703" s="280" t="s">
        <v>8371</v>
      </c>
      <c r="G8703" s="263"/>
      <c r="I8703" s="243" t="s">
        <v>8372</v>
      </c>
      <c r="J8703" s="222"/>
      <c r="K8703" s="3"/>
      <c r="L8703" s="3"/>
      <c r="M8703" s="3"/>
      <c r="N8703" s="228"/>
      <c r="O8703" s="229"/>
      <c r="P8703" s="230"/>
      <c r="Q8703" s="230"/>
      <c r="R8703" s="230"/>
      <c r="S8703" s="231"/>
      <c r="T8703" s="231"/>
      <c r="U8703" s="229"/>
      <c r="V8703" s="232"/>
      <c r="W8703" s="229"/>
      <c r="X8703" s="229"/>
      <c r="Y8703" s="229"/>
      <c r="Z8703" s="233"/>
      <c r="AA8703" s="229"/>
      <c r="AB8703" s="234"/>
      <c r="AC8703" s="234"/>
      <c r="AD8703" s="234"/>
      <c r="AE8703" s="234"/>
      <c r="AF8703" s="234"/>
      <c r="AG8703" s="234"/>
      <c r="AH8703" s="234"/>
      <c r="AI8703" s="229"/>
      <c r="AJ8703" s="273"/>
      <c r="AK8703" s="229"/>
      <c r="AL8703" s="229"/>
      <c r="AM8703" s="229"/>
      <c r="AN8703" s="229"/>
      <c r="AO8703" s="229"/>
      <c r="AP8703" s="229"/>
      <c r="AQ8703" s="229"/>
      <c r="AR8703" s="229"/>
      <c r="AS8703" s="229"/>
      <c r="AT8703" s="229"/>
      <c r="AU8703" s="229"/>
      <c r="AV8703" s="229"/>
      <c r="AW8703" s="229"/>
      <c r="AX8703" s="229"/>
      <c r="AY8703" s="229"/>
      <c r="AZ8703" s="229"/>
    </row>
    <row r="8704" ht="24.75" customHeight="1">
      <c r="A8704" s="229"/>
      <c r="B8704" s="225" t="s">
        <v>8603</v>
      </c>
      <c r="C8704" s="3"/>
      <c r="D8704" s="222"/>
      <c r="E8704" s="229"/>
      <c r="F8704" s="3"/>
      <c r="G8704" s="222"/>
      <c r="H8704" s="222"/>
      <c r="I8704" s="3"/>
      <c r="J8704" s="222"/>
      <c r="K8704" s="173"/>
      <c r="L8704" s="3"/>
      <c r="M8704" s="3"/>
      <c r="N8704" s="228"/>
      <c r="O8704" s="229"/>
      <c r="P8704" s="230"/>
      <c r="Q8704" s="230"/>
      <c r="R8704" s="230"/>
      <c r="S8704" s="231"/>
      <c r="T8704" s="231"/>
      <c r="U8704" s="229"/>
      <c r="V8704" s="232"/>
      <c r="W8704" s="229"/>
      <c r="X8704" s="229"/>
      <c r="Y8704" s="229"/>
      <c r="Z8704" s="233"/>
      <c r="AA8704" s="229"/>
      <c r="AB8704" s="234"/>
      <c r="AC8704" s="234"/>
      <c r="AD8704" s="234"/>
      <c r="AE8704" s="234"/>
      <c r="AF8704" s="234"/>
      <c r="AG8704" s="234"/>
      <c r="AH8704" s="234"/>
      <c r="AI8704" s="229"/>
      <c r="AJ8704" s="281" t="s">
        <v>8342</v>
      </c>
      <c r="AK8704" s="229"/>
      <c r="AL8704" s="229"/>
      <c r="AM8704" s="229"/>
      <c r="AN8704" s="229"/>
      <c r="AO8704" s="229"/>
      <c r="AP8704" s="229"/>
      <c r="AQ8704" s="229"/>
      <c r="AR8704" s="229"/>
      <c r="AS8704" s="229"/>
      <c r="AT8704" s="229"/>
      <c r="AU8704" s="229"/>
      <c r="AV8704" s="229"/>
      <c r="AW8704" s="229"/>
      <c r="AX8704" s="229"/>
      <c r="AY8704" s="229"/>
      <c r="AZ8704" s="229"/>
    </row>
    <row r="8705" ht="15.0" customHeight="1">
      <c r="A8705" s="229"/>
      <c r="B8705" s="256" t="s">
        <v>8604</v>
      </c>
      <c r="C8705" s="257"/>
      <c r="D8705" s="274"/>
      <c r="E8705" s="257"/>
      <c r="F8705" s="276"/>
      <c r="G8705" s="33"/>
      <c r="H8705" s="222"/>
      <c r="I8705" s="259" t="s">
        <v>8337</v>
      </c>
      <c r="J8705" s="222"/>
      <c r="K8705" s="3"/>
      <c r="L8705" s="3"/>
      <c r="M8705" s="3"/>
      <c r="N8705" s="228"/>
      <c r="O8705" s="229"/>
      <c r="P8705" s="230"/>
      <c r="Q8705" s="230"/>
      <c r="R8705" s="230"/>
      <c r="S8705" s="231"/>
      <c r="T8705" s="231"/>
      <c r="U8705" s="229"/>
      <c r="V8705" s="232"/>
      <c r="W8705" s="229"/>
      <c r="X8705" s="229"/>
      <c r="Y8705" s="229"/>
      <c r="Z8705" s="233"/>
      <c r="AA8705" s="229"/>
      <c r="AB8705" s="234"/>
      <c r="AC8705" s="234"/>
      <c r="AD8705" s="234"/>
      <c r="AE8705" s="234"/>
      <c r="AF8705" s="234"/>
      <c r="AG8705" s="234"/>
      <c r="AH8705" s="234"/>
      <c r="AI8705" s="229"/>
      <c r="AJ8705" s="273" t="s">
        <v>8576</v>
      </c>
      <c r="AK8705" s="229"/>
      <c r="AL8705" s="229"/>
      <c r="AM8705" s="229"/>
      <c r="AN8705" s="229"/>
      <c r="AO8705" s="229"/>
      <c r="AP8705" s="229"/>
      <c r="AQ8705" s="229"/>
      <c r="AR8705" s="229"/>
      <c r="AS8705" s="229"/>
      <c r="AT8705" s="229"/>
      <c r="AU8705" s="229"/>
      <c r="AV8705" s="229"/>
      <c r="AW8705" s="229"/>
      <c r="AX8705" s="229"/>
      <c r="AY8705" s="229"/>
      <c r="AZ8705" s="229"/>
    </row>
    <row r="8706" ht="15.0" customHeight="1">
      <c r="A8706" s="229"/>
      <c r="B8706" s="260" t="s">
        <v>8605</v>
      </c>
      <c r="C8706" s="33"/>
      <c r="D8706" s="6"/>
      <c r="E8706" s="33"/>
      <c r="F8706" s="287"/>
      <c r="G8706" s="33"/>
      <c r="H8706" s="222"/>
      <c r="I8706" s="259" t="s">
        <v>8337</v>
      </c>
      <c r="J8706" s="222"/>
      <c r="K8706" s="3"/>
      <c r="L8706" s="3"/>
      <c r="M8706" s="3"/>
      <c r="N8706" s="228"/>
      <c r="O8706" s="229"/>
      <c r="P8706" s="230"/>
      <c r="Q8706" s="230"/>
      <c r="R8706" s="230"/>
      <c r="S8706" s="231"/>
      <c r="T8706" s="231"/>
      <c r="U8706" s="229"/>
      <c r="V8706" s="232"/>
      <c r="W8706" s="229"/>
      <c r="X8706" s="229"/>
      <c r="Y8706" s="229"/>
      <c r="Z8706" s="233"/>
      <c r="AA8706" s="229"/>
      <c r="AB8706" s="234"/>
      <c r="AC8706" s="234"/>
      <c r="AD8706" s="234"/>
      <c r="AE8706" s="234"/>
      <c r="AF8706" s="234"/>
      <c r="AG8706" s="234"/>
      <c r="AH8706" s="234"/>
      <c r="AI8706" s="229"/>
      <c r="AJ8706" s="273"/>
      <c r="AK8706" s="229"/>
      <c r="AL8706" s="229"/>
      <c r="AM8706" s="229"/>
      <c r="AN8706" s="229"/>
      <c r="AO8706" s="229"/>
      <c r="AP8706" s="229"/>
      <c r="AQ8706" s="229"/>
      <c r="AR8706" s="229"/>
      <c r="AS8706" s="229"/>
      <c r="AT8706" s="229"/>
      <c r="AU8706" s="229"/>
      <c r="AV8706" s="229"/>
      <c r="AW8706" s="229"/>
      <c r="AX8706" s="229"/>
      <c r="AY8706" s="229"/>
      <c r="AZ8706" s="229"/>
    </row>
    <row r="8707" ht="15.0" customHeight="1">
      <c r="A8707" s="229"/>
      <c r="B8707" s="260" t="s">
        <v>8606</v>
      </c>
      <c r="C8707" s="33"/>
      <c r="D8707" s="6"/>
      <c r="E8707" s="33"/>
      <c r="F8707" s="287"/>
      <c r="G8707" s="33"/>
      <c r="H8707" s="222"/>
      <c r="I8707" s="259" t="s">
        <v>8337</v>
      </c>
      <c r="J8707" s="222"/>
      <c r="K8707" s="3"/>
      <c r="L8707" s="3"/>
      <c r="M8707" s="3"/>
      <c r="N8707" s="228"/>
      <c r="O8707" s="229"/>
      <c r="P8707" s="230"/>
      <c r="Q8707" s="230"/>
      <c r="R8707" s="230"/>
      <c r="S8707" s="231"/>
      <c r="T8707" s="231"/>
      <c r="U8707" s="229"/>
      <c r="V8707" s="232"/>
      <c r="W8707" s="229"/>
      <c r="X8707" s="229"/>
      <c r="Y8707" s="229"/>
      <c r="Z8707" s="233"/>
      <c r="AA8707" s="229"/>
      <c r="AB8707" s="234"/>
      <c r="AC8707" s="234"/>
      <c r="AD8707" s="234"/>
      <c r="AE8707" s="234"/>
      <c r="AF8707" s="234"/>
      <c r="AG8707" s="234"/>
      <c r="AH8707" s="234"/>
      <c r="AI8707" s="229"/>
      <c r="AJ8707" s="273" t="s">
        <v>8576</v>
      </c>
      <c r="AK8707" s="229"/>
      <c r="AL8707" s="229"/>
      <c r="AM8707" s="229"/>
      <c r="AN8707" s="229"/>
      <c r="AO8707" s="229"/>
      <c r="AP8707" s="229"/>
      <c r="AQ8707" s="229"/>
      <c r="AR8707" s="229"/>
      <c r="AS8707" s="229"/>
      <c r="AT8707" s="229"/>
      <c r="AU8707" s="229"/>
      <c r="AV8707" s="229"/>
      <c r="AW8707" s="229"/>
      <c r="AX8707" s="229"/>
      <c r="AY8707" s="229"/>
      <c r="AZ8707" s="229"/>
    </row>
    <row r="8708" ht="15.0" customHeight="1">
      <c r="A8708" s="229"/>
      <c r="B8708" s="260" t="s">
        <v>8607</v>
      </c>
      <c r="C8708" s="33"/>
      <c r="D8708" s="6"/>
      <c r="E8708" s="33"/>
      <c r="F8708" s="287"/>
      <c r="G8708" s="33"/>
      <c r="H8708" s="222"/>
      <c r="I8708" s="259" t="s">
        <v>8337</v>
      </c>
      <c r="J8708" s="222"/>
      <c r="K8708" s="3"/>
      <c r="L8708" s="3"/>
      <c r="M8708" s="3"/>
      <c r="N8708" s="228"/>
      <c r="O8708" s="229"/>
      <c r="P8708" s="230"/>
      <c r="Q8708" s="230"/>
      <c r="R8708" s="230"/>
      <c r="S8708" s="231"/>
      <c r="T8708" s="231"/>
      <c r="U8708" s="229"/>
      <c r="V8708" s="232"/>
      <c r="W8708" s="229"/>
      <c r="X8708" s="229"/>
      <c r="Y8708" s="229"/>
      <c r="Z8708" s="233"/>
      <c r="AA8708" s="229"/>
      <c r="AB8708" s="234"/>
      <c r="AC8708" s="234"/>
      <c r="AD8708" s="234"/>
      <c r="AE8708" s="234"/>
      <c r="AF8708" s="234"/>
      <c r="AG8708" s="234"/>
      <c r="AH8708" s="234"/>
      <c r="AI8708" s="229"/>
      <c r="AJ8708" s="273"/>
      <c r="AK8708" s="229"/>
      <c r="AL8708" s="229"/>
      <c r="AM8708" s="229"/>
      <c r="AN8708" s="229"/>
      <c r="AO8708" s="229"/>
      <c r="AP8708" s="229"/>
      <c r="AQ8708" s="229"/>
      <c r="AR8708" s="229"/>
      <c r="AS8708" s="229"/>
      <c r="AT8708" s="229"/>
      <c r="AU8708" s="229"/>
      <c r="AV8708" s="229"/>
      <c r="AW8708" s="229"/>
      <c r="AX8708" s="229"/>
      <c r="AY8708" s="229"/>
      <c r="AZ8708" s="229"/>
    </row>
    <row r="8709" ht="15.0" customHeight="1">
      <c r="A8709" s="229"/>
      <c r="B8709" s="277" t="s">
        <v>8608</v>
      </c>
      <c r="C8709" s="269"/>
      <c r="D8709" s="275"/>
      <c r="E8709" s="269"/>
      <c r="F8709" s="278"/>
      <c r="G8709" s="33"/>
      <c r="H8709" s="222"/>
      <c r="I8709" s="259" t="s">
        <v>8337</v>
      </c>
      <c r="J8709" s="222"/>
      <c r="K8709" s="3"/>
      <c r="L8709" s="3"/>
      <c r="M8709" s="3"/>
      <c r="N8709" s="228"/>
      <c r="O8709" s="229"/>
      <c r="P8709" s="230"/>
      <c r="Q8709" s="230"/>
      <c r="R8709" s="230"/>
      <c r="S8709" s="231"/>
      <c r="T8709" s="231"/>
      <c r="U8709" s="229"/>
      <c r="V8709" s="232"/>
      <c r="W8709" s="229"/>
      <c r="X8709" s="229"/>
      <c r="Y8709" s="229"/>
      <c r="Z8709" s="233"/>
      <c r="AA8709" s="229"/>
      <c r="AB8709" s="234"/>
      <c r="AC8709" s="234"/>
      <c r="AD8709" s="234"/>
      <c r="AE8709" s="234"/>
      <c r="AF8709" s="234"/>
      <c r="AG8709" s="234"/>
      <c r="AH8709" s="234"/>
      <c r="AI8709" s="229"/>
      <c r="AJ8709" s="273" t="s">
        <v>8579</v>
      </c>
      <c r="AK8709" s="229"/>
      <c r="AL8709" s="229"/>
      <c r="AM8709" s="229"/>
      <c r="AN8709" s="229"/>
      <c r="AO8709" s="229"/>
      <c r="AP8709" s="229"/>
      <c r="AQ8709" s="229"/>
      <c r="AR8709" s="229"/>
      <c r="AS8709" s="229"/>
      <c r="AT8709" s="229"/>
      <c r="AU8709" s="229"/>
      <c r="AV8709" s="229"/>
      <c r="AW8709" s="229"/>
      <c r="AX8709" s="229"/>
      <c r="AY8709" s="229"/>
      <c r="AZ8709" s="229"/>
    </row>
    <row r="8710" ht="24.75" customHeight="1">
      <c r="A8710" s="229"/>
      <c r="B8710" s="225" t="s">
        <v>8609</v>
      </c>
      <c r="C8710" s="3"/>
      <c r="D8710" s="222"/>
      <c r="E8710" s="229"/>
      <c r="F8710" s="3"/>
      <c r="G8710" s="222"/>
      <c r="H8710" s="222"/>
      <c r="I8710" s="3"/>
      <c r="J8710" s="222"/>
      <c r="K8710" s="173"/>
      <c r="L8710" s="3"/>
      <c r="M8710" s="3"/>
      <c r="N8710" s="228"/>
      <c r="O8710" s="229"/>
      <c r="P8710" s="230"/>
      <c r="Q8710" s="230"/>
      <c r="R8710" s="230"/>
      <c r="S8710" s="231"/>
      <c r="T8710" s="231"/>
      <c r="U8710" s="229"/>
      <c r="V8710" s="232"/>
      <c r="W8710" s="229"/>
      <c r="X8710" s="229"/>
      <c r="Y8710" s="229"/>
      <c r="Z8710" s="233"/>
      <c r="AA8710" s="229"/>
      <c r="AB8710" s="234"/>
      <c r="AC8710" s="234"/>
      <c r="AD8710" s="234"/>
      <c r="AE8710" s="234"/>
      <c r="AF8710" s="234"/>
      <c r="AG8710" s="234"/>
      <c r="AH8710" s="234"/>
      <c r="AI8710" s="229"/>
      <c r="AJ8710" s="281" t="s">
        <v>8342</v>
      </c>
      <c r="AK8710" s="229"/>
      <c r="AL8710" s="229"/>
      <c r="AM8710" s="229"/>
      <c r="AN8710" s="229"/>
      <c r="AO8710" s="229"/>
      <c r="AP8710" s="229"/>
      <c r="AQ8710" s="229"/>
      <c r="AR8710" s="229"/>
      <c r="AS8710" s="229"/>
      <c r="AT8710" s="229"/>
      <c r="AU8710" s="229"/>
      <c r="AV8710" s="229"/>
      <c r="AW8710" s="229"/>
      <c r="AX8710" s="229"/>
      <c r="AY8710" s="229"/>
      <c r="AZ8710" s="229"/>
    </row>
    <row r="8711" ht="15.0" customHeight="1">
      <c r="A8711" s="229"/>
      <c r="B8711" s="272" t="s">
        <v>8610</v>
      </c>
      <c r="C8711" s="257"/>
      <c r="D8711" s="274"/>
      <c r="E8711" s="257"/>
      <c r="F8711" s="259" t="s">
        <v>8336</v>
      </c>
      <c r="G8711" s="33"/>
      <c r="H8711" s="222"/>
      <c r="I8711" s="259" t="s">
        <v>8337</v>
      </c>
      <c r="J8711" s="222"/>
      <c r="K8711" s="3"/>
      <c r="L8711" s="3"/>
      <c r="M8711" s="3"/>
      <c r="N8711" s="228"/>
      <c r="O8711" s="229"/>
      <c r="P8711" s="230"/>
      <c r="Q8711" s="230"/>
      <c r="R8711" s="230"/>
      <c r="S8711" s="231"/>
      <c r="T8711" s="231"/>
      <c r="U8711" s="229"/>
      <c r="V8711" s="232"/>
      <c r="W8711" s="229"/>
      <c r="X8711" s="229"/>
      <c r="Y8711" s="229"/>
      <c r="Z8711" s="233"/>
      <c r="AA8711" s="229"/>
      <c r="AB8711" s="234"/>
      <c r="AC8711" s="234"/>
      <c r="AD8711" s="234"/>
      <c r="AE8711" s="234"/>
      <c r="AF8711" s="234"/>
      <c r="AG8711" s="234"/>
      <c r="AH8711" s="234"/>
      <c r="AI8711" s="229"/>
      <c r="AJ8711" s="273" t="s">
        <v>8611</v>
      </c>
      <c r="AK8711" s="229"/>
      <c r="AL8711" s="229"/>
      <c r="AM8711" s="229"/>
      <c r="AN8711" s="229"/>
      <c r="AO8711" s="229"/>
      <c r="AP8711" s="229"/>
      <c r="AQ8711" s="229"/>
      <c r="AR8711" s="229"/>
      <c r="AS8711" s="229"/>
      <c r="AT8711" s="229"/>
      <c r="AU8711" s="229"/>
      <c r="AV8711" s="229"/>
      <c r="AW8711" s="229"/>
      <c r="AX8711" s="229"/>
      <c r="AY8711" s="229"/>
      <c r="AZ8711" s="229"/>
    </row>
    <row r="8712" ht="15.0" customHeight="1">
      <c r="A8712" s="229"/>
      <c r="B8712" s="266" t="s">
        <v>8612</v>
      </c>
      <c r="C8712" s="269"/>
      <c r="D8712" s="275"/>
      <c r="E8712" s="269"/>
      <c r="F8712" s="259" t="s">
        <v>8336</v>
      </c>
      <c r="G8712" s="33"/>
      <c r="H8712" s="222"/>
      <c r="I8712" s="259" t="s">
        <v>8337</v>
      </c>
      <c r="J8712" s="222"/>
      <c r="K8712" s="3"/>
      <c r="L8712" s="3"/>
      <c r="M8712" s="3"/>
      <c r="N8712" s="228"/>
      <c r="O8712" s="229"/>
      <c r="P8712" s="230"/>
      <c r="Q8712" s="230"/>
      <c r="R8712" s="230"/>
      <c r="S8712" s="231"/>
      <c r="T8712" s="231"/>
      <c r="U8712" s="229"/>
      <c r="V8712" s="232"/>
      <c r="W8712" s="229"/>
      <c r="X8712" s="229"/>
      <c r="Y8712" s="229"/>
      <c r="Z8712" s="233"/>
      <c r="AA8712" s="229"/>
      <c r="AB8712" s="234"/>
      <c r="AC8712" s="234"/>
      <c r="AD8712" s="234"/>
      <c r="AE8712" s="234"/>
      <c r="AF8712" s="234"/>
      <c r="AG8712" s="234"/>
      <c r="AH8712" s="234"/>
      <c r="AI8712" s="229"/>
      <c r="AJ8712" s="273" t="s">
        <v>8611</v>
      </c>
      <c r="AK8712" s="229"/>
      <c r="AL8712" s="229"/>
      <c r="AM8712" s="229"/>
      <c r="AN8712" s="229"/>
      <c r="AO8712" s="229"/>
      <c r="AP8712" s="229"/>
      <c r="AQ8712" s="229"/>
      <c r="AR8712" s="229"/>
      <c r="AS8712" s="229"/>
      <c r="AT8712" s="229"/>
      <c r="AU8712" s="229"/>
      <c r="AV8712" s="229"/>
      <c r="AW8712" s="229"/>
      <c r="AX8712" s="229"/>
      <c r="AY8712" s="229"/>
      <c r="AZ8712" s="229"/>
    </row>
    <row r="8713" ht="24.75" customHeight="1">
      <c r="A8713" s="245"/>
      <c r="B8713" s="225" t="s">
        <v>8613</v>
      </c>
      <c r="C8713" s="3"/>
      <c r="D8713" s="222"/>
      <c r="E8713" s="245"/>
      <c r="F8713" s="3"/>
      <c r="G8713" s="222"/>
      <c r="H8713" s="222"/>
      <c r="I8713" s="3"/>
      <c r="J8713" s="222"/>
      <c r="K8713" s="173"/>
      <c r="L8713" s="222"/>
      <c r="M8713" s="222"/>
      <c r="N8713" s="244"/>
      <c r="O8713" s="245"/>
      <c r="P8713" s="246"/>
      <c r="Q8713" s="246"/>
      <c r="R8713" s="246"/>
      <c r="S8713" s="247"/>
      <c r="T8713" s="247"/>
      <c r="U8713" s="245"/>
      <c r="V8713" s="248"/>
      <c r="W8713" s="245"/>
      <c r="X8713" s="245"/>
      <c r="Y8713" s="245"/>
      <c r="Z8713" s="249"/>
      <c r="AA8713" s="245"/>
      <c r="AB8713" s="250"/>
      <c r="AC8713" s="250"/>
      <c r="AD8713" s="250"/>
      <c r="AE8713" s="250"/>
      <c r="AF8713" s="250"/>
      <c r="AG8713" s="250"/>
      <c r="AH8713" s="250"/>
      <c r="AI8713" s="245"/>
      <c r="AJ8713" s="273" t="s">
        <v>8342</v>
      </c>
      <c r="AK8713" s="245"/>
      <c r="AL8713" s="245"/>
      <c r="AM8713" s="245"/>
      <c r="AN8713" s="245"/>
      <c r="AO8713" s="245"/>
      <c r="AP8713" s="245"/>
      <c r="AQ8713" s="245"/>
      <c r="AR8713" s="245"/>
      <c r="AS8713" s="245"/>
      <c r="AT8713" s="245"/>
      <c r="AU8713" s="245"/>
      <c r="AV8713" s="245"/>
      <c r="AW8713" s="245"/>
      <c r="AX8713" s="245"/>
      <c r="AY8713" s="245"/>
      <c r="AZ8713" s="245"/>
    </row>
    <row r="8714" ht="15.0" customHeight="1">
      <c r="A8714" s="245"/>
      <c r="B8714" s="272" t="s">
        <v>8498</v>
      </c>
      <c r="C8714" s="257"/>
      <c r="D8714" s="274"/>
      <c r="E8714" s="257"/>
      <c r="F8714" s="280" t="s">
        <v>8371</v>
      </c>
      <c r="G8714" s="33"/>
      <c r="H8714" s="222"/>
      <c r="I8714" s="259" t="s">
        <v>8372</v>
      </c>
      <c r="J8714" s="222"/>
      <c r="K8714" s="3"/>
      <c r="L8714" s="222"/>
      <c r="M8714" s="222"/>
      <c r="N8714" s="244"/>
      <c r="O8714" s="245"/>
      <c r="P8714" s="246"/>
      <c r="Q8714" s="246"/>
      <c r="R8714" s="246"/>
      <c r="S8714" s="247"/>
      <c r="T8714" s="247"/>
      <c r="U8714" s="245"/>
      <c r="V8714" s="248"/>
      <c r="W8714" s="245"/>
      <c r="X8714" s="245"/>
      <c r="Y8714" s="245"/>
      <c r="Z8714" s="249"/>
      <c r="AA8714" s="245"/>
      <c r="AB8714" s="250"/>
      <c r="AC8714" s="250"/>
      <c r="AD8714" s="250"/>
      <c r="AE8714" s="250"/>
      <c r="AF8714" s="250"/>
      <c r="AG8714" s="250"/>
      <c r="AH8714" s="250"/>
      <c r="AI8714" s="245"/>
      <c r="AJ8714" s="273" t="s">
        <v>8499</v>
      </c>
      <c r="AK8714" s="245"/>
      <c r="AL8714" s="245"/>
      <c r="AM8714" s="245"/>
      <c r="AN8714" s="245"/>
      <c r="AO8714" s="245"/>
      <c r="AP8714" s="245"/>
      <c r="AQ8714" s="245"/>
      <c r="AR8714" s="245"/>
      <c r="AS8714" s="245"/>
      <c r="AT8714" s="245"/>
      <c r="AU8714" s="245"/>
      <c r="AV8714" s="245"/>
      <c r="AW8714" s="245"/>
      <c r="AX8714" s="245"/>
      <c r="AY8714" s="245"/>
      <c r="AZ8714" s="245"/>
    </row>
    <row r="8715" ht="15.0" customHeight="1">
      <c r="A8715" s="245"/>
      <c r="B8715" s="262" t="s">
        <v>8500</v>
      </c>
      <c r="C8715" s="33"/>
      <c r="D8715" s="6"/>
      <c r="E8715" s="33"/>
      <c r="F8715" s="280" t="s">
        <v>8371</v>
      </c>
      <c r="G8715" s="33"/>
      <c r="H8715" s="222"/>
      <c r="I8715" s="259" t="s">
        <v>8372</v>
      </c>
      <c r="J8715" s="222"/>
      <c r="K8715" s="3"/>
      <c r="L8715" s="222"/>
      <c r="M8715" s="222"/>
      <c r="N8715" s="244"/>
      <c r="O8715" s="245"/>
      <c r="P8715" s="246"/>
      <c r="Q8715" s="246"/>
      <c r="R8715" s="246"/>
      <c r="S8715" s="247"/>
      <c r="T8715" s="247"/>
      <c r="U8715" s="245"/>
      <c r="V8715" s="248"/>
      <c r="W8715" s="245"/>
      <c r="X8715" s="245"/>
      <c r="Y8715" s="245"/>
      <c r="Z8715" s="249"/>
      <c r="AA8715" s="245"/>
      <c r="AB8715" s="250"/>
      <c r="AC8715" s="250"/>
      <c r="AD8715" s="250"/>
      <c r="AE8715" s="250"/>
      <c r="AF8715" s="250"/>
      <c r="AG8715" s="250"/>
      <c r="AH8715" s="250"/>
      <c r="AI8715" s="245"/>
      <c r="AJ8715" s="273" t="s">
        <v>8501</v>
      </c>
      <c r="AK8715" s="245"/>
      <c r="AL8715" s="245"/>
      <c r="AM8715" s="245"/>
      <c r="AN8715" s="245"/>
      <c r="AO8715" s="245"/>
      <c r="AP8715" s="245"/>
      <c r="AQ8715" s="245"/>
      <c r="AR8715" s="245"/>
      <c r="AS8715" s="245"/>
      <c r="AT8715" s="245"/>
      <c r="AU8715" s="245"/>
      <c r="AV8715" s="245"/>
      <c r="AW8715" s="245"/>
      <c r="AX8715" s="245"/>
      <c r="AY8715" s="245"/>
      <c r="AZ8715" s="245"/>
    </row>
    <row r="8716" ht="15.0" customHeight="1">
      <c r="A8716" s="245"/>
      <c r="B8716" s="262" t="s">
        <v>8502</v>
      </c>
      <c r="C8716" s="33"/>
      <c r="D8716" s="6"/>
      <c r="E8716" s="33"/>
      <c r="F8716" s="280" t="s">
        <v>8371</v>
      </c>
      <c r="G8716" s="33"/>
      <c r="H8716" s="222"/>
      <c r="I8716" s="259" t="s">
        <v>8372</v>
      </c>
      <c r="J8716" s="222"/>
      <c r="K8716" s="3"/>
      <c r="L8716" s="222"/>
      <c r="M8716" s="222"/>
      <c r="N8716" s="244"/>
      <c r="O8716" s="245"/>
      <c r="P8716" s="246"/>
      <c r="Q8716" s="246"/>
      <c r="R8716" s="246"/>
      <c r="S8716" s="247"/>
      <c r="T8716" s="247"/>
      <c r="U8716" s="245"/>
      <c r="V8716" s="248"/>
      <c r="W8716" s="245"/>
      <c r="X8716" s="245"/>
      <c r="Y8716" s="245"/>
      <c r="Z8716" s="249"/>
      <c r="AA8716" s="245"/>
      <c r="AB8716" s="250"/>
      <c r="AC8716" s="250"/>
      <c r="AD8716" s="250"/>
      <c r="AE8716" s="250"/>
      <c r="AF8716" s="250"/>
      <c r="AG8716" s="250"/>
      <c r="AH8716" s="250"/>
      <c r="AI8716" s="245"/>
      <c r="AJ8716" s="273" t="s">
        <v>8503</v>
      </c>
      <c r="AK8716" s="245"/>
      <c r="AL8716" s="245"/>
      <c r="AM8716" s="245"/>
      <c r="AN8716" s="245"/>
      <c r="AO8716" s="245"/>
      <c r="AP8716" s="245"/>
      <c r="AQ8716" s="245"/>
      <c r="AR8716" s="245"/>
      <c r="AS8716" s="245"/>
      <c r="AT8716" s="245"/>
      <c r="AU8716" s="245"/>
      <c r="AV8716" s="245"/>
      <c r="AW8716" s="245"/>
      <c r="AX8716" s="245"/>
      <c r="AY8716" s="245"/>
      <c r="AZ8716" s="245"/>
    </row>
    <row r="8717" ht="15.0" customHeight="1">
      <c r="A8717" s="245"/>
      <c r="B8717" s="262" t="s">
        <v>8504</v>
      </c>
      <c r="C8717" s="33"/>
      <c r="D8717" s="6"/>
      <c r="E8717" s="33"/>
      <c r="F8717" s="280" t="s">
        <v>8371</v>
      </c>
      <c r="G8717" s="33"/>
      <c r="H8717" s="222"/>
      <c r="I8717" s="259" t="s">
        <v>8372</v>
      </c>
      <c r="J8717" s="222"/>
      <c r="K8717" s="3"/>
      <c r="L8717" s="222"/>
      <c r="M8717" s="222"/>
      <c r="N8717" s="244"/>
      <c r="O8717" s="245"/>
      <c r="P8717" s="246"/>
      <c r="Q8717" s="246"/>
      <c r="R8717" s="246"/>
      <c r="S8717" s="247"/>
      <c r="T8717" s="247"/>
      <c r="U8717" s="245"/>
      <c r="V8717" s="248"/>
      <c r="W8717" s="245"/>
      <c r="X8717" s="245"/>
      <c r="Y8717" s="245"/>
      <c r="Z8717" s="249"/>
      <c r="AA8717" s="245"/>
      <c r="AB8717" s="250"/>
      <c r="AC8717" s="250"/>
      <c r="AD8717" s="250"/>
      <c r="AE8717" s="250"/>
      <c r="AF8717" s="250"/>
      <c r="AG8717" s="250"/>
      <c r="AH8717" s="250"/>
      <c r="AI8717" s="245"/>
      <c r="AJ8717" s="273" t="s">
        <v>8505</v>
      </c>
      <c r="AK8717" s="245"/>
      <c r="AL8717" s="245"/>
      <c r="AM8717" s="245"/>
      <c r="AN8717" s="245"/>
      <c r="AO8717" s="245"/>
      <c r="AP8717" s="245"/>
      <c r="AQ8717" s="245"/>
      <c r="AR8717" s="245"/>
      <c r="AS8717" s="245"/>
      <c r="AT8717" s="245"/>
      <c r="AU8717" s="245"/>
      <c r="AV8717" s="245"/>
      <c r="AW8717" s="245"/>
      <c r="AX8717" s="245"/>
      <c r="AY8717" s="245"/>
      <c r="AZ8717" s="245"/>
    </row>
    <row r="8718" ht="15.0" customHeight="1">
      <c r="A8718" s="245"/>
      <c r="B8718" s="266" t="s">
        <v>8506</v>
      </c>
      <c r="C8718" s="269"/>
      <c r="D8718" s="275"/>
      <c r="E8718" s="269"/>
      <c r="F8718" s="280" t="s">
        <v>8371</v>
      </c>
      <c r="G8718" s="33"/>
      <c r="H8718" s="222"/>
      <c r="I8718" s="259" t="s">
        <v>8372</v>
      </c>
      <c r="J8718" s="222"/>
      <c r="K8718" s="3"/>
      <c r="L8718" s="222"/>
      <c r="M8718" s="222"/>
      <c r="N8718" s="244"/>
      <c r="O8718" s="245"/>
      <c r="P8718" s="246"/>
      <c r="Q8718" s="246"/>
      <c r="R8718" s="246"/>
      <c r="S8718" s="247"/>
      <c r="T8718" s="247"/>
      <c r="U8718" s="245"/>
      <c r="V8718" s="248"/>
      <c r="W8718" s="245"/>
      <c r="X8718" s="245"/>
      <c r="Y8718" s="245"/>
      <c r="Z8718" s="249"/>
      <c r="AA8718" s="245"/>
      <c r="AB8718" s="250"/>
      <c r="AC8718" s="250"/>
      <c r="AD8718" s="250"/>
      <c r="AE8718" s="250"/>
      <c r="AF8718" s="250"/>
      <c r="AG8718" s="250"/>
      <c r="AH8718" s="250"/>
      <c r="AI8718" s="245"/>
      <c r="AJ8718" s="273" t="s">
        <v>8507</v>
      </c>
      <c r="AK8718" s="245"/>
      <c r="AL8718" s="245"/>
      <c r="AM8718" s="245"/>
      <c r="AN8718" s="245"/>
      <c r="AO8718" s="245"/>
      <c r="AP8718" s="245"/>
      <c r="AQ8718" s="245"/>
      <c r="AR8718" s="245"/>
      <c r="AS8718" s="245"/>
      <c r="AT8718" s="245"/>
      <c r="AU8718" s="245"/>
      <c r="AV8718" s="245"/>
      <c r="AW8718" s="245"/>
      <c r="AX8718" s="245"/>
      <c r="AY8718" s="245"/>
      <c r="AZ8718" s="245"/>
    </row>
    <row r="8719" ht="24.75" customHeight="1">
      <c r="A8719" s="229"/>
      <c r="B8719" s="225" t="s">
        <v>8614</v>
      </c>
      <c r="C8719" s="3"/>
      <c r="D8719" s="222"/>
      <c r="E8719" s="229"/>
      <c r="F8719" s="3"/>
      <c r="G8719" s="222"/>
      <c r="H8719" s="222"/>
      <c r="I8719" s="3"/>
      <c r="J8719" s="222"/>
      <c r="K8719" s="173"/>
      <c r="L8719" s="3"/>
      <c r="M8719" s="3"/>
      <c r="N8719" s="228"/>
      <c r="O8719" s="229"/>
      <c r="P8719" s="230"/>
      <c r="Q8719" s="230"/>
      <c r="R8719" s="230"/>
      <c r="S8719" s="231"/>
      <c r="T8719" s="231"/>
      <c r="U8719" s="229"/>
      <c r="V8719" s="232"/>
      <c r="W8719" s="229"/>
      <c r="X8719" s="229"/>
      <c r="Y8719" s="229"/>
      <c r="Z8719" s="233"/>
      <c r="AA8719" s="229"/>
      <c r="AB8719" s="234"/>
      <c r="AC8719" s="234"/>
      <c r="AD8719" s="234"/>
      <c r="AE8719" s="234"/>
      <c r="AF8719" s="234"/>
      <c r="AG8719" s="234"/>
      <c r="AH8719" s="234"/>
      <c r="AI8719" s="229"/>
      <c r="AJ8719" s="273"/>
      <c r="AK8719" s="229"/>
      <c r="AL8719" s="229"/>
      <c r="AM8719" s="229"/>
      <c r="AN8719" s="229"/>
      <c r="AO8719" s="229"/>
      <c r="AP8719" s="229"/>
      <c r="AQ8719" s="229"/>
      <c r="AR8719" s="229"/>
      <c r="AS8719" s="229"/>
      <c r="AT8719" s="229"/>
      <c r="AU8719" s="229"/>
      <c r="AV8719" s="229"/>
      <c r="AW8719" s="229"/>
      <c r="AX8719" s="229"/>
      <c r="AY8719" s="229"/>
      <c r="AZ8719" s="229"/>
    </row>
    <row r="8720" ht="15.0" customHeight="1">
      <c r="A8720" s="229"/>
      <c r="B8720" s="272" t="s">
        <v>8615</v>
      </c>
      <c r="C8720" s="257"/>
      <c r="D8720" s="274"/>
      <c r="E8720" s="257"/>
      <c r="F8720" s="259" t="s">
        <v>8336</v>
      </c>
      <c r="G8720" s="33"/>
      <c r="H8720" s="222"/>
      <c r="I8720" s="259" t="s">
        <v>8337</v>
      </c>
      <c r="J8720" s="222"/>
      <c r="K8720" s="3"/>
      <c r="L8720" s="3"/>
      <c r="M8720" s="3"/>
      <c r="N8720" s="228"/>
      <c r="O8720" s="229"/>
      <c r="P8720" s="230"/>
      <c r="Q8720" s="230"/>
      <c r="R8720" s="230"/>
      <c r="S8720" s="231"/>
      <c r="T8720" s="231"/>
      <c r="U8720" s="229"/>
      <c r="V8720" s="232"/>
      <c r="W8720" s="229"/>
      <c r="X8720" s="229"/>
      <c r="Y8720" s="229"/>
      <c r="Z8720" s="233"/>
      <c r="AA8720" s="229"/>
      <c r="AB8720" s="234"/>
      <c r="AC8720" s="234"/>
      <c r="AD8720" s="234"/>
      <c r="AE8720" s="234"/>
      <c r="AF8720" s="234"/>
      <c r="AG8720" s="234"/>
      <c r="AH8720" s="234"/>
      <c r="AI8720" s="229"/>
      <c r="AJ8720" s="273"/>
      <c r="AK8720" s="229"/>
      <c r="AL8720" s="229"/>
      <c r="AM8720" s="229"/>
      <c r="AN8720" s="229"/>
      <c r="AO8720" s="229"/>
      <c r="AP8720" s="229"/>
      <c r="AQ8720" s="229"/>
      <c r="AR8720" s="229"/>
      <c r="AS8720" s="229"/>
      <c r="AT8720" s="229"/>
      <c r="AU8720" s="229"/>
      <c r="AV8720" s="229"/>
      <c r="AW8720" s="229"/>
      <c r="AX8720" s="229"/>
      <c r="AY8720" s="229"/>
      <c r="AZ8720" s="229"/>
    </row>
    <row r="8721" ht="15.0" customHeight="1">
      <c r="A8721" s="229"/>
      <c r="B8721" s="262" t="s">
        <v>8616</v>
      </c>
      <c r="C8721" s="33"/>
      <c r="D8721" s="6"/>
      <c r="E8721" s="33"/>
      <c r="F8721" s="259" t="s">
        <v>8336</v>
      </c>
      <c r="G8721" s="33"/>
      <c r="H8721" s="222"/>
      <c r="I8721" s="259" t="s">
        <v>8337</v>
      </c>
      <c r="J8721" s="222"/>
      <c r="K8721" s="3"/>
      <c r="L8721" s="3"/>
      <c r="M8721" s="3"/>
      <c r="N8721" s="228"/>
      <c r="O8721" s="229"/>
      <c r="P8721" s="230"/>
      <c r="Q8721" s="230"/>
      <c r="R8721" s="230"/>
      <c r="S8721" s="231"/>
      <c r="T8721" s="231"/>
      <c r="U8721" s="229"/>
      <c r="V8721" s="232"/>
      <c r="W8721" s="229"/>
      <c r="X8721" s="229"/>
      <c r="Y8721" s="229"/>
      <c r="Z8721" s="233"/>
      <c r="AA8721" s="229"/>
      <c r="AB8721" s="234"/>
      <c r="AC8721" s="234"/>
      <c r="AD8721" s="234"/>
      <c r="AE8721" s="234"/>
      <c r="AF8721" s="234"/>
      <c r="AG8721" s="234"/>
      <c r="AH8721" s="234"/>
      <c r="AI8721" s="229"/>
      <c r="AJ8721" s="273"/>
      <c r="AK8721" s="229"/>
      <c r="AL8721" s="229"/>
      <c r="AM8721" s="229"/>
      <c r="AN8721" s="229"/>
      <c r="AO8721" s="229"/>
      <c r="AP8721" s="229"/>
      <c r="AQ8721" s="229"/>
      <c r="AR8721" s="229"/>
      <c r="AS8721" s="229"/>
      <c r="AT8721" s="229"/>
      <c r="AU8721" s="229"/>
      <c r="AV8721" s="229"/>
      <c r="AW8721" s="229"/>
      <c r="AX8721" s="229"/>
      <c r="AY8721" s="229"/>
      <c r="AZ8721" s="229"/>
    </row>
    <row r="8722" ht="15.0" customHeight="1">
      <c r="A8722" s="229"/>
      <c r="B8722" s="266" t="s">
        <v>8617</v>
      </c>
      <c r="C8722" s="269"/>
      <c r="D8722" s="275"/>
      <c r="E8722" s="269"/>
      <c r="F8722" s="259" t="s">
        <v>8336</v>
      </c>
      <c r="G8722" s="33"/>
      <c r="H8722" s="222"/>
      <c r="I8722" s="259" t="s">
        <v>8337</v>
      </c>
      <c r="J8722" s="222"/>
      <c r="K8722" s="3"/>
      <c r="L8722" s="3"/>
      <c r="M8722" s="3"/>
      <c r="N8722" s="228"/>
      <c r="O8722" s="229"/>
      <c r="P8722" s="230"/>
      <c r="Q8722" s="230"/>
      <c r="R8722" s="230"/>
      <c r="S8722" s="231"/>
      <c r="T8722" s="231"/>
      <c r="U8722" s="229"/>
      <c r="V8722" s="232"/>
      <c r="W8722" s="229"/>
      <c r="X8722" s="229"/>
      <c r="Y8722" s="229"/>
      <c r="Z8722" s="233"/>
      <c r="AA8722" s="229"/>
      <c r="AB8722" s="234"/>
      <c r="AC8722" s="234"/>
      <c r="AD8722" s="234"/>
      <c r="AE8722" s="234"/>
      <c r="AF8722" s="234"/>
      <c r="AG8722" s="234"/>
      <c r="AH8722" s="234"/>
      <c r="AI8722" s="229"/>
      <c r="AJ8722" s="273"/>
      <c r="AK8722" s="229"/>
      <c r="AL8722" s="229"/>
      <c r="AM8722" s="229"/>
      <c r="AN8722" s="229"/>
      <c r="AO8722" s="229"/>
      <c r="AP8722" s="229"/>
      <c r="AQ8722" s="229"/>
      <c r="AR8722" s="229"/>
      <c r="AS8722" s="229"/>
      <c r="AT8722" s="229"/>
      <c r="AU8722" s="229"/>
      <c r="AV8722" s="229"/>
      <c r="AW8722" s="229"/>
      <c r="AX8722" s="229"/>
      <c r="AY8722" s="229"/>
      <c r="AZ8722" s="229"/>
    </row>
    <row r="8723" ht="24.75" customHeight="1">
      <c r="A8723" s="229"/>
      <c r="B8723" s="225" t="s">
        <v>8618</v>
      </c>
      <c r="C8723" s="3"/>
      <c r="D8723" s="222"/>
      <c r="E8723" s="229"/>
      <c r="F8723" s="3"/>
      <c r="G8723" s="222"/>
      <c r="H8723" s="222"/>
      <c r="I8723" s="3"/>
      <c r="J8723" s="222"/>
      <c r="K8723" s="173"/>
      <c r="L8723" s="3"/>
      <c r="M8723" s="3"/>
      <c r="N8723" s="228"/>
      <c r="O8723" s="229"/>
      <c r="P8723" s="230"/>
      <c r="Q8723" s="230"/>
      <c r="R8723" s="230"/>
      <c r="S8723" s="231"/>
      <c r="T8723" s="231"/>
      <c r="U8723" s="229"/>
      <c r="V8723" s="232"/>
      <c r="W8723" s="229"/>
      <c r="X8723" s="229"/>
      <c r="Y8723" s="229"/>
      <c r="Z8723" s="233"/>
      <c r="AA8723" s="229"/>
      <c r="AB8723" s="234"/>
      <c r="AC8723" s="234"/>
      <c r="AD8723" s="234"/>
      <c r="AE8723" s="234"/>
      <c r="AF8723" s="234"/>
      <c r="AG8723" s="234"/>
      <c r="AH8723" s="234"/>
      <c r="AI8723" s="229"/>
      <c r="AJ8723" s="273"/>
      <c r="AK8723" s="229"/>
      <c r="AL8723" s="229"/>
      <c r="AM8723" s="229"/>
      <c r="AN8723" s="229"/>
      <c r="AO8723" s="229"/>
      <c r="AP8723" s="229"/>
      <c r="AQ8723" s="229"/>
      <c r="AR8723" s="229"/>
      <c r="AS8723" s="229"/>
      <c r="AT8723" s="229"/>
      <c r="AU8723" s="229"/>
      <c r="AV8723" s="229"/>
      <c r="AW8723" s="229"/>
      <c r="AX8723" s="229"/>
      <c r="AY8723" s="229"/>
      <c r="AZ8723" s="229"/>
    </row>
    <row r="8724" ht="15.0" customHeight="1">
      <c r="A8724" s="229"/>
      <c r="B8724" s="239" t="s">
        <v>8619</v>
      </c>
      <c r="C8724" s="241"/>
      <c r="D8724" s="279"/>
      <c r="E8724" s="241"/>
      <c r="F8724" s="259" t="s">
        <v>8336</v>
      </c>
      <c r="G8724" s="33"/>
      <c r="H8724" s="222"/>
      <c r="I8724" s="259" t="s">
        <v>8337</v>
      </c>
      <c r="J8724" s="222"/>
      <c r="K8724" s="3"/>
      <c r="L8724" s="3"/>
      <c r="M8724" s="3"/>
      <c r="N8724" s="228"/>
      <c r="O8724" s="229"/>
      <c r="P8724" s="230"/>
      <c r="Q8724" s="230"/>
      <c r="R8724" s="230"/>
      <c r="S8724" s="231"/>
      <c r="T8724" s="231"/>
      <c r="U8724" s="229"/>
      <c r="V8724" s="232"/>
      <c r="W8724" s="229"/>
      <c r="X8724" s="229"/>
      <c r="Y8724" s="229"/>
      <c r="Z8724" s="233"/>
      <c r="AA8724" s="229"/>
      <c r="AB8724" s="234"/>
      <c r="AC8724" s="234"/>
      <c r="AD8724" s="234"/>
      <c r="AE8724" s="234"/>
      <c r="AF8724" s="234"/>
      <c r="AG8724" s="234"/>
      <c r="AH8724" s="234"/>
      <c r="AI8724" s="229"/>
      <c r="AJ8724" s="273"/>
      <c r="AK8724" s="229"/>
      <c r="AL8724" s="229"/>
      <c r="AM8724" s="229"/>
      <c r="AN8724" s="229"/>
      <c r="AO8724" s="229"/>
      <c r="AP8724" s="229"/>
      <c r="AQ8724" s="229"/>
      <c r="AR8724" s="229"/>
      <c r="AS8724" s="229"/>
      <c r="AT8724" s="229"/>
      <c r="AU8724" s="229"/>
      <c r="AV8724" s="229"/>
      <c r="AW8724" s="229"/>
      <c r="AX8724" s="229"/>
      <c r="AY8724" s="229"/>
      <c r="AZ8724" s="229"/>
    </row>
    <row r="8725" ht="24.75" customHeight="1">
      <c r="A8725" s="229"/>
      <c r="B8725" s="225" t="s">
        <v>8620</v>
      </c>
      <c r="C8725" s="3"/>
      <c r="D8725" s="222"/>
      <c r="E8725" s="229"/>
      <c r="F8725" s="3"/>
      <c r="G8725" s="222"/>
      <c r="H8725" s="222"/>
      <c r="I8725" s="3"/>
      <c r="J8725" s="222"/>
      <c r="K8725" s="173"/>
      <c r="L8725" s="3"/>
      <c r="M8725" s="3"/>
      <c r="N8725" s="228"/>
      <c r="O8725" s="229"/>
      <c r="P8725" s="230"/>
      <c r="Q8725" s="230"/>
      <c r="R8725" s="230"/>
      <c r="S8725" s="231"/>
      <c r="T8725" s="231"/>
      <c r="U8725" s="229"/>
      <c r="V8725" s="232"/>
      <c r="W8725" s="229"/>
      <c r="X8725" s="229"/>
      <c r="Y8725" s="229"/>
      <c r="Z8725" s="233"/>
      <c r="AA8725" s="229"/>
      <c r="AB8725" s="234"/>
      <c r="AC8725" s="234"/>
      <c r="AD8725" s="234"/>
      <c r="AE8725" s="234"/>
      <c r="AF8725" s="234"/>
      <c r="AG8725" s="234"/>
      <c r="AH8725" s="234"/>
      <c r="AI8725" s="229"/>
      <c r="AJ8725" s="273"/>
      <c r="AK8725" s="229"/>
      <c r="AL8725" s="229"/>
      <c r="AM8725" s="229"/>
      <c r="AN8725" s="229"/>
      <c r="AO8725" s="229"/>
      <c r="AP8725" s="229"/>
      <c r="AQ8725" s="229"/>
      <c r="AR8725" s="229"/>
      <c r="AS8725" s="229"/>
      <c r="AT8725" s="229"/>
      <c r="AU8725" s="229"/>
      <c r="AV8725" s="229"/>
      <c r="AW8725" s="229"/>
      <c r="AX8725" s="229"/>
      <c r="AY8725" s="229"/>
      <c r="AZ8725" s="229"/>
    </row>
    <row r="8726" ht="15.0" customHeight="1">
      <c r="A8726" s="229"/>
      <c r="B8726" s="239" t="s">
        <v>8621</v>
      </c>
      <c r="C8726" s="241"/>
      <c r="D8726" s="279"/>
      <c r="E8726" s="241"/>
      <c r="F8726" s="259" t="s">
        <v>8336</v>
      </c>
      <c r="G8726" s="33"/>
      <c r="H8726" s="222"/>
      <c r="I8726" s="259" t="s">
        <v>8337</v>
      </c>
      <c r="J8726" s="222"/>
      <c r="K8726" s="3"/>
      <c r="L8726" s="3"/>
      <c r="M8726" s="3"/>
      <c r="N8726" s="228"/>
      <c r="O8726" s="229"/>
      <c r="P8726" s="230"/>
      <c r="Q8726" s="230"/>
      <c r="R8726" s="230"/>
      <c r="S8726" s="231"/>
      <c r="T8726" s="231"/>
      <c r="U8726" s="229"/>
      <c r="V8726" s="232"/>
      <c r="W8726" s="229"/>
      <c r="X8726" s="229"/>
      <c r="Y8726" s="229"/>
      <c r="Z8726" s="233"/>
      <c r="AA8726" s="229"/>
      <c r="AB8726" s="234"/>
      <c r="AC8726" s="234"/>
      <c r="AD8726" s="234"/>
      <c r="AE8726" s="234"/>
      <c r="AF8726" s="234"/>
      <c r="AG8726" s="234"/>
      <c r="AH8726" s="234"/>
      <c r="AI8726" s="229"/>
      <c r="AJ8726" s="273"/>
      <c r="AK8726" s="229"/>
      <c r="AL8726" s="229"/>
      <c r="AM8726" s="229"/>
      <c r="AN8726" s="229"/>
      <c r="AO8726" s="229"/>
      <c r="AP8726" s="229"/>
      <c r="AQ8726" s="229"/>
      <c r="AR8726" s="229"/>
      <c r="AS8726" s="229"/>
      <c r="AT8726" s="229"/>
      <c r="AU8726" s="229"/>
      <c r="AV8726" s="229"/>
      <c r="AW8726" s="229"/>
      <c r="AX8726" s="229"/>
      <c r="AY8726" s="229"/>
      <c r="AZ8726" s="229"/>
    </row>
    <row r="8727" ht="24.75" customHeight="1">
      <c r="A8727" s="229"/>
      <c r="B8727" s="225" t="s">
        <v>8622</v>
      </c>
      <c r="C8727" s="3"/>
      <c r="D8727" s="222"/>
      <c r="E8727" s="229"/>
      <c r="F8727" s="3"/>
      <c r="G8727" s="222"/>
      <c r="H8727" s="222"/>
      <c r="I8727" s="3"/>
      <c r="J8727" s="222"/>
      <c r="K8727" s="173"/>
      <c r="L8727" s="3"/>
      <c r="M8727" s="3"/>
      <c r="N8727" s="228"/>
      <c r="O8727" s="229"/>
      <c r="P8727" s="230"/>
      <c r="Q8727" s="230"/>
      <c r="R8727" s="230"/>
      <c r="S8727" s="231"/>
      <c r="T8727" s="231"/>
      <c r="U8727" s="229"/>
      <c r="V8727" s="232"/>
      <c r="W8727" s="229"/>
      <c r="X8727" s="229"/>
      <c r="Y8727" s="229"/>
      <c r="Z8727" s="233"/>
      <c r="AA8727" s="229"/>
      <c r="AB8727" s="234"/>
      <c r="AC8727" s="234"/>
      <c r="AD8727" s="234"/>
      <c r="AE8727" s="234"/>
      <c r="AF8727" s="234"/>
      <c r="AG8727" s="234"/>
      <c r="AH8727" s="234"/>
      <c r="AI8727" s="229"/>
      <c r="AJ8727" s="273"/>
      <c r="AK8727" s="229"/>
      <c r="AL8727" s="229"/>
      <c r="AM8727" s="229"/>
      <c r="AN8727" s="229"/>
      <c r="AO8727" s="229"/>
      <c r="AP8727" s="229"/>
      <c r="AQ8727" s="229"/>
      <c r="AR8727" s="229"/>
      <c r="AS8727" s="229"/>
      <c r="AT8727" s="229"/>
      <c r="AU8727" s="229"/>
      <c r="AV8727" s="229"/>
      <c r="AW8727" s="229"/>
      <c r="AX8727" s="229"/>
      <c r="AY8727" s="229"/>
      <c r="AZ8727" s="229"/>
    </row>
    <row r="8728" ht="15.0" customHeight="1">
      <c r="A8728" s="245"/>
      <c r="B8728" s="266" t="s">
        <v>8384</v>
      </c>
      <c r="C8728" s="241"/>
      <c r="D8728" s="279"/>
      <c r="E8728" s="241"/>
      <c r="F8728" s="280" t="s">
        <v>8371</v>
      </c>
      <c r="G8728" s="33"/>
      <c r="H8728" s="222"/>
      <c r="I8728" s="259" t="s">
        <v>8372</v>
      </c>
      <c r="J8728" s="222"/>
      <c r="K8728" s="3"/>
      <c r="L8728" s="222"/>
      <c r="M8728" s="222"/>
      <c r="N8728" s="244"/>
      <c r="O8728" s="245"/>
      <c r="P8728" s="246"/>
      <c r="Q8728" s="246"/>
      <c r="R8728" s="246"/>
      <c r="S8728" s="247"/>
      <c r="T8728" s="247"/>
      <c r="U8728" s="245"/>
      <c r="V8728" s="248"/>
      <c r="W8728" s="245"/>
      <c r="X8728" s="245"/>
      <c r="Y8728" s="245"/>
      <c r="Z8728" s="249"/>
      <c r="AA8728" s="245"/>
      <c r="AB8728" s="250"/>
      <c r="AC8728" s="250"/>
      <c r="AD8728" s="250"/>
      <c r="AE8728" s="250"/>
      <c r="AF8728" s="250"/>
      <c r="AG8728" s="250"/>
      <c r="AH8728" s="250"/>
      <c r="AI8728" s="245"/>
      <c r="AJ8728" s="273"/>
      <c r="AK8728" s="245"/>
      <c r="AL8728" s="245"/>
      <c r="AM8728" s="245"/>
      <c r="AN8728" s="245"/>
      <c r="AO8728" s="245"/>
      <c r="AP8728" s="245"/>
      <c r="AQ8728" s="245"/>
      <c r="AR8728" s="245"/>
      <c r="AS8728" s="245"/>
      <c r="AT8728" s="245"/>
      <c r="AU8728" s="245"/>
      <c r="AV8728" s="245"/>
      <c r="AW8728" s="245"/>
      <c r="AX8728" s="245"/>
      <c r="AY8728" s="245"/>
      <c r="AZ8728" s="245"/>
    </row>
    <row r="8729" ht="24.75" customHeight="1">
      <c r="A8729" s="229"/>
      <c r="B8729" s="225" t="s">
        <v>8623</v>
      </c>
      <c r="C8729" s="3"/>
      <c r="D8729" s="222"/>
      <c r="E8729" s="229"/>
      <c r="F8729" s="3"/>
      <c r="G8729" s="222"/>
      <c r="H8729" s="222"/>
      <c r="I8729" s="3"/>
      <c r="J8729" s="222"/>
      <c r="K8729" s="173"/>
      <c r="L8729" s="3"/>
      <c r="M8729" s="3"/>
      <c r="N8729" s="228"/>
      <c r="O8729" s="229"/>
      <c r="P8729" s="230"/>
      <c r="Q8729" s="230"/>
      <c r="R8729" s="230"/>
      <c r="S8729" s="231"/>
      <c r="T8729" s="231"/>
      <c r="U8729" s="229"/>
      <c r="V8729" s="232"/>
      <c r="W8729" s="229"/>
      <c r="X8729" s="229"/>
      <c r="Y8729" s="229"/>
      <c r="Z8729" s="233"/>
      <c r="AA8729" s="229"/>
      <c r="AB8729" s="234"/>
      <c r="AC8729" s="234"/>
      <c r="AD8729" s="234"/>
      <c r="AE8729" s="234"/>
      <c r="AF8729" s="234"/>
      <c r="AG8729" s="234"/>
      <c r="AH8729" s="234"/>
      <c r="AI8729" s="229"/>
      <c r="AJ8729" s="273"/>
      <c r="AK8729" s="229"/>
      <c r="AL8729" s="229"/>
      <c r="AM8729" s="229"/>
      <c r="AN8729" s="229"/>
      <c r="AO8729" s="229"/>
      <c r="AP8729" s="229"/>
      <c r="AQ8729" s="229"/>
      <c r="AR8729" s="229"/>
      <c r="AS8729" s="229"/>
      <c r="AT8729" s="229"/>
      <c r="AU8729" s="229"/>
      <c r="AV8729" s="229"/>
      <c r="AW8729" s="229"/>
      <c r="AX8729" s="229"/>
      <c r="AY8729" s="229"/>
      <c r="AZ8729" s="229"/>
    </row>
    <row r="8730" ht="15.0" customHeight="1">
      <c r="A8730" s="229"/>
      <c r="B8730" s="253" t="s">
        <v>8624</v>
      </c>
      <c r="C8730" s="241"/>
      <c r="D8730" s="279"/>
      <c r="E8730" s="241"/>
      <c r="F8730" s="242"/>
      <c r="G8730" s="33"/>
      <c r="H8730" s="222"/>
      <c r="I8730" s="259" t="s">
        <v>8337</v>
      </c>
      <c r="J8730" s="222"/>
      <c r="K8730" s="3"/>
      <c r="L8730" s="3"/>
      <c r="M8730" s="3"/>
      <c r="N8730" s="228"/>
      <c r="O8730" s="229"/>
      <c r="P8730" s="230"/>
      <c r="Q8730" s="230"/>
      <c r="R8730" s="230"/>
      <c r="S8730" s="231"/>
      <c r="T8730" s="231"/>
      <c r="U8730" s="229"/>
      <c r="V8730" s="232"/>
      <c r="W8730" s="229"/>
      <c r="X8730" s="229"/>
      <c r="Y8730" s="229"/>
      <c r="Z8730" s="233"/>
      <c r="AA8730" s="229"/>
      <c r="AB8730" s="234"/>
      <c r="AC8730" s="234"/>
      <c r="AD8730" s="234"/>
      <c r="AE8730" s="234"/>
      <c r="AF8730" s="234"/>
      <c r="AG8730" s="234"/>
      <c r="AH8730" s="234"/>
      <c r="AI8730" s="229"/>
      <c r="AJ8730" s="273"/>
      <c r="AK8730" s="229"/>
      <c r="AL8730" s="229"/>
      <c r="AM8730" s="229"/>
      <c r="AN8730" s="229"/>
      <c r="AO8730" s="229"/>
      <c r="AP8730" s="229"/>
      <c r="AQ8730" s="229"/>
      <c r="AR8730" s="229"/>
      <c r="AS8730" s="229"/>
      <c r="AT8730" s="229"/>
      <c r="AU8730" s="229"/>
      <c r="AV8730" s="229"/>
      <c r="AW8730" s="229"/>
      <c r="AX8730" s="229"/>
      <c r="AY8730" s="229"/>
      <c r="AZ8730" s="229"/>
    </row>
    <row r="8731" ht="24.75" customHeight="1">
      <c r="A8731" s="229"/>
      <c r="B8731" s="225" t="s">
        <v>8625</v>
      </c>
      <c r="C8731" s="3"/>
      <c r="D8731" s="222"/>
      <c r="E8731" s="229"/>
      <c r="F8731" s="3"/>
      <c r="G8731" s="222"/>
      <c r="H8731" s="222"/>
      <c r="I8731" s="3"/>
      <c r="J8731" s="222"/>
      <c r="K8731" s="173"/>
      <c r="L8731" s="3"/>
      <c r="M8731" s="3"/>
      <c r="N8731" s="228"/>
      <c r="O8731" s="229"/>
      <c r="P8731" s="230"/>
      <c r="Q8731" s="230"/>
      <c r="R8731" s="230"/>
      <c r="S8731" s="231"/>
      <c r="T8731" s="231"/>
      <c r="U8731" s="229"/>
      <c r="V8731" s="232"/>
      <c r="W8731" s="229"/>
      <c r="X8731" s="229"/>
      <c r="Y8731" s="229"/>
      <c r="Z8731" s="233"/>
      <c r="AA8731" s="229"/>
      <c r="AB8731" s="234"/>
      <c r="AC8731" s="234"/>
      <c r="AD8731" s="234"/>
      <c r="AE8731" s="234"/>
      <c r="AF8731" s="234"/>
      <c r="AG8731" s="234"/>
      <c r="AH8731" s="234"/>
      <c r="AI8731" s="229"/>
      <c r="AJ8731" s="281" t="s">
        <v>8342</v>
      </c>
      <c r="AK8731" s="229"/>
      <c r="AL8731" s="229"/>
      <c r="AM8731" s="229"/>
      <c r="AN8731" s="229"/>
      <c r="AO8731" s="229"/>
      <c r="AP8731" s="229"/>
      <c r="AQ8731" s="229"/>
      <c r="AR8731" s="229"/>
      <c r="AS8731" s="229"/>
      <c r="AT8731" s="229"/>
      <c r="AU8731" s="229"/>
      <c r="AV8731" s="229"/>
      <c r="AW8731" s="229"/>
      <c r="AX8731" s="229"/>
      <c r="AY8731" s="229"/>
      <c r="AZ8731" s="229"/>
    </row>
    <row r="8732" ht="15.0" customHeight="1">
      <c r="A8732" s="229"/>
      <c r="B8732" s="272" t="s">
        <v>8626</v>
      </c>
      <c r="C8732" s="257"/>
      <c r="D8732" s="274"/>
      <c r="E8732" s="257"/>
      <c r="F8732" s="259" t="s">
        <v>8336</v>
      </c>
      <c r="G8732" s="33"/>
      <c r="H8732" s="222"/>
      <c r="I8732" s="259" t="s">
        <v>8337</v>
      </c>
      <c r="J8732" s="222"/>
      <c r="K8732" s="3"/>
      <c r="L8732" s="3"/>
      <c r="M8732" s="3"/>
      <c r="N8732" s="228"/>
      <c r="O8732" s="229"/>
      <c r="P8732" s="230"/>
      <c r="Q8732" s="230"/>
      <c r="R8732" s="230"/>
      <c r="S8732" s="231"/>
      <c r="T8732" s="231"/>
      <c r="U8732" s="229"/>
      <c r="V8732" s="232"/>
      <c r="W8732" s="229"/>
      <c r="X8732" s="229"/>
      <c r="Y8732" s="229"/>
      <c r="Z8732" s="233"/>
      <c r="AA8732" s="229"/>
      <c r="AB8732" s="234"/>
      <c r="AC8732" s="234"/>
      <c r="AD8732" s="234"/>
      <c r="AE8732" s="234"/>
      <c r="AF8732" s="234"/>
      <c r="AG8732" s="234"/>
      <c r="AH8732" s="234"/>
      <c r="AI8732" s="229"/>
      <c r="AJ8732" s="273" t="s">
        <v>8529</v>
      </c>
      <c r="AK8732" s="229"/>
      <c r="AL8732" s="229"/>
      <c r="AM8732" s="229"/>
      <c r="AN8732" s="229"/>
      <c r="AO8732" s="229"/>
      <c r="AP8732" s="229"/>
      <c r="AQ8732" s="229"/>
      <c r="AR8732" s="229"/>
      <c r="AS8732" s="229"/>
      <c r="AT8732" s="229"/>
      <c r="AU8732" s="229"/>
      <c r="AV8732" s="229"/>
      <c r="AW8732" s="229"/>
      <c r="AX8732" s="229"/>
      <c r="AY8732" s="229"/>
      <c r="AZ8732" s="229"/>
    </row>
    <row r="8733" ht="15.0" customHeight="1">
      <c r="A8733" s="229"/>
      <c r="B8733" s="262" t="s">
        <v>8627</v>
      </c>
      <c r="C8733" s="33"/>
      <c r="D8733" s="6"/>
      <c r="E8733" s="33"/>
      <c r="F8733" s="259" t="s">
        <v>8336</v>
      </c>
      <c r="G8733" s="33"/>
      <c r="H8733" s="222"/>
      <c r="I8733" s="259" t="s">
        <v>8337</v>
      </c>
      <c r="J8733" s="222"/>
      <c r="K8733" s="3"/>
      <c r="L8733" s="3"/>
      <c r="M8733" s="3"/>
      <c r="N8733" s="228"/>
      <c r="O8733" s="229"/>
      <c r="P8733" s="230"/>
      <c r="Q8733" s="230"/>
      <c r="R8733" s="230"/>
      <c r="S8733" s="231"/>
      <c r="T8733" s="231"/>
      <c r="U8733" s="229"/>
      <c r="V8733" s="232"/>
      <c r="W8733" s="229"/>
      <c r="X8733" s="229"/>
      <c r="Y8733" s="229"/>
      <c r="Z8733" s="233"/>
      <c r="AA8733" s="229"/>
      <c r="AB8733" s="234"/>
      <c r="AC8733" s="234"/>
      <c r="AD8733" s="234"/>
      <c r="AE8733" s="234"/>
      <c r="AF8733" s="234"/>
      <c r="AG8733" s="234"/>
      <c r="AH8733" s="234"/>
      <c r="AI8733" s="229"/>
      <c r="AJ8733" s="273" t="s">
        <v>8529</v>
      </c>
      <c r="AK8733" s="229"/>
      <c r="AL8733" s="229"/>
      <c r="AM8733" s="229"/>
      <c r="AN8733" s="229"/>
      <c r="AO8733" s="229"/>
      <c r="AP8733" s="229"/>
      <c r="AQ8733" s="229"/>
      <c r="AR8733" s="229"/>
      <c r="AS8733" s="229"/>
      <c r="AT8733" s="229"/>
      <c r="AU8733" s="229"/>
      <c r="AV8733" s="229"/>
      <c r="AW8733" s="229"/>
      <c r="AX8733" s="229"/>
      <c r="AY8733" s="229"/>
      <c r="AZ8733" s="229"/>
    </row>
    <row r="8734" ht="15.0" customHeight="1">
      <c r="A8734" s="229"/>
      <c r="B8734" s="262" t="s">
        <v>8627</v>
      </c>
      <c r="C8734" s="33"/>
      <c r="D8734" s="6"/>
      <c r="E8734" s="33"/>
      <c r="F8734" s="280" t="s">
        <v>8371</v>
      </c>
      <c r="G8734" s="33"/>
      <c r="H8734" s="222"/>
      <c r="I8734" s="259" t="s">
        <v>8337</v>
      </c>
      <c r="J8734" s="222"/>
      <c r="K8734" s="3"/>
      <c r="L8734" s="3"/>
      <c r="M8734" s="3"/>
      <c r="N8734" s="228"/>
      <c r="O8734" s="229"/>
      <c r="P8734" s="230"/>
      <c r="Q8734" s="230"/>
      <c r="R8734" s="230"/>
      <c r="S8734" s="231"/>
      <c r="T8734" s="231"/>
      <c r="U8734" s="229"/>
      <c r="V8734" s="232"/>
      <c r="W8734" s="229"/>
      <c r="X8734" s="229"/>
      <c r="Y8734" s="229"/>
      <c r="Z8734" s="233"/>
      <c r="AA8734" s="229"/>
      <c r="AB8734" s="234"/>
      <c r="AC8734" s="234"/>
      <c r="AD8734" s="234"/>
      <c r="AE8734" s="234"/>
      <c r="AF8734" s="234"/>
      <c r="AG8734" s="234"/>
      <c r="AH8734" s="234"/>
      <c r="AI8734" s="229"/>
      <c r="AJ8734" s="273" t="s">
        <v>8529</v>
      </c>
      <c r="AK8734" s="229"/>
      <c r="AL8734" s="229"/>
      <c r="AM8734" s="229"/>
      <c r="AN8734" s="229"/>
      <c r="AO8734" s="229"/>
      <c r="AP8734" s="229"/>
      <c r="AQ8734" s="229"/>
      <c r="AR8734" s="229"/>
      <c r="AS8734" s="229"/>
      <c r="AT8734" s="229"/>
      <c r="AU8734" s="229"/>
      <c r="AV8734" s="229"/>
      <c r="AW8734" s="229"/>
      <c r="AX8734" s="229"/>
      <c r="AY8734" s="229"/>
      <c r="AZ8734" s="229"/>
    </row>
    <row r="8735" ht="15.0" customHeight="1">
      <c r="A8735" s="229"/>
      <c r="B8735" s="262" t="s">
        <v>8628</v>
      </c>
      <c r="C8735" s="33"/>
      <c r="D8735" s="6"/>
      <c r="E8735" s="33"/>
      <c r="F8735" s="259" t="s">
        <v>8336</v>
      </c>
      <c r="G8735" s="33"/>
      <c r="H8735" s="222"/>
      <c r="I8735" s="259" t="s">
        <v>8337</v>
      </c>
      <c r="J8735" s="222"/>
      <c r="K8735" s="3"/>
      <c r="L8735" s="3"/>
      <c r="M8735" s="3"/>
      <c r="N8735" s="228"/>
      <c r="O8735" s="229"/>
      <c r="P8735" s="230"/>
      <c r="Q8735" s="230"/>
      <c r="R8735" s="230"/>
      <c r="S8735" s="231"/>
      <c r="T8735" s="231"/>
      <c r="U8735" s="229"/>
      <c r="V8735" s="232"/>
      <c r="W8735" s="229"/>
      <c r="X8735" s="229"/>
      <c r="Y8735" s="229"/>
      <c r="Z8735" s="233"/>
      <c r="AA8735" s="229"/>
      <c r="AB8735" s="234"/>
      <c r="AC8735" s="234"/>
      <c r="AD8735" s="234"/>
      <c r="AE8735" s="234"/>
      <c r="AF8735" s="234"/>
      <c r="AG8735" s="234"/>
      <c r="AH8735" s="234"/>
      <c r="AI8735" s="229"/>
      <c r="AJ8735" s="273" t="s">
        <v>8529</v>
      </c>
      <c r="AK8735" s="229"/>
      <c r="AL8735" s="229"/>
      <c r="AM8735" s="229"/>
      <c r="AN8735" s="229"/>
      <c r="AO8735" s="229"/>
      <c r="AP8735" s="229"/>
      <c r="AQ8735" s="229"/>
      <c r="AR8735" s="229"/>
      <c r="AS8735" s="229"/>
      <c r="AT8735" s="229"/>
      <c r="AU8735" s="229"/>
      <c r="AV8735" s="229"/>
      <c r="AW8735" s="229"/>
      <c r="AX8735" s="229"/>
      <c r="AY8735" s="229"/>
      <c r="AZ8735" s="229"/>
    </row>
    <row r="8736" ht="15.0" customHeight="1">
      <c r="A8736" s="229"/>
      <c r="B8736" s="262" t="s">
        <v>8629</v>
      </c>
      <c r="C8736" s="33"/>
      <c r="D8736" s="6"/>
      <c r="E8736" s="33"/>
      <c r="F8736" s="259" t="s">
        <v>8336</v>
      </c>
      <c r="G8736" s="33"/>
      <c r="H8736" s="222"/>
      <c r="I8736" s="259" t="s">
        <v>8337</v>
      </c>
      <c r="J8736" s="222"/>
      <c r="K8736" s="3"/>
      <c r="L8736" s="3"/>
      <c r="M8736" s="3"/>
      <c r="N8736" s="228"/>
      <c r="O8736" s="229"/>
      <c r="P8736" s="230"/>
      <c r="Q8736" s="230"/>
      <c r="R8736" s="230"/>
      <c r="S8736" s="231"/>
      <c r="T8736" s="231"/>
      <c r="U8736" s="229"/>
      <c r="V8736" s="232"/>
      <c r="W8736" s="229"/>
      <c r="X8736" s="229"/>
      <c r="Y8736" s="229"/>
      <c r="Z8736" s="233"/>
      <c r="AA8736" s="229"/>
      <c r="AB8736" s="234"/>
      <c r="AC8736" s="234"/>
      <c r="AD8736" s="234"/>
      <c r="AE8736" s="234"/>
      <c r="AF8736" s="234"/>
      <c r="AG8736" s="234"/>
      <c r="AH8736" s="234"/>
      <c r="AI8736" s="229"/>
      <c r="AJ8736" s="273" t="s">
        <v>8630</v>
      </c>
      <c r="AK8736" s="229"/>
      <c r="AL8736" s="229"/>
      <c r="AM8736" s="229"/>
      <c r="AN8736" s="229"/>
      <c r="AO8736" s="229"/>
      <c r="AP8736" s="229"/>
      <c r="AQ8736" s="229"/>
      <c r="AR8736" s="229"/>
      <c r="AS8736" s="229"/>
      <c r="AT8736" s="229"/>
      <c r="AU8736" s="229"/>
      <c r="AV8736" s="229"/>
      <c r="AW8736" s="229"/>
      <c r="AX8736" s="229"/>
      <c r="AY8736" s="229"/>
      <c r="AZ8736" s="229"/>
    </row>
    <row r="8737" ht="15.0" customHeight="1">
      <c r="A8737" s="229"/>
      <c r="B8737" s="262" t="s">
        <v>8631</v>
      </c>
      <c r="C8737" s="33"/>
      <c r="D8737" s="6"/>
      <c r="E8737" s="33"/>
      <c r="F8737" s="259" t="s">
        <v>8336</v>
      </c>
      <c r="G8737" s="33"/>
      <c r="H8737" s="222"/>
      <c r="I8737" s="259" t="s">
        <v>8337</v>
      </c>
      <c r="J8737" s="222"/>
      <c r="K8737" s="3"/>
      <c r="L8737" s="3"/>
      <c r="M8737" s="3"/>
      <c r="N8737" s="228"/>
      <c r="O8737" s="229"/>
      <c r="P8737" s="230"/>
      <c r="Q8737" s="230"/>
      <c r="R8737" s="230"/>
      <c r="S8737" s="231"/>
      <c r="T8737" s="231"/>
      <c r="U8737" s="229"/>
      <c r="V8737" s="232"/>
      <c r="W8737" s="229"/>
      <c r="X8737" s="229"/>
      <c r="Y8737" s="229"/>
      <c r="Z8737" s="233"/>
      <c r="AA8737" s="229"/>
      <c r="AB8737" s="234"/>
      <c r="AC8737" s="234"/>
      <c r="AD8737" s="234"/>
      <c r="AE8737" s="234"/>
      <c r="AF8737" s="234"/>
      <c r="AG8737" s="234"/>
      <c r="AH8737" s="234"/>
      <c r="AI8737" s="229"/>
      <c r="AJ8737" s="273" t="s">
        <v>8630</v>
      </c>
      <c r="AK8737" s="229"/>
      <c r="AL8737" s="229"/>
      <c r="AM8737" s="229"/>
      <c r="AN8737" s="229"/>
      <c r="AO8737" s="229"/>
      <c r="AP8737" s="229"/>
      <c r="AQ8737" s="229"/>
      <c r="AR8737" s="229"/>
      <c r="AS8737" s="229"/>
      <c r="AT8737" s="229"/>
      <c r="AU8737" s="229"/>
      <c r="AV8737" s="229"/>
      <c r="AW8737" s="229"/>
      <c r="AX8737" s="229"/>
      <c r="AY8737" s="229"/>
      <c r="AZ8737" s="229"/>
    </row>
    <row r="8738" ht="15.0" customHeight="1">
      <c r="A8738" s="229"/>
      <c r="B8738" s="262" t="s">
        <v>8528</v>
      </c>
      <c r="C8738" s="33"/>
      <c r="D8738" s="6"/>
      <c r="E8738" s="33"/>
      <c r="F8738" s="259" t="s">
        <v>8336</v>
      </c>
      <c r="G8738" s="33"/>
      <c r="H8738" s="222"/>
      <c r="I8738" s="259" t="s">
        <v>8337</v>
      </c>
      <c r="J8738" s="222"/>
      <c r="K8738" s="3"/>
      <c r="L8738" s="3"/>
      <c r="M8738" s="3"/>
      <c r="N8738" s="228"/>
      <c r="O8738" s="229"/>
      <c r="P8738" s="230"/>
      <c r="Q8738" s="230"/>
      <c r="R8738" s="230"/>
      <c r="S8738" s="231"/>
      <c r="T8738" s="231"/>
      <c r="U8738" s="229"/>
      <c r="V8738" s="232"/>
      <c r="W8738" s="229"/>
      <c r="X8738" s="229"/>
      <c r="Y8738" s="229"/>
      <c r="Z8738" s="233"/>
      <c r="AA8738" s="229"/>
      <c r="AB8738" s="234"/>
      <c r="AC8738" s="234"/>
      <c r="AD8738" s="234"/>
      <c r="AE8738" s="234"/>
      <c r="AF8738" s="234"/>
      <c r="AG8738" s="234"/>
      <c r="AH8738" s="234"/>
      <c r="AI8738" s="229"/>
      <c r="AJ8738" s="273" t="s">
        <v>8529</v>
      </c>
      <c r="AK8738" s="229"/>
      <c r="AL8738" s="229"/>
      <c r="AM8738" s="229"/>
      <c r="AN8738" s="229"/>
      <c r="AO8738" s="229"/>
      <c r="AP8738" s="229"/>
      <c r="AQ8738" s="229"/>
      <c r="AR8738" s="229"/>
      <c r="AS8738" s="229"/>
      <c r="AT8738" s="229"/>
      <c r="AU8738" s="229"/>
      <c r="AV8738" s="229"/>
      <c r="AW8738" s="229"/>
      <c r="AX8738" s="229"/>
      <c r="AY8738" s="229"/>
      <c r="AZ8738" s="229"/>
    </row>
    <row r="8739" ht="15.0" customHeight="1">
      <c r="A8739" s="229"/>
      <c r="B8739" s="262" t="s">
        <v>8528</v>
      </c>
      <c r="C8739" s="263"/>
      <c r="D8739" s="283"/>
      <c r="E8739" s="263"/>
      <c r="F8739" s="280" t="s">
        <v>8371</v>
      </c>
      <c r="G8739" s="263"/>
      <c r="H8739" s="222"/>
      <c r="I8739" s="259" t="s">
        <v>8337</v>
      </c>
      <c r="J8739" s="222"/>
      <c r="K8739" s="3"/>
      <c r="L8739" s="3"/>
      <c r="M8739" s="3"/>
      <c r="N8739" s="228"/>
      <c r="O8739" s="229"/>
      <c r="P8739" s="230"/>
      <c r="Q8739" s="230"/>
      <c r="R8739" s="230"/>
      <c r="S8739" s="231"/>
      <c r="T8739" s="231"/>
      <c r="U8739" s="229"/>
      <c r="V8739" s="232"/>
      <c r="W8739" s="229"/>
      <c r="X8739" s="229"/>
      <c r="Y8739" s="229"/>
      <c r="Z8739" s="233"/>
      <c r="AA8739" s="229"/>
      <c r="AB8739" s="234"/>
      <c r="AC8739" s="234"/>
      <c r="AD8739" s="234"/>
      <c r="AE8739" s="234"/>
      <c r="AF8739" s="234"/>
      <c r="AG8739" s="234"/>
      <c r="AH8739" s="234"/>
      <c r="AI8739" s="229"/>
      <c r="AJ8739" s="273" t="s">
        <v>8529</v>
      </c>
      <c r="AK8739" s="229"/>
      <c r="AL8739" s="229"/>
      <c r="AM8739" s="229"/>
      <c r="AN8739" s="229"/>
      <c r="AO8739" s="229"/>
      <c r="AP8739" s="229"/>
      <c r="AQ8739" s="229"/>
      <c r="AR8739" s="229"/>
      <c r="AS8739" s="229"/>
      <c r="AT8739" s="229"/>
      <c r="AU8739" s="229"/>
      <c r="AV8739" s="229"/>
      <c r="AW8739" s="229"/>
      <c r="AX8739" s="229"/>
      <c r="AY8739" s="229"/>
      <c r="AZ8739" s="229"/>
    </row>
    <row r="8740" ht="15.0" customHeight="1">
      <c r="A8740" s="229"/>
      <c r="B8740" s="262" t="s">
        <v>8632</v>
      </c>
      <c r="C8740" s="33"/>
      <c r="D8740" s="6"/>
      <c r="E8740" s="33"/>
      <c r="F8740" s="259" t="s">
        <v>8336</v>
      </c>
      <c r="G8740" s="33"/>
      <c r="H8740" s="222"/>
      <c r="I8740" s="259" t="s">
        <v>8337</v>
      </c>
      <c r="J8740" s="222"/>
      <c r="K8740" s="3"/>
      <c r="L8740" s="3"/>
      <c r="M8740" s="3"/>
      <c r="N8740" s="228"/>
      <c r="O8740" s="229"/>
      <c r="P8740" s="230"/>
      <c r="Q8740" s="230"/>
      <c r="R8740" s="230"/>
      <c r="S8740" s="231"/>
      <c r="T8740" s="231"/>
      <c r="U8740" s="229"/>
      <c r="V8740" s="232"/>
      <c r="W8740" s="229"/>
      <c r="X8740" s="229"/>
      <c r="Y8740" s="229"/>
      <c r="Z8740" s="233"/>
      <c r="AA8740" s="229"/>
      <c r="AB8740" s="234"/>
      <c r="AC8740" s="234"/>
      <c r="AD8740" s="234"/>
      <c r="AE8740" s="234"/>
      <c r="AF8740" s="234"/>
      <c r="AG8740" s="234"/>
      <c r="AH8740" s="234"/>
      <c r="AI8740" s="229"/>
      <c r="AJ8740" s="273" t="s">
        <v>8633</v>
      </c>
      <c r="AK8740" s="229"/>
      <c r="AL8740" s="229"/>
      <c r="AM8740" s="229"/>
      <c r="AN8740" s="229"/>
      <c r="AO8740" s="229"/>
      <c r="AP8740" s="229"/>
      <c r="AQ8740" s="229"/>
      <c r="AR8740" s="229"/>
      <c r="AS8740" s="229"/>
      <c r="AT8740" s="229"/>
      <c r="AU8740" s="229"/>
      <c r="AV8740" s="229"/>
      <c r="AW8740" s="229"/>
      <c r="AX8740" s="229"/>
      <c r="AY8740" s="229"/>
      <c r="AZ8740" s="229"/>
    </row>
    <row r="8741" ht="15.0" customHeight="1">
      <c r="A8741" s="229"/>
      <c r="B8741" s="262" t="s">
        <v>8634</v>
      </c>
      <c r="C8741" s="33"/>
      <c r="D8741" s="6"/>
      <c r="E8741" s="33"/>
      <c r="F8741" s="259" t="s">
        <v>8336</v>
      </c>
      <c r="G8741" s="33"/>
      <c r="H8741" s="222"/>
      <c r="I8741" s="259" t="s">
        <v>8337</v>
      </c>
      <c r="J8741" s="222"/>
      <c r="K8741" s="3"/>
      <c r="L8741" s="3"/>
      <c r="M8741" s="3"/>
      <c r="N8741" s="228"/>
      <c r="O8741" s="229"/>
      <c r="P8741" s="230"/>
      <c r="Q8741" s="230"/>
      <c r="R8741" s="230"/>
      <c r="S8741" s="231"/>
      <c r="T8741" s="231"/>
      <c r="U8741" s="229"/>
      <c r="V8741" s="232"/>
      <c r="W8741" s="229"/>
      <c r="X8741" s="229"/>
      <c r="Y8741" s="229"/>
      <c r="Z8741" s="233"/>
      <c r="AA8741" s="229"/>
      <c r="AB8741" s="234"/>
      <c r="AC8741" s="234"/>
      <c r="AD8741" s="234"/>
      <c r="AE8741" s="234"/>
      <c r="AF8741" s="234"/>
      <c r="AG8741" s="234"/>
      <c r="AH8741" s="234"/>
      <c r="AI8741" s="229"/>
      <c r="AJ8741" s="273" t="s">
        <v>8633</v>
      </c>
      <c r="AK8741" s="229"/>
      <c r="AL8741" s="229"/>
      <c r="AM8741" s="229"/>
      <c r="AN8741" s="229"/>
      <c r="AO8741" s="229"/>
      <c r="AP8741" s="229"/>
      <c r="AQ8741" s="229"/>
      <c r="AR8741" s="229"/>
      <c r="AS8741" s="229"/>
      <c r="AT8741" s="229"/>
      <c r="AU8741" s="229"/>
      <c r="AV8741" s="229"/>
      <c r="AW8741" s="229"/>
      <c r="AX8741" s="229"/>
      <c r="AY8741" s="229"/>
      <c r="AZ8741" s="229"/>
    </row>
    <row r="8742" ht="15.0" customHeight="1">
      <c r="A8742" s="229"/>
      <c r="B8742" s="262" t="s">
        <v>8635</v>
      </c>
      <c r="C8742" s="33"/>
      <c r="D8742" s="6"/>
      <c r="E8742" s="33"/>
      <c r="F8742" s="259" t="s">
        <v>8336</v>
      </c>
      <c r="G8742" s="33"/>
      <c r="H8742" s="222"/>
      <c r="I8742" s="259" t="s">
        <v>8337</v>
      </c>
      <c r="J8742" s="222"/>
      <c r="K8742" s="3"/>
      <c r="L8742" s="3"/>
      <c r="M8742" s="3"/>
      <c r="N8742" s="228"/>
      <c r="O8742" s="229"/>
      <c r="P8742" s="230"/>
      <c r="Q8742" s="230"/>
      <c r="R8742" s="230"/>
      <c r="S8742" s="231"/>
      <c r="T8742" s="231"/>
      <c r="U8742" s="229"/>
      <c r="V8742" s="232"/>
      <c r="W8742" s="229"/>
      <c r="X8742" s="229"/>
      <c r="Y8742" s="229"/>
      <c r="Z8742" s="233"/>
      <c r="AA8742" s="229"/>
      <c r="AB8742" s="234"/>
      <c r="AC8742" s="234"/>
      <c r="AD8742" s="234"/>
      <c r="AE8742" s="234"/>
      <c r="AF8742" s="234"/>
      <c r="AG8742" s="234"/>
      <c r="AH8742" s="234"/>
      <c r="AI8742" s="229"/>
      <c r="AJ8742" s="273" t="s">
        <v>8633</v>
      </c>
      <c r="AK8742" s="229"/>
      <c r="AL8742" s="229"/>
      <c r="AM8742" s="229"/>
      <c r="AN8742" s="229"/>
      <c r="AO8742" s="229"/>
      <c r="AP8742" s="229"/>
      <c r="AQ8742" s="229"/>
      <c r="AR8742" s="229"/>
      <c r="AS8742" s="229"/>
      <c r="AT8742" s="229"/>
      <c r="AU8742" s="229"/>
      <c r="AV8742" s="229"/>
      <c r="AW8742" s="229"/>
      <c r="AX8742" s="229"/>
      <c r="AY8742" s="229"/>
      <c r="AZ8742" s="229"/>
    </row>
    <row r="8743" ht="15.0" customHeight="1">
      <c r="A8743" s="229"/>
      <c r="B8743" s="262" t="s">
        <v>8636</v>
      </c>
      <c r="C8743" s="33"/>
      <c r="D8743" s="6"/>
      <c r="E8743" s="33"/>
      <c r="F8743" s="259" t="s">
        <v>8336</v>
      </c>
      <c r="G8743" s="33"/>
      <c r="H8743" s="222"/>
      <c r="I8743" s="259" t="s">
        <v>8337</v>
      </c>
      <c r="J8743" s="222"/>
      <c r="K8743" s="3"/>
      <c r="L8743" s="3"/>
      <c r="M8743" s="3"/>
      <c r="N8743" s="228"/>
      <c r="O8743" s="229"/>
      <c r="P8743" s="230"/>
      <c r="Q8743" s="230"/>
      <c r="R8743" s="230"/>
      <c r="S8743" s="231"/>
      <c r="T8743" s="231"/>
      <c r="U8743" s="229"/>
      <c r="V8743" s="232"/>
      <c r="W8743" s="229"/>
      <c r="X8743" s="229"/>
      <c r="Y8743" s="229"/>
      <c r="Z8743" s="233"/>
      <c r="AA8743" s="229"/>
      <c r="AB8743" s="234"/>
      <c r="AC8743" s="234"/>
      <c r="AD8743" s="234"/>
      <c r="AE8743" s="234"/>
      <c r="AF8743" s="234"/>
      <c r="AG8743" s="234"/>
      <c r="AH8743" s="234"/>
      <c r="AI8743" s="229"/>
      <c r="AJ8743" s="273" t="s">
        <v>8633</v>
      </c>
      <c r="AK8743" s="229"/>
      <c r="AL8743" s="229"/>
      <c r="AM8743" s="229"/>
      <c r="AN8743" s="229"/>
      <c r="AO8743" s="229"/>
      <c r="AP8743" s="229"/>
      <c r="AQ8743" s="229"/>
      <c r="AR8743" s="229"/>
      <c r="AS8743" s="229"/>
      <c r="AT8743" s="229"/>
      <c r="AU8743" s="229"/>
      <c r="AV8743" s="229"/>
      <c r="AW8743" s="229"/>
      <c r="AX8743" s="229"/>
      <c r="AY8743" s="229"/>
      <c r="AZ8743" s="229"/>
    </row>
    <row r="8744" ht="15.0" customHeight="1">
      <c r="A8744" s="229"/>
      <c r="B8744" s="262" t="s">
        <v>8637</v>
      </c>
      <c r="C8744" s="33"/>
      <c r="D8744" s="6"/>
      <c r="E8744" s="33"/>
      <c r="F8744" s="259" t="s">
        <v>8336</v>
      </c>
      <c r="G8744" s="33"/>
      <c r="H8744" s="222"/>
      <c r="I8744" s="259" t="s">
        <v>8337</v>
      </c>
      <c r="J8744" s="222"/>
      <c r="K8744" s="3"/>
      <c r="L8744" s="3"/>
      <c r="M8744" s="3"/>
      <c r="N8744" s="228"/>
      <c r="O8744" s="229"/>
      <c r="P8744" s="230"/>
      <c r="Q8744" s="230"/>
      <c r="R8744" s="230"/>
      <c r="S8744" s="231"/>
      <c r="T8744" s="231"/>
      <c r="U8744" s="229"/>
      <c r="V8744" s="232"/>
      <c r="W8744" s="229"/>
      <c r="X8744" s="229"/>
      <c r="Y8744" s="229"/>
      <c r="Z8744" s="233"/>
      <c r="AA8744" s="229"/>
      <c r="AB8744" s="234"/>
      <c r="AC8744" s="234"/>
      <c r="AD8744" s="234"/>
      <c r="AE8744" s="234"/>
      <c r="AF8744" s="234"/>
      <c r="AG8744" s="234"/>
      <c r="AH8744" s="234"/>
      <c r="AI8744" s="229"/>
      <c r="AJ8744" s="273">
        <v>22395.0</v>
      </c>
      <c r="AK8744" s="229"/>
      <c r="AL8744" s="229"/>
      <c r="AM8744" s="229"/>
      <c r="AN8744" s="229"/>
      <c r="AO8744" s="229"/>
      <c r="AP8744" s="229"/>
      <c r="AQ8744" s="229"/>
      <c r="AR8744" s="229"/>
      <c r="AS8744" s="229"/>
      <c r="AT8744" s="229"/>
      <c r="AU8744" s="229"/>
      <c r="AV8744" s="229"/>
      <c r="AW8744" s="229"/>
      <c r="AX8744" s="229"/>
      <c r="AY8744" s="229"/>
      <c r="AZ8744" s="229"/>
    </row>
    <row r="8745" ht="15.0" customHeight="1">
      <c r="A8745" s="229"/>
      <c r="B8745" s="266" t="s">
        <v>8638</v>
      </c>
      <c r="C8745" s="269"/>
      <c r="D8745" s="275"/>
      <c r="E8745" s="269"/>
      <c r="F8745" s="259" t="s">
        <v>8336</v>
      </c>
      <c r="G8745" s="33"/>
      <c r="H8745" s="222"/>
      <c r="I8745" s="259" t="s">
        <v>8337</v>
      </c>
      <c r="J8745" s="222"/>
      <c r="K8745" s="3"/>
      <c r="L8745" s="3"/>
      <c r="M8745" s="3"/>
      <c r="N8745" s="228"/>
      <c r="O8745" s="229"/>
      <c r="P8745" s="230"/>
      <c r="Q8745" s="230"/>
      <c r="R8745" s="230"/>
      <c r="S8745" s="231"/>
      <c r="T8745" s="231"/>
      <c r="U8745" s="229"/>
      <c r="V8745" s="232"/>
      <c r="W8745" s="229"/>
      <c r="X8745" s="229"/>
      <c r="Y8745" s="229"/>
      <c r="Z8745" s="233"/>
      <c r="AA8745" s="229"/>
      <c r="AB8745" s="234"/>
      <c r="AC8745" s="234"/>
      <c r="AD8745" s="234"/>
      <c r="AE8745" s="234"/>
      <c r="AF8745" s="234"/>
      <c r="AG8745" s="234"/>
      <c r="AH8745" s="234"/>
      <c r="AI8745" s="229"/>
      <c r="AJ8745" s="273">
        <v>22395.0</v>
      </c>
      <c r="AK8745" s="229"/>
      <c r="AL8745" s="229"/>
      <c r="AM8745" s="229"/>
      <c r="AN8745" s="229"/>
      <c r="AO8745" s="229"/>
      <c r="AP8745" s="229"/>
      <c r="AQ8745" s="229"/>
      <c r="AR8745" s="229"/>
      <c r="AS8745" s="229"/>
      <c r="AT8745" s="229"/>
      <c r="AU8745" s="229"/>
      <c r="AV8745" s="229"/>
      <c r="AW8745" s="229"/>
      <c r="AX8745" s="229"/>
      <c r="AY8745" s="229"/>
      <c r="AZ8745" s="229"/>
    </row>
    <row r="8746" ht="24.75" customHeight="1">
      <c r="A8746" s="245"/>
      <c r="B8746" s="225" t="s">
        <v>2388</v>
      </c>
      <c r="C8746" s="3"/>
      <c r="D8746" s="222"/>
      <c r="E8746" s="245"/>
      <c r="F8746" s="3"/>
      <c r="G8746" s="222"/>
      <c r="H8746" s="222"/>
      <c r="I8746" s="3"/>
      <c r="J8746" s="222"/>
      <c r="K8746" s="173"/>
      <c r="L8746" s="222"/>
      <c r="M8746" s="222"/>
      <c r="N8746" s="244"/>
      <c r="O8746" s="245"/>
      <c r="P8746" s="246"/>
      <c r="Q8746" s="246"/>
      <c r="R8746" s="246"/>
      <c r="S8746" s="247"/>
      <c r="T8746" s="247"/>
      <c r="U8746" s="245"/>
      <c r="V8746" s="248"/>
      <c r="W8746" s="245"/>
      <c r="X8746" s="245"/>
      <c r="Y8746" s="245"/>
      <c r="Z8746" s="249"/>
      <c r="AA8746" s="245"/>
      <c r="AB8746" s="250"/>
      <c r="AC8746" s="250"/>
      <c r="AD8746" s="250"/>
      <c r="AE8746" s="250"/>
      <c r="AF8746" s="250"/>
      <c r="AG8746" s="250"/>
      <c r="AH8746" s="250"/>
      <c r="AI8746" s="245"/>
      <c r="AJ8746" s="281" t="s">
        <v>8342</v>
      </c>
      <c r="AK8746" s="245"/>
      <c r="AL8746" s="245"/>
      <c r="AM8746" s="245"/>
      <c r="AN8746" s="245"/>
      <c r="AO8746" s="245"/>
      <c r="AP8746" s="245"/>
      <c r="AQ8746" s="245"/>
      <c r="AR8746" s="245"/>
      <c r="AS8746" s="245"/>
      <c r="AT8746" s="245"/>
      <c r="AU8746" s="245"/>
      <c r="AV8746" s="245"/>
      <c r="AW8746" s="245"/>
      <c r="AX8746" s="245"/>
      <c r="AY8746" s="245"/>
      <c r="AZ8746" s="245"/>
    </row>
    <row r="8747" ht="15.0" customHeight="1">
      <c r="A8747" s="245"/>
      <c r="B8747" s="256" t="s">
        <v>8639</v>
      </c>
      <c r="C8747" s="257"/>
      <c r="D8747" s="274"/>
      <c r="E8747" s="257"/>
      <c r="F8747" s="276"/>
      <c r="G8747" s="33"/>
      <c r="H8747" s="222"/>
      <c r="I8747" s="259" t="s">
        <v>8337</v>
      </c>
      <c r="J8747" s="222"/>
      <c r="K8747" s="3"/>
      <c r="L8747" s="3"/>
      <c r="M8747" s="3"/>
      <c r="N8747" s="244"/>
      <c r="O8747" s="245"/>
      <c r="P8747" s="246"/>
      <c r="Q8747" s="246"/>
      <c r="R8747" s="246"/>
      <c r="S8747" s="247"/>
      <c r="T8747" s="247"/>
      <c r="U8747" s="245"/>
      <c r="V8747" s="248"/>
      <c r="W8747" s="245"/>
      <c r="X8747" s="245"/>
      <c r="Y8747" s="245"/>
      <c r="Z8747" s="249"/>
      <c r="AA8747" s="245"/>
      <c r="AB8747" s="250"/>
      <c r="AC8747" s="250"/>
      <c r="AD8747" s="250"/>
      <c r="AE8747" s="250"/>
      <c r="AF8747" s="250"/>
      <c r="AG8747" s="250"/>
      <c r="AH8747" s="250"/>
      <c r="AI8747" s="245"/>
      <c r="AJ8747" s="273" t="s">
        <v>8640</v>
      </c>
      <c r="AK8747" s="245"/>
      <c r="AL8747" s="245"/>
      <c r="AM8747" s="245"/>
      <c r="AN8747" s="245"/>
      <c r="AO8747" s="245"/>
      <c r="AP8747" s="245"/>
      <c r="AQ8747" s="245"/>
      <c r="AR8747" s="245"/>
      <c r="AS8747" s="245"/>
      <c r="AT8747" s="245"/>
      <c r="AU8747" s="245"/>
      <c r="AV8747" s="245"/>
      <c r="AW8747" s="245"/>
      <c r="AX8747" s="245"/>
      <c r="AY8747" s="245"/>
      <c r="AZ8747" s="245"/>
    </row>
    <row r="8748" ht="15.0" customHeight="1">
      <c r="A8748" s="245"/>
      <c r="B8748" s="260" t="s">
        <v>8641</v>
      </c>
      <c r="C8748" s="33"/>
      <c r="D8748" s="6"/>
      <c r="E8748" s="33"/>
      <c r="F8748" s="287"/>
      <c r="G8748" s="33"/>
      <c r="H8748" s="222"/>
      <c r="I8748" s="259" t="s">
        <v>8337</v>
      </c>
      <c r="J8748" s="222"/>
      <c r="K8748" s="3"/>
      <c r="L8748" s="3"/>
      <c r="M8748" s="3"/>
      <c r="N8748" s="244"/>
      <c r="O8748" s="245"/>
      <c r="P8748" s="246"/>
      <c r="Q8748" s="246"/>
      <c r="R8748" s="246"/>
      <c r="S8748" s="247"/>
      <c r="T8748" s="247"/>
      <c r="U8748" s="245"/>
      <c r="V8748" s="248"/>
      <c r="W8748" s="245"/>
      <c r="X8748" s="245"/>
      <c r="Y8748" s="245"/>
      <c r="Z8748" s="249"/>
      <c r="AA8748" s="245"/>
      <c r="AB8748" s="250"/>
      <c r="AC8748" s="250"/>
      <c r="AD8748" s="250"/>
      <c r="AE8748" s="250"/>
      <c r="AF8748" s="250"/>
      <c r="AG8748" s="250"/>
      <c r="AH8748" s="250"/>
      <c r="AI8748" s="245"/>
      <c r="AJ8748" s="273"/>
      <c r="AK8748" s="245"/>
      <c r="AL8748" s="245"/>
      <c r="AM8748" s="245"/>
      <c r="AN8748" s="245"/>
      <c r="AO8748" s="245"/>
      <c r="AP8748" s="245"/>
      <c r="AQ8748" s="245"/>
      <c r="AR8748" s="245"/>
      <c r="AS8748" s="245"/>
      <c r="AT8748" s="245"/>
      <c r="AU8748" s="245"/>
      <c r="AV8748" s="245"/>
      <c r="AW8748" s="245"/>
      <c r="AX8748" s="245"/>
      <c r="AY8748" s="245"/>
      <c r="AZ8748" s="245"/>
    </row>
    <row r="8749" ht="15.0" customHeight="1">
      <c r="A8749" s="245"/>
      <c r="B8749" s="260" t="s">
        <v>8642</v>
      </c>
      <c r="C8749" s="33"/>
      <c r="D8749" s="6"/>
      <c r="E8749" s="33"/>
      <c r="F8749" s="287"/>
      <c r="G8749" s="33"/>
      <c r="H8749" s="222"/>
      <c r="I8749" s="259" t="s">
        <v>8337</v>
      </c>
      <c r="J8749" s="222"/>
      <c r="K8749" s="3"/>
      <c r="L8749" s="3"/>
      <c r="M8749" s="3"/>
      <c r="N8749" s="244"/>
      <c r="O8749" s="245"/>
      <c r="P8749" s="246"/>
      <c r="Q8749" s="246"/>
      <c r="R8749" s="246"/>
      <c r="S8749" s="247"/>
      <c r="T8749" s="247"/>
      <c r="U8749" s="245"/>
      <c r="V8749" s="248"/>
      <c r="W8749" s="245"/>
      <c r="X8749" s="245"/>
      <c r="Y8749" s="245"/>
      <c r="Z8749" s="249"/>
      <c r="AA8749" s="245"/>
      <c r="AB8749" s="250"/>
      <c r="AC8749" s="250"/>
      <c r="AD8749" s="250"/>
      <c r="AE8749" s="250"/>
      <c r="AF8749" s="250"/>
      <c r="AG8749" s="250"/>
      <c r="AH8749" s="250"/>
      <c r="AI8749" s="245"/>
      <c r="AJ8749" s="273" t="s">
        <v>8640</v>
      </c>
      <c r="AK8749" s="245"/>
      <c r="AL8749" s="245"/>
      <c r="AM8749" s="245"/>
      <c r="AN8749" s="245"/>
      <c r="AO8749" s="245"/>
      <c r="AP8749" s="245"/>
      <c r="AQ8749" s="245"/>
      <c r="AR8749" s="245"/>
      <c r="AS8749" s="245"/>
      <c r="AT8749" s="245"/>
      <c r="AU8749" s="245"/>
      <c r="AV8749" s="245"/>
      <c r="AW8749" s="245"/>
      <c r="AX8749" s="245"/>
      <c r="AY8749" s="245"/>
      <c r="AZ8749" s="245"/>
    </row>
    <row r="8750" ht="15.0" customHeight="1">
      <c r="A8750" s="245"/>
      <c r="B8750" s="260" t="s">
        <v>8643</v>
      </c>
      <c r="C8750" s="33"/>
      <c r="D8750" s="6"/>
      <c r="E8750" s="33"/>
      <c r="F8750" s="287"/>
      <c r="G8750" s="33"/>
      <c r="H8750" s="222"/>
      <c r="I8750" s="259" t="s">
        <v>8337</v>
      </c>
      <c r="J8750" s="222"/>
      <c r="K8750" s="3"/>
      <c r="L8750" s="3"/>
      <c r="M8750" s="3"/>
      <c r="N8750" s="244"/>
      <c r="O8750" s="245"/>
      <c r="P8750" s="246"/>
      <c r="Q8750" s="246"/>
      <c r="R8750" s="246"/>
      <c r="S8750" s="247"/>
      <c r="T8750" s="247"/>
      <c r="U8750" s="245"/>
      <c r="V8750" s="248"/>
      <c r="W8750" s="245"/>
      <c r="X8750" s="245"/>
      <c r="Y8750" s="245"/>
      <c r="Z8750" s="249"/>
      <c r="AA8750" s="245"/>
      <c r="AB8750" s="250"/>
      <c r="AC8750" s="250"/>
      <c r="AD8750" s="250"/>
      <c r="AE8750" s="250"/>
      <c r="AF8750" s="250"/>
      <c r="AG8750" s="250"/>
      <c r="AH8750" s="250"/>
      <c r="AI8750" s="245"/>
      <c r="AJ8750" s="273" t="s">
        <v>8644</v>
      </c>
      <c r="AK8750" s="245"/>
      <c r="AL8750" s="245"/>
      <c r="AM8750" s="245"/>
      <c r="AN8750" s="245"/>
      <c r="AO8750" s="245"/>
      <c r="AP8750" s="245"/>
      <c r="AQ8750" s="245"/>
      <c r="AR8750" s="245"/>
      <c r="AS8750" s="245"/>
      <c r="AT8750" s="245"/>
      <c r="AU8750" s="245"/>
      <c r="AV8750" s="245"/>
      <c r="AW8750" s="245"/>
      <c r="AX8750" s="245"/>
      <c r="AY8750" s="245"/>
      <c r="AZ8750" s="245"/>
    </row>
    <row r="8751" ht="15.0" customHeight="1">
      <c r="A8751" s="245"/>
      <c r="B8751" s="277" t="s">
        <v>8645</v>
      </c>
      <c r="C8751" s="269"/>
      <c r="D8751" s="275"/>
      <c r="E8751" s="269"/>
      <c r="F8751" s="278"/>
      <c r="G8751" s="33"/>
      <c r="H8751" s="222"/>
      <c r="I8751" s="259" t="s">
        <v>8337</v>
      </c>
      <c r="J8751" s="222"/>
      <c r="K8751" s="3"/>
      <c r="L8751" s="3"/>
      <c r="M8751" s="3"/>
      <c r="N8751" s="244"/>
      <c r="O8751" s="245"/>
      <c r="P8751" s="246"/>
      <c r="Q8751" s="246"/>
      <c r="R8751" s="246"/>
      <c r="S8751" s="247"/>
      <c r="T8751" s="247"/>
      <c r="U8751" s="245"/>
      <c r="V8751" s="248"/>
      <c r="W8751" s="245"/>
      <c r="X8751" s="245"/>
      <c r="Y8751" s="245"/>
      <c r="Z8751" s="249"/>
      <c r="AA8751" s="245"/>
      <c r="AB8751" s="250"/>
      <c r="AC8751" s="250"/>
      <c r="AD8751" s="250"/>
      <c r="AE8751" s="250"/>
      <c r="AF8751" s="250"/>
      <c r="AG8751" s="250"/>
      <c r="AH8751" s="250"/>
      <c r="AI8751" s="245"/>
      <c r="AJ8751" s="273"/>
      <c r="AK8751" s="245"/>
      <c r="AL8751" s="245"/>
      <c r="AM8751" s="245"/>
      <c r="AN8751" s="245"/>
      <c r="AO8751" s="245"/>
      <c r="AP8751" s="245"/>
      <c r="AQ8751" s="245"/>
      <c r="AR8751" s="245"/>
      <c r="AS8751" s="245"/>
      <c r="AT8751" s="245"/>
      <c r="AU8751" s="245"/>
      <c r="AV8751" s="245"/>
      <c r="AW8751" s="245"/>
      <c r="AX8751" s="245"/>
      <c r="AY8751" s="245"/>
      <c r="AZ8751" s="245"/>
    </row>
    <row r="8752" ht="24.75" customHeight="1">
      <c r="A8752" s="245"/>
      <c r="B8752" s="225" t="s">
        <v>8646</v>
      </c>
      <c r="C8752" s="3"/>
      <c r="D8752" s="222"/>
      <c r="E8752" s="245"/>
      <c r="F8752" s="3"/>
      <c r="G8752" s="222"/>
      <c r="H8752" s="222"/>
      <c r="I8752" s="3"/>
      <c r="J8752" s="222"/>
      <c r="K8752" s="173"/>
      <c r="L8752" s="222"/>
      <c r="M8752" s="222"/>
      <c r="N8752" s="244"/>
      <c r="O8752" s="245"/>
      <c r="P8752" s="246"/>
      <c r="Q8752" s="246"/>
      <c r="R8752" s="246"/>
      <c r="S8752" s="247"/>
      <c r="T8752" s="247"/>
      <c r="U8752" s="245"/>
      <c r="V8752" s="248"/>
      <c r="W8752" s="245"/>
      <c r="X8752" s="245"/>
      <c r="Y8752" s="245"/>
      <c r="Z8752" s="249"/>
      <c r="AA8752" s="245"/>
      <c r="AB8752" s="250"/>
      <c r="AC8752" s="250"/>
      <c r="AD8752" s="250"/>
      <c r="AE8752" s="250"/>
      <c r="AF8752" s="250"/>
      <c r="AG8752" s="250"/>
      <c r="AH8752" s="250"/>
      <c r="AI8752" s="245"/>
      <c r="AJ8752" s="281" t="s">
        <v>8342</v>
      </c>
      <c r="AK8752" s="245"/>
      <c r="AL8752" s="245"/>
      <c r="AM8752" s="245"/>
      <c r="AN8752" s="245"/>
      <c r="AO8752" s="245"/>
      <c r="AP8752" s="245"/>
      <c r="AQ8752" s="245"/>
      <c r="AR8752" s="245"/>
      <c r="AS8752" s="245"/>
      <c r="AT8752" s="245"/>
      <c r="AU8752" s="245"/>
      <c r="AV8752" s="245"/>
      <c r="AW8752" s="245"/>
      <c r="AX8752" s="245"/>
      <c r="AY8752" s="245"/>
      <c r="AZ8752" s="245"/>
    </row>
    <row r="8753" ht="15.0" customHeight="1">
      <c r="A8753" s="245"/>
      <c r="B8753" s="272" t="s">
        <v>8647</v>
      </c>
      <c r="C8753" s="257"/>
      <c r="D8753" s="274"/>
      <c r="E8753" s="257"/>
      <c r="F8753" s="259" t="s">
        <v>8336</v>
      </c>
      <c r="G8753" s="33"/>
      <c r="H8753" s="222"/>
      <c r="I8753" s="259" t="s">
        <v>8337</v>
      </c>
      <c r="J8753" s="222"/>
      <c r="K8753" s="3"/>
      <c r="L8753" s="222"/>
      <c r="M8753" s="222"/>
      <c r="N8753" s="244"/>
      <c r="O8753" s="245"/>
      <c r="P8753" s="246"/>
      <c r="Q8753" s="246"/>
      <c r="R8753" s="246"/>
      <c r="S8753" s="247"/>
      <c r="T8753" s="247"/>
      <c r="U8753" s="245"/>
      <c r="V8753" s="248"/>
      <c r="W8753" s="245"/>
      <c r="X8753" s="245"/>
      <c r="Y8753" s="245"/>
      <c r="Z8753" s="249"/>
      <c r="AA8753" s="245"/>
      <c r="AB8753" s="250"/>
      <c r="AC8753" s="250"/>
      <c r="AD8753" s="250"/>
      <c r="AE8753" s="250"/>
      <c r="AF8753" s="250"/>
      <c r="AG8753" s="250"/>
      <c r="AH8753" s="250"/>
      <c r="AI8753" s="245"/>
      <c r="AJ8753" s="273" t="s">
        <v>8648</v>
      </c>
      <c r="AK8753" s="245"/>
      <c r="AL8753" s="245"/>
      <c r="AM8753" s="245"/>
      <c r="AN8753" s="245"/>
      <c r="AO8753" s="245"/>
      <c r="AP8753" s="245"/>
      <c r="AQ8753" s="245"/>
      <c r="AR8753" s="245"/>
      <c r="AS8753" s="245"/>
      <c r="AT8753" s="245"/>
      <c r="AU8753" s="245"/>
      <c r="AV8753" s="245"/>
      <c r="AW8753" s="245"/>
      <c r="AX8753" s="245"/>
      <c r="AY8753" s="245"/>
      <c r="AZ8753" s="245"/>
    </row>
    <row r="8754" ht="15.0" customHeight="1">
      <c r="A8754" s="245"/>
      <c r="B8754" s="262" t="s">
        <v>8649</v>
      </c>
      <c r="C8754" s="33"/>
      <c r="D8754" s="6"/>
      <c r="E8754" s="33"/>
      <c r="F8754" s="259" t="s">
        <v>8336</v>
      </c>
      <c r="G8754" s="33"/>
      <c r="H8754" s="222"/>
      <c r="I8754" s="259" t="s">
        <v>8337</v>
      </c>
      <c r="J8754" s="222"/>
      <c r="K8754" s="3"/>
      <c r="L8754" s="222"/>
      <c r="M8754" s="222"/>
      <c r="N8754" s="244"/>
      <c r="O8754" s="245"/>
      <c r="P8754" s="246"/>
      <c r="Q8754" s="246"/>
      <c r="R8754" s="246"/>
      <c r="S8754" s="247"/>
      <c r="T8754" s="247"/>
      <c r="U8754" s="245"/>
      <c r="V8754" s="248"/>
      <c r="W8754" s="245"/>
      <c r="X8754" s="245"/>
      <c r="Y8754" s="245"/>
      <c r="Z8754" s="249"/>
      <c r="AA8754" s="245"/>
      <c r="AB8754" s="250"/>
      <c r="AC8754" s="250"/>
      <c r="AD8754" s="250"/>
      <c r="AE8754" s="250"/>
      <c r="AF8754" s="250"/>
      <c r="AG8754" s="250"/>
      <c r="AH8754" s="250"/>
      <c r="AI8754" s="245"/>
      <c r="AJ8754" s="273" t="s">
        <v>8648</v>
      </c>
      <c r="AK8754" s="245"/>
      <c r="AL8754" s="245"/>
      <c r="AM8754" s="245"/>
      <c r="AN8754" s="245"/>
      <c r="AO8754" s="245"/>
      <c r="AP8754" s="245"/>
      <c r="AQ8754" s="245"/>
      <c r="AR8754" s="245"/>
      <c r="AS8754" s="245"/>
      <c r="AT8754" s="245"/>
      <c r="AU8754" s="245"/>
      <c r="AV8754" s="245"/>
      <c r="AW8754" s="245"/>
      <c r="AX8754" s="245"/>
      <c r="AY8754" s="245"/>
      <c r="AZ8754" s="245"/>
    </row>
    <row r="8755" ht="15.0" customHeight="1">
      <c r="A8755" s="245"/>
      <c r="B8755" s="260" t="s">
        <v>8650</v>
      </c>
      <c r="C8755" s="33"/>
      <c r="D8755" s="6"/>
      <c r="E8755" s="33"/>
      <c r="F8755" s="259" t="s">
        <v>8336</v>
      </c>
      <c r="G8755" s="33"/>
      <c r="H8755" s="222"/>
      <c r="I8755" s="259" t="s">
        <v>8337</v>
      </c>
      <c r="J8755" s="222"/>
      <c r="K8755" s="3"/>
      <c r="L8755" s="222"/>
      <c r="M8755" s="222"/>
      <c r="N8755" s="244"/>
      <c r="O8755" s="245"/>
      <c r="P8755" s="246"/>
      <c r="Q8755" s="246"/>
      <c r="R8755" s="246"/>
      <c r="S8755" s="247"/>
      <c r="T8755" s="247"/>
      <c r="U8755" s="245"/>
      <c r="V8755" s="248"/>
      <c r="W8755" s="245"/>
      <c r="X8755" s="245"/>
      <c r="Y8755" s="245"/>
      <c r="Z8755" s="249"/>
      <c r="AA8755" s="245"/>
      <c r="AB8755" s="250"/>
      <c r="AC8755" s="250"/>
      <c r="AD8755" s="250"/>
      <c r="AE8755" s="250"/>
      <c r="AF8755" s="250"/>
      <c r="AG8755" s="250"/>
      <c r="AH8755" s="250"/>
      <c r="AI8755" s="245"/>
      <c r="AJ8755" s="273"/>
      <c r="AK8755" s="245"/>
      <c r="AL8755" s="245"/>
      <c r="AM8755" s="245"/>
      <c r="AN8755" s="245"/>
      <c r="AO8755" s="245"/>
      <c r="AP8755" s="245"/>
      <c r="AQ8755" s="245"/>
      <c r="AR8755" s="245"/>
      <c r="AS8755" s="245"/>
      <c r="AT8755" s="245"/>
      <c r="AU8755" s="245"/>
      <c r="AV8755" s="245"/>
      <c r="AW8755" s="245"/>
      <c r="AX8755" s="245"/>
      <c r="AY8755" s="245"/>
      <c r="AZ8755" s="245"/>
    </row>
    <row r="8756" ht="15.0" customHeight="1">
      <c r="A8756" s="245"/>
      <c r="B8756" s="260" t="s">
        <v>8651</v>
      </c>
      <c r="C8756" s="33"/>
      <c r="D8756" s="6"/>
      <c r="E8756" s="33"/>
      <c r="F8756" s="259" t="s">
        <v>8336</v>
      </c>
      <c r="G8756" s="33"/>
      <c r="H8756" s="222"/>
      <c r="I8756" s="259" t="s">
        <v>8337</v>
      </c>
      <c r="J8756" s="222"/>
      <c r="K8756" s="3"/>
      <c r="L8756" s="222"/>
      <c r="M8756" s="222"/>
      <c r="N8756" s="244"/>
      <c r="O8756" s="245"/>
      <c r="P8756" s="246"/>
      <c r="Q8756" s="246"/>
      <c r="R8756" s="246"/>
      <c r="S8756" s="247"/>
      <c r="T8756" s="247"/>
      <c r="U8756" s="245"/>
      <c r="V8756" s="248"/>
      <c r="W8756" s="245"/>
      <c r="X8756" s="245"/>
      <c r="Y8756" s="245"/>
      <c r="Z8756" s="249"/>
      <c r="AA8756" s="245"/>
      <c r="AB8756" s="250"/>
      <c r="AC8756" s="250"/>
      <c r="AD8756" s="250"/>
      <c r="AE8756" s="250"/>
      <c r="AF8756" s="250"/>
      <c r="AG8756" s="250"/>
      <c r="AH8756" s="250"/>
      <c r="AI8756" s="245"/>
      <c r="AJ8756" s="273"/>
      <c r="AK8756" s="245"/>
      <c r="AL8756" s="245"/>
      <c r="AM8756" s="245"/>
      <c r="AN8756" s="245"/>
      <c r="AO8756" s="245"/>
      <c r="AP8756" s="245"/>
      <c r="AQ8756" s="245"/>
      <c r="AR8756" s="245"/>
      <c r="AS8756" s="245"/>
      <c r="AT8756" s="245"/>
      <c r="AU8756" s="245"/>
      <c r="AV8756" s="245"/>
      <c r="AW8756" s="245"/>
      <c r="AX8756" s="245"/>
      <c r="AY8756" s="245"/>
      <c r="AZ8756" s="245"/>
    </row>
    <row r="8757" ht="15.0" customHeight="1">
      <c r="A8757" s="245"/>
      <c r="B8757" s="260" t="s">
        <v>8652</v>
      </c>
      <c r="C8757" s="33"/>
      <c r="D8757" s="6"/>
      <c r="E8757" s="33"/>
      <c r="F8757" s="259" t="s">
        <v>8336</v>
      </c>
      <c r="G8757" s="33"/>
      <c r="H8757" s="222"/>
      <c r="I8757" s="259" t="s">
        <v>8337</v>
      </c>
      <c r="J8757" s="222"/>
      <c r="K8757" s="3"/>
      <c r="L8757" s="222"/>
      <c r="M8757" s="222"/>
      <c r="N8757" s="244"/>
      <c r="O8757" s="245"/>
      <c r="P8757" s="246"/>
      <c r="Q8757" s="246"/>
      <c r="R8757" s="246"/>
      <c r="S8757" s="247"/>
      <c r="T8757" s="247"/>
      <c r="U8757" s="245"/>
      <c r="V8757" s="248"/>
      <c r="W8757" s="245"/>
      <c r="X8757" s="245"/>
      <c r="Y8757" s="245"/>
      <c r="Z8757" s="249"/>
      <c r="AA8757" s="245"/>
      <c r="AB8757" s="250"/>
      <c r="AC8757" s="250"/>
      <c r="AD8757" s="250"/>
      <c r="AE8757" s="250"/>
      <c r="AF8757" s="250"/>
      <c r="AG8757" s="250"/>
      <c r="AH8757" s="250"/>
      <c r="AI8757" s="245"/>
      <c r="AJ8757" s="273" t="s">
        <v>8648</v>
      </c>
      <c r="AK8757" s="245"/>
      <c r="AL8757" s="245"/>
      <c r="AM8757" s="245"/>
      <c r="AN8757" s="245"/>
      <c r="AO8757" s="245"/>
      <c r="AP8757" s="245"/>
      <c r="AQ8757" s="245"/>
      <c r="AR8757" s="245"/>
      <c r="AS8757" s="245"/>
      <c r="AT8757" s="245"/>
      <c r="AU8757" s="245"/>
      <c r="AV8757" s="245"/>
      <c r="AW8757" s="245"/>
      <c r="AX8757" s="245"/>
      <c r="AY8757" s="245"/>
      <c r="AZ8757" s="245"/>
    </row>
    <row r="8758" ht="15.0" customHeight="1">
      <c r="A8758" s="245"/>
      <c r="B8758" s="277" t="s">
        <v>8531</v>
      </c>
      <c r="C8758" s="294"/>
      <c r="D8758" s="295"/>
      <c r="E8758" s="284"/>
      <c r="F8758" s="296" t="s">
        <v>8371</v>
      </c>
      <c r="G8758" s="263"/>
      <c r="H8758" s="222"/>
      <c r="I8758" s="259" t="s">
        <v>8372</v>
      </c>
      <c r="J8758" s="222"/>
      <c r="K8758" s="3"/>
      <c r="L8758" s="222"/>
      <c r="M8758" s="222"/>
      <c r="N8758" s="244"/>
      <c r="O8758" s="245"/>
      <c r="P8758" s="246"/>
      <c r="Q8758" s="246"/>
      <c r="R8758" s="246"/>
      <c r="S8758" s="247"/>
      <c r="T8758" s="247"/>
      <c r="U8758" s="245"/>
      <c r="V8758" s="248"/>
      <c r="W8758" s="245"/>
      <c r="X8758" s="245"/>
      <c r="Y8758" s="245"/>
      <c r="Z8758" s="249"/>
      <c r="AA8758" s="245"/>
      <c r="AB8758" s="250"/>
      <c r="AC8758" s="250"/>
      <c r="AD8758" s="250"/>
      <c r="AE8758" s="250"/>
      <c r="AF8758" s="250"/>
      <c r="AG8758" s="250"/>
      <c r="AH8758" s="250"/>
      <c r="AI8758" s="245"/>
      <c r="AJ8758" s="273"/>
      <c r="AK8758" s="245"/>
      <c r="AL8758" s="245"/>
      <c r="AM8758" s="245"/>
      <c r="AN8758" s="245"/>
      <c r="AO8758" s="245"/>
      <c r="AP8758" s="245"/>
      <c r="AQ8758" s="245"/>
      <c r="AR8758" s="245"/>
      <c r="AS8758" s="245"/>
      <c r="AT8758" s="245"/>
      <c r="AU8758" s="245"/>
      <c r="AV8758" s="245"/>
      <c r="AW8758" s="245"/>
      <c r="AX8758" s="245"/>
      <c r="AY8758" s="245"/>
      <c r="AZ8758" s="245"/>
    </row>
    <row r="8759" ht="24.75" customHeight="1">
      <c r="A8759" s="245"/>
      <c r="B8759" s="225" t="s">
        <v>8653</v>
      </c>
      <c r="C8759" s="3"/>
      <c r="D8759" s="222"/>
      <c r="E8759" s="245"/>
      <c r="F8759" s="3"/>
      <c r="G8759" s="222"/>
      <c r="H8759" s="222"/>
      <c r="I8759" s="3"/>
      <c r="J8759" s="222"/>
      <c r="K8759" s="173"/>
      <c r="L8759" s="222"/>
      <c r="M8759" s="222"/>
      <c r="N8759" s="244"/>
      <c r="O8759" s="245"/>
      <c r="P8759" s="246"/>
      <c r="Q8759" s="246"/>
      <c r="R8759" s="246"/>
      <c r="S8759" s="247"/>
      <c r="T8759" s="247"/>
      <c r="U8759" s="245"/>
      <c r="V8759" s="248"/>
      <c r="W8759" s="245"/>
      <c r="X8759" s="245"/>
      <c r="Y8759" s="245"/>
      <c r="Z8759" s="249"/>
      <c r="AA8759" s="245"/>
      <c r="AB8759" s="250"/>
      <c r="AC8759" s="250"/>
      <c r="AD8759" s="250"/>
      <c r="AE8759" s="250"/>
      <c r="AF8759" s="250"/>
      <c r="AG8759" s="250"/>
      <c r="AH8759" s="250"/>
      <c r="AI8759" s="245"/>
      <c r="AJ8759" s="273"/>
      <c r="AK8759" s="245"/>
      <c r="AL8759" s="245"/>
      <c r="AM8759" s="245"/>
      <c r="AN8759" s="245"/>
      <c r="AO8759" s="245"/>
      <c r="AP8759" s="245"/>
      <c r="AQ8759" s="245"/>
      <c r="AR8759" s="245"/>
      <c r="AS8759" s="245"/>
      <c r="AT8759" s="245"/>
      <c r="AU8759" s="245"/>
      <c r="AV8759" s="245"/>
      <c r="AW8759" s="245"/>
      <c r="AX8759" s="245"/>
      <c r="AY8759" s="245"/>
      <c r="AZ8759" s="245"/>
    </row>
    <row r="8760" ht="15.0" customHeight="1">
      <c r="A8760" s="245"/>
      <c r="B8760" s="272" t="s">
        <v>8654</v>
      </c>
      <c r="C8760" s="257"/>
      <c r="D8760" s="274"/>
      <c r="E8760" s="257"/>
      <c r="F8760" s="259" t="s">
        <v>8336</v>
      </c>
      <c r="G8760" s="33"/>
      <c r="H8760" s="222"/>
      <c r="I8760" s="259" t="s">
        <v>8337</v>
      </c>
      <c r="J8760" s="222"/>
      <c r="K8760" s="3"/>
      <c r="L8760" s="222"/>
      <c r="M8760" s="222"/>
      <c r="N8760" s="244"/>
      <c r="O8760" s="245"/>
      <c r="P8760" s="246"/>
      <c r="Q8760" s="246"/>
      <c r="R8760" s="246"/>
      <c r="S8760" s="247"/>
      <c r="T8760" s="247"/>
      <c r="U8760" s="245"/>
      <c r="V8760" s="248"/>
      <c r="W8760" s="245"/>
      <c r="X8760" s="245"/>
      <c r="Y8760" s="245"/>
      <c r="Z8760" s="249"/>
      <c r="AA8760" s="245"/>
      <c r="AB8760" s="250"/>
      <c r="AC8760" s="250"/>
      <c r="AD8760" s="250"/>
      <c r="AE8760" s="250"/>
      <c r="AF8760" s="250"/>
      <c r="AG8760" s="250"/>
      <c r="AH8760" s="250"/>
      <c r="AI8760" s="245"/>
      <c r="AJ8760" s="273"/>
      <c r="AK8760" s="245"/>
      <c r="AL8760" s="245"/>
      <c r="AM8760" s="245"/>
      <c r="AN8760" s="245"/>
      <c r="AO8760" s="245"/>
      <c r="AP8760" s="245"/>
      <c r="AQ8760" s="245"/>
      <c r="AR8760" s="245"/>
      <c r="AS8760" s="245"/>
      <c r="AT8760" s="245"/>
      <c r="AU8760" s="245"/>
      <c r="AV8760" s="245"/>
      <c r="AW8760" s="245"/>
      <c r="AX8760" s="245"/>
      <c r="AY8760" s="245"/>
      <c r="AZ8760" s="245"/>
    </row>
    <row r="8761" ht="15.0" customHeight="1">
      <c r="A8761" s="245"/>
      <c r="B8761" s="262" t="s">
        <v>8655</v>
      </c>
      <c r="C8761" s="33"/>
      <c r="D8761" s="6"/>
      <c r="E8761" s="33"/>
      <c r="F8761" s="259" t="s">
        <v>8336</v>
      </c>
      <c r="G8761" s="33"/>
      <c r="H8761" s="222"/>
      <c r="I8761" s="259" t="s">
        <v>8337</v>
      </c>
      <c r="J8761" s="222"/>
      <c r="K8761" s="3"/>
      <c r="L8761" s="222"/>
      <c r="M8761" s="222"/>
      <c r="N8761" s="244"/>
      <c r="O8761" s="245"/>
      <c r="P8761" s="246"/>
      <c r="Q8761" s="246"/>
      <c r="R8761" s="246"/>
      <c r="S8761" s="247"/>
      <c r="T8761" s="247"/>
      <c r="U8761" s="245"/>
      <c r="V8761" s="248"/>
      <c r="W8761" s="245"/>
      <c r="X8761" s="245"/>
      <c r="Y8761" s="245"/>
      <c r="Z8761" s="249"/>
      <c r="AA8761" s="245"/>
      <c r="AB8761" s="250"/>
      <c r="AC8761" s="250"/>
      <c r="AD8761" s="250"/>
      <c r="AE8761" s="250"/>
      <c r="AF8761" s="250"/>
      <c r="AG8761" s="250"/>
      <c r="AH8761" s="250"/>
      <c r="AI8761" s="245"/>
      <c r="AJ8761" s="273"/>
      <c r="AK8761" s="245"/>
      <c r="AL8761" s="245"/>
      <c r="AM8761" s="245"/>
      <c r="AN8761" s="245"/>
      <c r="AO8761" s="245"/>
      <c r="AP8761" s="245"/>
      <c r="AQ8761" s="245"/>
      <c r="AR8761" s="245"/>
      <c r="AS8761" s="245"/>
      <c r="AT8761" s="245"/>
      <c r="AU8761" s="245"/>
      <c r="AV8761" s="245"/>
      <c r="AW8761" s="245"/>
      <c r="AX8761" s="245"/>
      <c r="AY8761" s="245"/>
      <c r="AZ8761" s="245"/>
    </row>
    <row r="8762" ht="15.0" customHeight="1">
      <c r="A8762" s="245"/>
      <c r="B8762" s="262" t="s">
        <v>8656</v>
      </c>
      <c r="C8762" s="33"/>
      <c r="D8762" s="6"/>
      <c r="E8762" s="33"/>
      <c r="F8762" s="259" t="s">
        <v>8336</v>
      </c>
      <c r="G8762" s="33"/>
      <c r="H8762" s="222"/>
      <c r="I8762" s="259" t="s">
        <v>8337</v>
      </c>
      <c r="J8762" s="222"/>
      <c r="K8762" s="3"/>
      <c r="L8762" s="222"/>
      <c r="M8762" s="222"/>
      <c r="N8762" s="244"/>
      <c r="O8762" s="245"/>
      <c r="P8762" s="246"/>
      <c r="Q8762" s="246"/>
      <c r="R8762" s="246"/>
      <c r="S8762" s="247"/>
      <c r="T8762" s="247"/>
      <c r="U8762" s="245"/>
      <c r="V8762" s="248"/>
      <c r="W8762" s="245"/>
      <c r="X8762" s="245"/>
      <c r="Y8762" s="245"/>
      <c r="Z8762" s="249"/>
      <c r="AA8762" s="245"/>
      <c r="AB8762" s="250"/>
      <c r="AC8762" s="250"/>
      <c r="AD8762" s="250"/>
      <c r="AE8762" s="250"/>
      <c r="AF8762" s="250"/>
      <c r="AG8762" s="250"/>
      <c r="AH8762" s="250"/>
      <c r="AI8762" s="245"/>
      <c r="AJ8762" s="273"/>
      <c r="AK8762" s="245"/>
      <c r="AL8762" s="245"/>
      <c r="AM8762" s="245"/>
      <c r="AN8762" s="245"/>
      <c r="AO8762" s="245"/>
      <c r="AP8762" s="245"/>
      <c r="AQ8762" s="245"/>
      <c r="AR8762" s="245"/>
      <c r="AS8762" s="245"/>
      <c r="AT8762" s="245"/>
      <c r="AU8762" s="245"/>
      <c r="AV8762" s="245"/>
      <c r="AW8762" s="245"/>
      <c r="AX8762" s="245"/>
      <c r="AY8762" s="245"/>
      <c r="AZ8762" s="245"/>
    </row>
    <row r="8763" ht="15.0" customHeight="1">
      <c r="A8763" s="245"/>
      <c r="B8763" s="262" t="s">
        <v>8657</v>
      </c>
      <c r="C8763" s="33"/>
      <c r="D8763" s="6"/>
      <c r="E8763" s="33"/>
      <c r="F8763" s="259" t="s">
        <v>8336</v>
      </c>
      <c r="G8763" s="33"/>
      <c r="H8763" s="222"/>
      <c r="I8763" s="259" t="s">
        <v>8337</v>
      </c>
      <c r="J8763" s="222"/>
      <c r="K8763" s="3"/>
      <c r="L8763" s="222"/>
      <c r="M8763" s="222"/>
      <c r="N8763" s="244"/>
      <c r="O8763" s="245"/>
      <c r="P8763" s="246"/>
      <c r="Q8763" s="246"/>
      <c r="R8763" s="246"/>
      <c r="S8763" s="247"/>
      <c r="T8763" s="247"/>
      <c r="U8763" s="245"/>
      <c r="V8763" s="248"/>
      <c r="W8763" s="245"/>
      <c r="X8763" s="245"/>
      <c r="Y8763" s="245"/>
      <c r="Z8763" s="249"/>
      <c r="AA8763" s="245"/>
      <c r="AB8763" s="250"/>
      <c r="AC8763" s="250"/>
      <c r="AD8763" s="250"/>
      <c r="AE8763" s="250"/>
      <c r="AF8763" s="250"/>
      <c r="AG8763" s="250"/>
      <c r="AH8763" s="250"/>
      <c r="AI8763" s="245"/>
      <c r="AJ8763" s="273"/>
      <c r="AK8763" s="245"/>
      <c r="AL8763" s="245"/>
      <c r="AM8763" s="245"/>
      <c r="AN8763" s="245"/>
      <c r="AO8763" s="245"/>
      <c r="AP8763" s="245"/>
      <c r="AQ8763" s="245"/>
      <c r="AR8763" s="245"/>
      <c r="AS8763" s="245"/>
      <c r="AT8763" s="245"/>
      <c r="AU8763" s="245"/>
      <c r="AV8763" s="245"/>
      <c r="AW8763" s="245"/>
      <c r="AX8763" s="245"/>
      <c r="AY8763" s="245"/>
      <c r="AZ8763" s="245"/>
    </row>
    <row r="8764" ht="15.0" customHeight="1">
      <c r="A8764" s="245"/>
      <c r="B8764" s="266" t="s">
        <v>8658</v>
      </c>
      <c r="C8764" s="269"/>
      <c r="D8764" s="275"/>
      <c r="E8764" s="269"/>
      <c r="F8764" s="259" t="s">
        <v>8336</v>
      </c>
      <c r="G8764" s="33"/>
      <c r="H8764" s="222"/>
      <c r="I8764" s="259" t="s">
        <v>8337</v>
      </c>
      <c r="J8764" s="222"/>
      <c r="K8764" s="3"/>
      <c r="L8764" s="222"/>
      <c r="M8764" s="222"/>
      <c r="N8764" s="244"/>
      <c r="O8764" s="245"/>
      <c r="P8764" s="246"/>
      <c r="Q8764" s="246"/>
      <c r="R8764" s="246"/>
      <c r="S8764" s="247"/>
      <c r="T8764" s="247"/>
      <c r="U8764" s="245"/>
      <c r="V8764" s="248"/>
      <c r="W8764" s="245"/>
      <c r="X8764" s="245"/>
      <c r="Y8764" s="245"/>
      <c r="Z8764" s="249"/>
      <c r="AA8764" s="245"/>
      <c r="AB8764" s="250"/>
      <c r="AC8764" s="250"/>
      <c r="AD8764" s="250"/>
      <c r="AE8764" s="250"/>
      <c r="AF8764" s="250"/>
      <c r="AG8764" s="250"/>
      <c r="AH8764" s="250"/>
      <c r="AI8764" s="245"/>
      <c r="AJ8764" s="273"/>
      <c r="AK8764" s="245"/>
      <c r="AL8764" s="245"/>
      <c r="AM8764" s="245"/>
      <c r="AN8764" s="245"/>
      <c r="AO8764" s="245"/>
      <c r="AP8764" s="245"/>
      <c r="AQ8764" s="245"/>
      <c r="AR8764" s="245"/>
      <c r="AS8764" s="245"/>
      <c r="AT8764" s="245"/>
      <c r="AU8764" s="245"/>
      <c r="AV8764" s="245"/>
      <c r="AW8764" s="245"/>
      <c r="AX8764" s="245"/>
      <c r="AY8764" s="245"/>
      <c r="AZ8764" s="245"/>
    </row>
    <row r="8765" ht="24.75" customHeight="1">
      <c r="A8765" s="245"/>
      <c r="B8765" s="225" t="s">
        <v>8659</v>
      </c>
      <c r="C8765" s="3"/>
      <c r="D8765" s="222"/>
      <c r="E8765" s="245"/>
      <c r="F8765" s="3"/>
      <c r="G8765" s="222"/>
      <c r="H8765" s="222"/>
      <c r="I8765" s="3"/>
      <c r="J8765" s="222"/>
      <c r="K8765" s="173"/>
      <c r="L8765" s="222"/>
      <c r="M8765" s="222"/>
      <c r="N8765" s="244"/>
      <c r="O8765" s="245"/>
      <c r="P8765" s="246"/>
      <c r="Q8765" s="246"/>
      <c r="R8765" s="246"/>
      <c r="S8765" s="247"/>
      <c r="T8765" s="247"/>
      <c r="U8765" s="245"/>
      <c r="V8765" s="248"/>
      <c r="W8765" s="245"/>
      <c r="X8765" s="245"/>
      <c r="Y8765" s="245"/>
      <c r="Z8765" s="249"/>
      <c r="AA8765" s="245"/>
      <c r="AB8765" s="250"/>
      <c r="AC8765" s="250"/>
      <c r="AD8765" s="250"/>
      <c r="AE8765" s="250"/>
      <c r="AF8765" s="250"/>
      <c r="AG8765" s="250"/>
      <c r="AH8765" s="250"/>
      <c r="AI8765" s="245"/>
      <c r="AJ8765" s="273"/>
      <c r="AK8765" s="245"/>
      <c r="AL8765" s="245"/>
      <c r="AM8765" s="245"/>
      <c r="AN8765" s="245"/>
      <c r="AO8765" s="245"/>
      <c r="AP8765" s="245"/>
      <c r="AQ8765" s="245"/>
      <c r="AR8765" s="245"/>
      <c r="AS8765" s="245"/>
      <c r="AT8765" s="245"/>
      <c r="AU8765" s="245"/>
      <c r="AV8765" s="245"/>
      <c r="AW8765" s="245"/>
      <c r="AX8765" s="245"/>
      <c r="AY8765" s="245"/>
      <c r="AZ8765" s="245"/>
    </row>
    <row r="8766" ht="15.0" customHeight="1">
      <c r="A8766" s="245"/>
      <c r="B8766" s="253" t="s">
        <v>8659</v>
      </c>
      <c r="C8766" s="241"/>
      <c r="D8766" s="279"/>
      <c r="E8766" s="241"/>
      <c r="F8766" s="242"/>
      <c r="G8766" s="33"/>
      <c r="H8766" s="222"/>
      <c r="I8766" s="259" t="s">
        <v>8337</v>
      </c>
      <c r="J8766" s="222"/>
      <c r="K8766" s="3"/>
      <c r="L8766" s="222"/>
      <c r="M8766" s="222"/>
      <c r="N8766" s="244"/>
      <c r="O8766" s="245"/>
      <c r="P8766" s="246"/>
      <c r="Q8766" s="246"/>
      <c r="R8766" s="246"/>
      <c r="S8766" s="247"/>
      <c r="T8766" s="247"/>
      <c r="U8766" s="245"/>
      <c r="V8766" s="248"/>
      <c r="W8766" s="245"/>
      <c r="X8766" s="245"/>
      <c r="Y8766" s="245"/>
      <c r="Z8766" s="249"/>
      <c r="AA8766" s="245"/>
      <c r="AB8766" s="250"/>
      <c r="AC8766" s="250"/>
      <c r="AD8766" s="250"/>
      <c r="AE8766" s="250"/>
      <c r="AF8766" s="250"/>
      <c r="AG8766" s="250"/>
      <c r="AH8766" s="250"/>
      <c r="AI8766" s="245"/>
      <c r="AJ8766" s="273"/>
      <c r="AK8766" s="245"/>
      <c r="AL8766" s="245"/>
      <c r="AM8766" s="245"/>
      <c r="AN8766" s="245"/>
      <c r="AO8766" s="245"/>
      <c r="AP8766" s="245"/>
      <c r="AQ8766" s="245"/>
      <c r="AR8766" s="245"/>
      <c r="AS8766" s="245"/>
      <c r="AT8766" s="245"/>
      <c r="AU8766" s="245"/>
      <c r="AV8766" s="245"/>
      <c r="AW8766" s="245"/>
      <c r="AX8766" s="245"/>
      <c r="AY8766" s="245"/>
      <c r="AZ8766" s="245"/>
    </row>
    <row r="8767" ht="24.75" customHeight="1">
      <c r="A8767" s="245"/>
      <c r="B8767" s="225" t="s">
        <v>8660</v>
      </c>
      <c r="C8767" s="3"/>
      <c r="D8767" s="222"/>
      <c r="E8767" s="245"/>
      <c r="F8767" s="3"/>
      <c r="G8767" s="222"/>
      <c r="H8767" s="222"/>
      <c r="I8767" s="3"/>
      <c r="J8767" s="222"/>
      <c r="K8767" s="173"/>
      <c r="L8767" s="222"/>
      <c r="M8767" s="222"/>
      <c r="N8767" s="244"/>
      <c r="O8767" s="245"/>
      <c r="P8767" s="246"/>
      <c r="Q8767" s="246"/>
      <c r="R8767" s="246"/>
      <c r="S8767" s="247"/>
      <c r="T8767" s="247"/>
      <c r="U8767" s="245"/>
      <c r="V8767" s="248"/>
      <c r="W8767" s="245"/>
      <c r="X8767" s="245"/>
      <c r="Y8767" s="245"/>
      <c r="Z8767" s="249"/>
      <c r="AA8767" s="245"/>
      <c r="AB8767" s="250"/>
      <c r="AC8767" s="250"/>
      <c r="AD8767" s="250"/>
      <c r="AE8767" s="250"/>
      <c r="AF8767" s="250"/>
      <c r="AG8767" s="250"/>
      <c r="AH8767" s="250"/>
      <c r="AI8767" s="245"/>
      <c r="AJ8767" s="273"/>
      <c r="AK8767" s="245"/>
      <c r="AL8767" s="245"/>
      <c r="AM8767" s="245"/>
      <c r="AN8767" s="245"/>
      <c r="AO8767" s="245"/>
      <c r="AP8767" s="245"/>
      <c r="AQ8767" s="245"/>
      <c r="AR8767" s="245"/>
      <c r="AS8767" s="245"/>
      <c r="AT8767" s="245"/>
      <c r="AU8767" s="245"/>
      <c r="AV8767" s="245"/>
      <c r="AW8767" s="245"/>
      <c r="AX8767" s="245"/>
      <c r="AY8767" s="245"/>
      <c r="AZ8767" s="245"/>
    </row>
    <row r="8768" ht="15.0" customHeight="1">
      <c r="A8768" s="245"/>
      <c r="B8768" s="256" t="s">
        <v>8449</v>
      </c>
      <c r="C8768" s="297"/>
      <c r="D8768" s="298"/>
      <c r="E8768" s="299"/>
      <c r="F8768" s="296" t="s">
        <v>8371</v>
      </c>
      <c r="G8768" s="263"/>
      <c r="H8768" s="222"/>
      <c r="I8768" s="259" t="s">
        <v>8372</v>
      </c>
      <c r="J8768" s="222"/>
      <c r="K8768" s="3"/>
      <c r="L8768" s="222"/>
      <c r="M8768" s="222"/>
      <c r="N8768" s="244"/>
      <c r="O8768" s="245"/>
      <c r="P8768" s="246"/>
      <c r="Q8768" s="246"/>
      <c r="R8768" s="246"/>
      <c r="S8768" s="247"/>
      <c r="T8768" s="247"/>
      <c r="U8768" s="245"/>
      <c r="V8768" s="248"/>
      <c r="W8768" s="245"/>
      <c r="X8768" s="245"/>
      <c r="Y8768" s="245"/>
      <c r="Z8768" s="249"/>
      <c r="AA8768" s="245"/>
      <c r="AB8768" s="250"/>
      <c r="AC8768" s="250"/>
      <c r="AD8768" s="250"/>
      <c r="AE8768" s="250"/>
      <c r="AF8768" s="250"/>
      <c r="AG8768" s="250"/>
      <c r="AH8768" s="250"/>
      <c r="AI8768" s="245"/>
      <c r="AJ8768" s="273"/>
      <c r="AK8768" s="245"/>
      <c r="AL8768" s="245"/>
      <c r="AM8768" s="245"/>
      <c r="AN8768" s="245"/>
      <c r="AO8768" s="245"/>
      <c r="AP8768" s="245"/>
      <c r="AQ8768" s="245"/>
      <c r="AR8768" s="245"/>
      <c r="AS8768" s="245"/>
      <c r="AT8768" s="245"/>
      <c r="AU8768" s="245"/>
      <c r="AV8768" s="245"/>
      <c r="AW8768" s="245"/>
      <c r="AX8768" s="245"/>
      <c r="AY8768" s="245"/>
      <c r="AZ8768" s="245"/>
    </row>
    <row r="8769" ht="15.0" customHeight="1">
      <c r="A8769" s="229"/>
      <c r="B8769" s="277" t="s">
        <v>8447</v>
      </c>
      <c r="C8769" s="269"/>
      <c r="D8769" s="300"/>
      <c r="E8769" s="269"/>
      <c r="F8769" s="278"/>
      <c r="G8769" s="33"/>
      <c r="H8769" s="222"/>
      <c r="I8769" s="259" t="s">
        <v>8337</v>
      </c>
      <c r="J8769" s="222"/>
      <c r="K8769" s="3"/>
      <c r="L8769" s="3"/>
      <c r="M8769" s="3"/>
      <c r="N8769" s="228"/>
      <c r="O8769" s="229"/>
      <c r="P8769" s="230"/>
      <c r="Q8769" s="230"/>
      <c r="R8769" s="230"/>
      <c r="S8769" s="231"/>
      <c r="T8769" s="231"/>
      <c r="U8769" s="229"/>
      <c r="V8769" s="232"/>
      <c r="W8769" s="229"/>
      <c r="X8769" s="229"/>
      <c r="Y8769" s="229"/>
      <c r="Z8769" s="233"/>
      <c r="AA8769" s="229"/>
      <c r="AB8769" s="234"/>
      <c r="AC8769" s="234"/>
      <c r="AD8769" s="234"/>
      <c r="AE8769" s="234"/>
      <c r="AF8769" s="234"/>
      <c r="AG8769" s="234"/>
      <c r="AH8769" s="234"/>
      <c r="AI8769" s="229"/>
      <c r="AJ8769" s="273" t="s">
        <v>8448</v>
      </c>
      <c r="AK8769" s="229"/>
      <c r="AL8769" s="229"/>
      <c r="AM8769" s="229"/>
      <c r="AN8769" s="229"/>
      <c r="AO8769" s="229"/>
      <c r="AP8769" s="229"/>
      <c r="AQ8769" s="229"/>
      <c r="AR8769" s="229"/>
      <c r="AS8769" s="229"/>
      <c r="AT8769" s="229"/>
      <c r="AU8769" s="229"/>
      <c r="AV8769" s="229"/>
      <c r="AW8769" s="229"/>
      <c r="AX8769" s="229"/>
      <c r="AY8769" s="229"/>
      <c r="AZ8769" s="229"/>
    </row>
    <row r="8770" ht="24.75" customHeight="1">
      <c r="A8770" s="245"/>
      <c r="B8770" s="225" t="s">
        <v>8661</v>
      </c>
      <c r="C8770" s="3"/>
      <c r="D8770" s="222"/>
      <c r="E8770" s="245"/>
      <c r="F8770" s="3"/>
      <c r="G8770" s="222"/>
      <c r="H8770" s="222"/>
      <c r="I8770" s="3"/>
      <c r="J8770" s="222"/>
      <c r="K8770" s="173"/>
      <c r="L8770" s="222"/>
      <c r="M8770" s="222"/>
      <c r="N8770" s="244"/>
      <c r="O8770" s="245"/>
      <c r="P8770" s="246"/>
      <c r="Q8770" s="246"/>
      <c r="R8770" s="246"/>
      <c r="S8770" s="247"/>
      <c r="T8770" s="247"/>
      <c r="U8770" s="245"/>
      <c r="V8770" s="248"/>
      <c r="W8770" s="245"/>
      <c r="X8770" s="245"/>
      <c r="Y8770" s="245"/>
      <c r="Z8770" s="249"/>
      <c r="AA8770" s="245"/>
      <c r="AB8770" s="250"/>
      <c r="AC8770" s="250"/>
      <c r="AD8770" s="250"/>
      <c r="AE8770" s="250"/>
      <c r="AF8770" s="250"/>
      <c r="AG8770" s="250"/>
      <c r="AH8770" s="250"/>
      <c r="AI8770" s="245"/>
      <c r="AJ8770" s="273"/>
      <c r="AK8770" s="245"/>
      <c r="AL8770" s="245"/>
      <c r="AM8770" s="245"/>
      <c r="AN8770" s="245"/>
      <c r="AO8770" s="245"/>
      <c r="AP8770" s="245"/>
      <c r="AQ8770" s="245"/>
      <c r="AR8770" s="245"/>
      <c r="AS8770" s="245"/>
      <c r="AT8770" s="245"/>
      <c r="AU8770" s="245"/>
      <c r="AV8770" s="245"/>
      <c r="AW8770" s="245"/>
      <c r="AX8770" s="245"/>
      <c r="AY8770" s="245"/>
      <c r="AZ8770" s="245"/>
    </row>
    <row r="8771" ht="15.0" customHeight="1">
      <c r="A8771" s="245"/>
      <c r="B8771" s="256" t="s">
        <v>8531</v>
      </c>
      <c r="C8771" s="297"/>
      <c r="D8771" s="298"/>
      <c r="E8771" s="299"/>
      <c r="F8771" s="296" t="s">
        <v>8371</v>
      </c>
      <c r="G8771" s="263"/>
      <c r="H8771" s="222"/>
      <c r="I8771" s="259" t="s">
        <v>8372</v>
      </c>
      <c r="J8771" s="222"/>
      <c r="K8771" s="3"/>
      <c r="L8771" s="222"/>
      <c r="M8771" s="222"/>
      <c r="N8771" s="244"/>
      <c r="O8771" s="245"/>
      <c r="P8771" s="246"/>
      <c r="Q8771" s="246"/>
      <c r="R8771" s="246"/>
      <c r="S8771" s="247"/>
      <c r="T8771" s="247"/>
      <c r="U8771" s="245"/>
      <c r="V8771" s="248"/>
      <c r="W8771" s="245"/>
      <c r="X8771" s="245"/>
      <c r="Y8771" s="245"/>
      <c r="Z8771" s="249"/>
      <c r="AA8771" s="245"/>
      <c r="AB8771" s="250"/>
      <c r="AC8771" s="250"/>
      <c r="AD8771" s="250"/>
      <c r="AE8771" s="250"/>
      <c r="AF8771" s="250"/>
      <c r="AG8771" s="250"/>
      <c r="AH8771" s="250"/>
      <c r="AI8771" s="245"/>
      <c r="AJ8771" s="273">
        <v>17270.0</v>
      </c>
      <c r="AK8771" s="245"/>
      <c r="AL8771" s="245"/>
      <c r="AM8771" s="245"/>
      <c r="AN8771" s="245"/>
      <c r="AO8771" s="245"/>
      <c r="AP8771" s="245"/>
      <c r="AQ8771" s="245"/>
      <c r="AR8771" s="245"/>
      <c r="AS8771" s="245"/>
      <c r="AT8771" s="245"/>
      <c r="AU8771" s="245"/>
      <c r="AV8771" s="245"/>
      <c r="AW8771" s="245"/>
      <c r="AX8771" s="245"/>
      <c r="AY8771" s="245"/>
      <c r="AZ8771" s="245"/>
    </row>
    <row r="8772" ht="15.0" customHeight="1">
      <c r="A8772" s="245"/>
      <c r="B8772" s="260" t="s">
        <v>8647</v>
      </c>
      <c r="C8772" s="33"/>
      <c r="D8772" s="301"/>
      <c r="E8772" s="33"/>
      <c r="F8772" s="287"/>
      <c r="G8772" s="33"/>
      <c r="H8772" s="222"/>
      <c r="I8772" s="259" t="s">
        <v>8337</v>
      </c>
      <c r="J8772" s="222"/>
      <c r="K8772" s="3"/>
      <c r="L8772" s="222"/>
      <c r="M8772" s="222"/>
      <c r="N8772" s="244"/>
      <c r="O8772" s="245"/>
      <c r="P8772" s="246"/>
      <c r="Q8772" s="246"/>
      <c r="R8772" s="246"/>
      <c r="S8772" s="247"/>
      <c r="T8772" s="247"/>
      <c r="U8772" s="245"/>
      <c r="V8772" s="248"/>
      <c r="W8772" s="245"/>
      <c r="X8772" s="245"/>
      <c r="Y8772" s="245"/>
      <c r="Z8772" s="249"/>
      <c r="AA8772" s="245"/>
      <c r="AB8772" s="250"/>
      <c r="AC8772" s="250"/>
      <c r="AD8772" s="250"/>
      <c r="AE8772" s="250"/>
      <c r="AF8772" s="250"/>
      <c r="AG8772" s="250"/>
      <c r="AH8772" s="250"/>
      <c r="AI8772" s="245"/>
      <c r="AJ8772" s="273" t="s">
        <v>8648</v>
      </c>
      <c r="AK8772" s="245"/>
      <c r="AL8772" s="245"/>
      <c r="AM8772" s="245"/>
      <c r="AN8772" s="245"/>
      <c r="AO8772" s="245"/>
      <c r="AP8772" s="245"/>
      <c r="AQ8772" s="245"/>
      <c r="AR8772" s="245"/>
      <c r="AS8772" s="245"/>
      <c r="AT8772" s="245"/>
      <c r="AU8772" s="245"/>
      <c r="AV8772" s="245"/>
      <c r="AW8772" s="245"/>
      <c r="AX8772" s="245"/>
      <c r="AY8772" s="245"/>
      <c r="AZ8772" s="245"/>
    </row>
    <row r="8773" ht="15.0" customHeight="1">
      <c r="A8773" s="245"/>
      <c r="B8773" s="260" t="s">
        <v>8649</v>
      </c>
      <c r="C8773" s="33"/>
      <c r="D8773" s="6"/>
      <c r="E8773" s="33"/>
      <c r="F8773" s="287"/>
      <c r="G8773" s="33"/>
      <c r="H8773" s="222"/>
      <c r="I8773" s="259" t="s">
        <v>8337</v>
      </c>
      <c r="J8773" s="222"/>
      <c r="K8773" s="3"/>
      <c r="L8773" s="222"/>
      <c r="M8773" s="222"/>
      <c r="N8773" s="244"/>
      <c r="O8773" s="245"/>
      <c r="P8773" s="246"/>
      <c r="Q8773" s="246"/>
      <c r="R8773" s="246"/>
      <c r="S8773" s="247"/>
      <c r="T8773" s="247"/>
      <c r="U8773" s="245"/>
      <c r="V8773" s="248"/>
      <c r="W8773" s="245"/>
      <c r="X8773" s="245"/>
      <c r="Y8773" s="245"/>
      <c r="Z8773" s="249"/>
      <c r="AA8773" s="245"/>
      <c r="AB8773" s="250"/>
      <c r="AC8773" s="250"/>
      <c r="AD8773" s="250"/>
      <c r="AE8773" s="250"/>
      <c r="AF8773" s="250"/>
      <c r="AG8773" s="250"/>
      <c r="AH8773" s="250"/>
      <c r="AI8773" s="245"/>
      <c r="AJ8773" s="273" t="s">
        <v>8648</v>
      </c>
      <c r="AK8773" s="245"/>
      <c r="AL8773" s="245"/>
      <c r="AM8773" s="245"/>
      <c r="AN8773" s="245"/>
      <c r="AO8773" s="245"/>
      <c r="AP8773" s="245"/>
      <c r="AQ8773" s="245"/>
      <c r="AR8773" s="245"/>
      <c r="AS8773" s="245"/>
      <c r="AT8773" s="245"/>
      <c r="AU8773" s="245"/>
      <c r="AV8773" s="245"/>
      <c r="AW8773" s="245"/>
      <c r="AX8773" s="245"/>
      <c r="AY8773" s="245"/>
      <c r="AZ8773" s="245"/>
    </row>
    <row r="8774" ht="15.0" customHeight="1">
      <c r="A8774" s="245"/>
      <c r="B8774" s="260" t="s">
        <v>8650</v>
      </c>
      <c r="C8774" s="33"/>
      <c r="D8774" s="6"/>
      <c r="E8774" s="33"/>
      <c r="F8774" s="287"/>
      <c r="G8774" s="33"/>
      <c r="H8774" s="222"/>
      <c r="I8774" s="259" t="s">
        <v>8337</v>
      </c>
      <c r="J8774" s="222"/>
      <c r="K8774" s="3"/>
      <c r="L8774" s="222"/>
      <c r="M8774" s="222"/>
      <c r="N8774" s="244"/>
      <c r="O8774" s="245"/>
      <c r="P8774" s="246"/>
      <c r="Q8774" s="246"/>
      <c r="R8774" s="246"/>
      <c r="S8774" s="247"/>
      <c r="T8774" s="247"/>
      <c r="U8774" s="245"/>
      <c r="V8774" s="248"/>
      <c r="W8774" s="245"/>
      <c r="X8774" s="245"/>
      <c r="Y8774" s="245"/>
      <c r="Z8774" s="249"/>
      <c r="AA8774" s="245"/>
      <c r="AB8774" s="250"/>
      <c r="AC8774" s="250"/>
      <c r="AD8774" s="250"/>
      <c r="AE8774" s="250"/>
      <c r="AF8774" s="250"/>
      <c r="AG8774" s="250"/>
      <c r="AH8774" s="250"/>
      <c r="AI8774" s="245"/>
      <c r="AJ8774" s="273"/>
      <c r="AK8774" s="245"/>
      <c r="AL8774" s="245"/>
      <c r="AM8774" s="245"/>
      <c r="AN8774" s="245"/>
      <c r="AO8774" s="245"/>
      <c r="AP8774" s="245"/>
      <c r="AQ8774" s="245"/>
      <c r="AR8774" s="245"/>
      <c r="AS8774" s="245"/>
      <c r="AT8774" s="245"/>
      <c r="AU8774" s="245"/>
      <c r="AV8774" s="245"/>
      <c r="AW8774" s="245"/>
      <c r="AX8774" s="245"/>
      <c r="AY8774" s="245"/>
      <c r="AZ8774" s="245"/>
    </row>
    <row r="8775" ht="15.0" customHeight="1">
      <c r="A8775" s="245"/>
      <c r="B8775" s="260" t="s">
        <v>8651</v>
      </c>
      <c r="C8775" s="33"/>
      <c r="D8775" s="6"/>
      <c r="E8775" s="33"/>
      <c r="F8775" s="287"/>
      <c r="G8775" s="33"/>
      <c r="H8775" s="222"/>
      <c r="I8775" s="259" t="s">
        <v>8337</v>
      </c>
      <c r="J8775" s="222"/>
      <c r="K8775" s="3"/>
      <c r="L8775" s="222"/>
      <c r="M8775" s="222"/>
      <c r="N8775" s="244"/>
      <c r="O8775" s="245"/>
      <c r="P8775" s="246"/>
      <c r="Q8775" s="246"/>
      <c r="R8775" s="246"/>
      <c r="S8775" s="247"/>
      <c r="T8775" s="247"/>
      <c r="U8775" s="245"/>
      <c r="V8775" s="248"/>
      <c r="W8775" s="245"/>
      <c r="X8775" s="245"/>
      <c r="Y8775" s="245"/>
      <c r="Z8775" s="249"/>
      <c r="AA8775" s="245"/>
      <c r="AB8775" s="250"/>
      <c r="AC8775" s="250"/>
      <c r="AD8775" s="250"/>
      <c r="AE8775" s="250"/>
      <c r="AF8775" s="250"/>
      <c r="AG8775" s="250"/>
      <c r="AH8775" s="250"/>
      <c r="AI8775" s="245"/>
      <c r="AJ8775" s="273"/>
      <c r="AK8775" s="245"/>
      <c r="AL8775" s="245"/>
      <c r="AM8775" s="245"/>
      <c r="AN8775" s="245"/>
      <c r="AO8775" s="245"/>
      <c r="AP8775" s="245"/>
      <c r="AQ8775" s="245"/>
      <c r="AR8775" s="245"/>
      <c r="AS8775" s="245"/>
      <c r="AT8775" s="245"/>
      <c r="AU8775" s="245"/>
      <c r="AV8775" s="245"/>
      <c r="AW8775" s="245"/>
      <c r="AX8775" s="245"/>
      <c r="AY8775" s="245"/>
      <c r="AZ8775" s="245"/>
    </row>
    <row r="8776" ht="15.0" customHeight="1">
      <c r="A8776" s="245"/>
      <c r="B8776" s="277" t="s">
        <v>8652</v>
      </c>
      <c r="C8776" s="269"/>
      <c r="D8776" s="275"/>
      <c r="E8776" s="269"/>
      <c r="F8776" s="278"/>
      <c r="G8776" s="33"/>
      <c r="H8776" s="222"/>
      <c r="I8776" s="259" t="s">
        <v>8337</v>
      </c>
      <c r="J8776" s="222"/>
      <c r="K8776" s="3"/>
      <c r="L8776" s="222"/>
      <c r="M8776" s="222"/>
      <c r="N8776" s="244"/>
      <c r="O8776" s="245"/>
      <c r="P8776" s="246"/>
      <c r="Q8776" s="246"/>
      <c r="R8776" s="246"/>
      <c r="S8776" s="247"/>
      <c r="T8776" s="247"/>
      <c r="U8776" s="245"/>
      <c r="V8776" s="248"/>
      <c r="W8776" s="245"/>
      <c r="X8776" s="245"/>
      <c r="Y8776" s="245"/>
      <c r="Z8776" s="249"/>
      <c r="AA8776" s="245"/>
      <c r="AB8776" s="250"/>
      <c r="AC8776" s="250"/>
      <c r="AD8776" s="250"/>
      <c r="AE8776" s="250"/>
      <c r="AF8776" s="250"/>
      <c r="AG8776" s="250"/>
      <c r="AH8776" s="250"/>
      <c r="AI8776" s="245"/>
      <c r="AJ8776" s="273" t="s">
        <v>8648</v>
      </c>
      <c r="AK8776" s="245"/>
      <c r="AL8776" s="245"/>
      <c r="AM8776" s="245"/>
      <c r="AN8776" s="245"/>
      <c r="AO8776" s="245"/>
      <c r="AP8776" s="245"/>
      <c r="AQ8776" s="245"/>
      <c r="AR8776" s="245"/>
      <c r="AS8776" s="245"/>
      <c r="AT8776" s="245"/>
      <c r="AU8776" s="245"/>
      <c r="AV8776" s="245"/>
      <c r="AW8776" s="245"/>
      <c r="AX8776" s="245"/>
      <c r="AY8776" s="245"/>
      <c r="AZ8776" s="245"/>
    </row>
    <row r="8777" ht="24.75" customHeight="1">
      <c r="A8777" s="245"/>
      <c r="B8777" s="225" t="s">
        <v>8662</v>
      </c>
      <c r="C8777" s="3"/>
      <c r="D8777" s="222"/>
      <c r="E8777" s="245"/>
      <c r="F8777" s="3"/>
      <c r="G8777" s="222"/>
      <c r="H8777" s="222"/>
      <c r="I8777" s="3"/>
      <c r="J8777" s="222"/>
      <c r="K8777" s="173"/>
      <c r="L8777" s="222"/>
      <c r="M8777" s="222"/>
      <c r="N8777" s="244"/>
      <c r="O8777" s="245"/>
      <c r="P8777" s="246"/>
      <c r="Q8777" s="246"/>
      <c r="R8777" s="246"/>
      <c r="S8777" s="247"/>
      <c r="T8777" s="247"/>
      <c r="U8777" s="245"/>
      <c r="V8777" s="248"/>
      <c r="W8777" s="245"/>
      <c r="X8777" s="245"/>
      <c r="Y8777" s="245"/>
      <c r="Z8777" s="249"/>
      <c r="AA8777" s="245"/>
      <c r="AB8777" s="250"/>
      <c r="AC8777" s="250"/>
      <c r="AD8777" s="250"/>
      <c r="AE8777" s="250"/>
      <c r="AF8777" s="250"/>
      <c r="AG8777" s="250"/>
      <c r="AH8777" s="250"/>
      <c r="AI8777" s="245"/>
      <c r="AJ8777" s="281" t="s">
        <v>8342</v>
      </c>
      <c r="AK8777" s="245"/>
      <c r="AL8777" s="245"/>
      <c r="AM8777" s="245"/>
      <c r="AN8777" s="245"/>
      <c r="AO8777" s="245"/>
      <c r="AP8777" s="245"/>
      <c r="AQ8777" s="245"/>
      <c r="AR8777" s="245"/>
      <c r="AS8777" s="245"/>
      <c r="AT8777" s="245"/>
      <c r="AU8777" s="245"/>
      <c r="AV8777" s="245"/>
      <c r="AW8777" s="245"/>
      <c r="AX8777" s="245"/>
      <c r="AY8777" s="245"/>
      <c r="AZ8777" s="245"/>
    </row>
    <row r="8778" ht="15.0" customHeight="1">
      <c r="A8778" s="245"/>
      <c r="B8778" s="272" t="s">
        <v>8663</v>
      </c>
      <c r="C8778" s="257"/>
      <c r="D8778" s="274"/>
      <c r="E8778" s="257"/>
      <c r="F8778" s="259" t="s">
        <v>8336</v>
      </c>
      <c r="G8778" s="33"/>
      <c r="H8778" s="222"/>
      <c r="I8778" s="259" t="s">
        <v>8372</v>
      </c>
      <c r="J8778" s="222"/>
      <c r="K8778" s="3"/>
      <c r="L8778" s="222"/>
      <c r="M8778" s="222"/>
      <c r="N8778" s="244"/>
      <c r="O8778" s="245"/>
      <c r="P8778" s="246"/>
      <c r="Q8778" s="246"/>
      <c r="R8778" s="246"/>
      <c r="S8778" s="247"/>
      <c r="T8778" s="247"/>
      <c r="U8778" s="245"/>
      <c r="V8778" s="248"/>
      <c r="W8778" s="245"/>
      <c r="X8778" s="245"/>
      <c r="Y8778" s="245"/>
      <c r="Z8778" s="249"/>
      <c r="AA8778" s="245"/>
      <c r="AB8778" s="250"/>
      <c r="AC8778" s="250"/>
      <c r="AD8778" s="250"/>
      <c r="AE8778" s="250"/>
      <c r="AF8778" s="250"/>
      <c r="AG8778" s="250"/>
      <c r="AH8778" s="250"/>
      <c r="AI8778" s="245"/>
      <c r="AJ8778" s="273" t="s">
        <v>8664</v>
      </c>
      <c r="AK8778" s="245"/>
      <c r="AL8778" s="245"/>
      <c r="AM8778" s="245"/>
      <c r="AN8778" s="245"/>
      <c r="AO8778" s="245"/>
      <c r="AP8778" s="245"/>
      <c r="AQ8778" s="245"/>
      <c r="AR8778" s="245"/>
      <c r="AS8778" s="245"/>
      <c r="AT8778" s="245"/>
      <c r="AU8778" s="245"/>
      <c r="AV8778" s="245"/>
      <c r="AW8778" s="245"/>
      <c r="AX8778" s="245"/>
      <c r="AY8778" s="245"/>
      <c r="AZ8778" s="245"/>
    </row>
    <row r="8779" ht="15.0" customHeight="1">
      <c r="A8779" s="245"/>
      <c r="B8779" s="262" t="s">
        <v>8665</v>
      </c>
      <c r="C8779" s="33"/>
      <c r="D8779" s="6"/>
      <c r="E8779" s="33"/>
      <c r="F8779" s="259" t="s">
        <v>8336</v>
      </c>
      <c r="G8779" s="33"/>
      <c r="H8779" s="222"/>
      <c r="I8779" s="259" t="s">
        <v>8337</v>
      </c>
      <c r="J8779" s="222"/>
      <c r="K8779" s="3"/>
      <c r="L8779" s="222"/>
      <c r="M8779" s="222"/>
      <c r="N8779" s="244"/>
      <c r="O8779" s="245"/>
      <c r="P8779" s="246"/>
      <c r="Q8779" s="246"/>
      <c r="R8779" s="246"/>
      <c r="S8779" s="247"/>
      <c r="T8779" s="247"/>
      <c r="U8779" s="245"/>
      <c r="V8779" s="248"/>
      <c r="W8779" s="245"/>
      <c r="X8779" s="245"/>
      <c r="Y8779" s="245"/>
      <c r="Z8779" s="249"/>
      <c r="AA8779" s="245"/>
      <c r="AB8779" s="250"/>
      <c r="AC8779" s="250"/>
      <c r="AD8779" s="250"/>
      <c r="AE8779" s="250"/>
      <c r="AF8779" s="250"/>
      <c r="AG8779" s="250"/>
      <c r="AH8779" s="250"/>
      <c r="AI8779" s="245"/>
      <c r="AJ8779" s="273" t="s">
        <v>8666</v>
      </c>
      <c r="AK8779" s="245"/>
      <c r="AL8779" s="245"/>
      <c r="AM8779" s="245"/>
      <c r="AN8779" s="245"/>
      <c r="AO8779" s="245"/>
      <c r="AP8779" s="245"/>
      <c r="AQ8779" s="245"/>
      <c r="AR8779" s="245"/>
      <c r="AS8779" s="245"/>
      <c r="AT8779" s="245"/>
      <c r="AU8779" s="245"/>
      <c r="AV8779" s="245"/>
      <c r="AW8779" s="245"/>
      <c r="AX8779" s="245"/>
      <c r="AY8779" s="245"/>
      <c r="AZ8779" s="245"/>
    </row>
    <row r="8780" ht="15.0" customHeight="1">
      <c r="A8780" s="245"/>
      <c r="B8780" s="262" t="s">
        <v>8667</v>
      </c>
      <c r="C8780" s="33"/>
      <c r="D8780" s="6"/>
      <c r="E8780" s="33"/>
      <c r="F8780" s="259" t="s">
        <v>8336</v>
      </c>
      <c r="G8780" s="33"/>
      <c r="H8780" s="222"/>
      <c r="I8780" s="259" t="s">
        <v>8337</v>
      </c>
      <c r="J8780" s="222"/>
      <c r="K8780" s="3"/>
      <c r="L8780" s="222"/>
      <c r="M8780" s="222"/>
      <c r="N8780" s="244"/>
      <c r="O8780" s="245"/>
      <c r="P8780" s="246"/>
      <c r="Q8780" s="246"/>
      <c r="R8780" s="246"/>
      <c r="S8780" s="247"/>
      <c r="T8780" s="247"/>
      <c r="U8780" s="245"/>
      <c r="V8780" s="248"/>
      <c r="W8780" s="245"/>
      <c r="X8780" s="245"/>
      <c r="Y8780" s="245"/>
      <c r="Z8780" s="249"/>
      <c r="AA8780" s="245"/>
      <c r="AB8780" s="250"/>
      <c r="AC8780" s="250"/>
      <c r="AD8780" s="250"/>
      <c r="AE8780" s="250"/>
      <c r="AF8780" s="250"/>
      <c r="AG8780" s="250"/>
      <c r="AH8780" s="250"/>
      <c r="AI8780" s="245"/>
      <c r="AJ8780" s="273" t="s">
        <v>8668</v>
      </c>
      <c r="AK8780" s="245"/>
      <c r="AL8780" s="245"/>
      <c r="AM8780" s="245"/>
      <c r="AN8780" s="245"/>
      <c r="AO8780" s="245"/>
      <c r="AP8780" s="245"/>
      <c r="AQ8780" s="245"/>
      <c r="AR8780" s="245"/>
      <c r="AS8780" s="245"/>
      <c r="AT8780" s="245"/>
      <c r="AU8780" s="245"/>
      <c r="AV8780" s="245"/>
      <c r="AW8780" s="245"/>
      <c r="AX8780" s="245"/>
      <c r="AY8780" s="245"/>
      <c r="AZ8780" s="245"/>
    </row>
    <row r="8781" ht="15.0" customHeight="1">
      <c r="A8781" s="245"/>
      <c r="B8781" s="262" t="s">
        <v>8669</v>
      </c>
      <c r="C8781" s="33"/>
      <c r="D8781" s="6"/>
      <c r="E8781" s="33"/>
      <c r="F8781" s="259" t="s">
        <v>8336</v>
      </c>
      <c r="G8781" s="33"/>
      <c r="H8781" s="222"/>
      <c r="I8781" s="259" t="s">
        <v>8337</v>
      </c>
      <c r="J8781" s="222"/>
      <c r="K8781" s="3"/>
      <c r="L8781" s="222"/>
      <c r="M8781" s="222"/>
      <c r="N8781" s="244"/>
      <c r="O8781" s="245"/>
      <c r="P8781" s="246"/>
      <c r="Q8781" s="246"/>
      <c r="R8781" s="246"/>
      <c r="S8781" s="247"/>
      <c r="T8781" s="247"/>
      <c r="U8781" s="245"/>
      <c r="V8781" s="248"/>
      <c r="W8781" s="245"/>
      <c r="X8781" s="245"/>
      <c r="Y8781" s="245"/>
      <c r="Z8781" s="249"/>
      <c r="AA8781" s="245"/>
      <c r="AB8781" s="250"/>
      <c r="AC8781" s="250"/>
      <c r="AD8781" s="250"/>
      <c r="AE8781" s="250"/>
      <c r="AF8781" s="250"/>
      <c r="AG8781" s="250"/>
      <c r="AH8781" s="250"/>
      <c r="AI8781" s="245"/>
      <c r="AJ8781" s="273" t="s">
        <v>8670</v>
      </c>
      <c r="AK8781" s="245"/>
      <c r="AL8781" s="245"/>
      <c r="AM8781" s="245"/>
      <c r="AN8781" s="245"/>
      <c r="AO8781" s="245"/>
      <c r="AP8781" s="245"/>
      <c r="AQ8781" s="245"/>
      <c r="AR8781" s="245"/>
      <c r="AS8781" s="245"/>
      <c r="AT8781" s="245"/>
      <c r="AU8781" s="245"/>
      <c r="AV8781" s="245"/>
      <c r="AW8781" s="245"/>
      <c r="AX8781" s="245"/>
      <c r="AY8781" s="245"/>
      <c r="AZ8781" s="245"/>
    </row>
    <row r="8782" ht="15.0" customHeight="1">
      <c r="A8782" s="245"/>
      <c r="B8782" s="262" t="s">
        <v>8671</v>
      </c>
      <c r="C8782" s="33"/>
      <c r="D8782" s="6"/>
      <c r="E8782" s="33"/>
      <c r="F8782" s="259" t="s">
        <v>8336</v>
      </c>
      <c r="G8782" s="33"/>
      <c r="H8782" s="222"/>
      <c r="I8782" s="259" t="s">
        <v>8337</v>
      </c>
      <c r="J8782" s="222"/>
      <c r="K8782" s="3"/>
      <c r="L8782" s="222"/>
      <c r="M8782" s="222"/>
      <c r="N8782" s="244"/>
      <c r="O8782" s="245"/>
      <c r="P8782" s="246"/>
      <c r="Q8782" s="246"/>
      <c r="R8782" s="246"/>
      <c r="S8782" s="247"/>
      <c r="T8782" s="247"/>
      <c r="U8782" s="245"/>
      <c r="V8782" s="248"/>
      <c r="W8782" s="245"/>
      <c r="X8782" s="245"/>
      <c r="Y8782" s="245"/>
      <c r="Z8782" s="249"/>
      <c r="AA8782" s="245"/>
      <c r="AB8782" s="250"/>
      <c r="AC8782" s="250"/>
      <c r="AD8782" s="250"/>
      <c r="AE8782" s="250"/>
      <c r="AF8782" s="250"/>
      <c r="AG8782" s="250"/>
      <c r="AH8782" s="250"/>
      <c r="AI8782" s="245"/>
      <c r="AJ8782" s="273" t="s">
        <v>8668</v>
      </c>
      <c r="AK8782" s="245"/>
      <c r="AL8782" s="245"/>
      <c r="AM8782" s="245"/>
      <c r="AN8782" s="245"/>
      <c r="AO8782" s="245"/>
      <c r="AP8782" s="245"/>
      <c r="AQ8782" s="245"/>
      <c r="AR8782" s="245"/>
      <c r="AS8782" s="245"/>
      <c r="AT8782" s="245"/>
      <c r="AU8782" s="245"/>
      <c r="AV8782" s="245"/>
      <c r="AW8782" s="245"/>
      <c r="AX8782" s="245"/>
      <c r="AY8782" s="245"/>
      <c r="AZ8782" s="245"/>
    </row>
    <row r="8783" ht="15.0" customHeight="1">
      <c r="A8783" s="245"/>
      <c r="B8783" s="262" t="s">
        <v>8672</v>
      </c>
      <c r="C8783" s="33"/>
      <c r="D8783" s="6"/>
      <c r="E8783" s="33"/>
      <c r="F8783" s="259" t="s">
        <v>8336</v>
      </c>
      <c r="G8783" s="33"/>
      <c r="H8783" s="222"/>
      <c r="I8783" s="259" t="s">
        <v>8337</v>
      </c>
      <c r="J8783" s="222"/>
      <c r="K8783" s="3"/>
      <c r="L8783" s="222"/>
      <c r="M8783" s="222"/>
      <c r="N8783" s="244"/>
      <c r="O8783" s="245"/>
      <c r="P8783" s="246"/>
      <c r="Q8783" s="246"/>
      <c r="R8783" s="246"/>
      <c r="S8783" s="247"/>
      <c r="T8783" s="247"/>
      <c r="U8783" s="245"/>
      <c r="V8783" s="248"/>
      <c r="W8783" s="245"/>
      <c r="X8783" s="245"/>
      <c r="Y8783" s="245"/>
      <c r="Z8783" s="249"/>
      <c r="AA8783" s="245"/>
      <c r="AB8783" s="250"/>
      <c r="AC8783" s="250"/>
      <c r="AD8783" s="250"/>
      <c r="AE8783" s="250"/>
      <c r="AF8783" s="250"/>
      <c r="AG8783" s="250"/>
      <c r="AH8783" s="250"/>
      <c r="AI8783" s="245"/>
      <c r="AJ8783" s="273" t="s">
        <v>8673</v>
      </c>
      <c r="AK8783" s="245"/>
      <c r="AL8783" s="245"/>
      <c r="AM8783" s="245"/>
      <c r="AN8783" s="245"/>
      <c r="AO8783" s="245"/>
      <c r="AP8783" s="245"/>
      <c r="AQ8783" s="245"/>
      <c r="AR8783" s="245"/>
      <c r="AS8783" s="245"/>
      <c r="AT8783" s="245"/>
      <c r="AU8783" s="245"/>
      <c r="AV8783" s="245"/>
      <c r="AW8783" s="245"/>
      <c r="AX8783" s="245"/>
      <c r="AY8783" s="245"/>
      <c r="AZ8783" s="245"/>
    </row>
    <row r="8784" ht="15.0" customHeight="1">
      <c r="A8784" s="245"/>
      <c r="B8784" s="262" t="s">
        <v>8674</v>
      </c>
      <c r="C8784" s="33"/>
      <c r="D8784" s="6"/>
      <c r="E8784" s="33"/>
      <c r="F8784" s="259" t="s">
        <v>8336</v>
      </c>
      <c r="G8784" s="33"/>
      <c r="H8784" s="222"/>
      <c r="I8784" s="259" t="s">
        <v>8337</v>
      </c>
      <c r="J8784" s="222"/>
      <c r="K8784" s="3"/>
      <c r="L8784" s="222"/>
      <c r="M8784" s="222"/>
      <c r="N8784" s="244"/>
      <c r="O8784" s="245"/>
      <c r="P8784" s="246"/>
      <c r="Q8784" s="246"/>
      <c r="R8784" s="246"/>
      <c r="S8784" s="247"/>
      <c r="T8784" s="247"/>
      <c r="U8784" s="245"/>
      <c r="V8784" s="248"/>
      <c r="W8784" s="245"/>
      <c r="X8784" s="245"/>
      <c r="Y8784" s="245"/>
      <c r="Z8784" s="249"/>
      <c r="AA8784" s="245"/>
      <c r="AB8784" s="250"/>
      <c r="AC8784" s="250"/>
      <c r="AD8784" s="250"/>
      <c r="AE8784" s="250"/>
      <c r="AF8784" s="250"/>
      <c r="AG8784" s="250"/>
      <c r="AH8784" s="250"/>
      <c r="AI8784" s="245"/>
      <c r="AJ8784" s="273" t="s">
        <v>8675</v>
      </c>
      <c r="AK8784" s="245"/>
      <c r="AL8784" s="245"/>
      <c r="AM8784" s="245"/>
      <c r="AN8784" s="245"/>
      <c r="AO8784" s="245"/>
      <c r="AP8784" s="245"/>
      <c r="AQ8784" s="245"/>
      <c r="AR8784" s="245"/>
      <c r="AS8784" s="245"/>
      <c r="AT8784" s="245"/>
      <c r="AU8784" s="245"/>
      <c r="AV8784" s="245"/>
      <c r="AW8784" s="245"/>
      <c r="AX8784" s="245"/>
      <c r="AY8784" s="245"/>
      <c r="AZ8784" s="245"/>
    </row>
    <row r="8785" ht="15.0" customHeight="1">
      <c r="A8785" s="245"/>
      <c r="B8785" s="262" t="s">
        <v>8676</v>
      </c>
      <c r="C8785" s="33"/>
      <c r="D8785" s="6"/>
      <c r="E8785" s="33"/>
      <c r="F8785" s="259" t="s">
        <v>8336</v>
      </c>
      <c r="G8785" s="33"/>
      <c r="H8785" s="222"/>
      <c r="I8785" s="259" t="s">
        <v>8337</v>
      </c>
      <c r="J8785" s="222"/>
      <c r="K8785" s="3"/>
      <c r="L8785" s="222"/>
      <c r="M8785" s="222"/>
      <c r="N8785" s="244"/>
      <c r="O8785" s="245"/>
      <c r="P8785" s="246"/>
      <c r="Q8785" s="246"/>
      <c r="R8785" s="246"/>
      <c r="S8785" s="247"/>
      <c r="T8785" s="247"/>
      <c r="U8785" s="245"/>
      <c r="V8785" s="248"/>
      <c r="W8785" s="245"/>
      <c r="X8785" s="245"/>
      <c r="Y8785" s="245"/>
      <c r="Z8785" s="249"/>
      <c r="AA8785" s="245"/>
      <c r="AB8785" s="250"/>
      <c r="AC8785" s="250"/>
      <c r="AD8785" s="250"/>
      <c r="AE8785" s="250"/>
      <c r="AF8785" s="250"/>
      <c r="AG8785" s="250"/>
      <c r="AH8785" s="250"/>
      <c r="AI8785" s="245"/>
      <c r="AJ8785" s="273" t="s">
        <v>8677</v>
      </c>
      <c r="AK8785" s="245"/>
      <c r="AL8785" s="245"/>
      <c r="AM8785" s="245"/>
      <c r="AN8785" s="245"/>
      <c r="AO8785" s="245"/>
      <c r="AP8785" s="245"/>
      <c r="AQ8785" s="245"/>
      <c r="AR8785" s="245"/>
      <c r="AS8785" s="245"/>
      <c r="AT8785" s="245"/>
      <c r="AU8785" s="245"/>
      <c r="AV8785" s="245"/>
      <c r="AW8785" s="245"/>
      <c r="AX8785" s="245"/>
      <c r="AY8785" s="245"/>
      <c r="AZ8785" s="245"/>
    </row>
    <row r="8786" ht="15.0" customHeight="1">
      <c r="A8786" s="245"/>
      <c r="B8786" s="262" t="s">
        <v>8678</v>
      </c>
      <c r="C8786" s="33"/>
      <c r="D8786" s="6"/>
      <c r="E8786" s="33"/>
      <c r="F8786" s="259" t="s">
        <v>8336</v>
      </c>
      <c r="G8786" s="33"/>
      <c r="H8786" s="222"/>
      <c r="I8786" s="259" t="s">
        <v>8337</v>
      </c>
      <c r="J8786" s="222"/>
      <c r="K8786" s="3"/>
      <c r="L8786" s="222"/>
      <c r="M8786" s="222"/>
      <c r="N8786" s="244"/>
      <c r="O8786" s="245"/>
      <c r="P8786" s="246"/>
      <c r="Q8786" s="246"/>
      <c r="R8786" s="246"/>
      <c r="S8786" s="247"/>
      <c r="T8786" s="247"/>
      <c r="U8786" s="245"/>
      <c r="V8786" s="248"/>
      <c r="W8786" s="245"/>
      <c r="X8786" s="245"/>
      <c r="Y8786" s="245"/>
      <c r="Z8786" s="249"/>
      <c r="AA8786" s="245"/>
      <c r="AB8786" s="250"/>
      <c r="AC8786" s="250"/>
      <c r="AD8786" s="250"/>
      <c r="AE8786" s="250"/>
      <c r="AF8786" s="250"/>
      <c r="AG8786" s="250"/>
      <c r="AH8786" s="250"/>
      <c r="AI8786" s="245"/>
      <c r="AJ8786" s="273" t="s">
        <v>8679</v>
      </c>
      <c r="AK8786" s="245"/>
      <c r="AL8786" s="245"/>
      <c r="AM8786" s="245"/>
      <c r="AN8786" s="245"/>
      <c r="AO8786" s="245"/>
      <c r="AP8786" s="245"/>
      <c r="AQ8786" s="245"/>
      <c r="AR8786" s="245"/>
      <c r="AS8786" s="245"/>
      <c r="AT8786" s="245"/>
      <c r="AU8786" s="245"/>
      <c r="AV8786" s="245"/>
      <c r="AW8786" s="245"/>
      <c r="AX8786" s="245"/>
      <c r="AY8786" s="245"/>
      <c r="AZ8786" s="245"/>
    </row>
    <row r="8787" ht="15.0" customHeight="1">
      <c r="A8787" s="245"/>
      <c r="B8787" s="262" t="s">
        <v>8680</v>
      </c>
      <c r="C8787" s="33"/>
      <c r="D8787" s="6"/>
      <c r="E8787" s="33"/>
      <c r="F8787" s="259" t="s">
        <v>8336</v>
      </c>
      <c r="G8787" s="33"/>
      <c r="H8787" s="222"/>
      <c r="I8787" s="259" t="s">
        <v>8337</v>
      </c>
      <c r="J8787" s="222"/>
      <c r="K8787" s="3"/>
      <c r="L8787" s="222"/>
      <c r="M8787" s="222"/>
      <c r="N8787" s="244"/>
      <c r="O8787" s="245"/>
      <c r="P8787" s="246"/>
      <c r="Q8787" s="246"/>
      <c r="R8787" s="246"/>
      <c r="S8787" s="247"/>
      <c r="T8787" s="247"/>
      <c r="U8787" s="245"/>
      <c r="V8787" s="248"/>
      <c r="W8787" s="245"/>
      <c r="X8787" s="245"/>
      <c r="Y8787" s="245"/>
      <c r="Z8787" s="249"/>
      <c r="AA8787" s="245"/>
      <c r="AB8787" s="250"/>
      <c r="AC8787" s="250"/>
      <c r="AD8787" s="250"/>
      <c r="AE8787" s="250"/>
      <c r="AF8787" s="250"/>
      <c r="AG8787" s="250"/>
      <c r="AH8787" s="250"/>
      <c r="AI8787" s="245"/>
      <c r="AJ8787" s="273" t="s">
        <v>8679</v>
      </c>
      <c r="AK8787" s="245"/>
      <c r="AL8787" s="245"/>
      <c r="AM8787" s="245"/>
      <c r="AN8787" s="245"/>
      <c r="AO8787" s="245"/>
      <c r="AP8787" s="245"/>
      <c r="AQ8787" s="245"/>
      <c r="AR8787" s="245"/>
      <c r="AS8787" s="245"/>
      <c r="AT8787" s="245"/>
      <c r="AU8787" s="245"/>
      <c r="AV8787" s="245"/>
      <c r="AW8787" s="245"/>
      <c r="AX8787" s="245"/>
      <c r="AY8787" s="245"/>
      <c r="AZ8787" s="245"/>
    </row>
    <row r="8788" ht="15.0" customHeight="1">
      <c r="A8788" s="245"/>
      <c r="B8788" s="266" t="s">
        <v>8391</v>
      </c>
      <c r="C8788" s="269"/>
      <c r="D8788" s="275"/>
      <c r="E8788" s="269"/>
      <c r="F8788" s="278"/>
      <c r="G8788" s="33"/>
      <c r="H8788" s="222"/>
      <c r="I8788" s="259" t="s">
        <v>8337</v>
      </c>
      <c r="J8788" s="222"/>
      <c r="K8788" s="3"/>
      <c r="L8788" s="222"/>
      <c r="M8788" s="222"/>
      <c r="N8788" s="244"/>
      <c r="O8788" s="245"/>
      <c r="P8788" s="246"/>
      <c r="Q8788" s="246"/>
      <c r="R8788" s="246"/>
      <c r="S8788" s="247"/>
      <c r="T8788" s="247"/>
      <c r="U8788" s="245"/>
      <c r="V8788" s="248"/>
      <c r="W8788" s="245"/>
      <c r="X8788" s="245"/>
      <c r="Y8788" s="245"/>
      <c r="Z8788" s="249"/>
      <c r="AA8788" s="245"/>
      <c r="AB8788" s="250"/>
      <c r="AC8788" s="250"/>
      <c r="AD8788" s="250"/>
      <c r="AE8788" s="250"/>
      <c r="AF8788" s="250"/>
      <c r="AG8788" s="250"/>
      <c r="AH8788" s="250"/>
      <c r="AI8788" s="245"/>
      <c r="AJ8788" s="273"/>
      <c r="AK8788" s="245"/>
      <c r="AL8788" s="245"/>
      <c r="AM8788" s="245"/>
      <c r="AN8788" s="245"/>
      <c r="AO8788" s="245"/>
      <c r="AP8788" s="245"/>
      <c r="AQ8788" s="245"/>
      <c r="AR8788" s="245"/>
      <c r="AS8788" s="245"/>
      <c r="AT8788" s="245"/>
      <c r="AU8788" s="245"/>
      <c r="AV8788" s="245"/>
      <c r="AW8788" s="245"/>
      <c r="AX8788" s="245"/>
      <c r="AY8788" s="245"/>
      <c r="AZ8788" s="245"/>
    </row>
    <row r="8789" ht="24.75" customHeight="1">
      <c r="A8789" s="245"/>
      <c r="B8789" s="225" t="s">
        <v>8681</v>
      </c>
      <c r="C8789" s="3"/>
      <c r="D8789" s="222"/>
      <c r="E8789" s="245"/>
      <c r="F8789" s="3"/>
      <c r="G8789" s="222"/>
      <c r="H8789" s="222"/>
      <c r="I8789" s="3"/>
      <c r="J8789" s="222"/>
      <c r="K8789" s="173"/>
      <c r="L8789" s="222"/>
      <c r="M8789" s="222"/>
      <c r="N8789" s="244"/>
      <c r="O8789" s="245"/>
      <c r="P8789" s="246"/>
      <c r="Q8789" s="246"/>
      <c r="R8789" s="246"/>
      <c r="S8789" s="247"/>
      <c r="T8789" s="247"/>
      <c r="U8789" s="245"/>
      <c r="V8789" s="248"/>
      <c r="W8789" s="245"/>
      <c r="X8789" s="245"/>
      <c r="Y8789" s="245"/>
      <c r="Z8789" s="249"/>
      <c r="AA8789" s="245"/>
      <c r="AB8789" s="250"/>
      <c r="AC8789" s="250"/>
      <c r="AD8789" s="250"/>
      <c r="AE8789" s="250"/>
      <c r="AF8789" s="250"/>
      <c r="AG8789" s="250"/>
      <c r="AH8789" s="250"/>
      <c r="AI8789" s="245"/>
      <c r="AJ8789" s="281" t="s">
        <v>8342</v>
      </c>
      <c r="AK8789" s="245"/>
      <c r="AL8789" s="245"/>
      <c r="AM8789" s="245"/>
      <c r="AN8789" s="245"/>
      <c r="AO8789" s="245"/>
      <c r="AP8789" s="245"/>
      <c r="AQ8789" s="245"/>
      <c r="AR8789" s="245"/>
      <c r="AS8789" s="245"/>
      <c r="AT8789" s="245"/>
      <c r="AU8789" s="245"/>
      <c r="AV8789" s="245"/>
      <c r="AW8789" s="245"/>
      <c r="AX8789" s="245"/>
      <c r="AY8789" s="245"/>
      <c r="AZ8789" s="245"/>
    </row>
    <row r="8790" ht="15.0" customHeight="1">
      <c r="A8790" s="245"/>
      <c r="B8790" s="256" t="s">
        <v>8682</v>
      </c>
      <c r="C8790" s="257"/>
      <c r="D8790" s="274"/>
      <c r="E8790" s="257"/>
      <c r="F8790" s="276"/>
      <c r="G8790" s="33"/>
      <c r="H8790" s="222"/>
      <c r="I8790" s="259" t="s">
        <v>8337</v>
      </c>
      <c r="J8790" s="222"/>
      <c r="K8790" s="3"/>
      <c r="L8790" s="222"/>
      <c r="M8790" s="222"/>
      <c r="N8790" s="244"/>
      <c r="O8790" s="245"/>
      <c r="P8790" s="246"/>
      <c r="Q8790" s="246"/>
      <c r="R8790" s="246"/>
      <c r="S8790" s="247"/>
      <c r="T8790" s="247"/>
      <c r="U8790" s="245"/>
      <c r="V8790" s="248"/>
      <c r="W8790" s="245"/>
      <c r="X8790" s="245"/>
      <c r="Y8790" s="245"/>
      <c r="Z8790" s="249"/>
      <c r="AA8790" s="245"/>
      <c r="AB8790" s="250"/>
      <c r="AC8790" s="250"/>
      <c r="AD8790" s="250"/>
      <c r="AE8790" s="250"/>
      <c r="AF8790" s="250"/>
      <c r="AG8790" s="250"/>
      <c r="AH8790" s="250"/>
      <c r="AI8790" s="245"/>
      <c r="AJ8790" s="273" t="s">
        <v>8683</v>
      </c>
      <c r="AK8790" s="245"/>
      <c r="AL8790" s="245"/>
      <c r="AM8790" s="245"/>
      <c r="AN8790" s="245"/>
      <c r="AO8790" s="245"/>
      <c r="AP8790" s="245"/>
      <c r="AQ8790" s="245"/>
      <c r="AR8790" s="245"/>
      <c r="AS8790" s="245"/>
      <c r="AT8790" s="245"/>
      <c r="AU8790" s="245"/>
      <c r="AV8790" s="245"/>
      <c r="AW8790" s="245"/>
      <c r="AX8790" s="245"/>
      <c r="AY8790" s="245"/>
      <c r="AZ8790" s="245"/>
    </row>
    <row r="8791" ht="15.0" customHeight="1">
      <c r="A8791" s="245"/>
      <c r="B8791" s="260" t="s">
        <v>8684</v>
      </c>
      <c r="C8791" s="33"/>
      <c r="D8791" s="6"/>
      <c r="E8791" s="33"/>
      <c r="F8791" s="287"/>
      <c r="G8791" s="33"/>
      <c r="H8791" s="222"/>
      <c r="I8791" s="259" t="s">
        <v>8337</v>
      </c>
      <c r="J8791" s="222"/>
      <c r="K8791" s="3"/>
      <c r="L8791" s="222"/>
      <c r="M8791" s="222"/>
      <c r="N8791" s="244"/>
      <c r="O8791" s="245"/>
      <c r="P8791" s="246"/>
      <c r="Q8791" s="246"/>
      <c r="R8791" s="246"/>
      <c r="S8791" s="247"/>
      <c r="T8791" s="247"/>
      <c r="U8791" s="245"/>
      <c r="V8791" s="248"/>
      <c r="W8791" s="245"/>
      <c r="X8791" s="245"/>
      <c r="Y8791" s="245"/>
      <c r="Z8791" s="249"/>
      <c r="AA8791" s="245"/>
      <c r="AB8791" s="250"/>
      <c r="AC8791" s="250"/>
      <c r="AD8791" s="250"/>
      <c r="AE8791" s="250"/>
      <c r="AF8791" s="250"/>
      <c r="AG8791" s="250"/>
      <c r="AH8791" s="250"/>
      <c r="AI8791" s="245"/>
      <c r="AJ8791" s="273" t="s">
        <v>8683</v>
      </c>
      <c r="AK8791" s="245"/>
      <c r="AL8791" s="245"/>
      <c r="AM8791" s="245"/>
      <c r="AN8791" s="245"/>
      <c r="AO8791" s="245"/>
      <c r="AP8791" s="245"/>
      <c r="AQ8791" s="245"/>
      <c r="AR8791" s="245"/>
      <c r="AS8791" s="245"/>
      <c r="AT8791" s="245"/>
      <c r="AU8791" s="245"/>
      <c r="AV8791" s="245"/>
      <c r="AW8791" s="245"/>
      <c r="AX8791" s="245"/>
      <c r="AY8791" s="245"/>
      <c r="AZ8791" s="245"/>
    </row>
    <row r="8792" ht="15.0" customHeight="1">
      <c r="A8792" s="245"/>
      <c r="B8792" s="260" t="s">
        <v>8685</v>
      </c>
      <c r="C8792" s="33"/>
      <c r="D8792" s="6"/>
      <c r="E8792" s="33"/>
      <c r="F8792" s="287"/>
      <c r="G8792" s="33"/>
      <c r="H8792" s="222"/>
      <c r="I8792" s="259" t="s">
        <v>8337</v>
      </c>
      <c r="J8792" s="222"/>
      <c r="K8792" s="3"/>
      <c r="L8792" s="222"/>
      <c r="M8792" s="222"/>
      <c r="N8792" s="244"/>
      <c r="O8792" s="245"/>
      <c r="P8792" s="246"/>
      <c r="Q8792" s="246"/>
      <c r="R8792" s="246"/>
      <c r="S8792" s="247"/>
      <c r="T8792" s="247"/>
      <c r="U8792" s="245"/>
      <c r="V8792" s="248"/>
      <c r="W8792" s="245"/>
      <c r="X8792" s="245"/>
      <c r="Y8792" s="245"/>
      <c r="Z8792" s="249"/>
      <c r="AA8792" s="245"/>
      <c r="AB8792" s="250"/>
      <c r="AC8792" s="250"/>
      <c r="AD8792" s="250"/>
      <c r="AE8792" s="250"/>
      <c r="AF8792" s="250"/>
      <c r="AG8792" s="250"/>
      <c r="AH8792" s="250"/>
      <c r="AI8792" s="245"/>
      <c r="AJ8792" s="273" t="s">
        <v>8686</v>
      </c>
      <c r="AK8792" s="245"/>
      <c r="AL8792" s="245"/>
      <c r="AM8792" s="245"/>
      <c r="AN8792" s="245"/>
      <c r="AO8792" s="245"/>
      <c r="AP8792" s="245"/>
      <c r="AQ8792" s="245"/>
      <c r="AR8792" s="245"/>
      <c r="AS8792" s="245"/>
      <c r="AT8792" s="245"/>
      <c r="AU8792" s="245"/>
      <c r="AV8792" s="245"/>
      <c r="AW8792" s="245"/>
      <c r="AX8792" s="245"/>
      <c r="AY8792" s="245"/>
      <c r="AZ8792" s="245"/>
    </row>
    <row r="8793" ht="15.0" customHeight="1">
      <c r="A8793" s="245"/>
      <c r="B8793" s="260" t="s">
        <v>8687</v>
      </c>
      <c r="C8793" s="33"/>
      <c r="D8793" s="6"/>
      <c r="E8793" s="33"/>
      <c r="F8793" s="287"/>
      <c r="G8793" s="33"/>
      <c r="H8793" s="222"/>
      <c r="I8793" s="259" t="s">
        <v>8337</v>
      </c>
      <c r="J8793" s="222"/>
      <c r="K8793" s="3"/>
      <c r="L8793" s="222"/>
      <c r="M8793" s="222"/>
      <c r="N8793" s="244"/>
      <c r="O8793" s="245"/>
      <c r="P8793" s="246"/>
      <c r="Q8793" s="246"/>
      <c r="R8793" s="246"/>
      <c r="S8793" s="247"/>
      <c r="T8793" s="247"/>
      <c r="U8793" s="245"/>
      <c r="V8793" s="248"/>
      <c r="W8793" s="245"/>
      <c r="X8793" s="245"/>
      <c r="Y8793" s="245"/>
      <c r="Z8793" s="249"/>
      <c r="AA8793" s="245"/>
      <c r="AB8793" s="250"/>
      <c r="AC8793" s="250"/>
      <c r="AD8793" s="250"/>
      <c r="AE8793" s="250"/>
      <c r="AF8793" s="250"/>
      <c r="AG8793" s="250"/>
      <c r="AH8793" s="250"/>
      <c r="AI8793" s="245"/>
      <c r="AJ8793" s="273" t="s">
        <v>8686</v>
      </c>
      <c r="AK8793" s="245"/>
      <c r="AL8793" s="245"/>
      <c r="AM8793" s="245"/>
      <c r="AN8793" s="245"/>
      <c r="AO8793" s="245"/>
      <c r="AP8793" s="245"/>
      <c r="AQ8793" s="245"/>
      <c r="AR8793" s="245"/>
      <c r="AS8793" s="245"/>
      <c r="AT8793" s="245"/>
      <c r="AU8793" s="245"/>
      <c r="AV8793" s="245"/>
      <c r="AW8793" s="245"/>
      <c r="AX8793" s="245"/>
      <c r="AY8793" s="245"/>
      <c r="AZ8793" s="245"/>
    </row>
    <row r="8794" ht="15.0" customHeight="1">
      <c r="A8794" s="245"/>
      <c r="B8794" s="277" t="s">
        <v>8688</v>
      </c>
      <c r="C8794" s="269"/>
      <c r="D8794" s="275"/>
      <c r="E8794" s="269"/>
      <c r="F8794" s="278"/>
      <c r="G8794" s="33"/>
      <c r="H8794" s="222"/>
      <c r="I8794" s="259" t="s">
        <v>8337</v>
      </c>
      <c r="J8794" s="222"/>
      <c r="K8794" s="3"/>
      <c r="L8794" s="222"/>
      <c r="M8794" s="222"/>
      <c r="N8794" s="244"/>
      <c r="O8794" s="245"/>
      <c r="P8794" s="246"/>
      <c r="Q8794" s="246"/>
      <c r="R8794" s="246"/>
      <c r="S8794" s="247"/>
      <c r="T8794" s="247"/>
      <c r="U8794" s="245"/>
      <c r="V8794" s="248"/>
      <c r="W8794" s="245"/>
      <c r="X8794" s="245"/>
      <c r="Y8794" s="245"/>
      <c r="Z8794" s="249"/>
      <c r="AA8794" s="245"/>
      <c r="AB8794" s="250"/>
      <c r="AC8794" s="250"/>
      <c r="AD8794" s="250"/>
      <c r="AE8794" s="250"/>
      <c r="AF8794" s="250"/>
      <c r="AG8794" s="250"/>
      <c r="AH8794" s="250"/>
      <c r="AI8794" s="245"/>
      <c r="AJ8794" s="273" t="s">
        <v>8689</v>
      </c>
      <c r="AK8794" s="245"/>
      <c r="AL8794" s="245"/>
      <c r="AM8794" s="245"/>
      <c r="AN8794" s="245"/>
      <c r="AO8794" s="245"/>
      <c r="AP8794" s="245"/>
      <c r="AQ8794" s="245"/>
      <c r="AR8794" s="245"/>
      <c r="AS8794" s="245"/>
      <c r="AT8794" s="245"/>
      <c r="AU8794" s="245"/>
      <c r="AV8794" s="245"/>
      <c r="AW8794" s="245"/>
      <c r="AX8794" s="245"/>
      <c r="AY8794" s="245"/>
      <c r="AZ8794" s="245"/>
    </row>
    <row r="8795" ht="24.75" customHeight="1">
      <c r="A8795" s="245"/>
      <c r="B8795" s="225" t="s">
        <v>8690</v>
      </c>
      <c r="C8795" s="3"/>
      <c r="D8795" s="222"/>
      <c r="E8795" s="245"/>
      <c r="F8795" s="3"/>
      <c r="G8795" s="222"/>
      <c r="H8795" s="222"/>
      <c r="I8795" s="3"/>
      <c r="J8795" s="222"/>
      <c r="K8795" s="173"/>
      <c r="L8795" s="222"/>
      <c r="M8795" s="222"/>
      <c r="N8795" s="244"/>
      <c r="O8795" s="245"/>
      <c r="P8795" s="246"/>
      <c r="Q8795" s="246"/>
      <c r="R8795" s="246"/>
      <c r="S8795" s="247"/>
      <c r="T8795" s="247"/>
      <c r="U8795" s="245"/>
      <c r="V8795" s="248"/>
      <c r="W8795" s="245"/>
      <c r="X8795" s="245"/>
      <c r="Y8795" s="245"/>
      <c r="Z8795" s="249"/>
      <c r="AA8795" s="245"/>
      <c r="AB8795" s="250"/>
      <c r="AC8795" s="250"/>
      <c r="AD8795" s="250"/>
      <c r="AE8795" s="250"/>
      <c r="AF8795" s="250"/>
      <c r="AG8795" s="250"/>
      <c r="AH8795" s="250"/>
      <c r="AI8795" s="245"/>
      <c r="AJ8795" s="281" t="s">
        <v>8342</v>
      </c>
      <c r="AK8795" s="245"/>
      <c r="AL8795" s="245"/>
      <c r="AM8795" s="245"/>
      <c r="AN8795" s="245"/>
      <c r="AO8795" s="245"/>
      <c r="AP8795" s="245"/>
      <c r="AQ8795" s="245"/>
      <c r="AR8795" s="245"/>
      <c r="AS8795" s="245"/>
      <c r="AT8795" s="245"/>
      <c r="AU8795" s="245"/>
      <c r="AV8795" s="245"/>
      <c r="AW8795" s="245"/>
      <c r="AX8795" s="245"/>
      <c r="AY8795" s="245"/>
      <c r="AZ8795" s="245"/>
    </row>
    <row r="8796" ht="15.0" customHeight="1">
      <c r="A8796" s="245"/>
      <c r="B8796" s="272" t="s">
        <v>8691</v>
      </c>
      <c r="C8796" s="257"/>
      <c r="D8796" s="274"/>
      <c r="E8796" s="257"/>
      <c r="F8796" s="259" t="s">
        <v>8336</v>
      </c>
      <c r="G8796" s="33"/>
      <c r="H8796" s="222"/>
      <c r="I8796" s="259" t="s">
        <v>8337</v>
      </c>
      <c r="J8796" s="222"/>
      <c r="K8796" s="3"/>
      <c r="L8796" s="222"/>
      <c r="M8796" s="222"/>
      <c r="N8796" s="244"/>
      <c r="O8796" s="245"/>
      <c r="P8796" s="246"/>
      <c r="Q8796" s="246"/>
      <c r="R8796" s="246"/>
      <c r="S8796" s="247"/>
      <c r="T8796" s="247"/>
      <c r="U8796" s="245"/>
      <c r="V8796" s="248"/>
      <c r="W8796" s="245"/>
      <c r="X8796" s="245"/>
      <c r="Y8796" s="245"/>
      <c r="Z8796" s="249"/>
      <c r="AA8796" s="245"/>
      <c r="AB8796" s="250"/>
      <c r="AC8796" s="250"/>
      <c r="AD8796" s="250"/>
      <c r="AE8796" s="250"/>
      <c r="AF8796" s="250"/>
      <c r="AG8796" s="250"/>
      <c r="AH8796" s="250"/>
      <c r="AI8796" s="245"/>
      <c r="AJ8796" s="273"/>
      <c r="AK8796" s="245"/>
      <c r="AL8796" s="245"/>
      <c r="AM8796" s="245"/>
      <c r="AN8796" s="245"/>
      <c r="AO8796" s="245"/>
      <c r="AP8796" s="245"/>
      <c r="AQ8796" s="245"/>
      <c r="AR8796" s="245"/>
      <c r="AS8796" s="245"/>
      <c r="AT8796" s="245"/>
      <c r="AU8796" s="245"/>
      <c r="AV8796" s="245"/>
      <c r="AW8796" s="245"/>
      <c r="AX8796" s="245"/>
      <c r="AY8796" s="245"/>
      <c r="AZ8796" s="245"/>
    </row>
    <row r="8797" ht="15.0" customHeight="1">
      <c r="A8797" s="245"/>
      <c r="B8797" s="262" t="s">
        <v>8692</v>
      </c>
      <c r="C8797" s="33"/>
      <c r="D8797" s="6"/>
      <c r="E8797" s="33"/>
      <c r="F8797" s="259" t="s">
        <v>8336</v>
      </c>
      <c r="G8797" s="33"/>
      <c r="H8797" s="222"/>
      <c r="I8797" s="259" t="s">
        <v>8337</v>
      </c>
      <c r="J8797" s="222"/>
      <c r="K8797" s="3"/>
      <c r="L8797" s="222"/>
      <c r="M8797" s="222"/>
      <c r="N8797" s="244"/>
      <c r="O8797" s="245"/>
      <c r="P8797" s="246"/>
      <c r="Q8797" s="246"/>
      <c r="R8797" s="246"/>
      <c r="S8797" s="247"/>
      <c r="T8797" s="247"/>
      <c r="U8797" s="245"/>
      <c r="V8797" s="248"/>
      <c r="W8797" s="245"/>
      <c r="X8797" s="245"/>
      <c r="Y8797" s="245"/>
      <c r="Z8797" s="249"/>
      <c r="AA8797" s="245"/>
      <c r="AB8797" s="250"/>
      <c r="AC8797" s="250"/>
      <c r="AD8797" s="250"/>
      <c r="AE8797" s="250"/>
      <c r="AF8797" s="250"/>
      <c r="AG8797" s="250"/>
      <c r="AH8797" s="250"/>
      <c r="AI8797" s="245"/>
      <c r="AJ8797" s="273"/>
      <c r="AK8797" s="245"/>
      <c r="AL8797" s="245"/>
      <c r="AM8797" s="245"/>
      <c r="AN8797" s="245"/>
      <c r="AO8797" s="245"/>
      <c r="AP8797" s="245"/>
      <c r="AQ8797" s="245"/>
      <c r="AR8797" s="245"/>
      <c r="AS8797" s="245"/>
      <c r="AT8797" s="245"/>
      <c r="AU8797" s="245"/>
      <c r="AV8797" s="245"/>
      <c r="AW8797" s="245"/>
      <c r="AX8797" s="245"/>
      <c r="AY8797" s="245"/>
      <c r="AZ8797" s="245"/>
    </row>
    <row r="8798" ht="15.0" customHeight="1">
      <c r="A8798" s="229"/>
      <c r="B8798" s="262" t="s">
        <v>8588</v>
      </c>
      <c r="C8798" s="33"/>
      <c r="D8798" s="6"/>
      <c r="E8798" s="33"/>
      <c r="F8798" s="259" t="s">
        <v>8336</v>
      </c>
      <c r="G8798" s="33"/>
      <c r="H8798" s="222"/>
      <c r="I8798" s="259" t="s">
        <v>8337</v>
      </c>
      <c r="J8798" s="222"/>
      <c r="K8798" s="3"/>
      <c r="L8798" s="3"/>
      <c r="M8798" s="3"/>
      <c r="N8798" s="228"/>
      <c r="O8798" s="229"/>
      <c r="P8798" s="230"/>
      <c r="Q8798" s="230"/>
      <c r="R8798" s="230"/>
      <c r="S8798" s="231"/>
      <c r="T8798" s="231"/>
      <c r="U8798" s="229"/>
      <c r="V8798" s="232"/>
      <c r="W8798" s="229"/>
      <c r="X8798" s="229"/>
      <c r="Y8798" s="229"/>
      <c r="Z8798" s="233"/>
      <c r="AA8798" s="229"/>
      <c r="AB8798" s="234"/>
      <c r="AC8798" s="234"/>
      <c r="AD8798" s="234"/>
      <c r="AE8798" s="234"/>
      <c r="AF8798" s="234"/>
      <c r="AG8798" s="234"/>
      <c r="AH8798" s="234"/>
      <c r="AI8798" s="229"/>
      <c r="AJ8798" s="273" t="s">
        <v>8563</v>
      </c>
      <c r="AK8798" s="229"/>
      <c r="AL8798" s="229"/>
      <c r="AM8798" s="229"/>
      <c r="AN8798" s="229"/>
      <c r="AO8798" s="229"/>
      <c r="AP8798" s="229"/>
      <c r="AQ8798" s="229"/>
      <c r="AR8798" s="229"/>
      <c r="AS8798" s="229"/>
      <c r="AT8798" s="229"/>
      <c r="AU8798" s="229"/>
      <c r="AV8798" s="229"/>
      <c r="AW8798" s="229"/>
      <c r="AX8798" s="229"/>
      <c r="AY8798" s="229"/>
      <c r="AZ8798" s="229"/>
    </row>
    <row r="8799" ht="15.0" customHeight="1">
      <c r="A8799" s="229"/>
      <c r="B8799" s="262" t="s">
        <v>8589</v>
      </c>
      <c r="C8799" s="33"/>
      <c r="D8799" s="6"/>
      <c r="E8799" s="33"/>
      <c r="F8799" s="259" t="s">
        <v>8336</v>
      </c>
      <c r="G8799" s="33"/>
      <c r="H8799" s="222"/>
      <c r="I8799" s="259" t="s">
        <v>8337</v>
      </c>
      <c r="J8799" s="222"/>
      <c r="K8799" s="3"/>
      <c r="L8799" s="3"/>
      <c r="M8799" s="3"/>
      <c r="N8799" s="228"/>
      <c r="O8799" s="229"/>
      <c r="P8799" s="230"/>
      <c r="Q8799" s="230"/>
      <c r="R8799" s="230"/>
      <c r="S8799" s="231"/>
      <c r="T8799" s="231"/>
      <c r="U8799" s="229"/>
      <c r="V8799" s="232"/>
      <c r="W8799" s="229"/>
      <c r="X8799" s="229"/>
      <c r="Y8799" s="229"/>
      <c r="Z8799" s="233"/>
      <c r="AA8799" s="229"/>
      <c r="AB8799" s="234"/>
      <c r="AC8799" s="234"/>
      <c r="AD8799" s="234"/>
      <c r="AE8799" s="234"/>
      <c r="AF8799" s="234"/>
      <c r="AG8799" s="234"/>
      <c r="AH8799" s="234"/>
      <c r="AI8799" s="229"/>
      <c r="AJ8799" s="273" t="s">
        <v>8567</v>
      </c>
      <c r="AK8799" s="229"/>
      <c r="AL8799" s="229"/>
      <c r="AM8799" s="229"/>
      <c r="AN8799" s="229"/>
      <c r="AO8799" s="229"/>
      <c r="AP8799" s="229"/>
      <c r="AQ8799" s="229"/>
      <c r="AR8799" s="229"/>
      <c r="AS8799" s="229"/>
      <c r="AT8799" s="229"/>
      <c r="AU8799" s="229"/>
      <c r="AV8799" s="229"/>
      <c r="AW8799" s="229"/>
      <c r="AX8799" s="229"/>
      <c r="AY8799" s="229"/>
      <c r="AZ8799" s="229"/>
    </row>
    <row r="8800" ht="15.0" customHeight="1">
      <c r="A8800" s="229"/>
      <c r="B8800" s="262" t="s">
        <v>8590</v>
      </c>
      <c r="C8800" s="33"/>
      <c r="D8800" s="6"/>
      <c r="E8800" s="33"/>
      <c r="F8800" s="259" t="s">
        <v>8336</v>
      </c>
      <c r="G8800" s="33"/>
      <c r="H8800" s="222"/>
      <c r="I8800" s="259" t="s">
        <v>8337</v>
      </c>
      <c r="J8800" s="222"/>
      <c r="K8800" s="3"/>
      <c r="L8800" s="3"/>
      <c r="M8800" s="3"/>
      <c r="N8800" s="228"/>
      <c r="O8800" s="229"/>
      <c r="P8800" s="230"/>
      <c r="Q8800" s="230"/>
      <c r="R8800" s="230"/>
      <c r="S8800" s="231"/>
      <c r="T8800" s="231"/>
      <c r="U8800" s="229"/>
      <c r="V8800" s="232"/>
      <c r="W8800" s="229"/>
      <c r="X8800" s="229"/>
      <c r="Y8800" s="229"/>
      <c r="Z8800" s="233"/>
      <c r="AA8800" s="229"/>
      <c r="AB8800" s="234"/>
      <c r="AC8800" s="234"/>
      <c r="AD8800" s="234"/>
      <c r="AE8800" s="234"/>
      <c r="AF8800" s="234"/>
      <c r="AG8800" s="234"/>
      <c r="AH8800" s="234"/>
      <c r="AI8800" s="229"/>
      <c r="AJ8800" s="273" t="s">
        <v>8569</v>
      </c>
      <c r="AK8800" s="229"/>
      <c r="AL8800" s="229"/>
      <c r="AM8800" s="229"/>
      <c r="AN8800" s="229"/>
      <c r="AO8800" s="229"/>
      <c r="AP8800" s="229"/>
      <c r="AQ8800" s="229"/>
      <c r="AR8800" s="229"/>
      <c r="AS8800" s="229"/>
      <c r="AT8800" s="229"/>
      <c r="AU8800" s="229"/>
      <c r="AV8800" s="229"/>
      <c r="AW8800" s="229"/>
      <c r="AX8800" s="229"/>
      <c r="AY8800" s="229"/>
      <c r="AZ8800" s="229"/>
    </row>
    <row r="8801" ht="15.0" customHeight="1">
      <c r="A8801" s="229"/>
      <c r="B8801" s="266" t="s">
        <v>8591</v>
      </c>
      <c r="C8801" s="269"/>
      <c r="D8801" s="275"/>
      <c r="E8801" s="269"/>
      <c r="F8801" s="259" t="s">
        <v>8336</v>
      </c>
      <c r="G8801" s="33"/>
      <c r="H8801" s="222"/>
      <c r="I8801" s="259" t="s">
        <v>8337</v>
      </c>
      <c r="J8801" s="222"/>
      <c r="K8801" s="3"/>
      <c r="L8801" s="3"/>
      <c r="M8801" s="3"/>
      <c r="N8801" s="228"/>
      <c r="O8801" s="229"/>
      <c r="P8801" s="230"/>
      <c r="Q8801" s="230"/>
      <c r="R8801" s="230"/>
      <c r="S8801" s="231"/>
      <c r="T8801" s="231"/>
      <c r="U8801" s="229"/>
      <c r="V8801" s="232"/>
      <c r="W8801" s="229"/>
      <c r="X8801" s="229"/>
      <c r="Y8801" s="229"/>
      <c r="Z8801" s="233"/>
      <c r="AA8801" s="229"/>
      <c r="AB8801" s="234"/>
      <c r="AC8801" s="234"/>
      <c r="AD8801" s="234"/>
      <c r="AE8801" s="234"/>
      <c r="AF8801" s="234"/>
      <c r="AG8801" s="234"/>
      <c r="AH8801" s="234"/>
      <c r="AI8801" s="229"/>
      <c r="AJ8801" s="273" t="s">
        <v>8567</v>
      </c>
      <c r="AK8801" s="229"/>
      <c r="AL8801" s="229"/>
      <c r="AM8801" s="229"/>
      <c r="AN8801" s="229"/>
      <c r="AO8801" s="229"/>
      <c r="AP8801" s="229"/>
      <c r="AQ8801" s="229"/>
      <c r="AR8801" s="229"/>
      <c r="AS8801" s="229"/>
      <c r="AT8801" s="229"/>
      <c r="AU8801" s="229"/>
      <c r="AV8801" s="229"/>
      <c r="AW8801" s="229"/>
      <c r="AX8801" s="229"/>
      <c r="AY8801" s="229"/>
      <c r="AZ8801" s="229"/>
    </row>
    <row r="8802" ht="24.75" customHeight="1">
      <c r="A8802" s="245"/>
      <c r="B8802" s="225" t="s">
        <v>8693</v>
      </c>
      <c r="C8802" s="3"/>
      <c r="D8802" s="222"/>
      <c r="E8802" s="245"/>
      <c r="F8802" s="3"/>
      <c r="G8802" s="222"/>
      <c r="H8802" s="222"/>
      <c r="I8802" s="3"/>
      <c r="J8802" s="222"/>
      <c r="K8802" s="173"/>
      <c r="L8802" s="222"/>
      <c r="M8802" s="222"/>
      <c r="N8802" s="244"/>
      <c r="O8802" s="245"/>
      <c r="P8802" s="246"/>
      <c r="Q8802" s="246"/>
      <c r="R8802" s="246"/>
      <c r="S8802" s="247"/>
      <c r="T8802" s="247"/>
      <c r="U8802" s="245"/>
      <c r="V8802" s="248"/>
      <c r="W8802" s="245"/>
      <c r="X8802" s="245"/>
      <c r="Y8802" s="245"/>
      <c r="Z8802" s="249"/>
      <c r="AA8802" s="245"/>
      <c r="AB8802" s="250"/>
      <c r="AC8802" s="250"/>
      <c r="AD8802" s="250"/>
      <c r="AE8802" s="250"/>
      <c r="AF8802" s="250"/>
      <c r="AG8802" s="250"/>
      <c r="AH8802" s="250"/>
      <c r="AI8802" s="245"/>
      <c r="AJ8802" s="273"/>
      <c r="AK8802" s="245"/>
      <c r="AL8802" s="245"/>
      <c r="AM8802" s="245"/>
      <c r="AN8802" s="245"/>
      <c r="AO8802" s="245"/>
      <c r="AP8802" s="245"/>
      <c r="AQ8802" s="245"/>
      <c r="AR8802" s="245"/>
      <c r="AS8802" s="245"/>
      <c r="AT8802" s="245"/>
      <c r="AU8802" s="245"/>
      <c r="AV8802" s="245"/>
      <c r="AW8802" s="245"/>
      <c r="AX8802" s="245"/>
      <c r="AY8802" s="245"/>
      <c r="AZ8802" s="245"/>
    </row>
    <row r="8803" ht="15.0" customHeight="1">
      <c r="A8803" s="245"/>
      <c r="B8803" s="256" t="s">
        <v>8694</v>
      </c>
      <c r="C8803" s="257"/>
      <c r="D8803" s="274"/>
      <c r="E8803" s="257"/>
      <c r="F8803" s="276"/>
      <c r="G8803" s="33"/>
      <c r="H8803" s="222"/>
      <c r="I8803" s="259" t="s">
        <v>8337</v>
      </c>
      <c r="J8803" s="222"/>
      <c r="K8803" s="3"/>
      <c r="L8803" s="222"/>
      <c r="M8803" s="222"/>
      <c r="N8803" s="244"/>
      <c r="O8803" s="245"/>
      <c r="P8803" s="246"/>
      <c r="Q8803" s="246"/>
      <c r="R8803" s="246"/>
      <c r="S8803" s="247"/>
      <c r="T8803" s="247"/>
      <c r="U8803" s="245"/>
      <c r="V8803" s="248"/>
      <c r="W8803" s="245"/>
      <c r="X8803" s="245"/>
      <c r="Y8803" s="245"/>
      <c r="Z8803" s="249"/>
      <c r="AA8803" s="245"/>
      <c r="AB8803" s="250"/>
      <c r="AC8803" s="250"/>
      <c r="AD8803" s="250"/>
      <c r="AE8803" s="250"/>
      <c r="AF8803" s="250"/>
      <c r="AG8803" s="250"/>
      <c r="AH8803" s="250"/>
      <c r="AI8803" s="245"/>
      <c r="AJ8803" s="273"/>
      <c r="AK8803" s="245"/>
      <c r="AL8803" s="245"/>
      <c r="AM8803" s="245"/>
      <c r="AN8803" s="245"/>
      <c r="AO8803" s="245"/>
      <c r="AP8803" s="245"/>
      <c r="AQ8803" s="245"/>
      <c r="AR8803" s="245"/>
      <c r="AS8803" s="245"/>
      <c r="AT8803" s="245"/>
      <c r="AU8803" s="245"/>
      <c r="AV8803" s="245"/>
      <c r="AW8803" s="245"/>
      <c r="AX8803" s="245"/>
      <c r="AY8803" s="245"/>
      <c r="AZ8803" s="245"/>
    </row>
    <row r="8804" ht="15.0" customHeight="1">
      <c r="A8804" s="245"/>
      <c r="B8804" s="260" t="s">
        <v>8695</v>
      </c>
      <c r="C8804" s="33"/>
      <c r="D8804" s="6"/>
      <c r="E8804" s="33"/>
      <c r="F8804" s="287"/>
      <c r="G8804" s="33"/>
      <c r="H8804" s="222"/>
      <c r="I8804" s="259" t="s">
        <v>8337</v>
      </c>
      <c r="J8804" s="222"/>
      <c r="K8804" s="3"/>
      <c r="L8804" s="222"/>
      <c r="M8804" s="222"/>
      <c r="N8804" s="244"/>
      <c r="O8804" s="245"/>
      <c r="P8804" s="246"/>
      <c r="Q8804" s="246"/>
      <c r="R8804" s="246"/>
      <c r="S8804" s="247"/>
      <c r="T8804" s="247"/>
      <c r="U8804" s="245"/>
      <c r="V8804" s="248"/>
      <c r="W8804" s="245"/>
      <c r="X8804" s="245"/>
      <c r="Y8804" s="245"/>
      <c r="Z8804" s="249"/>
      <c r="AA8804" s="245"/>
      <c r="AB8804" s="250"/>
      <c r="AC8804" s="250"/>
      <c r="AD8804" s="250"/>
      <c r="AE8804" s="250"/>
      <c r="AF8804" s="250"/>
      <c r="AG8804" s="250"/>
      <c r="AH8804" s="250"/>
      <c r="AI8804" s="245"/>
      <c r="AJ8804" s="273"/>
      <c r="AK8804" s="245"/>
      <c r="AL8804" s="245"/>
      <c r="AM8804" s="245"/>
      <c r="AN8804" s="245"/>
      <c r="AO8804" s="245"/>
      <c r="AP8804" s="245"/>
      <c r="AQ8804" s="245"/>
      <c r="AR8804" s="245"/>
      <c r="AS8804" s="245"/>
      <c r="AT8804" s="245"/>
      <c r="AU8804" s="245"/>
      <c r="AV8804" s="245"/>
      <c r="AW8804" s="245"/>
      <c r="AX8804" s="245"/>
      <c r="AY8804" s="245"/>
      <c r="AZ8804" s="245"/>
    </row>
    <row r="8805" ht="15.0" customHeight="1">
      <c r="A8805" s="245"/>
      <c r="B8805" s="277" t="s">
        <v>8696</v>
      </c>
      <c r="C8805" s="269"/>
      <c r="D8805" s="275"/>
      <c r="E8805" s="269"/>
      <c r="F8805" s="278"/>
      <c r="G8805" s="33"/>
      <c r="H8805" s="222"/>
      <c r="I8805" s="259" t="s">
        <v>8337</v>
      </c>
      <c r="J8805" s="222"/>
      <c r="K8805" s="3"/>
      <c r="L8805" s="222"/>
      <c r="M8805" s="222"/>
      <c r="N8805" s="244"/>
      <c r="O8805" s="245"/>
      <c r="P8805" s="246"/>
      <c r="Q8805" s="246"/>
      <c r="R8805" s="246"/>
      <c r="S8805" s="247"/>
      <c r="T8805" s="247"/>
      <c r="U8805" s="245"/>
      <c r="V8805" s="248"/>
      <c r="W8805" s="245"/>
      <c r="X8805" s="245"/>
      <c r="Y8805" s="245"/>
      <c r="Z8805" s="249"/>
      <c r="AA8805" s="245"/>
      <c r="AB8805" s="250"/>
      <c r="AC8805" s="250"/>
      <c r="AD8805" s="250"/>
      <c r="AE8805" s="250"/>
      <c r="AF8805" s="250"/>
      <c r="AG8805" s="250"/>
      <c r="AH8805" s="250"/>
      <c r="AI8805" s="245"/>
      <c r="AJ8805" s="273"/>
      <c r="AK8805" s="245"/>
      <c r="AL8805" s="245"/>
      <c r="AM8805" s="245"/>
      <c r="AN8805" s="245"/>
      <c r="AO8805" s="245"/>
      <c r="AP8805" s="245"/>
      <c r="AQ8805" s="245"/>
      <c r="AR8805" s="245"/>
      <c r="AS8805" s="245"/>
      <c r="AT8805" s="245"/>
      <c r="AU8805" s="245"/>
      <c r="AV8805" s="245"/>
      <c r="AW8805" s="245"/>
      <c r="AX8805" s="245"/>
      <c r="AY8805" s="245"/>
      <c r="AZ8805" s="245"/>
    </row>
    <row r="8806" ht="24.75" customHeight="1">
      <c r="A8806" s="245"/>
      <c r="B8806" s="225" t="s">
        <v>8697</v>
      </c>
      <c r="C8806" s="3"/>
      <c r="D8806" s="222"/>
      <c r="E8806" s="245"/>
      <c r="F8806" s="3"/>
      <c r="G8806" s="222"/>
      <c r="H8806" s="222"/>
      <c r="I8806" s="3"/>
      <c r="J8806" s="222"/>
      <c r="K8806" s="173"/>
      <c r="L8806" s="222"/>
      <c r="M8806" s="222"/>
      <c r="N8806" s="244"/>
      <c r="O8806" s="245"/>
      <c r="P8806" s="246"/>
      <c r="Q8806" s="246"/>
      <c r="R8806" s="246"/>
      <c r="S8806" s="247"/>
      <c r="T8806" s="247"/>
      <c r="U8806" s="245"/>
      <c r="V8806" s="248"/>
      <c r="W8806" s="245"/>
      <c r="X8806" s="245"/>
      <c r="Y8806" s="245"/>
      <c r="Z8806" s="249"/>
      <c r="AA8806" s="245"/>
      <c r="AB8806" s="250"/>
      <c r="AC8806" s="250"/>
      <c r="AD8806" s="250"/>
      <c r="AE8806" s="250"/>
      <c r="AF8806" s="250"/>
      <c r="AG8806" s="250"/>
      <c r="AH8806" s="250"/>
      <c r="AI8806" s="245"/>
      <c r="AJ8806" s="273"/>
      <c r="AK8806" s="245"/>
      <c r="AL8806" s="245"/>
      <c r="AM8806" s="245"/>
      <c r="AN8806" s="245"/>
      <c r="AO8806" s="245"/>
      <c r="AP8806" s="245"/>
      <c r="AQ8806" s="245"/>
      <c r="AR8806" s="245"/>
      <c r="AS8806" s="245"/>
      <c r="AT8806" s="245"/>
      <c r="AU8806" s="245"/>
      <c r="AV8806" s="245"/>
      <c r="AW8806" s="245"/>
      <c r="AX8806" s="245"/>
      <c r="AY8806" s="245"/>
      <c r="AZ8806" s="245"/>
    </row>
    <row r="8807" ht="15.0" customHeight="1">
      <c r="A8807" s="245"/>
      <c r="B8807" s="266" t="s">
        <v>8449</v>
      </c>
      <c r="C8807" s="297"/>
      <c r="D8807" s="302"/>
      <c r="E8807" s="299"/>
      <c r="F8807" s="280" t="s">
        <v>8371</v>
      </c>
      <c r="G8807" s="263"/>
      <c r="H8807" s="222"/>
      <c r="I8807" s="259" t="s">
        <v>8372</v>
      </c>
      <c r="J8807" s="222"/>
      <c r="K8807" s="3"/>
      <c r="L8807" s="222"/>
      <c r="M8807" s="222"/>
      <c r="N8807" s="244"/>
      <c r="O8807" s="245"/>
      <c r="P8807" s="246"/>
      <c r="Q8807" s="246"/>
      <c r="R8807" s="246"/>
      <c r="S8807" s="247"/>
      <c r="T8807" s="247"/>
      <c r="U8807" s="245"/>
      <c r="V8807" s="248"/>
      <c r="W8807" s="245"/>
      <c r="X8807" s="245"/>
      <c r="Y8807" s="245"/>
      <c r="Z8807" s="249"/>
      <c r="AA8807" s="245"/>
      <c r="AB8807" s="250"/>
      <c r="AC8807" s="250"/>
      <c r="AD8807" s="250"/>
      <c r="AE8807" s="250"/>
      <c r="AF8807" s="250"/>
      <c r="AG8807" s="250"/>
      <c r="AH8807" s="250"/>
      <c r="AI8807" s="245"/>
      <c r="AJ8807" s="273"/>
      <c r="AK8807" s="245"/>
      <c r="AL8807" s="245"/>
      <c r="AM8807" s="245"/>
      <c r="AN8807" s="245"/>
      <c r="AO8807" s="245"/>
      <c r="AP8807" s="245"/>
      <c r="AQ8807" s="245"/>
      <c r="AR8807" s="245"/>
      <c r="AS8807" s="245"/>
      <c r="AT8807" s="245"/>
      <c r="AU8807" s="245"/>
      <c r="AV8807" s="245"/>
      <c r="AW8807" s="245"/>
      <c r="AX8807" s="245"/>
      <c r="AY8807" s="245"/>
      <c r="AZ8807" s="245"/>
    </row>
    <row r="8808" ht="15.0" customHeight="1">
      <c r="A8808" s="229"/>
      <c r="B8808" s="266" t="s">
        <v>8447</v>
      </c>
      <c r="C8808" s="269"/>
      <c r="D8808" s="275"/>
      <c r="E8808" s="269"/>
      <c r="F8808" s="280" t="s">
        <v>8371</v>
      </c>
      <c r="G8808" s="33"/>
      <c r="H8808" s="222"/>
      <c r="I8808" s="259" t="s">
        <v>8372</v>
      </c>
      <c r="J8808" s="222"/>
      <c r="K8808" s="3"/>
      <c r="L8808" s="3"/>
      <c r="M8808" s="3"/>
      <c r="N8808" s="228"/>
      <c r="O8808" s="229"/>
      <c r="P8808" s="230"/>
      <c r="Q8808" s="230"/>
      <c r="R8808" s="230"/>
      <c r="S8808" s="231"/>
      <c r="T8808" s="231"/>
      <c r="U8808" s="229"/>
      <c r="V8808" s="232"/>
      <c r="W8808" s="229"/>
      <c r="X8808" s="229"/>
      <c r="Y8808" s="229"/>
      <c r="Z8808" s="233"/>
      <c r="AA8808" s="229"/>
      <c r="AB8808" s="234"/>
      <c r="AC8808" s="234"/>
      <c r="AD8808" s="234"/>
      <c r="AE8808" s="234"/>
      <c r="AF8808" s="234"/>
      <c r="AG8808" s="234"/>
      <c r="AH8808" s="234"/>
      <c r="AI8808" s="229"/>
      <c r="AJ8808" s="273"/>
      <c r="AK8808" s="229"/>
      <c r="AL8808" s="229"/>
      <c r="AM8808" s="229"/>
      <c r="AN8808" s="229"/>
      <c r="AO8808" s="229"/>
      <c r="AP8808" s="229"/>
      <c r="AQ8808" s="229"/>
      <c r="AR8808" s="229"/>
      <c r="AS8808" s="229"/>
      <c r="AT8808" s="229"/>
      <c r="AU8808" s="229"/>
      <c r="AV8808" s="229"/>
      <c r="AW8808" s="229"/>
      <c r="AX8808" s="229"/>
      <c r="AY8808" s="229"/>
      <c r="AZ8808" s="229"/>
    </row>
    <row r="8809" ht="24.75" customHeight="1">
      <c r="A8809" s="245"/>
      <c r="B8809" s="225" t="s">
        <v>8698</v>
      </c>
      <c r="C8809" s="3"/>
      <c r="D8809" s="222"/>
      <c r="E8809" s="3"/>
      <c r="F8809" s="289"/>
      <c r="G8809" s="222"/>
      <c r="H8809" s="222"/>
      <c r="I8809" s="3"/>
      <c r="J8809" s="222"/>
      <c r="K8809" s="173"/>
      <c r="L8809" s="222"/>
      <c r="M8809" s="222"/>
      <c r="N8809" s="244"/>
      <c r="O8809" s="245"/>
      <c r="P8809" s="246"/>
      <c r="Q8809" s="246"/>
      <c r="R8809" s="246"/>
      <c r="S8809" s="247"/>
      <c r="T8809" s="247"/>
      <c r="U8809" s="245"/>
      <c r="V8809" s="248"/>
      <c r="W8809" s="245"/>
      <c r="X8809" s="245"/>
      <c r="Y8809" s="245"/>
      <c r="Z8809" s="249"/>
      <c r="AA8809" s="245"/>
      <c r="AB8809" s="250"/>
      <c r="AC8809" s="250"/>
      <c r="AD8809" s="250"/>
      <c r="AE8809" s="250"/>
      <c r="AF8809" s="250"/>
      <c r="AG8809" s="250"/>
      <c r="AH8809" s="250"/>
      <c r="AI8809" s="245"/>
      <c r="AJ8809" s="281" t="s">
        <v>8342</v>
      </c>
      <c r="AK8809" s="245"/>
      <c r="AL8809" s="245"/>
      <c r="AM8809" s="245"/>
      <c r="AN8809" s="245"/>
      <c r="AO8809" s="245"/>
      <c r="AP8809" s="245"/>
      <c r="AQ8809" s="245"/>
      <c r="AR8809" s="245"/>
      <c r="AS8809" s="245"/>
      <c r="AT8809" s="245"/>
      <c r="AU8809" s="245"/>
      <c r="AV8809" s="245"/>
      <c r="AW8809" s="245"/>
      <c r="AX8809" s="245"/>
      <c r="AY8809" s="245"/>
      <c r="AZ8809" s="245"/>
    </row>
    <row r="8810" ht="15.0" customHeight="1">
      <c r="A8810" s="245"/>
      <c r="B8810" s="272" t="s">
        <v>8510</v>
      </c>
      <c r="C8810" s="257"/>
      <c r="D8810" s="303"/>
      <c r="E8810" s="257"/>
      <c r="F8810" s="276"/>
      <c r="G8810" s="33"/>
      <c r="H8810" s="222"/>
      <c r="I8810" s="259" t="s">
        <v>8337</v>
      </c>
      <c r="J8810" s="222"/>
      <c r="K8810" s="3"/>
      <c r="L8810" s="222"/>
      <c r="M8810" s="222"/>
      <c r="N8810" s="244"/>
      <c r="O8810" s="245"/>
      <c r="P8810" s="246"/>
      <c r="Q8810" s="246"/>
      <c r="R8810" s="246"/>
      <c r="S8810" s="247"/>
      <c r="T8810" s="247"/>
      <c r="U8810" s="245"/>
      <c r="V8810" s="248"/>
      <c r="W8810" s="245"/>
      <c r="X8810" s="245"/>
      <c r="Y8810" s="245"/>
      <c r="Z8810" s="249"/>
      <c r="AA8810" s="245"/>
      <c r="AB8810" s="250"/>
      <c r="AC8810" s="250"/>
      <c r="AD8810" s="250"/>
      <c r="AE8810" s="250"/>
      <c r="AF8810" s="250"/>
      <c r="AG8810" s="250"/>
      <c r="AH8810" s="250"/>
      <c r="AI8810" s="245"/>
      <c r="AJ8810" s="273" t="s">
        <v>8511</v>
      </c>
      <c r="AK8810" s="245"/>
      <c r="AL8810" s="245"/>
      <c r="AM8810" s="245"/>
      <c r="AN8810" s="245"/>
      <c r="AO8810" s="245"/>
      <c r="AP8810" s="245"/>
      <c r="AQ8810" s="245"/>
      <c r="AR8810" s="245"/>
      <c r="AS8810" s="245"/>
      <c r="AT8810" s="245"/>
      <c r="AU8810" s="245"/>
      <c r="AV8810" s="245"/>
      <c r="AW8810" s="245"/>
      <c r="AX8810" s="245"/>
      <c r="AY8810" s="245"/>
      <c r="AZ8810" s="245"/>
    </row>
    <row r="8811" ht="15.0" customHeight="1">
      <c r="A8811" s="245"/>
      <c r="B8811" s="262" t="s">
        <v>8699</v>
      </c>
      <c r="C8811" s="33"/>
      <c r="D8811" s="33"/>
      <c r="E8811" s="33"/>
      <c r="F8811" s="259" t="s">
        <v>8336</v>
      </c>
      <c r="G8811" s="33"/>
      <c r="H8811" s="222"/>
      <c r="I8811" s="259" t="s">
        <v>8337</v>
      </c>
      <c r="J8811" s="222"/>
      <c r="K8811" s="3"/>
      <c r="L8811" s="222"/>
      <c r="M8811" s="222"/>
      <c r="N8811" s="244"/>
      <c r="O8811" s="245"/>
      <c r="P8811" s="246"/>
      <c r="Q8811" s="246"/>
      <c r="R8811" s="246"/>
      <c r="S8811" s="247"/>
      <c r="T8811" s="247"/>
      <c r="U8811" s="245"/>
      <c r="V8811" s="248"/>
      <c r="W8811" s="245"/>
      <c r="X8811" s="245"/>
      <c r="Y8811" s="245"/>
      <c r="Z8811" s="249"/>
      <c r="AA8811" s="245"/>
      <c r="AB8811" s="250"/>
      <c r="AC8811" s="250"/>
      <c r="AD8811" s="250"/>
      <c r="AE8811" s="250"/>
      <c r="AF8811" s="250"/>
      <c r="AG8811" s="250"/>
      <c r="AH8811" s="250"/>
      <c r="AI8811" s="245"/>
      <c r="AJ8811" s="273"/>
      <c r="AK8811" s="245"/>
      <c r="AL8811" s="245"/>
      <c r="AM8811" s="245"/>
      <c r="AN8811" s="245"/>
      <c r="AO8811" s="245"/>
      <c r="AP8811" s="245"/>
      <c r="AQ8811" s="245"/>
      <c r="AR8811" s="245"/>
      <c r="AS8811" s="245"/>
      <c r="AT8811" s="245"/>
      <c r="AU8811" s="245"/>
      <c r="AV8811" s="245"/>
      <c r="AW8811" s="245"/>
      <c r="AX8811" s="245"/>
      <c r="AY8811" s="245"/>
      <c r="AZ8811" s="245"/>
    </row>
    <row r="8812" ht="15.0" customHeight="1">
      <c r="A8812" s="245"/>
      <c r="B8812" s="262" t="s">
        <v>8700</v>
      </c>
      <c r="C8812" s="33"/>
      <c r="D8812" s="33"/>
      <c r="E8812" s="33"/>
      <c r="F8812" s="259" t="s">
        <v>8336</v>
      </c>
      <c r="G8812" s="33"/>
      <c r="H8812" s="222"/>
      <c r="I8812" s="259" t="s">
        <v>8337</v>
      </c>
      <c r="J8812" s="222"/>
      <c r="K8812" s="3"/>
      <c r="L8812" s="222"/>
      <c r="M8812" s="222"/>
      <c r="N8812" s="244"/>
      <c r="O8812" s="245"/>
      <c r="P8812" s="246"/>
      <c r="Q8812" s="246"/>
      <c r="R8812" s="246"/>
      <c r="S8812" s="247"/>
      <c r="T8812" s="247"/>
      <c r="U8812" s="245"/>
      <c r="V8812" s="248"/>
      <c r="W8812" s="245"/>
      <c r="X8812" s="245"/>
      <c r="Y8812" s="245"/>
      <c r="Z8812" s="249"/>
      <c r="AA8812" s="245"/>
      <c r="AB8812" s="250"/>
      <c r="AC8812" s="250"/>
      <c r="AD8812" s="250"/>
      <c r="AE8812" s="250"/>
      <c r="AF8812" s="250"/>
      <c r="AG8812" s="250"/>
      <c r="AH8812" s="250"/>
      <c r="AI8812" s="245"/>
      <c r="AJ8812" s="273" t="s">
        <v>8511</v>
      </c>
      <c r="AK8812" s="245"/>
      <c r="AL8812" s="245"/>
      <c r="AM8812" s="245"/>
      <c r="AN8812" s="245"/>
      <c r="AO8812" s="245"/>
      <c r="AP8812" s="245"/>
      <c r="AQ8812" s="245"/>
      <c r="AR8812" s="245"/>
      <c r="AS8812" s="245"/>
      <c r="AT8812" s="245"/>
      <c r="AU8812" s="245"/>
      <c r="AV8812" s="245"/>
      <c r="AW8812" s="245"/>
      <c r="AX8812" s="245"/>
      <c r="AY8812" s="245"/>
      <c r="AZ8812" s="245"/>
    </row>
    <row r="8813" ht="15.0" customHeight="1">
      <c r="A8813" s="245"/>
      <c r="B8813" s="262" t="s">
        <v>8701</v>
      </c>
      <c r="C8813" s="33"/>
      <c r="D8813" s="33"/>
      <c r="E8813" s="33"/>
      <c r="F8813" s="259" t="s">
        <v>8336</v>
      </c>
      <c r="G8813" s="33"/>
      <c r="H8813" s="222"/>
      <c r="I8813" s="259" t="s">
        <v>8337</v>
      </c>
      <c r="J8813" s="222"/>
      <c r="K8813" s="3"/>
      <c r="L8813" s="222"/>
      <c r="M8813" s="222"/>
      <c r="N8813" s="244"/>
      <c r="O8813" s="245"/>
      <c r="P8813" s="246"/>
      <c r="Q8813" s="246"/>
      <c r="R8813" s="246"/>
      <c r="S8813" s="247"/>
      <c r="T8813" s="247"/>
      <c r="U8813" s="245"/>
      <c r="V8813" s="248"/>
      <c r="W8813" s="245"/>
      <c r="X8813" s="245"/>
      <c r="Y8813" s="245"/>
      <c r="Z8813" s="249"/>
      <c r="AA8813" s="245"/>
      <c r="AB8813" s="250"/>
      <c r="AC8813" s="250"/>
      <c r="AD8813" s="250"/>
      <c r="AE8813" s="250"/>
      <c r="AF8813" s="250"/>
      <c r="AG8813" s="250"/>
      <c r="AH8813" s="250"/>
      <c r="AI8813" s="245"/>
      <c r="AJ8813" s="273" t="s">
        <v>8511</v>
      </c>
      <c r="AK8813" s="245"/>
      <c r="AL8813" s="245"/>
      <c r="AM8813" s="245"/>
      <c r="AN8813" s="245"/>
      <c r="AO8813" s="245"/>
      <c r="AP8813" s="245"/>
      <c r="AQ8813" s="245"/>
      <c r="AR8813" s="245"/>
      <c r="AS8813" s="245"/>
      <c r="AT8813" s="245"/>
      <c r="AU8813" s="245"/>
      <c r="AV8813" s="245"/>
      <c r="AW8813" s="245"/>
      <c r="AX8813" s="245"/>
      <c r="AY8813" s="245"/>
      <c r="AZ8813" s="245"/>
    </row>
    <row r="8814" ht="15.0" customHeight="1">
      <c r="A8814" s="245"/>
      <c r="B8814" s="260" t="s">
        <v>8702</v>
      </c>
      <c r="C8814" s="33"/>
      <c r="D8814" s="33"/>
      <c r="E8814" s="33"/>
      <c r="F8814" s="280" t="s">
        <v>8371</v>
      </c>
      <c r="G8814" s="33"/>
      <c r="H8814" s="222"/>
      <c r="I8814" s="259" t="s">
        <v>8337</v>
      </c>
      <c r="J8814" s="222"/>
      <c r="K8814" s="3"/>
      <c r="L8814" s="222"/>
      <c r="M8814" s="222"/>
      <c r="N8814" s="244"/>
      <c r="O8814" s="245"/>
      <c r="P8814" s="246"/>
      <c r="Q8814" s="246"/>
      <c r="R8814" s="246"/>
      <c r="S8814" s="247"/>
      <c r="T8814" s="247"/>
      <c r="U8814" s="245"/>
      <c r="V8814" s="248"/>
      <c r="W8814" s="245"/>
      <c r="X8814" s="245"/>
      <c r="Y8814" s="245"/>
      <c r="Z8814" s="249"/>
      <c r="AA8814" s="245"/>
      <c r="AB8814" s="250"/>
      <c r="AC8814" s="250"/>
      <c r="AD8814" s="250"/>
      <c r="AE8814" s="250"/>
      <c r="AF8814" s="250"/>
      <c r="AG8814" s="250"/>
      <c r="AH8814" s="250"/>
      <c r="AI8814" s="245"/>
      <c r="AJ8814" s="273"/>
      <c r="AK8814" s="245"/>
      <c r="AL8814" s="245"/>
      <c r="AM8814" s="245"/>
      <c r="AN8814" s="245"/>
      <c r="AO8814" s="245"/>
      <c r="AP8814" s="245"/>
      <c r="AQ8814" s="245"/>
      <c r="AR8814" s="245"/>
      <c r="AS8814" s="245"/>
      <c r="AT8814" s="245"/>
      <c r="AU8814" s="245"/>
      <c r="AV8814" s="245"/>
      <c r="AW8814" s="245"/>
      <c r="AX8814" s="245"/>
      <c r="AY8814" s="245"/>
      <c r="AZ8814" s="245"/>
    </row>
    <row r="8815" ht="15.0" customHeight="1">
      <c r="A8815" s="245"/>
      <c r="B8815" s="262" t="s">
        <v>8703</v>
      </c>
      <c r="C8815" s="33"/>
      <c r="D8815" s="33"/>
      <c r="E8815" s="33"/>
      <c r="F8815" s="259" t="s">
        <v>8336</v>
      </c>
      <c r="G8815" s="33"/>
      <c r="H8815" s="222"/>
      <c r="I8815" s="259" t="s">
        <v>8337</v>
      </c>
      <c r="J8815" s="222"/>
      <c r="K8815" s="3"/>
      <c r="L8815" s="222"/>
      <c r="M8815" s="222"/>
      <c r="N8815" s="244"/>
      <c r="O8815" s="245"/>
      <c r="P8815" s="246"/>
      <c r="Q8815" s="246"/>
      <c r="R8815" s="246"/>
      <c r="S8815" s="247"/>
      <c r="T8815" s="247"/>
      <c r="U8815" s="245"/>
      <c r="V8815" s="248"/>
      <c r="W8815" s="245"/>
      <c r="X8815" s="245"/>
      <c r="Y8815" s="245"/>
      <c r="Z8815" s="249"/>
      <c r="AA8815" s="245"/>
      <c r="AB8815" s="250"/>
      <c r="AC8815" s="250"/>
      <c r="AD8815" s="250"/>
      <c r="AE8815" s="250"/>
      <c r="AF8815" s="250"/>
      <c r="AG8815" s="250"/>
      <c r="AH8815" s="250"/>
      <c r="AI8815" s="245"/>
      <c r="AJ8815" s="273"/>
      <c r="AK8815" s="245"/>
      <c r="AL8815" s="245"/>
      <c r="AM8815" s="245"/>
      <c r="AN8815" s="245"/>
      <c r="AO8815" s="245"/>
      <c r="AP8815" s="245"/>
      <c r="AQ8815" s="245"/>
      <c r="AR8815" s="245"/>
      <c r="AS8815" s="245"/>
      <c r="AT8815" s="245"/>
      <c r="AU8815" s="245"/>
      <c r="AV8815" s="245"/>
      <c r="AW8815" s="245"/>
      <c r="AX8815" s="245"/>
      <c r="AY8815" s="245"/>
      <c r="AZ8815" s="245"/>
    </row>
    <row r="8816" ht="15.0" customHeight="1">
      <c r="A8816" s="245"/>
      <c r="B8816" s="262" t="s">
        <v>8508</v>
      </c>
      <c r="C8816" s="263"/>
      <c r="D8816" s="263"/>
      <c r="E8816" s="263"/>
      <c r="F8816" s="280" t="s">
        <v>8371</v>
      </c>
      <c r="G8816" s="263"/>
      <c r="H8816" s="222"/>
      <c r="I8816" s="259" t="s">
        <v>8372</v>
      </c>
      <c r="J8816" s="222"/>
      <c r="K8816" s="3"/>
      <c r="L8816" s="222"/>
      <c r="M8816" s="222"/>
      <c r="N8816" s="244"/>
      <c r="O8816" s="245"/>
      <c r="P8816" s="246"/>
      <c r="Q8816" s="246"/>
      <c r="R8816" s="246"/>
      <c r="S8816" s="247"/>
      <c r="T8816" s="247"/>
      <c r="U8816" s="245"/>
      <c r="V8816" s="248"/>
      <c r="W8816" s="245"/>
      <c r="X8816" s="245"/>
      <c r="Y8816" s="245"/>
      <c r="Z8816" s="249"/>
      <c r="AA8816" s="245"/>
      <c r="AB8816" s="250"/>
      <c r="AC8816" s="250"/>
      <c r="AD8816" s="250"/>
      <c r="AE8816" s="250"/>
      <c r="AF8816" s="250"/>
      <c r="AG8816" s="250"/>
      <c r="AH8816" s="250"/>
      <c r="AI8816" s="245"/>
      <c r="AJ8816" s="273"/>
      <c r="AK8816" s="245"/>
      <c r="AL8816" s="245"/>
      <c r="AM8816" s="245"/>
      <c r="AN8816" s="245"/>
      <c r="AO8816" s="245"/>
      <c r="AP8816" s="245"/>
      <c r="AQ8816" s="245"/>
      <c r="AR8816" s="245"/>
      <c r="AS8816" s="245"/>
      <c r="AT8816" s="245"/>
      <c r="AU8816" s="245"/>
      <c r="AV8816" s="245"/>
      <c r="AW8816" s="245"/>
      <c r="AX8816" s="245"/>
      <c r="AY8816" s="245"/>
      <c r="AZ8816" s="245"/>
    </row>
    <row r="8817" ht="15.0" customHeight="1">
      <c r="A8817" s="245"/>
      <c r="B8817" s="260" t="s">
        <v>8704</v>
      </c>
      <c r="C8817" s="33"/>
      <c r="D8817" s="33"/>
      <c r="E8817" s="33"/>
      <c r="F8817" s="287"/>
      <c r="G8817" s="33"/>
      <c r="H8817" s="222"/>
      <c r="I8817" s="259" t="s">
        <v>8337</v>
      </c>
      <c r="J8817" s="222"/>
      <c r="K8817" s="3"/>
      <c r="L8817" s="222"/>
      <c r="M8817" s="222"/>
      <c r="N8817" s="244"/>
      <c r="O8817" s="245"/>
      <c r="P8817" s="246"/>
      <c r="Q8817" s="246"/>
      <c r="R8817" s="246"/>
      <c r="S8817" s="247"/>
      <c r="T8817" s="247"/>
      <c r="U8817" s="245"/>
      <c r="V8817" s="248"/>
      <c r="W8817" s="245"/>
      <c r="X8817" s="245"/>
      <c r="Y8817" s="245"/>
      <c r="Z8817" s="249"/>
      <c r="AA8817" s="245"/>
      <c r="AB8817" s="250"/>
      <c r="AC8817" s="250"/>
      <c r="AD8817" s="250"/>
      <c r="AE8817" s="250"/>
      <c r="AF8817" s="250"/>
      <c r="AG8817" s="250"/>
      <c r="AH8817" s="250"/>
      <c r="AI8817" s="245"/>
      <c r="AJ8817" s="273" t="s">
        <v>8511</v>
      </c>
      <c r="AK8817" s="245"/>
      <c r="AL8817" s="245"/>
      <c r="AM8817" s="245"/>
      <c r="AN8817" s="245"/>
      <c r="AO8817" s="245"/>
      <c r="AP8817" s="245"/>
      <c r="AQ8817" s="245"/>
      <c r="AR8817" s="245"/>
      <c r="AS8817" s="245"/>
      <c r="AT8817" s="245"/>
      <c r="AU8817" s="245"/>
      <c r="AV8817" s="245"/>
      <c r="AW8817" s="245"/>
      <c r="AX8817" s="245"/>
      <c r="AY8817" s="245"/>
      <c r="AZ8817" s="245"/>
    </row>
    <row r="8818" ht="15.0" customHeight="1">
      <c r="A8818" s="245"/>
      <c r="B8818" s="260" t="s">
        <v>8705</v>
      </c>
      <c r="C8818" s="33"/>
      <c r="D8818" s="33"/>
      <c r="E8818" s="33"/>
      <c r="F8818" s="287"/>
      <c r="G8818" s="33"/>
      <c r="H8818" s="222"/>
      <c r="I8818" s="259" t="s">
        <v>8337</v>
      </c>
      <c r="J8818" s="222"/>
      <c r="K8818" s="3"/>
      <c r="L8818" s="222"/>
      <c r="M8818" s="222"/>
      <c r="N8818" s="244"/>
      <c r="O8818" s="245"/>
      <c r="P8818" s="246"/>
      <c r="Q8818" s="246"/>
      <c r="R8818" s="246"/>
      <c r="S8818" s="247"/>
      <c r="T8818" s="247"/>
      <c r="U8818" s="245"/>
      <c r="V8818" s="248"/>
      <c r="W8818" s="245"/>
      <c r="X8818" s="245"/>
      <c r="Y8818" s="245"/>
      <c r="Z8818" s="249"/>
      <c r="AA8818" s="245"/>
      <c r="AB8818" s="250"/>
      <c r="AC8818" s="250"/>
      <c r="AD8818" s="250"/>
      <c r="AE8818" s="250"/>
      <c r="AF8818" s="250"/>
      <c r="AG8818" s="250"/>
      <c r="AH8818" s="250"/>
      <c r="AI8818" s="245"/>
      <c r="AJ8818" s="273" t="s">
        <v>8511</v>
      </c>
      <c r="AK8818" s="245"/>
      <c r="AL8818" s="245"/>
      <c r="AM8818" s="245"/>
      <c r="AN8818" s="245"/>
      <c r="AO8818" s="245"/>
      <c r="AP8818" s="245"/>
      <c r="AQ8818" s="245"/>
      <c r="AR8818" s="245"/>
      <c r="AS8818" s="245"/>
      <c r="AT8818" s="245"/>
      <c r="AU8818" s="245"/>
      <c r="AV8818" s="245"/>
      <c r="AW8818" s="245"/>
      <c r="AX8818" s="245"/>
      <c r="AY8818" s="245"/>
      <c r="AZ8818" s="245"/>
    </row>
    <row r="8819" ht="15.0" customHeight="1">
      <c r="A8819" s="245"/>
      <c r="B8819" s="262" t="s">
        <v>8706</v>
      </c>
      <c r="C8819" s="33"/>
      <c r="D8819" s="33"/>
      <c r="E8819" s="33"/>
      <c r="F8819" s="259" t="s">
        <v>8336</v>
      </c>
      <c r="G8819" s="33"/>
      <c r="H8819" s="222"/>
      <c r="I8819" s="259" t="s">
        <v>8337</v>
      </c>
      <c r="J8819" s="222"/>
      <c r="K8819" s="3"/>
      <c r="L8819" s="222"/>
      <c r="M8819" s="222"/>
      <c r="N8819" s="244"/>
      <c r="O8819" s="245"/>
      <c r="P8819" s="246"/>
      <c r="Q8819" s="246"/>
      <c r="R8819" s="246"/>
      <c r="S8819" s="247"/>
      <c r="T8819" s="247"/>
      <c r="U8819" s="245"/>
      <c r="V8819" s="248"/>
      <c r="W8819" s="245"/>
      <c r="X8819" s="245"/>
      <c r="Y8819" s="245"/>
      <c r="Z8819" s="249"/>
      <c r="AA8819" s="245"/>
      <c r="AB8819" s="250"/>
      <c r="AC8819" s="250"/>
      <c r="AD8819" s="250"/>
      <c r="AE8819" s="250"/>
      <c r="AF8819" s="250"/>
      <c r="AG8819" s="250"/>
      <c r="AH8819" s="250"/>
      <c r="AI8819" s="245"/>
      <c r="AJ8819" s="273" t="s">
        <v>8511</v>
      </c>
      <c r="AK8819" s="245"/>
      <c r="AL8819" s="245"/>
      <c r="AM8819" s="245"/>
      <c r="AN8819" s="245"/>
      <c r="AO8819" s="245"/>
      <c r="AP8819" s="245"/>
      <c r="AQ8819" s="245"/>
      <c r="AR8819" s="245"/>
      <c r="AS8819" s="245"/>
      <c r="AT8819" s="245"/>
      <c r="AU8819" s="245"/>
      <c r="AV8819" s="245"/>
      <c r="AW8819" s="245"/>
      <c r="AX8819" s="245"/>
      <c r="AY8819" s="245"/>
      <c r="AZ8819" s="245"/>
    </row>
    <row r="8820" ht="15.0" customHeight="1">
      <c r="A8820" s="245"/>
      <c r="B8820" s="260" t="s">
        <v>8707</v>
      </c>
      <c r="C8820" s="292"/>
      <c r="D8820" s="33"/>
      <c r="E8820" s="33"/>
      <c r="F8820" s="287"/>
      <c r="G8820" s="33"/>
      <c r="H8820" s="222"/>
      <c r="I8820" s="259" t="s">
        <v>8337</v>
      </c>
      <c r="J8820" s="222"/>
      <c r="K8820" s="3"/>
      <c r="L8820" s="222"/>
      <c r="M8820" s="222"/>
      <c r="N8820" s="244"/>
      <c r="O8820" s="245"/>
      <c r="P8820" s="246"/>
      <c r="Q8820" s="246"/>
      <c r="R8820" s="246"/>
      <c r="S8820" s="247"/>
      <c r="T8820" s="247"/>
      <c r="U8820" s="245"/>
      <c r="V8820" s="248"/>
      <c r="W8820" s="245"/>
      <c r="X8820" s="245"/>
      <c r="Y8820" s="245"/>
      <c r="Z8820" s="249"/>
      <c r="AA8820" s="245"/>
      <c r="AB8820" s="250"/>
      <c r="AC8820" s="250"/>
      <c r="AD8820" s="250"/>
      <c r="AE8820" s="250"/>
      <c r="AF8820" s="250"/>
      <c r="AG8820" s="250"/>
      <c r="AH8820" s="250"/>
      <c r="AI8820" s="245"/>
      <c r="AJ8820" s="273"/>
      <c r="AK8820" s="245"/>
      <c r="AL8820" s="245"/>
      <c r="AM8820" s="245"/>
      <c r="AN8820" s="245"/>
      <c r="AO8820" s="245"/>
      <c r="AP8820" s="245"/>
      <c r="AQ8820" s="245"/>
      <c r="AR8820" s="245"/>
      <c r="AS8820" s="245"/>
      <c r="AT8820" s="245"/>
      <c r="AU8820" s="245"/>
      <c r="AV8820" s="245"/>
      <c r="AW8820" s="245"/>
      <c r="AX8820" s="245"/>
      <c r="AY8820" s="245"/>
      <c r="AZ8820" s="245"/>
    </row>
    <row r="8821" ht="15.0" customHeight="1">
      <c r="A8821" s="245"/>
      <c r="B8821" s="262" t="s">
        <v>8708</v>
      </c>
      <c r="C8821" s="33"/>
      <c r="D8821" s="33"/>
      <c r="E8821" s="33"/>
      <c r="F8821" s="259" t="s">
        <v>8336</v>
      </c>
      <c r="G8821" s="33"/>
      <c r="H8821" s="222"/>
      <c r="I8821" s="259" t="s">
        <v>8337</v>
      </c>
      <c r="J8821" s="222"/>
      <c r="K8821" s="3"/>
      <c r="L8821" s="222"/>
      <c r="M8821" s="222"/>
      <c r="N8821" s="244"/>
      <c r="O8821" s="245"/>
      <c r="P8821" s="246"/>
      <c r="Q8821" s="246"/>
      <c r="R8821" s="246"/>
      <c r="S8821" s="247"/>
      <c r="T8821" s="247"/>
      <c r="U8821" s="245"/>
      <c r="V8821" s="248"/>
      <c r="W8821" s="245"/>
      <c r="X8821" s="245"/>
      <c r="Y8821" s="245"/>
      <c r="Z8821" s="249"/>
      <c r="AA8821" s="245"/>
      <c r="AB8821" s="250"/>
      <c r="AC8821" s="250"/>
      <c r="AD8821" s="250"/>
      <c r="AE8821" s="250"/>
      <c r="AF8821" s="250"/>
      <c r="AG8821" s="250"/>
      <c r="AH8821" s="250"/>
      <c r="AI8821" s="245"/>
      <c r="AJ8821" s="273" t="s">
        <v>8709</v>
      </c>
      <c r="AK8821" s="245"/>
      <c r="AL8821" s="245"/>
      <c r="AM8821" s="245"/>
      <c r="AN8821" s="245"/>
      <c r="AO8821" s="245"/>
      <c r="AP8821" s="245"/>
      <c r="AQ8821" s="245"/>
      <c r="AR8821" s="245"/>
      <c r="AS8821" s="245"/>
      <c r="AT8821" s="245"/>
      <c r="AU8821" s="245"/>
      <c r="AV8821" s="245"/>
      <c r="AW8821" s="245"/>
      <c r="AX8821" s="245"/>
      <c r="AY8821" s="245"/>
      <c r="AZ8821" s="245"/>
    </row>
    <row r="8822" ht="15.0" customHeight="1">
      <c r="A8822" s="245"/>
      <c r="B8822" s="262" t="s">
        <v>8710</v>
      </c>
      <c r="C8822" s="33"/>
      <c r="D8822" s="33"/>
      <c r="E8822" s="33"/>
      <c r="F8822" s="259" t="s">
        <v>8336</v>
      </c>
      <c r="G8822" s="33"/>
      <c r="H8822" s="222"/>
      <c r="I8822" s="259" t="s">
        <v>8337</v>
      </c>
      <c r="J8822" s="222"/>
      <c r="K8822" s="3"/>
      <c r="L8822" s="222"/>
      <c r="M8822" s="222"/>
      <c r="N8822" s="244"/>
      <c r="O8822" s="245"/>
      <c r="P8822" s="246"/>
      <c r="Q8822" s="246"/>
      <c r="R8822" s="246"/>
      <c r="S8822" s="247"/>
      <c r="T8822" s="247"/>
      <c r="U8822" s="245"/>
      <c r="V8822" s="248"/>
      <c r="W8822" s="245"/>
      <c r="X8822" s="245"/>
      <c r="Y8822" s="245"/>
      <c r="Z8822" s="249"/>
      <c r="AA8822" s="245"/>
      <c r="AB8822" s="250"/>
      <c r="AC8822" s="250"/>
      <c r="AD8822" s="250"/>
      <c r="AE8822" s="250"/>
      <c r="AF8822" s="250"/>
      <c r="AG8822" s="250"/>
      <c r="AH8822" s="250"/>
      <c r="AI8822" s="245"/>
      <c r="AJ8822" s="273" t="s">
        <v>8711</v>
      </c>
      <c r="AK8822" s="245"/>
      <c r="AL8822" s="245"/>
      <c r="AM8822" s="245"/>
      <c r="AN8822" s="245"/>
      <c r="AO8822" s="245"/>
      <c r="AP8822" s="245"/>
      <c r="AQ8822" s="245"/>
      <c r="AR8822" s="245"/>
      <c r="AS8822" s="245"/>
      <c r="AT8822" s="245"/>
      <c r="AU8822" s="245"/>
      <c r="AV8822" s="245"/>
      <c r="AW8822" s="245"/>
      <c r="AX8822" s="245"/>
      <c r="AY8822" s="245"/>
      <c r="AZ8822" s="245"/>
    </row>
    <row r="8823" ht="15.0" customHeight="1">
      <c r="A8823" s="245"/>
      <c r="B8823" s="262" t="s">
        <v>8712</v>
      </c>
      <c r="C8823" s="33"/>
      <c r="D8823" s="33"/>
      <c r="E8823" s="33"/>
      <c r="F8823" s="259" t="s">
        <v>8336</v>
      </c>
      <c r="G8823" s="33"/>
      <c r="H8823" s="222"/>
      <c r="I8823" s="259" t="s">
        <v>8337</v>
      </c>
      <c r="J8823" s="222"/>
      <c r="K8823" s="3"/>
      <c r="L8823" s="222"/>
      <c r="M8823" s="222"/>
      <c r="N8823" s="244"/>
      <c r="O8823" s="245"/>
      <c r="P8823" s="246"/>
      <c r="Q8823" s="246"/>
      <c r="R8823" s="246"/>
      <c r="S8823" s="247"/>
      <c r="T8823" s="247"/>
      <c r="U8823" s="245"/>
      <c r="V8823" s="248"/>
      <c r="W8823" s="245"/>
      <c r="X8823" s="245"/>
      <c r="Y8823" s="245"/>
      <c r="Z8823" s="249"/>
      <c r="AA8823" s="245"/>
      <c r="AB8823" s="250"/>
      <c r="AC8823" s="250"/>
      <c r="AD8823" s="250"/>
      <c r="AE8823" s="250"/>
      <c r="AF8823" s="250"/>
      <c r="AG8823" s="250"/>
      <c r="AH8823" s="250"/>
      <c r="AI8823" s="245"/>
      <c r="AJ8823" s="273" t="s">
        <v>8515</v>
      </c>
      <c r="AK8823" s="245"/>
      <c r="AL8823" s="245"/>
      <c r="AM8823" s="245"/>
      <c r="AN8823" s="245"/>
      <c r="AO8823" s="245"/>
      <c r="AP8823" s="245"/>
      <c r="AQ8823" s="245"/>
      <c r="AR8823" s="245"/>
      <c r="AS8823" s="245"/>
      <c r="AT8823" s="245"/>
      <c r="AU8823" s="245"/>
      <c r="AV8823" s="245"/>
      <c r="AW8823" s="245"/>
      <c r="AX8823" s="245"/>
      <c r="AY8823" s="245"/>
      <c r="AZ8823" s="245"/>
    </row>
    <row r="8824" ht="15.0" customHeight="1">
      <c r="A8824" s="245"/>
      <c r="B8824" s="262" t="s">
        <v>8514</v>
      </c>
      <c r="C8824" s="263"/>
      <c r="D8824" s="263"/>
      <c r="E8824" s="263"/>
      <c r="F8824" s="280" t="s">
        <v>8371</v>
      </c>
      <c r="G8824" s="263"/>
      <c r="H8824" s="222"/>
      <c r="I8824" s="259" t="s">
        <v>8372</v>
      </c>
      <c r="J8824" s="222"/>
      <c r="K8824" s="3"/>
      <c r="L8824" s="222"/>
      <c r="M8824" s="222"/>
      <c r="N8824" s="244"/>
      <c r="O8824" s="245"/>
      <c r="P8824" s="246"/>
      <c r="Q8824" s="246"/>
      <c r="R8824" s="246"/>
      <c r="S8824" s="247"/>
      <c r="T8824" s="247"/>
      <c r="U8824" s="245"/>
      <c r="V8824" s="248"/>
      <c r="W8824" s="245"/>
      <c r="X8824" s="245"/>
      <c r="Y8824" s="245"/>
      <c r="Z8824" s="249"/>
      <c r="AA8824" s="245"/>
      <c r="AB8824" s="250"/>
      <c r="AC8824" s="250"/>
      <c r="AD8824" s="250"/>
      <c r="AE8824" s="250"/>
      <c r="AF8824" s="250"/>
      <c r="AG8824" s="250"/>
      <c r="AH8824" s="250"/>
      <c r="AI8824" s="245"/>
      <c r="AJ8824" s="273" t="s">
        <v>8515</v>
      </c>
      <c r="AK8824" s="245"/>
      <c r="AL8824" s="245"/>
      <c r="AM8824" s="245"/>
      <c r="AN8824" s="245"/>
      <c r="AO8824" s="245"/>
      <c r="AP8824" s="245"/>
      <c r="AQ8824" s="245"/>
      <c r="AR8824" s="245"/>
      <c r="AS8824" s="245"/>
      <c r="AT8824" s="245"/>
      <c r="AU8824" s="245"/>
      <c r="AV8824" s="245"/>
      <c r="AW8824" s="245"/>
      <c r="AX8824" s="245"/>
      <c r="AY8824" s="245"/>
      <c r="AZ8824" s="245"/>
    </row>
    <row r="8825" ht="15.0" customHeight="1">
      <c r="A8825" s="245"/>
      <c r="B8825" s="277" t="s">
        <v>8713</v>
      </c>
      <c r="C8825" s="269"/>
      <c r="D8825" s="269"/>
      <c r="E8825" s="269"/>
      <c r="F8825" s="280" t="s">
        <v>8371</v>
      </c>
      <c r="G8825" s="33"/>
      <c r="H8825" s="222"/>
      <c r="I8825" s="259" t="s">
        <v>8337</v>
      </c>
      <c r="J8825" s="222"/>
      <c r="K8825" s="3"/>
      <c r="L8825" s="222"/>
      <c r="M8825" s="222"/>
      <c r="N8825" s="244"/>
      <c r="O8825" s="245"/>
      <c r="P8825" s="246"/>
      <c r="Q8825" s="246"/>
      <c r="R8825" s="246"/>
      <c r="S8825" s="247"/>
      <c r="T8825" s="247"/>
      <c r="U8825" s="245"/>
      <c r="V8825" s="248"/>
      <c r="W8825" s="245"/>
      <c r="X8825" s="245"/>
      <c r="Y8825" s="245"/>
      <c r="Z8825" s="249"/>
      <c r="AA8825" s="245"/>
      <c r="AB8825" s="250"/>
      <c r="AC8825" s="250"/>
      <c r="AD8825" s="250"/>
      <c r="AE8825" s="250"/>
      <c r="AF8825" s="250"/>
      <c r="AG8825" s="250"/>
      <c r="AH8825" s="250"/>
      <c r="AI8825" s="245"/>
      <c r="AJ8825" s="273"/>
      <c r="AK8825" s="245"/>
      <c r="AL8825" s="245"/>
      <c r="AM8825" s="245"/>
      <c r="AN8825" s="245"/>
      <c r="AO8825" s="245"/>
      <c r="AP8825" s="245"/>
      <c r="AQ8825" s="245"/>
      <c r="AR8825" s="245"/>
      <c r="AS8825" s="245"/>
      <c r="AT8825" s="245"/>
      <c r="AU8825" s="245"/>
      <c r="AV8825" s="245"/>
      <c r="AW8825" s="245"/>
      <c r="AX8825" s="245"/>
      <c r="AY8825" s="245"/>
      <c r="AZ8825" s="245"/>
    </row>
    <row r="8826" ht="24.75" customHeight="1">
      <c r="A8826" s="245"/>
      <c r="B8826" s="225" t="s">
        <v>8714</v>
      </c>
      <c r="C8826" s="3"/>
      <c r="D8826" s="222"/>
      <c r="E8826" s="3"/>
      <c r="F8826" s="289"/>
      <c r="G8826" s="222"/>
      <c r="H8826" s="222"/>
      <c r="I8826" s="3"/>
      <c r="J8826" s="222"/>
      <c r="K8826" s="173"/>
      <c r="L8826" s="222"/>
      <c r="M8826" s="222"/>
      <c r="N8826" s="244"/>
      <c r="O8826" s="245"/>
      <c r="P8826" s="246"/>
      <c r="Q8826" s="246"/>
      <c r="R8826" s="246"/>
      <c r="S8826" s="247"/>
      <c r="T8826" s="247"/>
      <c r="U8826" s="245"/>
      <c r="V8826" s="248"/>
      <c r="W8826" s="245"/>
      <c r="X8826" s="245"/>
      <c r="Y8826" s="245"/>
      <c r="Z8826" s="249"/>
      <c r="AA8826" s="245"/>
      <c r="AB8826" s="250"/>
      <c r="AC8826" s="250"/>
      <c r="AD8826" s="250"/>
      <c r="AE8826" s="250"/>
      <c r="AF8826" s="250"/>
      <c r="AG8826" s="250"/>
      <c r="AH8826" s="250"/>
      <c r="AI8826" s="245"/>
      <c r="AJ8826" s="281" t="s">
        <v>8342</v>
      </c>
      <c r="AK8826" s="245"/>
      <c r="AL8826" s="245"/>
      <c r="AM8826" s="245"/>
      <c r="AN8826" s="245"/>
      <c r="AO8826" s="245"/>
      <c r="AP8826" s="245"/>
      <c r="AQ8826" s="245"/>
      <c r="AR8826" s="245"/>
      <c r="AS8826" s="245"/>
      <c r="AT8826" s="245"/>
      <c r="AU8826" s="245"/>
      <c r="AV8826" s="245"/>
      <c r="AW8826" s="245"/>
      <c r="AX8826" s="245"/>
      <c r="AY8826" s="245"/>
      <c r="AZ8826" s="245"/>
    </row>
    <row r="8827" ht="15.0" customHeight="1">
      <c r="A8827" s="245"/>
      <c r="B8827" s="272" t="s">
        <v>8715</v>
      </c>
      <c r="C8827" s="257"/>
      <c r="D8827" s="257"/>
      <c r="E8827" s="257"/>
      <c r="F8827" s="259" t="s">
        <v>8336</v>
      </c>
      <c r="G8827" s="33"/>
      <c r="H8827" s="222"/>
      <c r="I8827" s="259" t="s">
        <v>8337</v>
      </c>
      <c r="J8827" s="222"/>
      <c r="K8827" s="3"/>
      <c r="L8827" s="222"/>
      <c r="M8827" s="222"/>
      <c r="N8827" s="244"/>
      <c r="O8827" s="245"/>
      <c r="P8827" s="246"/>
      <c r="Q8827" s="246"/>
      <c r="R8827" s="246"/>
      <c r="S8827" s="247"/>
      <c r="T8827" s="247"/>
      <c r="U8827" s="245"/>
      <c r="V8827" s="248"/>
      <c r="W8827" s="245"/>
      <c r="X8827" s="245"/>
      <c r="Y8827" s="245"/>
      <c r="Z8827" s="249"/>
      <c r="AA8827" s="245"/>
      <c r="AB8827" s="250"/>
      <c r="AC8827" s="250"/>
      <c r="AD8827" s="250"/>
      <c r="AE8827" s="250"/>
      <c r="AF8827" s="250"/>
      <c r="AG8827" s="250"/>
      <c r="AH8827" s="250"/>
      <c r="AI8827" s="245"/>
      <c r="AJ8827" s="273" t="s">
        <v>8511</v>
      </c>
      <c r="AK8827" s="245"/>
      <c r="AL8827" s="245"/>
      <c r="AM8827" s="245"/>
      <c r="AN8827" s="245"/>
      <c r="AO8827" s="245"/>
      <c r="AP8827" s="245"/>
      <c r="AQ8827" s="245"/>
      <c r="AR8827" s="245"/>
      <c r="AS8827" s="245"/>
      <c r="AT8827" s="245"/>
      <c r="AU8827" s="245"/>
      <c r="AV8827" s="245"/>
      <c r="AW8827" s="245"/>
      <c r="AX8827" s="245"/>
      <c r="AY8827" s="245"/>
      <c r="AZ8827" s="245"/>
    </row>
    <row r="8828" ht="15.0" customHeight="1">
      <c r="A8828" s="245"/>
      <c r="B8828" s="262" t="s">
        <v>8716</v>
      </c>
      <c r="C8828" s="33"/>
      <c r="D8828" s="33"/>
      <c r="E8828" s="33"/>
      <c r="F8828" s="282" t="s">
        <v>8336</v>
      </c>
      <c r="G8828" s="33"/>
      <c r="H8828" s="222"/>
      <c r="I8828" s="259" t="s">
        <v>8337</v>
      </c>
      <c r="J8828" s="222"/>
      <c r="K8828" s="3"/>
      <c r="L8828" s="222"/>
      <c r="M8828" s="222"/>
      <c r="N8828" s="244"/>
      <c r="O8828" s="245"/>
      <c r="P8828" s="246"/>
      <c r="Q8828" s="246"/>
      <c r="R8828" s="246"/>
      <c r="S8828" s="247"/>
      <c r="T8828" s="247"/>
      <c r="U8828" s="245"/>
      <c r="V8828" s="248"/>
      <c r="W8828" s="245"/>
      <c r="X8828" s="245"/>
      <c r="Y8828" s="245"/>
      <c r="Z8828" s="249"/>
      <c r="AA8828" s="245"/>
      <c r="AB8828" s="250"/>
      <c r="AC8828" s="250"/>
      <c r="AD8828" s="250"/>
      <c r="AE8828" s="250"/>
      <c r="AF8828" s="250"/>
      <c r="AG8828" s="250"/>
      <c r="AH8828" s="250"/>
      <c r="AI8828" s="245"/>
      <c r="AJ8828" s="273"/>
      <c r="AK8828" s="245"/>
      <c r="AL8828" s="245"/>
      <c r="AM8828" s="245"/>
      <c r="AN8828" s="245"/>
      <c r="AO8828" s="245"/>
      <c r="AP8828" s="245"/>
      <c r="AQ8828" s="245"/>
      <c r="AR8828" s="245"/>
      <c r="AS8828" s="245"/>
      <c r="AT8828" s="245"/>
      <c r="AU8828" s="245"/>
      <c r="AV8828" s="245"/>
      <c r="AW8828" s="245"/>
      <c r="AX8828" s="245"/>
      <c r="AY8828" s="245"/>
      <c r="AZ8828" s="245"/>
    </row>
    <row r="8829" ht="15.0" customHeight="1">
      <c r="A8829" s="229"/>
      <c r="B8829" s="260" t="s">
        <v>8717</v>
      </c>
      <c r="C8829" s="33"/>
      <c r="D8829" s="6"/>
      <c r="E8829" s="33"/>
      <c r="F8829" s="280" t="s">
        <v>8371</v>
      </c>
      <c r="G8829" s="33"/>
      <c r="H8829" s="222"/>
      <c r="I8829" s="259" t="s">
        <v>8337</v>
      </c>
      <c r="J8829" s="222"/>
      <c r="K8829" s="3"/>
      <c r="L8829" s="3"/>
      <c r="M8829" s="3"/>
      <c r="N8829" s="228"/>
      <c r="O8829" s="229"/>
      <c r="P8829" s="230"/>
      <c r="Q8829" s="230"/>
      <c r="R8829" s="230"/>
      <c r="S8829" s="231"/>
      <c r="T8829" s="231"/>
      <c r="U8829" s="229"/>
      <c r="V8829" s="232"/>
      <c r="W8829" s="229"/>
      <c r="X8829" s="229"/>
      <c r="Y8829" s="229"/>
      <c r="Z8829" s="233"/>
      <c r="AA8829" s="229"/>
      <c r="AB8829" s="234"/>
      <c r="AC8829" s="234"/>
      <c r="AD8829" s="234"/>
      <c r="AE8829" s="234"/>
      <c r="AF8829" s="234"/>
      <c r="AG8829" s="234"/>
      <c r="AH8829" s="234"/>
      <c r="AI8829" s="229"/>
      <c r="AJ8829" s="273"/>
      <c r="AK8829" s="229"/>
      <c r="AL8829" s="229"/>
      <c r="AM8829" s="229"/>
      <c r="AN8829" s="229"/>
      <c r="AO8829" s="229"/>
      <c r="AP8829" s="229"/>
      <c r="AQ8829" s="229"/>
      <c r="AR8829" s="229"/>
      <c r="AS8829" s="229"/>
      <c r="AT8829" s="229"/>
      <c r="AU8829" s="229"/>
      <c r="AV8829" s="229"/>
      <c r="AW8829" s="229"/>
      <c r="AX8829" s="229"/>
      <c r="AY8829" s="229"/>
      <c r="AZ8829" s="229"/>
    </row>
    <row r="8830" ht="15.0" customHeight="1">
      <c r="A8830" s="245"/>
      <c r="B8830" s="262" t="s">
        <v>8718</v>
      </c>
      <c r="C8830" s="33"/>
      <c r="D8830" s="33"/>
      <c r="E8830" s="33"/>
      <c r="F8830" s="282" t="s">
        <v>8336</v>
      </c>
      <c r="G8830" s="33"/>
      <c r="H8830" s="222"/>
      <c r="I8830" s="259" t="s">
        <v>8337</v>
      </c>
      <c r="J8830" s="222"/>
      <c r="K8830" s="3"/>
      <c r="L8830" s="222"/>
      <c r="M8830" s="222"/>
      <c r="N8830" s="244"/>
      <c r="O8830" s="245"/>
      <c r="P8830" s="246"/>
      <c r="Q8830" s="246"/>
      <c r="R8830" s="246"/>
      <c r="S8830" s="247"/>
      <c r="T8830" s="247"/>
      <c r="U8830" s="245"/>
      <c r="V8830" s="248"/>
      <c r="W8830" s="245"/>
      <c r="X8830" s="245"/>
      <c r="Y8830" s="245"/>
      <c r="Z8830" s="249"/>
      <c r="AA8830" s="245"/>
      <c r="AB8830" s="250"/>
      <c r="AC8830" s="250"/>
      <c r="AD8830" s="250"/>
      <c r="AE8830" s="250"/>
      <c r="AF8830" s="250"/>
      <c r="AG8830" s="250"/>
      <c r="AH8830" s="250"/>
      <c r="AI8830" s="245"/>
      <c r="AJ8830" s="273" t="s">
        <v>8511</v>
      </c>
      <c r="AK8830" s="245"/>
      <c r="AL8830" s="245"/>
      <c r="AM8830" s="245"/>
      <c r="AN8830" s="245"/>
      <c r="AO8830" s="245"/>
      <c r="AP8830" s="245"/>
      <c r="AQ8830" s="245"/>
      <c r="AR8830" s="245"/>
      <c r="AS8830" s="245"/>
      <c r="AT8830" s="245"/>
      <c r="AU8830" s="245"/>
      <c r="AV8830" s="245"/>
      <c r="AW8830" s="245"/>
      <c r="AX8830" s="245"/>
      <c r="AY8830" s="245"/>
      <c r="AZ8830" s="245"/>
    </row>
    <row r="8831" ht="15.0" customHeight="1">
      <c r="A8831" s="245"/>
      <c r="B8831" s="262" t="s">
        <v>8719</v>
      </c>
      <c r="C8831" s="33"/>
      <c r="D8831" s="33"/>
      <c r="E8831" s="33"/>
      <c r="F8831" s="282" t="s">
        <v>8336</v>
      </c>
      <c r="G8831" s="33"/>
      <c r="H8831" s="222"/>
      <c r="I8831" s="259" t="s">
        <v>8337</v>
      </c>
      <c r="J8831" s="222"/>
      <c r="K8831" s="3"/>
      <c r="L8831" s="222"/>
      <c r="M8831" s="222"/>
      <c r="N8831" s="244"/>
      <c r="O8831" s="245"/>
      <c r="P8831" s="246"/>
      <c r="Q8831" s="246"/>
      <c r="R8831" s="246"/>
      <c r="S8831" s="247"/>
      <c r="T8831" s="247"/>
      <c r="U8831" s="245"/>
      <c r="V8831" s="248"/>
      <c r="W8831" s="245"/>
      <c r="X8831" s="245"/>
      <c r="Y8831" s="245"/>
      <c r="Z8831" s="249"/>
      <c r="AA8831" s="245"/>
      <c r="AB8831" s="250"/>
      <c r="AC8831" s="250"/>
      <c r="AD8831" s="250"/>
      <c r="AE8831" s="250"/>
      <c r="AF8831" s="250"/>
      <c r="AG8831" s="250"/>
      <c r="AH8831" s="250"/>
      <c r="AI8831" s="245"/>
      <c r="AJ8831" s="273" t="s">
        <v>8511</v>
      </c>
      <c r="AK8831" s="245"/>
      <c r="AL8831" s="245"/>
      <c r="AM8831" s="3"/>
      <c r="AN8831" s="245"/>
      <c r="AO8831" s="245"/>
      <c r="AP8831" s="245"/>
      <c r="AQ8831" s="245"/>
      <c r="AR8831" s="245"/>
      <c r="AS8831" s="245"/>
      <c r="AT8831" s="245"/>
      <c r="AU8831" s="245"/>
      <c r="AV8831" s="245"/>
      <c r="AW8831" s="245"/>
      <c r="AX8831" s="245"/>
      <c r="AY8831" s="245"/>
      <c r="AZ8831" s="245"/>
    </row>
    <row r="8832" ht="15.0" customHeight="1">
      <c r="A8832" s="245"/>
      <c r="B8832" s="262" t="s">
        <v>8720</v>
      </c>
      <c r="C8832" s="263"/>
      <c r="D8832" s="283"/>
      <c r="E8832" s="263"/>
      <c r="F8832" s="280" t="s">
        <v>8371</v>
      </c>
      <c r="G8832" s="263"/>
      <c r="H8832" s="222"/>
      <c r="I8832" s="259" t="s">
        <v>8337</v>
      </c>
      <c r="J8832" s="222"/>
      <c r="K8832" s="3"/>
      <c r="L8832" s="222"/>
      <c r="M8832" s="222"/>
      <c r="N8832" s="244"/>
      <c r="O8832" s="245"/>
      <c r="P8832" s="246"/>
      <c r="Q8832" s="246"/>
      <c r="R8832" s="246"/>
      <c r="S8832" s="247"/>
      <c r="T8832" s="247"/>
      <c r="U8832" s="245"/>
      <c r="V8832" s="248"/>
      <c r="W8832" s="245"/>
      <c r="X8832" s="245"/>
      <c r="Y8832" s="245"/>
      <c r="Z8832" s="249"/>
      <c r="AA8832" s="245"/>
      <c r="AB8832" s="250"/>
      <c r="AC8832" s="250"/>
      <c r="AD8832" s="250"/>
      <c r="AE8832" s="250"/>
      <c r="AF8832" s="250"/>
      <c r="AG8832" s="250"/>
      <c r="AH8832" s="250"/>
      <c r="AI8832" s="245"/>
      <c r="AJ8832" s="273"/>
      <c r="AK8832" s="245"/>
      <c r="AL8832" s="245"/>
      <c r="AM8832" s="245"/>
      <c r="AN8832" s="245"/>
      <c r="AO8832" s="245"/>
      <c r="AP8832" s="245"/>
      <c r="AQ8832" s="245"/>
      <c r="AR8832" s="245"/>
      <c r="AS8832" s="245"/>
      <c r="AT8832" s="245"/>
      <c r="AU8832" s="245"/>
      <c r="AV8832" s="245"/>
      <c r="AW8832" s="245"/>
      <c r="AX8832" s="245"/>
      <c r="AY8832" s="245"/>
      <c r="AZ8832" s="245"/>
    </row>
    <row r="8833" ht="15.0" customHeight="1">
      <c r="A8833" s="245"/>
      <c r="B8833" s="262" t="s">
        <v>8721</v>
      </c>
      <c r="C8833" s="292"/>
      <c r="D8833" s="33"/>
      <c r="E8833" s="33"/>
      <c r="F8833" s="280" t="s">
        <v>8371</v>
      </c>
      <c r="G8833" s="33"/>
      <c r="H8833" s="222"/>
      <c r="I8833" s="259" t="s">
        <v>8337</v>
      </c>
      <c r="J8833" s="222"/>
      <c r="K8833" s="3"/>
      <c r="L8833" s="222"/>
      <c r="M8833" s="222"/>
      <c r="N8833" s="244"/>
      <c r="O8833" s="245"/>
      <c r="P8833" s="246"/>
      <c r="Q8833" s="246"/>
      <c r="R8833" s="246"/>
      <c r="S8833" s="247"/>
      <c r="T8833" s="247"/>
      <c r="U8833" s="245"/>
      <c r="V8833" s="248"/>
      <c r="W8833" s="245"/>
      <c r="X8833" s="245"/>
      <c r="Y8833" s="245"/>
      <c r="Z8833" s="249"/>
      <c r="AA8833" s="245"/>
      <c r="AB8833" s="250"/>
      <c r="AC8833" s="250"/>
      <c r="AD8833" s="250"/>
      <c r="AE8833" s="250"/>
      <c r="AF8833" s="250"/>
      <c r="AG8833" s="250"/>
      <c r="AH8833" s="250"/>
      <c r="AI8833" s="245"/>
      <c r="AJ8833" s="273"/>
      <c r="AK8833" s="245"/>
      <c r="AL8833" s="245"/>
      <c r="AM8833" s="245"/>
      <c r="AN8833" s="245"/>
      <c r="AO8833" s="245"/>
      <c r="AP8833" s="245"/>
      <c r="AQ8833" s="245"/>
      <c r="AR8833" s="245"/>
      <c r="AS8833" s="245"/>
      <c r="AT8833" s="245"/>
      <c r="AU8833" s="245"/>
      <c r="AV8833" s="245"/>
      <c r="AW8833" s="245"/>
      <c r="AX8833" s="245"/>
      <c r="AY8833" s="245"/>
      <c r="AZ8833" s="245"/>
    </row>
    <row r="8834" ht="15.0" customHeight="1">
      <c r="A8834" s="245"/>
      <c r="B8834" s="266" t="s">
        <v>8722</v>
      </c>
      <c r="C8834" s="269"/>
      <c r="D8834" s="269"/>
      <c r="E8834" s="269"/>
      <c r="F8834" s="282" t="s">
        <v>8336</v>
      </c>
      <c r="G8834" s="33"/>
      <c r="H8834" s="222"/>
      <c r="I8834" s="259" t="s">
        <v>8337</v>
      </c>
      <c r="J8834" s="222"/>
      <c r="K8834" s="3"/>
      <c r="L8834" s="222"/>
      <c r="M8834" s="222"/>
      <c r="N8834" s="244"/>
      <c r="O8834" s="245"/>
      <c r="P8834" s="246"/>
      <c r="Q8834" s="246"/>
      <c r="R8834" s="246"/>
      <c r="S8834" s="247"/>
      <c r="T8834" s="247"/>
      <c r="U8834" s="245"/>
      <c r="V8834" s="248"/>
      <c r="W8834" s="245"/>
      <c r="X8834" s="245"/>
      <c r="Y8834" s="245"/>
      <c r="Z8834" s="249"/>
      <c r="AA8834" s="245"/>
      <c r="AB8834" s="250"/>
      <c r="AC8834" s="250"/>
      <c r="AD8834" s="250"/>
      <c r="AE8834" s="250"/>
      <c r="AF8834" s="250"/>
      <c r="AG8834" s="250"/>
      <c r="AH8834" s="250"/>
      <c r="AI8834" s="245"/>
      <c r="AJ8834" s="273" t="s">
        <v>8515</v>
      </c>
      <c r="AK8834" s="245"/>
      <c r="AL8834" s="245"/>
      <c r="AM8834" s="245"/>
      <c r="AN8834" s="245"/>
      <c r="AO8834" s="245"/>
      <c r="AP8834" s="245"/>
      <c r="AQ8834" s="245"/>
      <c r="AR8834" s="245"/>
      <c r="AS8834" s="245"/>
      <c r="AT8834" s="245"/>
      <c r="AU8834" s="245"/>
      <c r="AV8834" s="245"/>
      <c r="AW8834" s="245"/>
      <c r="AX8834" s="245"/>
      <c r="AY8834" s="245"/>
      <c r="AZ8834" s="245"/>
    </row>
    <row r="8835" ht="24.75" customHeight="1">
      <c r="A8835" s="245"/>
      <c r="B8835" s="225" t="s">
        <v>8723</v>
      </c>
      <c r="C8835" s="3"/>
      <c r="D8835" s="222"/>
      <c r="E8835" s="3"/>
      <c r="F8835" s="289"/>
      <c r="G8835" s="222"/>
      <c r="H8835" s="222"/>
      <c r="I8835" s="3"/>
      <c r="J8835" s="222"/>
      <c r="K8835" s="173"/>
      <c r="L8835" s="222"/>
      <c r="M8835" s="222"/>
      <c r="N8835" s="244"/>
      <c r="O8835" s="245"/>
      <c r="P8835" s="246"/>
      <c r="Q8835" s="246"/>
      <c r="R8835" s="246"/>
      <c r="S8835" s="247"/>
      <c r="T8835" s="247"/>
      <c r="U8835" s="245"/>
      <c r="V8835" s="248"/>
      <c r="W8835" s="245"/>
      <c r="X8835" s="245"/>
      <c r="Y8835" s="245"/>
      <c r="Z8835" s="249"/>
      <c r="AA8835" s="245"/>
      <c r="AB8835" s="250"/>
      <c r="AC8835" s="250"/>
      <c r="AD8835" s="250"/>
      <c r="AE8835" s="250"/>
      <c r="AF8835" s="250"/>
      <c r="AG8835" s="250"/>
      <c r="AH8835" s="250"/>
      <c r="AI8835" s="245"/>
      <c r="AJ8835" s="304"/>
      <c r="AK8835" s="245"/>
      <c r="AL8835" s="245"/>
      <c r="AM8835" s="245"/>
      <c r="AN8835" s="245"/>
      <c r="AO8835" s="245"/>
      <c r="AP8835" s="245"/>
      <c r="AQ8835" s="245"/>
      <c r="AR8835" s="245"/>
      <c r="AS8835" s="245"/>
      <c r="AT8835" s="245"/>
      <c r="AU8835" s="245"/>
      <c r="AV8835" s="245"/>
      <c r="AW8835" s="245"/>
      <c r="AX8835" s="245"/>
      <c r="AY8835" s="245"/>
      <c r="AZ8835" s="245"/>
    </row>
    <row r="8836" ht="15.0" customHeight="1">
      <c r="A8836" s="245"/>
      <c r="B8836" s="272" t="s">
        <v>8724</v>
      </c>
      <c r="C8836" s="257"/>
      <c r="D8836" s="257"/>
      <c r="E8836" s="257"/>
      <c r="F8836" s="259" t="s">
        <v>8336</v>
      </c>
      <c r="G8836" s="33"/>
      <c r="H8836" s="222"/>
      <c r="I8836" s="259" t="s">
        <v>8337</v>
      </c>
      <c r="J8836" s="222"/>
      <c r="K8836" s="3"/>
      <c r="L8836" s="222"/>
      <c r="M8836" s="222"/>
      <c r="N8836" s="244"/>
      <c r="O8836" s="245"/>
      <c r="P8836" s="246"/>
      <c r="Q8836" s="246"/>
      <c r="R8836" s="246"/>
      <c r="S8836" s="247"/>
      <c r="T8836" s="247"/>
      <c r="U8836" s="245"/>
      <c r="V8836" s="248"/>
      <c r="W8836" s="245"/>
      <c r="X8836" s="245"/>
      <c r="Y8836" s="245"/>
      <c r="Z8836" s="249"/>
      <c r="AA8836" s="245"/>
      <c r="AB8836" s="250"/>
      <c r="AC8836" s="250"/>
      <c r="AD8836" s="250"/>
      <c r="AE8836" s="250"/>
      <c r="AF8836" s="250"/>
      <c r="AG8836" s="250"/>
      <c r="AH8836" s="250"/>
      <c r="AI8836" s="3"/>
      <c r="AJ8836" s="33"/>
      <c r="AK8836" s="245"/>
      <c r="AL8836" s="245"/>
      <c r="AM8836" s="245"/>
      <c r="AN8836" s="245"/>
      <c r="AO8836" s="245"/>
      <c r="AP8836" s="245"/>
      <c r="AQ8836" s="245"/>
      <c r="AR8836" s="245"/>
      <c r="AS8836" s="245"/>
      <c r="AT8836" s="245"/>
      <c r="AU8836" s="245"/>
      <c r="AV8836" s="245"/>
      <c r="AW8836" s="245"/>
      <c r="AX8836" s="245"/>
      <c r="AY8836" s="245"/>
      <c r="AZ8836" s="245"/>
    </row>
    <row r="8837" ht="15.0" customHeight="1">
      <c r="A8837" s="245"/>
      <c r="B8837" s="266" t="s">
        <v>8725</v>
      </c>
      <c r="C8837" s="269"/>
      <c r="D8837" s="269"/>
      <c r="E8837" s="269"/>
      <c r="F8837" s="259" t="s">
        <v>8336</v>
      </c>
      <c r="G8837" s="33"/>
      <c r="H8837" s="222"/>
      <c r="I8837" s="259" t="s">
        <v>8337</v>
      </c>
      <c r="J8837" s="222"/>
      <c r="K8837" s="3"/>
      <c r="L8837" s="222"/>
      <c r="M8837" s="222"/>
      <c r="N8837" s="244"/>
      <c r="O8837" s="245"/>
      <c r="P8837" s="246"/>
      <c r="Q8837" s="246"/>
      <c r="R8837" s="246"/>
      <c r="S8837" s="247"/>
      <c r="T8837" s="247"/>
      <c r="U8837" s="245"/>
      <c r="V8837" s="248"/>
      <c r="W8837" s="245"/>
      <c r="X8837" s="245"/>
      <c r="Y8837" s="245"/>
      <c r="Z8837" s="249"/>
      <c r="AA8837" s="245"/>
      <c r="AB8837" s="250"/>
      <c r="AC8837" s="250"/>
      <c r="AD8837" s="250"/>
      <c r="AE8837" s="250"/>
      <c r="AF8837" s="250"/>
      <c r="AG8837" s="250"/>
      <c r="AH8837" s="250"/>
      <c r="AI8837" s="245"/>
      <c r="AJ8837" s="33"/>
      <c r="AK8837" s="245"/>
      <c r="AL8837" s="245"/>
      <c r="AM8837" s="245"/>
      <c r="AN8837" s="245"/>
      <c r="AO8837" s="245"/>
      <c r="AP8837" s="245"/>
      <c r="AQ8837" s="245"/>
      <c r="AR8837" s="245"/>
      <c r="AS8837" s="245"/>
      <c r="AT8837" s="245"/>
      <c r="AU8837" s="245"/>
      <c r="AV8837" s="245"/>
      <c r="AW8837" s="245"/>
      <c r="AX8837" s="245"/>
      <c r="AY8837" s="245"/>
      <c r="AZ8837" s="245"/>
    </row>
    <row r="8838" ht="24.75" customHeight="1">
      <c r="A8838" s="245"/>
      <c r="B8838" s="225" t="s">
        <v>8726</v>
      </c>
      <c r="C8838" s="3"/>
      <c r="D8838" s="222"/>
      <c r="E8838" s="245"/>
      <c r="F8838" s="3"/>
      <c r="G8838" s="222"/>
      <c r="H8838" s="222"/>
      <c r="I8838" s="3"/>
      <c r="J8838" s="222"/>
      <c r="K8838" s="173"/>
      <c r="L8838" s="222"/>
      <c r="M8838" s="222"/>
      <c r="N8838" s="222"/>
      <c r="O8838" s="222"/>
      <c r="P8838" s="222"/>
      <c r="Q8838" s="173"/>
      <c r="R8838" s="246"/>
      <c r="S8838" s="247"/>
      <c r="T8838" s="247"/>
      <c r="U8838" s="245"/>
      <c r="V8838" s="248"/>
      <c r="W8838" s="245"/>
      <c r="X8838" s="245"/>
      <c r="Y8838" s="245"/>
      <c r="Z8838" s="249"/>
      <c r="AA8838" s="245"/>
      <c r="AB8838" s="250"/>
      <c r="AC8838" s="250"/>
      <c r="AD8838" s="250"/>
      <c r="AE8838" s="250"/>
      <c r="AF8838" s="250"/>
      <c r="AG8838" s="250"/>
      <c r="AH8838" s="250"/>
      <c r="AI8838" s="245"/>
      <c r="AJ8838" s="304"/>
      <c r="AK8838" s="245"/>
      <c r="AL8838" s="245"/>
      <c r="AM8838" s="245"/>
      <c r="AN8838" s="245"/>
      <c r="AO8838" s="245"/>
      <c r="AP8838" s="245"/>
      <c r="AQ8838" s="245"/>
      <c r="AR8838" s="245"/>
      <c r="AS8838" s="245"/>
      <c r="AT8838" s="245"/>
      <c r="AU8838" s="245"/>
      <c r="AV8838" s="245"/>
      <c r="AW8838" s="245"/>
      <c r="AX8838" s="245"/>
      <c r="AY8838" s="245"/>
      <c r="AZ8838" s="245"/>
    </row>
    <row r="8839" ht="15.0" customHeight="1">
      <c r="A8839" s="245"/>
      <c r="B8839" s="272" t="s">
        <v>8523</v>
      </c>
      <c r="C8839" s="257"/>
      <c r="D8839" s="305"/>
      <c r="E8839" s="257"/>
      <c r="F8839" s="259" t="s">
        <v>8336</v>
      </c>
      <c r="G8839" s="33"/>
      <c r="H8839" s="222"/>
      <c r="I8839" s="259" t="s">
        <v>8337</v>
      </c>
      <c r="J8839" s="222"/>
      <c r="K8839" s="3"/>
      <c r="L8839" s="222"/>
      <c r="M8839" s="222"/>
      <c r="N8839" s="244"/>
      <c r="O8839" s="245"/>
      <c r="P8839" s="246"/>
      <c r="Q8839" s="246"/>
      <c r="R8839" s="246"/>
      <c r="S8839" s="247"/>
      <c r="T8839" s="247"/>
      <c r="U8839" s="245"/>
      <c r="V8839" s="248"/>
      <c r="W8839" s="245"/>
      <c r="X8839" s="245"/>
      <c r="Y8839" s="245"/>
      <c r="Z8839" s="249"/>
      <c r="AA8839" s="245"/>
      <c r="AB8839" s="250"/>
      <c r="AC8839" s="250"/>
      <c r="AD8839" s="250"/>
      <c r="AE8839" s="250"/>
      <c r="AF8839" s="250"/>
      <c r="AG8839" s="250"/>
      <c r="AH8839" s="250"/>
      <c r="AI8839" s="245"/>
      <c r="AJ8839" s="33"/>
      <c r="AK8839" s="245"/>
      <c r="AL8839" s="245"/>
      <c r="AM8839" s="245"/>
      <c r="AN8839" s="245"/>
      <c r="AO8839" s="245"/>
      <c r="AP8839" s="245"/>
      <c r="AQ8839" s="245"/>
      <c r="AR8839" s="245"/>
      <c r="AS8839" s="245"/>
      <c r="AT8839" s="245"/>
      <c r="AU8839" s="245"/>
      <c r="AV8839" s="245"/>
      <c r="AW8839" s="245"/>
      <c r="AX8839" s="245"/>
      <c r="AY8839" s="245"/>
      <c r="AZ8839" s="245"/>
    </row>
    <row r="8840" ht="15.0" customHeight="1">
      <c r="A8840" s="245"/>
      <c r="B8840" s="262" t="s">
        <v>8523</v>
      </c>
      <c r="C8840" s="290"/>
      <c r="D8840" s="306"/>
      <c r="E8840" s="263"/>
      <c r="F8840" s="296" t="s">
        <v>8371</v>
      </c>
      <c r="G8840" s="263"/>
      <c r="H8840" s="222"/>
      <c r="I8840" s="259" t="s">
        <v>8337</v>
      </c>
      <c r="J8840" s="222"/>
      <c r="K8840" s="3"/>
      <c r="L8840" s="222"/>
      <c r="M8840" s="222"/>
      <c r="N8840" s="244"/>
      <c r="O8840" s="245"/>
      <c r="P8840" s="246"/>
      <c r="Q8840" s="246"/>
      <c r="R8840" s="246"/>
      <c r="S8840" s="247"/>
      <c r="T8840" s="247"/>
      <c r="U8840" s="245"/>
      <c r="V8840" s="248"/>
      <c r="W8840" s="245"/>
      <c r="X8840" s="245"/>
      <c r="Y8840" s="245"/>
      <c r="Z8840" s="249"/>
      <c r="AA8840" s="245"/>
      <c r="AB8840" s="250"/>
      <c r="AC8840" s="250"/>
      <c r="AD8840" s="250"/>
      <c r="AE8840" s="250"/>
      <c r="AF8840" s="250"/>
      <c r="AG8840" s="250"/>
      <c r="AH8840" s="250"/>
      <c r="AI8840" s="245"/>
      <c r="AJ8840" s="33"/>
      <c r="AK8840" s="245"/>
      <c r="AL8840" s="245"/>
      <c r="AM8840" s="245"/>
      <c r="AN8840" s="245"/>
      <c r="AO8840" s="245"/>
      <c r="AP8840" s="245"/>
      <c r="AQ8840" s="245"/>
      <c r="AR8840" s="245"/>
      <c r="AS8840" s="245"/>
      <c r="AT8840" s="245"/>
      <c r="AU8840" s="245"/>
      <c r="AV8840" s="245"/>
      <c r="AW8840" s="245"/>
      <c r="AX8840" s="245"/>
      <c r="AY8840" s="245"/>
      <c r="AZ8840" s="245"/>
    </row>
    <row r="8841" ht="15.0" customHeight="1">
      <c r="A8841" s="245"/>
      <c r="B8841" s="266" t="s">
        <v>8523</v>
      </c>
      <c r="C8841" s="294"/>
      <c r="D8841" s="307"/>
      <c r="E8841" s="284"/>
      <c r="F8841" s="296" t="s">
        <v>8371</v>
      </c>
      <c r="G8841" s="263"/>
      <c r="H8841" s="222"/>
      <c r="I8841" s="259" t="s">
        <v>8337</v>
      </c>
      <c r="J8841" s="222"/>
      <c r="K8841" s="3"/>
      <c r="L8841" s="222"/>
      <c r="M8841" s="222"/>
      <c r="N8841" s="244"/>
      <c r="O8841" s="245"/>
      <c r="P8841" s="246"/>
      <c r="Q8841" s="246"/>
      <c r="R8841" s="246"/>
      <c r="S8841" s="247"/>
      <c r="T8841" s="247"/>
      <c r="U8841" s="245"/>
      <c r="V8841" s="248"/>
      <c r="W8841" s="245"/>
      <c r="X8841" s="245"/>
      <c r="Y8841" s="245"/>
      <c r="Z8841" s="249"/>
      <c r="AA8841" s="245"/>
      <c r="AB8841" s="250"/>
      <c r="AC8841" s="250"/>
      <c r="AD8841" s="250"/>
      <c r="AE8841" s="250"/>
      <c r="AF8841" s="250"/>
      <c r="AG8841" s="250"/>
      <c r="AH8841" s="250"/>
      <c r="AI8841" s="245"/>
      <c r="AJ8841" s="33"/>
      <c r="AK8841" s="245"/>
      <c r="AL8841" s="245"/>
      <c r="AM8841" s="245"/>
      <c r="AN8841" s="245"/>
      <c r="AO8841" s="245"/>
      <c r="AP8841" s="245"/>
      <c r="AQ8841" s="245"/>
      <c r="AR8841" s="245"/>
      <c r="AS8841" s="245"/>
      <c r="AT8841" s="245"/>
      <c r="AU8841" s="245"/>
      <c r="AV8841" s="245"/>
      <c r="AW8841" s="245"/>
      <c r="AX8841" s="245"/>
      <c r="AY8841" s="245"/>
      <c r="AZ8841" s="245"/>
    </row>
    <row r="8842" ht="24.75" customHeight="1">
      <c r="A8842" s="245"/>
      <c r="B8842" s="225" t="s">
        <v>8727</v>
      </c>
      <c r="C8842" s="3"/>
      <c r="D8842" s="222"/>
      <c r="E8842" s="245"/>
      <c r="F8842" s="3"/>
      <c r="G8842" s="222"/>
      <c r="H8842" s="222"/>
      <c r="I8842" s="3"/>
      <c r="J8842" s="222"/>
      <c r="K8842" s="173"/>
      <c r="L8842" s="222"/>
      <c r="M8842" s="222"/>
      <c r="N8842" s="222"/>
      <c r="O8842" s="222"/>
      <c r="P8842" s="173"/>
      <c r="Q8842" s="304"/>
      <c r="R8842" s="246"/>
      <c r="S8842" s="247"/>
      <c r="T8842" s="247"/>
      <c r="U8842" s="245"/>
      <c r="V8842" s="248"/>
      <c r="W8842" s="245"/>
      <c r="X8842" s="245"/>
      <c r="Y8842" s="245"/>
      <c r="Z8842" s="249"/>
      <c r="AA8842" s="245"/>
      <c r="AB8842" s="250"/>
      <c r="AC8842" s="250"/>
      <c r="AD8842" s="250"/>
      <c r="AE8842" s="250"/>
      <c r="AF8842" s="250"/>
      <c r="AG8842" s="250"/>
      <c r="AH8842" s="250"/>
      <c r="AI8842" s="245"/>
      <c r="AJ8842" s="281" t="s">
        <v>8342</v>
      </c>
      <c r="AK8842" s="245"/>
      <c r="AL8842" s="245"/>
      <c r="AM8842" s="245"/>
      <c r="AN8842" s="245"/>
      <c r="AO8842" s="245"/>
      <c r="AP8842" s="245"/>
      <c r="AQ8842" s="245"/>
      <c r="AR8842" s="245"/>
      <c r="AS8842" s="245"/>
      <c r="AT8842" s="245"/>
      <c r="AU8842" s="245"/>
      <c r="AV8842" s="245"/>
      <c r="AW8842" s="245"/>
      <c r="AX8842" s="245"/>
      <c r="AY8842" s="245"/>
      <c r="AZ8842" s="245"/>
    </row>
    <row r="8843" ht="15.0" customHeight="1">
      <c r="A8843" s="245"/>
      <c r="B8843" s="256" t="s">
        <v>8728</v>
      </c>
      <c r="C8843" s="257"/>
      <c r="D8843" s="257"/>
      <c r="E8843" s="257"/>
      <c r="F8843" s="276"/>
      <c r="G8843" s="33"/>
      <c r="H8843" s="222"/>
      <c r="I8843" s="259" t="s">
        <v>8337</v>
      </c>
      <c r="J8843" s="222"/>
      <c r="K8843" s="3"/>
      <c r="L8843" s="222"/>
      <c r="M8843" s="222"/>
      <c r="N8843" s="244"/>
      <c r="O8843" s="245"/>
      <c r="P8843" s="246"/>
      <c r="Q8843" s="246"/>
      <c r="R8843" s="246"/>
      <c r="S8843" s="247"/>
      <c r="T8843" s="247"/>
      <c r="U8843" s="245"/>
      <c r="V8843" s="248"/>
      <c r="W8843" s="245"/>
      <c r="X8843" s="245"/>
      <c r="Y8843" s="245"/>
      <c r="Z8843" s="249"/>
      <c r="AA8843" s="245"/>
      <c r="AB8843" s="250"/>
      <c r="AC8843" s="250"/>
      <c r="AD8843" s="250"/>
      <c r="AE8843" s="250"/>
      <c r="AF8843" s="250"/>
      <c r="AG8843" s="250"/>
      <c r="AH8843" s="250"/>
      <c r="AI8843" s="245"/>
      <c r="AJ8843" s="273" t="s">
        <v>8520</v>
      </c>
      <c r="AK8843" s="245"/>
      <c r="AL8843" s="245"/>
      <c r="AM8843" s="245"/>
      <c r="AN8843" s="245"/>
      <c r="AO8843" s="245"/>
      <c r="AP8843" s="245"/>
      <c r="AQ8843" s="245"/>
      <c r="AR8843" s="245"/>
      <c r="AS8843" s="245"/>
      <c r="AT8843" s="245"/>
      <c r="AU8843" s="245"/>
      <c r="AV8843" s="245"/>
      <c r="AW8843" s="245"/>
      <c r="AX8843" s="245"/>
      <c r="AY8843" s="245"/>
      <c r="AZ8843" s="245"/>
    </row>
    <row r="8844" ht="15.0" customHeight="1">
      <c r="A8844" s="245"/>
      <c r="B8844" s="260" t="s">
        <v>8729</v>
      </c>
      <c r="C8844" s="290"/>
      <c r="D8844" s="290"/>
      <c r="E8844" s="263"/>
      <c r="F8844" s="296" t="s">
        <v>8371</v>
      </c>
      <c r="G8844" s="263"/>
      <c r="H8844" s="222"/>
      <c r="I8844" s="259" t="s">
        <v>8372</v>
      </c>
      <c r="J8844" s="222"/>
      <c r="K8844" s="3"/>
      <c r="L8844" s="222"/>
      <c r="M8844" s="222"/>
      <c r="N8844" s="244"/>
      <c r="O8844" s="245"/>
      <c r="P8844" s="246"/>
      <c r="Q8844" s="246"/>
      <c r="R8844" s="246"/>
      <c r="S8844" s="247"/>
      <c r="T8844" s="247"/>
      <c r="U8844" s="245"/>
      <c r="V8844" s="248"/>
      <c r="W8844" s="245"/>
      <c r="X8844" s="245"/>
      <c r="Y8844" s="245"/>
      <c r="Z8844" s="249"/>
      <c r="AA8844" s="245"/>
      <c r="AB8844" s="250"/>
      <c r="AC8844" s="250"/>
      <c r="AD8844" s="250"/>
      <c r="AE8844" s="250"/>
      <c r="AF8844" s="250"/>
      <c r="AG8844" s="250"/>
      <c r="AH8844" s="250"/>
      <c r="AI8844" s="245"/>
      <c r="AJ8844" s="273" t="s">
        <v>8520</v>
      </c>
      <c r="AK8844" s="245"/>
      <c r="AL8844" s="245"/>
      <c r="AM8844" s="245"/>
      <c r="AN8844" s="245"/>
      <c r="AO8844" s="245"/>
      <c r="AP8844" s="245"/>
      <c r="AQ8844" s="245"/>
      <c r="AR8844" s="245"/>
      <c r="AS8844" s="245"/>
      <c r="AT8844" s="245"/>
      <c r="AU8844" s="245"/>
      <c r="AV8844" s="245"/>
      <c r="AW8844" s="245"/>
      <c r="AX8844" s="245"/>
      <c r="AY8844" s="245"/>
      <c r="AZ8844" s="245"/>
    </row>
    <row r="8845" ht="15.0" customHeight="1">
      <c r="A8845" s="245"/>
      <c r="B8845" s="260" t="s">
        <v>8730</v>
      </c>
      <c r="C8845" s="33"/>
      <c r="D8845" s="33"/>
      <c r="E8845" s="33"/>
      <c r="F8845" s="287"/>
      <c r="G8845" s="33"/>
      <c r="H8845" s="222"/>
      <c r="I8845" s="259" t="s">
        <v>8337</v>
      </c>
      <c r="J8845" s="222"/>
      <c r="K8845" s="3"/>
      <c r="L8845" s="222"/>
      <c r="M8845" s="222"/>
      <c r="N8845" s="244"/>
      <c r="O8845" s="245"/>
      <c r="P8845" s="246"/>
      <c r="Q8845" s="246"/>
      <c r="R8845" s="246"/>
      <c r="S8845" s="247"/>
      <c r="T8845" s="247"/>
      <c r="U8845" s="245"/>
      <c r="V8845" s="248"/>
      <c r="W8845" s="245"/>
      <c r="X8845" s="245"/>
      <c r="Y8845" s="245"/>
      <c r="Z8845" s="249"/>
      <c r="AA8845" s="245"/>
      <c r="AB8845" s="250"/>
      <c r="AC8845" s="250"/>
      <c r="AD8845" s="250"/>
      <c r="AE8845" s="250"/>
      <c r="AF8845" s="250"/>
      <c r="AG8845" s="250"/>
      <c r="AH8845" s="250"/>
      <c r="AI8845" s="245"/>
      <c r="AJ8845" s="273" t="s">
        <v>8731</v>
      </c>
      <c r="AK8845" s="245"/>
      <c r="AL8845" s="245"/>
      <c r="AM8845" s="245"/>
      <c r="AN8845" s="245"/>
      <c r="AO8845" s="245"/>
      <c r="AP8845" s="245"/>
      <c r="AQ8845" s="245"/>
      <c r="AR8845" s="245"/>
      <c r="AS8845" s="245"/>
      <c r="AT8845" s="245"/>
      <c r="AU8845" s="245"/>
      <c r="AV8845" s="245"/>
      <c r="AW8845" s="245"/>
      <c r="AX8845" s="245"/>
      <c r="AY8845" s="245"/>
      <c r="AZ8845" s="245"/>
    </row>
    <row r="8846" ht="15.0" customHeight="1">
      <c r="A8846" s="245"/>
      <c r="B8846" s="260" t="s">
        <v>8732</v>
      </c>
      <c r="C8846" s="33"/>
      <c r="D8846" s="33"/>
      <c r="E8846" s="33"/>
      <c r="F8846" s="287"/>
      <c r="G8846" s="33"/>
      <c r="H8846" s="222"/>
      <c r="I8846" s="259" t="s">
        <v>8337</v>
      </c>
      <c r="J8846" s="222"/>
      <c r="K8846" s="3"/>
      <c r="L8846" s="222"/>
      <c r="M8846" s="222"/>
      <c r="N8846" s="244"/>
      <c r="O8846" s="245"/>
      <c r="P8846" s="246"/>
      <c r="Q8846" s="246"/>
      <c r="R8846" s="246"/>
      <c r="S8846" s="247"/>
      <c r="T8846" s="247"/>
      <c r="U8846" s="245"/>
      <c r="V8846" s="248"/>
      <c r="W8846" s="245"/>
      <c r="X8846" s="245"/>
      <c r="Y8846" s="245"/>
      <c r="Z8846" s="249"/>
      <c r="AA8846" s="245"/>
      <c r="AB8846" s="250"/>
      <c r="AC8846" s="250"/>
      <c r="AD8846" s="250"/>
      <c r="AE8846" s="250"/>
      <c r="AF8846" s="250"/>
      <c r="AG8846" s="250"/>
      <c r="AH8846" s="250"/>
      <c r="AI8846" s="245"/>
      <c r="AJ8846" s="273" t="s">
        <v>8733</v>
      </c>
      <c r="AK8846" s="245"/>
      <c r="AL8846" s="245"/>
      <c r="AM8846" s="245"/>
      <c r="AN8846" s="245"/>
      <c r="AO8846" s="245"/>
      <c r="AP8846" s="245"/>
      <c r="AQ8846" s="245"/>
      <c r="AR8846" s="245"/>
      <c r="AS8846" s="245"/>
      <c r="AT8846" s="245"/>
      <c r="AU8846" s="245"/>
      <c r="AV8846" s="245"/>
      <c r="AW8846" s="245"/>
      <c r="AX8846" s="245"/>
      <c r="AY8846" s="245"/>
      <c r="AZ8846" s="245"/>
    </row>
    <row r="8847" ht="15.0" customHeight="1">
      <c r="A8847" s="245"/>
      <c r="B8847" s="277" t="s">
        <v>8734</v>
      </c>
      <c r="C8847" s="294"/>
      <c r="D8847" s="294"/>
      <c r="E8847" s="284"/>
      <c r="F8847" s="296" t="s">
        <v>8371</v>
      </c>
      <c r="G8847" s="263"/>
      <c r="H8847" s="222"/>
      <c r="I8847" s="259" t="s">
        <v>8372</v>
      </c>
      <c r="J8847" s="222"/>
      <c r="K8847" s="3"/>
      <c r="L8847" s="222"/>
      <c r="M8847" s="222"/>
      <c r="N8847" s="244"/>
      <c r="O8847" s="245"/>
      <c r="P8847" s="246"/>
      <c r="Q8847" s="246"/>
      <c r="R8847" s="246"/>
      <c r="S8847" s="247"/>
      <c r="T8847" s="247"/>
      <c r="U8847" s="245"/>
      <c r="V8847" s="248"/>
      <c r="W8847" s="245"/>
      <c r="X8847" s="245"/>
      <c r="Y8847" s="245"/>
      <c r="Z8847" s="249"/>
      <c r="AA8847" s="245"/>
      <c r="AB8847" s="250"/>
      <c r="AC8847" s="250"/>
      <c r="AD8847" s="250"/>
      <c r="AE8847" s="250"/>
      <c r="AF8847" s="250"/>
      <c r="AG8847" s="250"/>
      <c r="AH8847" s="250"/>
      <c r="AI8847" s="245"/>
      <c r="AJ8847" s="273" t="s">
        <v>8522</v>
      </c>
      <c r="AK8847" s="245"/>
      <c r="AL8847" s="245"/>
      <c r="AM8847" s="245"/>
      <c r="AN8847" s="245"/>
      <c r="AO8847" s="245"/>
      <c r="AP8847" s="245"/>
      <c r="AQ8847" s="245"/>
      <c r="AR8847" s="245"/>
      <c r="AS8847" s="245"/>
      <c r="AT8847" s="245"/>
      <c r="AU8847" s="245"/>
      <c r="AV8847" s="245"/>
      <c r="AW8847" s="245"/>
      <c r="AX8847" s="245"/>
      <c r="AY8847" s="245"/>
      <c r="AZ8847" s="245"/>
    </row>
    <row r="8848" ht="24.75" customHeight="1">
      <c r="A8848" s="245"/>
      <c r="B8848" s="225" t="s">
        <v>8735</v>
      </c>
      <c r="C8848" s="3"/>
      <c r="D8848" s="222"/>
      <c r="E8848" s="245"/>
      <c r="F8848" s="3"/>
      <c r="G8848" s="222"/>
      <c r="H8848" s="222"/>
      <c r="I8848" s="3"/>
      <c r="J8848" s="222"/>
      <c r="K8848" s="173"/>
      <c r="L8848" s="222"/>
      <c r="M8848" s="222"/>
      <c r="N8848" s="222"/>
      <c r="O8848" s="173"/>
      <c r="P8848" s="304"/>
      <c r="Q8848" s="304"/>
      <c r="R8848" s="246"/>
      <c r="S8848" s="247"/>
      <c r="T8848" s="247"/>
      <c r="U8848" s="245"/>
      <c r="V8848" s="248"/>
      <c r="W8848" s="245"/>
      <c r="X8848" s="245"/>
      <c r="Y8848" s="245"/>
      <c r="Z8848" s="249"/>
      <c r="AA8848" s="245"/>
      <c r="AB8848" s="250"/>
      <c r="AC8848" s="250"/>
      <c r="AD8848" s="250"/>
      <c r="AE8848" s="250"/>
      <c r="AF8848" s="250"/>
      <c r="AG8848" s="250"/>
      <c r="AH8848" s="250"/>
      <c r="AI8848" s="245"/>
      <c r="AJ8848" s="273" t="s">
        <v>8342</v>
      </c>
      <c r="AK8848" s="245"/>
      <c r="AL8848" s="245"/>
      <c r="AM8848" s="245"/>
      <c r="AN8848" s="245"/>
      <c r="AO8848" s="245"/>
      <c r="AP8848" s="245"/>
      <c r="AQ8848" s="245"/>
      <c r="AR8848" s="245"/>
      <c r="AS8848" s="245"/>
      <c r="AT8848" s="245"/>
      <c r="AU8848" s="245"/>
      <c r="AV8848" s="245"/>
      <c r="AW8848" s="245"/>
      <c r="AX8848" s="245"/>
      <c r="AY8848" s="245"/>
      <c r="AZ8848" s="245"/>
    </row>
    <row r="8849" ht="15.0" customHeight="1">
      <c r="A8849" s="245"/>
      <c r="B8849" s="239" t="s">
        <v>8516</v>
      </c>
      <c r="C8849" s="308"/>
      <c r="D8849" s="308"/>
      <c r="E8849" s="285"/>
      <c r="F8849" s="280" t="s">
        <v>8371</v>
      </c>
      <c r="G8849" s="263"/>
      <c r="H8849" s="222"/>
      <c r="I8849" s="259" t="s">
        <v>8372</v>
      </c>
      <c r="J8849" s="222"/>
      <c r="K8849" s="3"/>
      <c r="L8849" s="222"/>
      <c r="M8849" s="222"/>
      <c r="N8849" s="244"/>
      <c r="O8849" s="245"/>
      <c r="P8849" s="246"/>
      <c r="Q8849" s="246"/>
      <c r="R8849" s="246"/>
      <c r="S8849" s="247"/>
      <c r="T8849" s="247"/>
      <c r="U8849" s="245"/>
      <c r="V8849" s="248"/>
      <c r="W8849" s="245"/>
      <c r="X8849" s="245"/>
      <c r="Y8849" s="245"/>
      <c r="Z8849" s="249"/>
      <c r="AA8849" s="245"/>
      <c r="AB8849" s="250"/>
      <c r="AC8849" s="250"/>
      <c r="AD8849" s="250"/>
      <c r="AE8849" s="250"/>
      <c r="AF8849" s="250"/>
      <c r="AG8849" s="250"/>
      <c r="AH8849" s="250"/>
      <c r="AI8849" s="245"/>
      <c r="AJ8849" s="273" t="s">
        <v>8517</v>
      </c>
      <c r="AK8849" s="245"/>
      <c r="AL8849" s="245"/>
      <c r="AM8849" s="245"/>
      <c r="AN8849" s="245"/>
      <c r="AO8849" s="245"/>
      <c r="AP8849" s="245"/>
      <c r="AQ8849" s="245"/>
      <c r="AR8849" s="245"/>
      <c r="AS8849" s="245"/>
      <c r="AT8849" s="245"/>
      <c r="AU8849" s="245"/>
      <c r="AV8849" s="245"/>
      <c r="AW8849" s="245"/>
      <c r="AX8849" s="245"/>
      <c r="AY8849" s="245"/>
      <c r="AZ8849" s="245"/>
    </row>
    <row r="8850" ht="24.75" customHeight="1">
      <c r="A8850" s="245"/>
      <c r="B8850" s="225" t="s">
        <v>8736</v>
      </c>
      <c r="C8850" s="3"/>
      <c r="D8850" s="222"/>
      <c r="E8850" s="245"/>
      <c r="F8850" s="3"/>
      <c r="G8850" s="222"/>
      <c r="H8850" s="222"/>
      <c r="I8850" s="3"/>
      <c r="J8850" s="222"/>
      <c r="K8850" s="173"/>
      <c r="L8850" s="222"/>
      <c r="M8850" s="222"/>
      <c r="N8850" s="222"/>
      <c r="O8850" s="173"/>
      <c r="P8850" s="304"/>
      <c r="Q8850" s="304"/>
      <c r="R8850" s="246"/>
      <c r="S8850" s="247"/>
      <c r="T8850" s="247"/>
      <c r="U8850" s="245"/>
      <c r="V8850" s="248"/>
      <c r="W8850" s="245"/>
      <c r="X8850" s="245"/>
      <c r="Y8850" s="245"/>
      <c r="Z8850" s="249"/>
      <c r="AA8850" s="245"/>
      <c r="AB8850" s="250"/>
      <c r="AC8850" s="250"/>
      <c r="AD8850" s="250"/>
      <c r="AE8850" s="250"/>
      <c r="AF8850" s="250"/>
      <c r="AG8850" s="250"/>
      <c r="AH8850" s="250"/>
      <c r="AI8850" s="245"/>
      <c r="AJ8850" s="273" t="s">
        <v>8342</v>
      </c>
      <c r="AK8850" s="245"/>
      <c r="AL8850" s="245"/>
      <c r="AM8850" s="245"/>
      <c r="AN8850" s="245"/>
      <c r="AO8850" s="245"/>
      <c r="AP8850" s="245"/>
      <c r="AQ8850" s="245"/>
      <c r="AR8850" s="245"/>
      <c r="AS8850" s="245"/>
      <c r="AT8850" s="245"/>
      <c r="AU8850" s="245"/>
      <c r="AV8850" s="245"/>
      <c r="AW8850" s="245"/>
      <c r="AX8850" s="245"/>
      <c r="AY8850" s="245"/>
      <c r="AZ8850" s="245"/>
    </row>
    <row r="8851" ht="15.0" customHeight="1">
      <c r="A8851" s="245"/>
      <c r="B8851" s="272" t="s">
        <v>8737</v>
      </c>
      <c r="C8851" s="257"/>
      <c r="D8851" s="257"/>
      <c r="E8851" s="257"/>
      <c r="F8851" s="259" t="s">
        <v>8336</v>
      </c>
      <c r="G8851" s="33"/>
      <c r="H8851" s="222"/>
      <c r="I8851" s="259" t="s">
        <v>8337</v>
      </c>
      <c r="J8851" s="222"/>
      <c r="K8851" s="3"/>
      <c r="L8851" s="222"/>
      <c r="M8851" s="222"/>
      <c r="N8851" s="244"/>
      <c r="O8851" s="245"/>
      <c r="P8851" s="246"/>
      <c r="Q8851" s="246"/>
      <c r="R8851" s="246"/>
      <c r="S8851" s="247"/>
      <c r="T8851" s="247"/>
      <c r="U8851" s="245"/>
      <c r="V8851" s="248"/>
      <c r="W8851" s="245"/>
      <c r="X8851" s="245"/>
      <c r="Y8851" s="245"/>
      <c r="Z8851" s="249"/>
      <c r="AA8851" s="245"/>
      <c r="AB8851" s="250"/>
      <c r="AC8851" s="250"/>
      <c r="AD8851" s="250"/>
      <c r="AE8851" s="250"/>
      <c r="AF8851" s="250"/>
      <c r="AG8851" s="250"/>
      <c r="AH8851" s="250"/>
      <c r="AI8851" s="245"/>
      <c r="AJ8851" s="273" t="s">
        <v>8517</v>
      </c>
      <c r="AK8851" s="245"/>
      <c r="AL8851" s="245"/>
      <c r="AM8851" s="245"/>
      <c r="AN8851" s="245"/>
      <c r="AO8851" s="245"/>
      <c r="AP8851" s="245"/>
      <c r="AQ8851" s="245"/>
      <c r="AR8851" s="245"/>
      <c r="AS8851" s="245"/>
      <c r="AT8851" s="245"/>
      <c r="AU8851" s="245"/>
      <c r="AV8851" s="245"/>
      <c r="AW8851" s="245"/>
      <c r="AX8851" s="245"/>
      <c r="AY8851" s="245"/>
      <c r="AZ8851" s="245"/>
    </row>
    <row r="8852" ht="15.0" customHeight="1">
      <c r="A8852" s="245"/>
      <c r="B8852" s="266" t="s">
        <v>8738</v>
      </c>
      <c r="C8852" s="269"/>
      <c r="D8852" s="269"/>
      <c r="E8852" s="269"/>
      <c r="F8852" s="259" t="s">
        <v>8336</v>
      </c>
      <c r="G8852" s="33"/>
      <c r="H8852" s="222"/>
      <c r="I8852" s="259" t="s">
        <v>8337</v>
      </c>
      <c r="J8852" s="222"/>
      <c r="K8852" s="3"/>
      <c r="L8852" s="222"/>
      <c r="M8852" s="222"/>
      <c r="N8852" s="244"/>
      <c r="O8852" s="245"/>
      <c r="P8852" s="246"/>
      <c r="Q8852" s="246"/>
      <c r="R8852" s="246"/>
      <c r="S8852" s="247"/>
      <c r="T8852" s="247"/>
      <c r="U8852" s="245"/>
      <c r="V8852" s="248"/>
      <c r="W8852" s="245"/>
      <c r="X8852" s="245"/>
      <c r="Y8852" s="245"/>
      <c r="Z8852" s="249"/>
      <c r="AA8852" s="245"/>
      <c r="AB8852" s="250"/>
      <c r="AC8852" s="250"/>
      <c r="AD8852" s="250"/>
      <c r="AE8852" s="250"/>
      <c r="AF8852" s="250"/>
      <c r="AG8852" s="250"/>
      <c r="AH8852" s="250"/>
      <c r="AI8852" s="245"/>
      <c r="AJ8852" s="273" t="s">
        <v>8517</v>
      </c>
      <c r="AK8852" s="245"/>
      <c r="AL8852" s="245"/>
      <c r="AM8852" s="245"/>
      <c r="AN8852" s="245"/>
      <c r="AO8852" s="245"/>
      <c r="AP8852" s="245"/>
      <c r="AQ8852" s="245"/>
      <c r="AR8852" s="245"/>
      <c r="AS8852" s="245"/>
      <c r="AT8852" s="245"/>
      <c r="AU8852" s="245"/>
      <c r="AV8852" s="245"/>
      <c r="AW8852" s="245"/>
      <c r="AX8852" s="245"/>
      <c r="AY8852" s="245"/>
      <c r="AZ8852" s="245"/>
    </row>
    <row r="8853" ht="24.75" customHeight="1">
      <c r="A8853" s="245"/>
      <c r="B8853" s="225" t="s">
        <v>2189</v>
      </c>
      <c r="C8853" s="3"/>
      <c r="D8853" s="222"/>
      <c r="E8853" s="245"/>
      <c r="F8853" s="3"/>
      <c r="G8853" s="222"/>
      <c r="H8853" s="222"/>
      <c r="I8853" s="3"/>
      <c r="J8853" s="222"/>
      <c r="K8853" s="173"/>
      <c r="L8853" s="222"/>
      <c r="M8853" s="222"/>
      <c r="N8853" s="244"/>
      <c r="O8853" s="245"/>
      <c r="P8853" s="246"/>
      <c r="Q8853" s="246"/>
      <c r="R8853" s="246"/>
      <c r="S8853" s="247"/>
      <c r="T8853" s="247"/>
      <c r="U8853" s="245"/>
      <c r="V8853" s="248"/>
      <c r="W8853" s="245"/>
      <c r="X8853" s="245"/>
      <c r="Y8853" s="245"/>
      <c r="Z8853" s="249"/>
      <c r="AA8853" s="245"/>
      <c r="AB8853" s="250"/>
      <c r="AC8853" s="250"/>
      <c r="AD8853" s="250"/>
      <c r="AE8853" s="250"/>
      <c r="AF8853" s="250"/>
      <c r="AG8853" s="250"/>
      <c r="AH8853" s="250"/>
      <c r="AI8853" s="245"/>
      <c r="AJ8853" s="273"/>
      <c r="AK8853" s="245"/>
      <c r="AL8853" s="245"/>
      <c r="AM8853" s="245"/>
      <c r="AN8853" s="245"/>
      <c r="AO8853" s="245"/>
      <c r="AP8853" s="245"/>
      <c r="AQ8853" s="245"/>
      <c r="AR8853" s="245"/>
      <c r="AS8853" s="245"/>
      <c r="AT8853" s="245"/>
      <c r="AU8853" s="245"/>
      <c r="AV8853" s="245"/>
      <c r="AW8853" s="245"/>
      <c r="AX8853" s="245"/>
      <c r="AY8853" s="245"/>
      <c r="AZ8853" s="245"/>
    </row>
    <row r="8854" ht="15.0" customHeight="1">
      <c r="A8854" s="245"/>
      <c r="B8854" s="272" t="s">
        <v>8739</v>
      </c>
      <c r="C8854" s="257"/>
      <c r="D8854" s="257"/>
      <c r="E8854" s="257"/>
      <c r="F8854" s="259" t="s">
        <v>8336</v>
      </c>
      <c r="G8854" s="33"/>
      <c r="H8854" s="222"/>
      <c r="I8854" s="259" t="s">
        <v>8337</v>
      </c>
      <c r="J8854" s="222"/>
      <c r="K8854" s="3"/>
      <c r="L8854" s="222"/>
      <c r="M8854" s="222"/>
      <c r="N8854" s="244"/>
      <c r="O8854" s="245"/>
      <c r="P8854" s="246"/>
      <c r="Q8854" s="246"/>
      <c r="R8854" s="246"/>
      <c r="S8854" s="247"/>
      <c r="T8854" s="247"/>
      <c r="U8854" s="245"/>
      <c r="V8854" s="248"/>
      <c r="W8854" s="245"/>
      <c r="X8854" s="245"/>
      <c r="Y8854" s="245"/>
      <c r="Z8854" s="249"/>
      <c r="AA8854" s="245"/>
      <c r="AB8854" s="250"/>
      <c r="AC8854" s="250"/>
      <c r="AD8854" s="250"/>
      <c r="AE8854" s="250"/>
      <c r="AF8854" s="250"/>
      <c r="AG8854" s="250"/>
      <c r="AH8854" s="250"/>
      <c r="AI8854" s="245"/>
      <c r="AJ8854" s="273"/>
      <c r="AK8854" s="245"/>
      <c r="AL8854" s="245"/>
      <c r="AM8854" s="245"/>
      <c r="AN8854" s="245"/>
      <c r="AO8854" s="245"/>
      <c r="AP8854" s="245"/>
      <c r="AQ8854" s="245"/>
      <c r="AR8854" s="245"/>
      <c r="AS8854" s="245"/>
      <c r="AT8854" s="245"/>
      <c r="AU8854" s="245"/>
      <c r="AV8854" s="245"/>
      <c r="AW8854" s="245"/>
      <c r="AX8854" s="245"/>
      <c r="AY8854" s="245"/>
      <c r="AZ8854" s="245"/>
    </row>
    <row r="8855" ht="15.0" customHeight="1">
      <c r="A8855" s="245"/>
      <c r="B8855" s="266" t="s">
        <v>8740</v>
      </c>
      <c r="C8855" s="269"/>
      <c r="D8855" s="269"/>
      <c r="E8855" s="269"/>
      <c r="F8855" s="259" t="s">
        <v>8336</v>
      </c>
      <c r="G8855" s="33"/>
      <c r="H8855" s="222"/>
      <c r="I8855" s="259" t="s">
        <v>8337</v>
      </c>
      <c r="J8855" s="222"/>
      <c r="K8855" s="3"/>
      <c r="L8855" s="222"/>
      <c r="M8855" s="222"/>
      <c r="N8855" s="244"/>
      <c r="O8855" s="245"/>
      <c r="P8855" s="246"/>
      <c r="Q8855" s="246"/>
      <c r="R8855" s="246"/>
      <c r="S8855" s="247"/>
      <c r="T8855" s="247"/>
      <c r="U8855" s="245"/>
      <c r="V8855" s="248"/>
      <c r="W8855" s="245"/>
      <c r="X8855" s="245"/>
      <c r="Y8855" s="245"/>
      <c r="Z8855" s="249"/>
      <c r="AA8855" s="245"/>
      <c r="AB8855" s="250"/>
      <c r="AC8855" s="250"/>
      <c r="AD8855" s="250"/>
      <c r="AE8855" s="250"/>
      <c r="AF8855" s="250"/>
      <c r="AG8855" s="250"/>
      <c r="AH8855" s="250"/>
      <c r="AI8855" s="245"/>
      <c r="AJ8855" s="273"/>
      <c r="AK8855" s="245"/>
      <c r="AL8855" s="245"/>
      <c r="AM8855" s="245"/>
      <c r="AN8855" s="245"/>
      <c r="AO8855" s="245"/>
      <c r="AP8855" s="245"/>
      <c r="AQ8855" s="245"/>
      <c r="AR8855" s="245"/>
      <c r="AS8855" s="245"/>
      <c r="AT8855" s="245"/>
      <c r="AU8855" s="245"/>
      <c r="AV8855" s="245"/>
      <c r="AW8855" s="245"/>
      <c r="AX8855" s="245"/>
      <c r="AY8855" s="245"/>
      <c r="AZ8855" s="245"/>
    </row>
    <row r="8856" ht="24.75" customHeight="1">
      <c r="A8856" s="245"/>
      <c r="B8856" s="225" t="s">
        <v>8741</v>
      </c>
      <c r="C8856" s="3"/>
      <c r="D8856" s="222"/>
      <c r="E8856" s="245"/>
      <c r="F8856" s="3"/>
      <c r="G8856" s="222"/>
      <c r="H8856" s="222"/>
      <c r="I8856" s="3"/>
      <c r="J8856" s="222"/>
      <c r="K8856" s="173"/>
      <c r="L8856" s="222"/>
      <c r="M8856" s="222"/>
      <c r="N8856" s="244"/>
      <c r="O8856" s="245"/>
      <c r="P8856" s="246"/>
      <c r="Q8856" s="246"/>
      <c r="R8856" s="246"/>
      <c r="S8856" s="247"/>
      <c r="T8856" s="247"/>
      <c r="U8856" s="245"/>
      <c r="V8856" s="248"/>
      <c r="W8856" s="245"/>
      <c r="X8856" s="245"/>
      <c r="Y8856" s="245"/>
      <c r="Z8856" s="249"/>
      <c r="AA8856" s="245"/>
      <c r="AB8856" s="250"/>
      <c r="AC8856" s="250"/>
      <c r="AD8856" s="250"/>
      <c r="AE8856" s="250"/>
      <c r="AF8856" s="250"/>
      <c r="AG8856" s="250"/>
      <c r="AH8856" s="250"/>
      <c r="AI8856" s="245"/>
      <c r="AJ8856" s="273"/>
      <c r="AK8856" s="245"/>
      <c r="AL8856" s="245"/>
      <c r="AM8856" s="245"/>
      <c r="AN8856" s="245"/>
      <c r="AO8856" s="245"/>
      <c r="AP8856" s="245"/>
      <c r="AQ8856" s="245"/>
      <c r="AR8856" s="245"/>
      <c r="AS8856" s="245"/>
      <c r="AT8856" s="245"/>
      <c r="AU8856" s="245"/>
      <c r="AV8856" s="245"/>
      <c r="AW8856" s="245"/>
      <c r="AX8856" s="245"/>
      <c r="AY8856" s="245"/>
      <c r="AZ8856" s="245"/>
    </row>
    <row r="8857" ht="15.0" customHeight="1">
      <c r="A8857" s="245"/>
      <c r="B8857" s="272" t="s">
        <v>8524</v>
      </c>
      <c r="C8857" s="257"/>
      <c r="D8857" s="257"/>
      <c r="E8857" s="257"/>
      <c r="F8857" s="259" t="s">
        <v>8336</v>
      </c>
      <c r="G8857" s="33"/>
      <c r="H8857" s="222"/>
      <c r="I8857" s="259" t="s">
        <v>8337</v>
      </c>
      <c r="J8857" s="222"/>
      <c r="K8857" s="3"/>
      <c r="L8857" s="222"/>
      <c r="M8857" s="222"/>
      <c r="N8857" s="244"/>
      <c r="O8857" s="245"/>
      <c r="P8857" s="246"/>
      <c r="Q8857" s="246"/>
      <c r="R8857" s="246"/>
      <c r="S8857" s="247"/>
      <c r="T8857" s="247"/>
      <c r="U8857" s="245"/>
      <c r="V8857" s="248"/>
      <c r="W8857" s="245"/>
      <c r="X8857" s="245"/>
      <c r="Y8857" s="245"/>
      <c r="Z8857" s="249"/>
      <c r="AA8857" s="245"/>
      <c r="AB8857" s="250"/>
      <c r="AC8857" s="250"/>
      <c r="AD8857" s="250"/>
      <c r="AE8857" s="250"/>
      <c r="AF8857" s="250"/>
      <c r="AG8857" s="250"/>
      <c r="AH8857" s="250"/>
      <c r="AI8857" s="245"/>
      <c r="AJ8857" s="273"/>
      <c r="AK8857" s="245"/>
      <c r="AL8857" s="245"/>
      <c r="AM8857" s="245"/>
      <c r="AN8857" s="245"/>
      <c r="AO8857" s="245"/>
      <c r="AP8857" s="245"/>
      <c r="AQ8857" s="245"/>
      <c r="AR8857" s="245"/>
      <c r="AS8857" s="245"/>
      <c r="AT8857" s="245"/>
      <c r="AU8857" s="245"/>
      <c r="AV8857" s="245"/>
      <c r="AW8857" s="245"/>
      <c r="AX8857" s="245"/>
      <c r="AY8857" s="245"/>
      <c r="AZ8857" s="245"/>
    </row>
    <row r="8858" ht="15.0" customHeight="1">
      <c r="A8858" s="245"/>
      <c r="B8858" s="262" t="s">
        <v>8524</v>
      </c>
      <c r="C8858" s="290"/>
      <c r="D8858" s="33"/>
      <c r="E8858" s="263"/>
      <c r="F8858" s="280" t="s">
        <v>8371</v>
      </c>
      <c r="G8858" s="263"/>
      <c r="H8858" s="222"/>
      <c r="I8858" s="259" t="s">
        <v>8337</v>
      </c>
      <c r="J8858" s="222"/>
      <c r="K8858" s="3"/>
      <c r="L8858" s="222"/>
      <c r="M8858" s="222"/>
      <c r="N8858" s="244"/>
      <c r="O8858" s="245"/>
      <c r="P8858" s="246"/>
      <c r="Q8858" s="246"/>
      <c r="R8858" s="246"/>
      <c r="S8858" s="247"/>
      <c r="T8858" s="247"/>
      <c r="U8858" s="245"/>
      <c r="V8858" s="248"/>
      <c r="W8858" s="245"/>
      <c r="X8858" s="245"/>
      <c r="Y8858" s="245"/>
      <c r="Z8858" s="249"/>
      <c r="AA8858" s="245"/>
      <c r="AB8858" s="250"/>
      <c r="AC8858" s="250"/>
      <c r="AD8858" s="250"/>
      <c r="AE8858" s="250"/>
      <c r="AF8858" s="250"/>
      <c r="AG8858" s="250"/>
      <c r="AH8858" s="250"/>
      <c r="AI8858" s="245"/>
      <c r="AJ8858" s="273"/>
      <c r="AK8858" s="245"/>
      <c r="AL8858" s="245"/>
      <c r="AM8858" s="245"/>
      <c r="AN8858" s="245"/>
      <c r="AO8858" s="245"/>
      <c r="AP8858" s="245"/>
      <c r="AQ8858" s="245"/>
      <c r="AR8858" s="245"/>
      <c r="AS8858" s="245"/>
      <c r="AT8858" s="245"/>
      <c r="AU8858" s="245"/>
      <c r="AV8858" s="245"/>
      <c r="AW8858" s="245"/>
      <c r="AX8858" s="245"/>
      <c r="AY8858" s="245"/>
      <c r="AZ8858" s="245"/>
    </row>
    <row r="8859" ht="15.0" customHeight="1">
      <c r="A8859" s="245"/>
      <c r="B8859" s="262" t="s">
        <v>8524</v>
      </c>
      <c r="C8859" s="290"/>
      <c r="D8859" s="33"/>
      <c r="E8859" s="263"/>
      <c r="F8859" s="280" t="s">
        <v>8371</v>
      </c>
      <c r="G8859" s="263"/>
      <c r="H8859" s="222"/>
      <c r="I8859" s="259" t="s">
        <v>8337</v>
      </c>
      <c r="J8859" s="222"/>
      <c r="K8859" s="3"/>
      <c r="L8859" s="222"/>
      <c r="M8859" s="222"/>
      <c r="N8859" s="244"/>
      <c r="O8859" s="245"/>
      <c r="P8859" s="246"/>
      <c r="Q8859" s="246"/>
      <c r="R8859" s="246"/>
      <c r="S8859" s="247"/>
      <c r="T8859" s="247"/>
      <c r="U8859" s="245"/>
      <c r="V8859" s="248"/>
      <c r="W8859" s="245"/>
      <c r="X8859" s="245"/>
      <c r="Y8859" s="245"/>
      <c r="Z8859" s="249"/>
      <c r="AA8859" s="245"/>
      <c r="AB8859" s="250"/>
      <c r="AC8859" s="250"/>
      <c r="AD8859" s="250"/>
      <c r="AE8859" s="250"/>
      <c r="AF8859" s="250"/>
      <c r="AG8859" s="250"/>
      <c r="AH8859" s="250"/>
      <c r="AI8859" s="245"/>
      <c r="AJ8859" s="273"/>
      <c r="AK8859" s="245"/>
      <c r="AL8859" s="245"/>
      <c r="AM8859" s="245"/>
      <c r="AN8859" s="245"/>
      <c r="AO8859" s="245"/>
      <c r="AP8859" s="245"/>
      <c r="AQ8859" s="245"/>
      <c r="AR8859" s="245"/>
      <c r="AS8859" s="245"/>
      <c r="AT8859" s="245"/>
      <c r="AU8859" s="245"/>
      <c r="AV8859" s="245"/>
      <c r="AW8859" s="245"/>
      <c r="AX8859" s="245"/>
      <c r="AY8859" s="245"/>
      <c r="AZ8859" s="245"/>
    </row>
    <row r="8860" ht="15.0" customHeight="1">
      <c r="A8860" s="245"/>
      <c r="B8860" s="266" t="s">
        <v>8742</v>
      </c>
      <c r="C8860" s="269"/>
      <c r="D8860" s="269"/>
      <c r="E8860" s="269"/>
      <c r="F8860" s="259" t="s">
        <v>8336</v>
      </c>
      <c r="G8860" s="33"/>
      <c r="H8860" s="222"/>
      <c r="I8860" s="259" t="s">
        <v>8337</v>
      </c>
      <c r="J8860" s="222"/>
      <c r="K8860" s="3"/>
      <c r="L8860" s="222"/>
      <c r="M8860" s="222"/>
      <c r="N8860" s="244"/>
      <c r="O8860" s="245"/>
      <c r="P8860" s="246"/>
      <c r="Q8860" s="246"/>
      <c r="R8860" s="246"/>
      <c r="S8860" s="247"/>
      <c r="T8860" s="247"/>
      <c r="U8860" s="245"/>
      <c r="V8860" s="248"/>
      <c r="W8860" s="245"/>
      <c r="X8860" s="245"/>
      <c r="Y8860" s="245"/>
      <c r="Z8860" s="249"/>
      <c r="AA8860" s="245"/>
      <c r="AB8860" s="250"/>
      <c r="AC8860" s="250"/>
      <c r="AD8860" s="250"/>
      <c r="AE8860" s="250"/>
      <c r="AF8860" s="250"/>
      <c r="AG8860" s="250"/>
      <c r="AH8860" s="250"/>
      <c r="AI8860" s="245"/>
      <c r="AJ8860" s="273"/>
      <c r="AK8860" s="245"/>
      <c r="AL8860" s="245"/>
      <c r="AM8860" s="245"/>
      <c r="AN8860" s="245"/>
      <c r="AO8860" s="245"/>
      <c r="AP8860" s="245"/>
      <c r="AQ8860" s="245"/>
      <c r="AR8860" s="245"/>
      <c r="AS8860" s="245"/>
      <c r="AT8860" s="245"/>
      <c r="AU8860" s="245"/>
      <c r="AV8860" s="245"/>
      <c r="AW8860" s="245"/>
      <c r="AX8860" s="245"/>
      <c r="AY8860" s="245"/>
      <c r="AZ8860" s="245"/>
    </row>
    <row r="8861" ht="24.75" customHeight="1">
      <c r="A8861" s="245"/>
      <c r="B8861" s="225" t="s">
        <v>8743</v>
      </c>
      <c r="C8861" s="3"/>
      <c r="D8861" s="222"/>
      <c r="E8861" s="245"/>
      <c r="F8861" s="3"/>
      <c r="G8861" s="222"/>
      <c r="H8861" s="222"/>
      <c r="I8861" s="3"/>
      <c r="J8861" s="222"/>
      <c r="K8861" s="173"/>
      <c r="L8861" s="222"/>
      <c r="M8861" s="222"/>
      <c r="N8861" s="244"/>
      <c r="O8861" s="245"/>
      <c r="P8861" s="246"/>
      <c r="Q8861" s="246"/>
      <c r="R8861" s="246"/>
      <c r="S8861" s="247"/>
      <c r="T8861" s="247"/>
      <c r="U8861" s="245"/>
      <c r="V8861" s="248"/>
      <c r="W8861" s="245"/>
      <c r="X8861" s="245"/>
      <c r="Y8861" s="245"/>
      <c r="Z8861" s="249"/>
      <c r="AA8861" s="245"/>
      <c r="AB8861" s="250"/>
      <c r="AC8861" s="250"/>
      <c r="AD8861" s="250"/>
      <c r="AE8861" s="250"/>
      <c r="AF8861" s="250"/>
      <c r="AG8861" s="250"/>
      <c r="AH8861" s="250"/>
      <c r="AI8861" s="245"/>
      <c r="AJ8861" s="281" t="s">
        <v>8342</v>
      </c>
      <c r="AK8861" s="245"/>
      <c r="AL8861" s="245"/>
      <c r="AM8861" s="245"/>
      <c r="AN8861" s="245"/>
      <c r="AO8861" s="245"/>
      <c r="AP8861" s="245"/>
      <c r="AQ8861" s="245"/>
      <c r="AR8861" s="245"/>
      <c r="AS8861" s="245"/>
      <c r="AT8861" s="245"/>
      <c r="AU8861" s="245"/>
      <c r="AV8861" s="245"/>
      <c r="AW8861" s="245"/>
      <c r="AX8861" s="245"/>
      <c r="AY8861" s="245"/>
      <c r="AZ8861" s="245"/>
    </row>
    <row r="8862" ht="15.0" customHeight="1">
      <c r="A8862" s="245"/>
      <c r="B8862" s="272" t="s">
        <v>8744</v>
      </c>
      <c r="C8862" s="257"/>
      <c r="D8862" s="257"/>
      <c r="E8862" s="257"/>
      <c r="F8862" s="259" t="s">
        <v>8336</v>
      </c>
      <c r="G8862" s="33"/>
      <c r="H8862" s="222"/>
      <c r="I8862" s="259" t="s">
        <v>8337</v>
      </c>
      <c r="J8862" s="222"/>
      <c r="K8862" s="3"/>
      <c r="L8862" s="222"/>
      <c r="M8862" s="222"/>
      <c r="N8862" s="244"/>
      <c r="O8862" s="245"/>
      <c r="P8862" s="246"/>
      <c r="Q8862" s="246"/>
      <c r="R8862" s="246"/>
      <c r="S8862" s="247"/>
      <c r="T8862" s="247"/>
      <c r="U8862" s="245"/>
      <c r="V8862" s="248"/>
      <c r="W8862" s="245"/>
      <c r="X8862" s="245"/>
      <c r="Y8862" s="245"/>
      <c r="Z8862" s="249"/>
      <c r="AA8862" s="245"/>
      <c r="AB8862" s="250"/>
      <c r="AC8862" s="250"/>
      <c r="AD8862" s="250"/>
      <c r="AE8862" s="250"/>
      <c r="AF8862" s="250"/>
      <c r="AG8862" s="250"/>
      <c r="AH8862" s="250"/>
      <c r="AI8862" s="245"/>
      <c r="AJ8862" s="273"/>
      <c r="AK8862" s="245"/>
      <c r="AL8862" s="245"/>
      <c r="AM8862" s="245"/>
      <c r="AN8862" s="245"/>
      <c r="AO8862" s="245"/>
      <c r="AP8862" s="245"/>
      <c r="AQ8862" s="245"/>
      <c r="AR8862" s="245"/>
      <c r="AS8862" s="245"/>
      <c r="AT8862" s="245"/>
      <c r="AU8862" s="245"/>
      <c r="AV8862" s="245"/>
      <c r="AW8862" s="245"/>
      <c r="AX8862" s="245"/>
      <c r="AY8862" s="245"/>
      <c r="AZ8862" s="245"/>
    </row>
    <row r="8863" ht="15.0" customHeight="1">
      <c r="A8863" s="245"/>
      <c r="B8863" s="262" t="s">
        <v>8745</v>
      </c>
      <c r="C8863" s="33"/>
      <c r="D8863" s="33"/>
      <c r="E8863" s="33"/>
      <c r="F8863" s="282" t="s">
        <v>8336</v>
      </c>
      <c r="G8863" s="33"/>
      <c r="H8863" s="222"/>
      <c r="I8863" s="259" t="s">
        <v>8337</v>
      </c>
      <c r="J8863" s="222"/>
      <c r="K8863" s="3"/>
      <c r="L8863" s="222"/>
      <c r="M8863" s="222"/>
      <c r="N8863" s="244"/>
      <c r="O8863" s="245"/>
      <c r="P8863" s="246"/>
      <c r="Q8863" s="246"/>
      <c r="R8863" s="246"/>
      <c r="S8863" s="247"/>
      <c r="T8863" s="247"/>
      <c r="U8863" s="245"/>
      <c r="V8863" s="248"/>
      <c r="W8863" s="245"/>
      <c r="X8863" s="245"/>
      <c r="Y8863" s="245"/>
      <c r="Z8863" s="249"/>
      <c r="AA8863" s="245"/>
      <c r="AB8863" s="250"/>
      <c r="AC8863" s="250"/>
      <c r="AD8863" s="250"/>
      <c r="AE8863" s="250"/>
      <c r="AF8863" s="250"/>
      <c r="AG8863" s="250"/>
      <c r="AH8863" s="250"/>
      <c r="AI8863" s="245"/>
      <c r="AJ8863" s="273"/>
      <c r="AK8863" s="245"/>
      <c r="AL8863" s="245"/>
      <c r="AM8863" s="245"/>
      <c r="AN8863" s="245"/>
      <c r="AO8863" s="245"/>
      <c r="AP8863" s="245"/>
      <c r="AQ8863" s="245"/>
      <c r="AR8863" s="245"/>
      <c r="AS8863" s="245"/>
      <c r="AT8863" s="245"/>
      <c r="AU8863" s="245"/>
      <c r="AV8863" s="245"/>
      <c r="AW8863" s="245"/>
      <c r="AX8863" s="245"/>
      <c r="AY8863" s="245"/>
      <c r="AZ8863" s="245"/>
    </row>
    <row r="8864" ht="15.0" customHeight="1">
      <c r="A8864" s="245"/>
      <c r="B8864" s="262" t="s">
        <v>8746</v>
      </c>
      <c r="C8864" s="33"/>
      <c r="D8864" s="33"/>
      <c r="E8864" s="33"/>
      <c r="F8864" s="282" t="s">
        <v>8336</v>
      </c>
      <c r="G8864" s="33"/>
      <c r="H8864" s="222"/>
      <c r="I8864" s="259" t="s">
        <v>8337</v>
      </c>
      <c r="J8864" s="222"/>
      <c r="K8864" s="3"/>
      <c r="L8864" s="222"/>
      <c r="M8864" s="222"/>
      <c r="N8864" s="244"/>
      <c r="O8864" s="245"/>
      <c r="P8864" s="246"/>
      <c r="Q8864" s="246"/>
      <c r="R8864" s="246"/>
      <c r="S8864" s="247"/>
      <c r="T8864" s="247"/>
      <c r="U8864" s="245"/>
      <c r="V8864" s="248"/>
      <c r="W8864" s="245"/>
      <c r="X8864" s="245"/>
      <c r="Y8864" s="245"/>
      <c r="Z8864" s="249"/>
      <c r="AA8864" s="245"/>
      <c r="AB8864" s="250"/>
      <c r="AC8864" s="250"/>
      <c r="AD8864" s="250"/>
      <c r="AE8864" s="250"/>
      <c r="AF8864" s="250"/>
      <c r="AG8864" s="250"/>
      <c r="AH8864" s="250"/>
      <c r="AI8864" s="245"/>
      <c r="AJ8864" s="273" t="s">
        <v>8747</v>
      </c>
      <c r="AK8864" s="245"/>
      <c r="AL8864" s="245"/>
      <c r="AM8864" s="245"/>
      <c r="AN8864" s="245"/>
      <c r="AO8864" s="245"/>
      <c r="AP8864" s="245"/>
      <c r="AQ8864" s="245"/>
      <c r="AR8864" s="245"/>
      <c r="AS8864" s="245"/>
      <c r="AT8864" s="245"/>
      <c r="AU8864" s="245"/>
      <c r="AV8864" s="245"/>
      <c r="AW8864" s="245"/>
      <c r="AX8864" s="245"/>
      <c r="AY8864" s="245"/>
      <c r="AZ8864" s="245"/>
    </row>
    <row r="8865" ht="15.0" customHeight="1">
      <c r="A8865" s="245"/>
      <c r="B8865" s="262" t="s">
        <v>8748</v>
      </c>
      <c r="C8865" s="33"/>
      <c r="D8865" s="33"/>
      <c r="E8865" s="33"/>
      <c r="F8865" s="282" t="s">
        <v>8336</v>
      </c>
      <c r="G8865" s="33"/>
      <c r="H8865" s="222"/>
      <c r="I8865" s="259" t="s">
        <v>8337</v>
      </c>
      <c r="J8865" s="222"/>
      <c r="K8865" s="3"/>
      <c r="L8865" s="222"/>
      <c r="M8865" s="222"/>
      <c r="N8865" s="244"/>
      <c r="O8865" s="245"/>
      <c r="P8865" s="246"/>
      <c r="Q8865" s="246"/>
      <c r="R8865" s="246"/>
      <c r="S8865" s="247"/>
      <c r="T8865" s="247"/>
      <c r="U8865" s="245"/>
      <c r="V8865" s="248"/>
      <c r="W8865" s="245"/>
      <c r="X8865" s="245"/>
      <c r="Y8865" s="245"/>
      <c r="Z8865" s="249"/>
      <c r="AA8865" s="245"/>
      <c r="AB8865" s="250"/>
      <c r="AC8865" s="250"/>
      <c r="AD8865" s="250"/>
      <c r="AE8865" s="250"/>
      <c r="AF8865" s="250"/>
      <c r="AG8865" s="250"/>
      <c r="AH8865" s="250"/>
      <c r="AI8865" s="245"/>
      <c r="AJ8865" s="273"/>
      <c r="AK8865" s="245"/>
      <c r="AL8865" s="245"/>
      <c r="AM8865" s="245"/>
      <c r="AN8865" s="245"/>
      <c r="AO8865" s="245"/>
      <c r="AP8865" s="245"/>
      <c r="AQ8865" s="245"/>
      <c r="AR8865" s="245"/>
      <c r="AS8865" s="245"/>
      <c r="AT8865" s="245"/>
      <c r="AU8865" s="245"/>
      <c r="AV8865" s="245"/>
      <c r="AW8865" s="245"/>
      <c r="AX8865" s="245"/>
      <c r="AY8865" s="245"/>
      <c r="AZ8865" s="245"/>
    </row>
    <row r="8866" ht="15.0" customHeight="1">
      <c r="A8866" s="245"/>
      <c r="B8866" s="266" t="s">
        <v>8384</v>
      </c>
      <c r="C8866" s="241"/>
      <c r="D8866" s="279"/>
      <c r="E8866" s="241"/>
      <c r="F8866" s="280" t="s">
        <v>8371</v>
      </c>
      <c r="G8866" s="33"/>
      <c r="H8866" s="222"/>
      <c r="I8866" s="259" t="s">
        <v>8372</v>
      </c>
      <c r="J8866" s="222"/>
      <c r="K8866" s="3"/>
      <c r="L8866" s="222"/>
      <c r="M8866" s="222"/>
      <c r="N8866" s="244"/>
      <c r="O8866" s="245"/>
      <c r="P8866" s="246"/>
      <c r="Q8866" s="246"/>
      <c r="R8866" s="246"/>
      <c r="S8866" s="247"/>
      <c r="T8866" s="247"/>
      <c r="U8866" s="245"/>
      <c r="V8866" s="248"/>
      <c r="W8866" s="245"/>
      <c r="X8866" s="245"/>
      <c r="Y8866" s="245"/>
      <c r="Z8866" s="249"/>
      <c r="AA8866" s="245"/>
      <c r="AB8866" s="250"/>
      <c r="AC8866" s="250"/>
      <c r="AD8866" s="250"/>
      <c r="AE8866" s="250"/>
      <c r="AF8866" s="250"/>
      <c r="AG8866" s="250"/>
      <c r="AH8866" s="250"/>
      <c r="AI8866" s="245"/>
      <c r="AJ8866" s="273"/>
      <c r="AK8866" s="245"/>
      <c r="AL8866" s="245"/>
      <c r="AM8866" s="245"/>
      <c r="AN8866" s="245"/>
      <c r="AO8866" s="245"/>
      <c r="AP8866" s="245"/>
      <c r="AQ8866" s="245"/>
      <c r="AR8866" s="245"/>
      <c r="AS8866" s="245"/>
      <c r="AT8866" s="245"/>
      <c r="AU8866" s="245"/>
      <c r="AV8866" s="245"/>
      <c r="AW8866" s="245"/>
      <c r="AX8866" s="245"/>
      <c r="AY8866" s="245"/>
      <c r="AZ8866" s="245"/>
    </row>
    <row r="8867" ht="15.0" customHeight="1">
      <c r="A8867" s="245"/>
      <c r="B8867" s="262" t="s">
        <v>8749</v>
      </c>
      <c r="C8867" s="33"/>
      <c r="D8867" s="33"/>
      <c r="E8867" s="33"/>
      <c r="F8867" s="282" t="s">
        <v>8336</v>
      </c>
      <c r="G8867" s="33"/>
      <c r="H8867" s="222"/>
      <c r="I8867" s="259" t="s">
        <v>8337</v>
      </c>
      <c r="J8867" s="222"/>
      <c r="K8867" s="3"/>
      <c r="L8867" s="222"/>
      <c r="M8867" s="222"/>
      <c r="N8867" s="244"/>
      <c r="O8867" s="245"/>
      <c r="P8867" s="246"/>
      <c r="Q8867" s="246"/>
      <c r="R8867" s="246"/>
      <c r="S8867" s="247"/>
      <c r="T8867" s="247"/>
      <c r="U8867" s="245"/>
      <c r="V8867" s="248"/>
      <c r="W8867" s="245"/>
      <c r="X8867" s="245"/>
      <c r="Y8867" s="245"/>
      <c r="Z8867" s="249"/>
      <c r="AA8867" s="245"/>
      <c r="AB8867" s="250"/>
      <c r="AC8867" s="250"/>
      <c r="AD8867" s="250"/>
      <c r="AE8867" s="250"/>
      <c r="AF8867" s="250"/>
      <c r="AG8867" s="250"/>
      <c r="AH8867" s="250"/>
      <c r="AI8867" s="245"/>
      <c r="AJ8867" s="273" t="s">
        <v>8747</v>
      </c>
      <c r="AK8867" s="245"/>
      <c r="AL8867" s="245"/>
      <c r="AM8867" s="245"/>
      <c r="AN8867" s="245"/>
      <c r="AO8867" s="245"/>
      <c r="AP8867" s="245"/>
      <c r="AQ8867" s="245"/>
      <c r="AR8867" s="245"/>
      <c r="AS8867" s="245"/>
      <c r="AT8867" s="245"/>
      <c r="AU8867" s="245"/>
      <c r="AV8867" s="245"/>
      <c r="AW8867" s="245"/>
      <c r="AX8867" s="245"/>
      <c r="AY8867" s="245"/>
      <c r="AZ8867" s="245"/>
    </row>
    <row r="8868" ht="15.0" customHeight="1">
      <c r="A8868" s="245"/>
      <c r="B8868" s="262" t="s">
        <v>8750</v>
      </c>
      <c r="C8868" s="33"/>
      <c r="D8868" s="33"/>
      <c r="E8868" s="33"/>
      <c r="F8868" s="282" t="s">
        <v>8336</v>
      </c>
      <c r="G8868" s="33"/>
      <c r="H8868" s="222"/>
      <c r="I8868" s="259" t="s">
        <v>8337</v>
      </c>
      <c r="J8868" s="222"/>
      <c r="K8868" s="3"/>
      <c r="L8868" s="222"/>
      <c r="M8868" s="222"/>
      <c r="N8868" s="244"/>
      <c r="O8868" s="245"/>
      <c r="P8868" s="246"/>
      <c r="Q8868" s="246"/>
      <c r="R8868" s="246"/>
      <c r="S8868" s="247"/>
      <c r="T8868" s="247"/>
      <c r="U8868" s="245"/>
      <c r="V8868" s="248"/>
      <c r="W8868" s="245"/>
      <c r="X8868" s="245"/>
      <c r="Y8868" s="245"/>
      <c r="Z8868" s="249"/>
      <c r="AA8868" s="245"/>
      <c r="AB8868" s="250"/>
      <c r="AC8868" s="250"/>
      <c r="AD8868" s="250"/>
      <c r="AE8868" s="250"/>
      <c r="AF8868" s="250"/>
      <c r="AG8868" s="250"/>
      <c r="AH8868" s="250"/>
      <c r="AI8868" s="245"/>
      <c r="AJ8868" s="273"/>
      <c r="AK8868" s="245"/>
      <c r="AL8868" s="245"/>
      <c r="AM8868" s="245"/>
      <c r="AN8868" s="245"/>
      <c r="AO8868" s="245"/>
      <c r="AP8868" s="245"/>
      <c r="AQ8868" s="245"/>
      <c r="AR8868" s="245"/>
      <c r="AS8868" s="245"/>
      <c r="AT8868" s="245"/>
      <c r="AU8868" s="245"/>
      <c r="AV8868" s="245"/>
      <c r="AW8868" s="245"/>
      <c r="AX8868" s="245"/>
      <c r="AY8868" s="245"/>
      <c r="AZ8868" s="245"/>
    </row>
    <row r="8869" ht="15.0" customHeight="1">
      <c r="A8869" s="245"/>
      <c r="B8869" s="266" t="s">
        <v>8751</v>
      </c>
      <c r="C8869" s="269"/>
      <c r="D8869" s="269"/>
      <c r="E8869" s="269"/>
      <c r="F8869" s="282" t="s">
        <v>8336</v>
      </c>
      <c r="G8869" s="33"/>
      <c r="H8869" s="222"/>
      <c r="I8869" s="259" t="s">
        <v>8337</v>
      </c>
      <c r="J8869" s="222"/>
      <c r="K8869" s="3"/>
      <c r="L8869" s="222"/>
      <c r="M8869" s="222"/>
      <c r="N8869" s="244"/>
      <c r="O8869" s="245"/>
      <c r="P8869" s="246"/>
      <c r="Q8869" s="246"/>
      <c r="R8869" s="246"/>
      <c r="S8869" s="247"/>
      <c r="T8869" s="247"/>
      <c r="U8869" s="245"/>
      <c r="V8869" s="248"/>
      <c r="W8869" s="245"/>
      <c r="X8869" s="245"/>
      <c r="Y8869" s="245"/>
      <c r="Z8869" s="249"/>
      <c r="AA8869" s="245"/>
      <c r="AB8869" s="250"/>
      <c r="AC8869" s="250"/>
      <c r="AD8869" s="250"/>
      <c r="AE8869" s="250"/>
      <c r="AF8869" s="250"/>
      <c r="AG8869" s="250"/>
      <c r="AH8869" s="250"/>
      <c r="AI8869" s="245"/>
      <c r="AJ8869" s="273"/>
      <c r="AK8869" s="245"/>
      <c r="AL8869" s="245"/>
      <c r="AM8869" s="245"/>
      <c r="AN8869" s="245"/>
      <c r="AO8869" s="245"/>
      <c r="AP8869" s="245"/>
      <c r="AQ8869" s="245"/>
      <c r="AR8869" s="245"/>
      <c r="AS8869" s="245"/>
      <c r="AT8869" s="245"/>
      <c r="AU8869" s="245"/>
      <c r="AV8869" s="245"/>
      <c r="AW8869" s="245"/>
      <c r="AX8869" s="245"/>
      <c r="AY8869" s="245"/>
      <c r="AZ8869" s="245"/>
    </row>
    <row r="8870" ht="24.75" customHeight="1">
      <c r="A8870" s="245"/>
      <c r="B8870" s="225" t="s">
        <v>8752</v>
      </c>
      <c r="C8870" s="3"/>
      <c r="D8870" s="222"/>
      <c r="E8870" s="245"/>
      <c r="F8870" s="3"/>
      <c r="G8870" s="222"/>
      <c r="H8870" s="222"/>
      <c r="I8870" s="3"/>
      <c r="J8870" s="222"/>
      <c r="K8870" s="173"/>
      <c r="L8870" s="222"/>
      <c r="M8870" s="222"/>
      <c r="N8870" s="244"/>
      <c r="O8870" s="245"/>
      <c r="P8870" s="246"/>
      <c r="Q8870" s="246"/>
      <c r="R8870" s="246"/>
      <c r="S8870" s="247"/>
      <c r="T8870" s="247"/>
      <c r="U8870" s="245"/>
      <c r="V8870" s="248"/>
      <c r="W8870" s="245"/>
      <c r="X8870" s="245"/>
      <c r="Y8870" s="245"/>
      <c r="Z8870" s="249"/>
      <c r="AA8870" s="245"/>
      <c r="AB8870" s="250"/>
      <c r="AC8870" s="250"/>
      <c r="AD8870" s="250"/>
      <c r="AE8870" s="250"/>
      <c r="AF8870" s="250"/>
      <c r="AG8870" s="250"/>
      <c r="AH8870" s="250"/>
      <c r="AI8870" s="245"/>
      <c r="AJ8870" s="273"/>
      <c r="AK8870" s="245"/>
      <c r="AL8870" s="245"/>
      <c r="AM8870" s="245"/>
      <c r="AN8870" s="245"/>
      <c r="AO8870" s="245"/>
      <c r="AP8870" s="245"/>
      <c r="AQ8870" s="245"/>
      <c r="AR8870" s="245"/>
      <c r="AS8870" s="245"/>
      <c r="AT8870" s="245"/>
      <c r="AU8870" s="245"/>
      <c r="AV8870" s="245"/>
      <c r="AW8870" s="245"/>
      <c r="AX8870" s="245"/>
      <c r="AY8870" s="245"/>
      <c r="AZ8870" s="245"/>
    </row>
    <row r="8871" ht="15.0" customHeight="1">
      <c r="A8871" s="229"/>
      <c r="B8871" s="266" t="s">
        <v>8467</v>
      </c>
      <c r="C8871" s="241"/>
      <c r="D8871" s="279"/>
      <c r="E8871" s="241"/>
      <c r="F8871" s="280" t="s">
        <v>8371</v>
      </c>
      <c r="G8871" s="33"/>
      <c r="H8871" s="222"/>
      <c r="I8871" s="259" t="s">
        <v>8372</v>
      </c>
      <c r="J8871" s="222"/>
      <c r="K8871" s="3"/>
      <c r="L8871" s="3"/>
      <c r="M8871" s="3"/>
      <c r="N8871" s="228"/>
      <c r="O8871" s="229"/>
      <c r="P8871" s="230"/>
      <c r="Q8871" s="230"/>
      <c r="R8871" s="230"/>
      <c r="S8871" s="231"/>
      <c r="T8871" s="231"/>
      <c r="U8871" s="229"/>
      <c r="V8871" s="232"/>
      <c r="W8871" s="229"/>
      <c r="X8871" s="229"/>
      <c r="Y8871" s="229"/>
      <c r="Z8871" s="233"/>
      <c r="AA8871" s="229"/>
      <c r="AB8871" s="234"/>
      <c r="AC8871" s="234"/>
      <c r="AD8871" s="234"/>
      <c r="AE8871" s="234"/>
      <c r="AF8871" s="234"/>
      <c r="AG8871" s="234"/>
      <c r="AH8871" s="234"/>
      <c r="AI8871" s="229"/>
      <c r="AJ8871" s="273"/>
      <c r="AK8871" s="229"/>
      <c r="AL8871" s="229"/>
      <c r="AM8871" s="229"/>
      <c r="AN8871" s="229"/>
      <c r="AO8871" s="229"/>
      <c r="AP8871" s="229"/>
      <c r="AQ8871" s="229"/>
      <c r="AR8871" s="229"/>
      <c r="AS8871" s="229"/>
      <c r="AT8871" s="229"/>
      <c r="AU8871" s="229"/>
      <c r="AV8871" s="229"/>
      <c r="AW8871" s="229"/>
      <c r="AX8871" s="229"/>
      <c r="AY8871" s="229"/>
      <c r="AZ8871" s="229"/>
    </row>
    <row r="8872" ht="15.0" customHeight="1">
      <c r="A8872" s="229"/>
      <c r="B8872" s="266" t="s">
        <v>8468</v>
      </c>
      <c r="C8872" s="241"/>
      <c r="D8872" s="279"/>
      <c r="E8872" s="241"/>
      <c r="F8872" s="280" t="s">
        <v>8371</v>
      </c>
      <c r="G8872" s="33"/>
      <c r="H8872" s="222"/>
      <c r="I8872" s="259" t="s">
        <v>8372</v>
      </c>
      <c r="J8872" s="222"/>
      <c r="K8872" s="3"/>
      <c r="L8872" s="3"/>
      <c r="M8872" s="3"/>
      <c r="N8872" s="228"/>
      <c r="O8872" s="229"/>
      <c r="P8872" s="230"/>
      <c r="Q8872" s="230"/>
      <c r="R8872" s="230"/>
      <c r="S8872" s="231"/>
      <c r="T8872" s="231"/>
      <c r="U8872" s="229"/>
      <c r="V8872" s="232"/>
      <c r="W8872" s="229"/>
      <c r="X8872" s="229"/>
      <c r="Y8872" s="229"/>
      <c r="Z8872" s="233"/>
      <c r="AA8872" s="229"/>
      <c r="AB8872" s="234"/>
      <c r="AC8872" s="234"/>
      <c r="AD8872" s="234"/>
      <c r="AE8872" s="234"/>
      <c r="AF8872" s="234"/>
      <c r="AG8872" s="234"/>
      <c r="AH8872" s="234"/>
      <c r="AI8872" s="229"/>
      <c r="AJ8872" s="273"/>
      <c r="AK8872" s="229"/>
      <c r="AL8872" s="229"/>
      <c r="AM8872" s="229"/>
      <c r="AN8872" s="229"/>
      <c r="AO8872" s="229"/>
      <c r="AP8872" s="229"/>
      <c r="AQ8872" s="229"/>
      <c r="AR8872" s="229"/>
      <c r="AS8872" s="229"/>
      <c r="AT8872" s="229"/>
      <c r="AU8872" s="229"/>
      <c r="AV8872" s="229"/>
      <c r="AW8872" s="229"/>
      <c r="AX8872" s="229"/>
      <c r="AY8872" s="229"/>
      <c r="AZ8872" s="229"/>
    </row>
    <row r="8873" ht="24.75" customHeight="1">
      <c r="A8873" s="245"/>
      <c r="B8873" s="225" t="s">
        <v>8753</v>
      </c>
      <c r="C8873" s="3"/>
      <c r="D8873" s="222"/>
      <c r="E8873" s="245"/>
      <c r="F8873" s="3"/>
      <c r="G8873" s="222"/>
      <c r="H8873" s="222"/>
      <c r="I8873" s="3"/>
      <c r="J8873" s="222"/>
      <c r="K8873" s="173"/>
      <c r="L8873" s="222"/>
      <c r="M8873" s="222"/>
      <c r="N8873" s="244"/>
      <c r="O8873" s="245"/>
      <c r="P8873" s="246"/>
      <c r="Q8873" s="246"/>
      <c r="R8873" s="246"/>
      <c r="S8873" s="247"/>
      <c r="T8873" s="247"/>
      <c r="U8873" s="245"/>
      <c r="V8873" s="248"/>
      <c r="W8873" s="245"/>
      <c r="X8873" s="245"/>
      <c r="Y8873" s="245"/>
      <c r="Z8873" s="249"/>
      <c r="AA8873" s="245"/>
      <c r="AB8873" s="250"/>
      <c r="AC8873" s="250"/>
      <c r="AD8873" s="250"/>
      <c r="AE8873" s="250"/>
      <c r="AF8873" s="250"/>
      <c r="AG8873" s="250"/>
      <c r="AH8873" s="250"/>
      <c r="AI8873" s="245"/>
      <c r="AJ8873" s="273"/>
      <c r="AK8873" s="245"/>
      <c r="AL8873" s="33"/>
      <c r="AM8873" s="33"/>
      <c r="AN8873" s="33"/>
      <c r="AO8873" s="245"/>
      <c r="AP8873" s="245"/>
      <c r="AQ8873" s="245"/>
      <c r="AR8873" s="245"/>
      <c r="AS8873" s="245"/>
      <c r="AT8873" s="245"/>
      <c r="AU8873" s="245"/>
      <c r="AV8873" s="245"/>
      <c r="AW8873" s="245"/>
      <c r="AX8873" s="245"/>
      <c r="AY8873" s="245"/>
      <c r="AZ8873" s="245"/>
    </row>
    <row r="8874" ht="15.0" customHeight="1">
      <c r="A8874" s="245"/>
      <c r="B8874" s="256" t="s">
        <v>8754</v>
      </c>
      <c r="C8874" s="257"/>
      <c r="D8874" s="257"/>
      <c r="E8874" s="257"/>
      <c r="F8874" s="276"/>
      <c r="G8874" s="33"/>
      <c r="H8874" s="222"/>
      <c r="I8874" s="259" t="s">
        <v>8337</v>
      </c>
      <c r="J8874" s="222"/>
      <c r="K8874" s="3"/>
      <c r="L8874" s="222"/>
      <c r="M8874" s="222"/>
      <c r="N8874" s="244"/>
      <c r="O8874" s="245"/>
      <c r="P8874" s="246"/>
      <c r="Q8874" s="246"/>
      <c r="R8874" s="246"/>
      <c r="S8874" s="247"/>
      <c r="T8874" s="247"/>
      <c r="U8874" s="245"/>
      <c r="V8874" s="248"/>
      <c r="W8874" s="245"/>
      <c r="X8874" s="245"/>
      <c r="Y8874" s="245"/>
      <c r="Z8874" s="249"/>
      <c r="AA8874" s="245"/>
      <c r="AB8874" s="250"/>
      <c r="AC8874" s="250"/>
      <c r="AD8874" s="250"/>
      <c r="AE8874" s="250"/>
      <c r="AF8874" s="250"/>
      <c r="AG8874" s="250"/>
      <c r="AH8874" s="250"/>
      <c r="AI8874" s="245"/>
      <c r="AJ8874" s="273"/>
      <c r="AK8874" s="245"/>
      <c r="AL8874" s="245"/>
      <c r="AM8874" s="245"/>
      <c r="AN8874" s="245"/>
      <c r="AO8874" s="245"/>
      <c r="AP8874" s="245"/>
      <c r="AQ8874" s="245"/>
      <c r="AR8874" s="245"/>
      <c r="AS8874" s="245"/>
      <c r="AT8874" s="245"/>
      <c r="AU8874" s="245"/>
      <c r="AV8874" s="245"/>
      <c r="AW8874" s="245"/>
      <c r="AX8874" s="245"/>
      <c r="AY8874" s="245"/>
      <c r="AZ8874" s="245"/>
    </row>
    <row r="8875" ht="15.0" customHeight="1">
      <c r="A8875" s="245"/>
      <c r="B8875" s="277" t="s">
        <v>8755</v>
      </c>
      <c r="C8875" s="269"/>
      <c r="D8875" s="269"/>
      <c r="E8875" s="269"/>
      <c r="F8875" s="278"/>
      <c r="G8875" s="33"/>
      <c r="H8875" s="222"/>
      <c r="I8875" s="259" t="s">
        <v>8337</v>
      </c>
      <c r="J8875" s="222"/>
      <c r="K8875" s="3"/>
      <c r="L8875" s="222"/>
      <c r="M8875" s="222"/>
      <c r="N8875" s="244"/>
      <c r="O8875" s="245"/>
      <c r="P8875" s="246"/>
      <c r="Q8875" s="246"/>
      <c r="R8875" s="246"/>
      <c r="S8875" s="247"/>
      <c r="T8875" s="247"/>
      <c r="U8875" s="245"/>
      <c r="V8875" s="248"/>
      <c r="W8875" s="245"/>
      <c r="X8875" s="245"/>
      <c r="Y8875" s="245"/>
      <c r="Z8875" s="249"/>
      <c r="AA8875" s="245"/>
      <c r="AB8875" s="250"/>
      <c r="AC8875" s="250"/>
      <c r="AD8875" s="250"/>
      <c r="AE8875" s="250"/>
      <c r="AF8875" s="250"/>
      <c r="AG8875" s="250"/>
      <c r="AH8875" s="250"/>
      <c r="AI8875" s="245"/>
      <c r="AJ8875" s="273"/>
      <c r="AK8875" s="245"/>
      <c r="AL8875" s="245"/>
      <c r="AM8875" s="245"/>
      <c r="AN8875" s="245"/>
      <c r="AO8875" s="245"/>
      <c r="AP8875" s="245"/>
      <c r="AQ8875" s="245"/>
      <c r="AR8875" s="245"/>
      <c r="AS8875" s="245"/>
      <c r="AT8875" s="245"/>
      <c r="AU8875" s="245"/>
      <c r="AV8875" s="245"/>
      <c r="AW8875" s="245"/>
      <c r="AX8875" s="245"/>
      <c r="AY8875" s="245"/>
      <c r="AZ8875" s="245"/>
    </row>
    <row r="8876" ht="24.75" customHeight="1">
      <c r="A8876" s="245"/>
      <c r="B8876" s="225" t="s">
        <v>8756</v>
      </c>
      <c r="C8876" s="3"/>
      <c r="D8876" s="222"/>
      <c r="E8876" s="245"/>
      <c r="F8876" s="3"/>
      <c r="G8876" s="222"/>
      <c r="H8876" s="222"/>
      <c r="I8876" s="3"/>
      <c r="J8876" s="222"/>
      <c r="K8876" s="173"/>
      <c r="L8876" s="222"/>
      <c r="M8876" s="222"/>
      <c r="N8876" s="244"/>
      <c r="O8876" s="245"/>
      <c r="P8876" s="246"/>
      <c r="Q8876" s="246"/>
      <c r="R8876" s="246"/>
      <c r="S8876" s="247"/>
      <c r="T8876" s="247"/>
      <c r="U8876" s="245"/>
      <c r="V8876" s="248"/>
      <c r="W8876" s="245"/>
      <c r="X8876" s="245"/>
      <c r="Y8876" s="245"/>
      <c r="Z8876" s="249"/>
      <c r="AA8876" s="245"/>
      <c r="AB8876" s="250"/>
      <c r="AC8876" s="250"/>
      <c r="AD8876" s="250"/>
      <c r="AE8876" s="250"/>
      <c r="AF8876" s="250"/>
      <c r="AG8876" s="250"/>
      <c r="AH8876" s="250"/>
      <c r="AI8876" s="245"/>
      <c r="AJ8876" s="273"/>
      <c r="AK8876" s="245"/>
      <c r="AL8876" s="33"/>
      <c r="AM8876" s="33"/>
      <c r="AN8876" s="33"/>
      <c r="AO8876" s="245"/>
      <c r="AP8876" s="245"/>
      <c r="AQ8876" s="245"/>
      <c r="AR8876" s="245"/>
      <c r="AS8876" s="245"/>
      <c r="AT8876" s="245"/>
      <c r="AU8876" s="245"/>
      <c r="AV8876" s="245"/>
      <c r="AW8876" s="245"/>
      <c r="AX8876" s="245"/>
      <c r="AY8876" s="245"/>
      <c r="AZ8876" s="245"/>
    </row>
    <row r="8877" ht="15.0" customHeight="1">
      <c r="A8877" s="245"/>
      <c r="B8877" s="266" t="s">
        <v>8754</v>
      </c>
      <c r="C8877" s="257"/>
      <c r="D8877" s="257"/>
      <c r="E8877" s="257"/>
      <c r="F8877" s="280" t="s">
        <v>8371</v>
      </c>
      <c r="G8877" s="33"/>
      <c r="H8877" s="222"/>
      <c r="I8877" s="259" t="s">
        <v>8372</v>
      </c>
      <c r="J8877" s="222"/>
      <c r="K8877" s="3"/>
      <c r="L8877" s="222"/>
      <c r="M8877" s="222"/>
      <c r="N8877" s="244"/>
      <c r="O8877" s="245"/>
      <c r="P8877" s="246"/>
      <c r="Q8877" s="246"/>
      <c r="R8877" s="246"/>
      <c r="S8877" s="247"/>
      <c r="T8877" s="247"/>
      <c r="U8877" s="245"/>
      <c r="V8877" s="248"/>
      <c r="W8877" s="245"/>
      <c r="X8877" s="245"/>
      <c r="Y8877" s="245"/>
      <c r="Z8877" s="249"/>
      <c r="AA8877" s="245"/>
      <c r="AB8877" s="250"/>
      <c r="AC8877" s="250"/>
      <c r="AD8877" s="250"/>
      <c r="AE8877" s="250"/>
      <c r="AF8877" s="250"/>
      <c r="AG8877" s="250"/>
      <c r="AH8877" s="250"/>
      <c r="AI8877" s="245"/>
      <c r="AJ8877" s="273"/>
      <c r="AK8877" s="245"/>
      <c r="AL8877" s="245"/>
      <c r="AM8877" s="245"/>
      <c r="AN8877" s="245"/>
      <c r="AO8877" s="245"/>
      <c r="AP8877" s="245"/>
      <c r="AQ8877" s="245"/>
      <c r="AR8877" s="245"/>
      <c r="AS8877" s="245"/>
      <c r="AT8877" s="245"/>
      <c r="AU8877" s="245"/>
      <c r="AV8877" s="245"/>
      <c r="AW8877" s="245"/>
      <c r="AX8877" s="245"/>
      <c r="AY8877" s="245"/>
      <c r="AZ8877" s="245"/>
    </row>
    <row r="8878" ht="15.0" customHeight="1">
      <c r="A8878" s="245"/>
      <c r="B8878" s="266" t="s">
        <v>8755</v>
      </c>
      <c r="C8878" s="269"/>
      <c r="D8878" s="269"/>
      <c r="E8878" s="269"/>
      <c r="F8878" s="280" t="s">
        <v>8371</v>
      </c>
      <c r="G8878" s="33"/>
      <c r="H8878" s="222"/>
      <c r="I8878" s="259" t="s">
        <v>8372</v>
      </c>
      <c r="J8878" s="222"/>
      <c r="K8878" s="3"/>
      <c r="L8878" s="222"/>
      <c r="M8878" s="222"/>
      <c r="N8878" s="244"/>
      <c r="O8878" s="245"/>
      <c r="P8878" s="246"/>
      <c r="Q8878" s="246"/>
      <c r="R8878" s="246"/>
      <c r="S8878" s="247"/>
      <c r="T8878" s="247"/>
      <c r="U8878" s="245"/>
      <c r="V8878" s="248"/>
      <c r="W8878" s="245"/>
      <c r="X8878" s="245"/>
      <c r="Y8878" s="245"/>
      <c r="Z8878" s="249"/>
      <c r="AA8878" s="245"/>
      <c r="AB8878" s="250"/>
      <c r="AC8878" s="250"/>
      <c r="AD8878" s="250"/>
      <c r="AE8878" s="250"/>
      <c r="AF8878" s="250"/>
      <c r="AG8878" s="250"/>
      <c r="AH8878" s="250"/>
      <c r="AI8878" s="245"/>
      <c r="AJ8878" s="273"/>
      <c r="AK8878" s="245"/>
      <c r="AL8878" s="245"/>
      <c r="AM8878" s="245"/>
      <c r="AN8878" s="245"/>
      <c r="AO8878" s="245"/>
      <c r="AP8878" s="245"/>
      <c r="AQ8878" s="245"/>
      <c r="AR8878" s="245"/>
      <c r="AS8878" s="245"/>
      <c r="AT8878" s="245"/>
      <c r="AU8878" s="245"/>
      <c r="AV8878" s="245"/>
      <c r="AW8878" s="245"/>
      <c r="AX8878" s="245"/>
      <c r="AY8878" s="245"/>
      <c r="AZ8878" s="245"/>
    </row>
    <row r="8879" ht="24.75" customHeight="1">
      <c r="A8879" s="245"/>
      <c r="B8879" s="225" t="s">
        <v>8757</v>
      </c>
      <c r="C8879" s="3"/>
      <c r="D8879" s="222"/>
      <c r="E8879" s="245"/>
      <c r="F8879" s="289"/>
      <c r="G8879" s="222"/>
      <c r="H8879" s="222"/>
      <c r="I8879" s="3"/>
      <c r="J8879" s="222"/>
      <c r="K8879" s="173"/>
      <c r="L8879" s="222"/>
      <c r="M8879" s="222"/>
      <c r="N8879" s="244"/>
      <c r="O8879" s="245"/>
      <c r="P8879" s="246"/>
      <c r="Q8879" s="246"/>
      <c r="R8879" s="246"/>
      <c r="S8879" s="247"/>
      <c r="T8879" s="247"/>
      <c r="U8879" s="245"/>
      <c r="V8879" s="248"/>
      <c r="W8879" s="245"/>
      <c r="X8879" s="245"/>
      <c r="Y8879" s="245"/>
      <c r="Z8879" s="249"/>
      <c r="AA8879" s="245"/>
      <c r="AB8879" s="250"/>
      <c r="AC8879" s="250"/>
      <c r="AD8879" s="250"/>
      <c r="AE8879" s="250"/>
      <c r="AF8879" s="250"/>
      <c r="AG8879" s="250"/>
      <c r="AH8879" s="250"/>
      <c r="AI8879" s="245"/>
      <c r="AJ8879" s="273"/>
      <c r="AK8879" s="245"/>
      <c r="AL8879" s="245"/>
      <c r="AM8879" s="245"/>
      <c r="AN8879" s="245"/>
      <c r="AO8879" s="245"/>
      <c r="AP8879" s="245"/>
      <c r="AQ8879" s="245"/>
      <c r="AR8879" s="245"/>
      <c r="AS8879" s="245"/>
      <c r="AT8879" s="245"/>
      <c r="AU8879" s="245"/>
      <c r="AV8879" s="245"/>
      <c r="AW8879" s="245"/>
      <c r="AX8879" s="245"/>
      <c r="AY8879" s="245"/>
      <c r="AZ8879" s="245"/>
    </row>
    <row r="8880" ht="15.0" customHeight="1">
      <c r="A8880" s="245"/>
      <c r="B8880" s="253" t="s">
        <v>8758</v>
      </c>
      <c r="C8880" s="241"/>
      <c r="D8880" s="241"/>
      <c r="E8880" s="241"/>
      <c r="F8880" s="242"/>
      <c r="G8880" s="33"/>
      <c r="H8880" s="222"/>
      <c r="I8880" s="259" t="s">
        <v>8337</v>
      </c>
      <c r="J8880" s="222"/>
      <c r="K8880" s="3"/>
      <c r="L8880" s="222"/>
      <c r="M8880" s="222"/>
      <c r="N8880" s="244"/>
      <c r="O8880" s="245"/>
      <c r="P8880" s="246"/>
      <c r="Q8880" s="246"/>
      <c r="R8880" s="246"/>
      <c r="S8880" s="247"/>
      <c r="T8880" s="247"/>
      <c r="U8880" s="245"/>
      <c r="V8880" s="248"/>
      <c r="W8880" s="245"/>
      <c r="X8880" s="245"/>
      <c r="Y8880" s="245"/>
      <c r="Z8880" s="249"/>
      <c r="AA8880" s="245"/>
      <c r="AB8880" s="250"/>
      <c r="AC8880" s="250"/>
      <c r="AD8880" s="250"/>
      <c r="AE8880" s="250"/>
      <c r="AF8880" s="250"/>
      <c r="AG8880" s="250"/>
      <c r="AH8880" s="250"/>
      <c r="AI8880" s="245"/>
      <c r="AJ8880" s="273"/>
      <c r="AK8880" s="245"/>
      <c r="AL8880" s="245"/>
      <c r="AM8880" s="245"/>
      <c r="AN8880" s="245"/>
      <c r="AO8880" s="245"/>
      <c r="AP8880" s="245"/>
      <c r="AQ8880" s="245"/>
      <c r="AR8880" s="245"/>
      <c r="AS8880" s="245"/>
      <c r="AT8880" s="245"/>
      <c r="AU8880" s="245"/>
      <c r="AV8880" s="245"/>
      <c r="AW8880" s="245"/>
      <c r="AX8880" s="245"/>
      <c r="AY8880" s="245"/>
      <c r="AZ8880" s="245"/>
    </row>
    <row r="8881" ht="24.75" customHeight="1">
      <c r="A8881" s="245"/>
      <c r="B8881" s="225" t="s">
        <v>8759</v>
      </c>
      <c r="C8881" s="3"/>
      <c r="D8881" s="222"/>
      <c r="E8881" s="245"/>
      <c r="F8881" s="3"/>
      <c r="G8881" s="222"/>
      <c r="H8881" s="222"/>
      <c r="I8881" s="3"/>
      <c r="J8881" s="222"/>
      <c r="K8881" s="173"/>
      <c r="L8881" s="222"/>
      <c r="M8881" s="222"/>
      <c r="N8881" s="244"/>
      <c r="O8881" s="245"/>
      <c r="P8881" s="246"/>
      <c r="Q8881" s="246"/>
      <c r="R8881" s="246"/>
      <c r="S8881" s="247"/>
      <c r="T8881" s="247"/>
      <c r="U8881" s="245"/>
      <c r="V8881" s="248"/>
      <c r="W8881" s="245"/>
      <c r="X8881" s="245"/>
      <c r="Y8881" s="245"/>
      <c r="Z8881" s="249"/>
      <c r="AA8881" s="245"/>
      <c r="AB8881" s="250"/>
      <c r="AC8881" s="250"/>
      <c r="AD8881" s="250"/>
      <c r="AE8881" s="250"/>
      <c r="AF8881" s="250"/>
      <c r="AG8881" s="250"/>
      <c r="AH8881" s="250"/>
      <c r="AI8881" s="245"/>
      <c r="AJ8881" s="273"/>
      <c r="AK8881" s="245"/>
      <c r="AL8881" s="245"/>
      <c r="AM8881" s="245"/>
      <c r="AN8881" s="245"/>
      <c r="AO8881" s="245"/>
      <c r="AP8881" s="245"/>
      <c r="AQ8881" s="245"/>
      <c r="AR8881" s="245"/>
      <c r="AS8881" s="245"/>
      <c r="AT8881" s="245"/>
      <c r="AU8881" s="245"/>
      <c r="AV8881" s="245"/>
      <c r="AW8881" s="245"/>
      <c r="AX8881" s="245"/>
      <c r="AY8881" s="245"/>
      <c r="AZ8881" s="245"/>
    </row>
    <row r="8882" ht="15.0" customHeight="1">
      <c r="A8882" s="245"/>
      <c r="B8882" s="272" t="s">
        <v>8760</v>
      </c>
      <c r="C8882" s="257"/>
      <c r="D8882" s="257"/>
      <c r="E8882" s="257"/>
      <c r="F8882" s="259" t="s">
        <v>8336</v>
      </c>
      <c r="G8882" s="33"/>
      <c r="H8882" s="222"/>
      <c r="I8882" s="259" t="s">
        <v>8337</v>
      </c>
      <c r="J8882" s="222"/>
      <c r="K8882" s="3"/>
      <c r="L8882" s="222"/>
      <c r="M8882" s="222"/>
      <c r="N8882" s="244"/>
      <c r="O8882" s="245"/>
      <c r="P8882" s="246"/>
      <c r="Q8882" s="246"/>
      <c r="R8882" s="246"/>
      <c r="S8882" s="247"/>
      <c r="T8882" s="247"/>
      <c r="U8882" s="245"/>
      <c r="V8882" s="248"/>
      <c r="W8882" s="245"/>
      <c r="X8882" s="245"/>
      <c r="Y8882" s="245"/>
      <c r="Z8882" s="249"/>
      <c r="AA8882" s="245"/>
      <c r="AB8882" s="250"/>
      <c r="AC8882" s="250"/>
      <c r="AD8882" s="250"/>
      <c r="AE8882" s="250"/>
      <c r="AF8882" s="250"/>
      <c r="AG8882" s="250"/>
      <c r="AH8882" s="250"/>
      <c r="AI8882" s="245"/>
      <c r="AJ8882" s="273"/>
      <c r="AK8882" s="245"/>
      <c r="AL8882" s="245"/>
      <c r="AM8882" s="245"/>
      <c r="AN8882" s="245"/>
      <c r="AO8882" s="245"/>
      <c r="AP8882" s="245"/>
      <c r="AQ8882" s="245"/>
      <c r="AR8882" s="245"/>
      <c r="AS8882" s="245"/>
      <c r="AT8882" s="245"/>
      <c r="AU8882" s="245"/>
      <c r="AV8882" s="245"/>
      <c r="AW8882" s="245"/>
      <c r="AX8882" s="245"/>
      <c r="AY8882" s="245"/>
      <c r="AZ8882" s="245"/>
    </row>
    <row r="8883" ht="15.0" customHeight="1">
      <c r="A8883" s="245"/>
      <c r="B8883" s="262" t="s">
        <v>8761</v>
      </c>
      <c r="C8883" s="33"/>
      <c r="D8883" s="33"/>
      <c r="E8883" s="33"/>
      <c r="F8883" s="259" t="s">
        <v>8336</v>
      </c>
      <c r="G8883" s="33"/>
      <c r="H8883" s="222"/>
      <c r="I8883" s="259" t="s">
        <v>8337</v>
      </c>
      <c r="J8883" s="222"/>
      <c r="K8883" s="3"/>
      <c r="L8883" s="222"/>
      <c r="M8883" s="222"/>
      <c r="N8883" s="244"/>
      <c r="O8883" s="245"/>
      <c r="P8883" s="246"/>
      <c r="Q8883" s="246"/>
      <c r="R8883" s="246"/>
      <c r="S8883" s="247"/>
      <c r="T8883" s="247"/>
      <c r="U8883" s="245"/>
      <c r="V8883" s="248"/>
      <c r="W8883" s="245"/>
      <c r="X8883" s="245"/>
      <c r="Y8883" s="245"/>
      <c r="Z8883" s="249"/>
      <c r="AA8883" s="245"/>
      <c r="AB8883" s="250"/>
      <c r="AC8883" s="250"/>
      <c r="AD8883" s="250"/>
      <c r="AE8883" s="250"/>
      <c r="AF8883" s="250"/>
      <c r="AG8883" s="250"/>
      <c r="AH8883" s="250"/>
      <c r="AI8883" s="245"/>
      <c r="AJ8883" s="273"/>
      <c r="AK8883" s="245"/>
      <c r="AL8883" s="245"/>
      <c r="AM8883" s="245"/>
      <c r="AN8883" s="245"/>
      <c r="AO8883" s="245"/>
      <c r="AP8883" s="245"/>
      <c r="AQ8883" s="245"/>
      <c r="AR8883" s="245"/>
      <c r="AS8883" s="245"/>
      <c r="AT8883" s="245"/>
      <c r="AU8883" s="245"/>
      <c r="AV8883" s="245"/>
      <c r="AW8883" s="245"/>
      <c r="AX8883" s="245"/>
      <c r="AY8883" s="245"/>
      <c r="AZ8883" s="245"/>
    </row>
    <row r="8884" ht="15.0" customHeight="1">
      <c r="A8884" s="245"/>
      <c r="B8884" s="266" t="s">
        <v>8762</v>
      </c>
      <c r="C8884" s="269"/>
      <c r="D8884" s="269"/>
      <c r="E8884" s="269"/>
      <c r="F8884" s="259" t="s">
        <v>8336</v>
      </c>
      <c r="G8884" s="33"/>
      <c r="H8884" s="222"/>
      <c r="I8884" s="259" t="s">
        <v>8337</v>
      </c>
      <c r="J8884" s="222"/>
      <c r="K8884" s="3"/>
      <c r="L8884" s="222"/>
      <c r="M8884" s="222"/>
      <c r="N8884" s="244"/>
      <c r="O8884" s="245"/>
      <c r="P8884" s="246"/>
      <c r="Q8884" s="246"/>
      <c r="R8884" s="246"/>
      <c r="S8884" s="247"/>
      <c r="T8884" s="247"/>
      <c r="U8884" s="245"/>
      <c r="V8884" s="248"/>
      <c r="W8884" s="245"/>
      <c r="X8884" s="245"/>
      <c r="Y8884" s="245"/>
      <c r="Z8884" s="249"/>
      <c r="AA8884" s="245"/>
      <c r="AB8884" s="250"/>
      <c r="AC8884" s="250"/>
      <c r="AD8884" s="250"/>
      <c r="AE8884" s="250"/>
      <c r="AF8884" s="250"/>
      <c r="AG8884" s="250"/>
      <c r="AH8884" s="250"/>
      <c r="AI8884" s="245"/>
      <c r="AJ8884" s="273"/>
      <c r="AK8884" s="245"/>
      <c r="AL8884" s="245"/>
      <c r="AM8884" s="245"/>
      <c r="AN8884" s="245"/>
      <c r="AO8884" s="245"/>
      <c r="AP8884" s="245"/>
      <c r="AQ8884" s="245"/>
      <c r="AR8884" s="245"/>
      <c r="AS8884" s="245"/>
      <c r="AT8884" s="245"/>
      <c r="AU8884" s="245"/>
      <c r="AV8884" s="245"/>
      <c r="AW8884" s="245"/>
      <c r="AX8884" s="245"/>
      <c r="AY8884" s="245"/>
      <c r="AZ8884" s="245"/>
    </row>
    <row r="8885" ht="24.75" customHeight="1">
      <c r="A8885" s="245"/>
      <c r="B8885" s="225" t="s">
        <v>8763</v>
      </c>
      <c r="C8885" s="3"/>
      <c r="D8885" s="222"/>
      <c r="E8885" s="245"/>
      <c r="F8885" s="289"/>
      <c r="G8885" s="222"/>
      <c r="H8885" s="222"/>
      <c r="I8885" s="3"/>
      <c r="J8885" s="222"/>
      <c r="K8885" s="173"/>
      <c r="L8885" s="222"/>
      <c r="M8885" s="222"/>
      <c r="N8885" s="244"/>
      <c r="O8885" s="245"/>
      <c r="P8885" s="246"/>
      <c r="Q8885" s="246"/>
      <c r="R8885" s="246"/>
      <c r="S8885" s="247"/>
      <c r="T8885" s="247"/>
      <c r="U8885" s="245"/>
      <c r="V8885" s="248"/>
      <c r="W8885" s="245"/>
      <c r="X8885" s="245"/>
      <c r="Y8885" s="245"/>
      <c r="Z8885" s="249"/>
      <c r="AA8885" s="245"/>
      <c r="AB8885" s="250"/>
      <c r="AC8885" s="250"/>
      <c r="AD8885" s="250"/>
      <c r="AE8885" s="250"/>
      <c r="AF8885" s="250"/>
      <c r="AG8885" s="250"/>
      <c r="AH8885" s="250"/>
      <c r="AI8885" s="245"/>
      <c r="AJ8885" s="273"/>
      <c r="AK8885" s="245"/>
      <c r="AL8885" s="245"/>
      <c r="AM8885" s="245"/>
      <c r="AN8885" s="245"/>
      <c r="AO8885" s="245"/>
      <c r="AP8885" s="245"/>
      <c r="AQ8885" s="245"/>
      <c r="AR8885" s="245"/>
      <c r="AS8885" s="245"/>
      <c r="AT8885" s="245"/>
      <c r="AU8885" s="245"/>
      <c r="AV8885" s="245"/>
      <c r="AW8885" s="245"/>
      <c r="AX8885" s="245"/>
      <c r="AY8885" s="245"/>
      <c r="AZ8885" s="245"/>
    </row>
    <row r="8886" ht="15.0" customHeight="1">
      <c r="A8886" s="245"/>
      <c r="B8886" s="272" t="s">
        <v>8764</v>
      </c>
      <c r="C8886" s="241"/>
      <c r="D8886" s="241"/>
      <c r="E8886" s="241"/>
      <c r="F8886" s="280" t="s">
        <v>8371</v>
      </c>
      <c r="G8886" s="33"/>
      <c r="H8886" s="222"/>
      <c r="I8886" s="259" t="s">
        <v>8372</v>
      </c>
      <c r="J8886" s="222"/>
      <c r="K8886" s="3"/>
      <c r="L8886" s="222"/>
      <c r="M8886" s="222"/>
      <c r="N8886" s="244"/>
      <c r="O8886" s="245"/>
      <c r="P8886" s="246"/>
      <c r="Q8886" s="246"/>
      <c r="R8886" s="246"/>
      <c r="S8886" s="247"/>
      <c r="T8886" s="247"/>
      <c r="U8886" s="245"/>
      <c r="V8886" s="248"/>
      <c r="W8886" s="245"/>
      <c r="X8886" s="245"/>
      <c r="Y8886" s="245"/>
      <c r="Z8886" s="249"/>
      <c r="AA8886" s="245"/>
      <c r="AB8886" s="250"/>
      <c r="AC8886" s="250"/>
      <c r="AD8886" s="250"/>
      <c r="AE8886" s="250"/>
      <c r="AF8886" s="250"/>
      <c r="AG8886" s="250"/>
      <c r="AH8886" s="250"/>
      <c r="AI8886" s="245"/>
      <c r="AJ8886" s="273"/>
      <c r="AK8886" s="245"/>
      <c r="AL8886" s="245"/>
      <c r="AM8886" s="245"/>
      <c r="AN8886" s="245"/>
      <c r="AO8886" s="245"/>
      <c r="AP8886" s="245"/>
      <c r="AQ8886" s="245"/>
      <c r="AR8886" s="245"/>
      <c r="AS8886" s="245"/>
      <c r="AT8886" s="245"/>
      <c r="AU8886" s="245"/>
      <c r="AV8886" s="245"/>
      <c r="AW8886" s="245"/>
      <c r="AX8886" s="245"/>
      <c r="AY8886" s="245"/>
      <c r="AZ8886" s="245"/>
    </row>
    <row r="8887" ht="24.75" customHeight="1">
      <c r="A8887" s="245"/>
      <c r="B8887" s="225" t="s">
        <v>8765</v>
      </c>
      <c r="C8887" s="3"/>
      <c r="D8887" s="222"/>
      <c r="E8887" s="3"/>
      <c r="F8887" s="289"/>
      <c r="G8887" s="222"/>
      <c r="H8887" s="222"/>
      <c r="I8887" s="3"/>
      <c r="J8887" s="222"/>
      <c r="K8887" s="173"/>
      <c r="L8887" s="222"/>
      <c r="M8887" s="222"/>
      <c r="N8887" s="244"/>
      <c r="O8887" s="245"/>
      <c r="P8887" s="246"/>
      <c r="Q8887" s="246"/>
      <c r="R8887" s="246"/>
      <c r="S8887" s="247"/>
      <c r="T8887" s="247"/>
      <c r="U8887" s="245"/>
      <c r="V8887" s="248"/>
      <c r="W8887" s="245"/>
      <c r="X8887" s="245"/>
      <c r="Y8887" s="245"/>
      <c r="Z8887" s="249"/>
      <c r="AA8887" s="245"/>
      <c r="AB8887" s="250"/>
      <c r="AC8887" s="250"/>
      <c r="AD8887" s="250"/>
      <c r="AE8887" s="250"/>
      <c r="AF8887" s="250"/>
      <c r="AG8887" s="250"/>
      <c r="AH8887" s="250"/>
      <c r="AI8887" s="245"/>
      <c r="AJ8887" s="281" t="s">
        <v>8342</v>
      </c>
      <c r="AK8887" s="245"/>
      <c r="AL8887" s="245"/>
      <c r="AM8887" s="245"/>
      <c r="AN8887" s="245"/>
      <c r="AO8887" s="245"/>
      <c r="AP8887" s="245"/>
      <c r="AQ8887" s="245"/>
      <c r="AR8887" s="245"/>
      <c r="AS8887" s="245"/>
      <c r="AT8887" s="245"/>
      <c r="AU8887" s="245"/>
      <c r="AV8887" s="245"/>
      <c r="AW8887" s="245"/>
      <c r="AX8887" s="245"/>
      <c r="AY8887" s="245"/>
      <c r="AZ8887" s="245"/>
    </row>
    <row r="8888" ht="15.0" customHeight="1">
      <c r="A8888" s="245"/>
      <c r="B8888" s="256" t="s">
        <v>8766</v>
      </c>
      <c r="C8888" s="257"/>
      <c r="D8888" s="257"/>
      <c r="E8888" s="257"/>
      <c r="F8888" s="276"/>
      <c r="G8888" s="33"/>
      <c r="H8888" s="222"/>
      <c r="I8888" s="259" t="s">
        <v>8337</v>
      </c>
      <c r="J8888" s="222"/>
      <c r="K8888" s="3"/>
      <c r="L8888" s="222"/>
      <c r="M8888" s="222"/>
      <c r="N8888" s="244"/>
      <c r="O8888" s="245"/>
      <c r="P8888" s="246"/>
      <c r="Q8888" s="246"/>
      <c r="R8888" s="246"/>
      <c r="S8888" s="247"/>
      <c r="T8888" s="247"/>
      <c r="U8888" s="245"/>
      <c r="V8888" s="248"/>
      <c r="W8888" s="245"/>
      <c r="X8888" s="245"/>
      <c r="Y8888" s="245"/>
      <c r="Z8888" s="249"/>
      <c r="AA8888" s="245"/>
      <c r="AB8888" s="250"/>
      <c r="AC8888" s="250"/>
      <c r="AD8888" s="250"/>
      <c r="AE8888" s="250"/>
      <c r="AF8888" s="250"/>
      <c r="AG8888" s="250"/>
      <c r="AH8888" s="250"/>
      <c r="AI8888" s="245"/>
      <c r="AJ8888" s="273" t="s">
        <v>8767</v>
      </c>
      <c r="AK8888" s="245"/>
      <c r="AL8888" s="245"/>
      <c r="AM8888" s="245"/>
      <c r="AN8888" s="245"/>
      <c r="AO8888" s="245"/>
      <c r="AP8888" s="245"/>
      <c r="AQ8888" s="245"/>
      <c r="AR8888" s="245"/>
      <c r="AS8888" s="245"/>
      <c r="AT8888" s="245"/>
      <c r="AU8888" s="245"/>
      <c r="AV8888" s="245"/>
      <c r="AW8888" s="245"/>
      <c r="AX8888" s="245"/>
      <c r="AY8888" s="245"/>
      <c r="AZ8888" s="245"/>
    </row>
    <row r="8889" ht="15.0" customHeight="1">
      <c r="A8889" s="245"/>
      <c r="B8889" s="260" t="s">
        <v>8768</v>
      </c>
      <c r="C8889" s="33"/>
      <c r="D8889" s="33"/>
      <c r="E8889" s="33"/>
      <c r="F8889" s="287"/>
      <c r="G8889" s="33"/>
      <c r="H8889" s="222"/>
      <c r="I8889" s="259" t="s">
        <v>8337</v>
      </c>
      <c r="J8889" s="222"/>
      <c r="K8889" s="3"/>
      <c r="L8889" s="222"/>
      <c r="M8889" s="222"/>
      <c r="N8889" s="244"/>
      <c r="O8889" s="245"/>
      <c r="P8889" s="246"/>
      <c r="Q8889" s="246"/>
      <c r="R8889" s="246"/>
      <c r="S8889" s="247"/>
      <c r="T8889" s="247"/>
      <c r="U8889" s="245"/>
      <c r="V8889" s="248"/>
      <c r="W8889" s="245"/>
      <c r="X8889" s="245"/>
      <c r="Y8889" s="245"/>
      <c r="Z8889" s="249"/>
      <c r="AA8889" s="245"/>
      <c r="AB8889" s="250"/>
      <c r="AC8889" s="250"/>
      <c r="AD8889" s="250"/>
      <c r="AE8889" s="250"/>
      <c r="AF8889" s="250"/>
      <c r="AG8889" s="250"/>
      <c r="AH8889" s="250"/>
      <c r="AI8889" s="245"/>
      <c r="AJ8889" s="273" t="s">
        <v>8767</v>
      </c>
      <c r="AK8889" s="245"/>
      <c r="AL8889" s="245"/>
      <c r="AM8889" s="245"/>
      <c r="AN8889" s="245"/>
      <c r="AO8889" s="245"/>
      <c r="AP8889" s="245"/>
      <c r="AQ8889" s="245"/>
      <c r="AR8889" s="245"/>
      <c r="AS8889" s="245"/>
      <c r="AT8889" s="245"/>
      <c r="AU8889" s="245"/>
      <c r="AV8889" s="245"/>
      <c r="AW8889" s="245"/>
      <c r="AX8889" s="245"/>
      <c r="AY8889" s="245"/>
      <c r="AZ8889" s="245"/>
    </row>
    <row r="8890" ht="15.0" customHeight="1">
      <c r="A8890" s="245"/>
      <c r="B8890" s="260" t="s">
        <v>8769</v>
      </c>
      <c r="C8890" s="33"/>
      <c r="D8890" s="33"/>
      <c r="E8890" s="33"/>
      <c r="F8890" s="287"/>
      <c r="G8890" s="33"/>
      <c r="H8890" s="222"/>
      <c r="I8890" s="259" t="s">
        <v>8337</v>
      </c>
      <c r="J8890" s="222"/>
      <c r="K8890" s="3"/>
      <c r="L8890" s="222"/>
      <c r="M8890" s="222"/>
      <c r="N8890" s="244"/>
      <c r="O8890" s="245"/>
      <c r="P8890" s="246"/>
      <c r="Q8890" s="246"/>
      <c r="R8890" s="246"/>
      <c r="S8890" s="247"/>
      <c r="T8890" s="247"/>
      <c r="U8890" s="245"/>
      <c r="V8890" s="248"/>
      <c r="W8890" s="245"/>
      <c r="X8890" s="245"/>
      <c r="Y8890" s="245"/>
      <c r="Z8890" s="249"/>
      <c r="AA8890" s="245"/>
      <c r="AB8890" s="250"/>
      <c r="AC8890" s="250"/>
      <c r="AD8890" s="250"/>
      <c r="AE8890" s="250"/>
      <c r="AF8890" s="250"/>
      <c r="AG8890" s="250"/>
      <c r="AH8890" s="250"/>
      <c r="AI8890" s="245"/>
      <c r="AJ8890" s="273"/>
      <c r="AK8890" s="245"/>
      <c r="AL8890" s="245"/>
      <c r="AM8890" s="245"/>
      <c r="AN8890" s="245"/>
      <c r="AO8890" s="245"/>
      <c r="AP8890" s="245"/>
      <c r="AQ8890" s="245"/>
      <c r="AR8890" s="245"/>
      <c r="AS8890" s="245"/>
      <c r="AT8890" s="245"/>
      <c r="AU8890" s="245"/>
      <c r="AV8890" s="245"/>
      <c r="AW8890" s="245"/>
      <c r="AX8890" s="245"/>
      <c r="AY8890" s="245"/>
      <c r="AZ8890" s="245"/>
    </row>
    <row r="8891" ht="15.0" customHeight="1">
      <c r="A8891" s="245"/>
      <c r="B8891" s="260" t="s">
        <v>8770</v>
      </c>
      <c r="C8891" s="33"/>
      <c r="D8891" s="33"/>
      <c r="E8891" s="33"/>
      <c r="F8891" s="287"/>
      <c r="G8891" s="33"/>
      <c r="H8891" s="222"/>
      <c r="I8891" s="259" t="s">
        <v>8337</v>
      </c>
      <c r="J8891" s="222"/>
      <c r="K8891" s="3"/>
      <c r="L8891" s="222"/>
      <c r="M8891" s="222"/>
      <c r="N8891" s="244"/>
      <c r="O8891" s="245"/>
      <c r="P8891" s="246"/>
      <c r="Q8891" s="246"/>
      <c r="R8891" s="246"/>
      <c r="S8891" s="247"/>
      <c r="T8891" s="247"/>
      <c r="U8891" s="245"/>
      <c r="V8891" s="248"/>
      <c r="W8891" s="245"/>
      <c r="X8891" s="245"/>
      <c r="Y8891" s="245"/>
      <c r="Z8891" s="249"/>
      <c r="AA8891" s="245"/>
      <c r="AB8891" s="250"/>
      <c r="AC8891" s="250"/>
      <c r="AD8891" s="250"/>
      <c r="AE8891" s="250"/>
      <c r="AF8891" s="250"/>
      <c r="AG8891" s="250"/>
      <c r="AH8891" s="250"/>
      <c r="AI8891" s="245"/>
      <c r="AJ8891" s="273" t="s">
        <v>8771</v>
      </c>
      <c r="AK8891" s="245"/>
      <c r="AL8891" s="245"/>
      <c r="AM8891" s="245"/>
      <c r="AN8891" s="245"/>
      <c r="AO8891" s="245"/>
      <c r="AP8891" s="245"/>
      <c r="AQ8891" s="245"/>
      <c r="AR8891" s="245"/>
      <c r="AS8891" s="245"/>
      <c r="AT8891" s="245"/>
      <c r="AU8891" s="245"/>
      <c r="AV8891" s="245"/>
      <c r="AW8891" s="245"/>
      <c r="AX8891" s="245"/>
      <c r="AY8891" s="245"/>
      <c r="AZ8891" s="245"/>
    </row>
    <row r="8892" ht="15.0" customHeight="1">
      <c r="A8892" s="245"/>
      <c r="B8892" s="260" t="s">
        <v>8772</v>
      </c>
      <c r="C8892" s="33"/>
      <c r="D8892" s="33"/>
      <c r="E8892" s="33"/>
      <c r="F8892" s="287"/>
      <c r="G8892" s="33"/>
      <c r="H8892" s="222"/>
      <c r="I8892" s="259" t="s">
        <v>8337</v>
      </c>
      <c r="J8892" s="222"/>
      <c r="K8892" s="3"/>
      <c r="L8892" s="222"/>
      <c r="M8892" s="222"/>
      <c r="N8892" s="244"/>
      <c r="O8892" s="245"/>
      <c r="P8892" s="246"/>
      <c r="Q8892" s="246"/>
      <c r="R8892" s="246"/>
      <c r="S8892" s="247"/>
      <c r="T8892" s="247"/>
      <c r="U8892" s="245"/>
      <c r="V8892" s="248"/>
      <c r="W8892" s="245"/>
      <c r="X8892" s="245"/>
      <c r="Y8892" s="245"/>
      <c r="Z8892" s="249"/>
      <c r="AA8892" s="245"/>
      <c r="AB8892" s="250"/>
      <c r="AC8892" s="250"/>
      <c r="AD8892" s="250"/>
      <c r="AE8892" s="250"/>
      <c r="AF8892" s="250"/>
      <c r="AG8892" s="250"/>
      <c r="AH8892" s="250"/>
      <c r="AI8892" s="245"/>
      <c r="AJ8892" s="273"/>
      <c r="AK8892" s="245"/>
      <c r="AL8892" s="245"/>
      <c r="AM8892" s="245"/>
      <c r="AN8892" s="245"/>
      <c r="AO8892" s="245"/>
      <c r="AP8892" s="245"/>
      <c r="AQ8892" s="245"/>
      <c r="AR8892" s="245"/>
      <c r="AS8892" s="245"/>
      <c r="AT8892" s="245"/>
      <c r="AU8892" s="245"/>
      <c r="AV8892" s="245"/>
      <c r="AW8892" s="245"/>
      <c r="AX8892" s="245"/>
      <c r="AY8892" s="245"/>
      <c r="AZ8892" s="245"/>
    </row>
    <row r="8893" ht="15.0" customHeight="1">
      <c r="A8893" s="245"/>
      <c r="B8893" s="260" t="s">
        <v>8773</v>
      </c>
      <c r="C8893" s="33"/>
      <c r="D8893" s="33"/>
      <c r="E8893" s="33"/>
      <c r="F8893" s="287"/>
      <c r="G8893" s="33"/>
      <c r="H8893" s="222"/>
      <c r="I8893" s="259" t="s">
        <v>8337</v>
      </c>
      <c r="J8893" s="222"/>
      <c r="K8893" s="3"/>
      <c r="L8893" s="222"/>
      <c r="M8893" s="222"/>
      <c r="N8893" s="244"/>
      <c r="O8893" s="245"/>
      <c r="P8893" s="246"/>
      <c r="Q8893" s="246"/>
      <c r="R8893" s="246"/>
      <c r="S8893" s="247"/>
      <c r="T8893" s="247"/>
      <c r="U8893" s="245"/>
      <c r="V8893" s="248"/>
      <c r="W8893" s="245"/>
      <c r="X8893" s="245"/>
      <c r="Y8893" s="245"/>
      <c r="Z8893" s="249"/>
      <c r="AA8893" s="245"/>
      <c r="AB8893" s="250"/>
      <c r="AC8893" s="250"/>
      <c r="AD8893" s="250"/>
      <c r="AE8893" s="250"/>
      <c r="AF8893" s="250"/>
      <c r="AG8893" s="250"/>
      <c r="AH8893" s="250"/>
      <c r="AI8893" s="245"/>
      <c r="AJ8893" s="273" t="s">
        <v>8774</v>
      </c>
      <c r="AK8893" s="245"/>
      <c r="AL8893" s="245"/>
      <c r="AM8893" s="33"/>
      <c r="AN8893" s="33"/>
      <c r="AO8893" s="33"/>
      <c r="AP8893" s="33"/>
      <c r="AQ8893" s="245"/>
      <c r="AR8893" s="245"/>
      <c r="AS8893" s="245"/>
      <c r="AT8893" s="245"/>
      <c r="AU8893" s="245"/>
      <c r="AV8893" s="245"/>
      <c r="AW8893" s="245"/>
      <c r="AX8893" s="245"/>
      <c r="AY8893" s="245"/>
      <c r="AZ8893" s="245"/>
    </row>
    <row r="8894" ht="15.0" customHeight="1">
      <c r="A8894" s="245"/>
      <c r="B8894" s="260" t="s">
        <v>8775</v>
      </c>
      <c r="C8894" s="33"/>
      <c r="D8894" s="33"/>
      <c r="E8894" s="33"/>
      <c r="F8894" s="287"/>
      <c r="G8894" s="33"/>
      <c r="H8894" s="222"/>
      <c r="I8894" s="259" t="s">
        <v>8337</v>
      </c>
      <c r="J8894" s="222"/>
      <c r="K8894" s="3"/>
      <c r="L8894" s="222"/>
      <c r="M8894" s="222"/>
      <c r="N8894" s="244"/>
      <c r="O8894" s="245"/>
      <c r="P8894" s="246"/>
      <c r="Q8894" s="246"/>
      <c r="R8894" s="246"/>
      <c r="S8894" s="247"/>
      <c r="T8894" s="247"/>
      <c r="U8894" s="245"/>
      <c r="V8894" s="248"/>
      <c r="W8894" s="245"/>
      <c r="X8894" s="245"/>
      <c r="Y8894" s="245"/>
      <c r="Z8894" s="249"/>
      <c r="AA8894" s="245"/>
      <c r="AB8894" s="250"/>
      <c r="AC8894" s="250"/>
      <c r="AD8894" s="250"/>
      <c r="AE8894" s="250"/>
      <c r="AF8894" s="250"/>
      <c r="AG8894" s="250"/>
      <c r="AH8894" s="250"/>
      <c r="AI8894" s="245"/>
      <c r="AJ8894" s="273"/>
      <c r="AK8894" s="245"/>
      <c r="AL8894" s="245"/>
      <c r="AM8894" s="245"/>
      <c r="AN8894" s="245"/>
      <c r="AO8894" s="245"/>
      <c r="AP8894" s="245"/>
      <c r="AQ8894" s="245"/>
      <c r="AR8894" s="245"/>
      <c r="AS8894" s="245"/>
      <c r="AT8894" s="245"/>
      <c r="AU8894" s="245"/>
      <c r="AV8894" s="245"/>
      <c r="AW8894" s="245"/>
      <c r="AX8894" s="245"/>
      <c r="AY8894" s="245"/>
      <c r="AZ8894" s="245"/>
    </row>
    <row r="8895" ht="15.0" customHeight="1">
      <c r="A8895" s="245"/>
      <c r="B8895" s="260" t="s">
        <v>8776</v>
      </c>
      <c r="C8895" s="33"/>
      <c r="D8895" s="33"/>
      <c r="E8895" s="33"/>
      <c r="F8895" s="287"/>
      <c r="G8895" s="33"/>
      <c r="H8895" s="222"/>
      <c r="I8895" s="259" t="s">
        <v>8337</v>
      </c>
      <c r="J8895" s="222"/>
      <c r="K8895" s="3"/>
      <c r="L8895" s="222"/>
      <c r="M8895" s="222"/>
      <c r="N8895" s="244"/>
      <c r="O8895" s="245"/>
      <c r="P8895" s="246"/>
      <c r="Q8895" s="246"/>
      <c r="R8895" s="246"/>
      <c r="S8895" s="247"/>
      <c r="T8895" s="247"/>
      <c r="U8895" s="245"/>
      <c r="V8895" s="248"/>
      <c r="W8895" s="245"/>
      <c r="X8895" s="245"/>
      <c r="Y8895" s="245"/>
      <c r="Z8895" s="249"/>
      <c r="AA8895" s="245"/>
      <c r="AB8895" s="250"/>
      <c r="AC8895" s="250"/>
      <c r="AD8895" s="250"/>
      <c r="AE8895" s="250"/>
      <c r="AF8895" s="250"/>
      <c r="AG8895" s="250"/>
      <c r="AH8895" s="250"/>
      <c r="AI8895" s="245"/>
      <c r="AJ8895" s="273"/>
      <c r="AK8895" s="245"/>
      <c r="AL8895" s="245"/>
      <c r="AM8895" s="245"/>
      <c r="AN8895" s="245"/>
      <c r="AO8895" s="245"/>
      <c r="AP8895" s="245"/>
      <c r="AQ8895" s="245"/>
      <c r="AR8895" s="245"/>
      <c r="AS8895" s="245"/>
      <c r="AT8895" s="245"/>
      <c r="AU8895" s="245"/>
      <c r="AV8895" s="245"/>
      <c r="AW8895" s="245"/>
      <c r="AX8895" s="245"/>
      <c r="AY8895" s="245"/>
      <c r="AZ8895" s="245"/>
    </row>
    <row r="8896" ht="15.0" customHeight="1">
      <c r="A8896" s="245"/>
      <c r="B8896" s="277" t="s">
        <v>8777</v>
      </c>
      <c r="C8896" s="269"/>
      <c r="D8896" s="269"/>
      <c r="E8896" s="269"/>
      <c r="F8896" s="278"/>
      <c r="G8896" s="33"/>
      <c r="H8896" s="222"/>
      <c r="I8896" s="259" t="s">
        <v>8337</v>
      </c>
      <c r="J8896" s="222"/>
      <c r="K8896" s="3"/>
      <c r="L8896" s="222"/>
      <c r="M8896" s="222"/>
      <c r="N8896" s="244"/>
      <c r="O8896" s="245"/>
      <c r="P8896" s="246"/>
      <c r="Q8896" s="246"/>
      <c r="R8896" s="246"/>
      <c r="S8896" s="247"/>
      <c r="T8896" s="247"/>
      <c r="U8896" s="245"/>
      <c r="V8896" s="248"/>
      <c r="W8896" s="245"/>
      <c r="X8896" s="245"/>
      <c r="Y8896" s="245"/>
      <c r="Z8896" s="249"/>
      <c r="AA8896" s="245"/>
      <c r="AB8896" s="250"/>
      <c r="AC8896" s="250"/>
      <c r="AD8896" s="250"/>
      <c r="AE8896" s="250"/>
      <c r="AF8896" s="250"/>
      <c r="AG8896" s="250"/>
      <c r="AH8896" s="250"/>
      <c r="AI8896" s="245"/>
      <c r="AJ8896" s="273" t="s">
        <v>8778</v>
      </c>
      <c r="AK8896" s="245"/>
      <c r="AL8896" s="245"/>
      <c r="AM8896" s="245"/>
      <c r="AN8896" s="245"/>
      <c r="AO8896" s="245"/>
      <c r="AP8896" s="245"/>
      <c r="AQ8896" s="245"/>
      <c r="AR8896" s="245"/>
      <c r="AS8896" s="245"/>
      <c r="AT8896" s="245"/>
      <c r="AU8896" s="245"/>
      <c r="AV8896" s="245"/>
      <c r="AW8896" s="245"/>
      <c r="AX8896" s="245"/>
      <c r="AY8896" s="245"/>
      <c r="AZ8896" s="245"/>
    </row>
    <row r="8897" ht="24.75" customHeight="1">
      <c r="A8897" s="245"/>
      <c r="B8897" s="225" t="s">
        <v>8779</v>
      </c>
      <c r="C8897" s="3"/>
      <c r="D8897" s="222"/>
      <c r="E8897" s="3"/>
      <c r="F8897" s="289"/>
      <c r="G8897" s="222"/>
      <c r="H8897" s="222"/>
      <c r="I8897" s="3"/>
      <c r="J8897" s="222"/>
      <c r="K8897" s="173"/>
      <c r="L8897" s="222"/>
      <c r="M8897" s="222"/>
      <c r="N8897" s="244"/>
      <c r="O8897" s="245"/>
      <c r="P8897" s="246"/>
      <c r="Q8897" s="246"/>
      <c r="R8897" s="246"/>
      <c r="S8897" s="247"/>
      <c r="T8897" s="247"/>
      <c r="U8897" s="245"/>
      <c r="V8897" s="248"/>
      <c r="W8897" s="245"/>
      <c r="X8897" s="245"/>
      <c r="Y8897" s="245"/>
      <c r="Z8897" s="249"/>
      <c r="AA8897" s="245"/>
      <c r="AB8897" s="250"/>
      <c r="AC8897" s="250"/>
      <c r="AD8897" s="250"/>
      <c r="AE8897" s="250"/>
      <c r="AF8897" s="250"/>
      <c r="AG8897" s="250"/>
      <c r="AH8897" s="250"/>
      <c r="AI8897" s="245"/>
      <c r="AJ8897" s="281" t="s">
        <v>8342</v>
      </c>
      <c r="AK8897" s="245"/>
      <c r="AL8897" s="245"/>
      <c r="AM8897" s="245"/>
      <c r="AN8897" s="245"/>
      <c r="AO8897" s="245"/>
      <c r="AP8897" s="245"/>
      <c r="AQ8897" s="245"/>
      <c r="AR8897" s="245"/>
      <c r="AS8897" s="245"/>
      <c r="AT8897" s="245"/>
      <c r="AU8897" s="245"/>
      <c r="AV8897" s="245"/>
      <c r="AW8897" s="245"/>
      <c r="AX8897" s="245"/>
      <c r="AY8897" s="245"/>
      <c r="AZ8897" s="245"/>
    </row>
    <row r="8898" ht="15.0" customHeight="1">
      <c r="A8898" s="245"/>
      <c r="B8898" s="256" t="s">
        <v>8780</v>
      </c>
      <c r="C8898" s="257"/>
      <c r="D8898" s="257"/>
      <c r="E8898" s="257"/>
      <c r="F8898" s="276"/>
      <c r="G8898" s="33"/>
      <c r="H8898" s="222"/>
      <c r="I8898" s="259" t="s">
        <v>8337</v>
      </c>
      <c r="J8898" s="222"/>
      <c r="K8898" s="3"/>
      <c r="L8898" s="222"/>
      <c r="M8898" s="222"/>
      <c r="N8898" s="244"/>
      <c r="O8898" s="245"/>
      <c r="P8898" s="246"/>
      <c r="Q8898" s="246"/>
      <c r="R8898" s="246"/>
      <c r="S8898" s="247"/>
      <c r="T8898" s="247"/>
      <c r="U8898" s="245"/>
      <c r="V8898" s="248"/>
      <c r="W8898" s="245"/>
      <c r="X8898" s="245"/>
      <c r="Y8898" s="245"/>
      <c r="Z8898" s="249"/>
      <c r="AA8898" s="245"/>
      <c r="AB8898" s="250"/>
      <c r="AC8898" s="250"/>
      <c r="AD8898" s="250"/>
      <c r="AE8898" s="250"/>
      <c r="AF8898" s="250"/>
      <c r="AG8898" s="250"/>
      <c r="AH8898" s="250"/>
      <c r="AI8898" s="245"/>
      <c r="AJ8898" s="273" t="s">
        <v>8781</v>
      </c>
      <c r="AK8898" s="245"/>
      <c r="AL8898" s="245"/>
      <c r="AM8898" s="245"/>
      <c r="AN8898" s="245"/>
      <c r="AO8898" s="245"/>
      <c r="AP8898" s="245"/>
      <c r="AQ8898" s="245"/>
      <c r="AR8898" s="245"/>
      <c r="AS8898" s="245"/>
      <c r="AT8898" s="245"/>
      <c r="AU8898" s="245"/>
      <c r="AV8898" s="245"/>
      <c r="AW8898" s="245"/>
      <c r="AX8898" s="245"/>
      <c r="AY8898" s="245"/>
      <c r="AZ8898" s="245"/>
    </row>
    <row r="8899" ht="15.0" customHeight="1">
      <c r="A8899" s="245"/>
      <c r="B8899" s="260" t="s">
        <v>8782</v>
      </c>
      <c r="C8899" s="33"/>
      <c r="D8899" s="33"/>
      <c r="E8899" s="33"/>
      <c r="F8899" s="287"/>
      <c r="G8899" s="33"/>
      <c r="H8899" s="222"/>
      <c r="I8899" s="259" t="s">
        <v>8337</v>
      </c>
      <c r="J8899" s="222"/>
      <c r="K8899" s="3"/>
      <c r="L8899" s="222"/>
      <c r="M8899" s="222"/>
      <c r="N8899" s="244"/>
      <c r="O8899" s="245"/>
      <c r="P8899" s="246"/>
      <c r="Q8899" s="246"/>
      <c r="R8899" s="246"/>
      <c r="S8899" s="247"/>
      <c r="T8899" s="247"/>
      <c r="U8899" s="245"/>
      <c r="V8899" s="248"/>
      <c r="W8899" s="245"/>
      <c r="X8899" s="245"/>
      <c r="Y8899" s="245"/>
      <c r="Z8899" s="249"/>
      <c r="AA8899" s="245"/>
      <c r="AB8899" s="250"/>
      <c r="AC8899" s="250"/>
      <c r="AD8899" s="250"/>
      <c r="AE8899" s="250"/>
      <c r="AF8899" s="250"/>
      <c r="AG8899" s="250"/>
      <c r="AH8899" s="250"/>
      <c r="AI8899" s="245"/>
      <c r="AJ8899" s="273" t="s">
        <v>8783</v>
      </c>
      <c r="AK8899" s="245"/>
      <c r="AL8899" s="245"/>
      <c r="AM8899" s="245"/>
      <c r="AN8899" s="245"/>
      <c r="AO8899" s="245"/>
      <c r="AP8899" s="245"/>
      <c r="AQ8899" s="245"/>
      <c r="AR8899" s="245"/>
      <c r="AS8899" s="245"/>
      <c r="AT8899" s="245"/>
      <c r="AU8899" s="245"/>
      <c r="AV8899" s="245"/>
      <c r="AW8899" s="245"/>
      <c r="AX8899" s="245"/>
      <c r="AY8899" s="245"/>
      <c r="AZ8899" s="245"/>
    </row>
    <row r="8900" ht="15.0" customHeight="1">
      <c r="A8900" s="245"/>
      <c r="B8900" s="260" t="s">
        <v>8784</v>
      </c>
      <c r="C8900" s="33"/>
      <c r="D8900" s="33"/>
      <c r="E8900" s="33"/>
      <c r="F8900" s="287"/>
      <c r="G8900" s="33"/>
      <c r="H8900" s="222"/>
      <c r="I8900" s="259" t="s">
        <v>8337</v>
      </c>
      <c r="J8900" s="222"/>
      <c r="K8900" s="3"/>
      <c r="L8900" s="222"/>
      <c r="M8900" s="222"/>
      <c r="N8900" s="244"/>
      <c r="O8900" s="245"/>
      <c r="P8900" s="246"/>
      <c r="Q8900" s="246"/>
      <c r="R8900" s="246"/>
      <c r="S8900" s="247"/>
      <c r="T8900" s="247"/>
      <c r="U8900" s="245"/>
      <c r="V8900" s="248"/>
      <c r="W8900" s="245"/>
      <c r="X8900" s="245"/>
      <c r="Y8900" s="245"/>
      <c r="Z8900" s="249"/>
      <c r="AA8900" s="245"/>
      <c r="AB8900" s="250"/>
      <c r="AC8900" s="250"/>
      <c r="AD8900" s="250"/>
      <c r="AE8900" s="250"/>
      <c r="AF8900" s="250"/>
      <c r="AG8900" s="250"/>
      <c r="AH8900" s="250"/>
      <c r="AI8900" s="245"/>
      <c r="AJ8900" s="273"/>
      <c r="AK8900" s="245"/>
      <c r="AL8900" s="245"/>
      <c r="AM8900" s="245"/>
      <c r="AN8900" s="245"/>
      <c r="AO8900" s="245"/>
      <c r="AP8900" s="245"/>
      <c r="AQ8900" s="245"/>
      <c r="AR8900" s="245"/>
      <c r="AS8900" s="245"/>
      <c r="AT8900" s="245"/>
      <c r="AU8900" s="245"/>
      <c r="AV8900" s="245"/>
      <c r="AW8900" s="245"/>
      <c r="AX8900" s="245"/>
      <c r="AY8900" s="245"/>
      <c r="AZ8900" s="245"/>
    </row>
    <row r="8901" ht="15.0" customHeight="1">
      <c r="A8901" s="245"/>
      <c r="B8901" s="260" t="s">
        <v>8785</v>
      </c>
      <c r="C8901" s="33"/>
      <c r="D8901" s="33"/>
      <c r="E8901" s="33"/>
      <c r="F8901" s="287"/>
      <c r="G8901" s="33"/>
      <c r="H8901" s="222"/>
      <c r="I8901" s="259" t="s">
        <v>8337</v>
      </c>
      <c r="J8901" s="222"/>
      <c r="K8901" s="3"/>
      <c r="L8901" s="222"/>
      <c r="M8901" s="222"/>
      <c r="N8901" s="244"/>
      <c r="O8901" s="245"/>
      <c r="P8901" s="246"/>
      <c r="Q8901" s="246"/>
      <c r="R8901" s="246"/>
      <c r="S8901" s="247"/>
      <c r="T8901" s="247"/>
      <c r="U8901" s="245"/>
      <c r="V8901" s="248"/>
      <c r="W8901" s="245"/>
      <c r="X8901" s="245"/>
      <c r="Y8901" s="245"/>
      <c r="Z8901" s="249"/>
      <c r="AA8901" s="245"/>
      <c r="AB8901" s="250"/>
      <c r="AC8901" s="250"/>
      <c r="AD8901" s="250"/>
      <c r="AE8901" s="250"/>
      <c r="AF8901" s="250"/>
      <c r="AG8901" s="250"/>
      <c r="AH8901" s="250"/>
      <c r="AI8901" s="245"/>
      <c r="AJ8901" s="273" t="s">
        <v>8781</v>
      </c>
      <c r="AK8901" s="245"/>
      <c r="AL8901" s="245"/>
      <c r="AM8901" s="245"/>
      <c r="AN8901" s="245"/>
      <c r="AO8901" s="245"/>
      <c r="AP8901" s="245"/>
      <c r="AQ8901" s="245"/>
      <c r="AR8901" s="245"/>
      <c r="AS8901" s="245"/>
      <c r="AT8901" s="245"/>
      <c r="AU8901" s="245"/>
      <c r="AV8901" s="245"/>
      <c r="AW8901" s="245"/>
      <c r="AX8901" s="245"/>
      <c r="AY8901" s="245"/>
      <c r="AZ8901" s="245"/>
    </row>
    <row r="8902" ht="15.0" customHeight="1">
      <c r="A8902" s="245"/>
      <c r="B8902" s="277" t="s">
        <v>8786</v>
      </c>
      <c r="C8902" s="269"/>
      <c r="D8902" s="269"/>
      <c r="E8902" s="269"/>
      <c r="F8902" s="278"/>
      <c r="G8902" s="33"/>
      <c r="H8902" s="222"/>
      <c r="I8902" s="259" t="s">
        <v>8337</v>
      </c>
      <c r="J8902" s="222"/>
      <c r="K8902" s="3"/>
      <c r="L8902" s="222"/>
      <c r="M8902" s="222"/>
      <c r="N8902" s="244"/>
      <c r="O8902" s="245"/>
      <c r="P8902" s="246"/>
      <c r="Q8902" s="246"/>
      <c r="R8902" s="246"/>
      <c r="S8902" s="247"/>
      <c r="T8902" s="247"/>
      <c r="U8902" s="245"/>
      <c r="V8902" s="248"/>
      <c r="W8902" s="245"/>
      <c r="X8902" s="245"/>
      <c r="Y8902" s="245"/>
      <c r="Z8902" s="249"/>
      <c r="AA8902" s="245"/>
      <c r="AB8902" s="250"/>
      <c r="AC8902" s="250"/>
      <c r="AD8902" s="250"/>
      <c r="AE8902" s="250"/>
      <c r="AF8902" s="250"/>
      <c r="AG8902" s="250"/>
      <c r="AH8902" s="250"/>
      <c r="AI8902" s="245"/>
      <c r="AJ8902" s="273" t="s">
        <v>8787</v>
      </c>
      <c r="AK8902" s="245"/>
      <c r="AL8902" s="245"/>
      <c r="AM8902" s="245"/>
      <c r="AN8902" s="245"/>
      <c r="AO8902" s="245"/>
      <c r="AP8902" s="245"/>
      <c r="AQ8902" s="245"/>
      <c r="AR8902" s="245"/>
      <c r="AS8902" s="245"/>
      <c r="AT8902" s="245"/>
      <c r="AU8902" s="245"/>
      <c r="AV8902" s="245"/>
      <c r="AW8902" s="245"/>
      <c r="AX8902" s="245"/>
      <c r="AY8902" s="245"/>
      <c r="AZ8902" s="245"/>
    </row>
    <row r="8903" ht="24.75" customHeight="1">
      <c r="A8903" s="245"/>
      <c r="B8903" s="225" t="s">
        <v>8788</v>
      </c>
      <c r="C8903" s="3"/>
      <c r="D8903" s="222"/>
      <c r="E8903" s="245"/>
      <c r="F8903" s="3"/>
      <c r="G8903" s="222"/>
      <c r="H8903" s="222"/>
      <c r="I8903" s="3"/>
      <c r="J8903" s="222"/>
      <c r="K8903" s="173"/>
      <c r="L8903" s="222"/>
      <c r="M8903" s="222"/>
      <c r="N8903" s="244"/>
      <c r="O8903" s="245"/>
      <c r="P8903" s="246"/>
      <c r="Q8903" s="246"/>
      <c r="R8903" s="246"/>
      <c r="S8903" s="247"/>
      <c r="T8903" s="247"/>
      <c r="U8903" s="245"/>
      <c r="V8903" s="248"/>
      <c r="W8903" s="245"/>
      <c r="X8903" s="245"/>
      <c r="Y8903" s="245"/>
      <c r="Z8903" s="249"/>
      <c r="AA8903" s="245"/>
      <c r="AB8903" s="250"/>
      <c r="AC8903" s="250"/>
      <c r="AD8903" s="250"/>
      <c r="AE8903" s="250"/>
      <c r="AF8903" s="250"/>
      <c r="AG8903" s="250"/>
      <c r="AH8903" s="250"/>
      <c r="AI8903" s="245"/>
      <c r="AJ8903" s="281" t="s">
        <v>8342</v>
      </c>
      <c r="AK8903" s="245"/>
      <c r="AL8903" s="245"/>
      <c r="AM8903" s="245"/>
      <c r="AN8903" s="245"/>
      <c r="AO8903" s="245"/>
      <c r="AP8903" s="245"/>
      <c r="AQ8903" s="245"/>
      <c r="AR8903" s="245"/>
      <c r="AS8903" s="245"/>
      <c r="AT8903" s="245"/>
      <c r="AU8903" s="245"/>
      <c r="AV8903" s="245"/>
      <c r="AW8903" s="245"/>
      <c r="AX8903" s="245"/>
      <c r="AY8903" s="245"/>
      <c r="AZ8903" s="245"/>
    </row>
    <row r="8904" ht="15.0" customHeight="1">
      <c r="A8904" s="245"/>
      <c r="B8904" s="253" t="s">
        <v>8789</v>
      </c>
      <c r="C8904" s="241"/>
      <c r="D8904" s="241"/>
      <c r="E8904" s="241"/>
      <c r="F8904" s="242"/>
      <c r="G8904" s="33"/>
      <c r="H8904" s="222"/>
      <c r="I8904" s="259" t="s">
        <v>8337</v>
      </c>
      <c r="J8904" s="222"/>
      <c r="K8904" s="3"/>
      <c r="L8904" s="222"/>
      <c r="M8904" s="222"/>
      <c r="N8904" s="244"/>
      <c r="O8904" s="245"/>
      <c r="P8904" s="246"/>
      <c r="Q8904" s="246"/>
      <c r="R8904" s="246"/>
      <c r="S8904" s="247"/>
      <c r="T8904" s="247"/>
      <c r="U8904" s="245"/>
      <c r="V8904" s="248"/>
      <c r="W8904" s="245"/>
      <c r="X8904" s="245"/>
      <c r="Y8904" s="245"/>
      <c r="Z8904" s="249"/>
      <c r="AA8904" s="245"/>
      <c r="AB8904" s="250"/>
      <c r="AC8904" s="250"/>
      <c r="AD8904" s="250"/>
      <c r="AE8904" s="250"/>
      <c r="AF8904" s="250"/>
      <c r="AG8904" s="250"/>
      <c r="AH8904" s="250"/>
      <c r="AI8904" s="245"/>
      <c r="AJ8904" s="273" t="s">
        <v>8790</v>
      </c>
      <c r="AK8904" s="245"/>
      <c r="AL8904" s="245"/>
      <c r="AM8904" s="245"/>
      <c r="AN8904" s="245"/>
      <c r="AO8904" s="245"/>
      <c r="AP8904" s="245"/>
      <c r="AQ8904" s="245"/>
      <c r="AR8904" s="245"/>
      <c r="AS8904" s="245"/>
      <c r="AT8904" s="245"/>
      <c r="AU8904" s="245"/>
      <c r="AV8904" s="245"/>
      <c r="AW8904" s="245"/>
      <c r="AX8904" s="245"/>
      <c r="AY8904" s="245"/>
      <c r="AZ8904" s="245"/>
    </row>
    <row r="8905" ht="24.75" customHeight="1">
      <c r="A8905" s="245"/>
      <c r="B8905" s="225" t="s">
        <v>8791</v>
      </c>
      <c r="C8905" s="3"/>
      <c r="D8905" s="222"/>
      <c r="E8905" s="245"/>
      <c r="F8905" s="3"/>
      <c r="G8905" s="222"/>
      <c r="H8905" s="222"/>
      <c r="I8905" s="3"/>
      <c r="J8905" s="222"/>
      <c r="K8905" s="173"/>
      <c r="L8905" s="222"/>
      <c r="M8905" s="222"/>
      <c r="N8905" s="244"/>
      <c r="O8905" s="245"/>
      <c r="P8905" s="246"/>
      <c r="Q8905" s="246"/>
      <c r="R8905" s="246"/>
      <c r="S8905" s="247"/>
      <c r="T8905" s="247"/>
      <c r="U8905" s="245"/>
      <c r="V8905" s="248"/>
      <c r="W8905" s="245"/>
      <c r="X8905" s="245"/>
      <c r="Y8905" s="245"/>
      <c r="Z8905" s="249"/>
      <c r="AA8905" s="245"/>
      <c r="AB8905" s="250"/>
      <c r="AC8905" s="250"/>
      <c r="AD8905" s="250"/>
      <c r="AE8905" s="250"/>
      <c r="AF8905" s="250"/>
      <c r="AG8905" s="250"/>
      <c r="AH8905" s="250"/>
      <c r="AI8905" s="245"/>
      <c r="AJ8905" s="281" t="s">
        <v>8342</v>
      </c>
      <c r="AK8905" s="245"/>
      <c r="AL8905" s="245"/>
      <c r="AM8905" s="245"/>
      <c r="AN8905" s="245"/>
      <c r="AO8905" s="245"/>
      <c r="AP8905" s="245"/>
      <c r="AQ8905" s="245"/>
      <c r="AR8905" s="245"/>
      <c r="AS8905" s="245"/>
      <c r="AT8905" s="245"/>
      <c r="AU8905" s="245"/>
      <c r="AV8905" s="245"/>
      <c r="AW8905" s="245"/>
      <c r="AX8905" s="245"/>
      <c r="AY8905" s="245"/>
      <c r="AZ8905" s="245"/>
    </row>
    <row r="8906" ht="15.0" customHeight="1">
      <c r="A8906" s="245"/>
      <c r="B8906" s="256" t="s">
        <v>8792</v>
      </c>
      <c r="C8906" s="257"/>
      <c r="D8906" s="257"/>
      <c r="E8906" s="257"/>
      <c r="F8906" s="276"/>
      <c r="G8906" s="33"/>
      <c r="H8906" s="222"/>
      <c r="I8906" s="259" t="s">
        <v>8337</v>
      </c>
      <c r="J8906" s="222"/>
      <c r="K8906" s="3"/>
      <c r="L8906" s="222"/>
      <c r="M8906" s="222"/>
      <c r="N8906" s="244"/>
      <c r="O8906" s="245"/>
      <c r="P8906" s="246"/>
      <c r="Q8906" s="246"/>
      <c r="R8906" s="246"/>
      <c r="S8906" s="247"/>
      <c r="T8906" s="247"/>
      <c r="U8906" s="245"/>
      <c r="V8906" s="248"/>
      <c r="W8906" s="245"/>
      <c r="X8906" s="245"/>
      <c r="Y8906" s="245"/>
      <c r="Z8906" s="249"/>
      <c r="AA8906" s="245"/>
      <c r="AB8906" s="250"/>
      <c r="AC8906" s="250"/>
      <c r="AD8906" s="250"/>
      <c r="AE8906" s="250"/>
      <c r="AF8906" s="250"/>
      <c r="AG8906" s="250"/>
      <c r="AH8906" s="250"/>
      <c r="AI8906" s="245"/>
      <c r="AJ8906" s="273" t="s">
        <v>8793</v>
      </c>
      <c r="AK8906" s="245"/>
      <c r="AL8906" s="245"/>
      <c r="AM8906" s="245"/>
      <c r="AN8906" s="245"/>
      <c r="AO8906" s="245"/>
      <c r="AP8906" s="245"/>
      <c r="AQ8906" s="245"/>
      <c r="AR8906" s="245"/>
      <c r="AS8906" s="245"/>
      <c r="AT8906" s="245"/>
      <c r="AU8906" s="245"/>
      <c r="AV8906" s="245"/>
      <c r="AW8906" s="245"/>
      <c r="AX8906" s="245"/>
      <c r="AY8906" s="245"/>
      <c r="AZ8906" s="245"/>
    </row>
    <row r="8907" ht="15.0" customHeight="1">
      <c r="A8907" s="245"/>
      <c r="B8907" s="260" t="s">
        <v>8794</v>
      </c>
      <c r="C8907" s="33"/>
      <c r="D8907" s="33"/>
      <c r="E8907" s="33"/>
      <c r="F8907" s="287"/>
      <c r="G8907" s="33"/>
      <c r="H8907" s="222"/>
      <c r="I8907" s="259" t="s">
        <v>8337</v>
      </c>
      <c r="J8907" s="222"/>
      <c r="K8907" s="3"/>
      <c r="L8907" s="222"/>
      <c r="M8907" s="222"/>
      <c r="N8907" s="244"/>
      <c r="O8907" s="245"/>
      <c r="P8907" s="246"/>
      <c r="Q8907" s="246"/>
      <c r="R8907" s="246"/>
      <c r="S8907" s="247"/>
      <c r="T8907" s="247"/>
      <c r="U8907" s="245"/>
      <c r="V8907" s="248"/>
      <c r="W8907" s="245"/>
      <c r="X8907" s="245"/>
      <c r="Y8907" s="245"/>
      <c r="Z8907" s="249"/>
      <c r="AA8907" s="245"/>
      <c r="AB8907" s="250"/>
      <c r="AC8907" s="250"/>
      <c r="AD8907" s="250"/>
      <c r="AE8907" s="250"/>
      <c r="AF8907" s="250"/>
      <c r="AG8907" s="250"/>
      <c r="AH8907" s="250"/>
      <c r="AI8907" s="245"/>
      <c r="AJ8907" s="273" t="s">
        <v>8793</v>
      </c>
      <c r="AK8907" s="245"/>
      <c r="AL8907" s="245"/>
      <c r="AM8907" s="245"/>
      <c r="AN8907" s="245"/>
      <c r="AO8907" s="245"/>
      <c r="AP8907" s="245"/>
      <c r="AQ8907" s="245"/>
      <c r="AR8907" s="245"/>
      <c r="AS8907" s="245"/>
      <c r="AT8907" s="245"/>
      <c r="AU8907" s="245"/>
      <c r="AV8907" s="245"/>
      <c r="AW8907" s="245"/>
      <c r="AX8907" s="245"/>
      <c r="AY8907" s="245"/>
      <c r="AZ8907" s="245"/>
    </row>
    <row r="8908" ht="15.0" customHeight="1">
      <c r="A8908" s="245"/>
      <c r="B8908" s="260" t="s">
        <v>8795</v>
      </c>
      <c r="C8908" s="33"/>
      <c r="D8908" s="33"/>
      <c r="E8908" s="33"/>
      <c r="F8908" s="287"/>
      <c r="G8908" s="33"/>
      <c r="H8908" s="222"/>
      <c r="I8908" s="259" t="s">
        <v>8337</v>
      </c>
      <c r="J8908" s="222"/>
      <c r="K8908" s="3"/>
      <c r="L8908" s="222"/>
      <c r="M8908" s="222"/>
      <c r="N8908" s="244"/>
      <c r="O8908" s="245"/>
      <c r="P8908" s="246"/>
      <c r="Q8908" s="246"/>
      <c r="R8908" s="246"/>
      <c r="S8908" s="247"/>
      <c r="T8908" s="247"/>
      <c r="U8908" s="245"/>
      <c r="V8908" s="248"/>
      <c r="W8908" s="245"/>
      <c r="X8908" s="245"/>
      <c r="Y8908" s="245"/>
      <c r="Z8908" s="249"/>
      <c r="AA8908" s="245"/>
      <c r="AB8908" s="250"/>
      <c r="AC8908" s="250"/>
      <c r="AD8908" s="250"/>
      <c r="AE8908" s="250"/>
      <c r="AF8908" s="250"/>
      <c r="AG8908" s="250"/>
      <c r="AH8908" s="250"/>
      <c r="AI8908" s="245"/>
      <c r="AJ8908" s="273" t="s">
        <v>8796</v>
      </c>
      <c r="AK8908" s="245"/>
      <c r="AL8908" s="245"/>
      <c r="AM8908" s="245"/>
      <c r="AN8908" s="245"/>
      <c r="AO8908" s="245"/>
      <c r="AP8908" s="245"/>
      <c r="AQ8908" s="245"/>
      <c r="AR8908" s="245"/>
      <c r="AS8908" s="245"/>
      <c r="AT8908" s="245"/>
      <c r="AU8908" s="245"/>
      <c r="AV8908" s="245"/>
      <c r="AW8908" s="245"/>
      <c r="AX8908" s="245"/>
      <c r="AY8908" s="245"/>
      <c r="AZ8908" s="245"/>
    </row>
    <row r="8909" ht="15.0" customHeight="1">
      <c r="A8909" s="245"/>
      <c r="B8909" s="277" t="s">
        <v>8797</v>
      </c>
      <c r="C8909" s="269"/>
      <c r="D8909" s="269"/>
      <c r="E8909" s="269"/>
      <c r="F8909" s="278"/>
      <c r="G8909" s="33"/>
      <c r="H8909" s="222"/>
      <c r="I8909" s="259" t="s">
        <v>8337</v>
      </c>
      <c r="J8909" s="222"/>
      <c r="K8909" s="3"/>
      <c r="L8909" s="222"/>
      <c r="M8909" s="222"/>
      <c r="N8909" s="244"/>
      <c r="O8909" s="245"/>
      <c r="P8909" s="246"/>
      <c r="Q8909" s="246"/>
      <c r="R8909" s="246"/>
      <c r="S8909" s="247"/>
      <c r="T8909" s="247"/>
      <c r="U8909" s="245"/>
      <c r="V8909" s="248"/>
      <c r="W8909" s="245"/>
      <c r="X8909" s="245"/>
      <c r="Y8909" s="245"/>
      <c r="Z8909" s="249"/>
      <c r="AA8909" s="245"/>
      <c r="AB8909" s="250"/>
      <c r="AC8909" s="250"/>
      <c r="AD8909" s="250"/>
      <c r="AE8909" s="250"/>
      <c r="AF8909" s="250"/>
      <c r="AG8909" s="250"/>
      <c r="AH8909" s="250"/>
      <c r="AI8909" s="245"/>
      <c r="AJ8909" s="273" t="s">
        <v>8796</v>
      </c>
      <c r="AK8909" s="245"/>
      <c r="AL8909" s="245"/>
      <c r="AM8909" s="245"/>
      <c r="AN8909" s="245"/>
      <c r="AO8909" s="245"/>
      <c r="AP8909" s="245"/>
      <c r="AQ8909" s="245"/>
      <c r="AR8909" s="245"/>
      <c r="AS8909" s="245"/>
      <c r="AT8909" s="245"/>
      <c r="AU8909" s="245"/>
      <c r="AV8909" s="245"/>
      <c r="AW8909" s="245"/>
      <c r="AX8909" s="245"/>
      <c r="AY8909" s="245"/>
      <c r="AZ8909" s="245"/>
    </row>
    <row r="8910" ht="24.75" customHeight="1">
      <c r="A8910" s="245"/>
      <c r="B8910" s="225" t="s">
        <v>8798</v>
      </c>
      <c r="C8910" s="3"/>
      <c r="D8910" s="222"/>
      <c r="E8910" s="245"/>
      <c r="F8910" s="3"/>
      <c r="G8910" s="222"/>
      <c r="H8910" s="222"/>
      <c r="I8910" s="3"/>
      <c r="J8910" s="222"/>
      <c r="K8910" s="173"/>
      <c r="L8910" s="222"/>
      <c r="M8910" s="222"/>
      <c r="N8910" s="244"/>
      <c r="O8910" s="245"/>
      <c r="P8910" s="246"/>
      <c r="Q8910" s="246"/>
      <c r="R8910" s="246"/>
      <c r="S8910" s="247"/>
      <c r="T8910" s="247"/>
      <c r="U8910" s="245"/>
      <c r="V8910" s="248"/>
      <c r="W8910" s="245"/>
      <c r="X8910" s="245"/>
      <c r="Y8910" s="245"/>
      <c r="Z8910" s="249"/>
      <c r="AA8910" s="245"/>
      <c r="AB8910" s="250"/>
      <c r="AC8910" s="250"/>
      <c r="AD8910" s="250"/>
      <c r="AE8910" s="250"/>
      <c r="AF8910" s="250"/>
      <c r="AG8910" s="250"/>
      <c r="AH8910" s="250"/>
      <c r="AI8910" s="245"/>
      <c r="AJ8910" s="273"/>
      <c r="AK8910" s="245"/>
      <c r="AL8910" s="245"/>
      <c r="AM8910" s="245"/>
      <c r="AN8910" s="245"/>
      <c r="AO8910" s="245"/>
      <c r="AP8910" s="245"/>
      <c r="AQ8910" s="245"/>
      <c r="AR8910" s="245"/>
      <c r="AS8910" s="245"/>
      <c r="AT8910" s="245"/>
      <c r="AU8910" s="245"/>
      <c r="AV8910" s="245"/>
      <c r="AW8910" s="245"/>
      <c r="AX8910" s="245"/>
      <c r="AY8910" s="245"/>
      <c r="AZ8910" s="245"/>
    </row>
    <row r="8911" ht="15.0" customHeight="1">
      <c r="A8911" s="245"/>
      <c r="B8911" s="272" t="s">
        <v>8799</v>
      </c>
      <c r="C8911" s="257"/>
      <c r="D8911" s="257"/>
      <c r="E8911" s="257"/>
      <c r="F8911" s="259" t="s">
        <v>8336</v>
      </c>
      <c r="G8911" s="33"/>
      <c r="H8911" s="222"/>
      <c r="I8911" s="259" t="s">
        <v>8337</v>
      </c>
      <c r="J8911" s="222"/>
      <c r="K8911" s="3"/>
      <c r="L8911" s="222"/>
      <c r="M8911" s="222"/>
      <c r="N8911" s="244"/>
      <c r="O8911" s="245"/>
      <c r="P8911" s="246"/>
      <c r="Q8911" s="246"/>
      <c r="R8911" s="246"/>
      <c r="S8911" s="247"/>
      <c r="T8911" s="247"/>
      <c r="U8911" s="245"/>
      <c r="V8911" s="248"/>
      <c r="W8911" s="245"/>
      <c r="X8911" s="245"/>
      <c r="Y8911" s="245"/>
      <c r="Z8911" s="249"/>
      <c r="AA8911" s="245"/>
      <c r="AB8911" s="250"/>
      <c r="AC8911" s="250"/>
      <c r="AD8911" s="250"/>
      <c r="AE8911" s="250"/>
      <c r="AF8911" s="250"/>
      <c r="AG8911" s="250"/>
      <c r="AH8911" s="250"/>
      <c r="AI8911" s="245"/>
      <c r="AJ8911" s="273"/>
      <c r="AK8911" s="245"/>
      <c r="AL8911" s="245"/>
      <c r="AM8911" s="245"/>
      <c r="AN8911" s="245"/>
      <c r="AO8911" s="245"/>
      <c r="AP8911" s="245"/>
      <c r="AQ8911" s="245"/>
      <c r="AR8911" s="245"/>
      <c r="AS8911" s="245"/>
      <c r="AT8911" s="245"/>
      <c r="AU8911" s="245"/>
      <c r="AV8911" s="245"/>
      <c r="AW8911" s="245"/>
      <c r="AX8911" s="245"/>
      <c r="AY8911" s="245"/>
      <c r="AZ8911" s="245"/>
    </row>
    <row r="8912" ht="15.0" customHeight="1">
      <c r="A8912" s="245"/>
      <c r="B8912" s="262" t="s">
        <v>8800</v>
      </c>
      <c r="C8912" s="33"/>
      <c r="D8912" s="33"/>
      <c r="E8912" s="33"/>
      <c r="F8912" s="282" t="s">
        <v>8336</v>
      </c>
      <c r="G8912" s="33"/>
      <c r="H8912" s="222"/>
      <c r="I8912" s="259" t="s">
        <v>8337</v>
      </c>
      <c r="J8912" s="222"/>
      <c r="K8912" s="3"/>
      <c r="L8912" s="222"/>
      <c r="M8912" s="222"/>
      <c r="N8912" s="244"/>
      <c r="O8912" s="245"/>
      <c r="P8912" s="246"/>
      <c r="Q8912" s="246"/>
      <c r="R8912" s="246"/>
      <c r="S8912" s="247"/>
      <c r="T8912" s="247"/>
      <c r="U8912" s="245"/>
      <c r="V8912" s="248"/>
      <c r="W8912" s="245"/>
      <c r="X8912" s="245"/>
      <c r="Y8912" s="245"/>
      <c r="Z8912" s="249"/>
      <c r="AA8912" s="245"/>
      <c r="AB8912" s="250"/>
      <c r="AC8912" s="250"/>
      <c r="AD8912" s="250"/>
      <c r="AE8912" s="250"/>
      <c r="AF8912" s="250"/>
      <c r="AG8912" s="250"/>
      <c r="AH8912" s="250"/>
      <c r="AI8912" s="245"/>
      <c r="AJ8912" s="273"/>
      <c r="AK8912" s="245"/>
      <c r="AL8912" s="245"/>
      <c r="AM8912" s="245"/>
      <c r="AN8912" s="245"/>
      <c r="AO8912" s="245"/>
      <c r="AP8912" s="245"/>
      <c r="AQ8912" s="245"/>
      <c r="AR8912" s="245"/>
      <c r="AS8912" s="245"/>
      <c r="AT8912" s="245"/>
      <c r="AU8912" s="245"/>
      <c r="AV8912" s="245"/>
      <c r="AW8912" s="245"/>
      <c r="AX8912" s="245"/>
      <c r="AY8912" s="245"/>
      <c r="AZ8912" s="245"/>
    </row>
    <row r="8913" ht="15.0" customHeight="1">
      <c r="A8913" s="245"/>
      <c r="B8913" s="266" t="s">
        <v>8801</v>
      </c>
      <c r="C8913" s="269"/>
      <c r="D8913" s="269"/>
      <c r="E8913" s="269"/>
      <c r="F8913" s="282" t="s">
        <v>8336</v>
      </c>
      <c r="G8913" s="33"/>
      <c r="H8913" s="222"/>
      <c r="I8913" s="259" t="s">
        <v>8337</v>
      </c>
      <c r="J8913" s="222"/>
      <c r="K8913" s="3"/>
      <c r="L8913" s="222"/>
      <c r="M8913" s="222"/>
      <c r="N8913" s="244"/>
      <c r="O8913" s="245"/>
      <c r="P8913" s="246"/>
      <c r="Q8913" s="246"/>
      <c r="R8913" s="246"/>
      <c r="S8913" s="247"/>
      <c r="T8913" s="247"/>
      <c r="U8913" s="245"/>
      <c r="V8913" s="248"/>
      <c r="W8913" s="245"/>
      <c r="X8913" s="245"/>
      <c r="Y8913" s="245"/>
      <c r="Z8913" s="249"/>
      <c r="AA8913" s="245"/>
      <c r="AB8913" s="250"/>
      <c r="AC8913" s="250"/>
      <c r="AD8913" s="250"/>
      <c r="AE8913" s="250"/>
      <c r="AF8913" s="250"/>
      <c r="AG8913" s="250"/>
      <c r="AH8913" s="250"/>
      <c r="AI8913" s="245"/>
      <c r="AJ8913" s="273"/>
      <c r="AK8913" s="245"/>
      <c r="AL8913" s="245"/>
      <c r="AM8913" s="245"/>
      <c r="AN8913" s="245"/>
      <c r="AO8913" s="245"/>
      <c r="AP8913" s="245"/>
      <c r="AQ8913" s="245"/>
      <c r="AR8913" s="245"/>
      <c r="AS8913" s="245"/>
      <c r="AT8913" s="245"/>
      <c r="AU8913" s="245"/>
      <c r="AV8913" s="245"/>
      <c r="AW8913" s="245"/>
      <c r="AX8913" s="245"/>
      <c r="AY8913" s="245"/>
      <c r="AZ8913" s="245"/>
    </row>
    <row r="8914" ht="24.75" customHeight="1">
      <c r="A8914" s="245"/>
      <c r="B8914" s="225" t="s">
        <v>8463</v>
      </c>
      <c r="C8914" s="3"/>
      <c r="D8914" s="222"/>
      <c r="E8914" s="245"/>
      <c r="F8914" s="245"/>
      <c r="G8914" s="222"/>
      <c r="H8914" s="222"/>
      <c r="I8914" s="3"/>
      <c r="J8914" s="222"/>
      <c r="K8914" s="173"/>
      <c r="L8914" s="222"/>
      <c r="M8914" s="222"/>
      <c r="N8914" s="244"/>
      <c r="O8914" s="245"/>
      <c r="P8914" s="246"/>
      <c r="Q8914" s="246"/>
      <c r="R8914" s="246"/>
      <c r="S8914" s="247"/>
      <c r="T8914" s="247"/>
      <c r="U8914" s="245"/>
      <c r="V8914" s="248"/>
      <c r="W8914" s="245"/>
      <c r="X8914" s="245"/>
      <c r="Y8914" s="245"/>
      <c r="Z8914" s="249"/>
      <c r="AA8914" s="245"/>
      <c r="AB8914" s="250"/>
      <c r="AC8914" s="250"/>
      <c r="AD8914" s="250"/>
      <c r="AE8914" s="250"/>
      <c r="AF8914" s="250"/>
      <c r="AG8914" s="250"/>
      <c r="AH8914" s="250"/>
      <c r="AI8914" s="245"/>
      <c r="AJ8914" s="281" t="s">
        <v>8342</v>
      </c>
      <c r="AK8914" s="3"/>
      <c r="AL8914" s="245"/>
      <c r="AM8914" s="245"/>
      <c r="AN8914" s="245"/>
      <c r="AO8914" s="245"/>
      <c r="AP8914" s="245"/>
      <c r="AQ8914" s="245"/>
      <c r="AR8914" s="245"/>
      <c r="AS8914" s="245"/>
      <c r="AT8914" s="245"/>
      <c r="AU8914" s="245"/>
      <c r="AV8914" s="245"/>
      <c r="AW8914" s="245"/>
      <c r="AX8914" s="245"/>
      <c r="AY8914" s="245"/>
      <c r="AZ8914" s="245"/>
    </row>
    <row r="8915" ht="15.0" customHeight="1">
      <c r="A8915" s="229"/>
      <c r="B8915" s="266" t="s">
        <v>8463</v>
      </c>
      <c r="C8915" s="241"/>
      <c r="D8915" s="279"/>
      <c r="E8915" s="241"/>
      <c r="F8915" s="280" t="s">
        <v>8371</v>
      </c>
      <c r="G8915" s="33"/>
      <c r="H8915" s="222"/>
      <c r="I8915" s="259" t="s">
        <v>8372</v>
      </c>
      <c r="J8915" s="222"/>
      <c r="K8915" s="3"/>
      <c r="L8915" s="3"/>
      <c r="M8915" s="3"/>
      <c r="N8915" s="228"/>
      <c r="O8915" s="229"/>
      <c r="P8915" s="230"/>
      <c r="Q8915" s="230"/>
      <c r="R8915" s="230"/>
      <c r="S8915" s="231"/>
      <c r="T8915" s="231"/>
      <c r="U8915" s="229"/>
      <c r="V8915" s="232"/>
      <c r="W8915" s="229"/>
      <c r="X8915" s="229"/>
      <c r="Y8915" s="229"/>
      <c r="Z8915" s="233"/>
      <c r="AA8915" s="229"/>
      <c r="AB8915" s="234"/>
      <c r="AC8915" s="234"/>
      <c r="AD8915" s="234"/>
      <c r="AE8915" s="234"/>
      <c r="AF8915" s="234"/>
      <c r="AG8915" s="234"/>
      <c r="AH8915" s="234"/>
      <c r="AI8915" s="229"/>
      <c r="AJ8915" s="273"/>
      <c r="AK8915" s="229"/>
      <c r="AL8915" s="229"/>
      <c r="AM8915" s="229"/>
      <c r="AN8915" s="229"/>
      <c r="AO8915" s="229"/>
      <c r="AP8915" s="229"/>
      <c r="AQ8915" s="229"/>
      <c r="AR8915" s="229"/>
      <c r="AS8915" s="229"/>
      <c r="AT8915" s="229"/>
      <c r="AU8915" s="229"/>
      <c r="AV8915" s="229"/>
      <c r="AW8915" s="229"/>
      <c r="AX8915" s="229"/>
      <c r="AY8915" s="229"/>
      <c r="AZ8915" s="229"/>
    </row>
    <row r="8916" ht="24.75" customHeight="1">
      <c r="A8916" s="245"/>
      <c r="B8916" s="225" t="s">
        <v>8802</v>
      </c>
      <c r="C8916" s="3"/>
      <c r="D8916" s="222"/>
      <c r="E8916" s="245"/>
      <c r="F8916" s="245"/>
      <c r="G8916" s="222"/>
      <c r="H8916" s="222"/>
      <c r="I8916" s="3"/>
      <c r="J8916" s="222"/>
      <c r="K8916" s="173"/>
      <c r="L8916" s="222"/>
      <c r="M8916" s="222"/>
      <c r="N8916" s="244"/>
      <c r="O8916" s="245"/>
      <c r="P8916" s="246"/>
      <c r="Q8916" s="246"/>
      <c r="R8916" s="246"/>
      <c r="S8916" s="247"/>
      <c r="T8916" s="247"/>
      <c r="U8916" s="245"/>
      <c r="V8916" s="248"/>
      <c r="W8916" s="245"/>
      <c r="X8916" s="245"/>
      <c r="Y8916" s="245"/>
      <c r="Z8916" s="249"/>
      <c r="AA8916" s="245"/>
      <c r="AB8916" s="250"/>
      <c r="AC8916" s="250"/>
      <c r="AD8916" s="250"/>
      <c r="AE8916" s="250"/>
      <c r="AF8916" s="250"/>
      <c r="AG8916" s="250"/>
      <c r="AH8916" s="250"/>
      <c r="AI8916" s="245"/>
      <c r="AJ8916" s="281" t="s">
        <v>8342</v>
      </c>
      <c r="AK8916" s="3"/>
      <c r="AL8916" s="245"/>
      <c r="AM8916" s="245"/>
      <c r="AN8916" s="245"/>
      <c r="AO8916" s="245"/>
      <c r="AP8916" s="245"/>
      <c r="AQ8916" s="245"/>
      <c r="AR8916" s="245"/>
      <c r="AS8916" s="245"/>
      <c r="AT8916" s="245"/>
      <c r="AU8916" s="245"/>
      <c r="AV8916" s="245"/>
      <c r="AW8916" s="245"/>
      <c r="AX8916" s="245"/>
      <c r="AY8916" s="245"/>
      <c r="AZ8916" s="245"/>
    </row>
    <row r="8917" ht="15.0" customHeight="1">
      <c r="A8917" s="245"/>
      <c r="B8917" s="253" t="s">
        <v>8803</v>
      </c>
      <c r="C8917" s="241"/>
      <c r="D8917" s="241"/>
      <c r="E8917" s="241"/>
      <c r="F8917" s="242"/>
      <c r="G8917" s="33"/>
      <c r="H8917" s="222"/>
      <c r="I8917" s="259" t="s">
        <v>8337</v>
      </c>
      <c r="J8917" s="222"/>
      <c r="K8917" s="3"/>
      <c r="L8917" s="222"/>
      <c r="M8917" s="222"/>
      <c r="N8917" s="244"/>
      <c r="O8917" s="245"/>
      <c r="P8917" s="246"/>
      <c r="Q8917" s="246"/>
      <c r="R8917" s="246"/>
      <c r="S8917" s="247"/>
      <c r="T8917" s="247"/>
      <c r="U8917" s="245"/>
      <c r="V8917" s="248"/>
      <c r="W8917" s="245"/>
      <c r="X8917" s="245"/>
      <c r="Y8917" s="245"/>
      <c r="Z8917" s="249"/>
      <c r="AA8917" s="245"/>
      <c r="AB8917" s="250"/>
      <c r="AC8917" s="250"/>
      <c r="AD8917" s="250"/>
      <c r="AE8917" s="250"/>
      <c r="AF8917" s="250"/>
      <c r="AG8917" s="250"/>
      <c r="AH8917" s="250"/>
      <c r="AI8917" s="245"/>
      <c r="AJ8917" s="273" t="s">
        <v>8804</v>
      </c>
      <c r="AK8917" s="289"/>
      <c r="AL8917" s="245"/>
      <c r="AM8917" s="245"/>
      <c r="AN8917" s="245"/>
      <c r="AO8917" s="245"/>
      <c r="AP8917" s="245"/>
      <c r="AQ8917" s="245"/>
      <c r="AR8917" s="245"/>
      <c r="AS8917" s="245"/>
      <c r="AT8917" s="245"/>
      <c r="AU8917" s="245"/>
      <c r="AV8917" s="245"/>
      <c r="AW8917" s="245"/>
      <c r="AX8917" s="245"/>
      <c r="AY8917" s="245"/>
      <c r="AZ8917" s="245"/>
    </row>
    <row r="8918" ht="24.75" customHeight="1">
      <c r="A8918" s="245"/>
      <c r="B8918" s="225" t="s">
        <v>8805</v>
      </c>
      <c r="C8918" s="3"/>
      <c r="D8918" s="222"/>
      <c r="E8918" s="245"/>
      <c r="F8918" s="245"/>
      <c r="G8918" s="222"/>
      <c r="H8918" s="222"/>
      <c r="I8918" s="3"/>
      <c r="J8918" s="222"/>
      <c r="K8918" s="173"/>
      <c r="L8918" s="222"/>
      <c r="M8918" s="222"/>
      <c r="N8918" s="244"/>
      <c r="O8918" s="245"/>
      <c r="P8918" s="246"/>
      <c r="Q8918" s="246"/>
      <c r="R8918" s="246"/>
      <c r="S8918" s="247"/>
      <c r="T8918" s="247"/>
      <c r="U8918" s="245"/>
      <c r="V8918" s="248"/>
      <c r="W8918" s="245"/>
      <c r="X8918" s="245"/>
      <c r="Y8918" s="245"/>
      <c r="Z8918" s="249"/>
      <c r="AA8918" s="245"/>
      <c r="AB8918" s="250"/>
      <c r="AC8918" s="250"/>
      <c r="AD8918" s="250"/>
      <c r="AE8918" s="250"/>
      <c r="AF8918" s="250"/>
      <c r="AG8918" s="250"/>
      <c r="AH8918" s="250"/>
      <c r="AI8918" s="245"/>
      <c r="AJ8918" s="281" t="s">
        <v>8342</v>
      </c>
      <c r="AK8918" s="3"/>
      <c r="AL8918" s="245"/>
      <c r="AM8918" s="245"/>
      <c r="AN8918" s="245"/>
      <c r="AO8918" s="245"/>
      <c r="AP8918" s="245"/>
      <c r="AQ8918" s="245"/>
      <c r="AR8918" s="245"/>
      <c r="AS8918" s="245"/>
      <c r="AT8918" s="245"/>
      <c r="AU8918" s="245"/>
      <c r="AV8918" s="245"/>
      <c r="AW8918" s="245"/>
      <c r="AX8918" s="245"/>
      <c r="AY8918" s="245"/>
      <c r="AZ8918" s="245"/>
    </row>
    <row r="8919" ht="15.0" customHeight="1">
      <c r="A8919" s="245"/>
      <c r="B8919" s="256" t="s">
        <v>8806</v>
      </c>
      <c r="C8919" s="257"/>
      <c r="D8919" s="257"/>
      <c r="E8919" s="257"/>
      <c r="F8919" s="276"/>
      <c r="G8919" s="33"/>
      <c r="H8919" s="222"/>
      <c r="I8919" s="259" t="s">
        <v>8337</v>
      </c>
      <c r="J8919" s="222"/>
      <c r="K8919" s="3"/>
      <c r="L8919" s="222"/>
      <c r="M8919" s="222"/>
      <c r="N8919" s="244"/>
      <c r="O8919" s="245"/>
      <c r="P8919" s="246"/>
      <c r="Q8919" s="246"/>
      <c r="R8919" s="246"/>
      <c r="S8919" s="247"/>
      <c r="T8919" s="247"/>
      <c r="U8919" s="245"/>
      <c r="V8919" s="248"/>
      <c r="W8919" s="245"/>
      <c r="X8919" s="245"/>
      <c r="Y8919" s="245"/>
      <c r="Z8919" s="249"/>
      <c r="AA8919" s="245"/>
      <c r="AB8919" s="250"/>
      <c r="AC8919" s="250"/>
      <c r="AD8919" s="250"/>
      <c r="AE8919" s="250"/>
      <c r="AF8919" s="250"/>
      <c r="AG8919" s="250"/>
      <c r="AH8919" s="250"/>
      <c r="AI8919" s="245"/>
      <c r="AJ8919" s="273" t="s">
        <v>8807</v>
      </c>
      <c r="AK8919" s="289"/>
      <c r="AL8919" s="245"/>
      <c r="AM8919" s="245"/>
      <c r="AN8919" s="245"/>
      <c r="AO8919" s="245"/>
      <c r="AP8919" s="245"/>
      <c r="AQ8919" s="245"/>
      <c r="AR8919" s="245"/>
      <c r="AS8919" s="245"/>
      <c r="AT8919" s="245"/>
      <c r="AU8919" s="245"/>
      <c r="AV8919" s="245"/>
      <c r="AW8919" s="245"/>
      <c r="AX8919" s="245"/>
      <c r="AY8919" s="245"/>
      <c r="AZ8919" s="245"/>
    </row>
    <row r="8920" ht="15.0" customHeight="1">
      <c r="A8920" s="245"/>
      <c r="B8920" s="260" t="s">
        <v>8808</v>
      </c>
      <c r="C8920" s="33"/>
      <c r="D8920" s="33"/>
      <c r="E8920" s="33"/>
      <c r="F8920" s="287"/>
      <c r="G8920" s="33"/>
      <c r="H8920" s="222"/>
      <c r="I8920" s="259" t="s">
        <v>8337</v>
      </c>
      <c r="J8920" s="222"/>
      <c r="K8920" s="3"/>
      <c r="L8920" s="222"/>
      <c r="M8920" s="222"/>
      <c r="N8920" s="244"/>
      <c r="O8920" s="245"/>
      <c r="P8920" s="246"/>
      <c r="Q8920" s="246"/>
      <c r="R8920" s="246"/>
      <c r="S8920" s="247"/>
      <c r="T8920" s="247"/>
      <c r="U8920" s="245"/>
      <c r="V8920" s="248"/>
      <c r="W8920" s="245"/>
      <c r="X8920" s="245"/>
      <c r="Y8920" s="245"/>
      <c r="Z8920" s="249"/>
      <c r="AA8920" s="245"/>
      <c r="AB8920" s="250"/>
      <c r="AC8920" s="250"/>
      <c r="AD8920" s="250"/>
      <c r="AE8920" s="250"/>
      <c r="AF8920" s="250"/>
      <c r="AG8920" s="250"/>
      <c r="AH8920" s="250"/>
      <c r="AI8920" s="245"/>
      <c r="AJ8920" s="273" t="s">
        <v>8807</v>
      </c>
      <c r="AK8920" s="289"/>
      <c r="AL8920" s="245"/>
      <c r="AM8920" s="245"/>
      <c r="AN8920" s="245"/>
      <c r="AO8920" s="245"/>
      <c r="AP8920" s="245"/>
      <c r="AQ8920" s="245"/>
      <c r="AR8920" s="245"/>
      <c r="AS8920" s="245"/>
      <c r="AT8920" s="245"/>
      <c r="AU8920" s="245"/>
      <c r="AV8920" s="245"/>
      <c r="AW8920" s="245"/>
      <c r="AX8920" s="245"/>
      <c r="AY8920" s="245"/>
      <c r="AZ8920" s="245"/>
    </row>
    <row r="8921" ht="15.0" customHeight="1">
      <c r="A8921" s="245"/>
      <c r="B8921" s="260" t="s">
        <v>8809</v>
      </c>
      <c r="C8921" s="33"/>
      <c r="D8921" s="33"/>
      <c r="E8921" s="33"/>
      <c r="F8921" s="287"/>
      <c r="G8921" s="33"/>
      <c r="H8921" s="222"/>
      <c r="I8921" s="259" t="s">
        <v>8337</v>
      </c>
      <c r="J8921" s="222"/>
      <c r="K8921" s="3"/>
      <c r="L8921" s="222"/>
      <c r="M8921" s="222"/>
      <c r="N8921" s="244"/>
      <c r="O8921" s="245"/>
      <c r="P8921" s="246"/>
      <c r="Q8921" s="246"/>
      <c r="R8921" s="246"/>
      <c r="S8921" s="247"/>
      <c r="T8921" s="247"/>
      <c r="U8921" s="245"/>
      <c r="V8921" s="248"/>
      <c r="W8921" s="245"/>
      <c r="X8921" s="245"/>
      <c r="Y8921" s="245"/>
      <c r="Z8921" s="249"/>
      <c r="AA8921" s="245"/>
      <c r="AB8921" s="250"/>
      <c r="AC8921" s="250"/>
      <c r="AD8921" s="250"/>
      <c r="AE8921" s="250"/>
      <c r="AF8921" s="250"/>
      <c r="AG8921" s="250"/>
      <c r="AH8921" s="250"/>
      <c r="AI8921" s="245"/>
      <c r="AJ8921" s="273" t="s">
        <v>8807</v>
      </c>
      <c r="AK8921" s="289"/>
      <c r="AL8921" s="245"/>
      <c r="AM8921" s="245"/>
      <c r="AN8921" s="245"/>
      <c r="AO8921" s="245"/>
      <c r="AP8921" s="245"/>
      <c r="AQ8921" s="245"/>
      <c r="AR8921" s="245"/>
      <c r="AS8921" s="245"/>
      <c r="AT8921" s="245"/>
      <c r="AU8921" s="245"/>
      <c r="AV8921" s="245"/>
      <c r="AW8921" s="245"/>
      <c r="AX8921" s="245"/>
      <c r="AY8921" s="245"/>
      <c r="AZ8921" s="245"/>
    </row>
    <row r="8922" ht="15.0" customHeight="1">
      <c r="A8922" s="245"/>
      <c r="B8922" s="277" t="s">
        <v>8810</v>
      </c>
      <c r="C8922" s="269"/>
      <c r="D8922" s="269"/>
      <c r="E8922" s="269"/>
      <c r="F8922" s="278"/>
      <c r="G8922" s="33"/>
      <c r="H8922" s="222"/>
      <c r="I8922" s="259" t="s">
        <v>8337</v>
      </c>
      <c r="J8922" s="222"/>
      <c r="K8922" s="3"/>
      <c r="L8922" s="222"/>
      <c r="M8922" s="222"/>
      <c r="N8922" s="244"/>
      <c r="O8922" s="245"/>
      <c r="P8922" s="246"/>
      <c r="Q8922" s="246"/>
      <c r="R8922" s="246"/>
      <c r="S8922" s="247"/>
      <c r="T8922" s="247"/>
      <c r="U8922" s="245"/>
      <c r="V8922" s="248"/>
      <c r="W8922" s="245"/>
      <c r="X8922" s="245"/>
      <c r="Y8922" s="245"/>
      <c r="Z8922" s="249"/>
      <c r="AA8922" s="245"/>
      <c r="AB8922" s="250"/>
      <c r="AC8922" s="250"/>
      <c r="AD8922" s="250"/>
      <c r="AE8922" s="250"/>
      <c r="AF8922" s="250"/>
      <c r="AG8922" s="250"/>
      <c r="AH8922" s="250"/>
      <c r="AI8922" s="245"/>
      <c r="AJ8922" s="273" t="s">
        <v>8807</v>
      </c>
      <c r="AK8922" s="289"/>
      <c r="AL8922" s="245"/>
      <c r="AM8922" s="245"/>
      <c r="AN8922" s="245"/>
      <c r="AO8922" s="245"/>
      <c r="AP8922" s="245"/>
      <c r="AQ8922" s="245"/>
      <c r="AR8922" s="245"/>
      <c r="AS8922" s="245"/>
      <c r="AT8922" s="245"/>
      <c r="AU8922" s="245"/>
      <c r="AV8922" s="245"/>
      <c r="AW8922" s="245"/>
      <c r="AX8922" s="245"/>
      <c r="AY8922" s="245"/>
      <c r="AZ8922" s="245"/>
    </row>
    <row r="8923" ht="24.75" customHeight="1">
      <c r="A8923" s="229"/>
      <c r="B8923" s="225" t="s">
        <v>8811</v>
      </c>
      <c r="C8923" s="3"/>
      <c r="D8923" s="222"/>
      <c r="E8923" s="229"/>
      <c r="F8923" s="3"/>
      <c r="G8923" s="222"/>
      <c r="I8923" s="3"/>
      <c r="J8923" s="222"/>
      <c r="K8923" s="173"/>
      <c r="L8923" s="3"/>
      <c r="M8923" s="3"/>
      <c r="N8923" s="228"/>
      <c r="O8923" s="229"/>
      <c r="P8923" s="230"/>
      <c r="Q8923" s="230"/>
      <c r="R8923" s="230"/>
      <c r="S8923" s="231"/>
      <c r="T8923" s="231"/>
      <c r="U8923" s="229"/>
      <c r="V8923" s="232"/>
      <c r="W8923" s="229"/>
      <c r="X8923" s="229"/>
      <c r="Y8923" s="229"/>
      <c r="Z8923" s="233"/>
      <c r="AA8923" s="229"/>
      <c r="AB8923" s="234"/>
      <c r="AC8923" s="234"/>
      <c r="AD8923" s="234"/>
      <c r="AE8923" s="234"/>
      <c r="AF8923" s="234"/>
      <c r="AG8923" s="234"/>
      <c r="AH8923" s="234"/>
      <c r="AI8923" s="229"/>
      <c r="AJ8923" s="281" t="s">
        <v>8342</v>
      </c>
      <c r="AK8923" s="229"/>
      <c r="AL8923" s="229"/>
      <c r="AM8923" s="229"/>
      <c r="AN8923" s="229"/>
      <c r="AO8923" s="229"/>
      <c r="AP8923" s="229"/>
      <c r="AQ8923" s="229"/>
      <c r="AR8923" s="229"/>
      <c r="AS8923" s="229"/>
      <c r="AT8923" s="229"/>
      <c r="AU8923" s="229"/>
      <c r="AV8923" s="229"/>
      <c r="AW8923" s="229"/>
      <c r="AX8923" s="229"/>
      <c r="AY8923" s="229"/>
      <c r="AZ8923" s="229"/>
    </row>
    <row r="8924" ht="15.0" customHeight="1">
      <c r="A8924" s="245"/>
      <c r="B8924" s="272" t="s">
        <v>8419</v>
      </c>
      <c r="C8924" s="257"/>
      <c r="D8924" s="257"/>
      <c r="E8924" s="257"/>
      <c r="F8924" s="259" t="s">
        <v>8336</v>
      </c>
      <c r="G8924" s="33"/>
      <c r="I8924" s="243" t="s">
        <v>8337</v>
      </c>
      <c r="K8924" s="3"/>
      <c r="L8924" s="222"/>
      <c r="M8924" s="222"/>
      <c r="N8924" s="244"/>
      <c r="O8924" s="245"/>
      <c r="P8924" s="246"/>
      <c r="Q8924" s="246"/>
      <c r="R8924" s="246"/>
      <c r="S8924" s="247"/>
      <c r="T8924" s="247"/>
      <c r="U8924" s="245"/>
      <c r="V8924" s="248"/>
      <c r="W8924" s="245"/>
      <c r="X8924" s="245"/>
      <c r="Y8924" s="245"/>
      <c r="Z8924" s="249"/>
      <c r="AA8924" s="245"/>
      <c r="AB8924" s="250"/>
      <c r="AC8924" s="250"/>
      <c r="AD8924" s="250"/>
      <c r="AE8924" s="250"/>
      <c r="AF8924" s="250"/>
      <c r="AG8924" s="250"/>
      <c r="AH8924" s="250"/>
      <c r="AI8924" s="245"/>
      <c r="AK8924" s="245"/>
      <c r="AL8924" s="245"/>
      <c r="AM8924" s="245"/>
      <c r="AN8924" s="245"/>
      <c r="AO8924" s="245"/>
      <c r="AP8924" s="245"/>
      <c r="AQ8924" s="245"/>
      <c r="AR8924" s="245"/>
      <c r="AS8924" s="245"/>
      <c r="AT8924" s="245"/>
      <c r="AU8924" s="245"/>
      <c r="AV8924" s="245"/>
      <c r="AW8924" s="245"/>
      <c r="AX8924" s="245"/>
      <c r="AY8924" s="245"/>
      <c r="AZ8924" s="245"/>
    </row>
    <row r="8925" ht="15.0" customHeight="1">
      <c r="A8925" s="245"/>
      <c r="B8925" s="262" t="s">
        <v>8420</v>
      </c>
      <c r="C8925" s="33"/>
      <c r="D8925" s="33"/>
      <c r="E8925" s="33"/>
      <c r="F8925" s="282" t="s">
        <v>8336</v>
      </c>
      <c r="G8925" s="33"/>
      <c r="I8925" s="243" t="s">
        <v>8337</v>
      </c>
      <c r="K8925" s="3"/>
      <c r="L8925" s="222"/>
      <c r="M8925" s="222"/>
      <c r="N8925" s="244"/>
      <c r="O8925" s="245"/>
      <c r="P8925" s="246"/>
      <c r="Q8925" s="246"/>
      <c r="R8925" s="246"/>
      <c r="S8925" s="247"/>
      <c r="T8925" s="247"/>
      <c r="U8925" s="245"/>
      <c r="V8925" s="248"/>
      <c r="W8925" s="245"/>
      <c r="X8925" s="245"/>
      <c r="Y8925" s="245"/>
      <c r="Z8925" s="249"/>
      <c r="AA8925" s="245"/>
      <c r="AB8925" s="250"/>
      <c r="AC8925" s="250"/>
      <c r="AD8925" s="250"/>
      <c r="AE8925" s="250"/>
      <c r="AF8925" s="250"/>
      <c r="AG8925" s="250"/>
      <c r="AH8925" s="250"/>
      <c r="AI8925" s="245"/>
      <c r="AK8925" s="245"/>
      <c r="AL8925" s="245"/>
      <c r="AM8925" s="245"/>
      <c r="AN8925" s="245"/>
      <c r="AO8925" s="245"/>
      <c r="AP8925" s="245"/>
      <c r="AQ8925" s="245"/>
      <c r="AR8925" s="245"/>
      <c r="AS8925" s="245"/>
      <c r="AT8925" s="245"/>
      <c r="AU8925" s="245"/>
      <c r="AV8925" s="245"/>
      <c r="AW8925" s="245"/>
      <c r="AX8925" s="245"/>
      <c r="AY8925" s="245"/>
      <c r="AZ8925" s="245"/>
    </row>
    <row r="8926" ht="15.0" customHeight="1">
      <c r="A8926" s="245"/>
      <c r="B8926" s="266" t="s">
        <v>8421</v>
      </c>
      <c r="C8926" s="269"/>
      <c r="D8926" s="269"/>
      <c r="E8926" s="269"/>
      <c r="F8926" s="282" t="s">
        <v>8336</v>
      </c>
      <c r="G8926" s="33"/>
      <c r="I8926" s="243" t="s">
        <v>8337</v>
      </c>
      <c r="K8926" s="3"/>
      <c r="L8926" s="222"/>
      <c r="M8926" s="222"/>
      <c r="N8926" s="244"/>
      <c r="O8926" s="245"/>
      <c r="P8926" s="246"/>
      <c r="Q8926" s="246"/>
      <c r="R8926" s="246"/>
      <c r="S8926" s="247"/>
      <c r="T8926" s="247"/>
      <c r="U8926" s="245"/>
      <c r="V8926" s="248"/>
      <c r="W8926" s="245"/>
      <c r="X8926" s="245"/>
      <c r="Y8926" s="245"/>
      <c r="Z8926" s="249"/>
      <c r="AA8926" s="245"/>
      <c r="AB8926" s="250"/>
      <c r="AC8926" s="250"/>
      <c r="AD8926" s="250"/>
      <c r="AE8926" s="250"/>
      <c r="AF8926" s="250"/>
      <c r="AG8926" s="250"/>
      <c r="AH8926" s="250"/>
      <c r="AI8926" s="245"/>
      <c r="AK8926" s="245"/>
      <c r="AL8926" s="245"/>
      <c r="AM8926" s="245"/>
      <c r="AN8926" s="245"/>
      <c r="AO8926" s="245"/>
      <c r="AP8926" s="245"/>
      <c r="AQ8926" s="245"/>
      <c r="AR8926" s="245"/>
      <c r="AS8926" s="245"/>
      <c r="AT8926" s="245"/>
      <c r="AU8926" s="245"/>
      <c r="AV8926" s="245"/>
      <c r="AW8926" s="245"/>
      <c r="AX8926" s="245"/>
      <c r="AY8926" s="245"/>
      <c r="AZ8926" s="245"/>
    </row>
    <row r="8927" ht="15.0" customHeight="1">
      <c r="A8927" s="245"/>
      <c r="B8927" s="309"/>
      <c r="C8927" s="3"/>
      <c r="D8927" s="3"/>
      <c r="E8927" s="3"/>
      <c r="F8927" s="33"/>
      <c r="G8927" s="3"/>
      <c r="H8927" s="3"/>
      <c r="I8927" s="3"/>
      <c r="J8927" s="3"/>
      <c r="K8927" s="173"/>
      <c r="L8927" s="222"/>
      <c r="M8927" s="222"/>
      <c r="N8927" s="244"/>
      <c r="O8927" s="245"/>
      <c r="P8927" s="246"/>
      <c r="Q8927" s="246"/>
      <c r="R8927" s="246"/>
      <c r="S8927" s="247"/>
      <c r="T8927" s="247"/>
      <c r="U8927" s="245"/>
      <c r="V8927" s="248"/>
      <c r="W8927" s="245"/>
      <c r="X8927" s="245"/>
      <c r="Y8927" s="245"/>
      <c r="Z8927" s="249"/>
      <c r="AA8927" s="245"/>
      <c r="AB8927" s="250"/>
      <c r="AC8927" s="250"/>
      <c r="AD8927" s="250"/>
      <c r="AE8927" s="250"/>
      <c r="AF8927" s="250"/>
      <c r="AG8927" s="250"/>
      <c r="AH8927" s="250"/>
      <c r="AI8927" s="245"/>
      <c r="AJ8927" s="304"/>
      <c r="AK8927" s="289"/>
      <c r="AL8927" s="245"/>
      <c r="AM8927" s="245"/>
      <c r="AN8927" s="245"/>
      <c r="AO8927" s="245"/>
      <c r="AP8927" s="245"/>
      <c r="AQ8927" s="245"/>
      <c r="AR8927" s="245"/>
      <c r="AS8927" s="245"/>
      <c r="AT8927" s="245"/>
      <c r="AU8927" s="245"/>
      <c r="AV8927" s="245"/>
      <c r="AW8927" s="245"/>
      <c r="AX8927" s="245"/>
      <c r="AY8927" s="245"/>
      <c r="AZ8927" s="245"/>
    </row>
    <row r="8928" ht="52.5" customHeight="1">
      <c r="A8928" s="310" t="s">
        <v>8812</v>
      </c>
      <c r="B8928" s="310"/>
      <c r="C8928" s="310"/>
      <c r="D8928" s="310"/>
      <c r="E8928" s="310"/>
      <c r="F8928" s="310"/>
      <c r="G8928" s="310"/>
      <c r="H8928" s="310"/>
      <c r="I8928" s="310"/>
      <c r="J8928" s="310"/>
      <c r="K8928" s="311"/>
      <c r="L8928" s="311"/>
      <c r="M8928" s="311"/>
      <c r="N8928" s="18"/>
      <c r="P8928" s="4"/>
      <c r="Q8928" s="4"/>
      <c r="R8928" s="4"/>
      <c r="V8928" s="312"/>
      <c r="Z8928" s="23"/>
    </row>
    <row r="8929" ht="15.0" customHeight="1">
      <c r="A8929" s="165"/>
      <c r="B8929" s="313" t="s">
        <v>8328</v>
      </c>
      <c r="C8929" s="314"/>
      <c r="D8929" s="315"/>
      <c r="E8929" s="316"/>
      <c r="F8929" s="317"/>
      <c r="G8929" s="313"/>
      <c r="H8929" s="313"/>
      <c r="I8929" s="165"/>
      <c r="J8929" s="165"/>
      <c r="K8929" s="88"/>
      <c r="L8929" s="142"/>
      <c r="M8929" s="142"/>
      <c r="N8929" s="18"/>
      <c r="O8929" s="4">
        <v>1.0</v>
      </c>
      <c r="P8929" s="4"/>
      <c r="Q8929" s="4">
        <v>460.0</v>
      </c>
      <c r="R8929" s="4" t="s">
        <v>8813</v>
      </c>
      <c r="S8929" s="8">
        <v>0.0</v>
      </c>
      <c r="V8929" s="173"/>
      <c r="Z8929" s="23"/>
    </row>
    <row r="8930" ht="15.0" customHeight="1">
      <c r="A8930" s="318">
        <v>1.0</v>
      </c>
      <c r="B8930" s="313" t="s">
        <v>8814</v>
      </c>
      <c r="C8930" s="313"/>
      <c r="D8930" s="313"/>
      <c r="E8930" s="313"/>
      <c r="F8930" s="313"/>
      <c r="G8930" s="313"/>
      <c r="H8930" s="313"/>
      <c r="I8930" s="313"/>
      <c r="J8930" s="313"/>
      <c r="K8930" s="19" t="s">
        <v>8815</v>
      </c>
      <c r="L8930" s="319"/>
      <c r="M8930" s="319"/>
      <c r="N8930" s="6"/>
      <c r="O8930" s="3">
        <v>1.0</v>
      </c>
      <c r="P8930" s="3">
        <v>196.0</v>
      </c>
      <c r="Q8930" s="4"/>
      <c r="R8930" s="4" t="s">
        <v>8813</v>
      </c>
      <c r="S8930" s="8">
        <v>1.0</v>
      </c>
      <c r="U8930" s="8" t="s">
        <v>8816</v>
      </c>
      <c r="V8930" s="173"/>
    </row>
    <row r="8931" ht="15.0" customHeight="1">
      <c r="A8931" s="318"/>
      <c r="B8931" s="313" t="s">
        <v>2324</v>
      </c>
      <c r="C8931" s="313"/>
      <c r="D8931" s="313"/>
      <c r="E8931" s="313"/>
      <c r="F8931" s="320"/>
      <c r="G8931" s="313"/>
      <c r="H8931" s="313"/>
      <c r="I8931" s="313"/>
      <c r="J8931" s="313"/>
      <c r="K8931" s="19"/>
      <c r="L8931" s="319"/>
      <c r="M8931" s="319"/>
      <c r="N8931" s="6"/>
      <c r="O8931" s="3">
        <v>2.0</v>
      </c>
      <c r="P8931" s="3"/>
      <c r="Q8931" s="4">
        <v>130.0</v>
      </c>
      <c r="R8931" s="4" t="s">
        <v>8817</v>
      </c>
      <c r="S8931" s="8">
        <v>0.0</v>
      </c>
      <c r="V8931" s="173"/>
    </row>
    <row r="8932" ht="15.0" customHeight="1">
      <c r="A8932" s="318">
        <v>1.0</v>
      </c>
      <c r="B8932" s="313" t="s">
        <v>8818</v>
      </c>
      <c r="C8932" s="313"/>
      <c r="D8932" s="313"/>
      <c r="E8932" s="313"/>
      <c r="F8932" s="313"/>
      <c r="G8932" s="313"/>
      <c r="H8932" s="313"/>
      <c r="I8932" s="313"/>
      <c r="J8932" s="313"/>
      <c r="K8932" s="19" t="s">
        <v>8815</v>
      </c>
      <c r="L8932" s="319"/>
      <c r="M8932" s="319" t="s">
        <v>8819</v>
      </c>
      <c r="N8932" s="321" t="s">
        <v>8820</v>
      </c>
      <c r="O8932" s="3">
        <v>2.0</v>
      </c>
      <c r="P8932" s="3">
        <v>74.0</v>
      </c>
      <c r="Q8932" s="4"/>
      <c r="R8932" s="4" t="s">
        <v>8817</v>
      </c>
      <c r="S8932" s="8">
        <v>1.0</v>
      </c>
      <c r="U8932" s="8" t="s">
        <v>8821</v>
      </c>
      <c r="V8932" s="173"/>
    </row>
    <row r="8933" ht="15.0" customHeight="1">
      <c r="A8933" s="318">
        <v>2.0</v>
      </c>
      <c r="B8933" s="313" t="s">
        <v>8822</v>
      </c>
      <c r="C8933" s="313"/>
      <c r="D8933" s="313"/>
      <c r="E8933" s="313"/>
      <c r="F8933" s="313"/>
      <c r="G8933" s="313"/>
      <c r="H8933" s="313"/>
      <c r="I8933" s="313"/>
      <c r="J8933" s="313"/>
      <c r="K8933" s="19" t="s">
        <v>8815</v>
      </c>
      <c r="L8933" s="319"/>
      <c r="M8933" s="319" t="s">
        <v>8819</v>
      </c>
      <c r="N8933" s="321" t="s">
        <v>8820</v>
      </c>
      <c r="O8933" s="3">
        <v>2.0</v>
      </c>
      <c r="P8933" s="3">
        <v>75.0</v>
      </c>
      <c r="Q8933" s="4"/>
      <c r="R8933" s="4" t="s">
        <v>8817</v>
      </c>
      <c r="S8933" s="8">
        <v>2.0</v>
      </c>
      <c r="U8933" s="8" t="s">
        <v>8821</v>
      </c>
      <c r="V8933" s="173"/>
    </row>
    <row r="8934" ht="15.0" customHeight="1">
      <c r="A8934" s="318">
        <v>3.0</v>
      </c>
      <c r="B8934" s="313" t="s">
        <v>8823</v>
      </c>
      <c r="C8934" s="313"/>
      <c r="D8934" s="313"/>
      <c r="E8934" s="313"/>
      <c r="F8934" s="313"/>
      <c r="G8934" s="313"/>
      <c r="H8934" s="313"/>
      <c r="I8934" s="313"/>
      <c r="J8934" s="313"/>
      <c r="K8934" s="19" t="s">
        <v>8815</v>
      </c>
      <c r="L8934" s="319"/>
      <c r="M8934" s="319" t="s">
        <v>8819</v>
      </c>
      <c r="N8934" s="321" t="s">
        <v>8820</v>
      </c>
      <c r="O8934" s="3">
        <v>2.0</v>
      </c>
      <c r="P8934" s="3">
        <v>76.0</v>
      </c>
      <c r="Q8934" s="4"/>
      <c r="R8934" s="4" t="s">
        <v>8817</v>
      </c>
      <c r="S8934" s="8">
        <v>3.0</v>
      </c>
      <c r="U8934" s="8" t="s">
        <v>8821</v>
      </c>
      <c r="V8934" s="173"/>
    </row>
    <row r="8935" ht="15.0" customHeight="1">
      <c r="A8935" s="318">
        <v>4.0</v>
      </c>
      <c r="B8935" s="313" t="s">
        <v>8824</v>
      </c>
      <c r="C8935" s="313"/>
      <c r="D8935" s="313"/>
      <c r="E8935" s="313"/>
      <c r="F8935" s="313"/>
      <c r="G8935" s="313"/>
      <c r="H8935" s="313"/>
      <c r="I8935" s="313"/>
      <c r="J8935" s="313"/>
      <c r="K8935" s="19" t="s">
        <v>8815</v>
      </c>
      <c r="L8935" s="319"/>
      <c r="M8935" s="319" t="s">
        <v>8819</v>
      </c>
      <c r="N8935" s="321" t="s">
        <v>8820</v>
      </c>
      <c r="O8935" s="3">
        <v>2.0</v>
      </c>
      <c r="P8935" s="3">
        <v>77.0</v>
      </c>
      <c r="Q8935" s="4"/>
      <c r="R8935" s="4" t="s">
        <v>8817</v>
      </c>
      <c r="S8935" s="8">
        <v>4.0</v>
      </c>
      <c r="U8935" s="8" t="s">
        <v>8821</v>
      </c>
      <c r="V8935" s="173"/>
    </row>
    <row r="8936" ht="15.0" customHeight="1">
      <c r="A8936" s="318">
        <v>5.0</v>
      </c>
      <c r="B8936" s="313" t="s">
        <v>8825</v>
      </c>
      <c r="C8936" s="313"/>
      <c r="D8936" s="313"/>
      <c r="E8936" s="313"/>
      <c r="F8936" s="313"/>
      <c r="G8936" s="313"/>
      <c r="H8936" s="313"/>
      <c r="I8936" s="313"/>
      <c r="J8936" s="313"/>
      <c r="K8936" s="19" t="s">
        <v>8815</v>
      </c>
      <c r="L8936" s="319"/>
      <c r="M8936" s="319" t="s">
        <v>8819</v>
      </c>
      <c r="N8936" s="321" t="s">
        <v>8820</v>
      </c>
      <c r="O8936" s="3">
        <v>2.0</v>
      </c>
      <c r="P8936" s="3">
        <v>78.0</v>
      </c>
      <c r="Q8936" s="4"/>
      <c r="R8936" s="4" t="s">
        <v>8817</v>
      </c>
      <c r="S8936" s="8">
        <v>5.0</v>
      </c>
      <c r="U8936" s="8" t="s">
        <v>8821</v>
      </c>
      <c r="V8936" s="173"/>
    </row>
    <row r="8937" ht="15.0" customHeight="1">
      <c r="A8937" s="318">
        <v>6.0</v>
      </c>
      <c r="B8937" s="313" t="s">
        <v>8826</v>
      </c>
      <c r="C8937" s="313"/>
      <c r="D8937" s="313"/>
      <c r="E8937" s="313"/>
      <c r="F8937" s="313"/>
      <c r="G8937" s="313"/>
      <c r="H8937" s="313"/>
      <c r="I8937" s="313"/>
      <c r="J8937" s="313"/>
      <c r="K8937" s="19" t="s">
        <v>8815</v>
      </c>
      <c r="L8937" s="319"/>
      <c r="M8937" s="319" t="s">
        <v>8819</v>
      </c>
      <c r="N8937" s="321" t="s">
        <v>8820</v>
      </c>
      <c r="O8937" s="3">
        <v>2.0</v>
      </c>
      <c r="P8937" s="3">
        <v>79.0</v>
      </c>
      <c r="Q8937" s="4"/>
      <c r="R8937" s="4" t="s">
        <v>8817</v>
      </c>
      <c r="S8937" s="8">
        <v>6.0</v>
      </c>
      <c r="U8937" s="8" t="s">
        <v>8821</v>
      </c>
      <c r="V8937" s="173"/>
    </row>
    <row r="8938" ht="15.0" customHeight="1">
      <c r="A8938" s="318">
        <v>7.0</v>
      </c>
      <c r="B8938" s="313" t="s">
        <v>8827</v>
      </c>
      <c r="C8938" s="313"/>
      <c r="D8938" s="313"/>
      <c r="E8938" s="313"/>
      <c r="F8938" s="313"/>
      <c r="G8938" s="313"/>
      <c r="H8938" s="313"/>
      <c r="I8938" s="313"/>
      <c r="J8938" s="313"/>
      <c r="K8938" s="19" t="s">
        <v>8815</v>
      </c>
      <c r="L8938" s="319"/>
      <c r="M8938" s="319" t="s">
        <v>8819</v>
      </c>
      <c r="N8938" s="321" t="s">
        <v>8820</v>
      </c>
      <c r="O8938" s="3">
        <v>2.0</v>
      </c>
      <c r="P8938" s="3">
        <v>80.0</v>
      </c>
      <c r="Q8938" s="4"/>
      <c r="R8938" s="4" t="s">
        <v>8817</v>
      </c>
      <c r="S8938" s="8">
        <v>7.0</v>
      </c>
      <c r="U8938" s="8" t="s">
        <v>8821</v>
      </c>
      <c r="V8938" s="173"/>
    </row>
    <row r="8939" ht="15.0" customHeight="1">
      <c r="A8939" s="318">
        <v>8.0</v>
      </c>
      <c r="B8939" s="313" t="s">
        <v>8828</v>
      </c>
      <c r="C8939" s="313"/>
      <c r="D8939" s="313"/>
      <c r="E8939" s="313"/>
      <c r="F8939" s="313"/>
      <c r="G8939" s="313"/>
      <c r="H8939" s="313"/>
      <c r="I8939" s="313"/>
      <c r="J8939" s="313"/>
      <c r="K8939" s="19" t="s">
        <v>8815</v>
      </c>
      <c r="L8939" s="319"/>
      <c r="M8939" s="319" t="s">
        <v>8819</v>
      </c>
      <c r="N8939" s="321" t="s">
        <v>8820</v>
      </c>
      <c r="O8939" s="3">
        <v>2.0</v>
      </c>
      <c r="P8939" s="3">
        <v>81.0</v>
      </c>
      <c r="Q8939" s="4"/>
      <c r="R8939" s="4" t="s">
        <v>8817</v>
      </c>
      <c r="S8939" s="8">
        <v>8.0</v>
      </c>
      <c r="U8939" s="8" t="s">
        <v>8821</v>
      </c>
      <c r="V8939" s="173"/>
    </row>
    <row r="8940" ht="15.0" customHeight="1">
      <c r="A8940" s="318">
        <v>9.0</v>
      </c>
      <c r="B8940" s="313" t="s">
        <v>8829</v>
      </c>
      <c r="C8940" s="313"/>
      <c r="D8940" s="313"/>
      <c r="E8940" s="313"/>
      <c r="F8940" s="313"/>
      <c r="G8940" s="313"/>
      <c r="H8940" s="313"/>
      <c r="I8940" s="313"/>
      <c r="J8940" s="313"/>
      <c r="K8940" s="19" t="s">
        <v>8815</v>
      </c>
      <c r="L8940" s="319"/>
      <c r="M8940" s="319" t="s">
        <v>8819</v>
      </c>
      <c r="N8940" s="321" t="s">
        <v>8820</v>
      </c>
      <c r="O8940" s="3">
        <v>2.0</v>
      </c>
      <c r="P8940" s="3">
        <v>82.0</v>
      </c>
      <c r="Q8940" s="4"/>
      <c r="R8940" s="4" t="s">
        <v>8817</v>
      </c>
      <c r="S8940" s="8">
        <v>9.0</v>
      </c>
      <c r="U8940" s="8" t="s">
        <v>8821</v>
      </c>
      <c r="V8940" s="173"/>
    </row>
    <row r="8941" ht="15.0" customHeight="1">
      <c r="A8941" s="318">
        <v>10.0</v>
      </c>
      <c r="B8941" s="313" t="s">
        <v>8830</v>
      </c>
      <c r="C8941" s="313"/>
      <c r="D8941" s="313"/>
      <c r="E8941" s="313"/>
      <c r="F8941" s="313"/>
      <c r="G8941" s="313"/>
      <c r="H8941" s="313"/>
      <c r="I8941" s="313"/>
      <c r="J8941" s="313"/>
      <c r="K8941" s="19" t="s">
        <v>8815</v>
      </c>
      <c r="L8941" s="319"/>
      <c r="M8941" s="319" t="s">
        <v>8819</v>
      </c>
      <c r="N8941" s="321" t="s">
        <v>8820</v>
      </c>
      <c r="O8941" s="3">
        <v>2.0</v>
      </c>
      <c r="P8941" s="3">
        <v>83.0</v>
      </c>
      <c r="Q8941" s="4"/>
      <c r="R8941" s="4" t="s">
        <v>8817</v>
      </c>
      <c r="S8941" s="8">
        <v>10.0</v>
      </c>
      <c r="U8941" s="8" t="s">
        <v>8821</v>
      </c>
      <c r="V8941" s="173"/>
    </row>
    <row r="8942" ht="15.0" customHeight="1">
      <c r="A8942" s="318">
        <v>11.0</v>
      </c>
      <c r="B8942" s="313" t="s">
        <v>8831</v>
      </c>
      <c r="C8942" s="313"/>
      <c r="D8942" s="313"/>
      <c r="E8942" s="313"/>
      <c r="F8942" s="313"/>
      <c r="G8942" s="313"/>
      <c r="H8942" s="313"/>
      <c r="I8942" s="313"/>
      <c r="J8942" s="313"/>
      <c r="K8942" s="19" t="s">
        <v>8815</v>
      </c>
      <c r="L8942" s="319"/>
      <c r="M8942" s="319" t="s">
        <v>8819</v>
      </c>
      <c r="N8942" s="321" t="s">
        <v>8820</v>
      </c>
      <c r="O8942" s="3">
        <v>2.0</v>
      </c>
      <c r="P8942" s="3">
        <v>84.0</v>
      </c>
      <c r="Q8942" s="4"/>
      <c r="R8942" s="4" t="s">
        <v>8817</v>
      </c>
      <c r="S8942" s="8">
        <v>11.0</v>
      </c>
      <c r="U8942" s="8" t="s">
        <v>8821</v>
      </c>
      <c r="V8942" s="173"/>
    </row>
    <row r="8943" ht="15.0" customHeight="1">
      <c r="A8943" s="318">
        <v>12.0</v>
      </c>
      <c r="B8943" s="313" t="s">
        <v>8832</v>
      </c>
      <c r="C8943" s="313"/>
      <c r="D8943" s="313"/>
      <c r="E8943" s="313"/>
      <c r="F8943" s="313"/>
      <c r="G8943" s="313"/>
      <c r="H8943" s="313"/>
      <c r="I8943" s="313"/>
      <c r="J8943" s="313"/>
      <c r="K8943" s="19" t="s">
        <v>8815</v>
      </c>
      <c r="L8943" s="319"/>
      <c r="M8943" s="319" t="s">
        <v>8819</v>
      </c>
      <c r="N8943" s="321" t="s">
        <v>8820</v>
      </c>
      <c r="O8943" s="3">
        <v>2.0</v>
      </c>
      <c r="P8943" s="3">
        <v>85.0</v>
      </c>
      <c r="Q8943" s="4"/>
      <c r="R8943" s="4" t="s">
        <v>8817</v>
      </c>
      <c r="S8943" s="8">
        <v>12.0</v>
      </c>
      <c r="U8943" s="8" t="s">
        <v>8821</v>
      </c>
      <c r="V8943" s="173"/>
    </row>
    <row r="8944" ht="15.0" customHeight="1">
      <c r="A8944" s="318">
        <v>13.0</v>
      </c>
      <c r="B8944" s="313" t="s">
        <v>8833</v>
      </c>
      <c r="C8944" s="313"/>
      <c r="D8944" s="313"/>
      <c r="E8944" s="313"/>
      <c r="F8944" s="313"/>
      <c r="G8944" s="313"/>
      <c r="H8944" s="313"/>
      <c r="I8944" s="313"/>
      <c r="J8944" s="313"/>
      <c r="K8944" s="19" t="s">
        <v>8815</v>
      </c>
      <c r="L8944" s="319"/>
      <c r="M8944" s="319" t="s">
        <v>8819</v>
      </c>
      <c r="N8944" s="321" t="s">
        <v>8820</v>
      </c>
      <c r="O8944" s="3">
        <v>2.0</v>
      </c>
      <c r="P8944" s="3">
        <v>86.0</v>
      </c>
      <c r="Q8944" s="4"/>
      <c r="R8944" s="4" t="s">
        <v>8817</v>
      </c>
      <c r="S8944" s="8">
        <v>13.0</v>
      </c>
      <c r="U8944" s="8" t="s">
        <v>8821</v>
      </c>
      <c r="V8944" s="173"/>
    </row>
    <row r="8945" ht="15.0" customHeight="1">
      <c r="A8945" s="318">
        <v>14.0</v>
      </c>
      <c r="B8945" s="313" t="s">
        <v>8834</v>
      </c>
      <c r="C8945" s="313"/>
      <c r="D8945" s="313"/>
      <c r="E8945" s="313"/>
      <c r="F8945" s="313"/>
      <c r="G8945" s="313"/>
      <c r="H8945" s="313"/>
      <c r="I8945" s="313"/>
      <c r="J8945" s="313"/>
      <c r="K8945" s="19" t="s">
        <v>8815</v>
      </c>
      <c r="L8945" s="319"/>
      <c r="M8945" s="319" t="s">
        <v>8819</v>
      </c>
      <c r="N8945" s="321" t="s">
        <v>8820</v>
      </c>
      <c r="O8945" s="3">
        <v>2.0</v>
      </c>
      <c r="P8945" s="3">
        <v>87.0</v>
      </c>
      <c r="Q8945" s="4"/>
      <c r="R8945" s="4" t="s">
        <v>8817</v>
      </c>
      <c r="S8945" s="8">
        <v>14.0</v>
      </c>
      <c r="U8945" s="8" t="s">
        <v>8821</v>
      </c>
      <c r="V8945" s="173"/>
    </row>
    <row r="8946" ht="15.0" customHeight="1">
      <c r="A8946" s="318">
        <v>15.0</v>
      </c>
      <c r="B8946" s="313" t="s">
        <v>8835</v>
      </c>
      <c r="C8946" s="313"/>
      <c r="D8946" s="313"/>
      <c r="E8946" s="313"/>
      <c r="F8946" s="313"/>
      <c r="G8946" s="313"/>
      <c r="H8946" s="313"/>
      <c r="I8946" s="313"/>
      <c r="J8946" s="313"/>
      <c r="K8946" s="19" t="s">
        <v>8815</v>
      </c>
      <c r="L8946" s="319"/>
      <c r="M8946" s="319" t="s">
        <v>8819</v>
      </c>
      <c r="N8946" s="321" t="s">
        <v>8820</v>
      </c>
      <c r="O8946" s="3">
        <v>2.0</v>
      </c>
      <c r="P8946" s="3">
        <v>88.0</v>
      </c>
      <c r="Q8946" s="4"/>
      <c r="R8946" s="4" t="s">
        <v>8817</v>
      </c>
      <c r="S8946" s="8">
        <v>15.0</v>
      </c>
      <c r="U8946" s="8" t="s">
        <v>8821</v>
      </c>
      <c r="V8946" s="173"/>
    </row>
    <row r="8947" ht="15.0" customHeight="1">
      <c r="A8947" s="318"/>
      <c r="B8947" s="313" t="s">
        <v>8836</v>
      </c>
      <c r="C8947" s="313"/>
      <c r="D8947" s="313"/>
      <c r="E8947" s="313"/>
      <c r="F8947" s="320"/>
      <c r="G8947" s="313"/>
      <c r="H8947" s="313"/>
      <c r="I8947" s="313"/>
      <c r="J8947" s="313"/>
      <c r="K8947" s="19"/>
      <c r="L8947" s="319"/>
      <c r="M8947" s="319"/>
      <c r="N8947" s="6"/>
      <c r="O8947" s="3">
        <v>3.0</v>
      </c>
      <c r="P8947" s="3"/>
      <c r="Q8947" s="4">
        <v>200.0</v>
      </c>
      <c r="R8947" s="4" t="s">
        <v>8837</v>
      </c>
      <c r="S8947" s="8">
        <v>0.0</v>
      </c>
      <c r="V8947" s="173"/>
    </row>
    <row r="8948" ht="15.0" customHeight="1">
      <c r="A8948" s="318">
        <v>1.0</v>
      </c>
      <c r="B8948" s="313" t="s">
        <v>8838</v>
      </c>
      <c r="C8948" s="313"/>
      <c r="D8948" s="313"/>
      <c r="E8948" s="313"/>
      <c r="F8948" s="313"/>
      <c r="G8948" s="313"/>
      <c r="H8948" s="313"/>
      <c r="I8948" s="313"/>
      <c r="J8948" s="313"/>
      <c r="K8948" s="19" t="s">
        <v>8815</v>
      </c>
      <c r="L8948" s="319"/>
      <c r="M8948" s="319"/>
      <c r="N8948" s="321" t="s">
        <v>187</v>
      </c>
      <c r="O8948" s="3">
        <v>3.0</v>
      </c>
      <c r="P8948" s="3">
        <v>180.0</v>
      </c>
      <c r="Q8948" s="4"/>
      <c r="R8948" s="4" t="s">
        <v>8837</v>
      </c>
      <c r="S8948" s="8">
        <v>3.0</v>
      </c>
      <c r="U8948" s="8" t="s">
        <v>8839</v>
      </c>
      <c r="V8948" s="173"/>
    </row>
    <row r="8949" ht="15.0" customHeight="1">
      <c r="A8949" s="318">
        <v>2.0</v>
      </c>
      <c r="B8949" s="313" t="s">
        <v>8840</v>
      </c>
      <c r="C8949" s="313"/>
      <c r="D8949" s="313"/>
      <c r="E8949" s="313"/>
      <c r="F8949" s="313"/>
      <c r="G8949" s="313"/>
      <c r="H8949" s="313"/>
      <c r="I8949" s="313"/>
      <c r="J8949" s="313"/>
      <c r="K8949" s="19" t="s">
        <v>8815</v>
      </c>
      <c r="L8949" s="319"/>
      <c r="M8949" s="319"/>
      <c r="N8949" s="321" t="s">
        <v>187</v>
      </c>
      <c r="O8949" s="3">
        <v>3.0</v>
      </c>
      <c r="P8949" s="3">
        <v>30.0</v>
      </c>
      <c r="Q8949" s="4"/>
      <c r="R8949" s="4" t="s">
        <v>8837</v>
      </c>
      <c r="S8949" s="8">
        <v>1.0</v>
      </c>
      <c r="U8949" s="8" t="s">
        <v>8839</v>
      </c>
      <c r="V8949" s="173"/>
    </row>
    <row r="8950" ht="15.0" customHeight="1">
      <c r="A8950" s="318">
        <v>3.0</v>
      </c>
      <c r="B8950" s="313" t="s">
        <v>8841</v>
      </c>
      <c r="C8950" s="313"/>
      <c r="D8950" s="313"/>
      <c r="E8950" s="313"/>
      <c r="F8950" s="313"/>
      <c r="G8950" s="313"/>
      <c r="H8950" s="313"/>
      <c r="I8950" s="313"/>
      <c r="J8950" s="313"/>
      <c r="K8950" s="19" t="s">
        <v>8815</v>
      </c>
      <c r="L8950" s="319" t="s">
        <v>8842</v>
      </c>
      <c r="M8950" s="319"/>
      <c r="N8950" s="321" t="s">
        <v>173</v>
      </c>
      <c r="O8950" s="3">
        <v>3.0</v>
      </c>
      <c r="P8950" s="3">
        <v>28.0</v>
      </c>
      <c r="Q8950" s="4"/>
      <c r="R8950" s="4" t="s">
        <v>8837</v>
      </c>
      <c r="S8950" s="8">
        <v>2.0</v>
      </c>
      <c r="U8950" s="8" t="s">
        <v>8839</v>
      </c>
      <c r="V8950" s="173"/>
    </row>
    <row r="8951" ht="15.0" customHeight="1">
      <c r="A8951" s="318">
        <v>4.0</v>
      </c>
      <c r="B8951" s="313" t="s">
        <v>8843</v>
      </c>
      <c r="C8951" s="313"/>
      <c r="D8951" s="313"/>
      <c r="E8951" s="313"/>
      <c r="F8951" s="313"/>
      <c r="G8951" s="313"/>
      <c r="H8951" s="313"/>
      <c r="I8951" s="313"/>
      <c r="J8951" s="313"/>
      <c r="K8951" s="19" t="s">
        <v>8815</v>
      </c>
      <c r="L8951" s="319"/>
      <c r="M8951" s="319"/>
      <c r="N8951" s="321" t="s">
        <v>183</v>
      </c>
      <c r="O8951" s="3">
        <v>3.0</v>
      </c>
      <c r="P8951" s="3">
        <v>29.0</v>
      </c>
      <c r="Q8951" s="4"/>
      <c r="R8951" s="4" t="s">
        <v>8837</v>
      </c>
      <c r="S8951" s="8">
        <v>4.0</v>
      </c>
      <c r="U8951" s="8" t="s">
        <v>8839</v>
      </c>
      <c r="V8951" s="173"/>
    </row>
    <row r="8952" ht="15.0" customHeight="1">
      <c r="A8952" s="318"/>
      <c r="B8952" s="313" t="s">
        <v>8369</v>
      </c>
      <c r="C8952" s="313"/>
      <c r="D8952" s="313"/>
      <c r="E8952" s="313"/>
      <c r="F8952" s="320"/>
      <c r="G8952" s="313"/>
      <c r="H8952" s="313"/>
      <c r="I8952" s="313"/>
      <c r="J8952" s="313"/>
      <c r="K8952" s="19"/>
      <c r="L8952" s="319"/>
      <c r="M8952" s="319"/>
      <c r="N8952" s="6"/>
      <c r="O8952" s="3">
        <v>74.0</v>
      </c>
      <c r="P8952" s="3"/>
      <c r="Q8952" s="4"/>
      <c r="R8952" s="4" t="s">
        <v>8844</v>
      </c>
      <c r="S8952" s="8">
        <v>0.0</v>
      </c>
      <c r="V8952" s="173"/>
    </row>
    <row r="8953" ht="15.0" customHeight="1">
      <c r="A8953" s="318">
        <v>1.0</v>
      </c>
      <c r="B8953" s="313" t="s">
        <v>8845</v>
      </c>
      <c r="C8953" s="313"/>
      <c r="D8953" s="313"/>
      <c r="E8953" s="313"/>
      <c r="F8953" s="313"/>
      <c r="G8953" s="313"/>
      <c r="H8953" s="313"/>
      <c r="I8953" s="313"/>
      <c r="J8953" s="313"/>
      <c r="K8953" s="19" t="s">
        <v>252</v>
      </c>
      <c r="L8953" s="319" t="s">
        <v>8842</v>
      </c>
      <c r="M8953" s="319"/>
      <c r="N8953" s="321"/>
      <c r="O8953" s="3">
        <v>74.0</v>
      </c>
      <c r="P8953" s="3">
        <v>283.0</v>
      </c>
      <c r="Q8953" s="4">
        <v>710.0</v>
      </c>
      <c r="R8953" s="4" t="s">
        <v>8844</v>
      </c>
      <c r="S8953" s="8">
        <v>1.0</v>
      </c>
      <c r="U8953" s="8" t="s">
        <v>8816</v>
      </c>
      <c r="V8953" s="173"/>
    </row>
    <row r="8954" ht="15.0" customHeight="1">
      <c r="A8954" s="318"/>
      <c r="B8954" s="313" t="s">
        <v>8846</v>
      </c>
      <c r="C8954" s="313"/>
      <c r="D8954" s="313"/>
      <c r="E8954" s="313"/>
      <c r="F8954" s="320"/>
      <c r="G8954" s="313"/>
      <c r="H8954" s="313"/>
      <c r="I8954" s="313"/>
      <c r="J8954" s="313"/>
      <c r="K8954" s="19"/>
      <c r="L8954" s="319"/>
      <c r="M8954" s="319"/>
      <c r="N8954" s="6"/>
      <c r="O8954" s="3">
        <v>4.0</v>
      </c>
      <c r="P8954" s="3"/>
      <c r="Q8954" s="4"/>
      <c r="R8954" s="4" t="s">
        <v>8847</v>
      </c>
      <c r="S8954" s="8">
        <v>0.0</v>
      </c>
      <c r="V8954" s="173"/>
    </row>
    <row r="8955" ht="15.0" customHeight="1">
      <c r="A8955" s="318">
        <v>1.0</v>
      </c>
      <c r="B8955" s="313" t="s">
        <v>8848</v>
      </c>
      <c r="C8955" s="313"/>
      <c r="D8955" s="313"/>
      <c r="E8955" s="313"/>
      <c r="F8955" s="313"/>
      <c r="G8955" s="313"/>
      <c r="H8955" s="313"/>
      <c r="I8955" s="313"/>
      <c r="J8955" s="313"/>
      <c r="K8955" s="19" t="s">
        <v>252</v>
      </c>
      <c r="L8955" s="319"/>
      <c r="M8955" s="319" t="s">
        <v>8849</v>
      </c>
      <c r="N8955" s="321" t="s">
        <v>123</v>
      </c>
      <c r="O8955" s="3">
        <v>4.0</v>
      </c>
      <c r="P8955" s="3">
        <v>119.0</v>
      </c>
      <c r="Q8955" s="4"/>
      <c r="R8955" s="4" t="s">
        <v>8847</v>
      </c>
      <c r="S8955" s="8">
        <v>1.0</v>
      </c>
      <c r="U8955" s="8" t="s">
        <v>8821</v>
      </c>
      <c r="V8955" s="173"/>
    </row>
    <row r="8956" ht="15.0" customHeight="1">
      <c r="A8956" s="318"/>
      <c r="B8956" s="313" t="s">
        <v>8850</v>
      </c>
      <c r="C8956" s="313"/>
      <c r="D8956" s="313"/>
      <c r="E8956" s="313"/>
      <c r="F8956" s="320"/>
      <c r="G8956" s="313"/>
      <c r="H8956" s="313"/>
      <c r="I8956" s="313"/>
      <c r="J8956" s="313"/>
      <c r="K8956" s="19"/>
      <c r="L8956" s="319"/>
      <c r="M8956" s="319"/>
      <c r="N8956" s="6"/>
      <c r="O8956" s="3">
        <v>5.0</v>
      </c>
      <c r="P8956" s="3"/>
      <c r="Q8956" s="4">
        <v>100.0</v>
      </c>
      <c r="R8956" s="4" t="s">
        <v>8851</v>
      </c>
      <c r="S8956" s="8">
        <v>0.0</v>
      </c>
      <c r="V8956" s="173"/>
    </row>
    <row r="8957" ht="15.0" customHeight="1">
      <c r="A8957" s="318">
        <v>1.0</v>
      </c>
      <c r="B8957" s="313" t="s">
        <v>8852</v>
      </c>
      <c r="C8957" s="313"/>
      <c r="D8957" s="313"/>
      <c r="E8957" s="313"/>
      <c r="F8957" s="313"/>
      <c r="G8957" s="313"/>
      <c r="H8957" s="313"/>
      <c r="I8957" s="313"/>
      <c r="J8957" s="313"/>
      <c r="K8957" s="19" t="s">
        <v>252</v>
      </c>
      <c r="L8957" s="319"/>
      <c r="M8957" s="319" t="s">
        <v>8853</v>
      </c>
      <c r="N8957" s="321" t="s">
        <v>136</v>
      </c>
      <c r="O8957" s="3">
        <v>5.0</v>
      </c>
      <c r="P8957" s="3">
        <v>130.0</v>
      </c>
      <c r="Q8957" s="4"/>
      <c r="R8957" s="4" t="s">
        <v>8851</v>
      </c>
      <c r="S8957" s="8">
        <v>1.0</v>
      </c>
      <c r="U8957" s="8" t="s">
        <v>8821</v>
      </c>
      <c r="V8957" s="173"/>
    </row>
    <row r="8958" ht="15.0" customHeight="1">
      <c r="A8958" s="318"/>
      <c r="B8958" s="313" t="s">
        <v>8365</v>
      </c>
      <c r="C8958" s="313"/>
      <c r="D8958" s="313"/>
      <c r="E8958" s="313"/>
      <c r="F8958" s="320"/>
      <c r="G8958" s="313"/>
      <c r="H8958" s="313"/>
      <c r="I8958" s="313"/>
      <c r="J8958" s="313"/>
      <c r="K8958" s="19"/>
      <c r="L8958" s="319"/>
      <c r="M8958" s="319"/>
      <c r="N8958" s="6"/>
      <c r="O8958" s="3">
        <v>6.0</v>
      </c>
      <c r="P8958" s="3"/>
      <c r="Q8958" s="4">
        <v>350.0</v>
      </c>
      <c r="R8958" s="4" t="s">
        <v>8854</v>
      </c>
      <c r="S8958" s="8">
        <v>0.0</v>
      </c>
      <c r="V8958" s="173"/>
    </row>
    <row r="8959" ht="15.0" customHeight="1">
      <c r="A8959" s="318">
        <v>1.0</v>
      </c>
      <c r="B8959" s="313" t="s">
        <v>8855</v>
      </c>
      <c r="C8959" s="313"/>
      <c r="D8959" s="313"/>
      <c r="E8959" s="313"/>
      <c r="F8959" s="313"/>
      <c r="G8959" s="313"/>
      <c r="H8959" s="313"/>
      <c r="I8959" s="313"/>
      <c r="J8959" s="313"/>
      <c r="K8959" s="19" t="s">
        <v>252</v>
      </c>
      <c r="L8959" s="319"/>
      <c r="M8959" s="319" t="s">
        <v>8856</v>
      </c>
      <c r="N8959" s="6"/>
      <c r="O8959" s="3">
        <v>6.0</v>
      </c>
      <c r="P8959" s="3">
        <v>154.0</v>
      </c>
      <c r="Q8959" s="4"/>
      <c r="R8959" s="4" t="s">
        <v>8854</v>
      </c>
      <c r="S8959" s="8">
        <v>1.0</v>
      </c>
      <c r="U8959" s="8" t="s">
        <v>8857</v>
      </c>
      <c r="V8959" s="173"/>
    </row>
    <row r="8960" ht="15.0" customHeight="1">
      <c r="A8960" s="318">
        <v>2.0</v>
      </c>
      <c r="B8960" s="313" t="s">
        <v>8858</v>
      </c>
      <c r="C8960" s="313"/>
      <c r="D8960" s="313"/>
      <c r="E8960" s="313"/>
      <c r="F8960" s="313"/>
      <c r="G8960" s="313"/>
      <c r="H8960" s="313"/>
      <c r="I8960" s="313"/>
      <c r="J8960" s="313"/>
      <c r="K8960" s="19" t="s">
        <v>252</v>
      </c>
      <c r="L8960" s="319"/>
      <c r="M8960" s="319" t="s">
        <v>8856</v>
      </c>
      <c r="N8960" s="6"/>
      <c r="O8960" s="3">
        <v>6.0</v>
      </c>
      <c r="P8960" s="3">
        <v>155.0</v>
      </c>
      <c r="Q8960" s="4"/>
      <c r="R8960" s="4" t="s">
        <v>8854</v>
      </c>
      <c r="S8960" s="8">
        <v>2.0</v>
      </c>
      <c r="U8960" s="8" t="s">
        <v>8857</v>
      </c>
      <c r="V8960" s="173"/>
    </row>
    <row r="8961" ht="15.0" customHeight="1">
      <c r="A8961" s="318"/>
      <c r="B8961" s="313" t="s">
        <v>8373</v>
      </c>
      <c r="C8961" s="313"/>
      <c r="D8961" s="313"/>
      <c r="E8961" s="313"/>
      <c r="F8961" s="320"/>
      <c r="G8961" s="313"/>
      <c r="H8961" s="313"/>
      <c r="I8961" s="313"/>
      <c r="J8961" s="313"/>
      <c r="K8961" s="19"/>
      <c r="L8961" s="319"/>
      <c r="M8961" s="319"/>
      <c r="N8961" s="6"/>
      <c r="O8961" s="3">
        <v>71.0</v>
      </c>
      <c r="P8961" s="3"/>
      <c r="Q8961" s="4">
        <v>350.0</v>
      </c>
      <c r="R8961" s="4" t="s">
        <v>8859</v>
      </c>
      <c r="S8961" s="8">
        <v>0.0</v>
      </c>
      <c r="V8961" s="173"/>
    </row>
    <row r="8962" ht="15.0" customHeight="1">
      <c r="A8962" s="318">
        <v>1.0</v>
      </c>
      <c r="B8962" s="313" t="s">
        <v>8860</v>
      </c>
      <c r="C8962" s="313"/>
      <c r="D8962" s="313"/>
      <c r="E8962" s="313"/>
      <c r="F8962" s="313"/>
      <c r="G8962" s="313"/>
      <c r="H8962" s="313"/>
      <c r="I8962" s="313"/>
      <c r="J8962" s="313"/>
      <c r="K8962" s="322" t="s">
        <v>8861</v>
      </c>
      <c r="L8962" s="319" t="s">
        <v>8842</v>
      </c>
      <c r="M8962" s="319" t="s">
        <v>8862</v>
      </c>
      <c r="N8962" s="6"/>
      <c r="O8962" s="3">
        <v>71.0</v>
      </c>
      <c r="P8962" s="3">
        <v>68.0</v>
      </c>
      <c r="Q8962" s="4"/>
      <c r="R8962" s="4" t="s">
        <v>8859</v>
      </c>
      <c r="S8962" s="8">
        <v>1.0</v>
      </c>
      <c r="U8962" s="8" t="s">
        <v>8863</v>
      </c>
      <c r="V8962" s="173"/>
      <c r="Z8962" s="23"/>
    </row>
    <row r="8963" ht="15.0" customHeight="1">
      <c r="A8963" s="318"/>
      <c r="B8963" s="313" t="s">
        <v>8376</v>
      </c>
      <c r="C8963" s="313"/>
      <c r="D8963" s="313"/>
      <c r="E8963" s="313"/>
      <c r="F8963" s="320"/>
      <c r="G8963" s="313"/>
      <c r="H8963" s="313"/>
      <c r="I8963" s="313"/>
      <c r="J8963" s="313"/>
      <c r="K8963" s="19"/>
      <c r="L8963" s="319"/>
      <c r="M8963" s="319"/>
      <c r="N8963" s="6"/>
      <c r="O8963" s="3">
        <v>75.0</v>
      </c>
      <c r="P8963" s="3"/>
      <c r="Q8963" s="4">
        <v>720.0</v>
      </c>
      <c r="R8963" s="4" t="s">
        <v>8864</v>
      </c>
      <c r="S8963" s="8">
        <v>0.0</v>
      </c>
      <c r="V8963" s="173"/>
    </row>
    <row r="8964" ht="15.0" customHeight="1">
      <c r="A8964" s="318">
        <v>1.0</v>
      </c>
      <c r="B8964" s="313" t="s">
        <v>8865</v>
      </c>
      <c r="C8964" s="313"/>
      <c r="D8964" s="313"/>
      <c r="E8964" s="313"/>
      <c r="F8964" s="313"/>
      <c r="G8964" s="313"/>
      <c r="H8964" s="313"/>
      <c r="I8964" s="313"/>
      <c r="J8964" s="313"/>
      <c r="K8964" s="19" t="s">
        <v>8861</v>
      </c>
      <c r="L8964" s="319" t="s">
        <v>8842</v>
      </c>
      <c r="M8964" s="319"/>
      <c r="N8964" s="6"/>
      <c r="O8964" s="3">
        <v>75.0</v>
      </c>
      <c r="P8964" s="3">
        <v>284.0</v>
      </c>
      <c r="Q8964" s="4"/>
      <c r="R8964" s="4" t="s">
        <v>8864</v>
      </c>
      <c r="S8964" s="8">
        <v>1.0</v>
      </c>
      <c r="U8964" s="8" t="s">
        <v>8816</v>
      </c>
      <c r="V8964" s="173"/>
    </row>
    <row r="8965" ht="15.0" customHeight="1">
      <c r="A8965" s="318">
        <v>2.0</v>
      </c>
      <c r="B8965" s="313" t="s">
        <v>8866</v>
      </c>
      <c r="C8965" s="313"/>
      <c r="D8965" s="313"/>
      <c r="E8965" s="313"/>
      <c r="F8965" s="313"/>
      <c r="G8965" s="313"/>
      <c r="H8965" s="313"/>
      <c r="I8965" s="313"/>
      <c r="J8965" s="313"/>
      <c r="K8965" s="19" t="s">
        <v>8861</v>
      </c>
      <c r="L8965" s="319" t="s">
        <v>8842</v>
      </c>
      <c r="M8965" s="319"/>
      <c r="N8965" s="6"/>
      <c r="O8965" s="3">
        <v>75.0</v>
      </c>
      <c r="P8965" s="3">
        <v>285.0</v>
      </c>
      <c r="Q8965" s="4"/>
      <c r="R8965" s="4" t="s">
        <v>8864</v>
      </c>
      <c r="S8965" s="8">
        <v>2.0</v>
      </c>
      <c r="U8965" s="8" t="s">
        <v>8816</v>
      </c>
      <c r="V8965" s="173"/>
    </row>
    <row r="8966" ht="15.0" customHeight="1">
      <c r="A8966" s="318"/>
      <c r="B8966" s="313" t="s">
        <v>8867</v>
      </c>
      <c r="C8966" s="313"/>
      <c r="D8966" s="313"/>
      <c r="E8966" s="313"/>
      <c r="F8966" s="320"/>
      <c r="G8966" s="313"/>
      <c r="H8966" s="313"/>
      <c r="I8966" s="313"/>
      <c r="J8966" s="313"/>
      <c r="K8966" s="19"/>
      <c r="L8966" s="319"/>
      <c r="M8966" s="319"/>
      <c r="N8966" s="6"/>
      <c r="O8966" s="3">
        <v>7.0</v>
      </c>
      <c r="P8966" s="3"/>
      <c r="Q8966" s="4">
        <v>270.0</v>
      </c>
      <c r="R8966" s="4" t="s">
        <v>8868</v>
      </c>
      <c r="S8966" s="8">
        <v>0.0</v>
      </c>
      <c r="V8966" s="173"/>
    </row>
    <row r="8967" ht="15.0" customHeight="1">
      <c r="A8967" s="318">
        <v>1.0</v>
      </c>
      <c r="B8967" s="313" t="s">
        <v>8869</v>
      </c>
      <c r="C8967" s="313"/>
      <c r="D8967" s="313"/>
      <c r="E8967" s="313"/>
      <c r="F8967" s="313"/>
      <c r="G8967" s="313"/>
      <c r="H8967" s="313"/>
      <c r="I8967" s="313"/>
      <c r="J8967" s="313"/>
      <c r="K8967" s="19" t="s">
        <v>8870</v>
      </c>
      <c r="L8967" s="319"/>
      <c r="M8967" s="319"/>
      <c r="N8967" s="321" t="s">
        <v>167</v>
      </c>
      <c r="O8967" s="3">
        <v>7.0</v>
      </c>
      <c r="P8967" s="3">
        <v>226.0</v>
      </c>
      <c r="Q8967" s="4"/>
      <c r="R8967" s="4" t="s">
        <v>8868</v>
      </c>
      <c r="S8967" s="8">
        <v>1.0</v>
      </c>
      <c r="U8967" s="8" t="s">
        <v>8839</v>
      </c>
      <c r="V8967" s="173"/>
    </row>
    <row r="8968" ht="15.0" customHeight="1">
      <c r="A8968" s="318">
        <v>2.0</v>
      </c>
      <c r="B8968" s="313" t="s">
        <v>8871</v>
      </c>
      <c r="C8968" s="313"/>
      <c r="D8968" s="313"/>
      <c r="E8968" s="313"/>
      <c r="F8968" s="313"/>
      <c r="G8968" s="313"/>
      <c r="H8968" s="313"/>
      <c r="I8968" s="313"/>
      <c r="J8968" s="313"/>
      <c r="K8968" s="19" t="s">
        <v>8870</v>
      </c>
      <c r="L8968" s="319"/>
      <c r="M8968" s="319"/>
      <c r="N8968" s="321" t="s">
        <v>167</v>
      </c>
      <c r="O8968" s="3">
        <v>7.0</v>
      </c>
      <c r="P8968" s="3">
        <v>227.0</v>
      </c>
      <c r="Q8968" s="4"/>
      <c r="R8968" s="4" t="s">
        <v>8868</v>
      </c>
      <c r="S8968" s="8">
        <v>2.0</v>
      </c>
      <c r="U8968" s="8" t="s">
        <v>8839</v>
      </c>
      <c r="V8968" s="173"/>
    </row>
    <row r="8969" ht="15.0" customHeight="1">
      <c r="A8969" s="318">
        <v>3.0</v>
      </c>
      <c r="B8969" s="313" t="s">
        <v>8872</v>
      </c>
      <c r="C8969" s="313"/>
      <c r="D8969" s="313"/>
      <c r="E8969" s="313"/>
      <c r="F8969" s="313"/>
      <c r="G8969" s="313"/>
      <c r="H8969" s="313"/>
      <c r="I8969" s="313"/>
      <c r="J8969" s="313"/>
      <c r="K8969" s="19" t="s">
        <v>8870</v>
      </c>
      <c r="L8969" s="319" t="s">
        <v>8842</v>
      </c>
      <c r="M8969" s="319"/>
      <c r="N8969" s="321" t="s">
        <v>167</v>
      </c>
      <c r="O8969" s="3">
        <v>7.0</v>
      </c>
      <c r="P8969" s="3">
        <v>228.0</v>
      </c>
      <c r="Q8969" s="4"/>
      <c r="R8969" s="4" t="s">
        <v>8868</v>
      </c>
      <c r="S8969" s="8">
        <v>3.0</v>
      </c>
      <c r="U8969" s="8" t="s">
        <v>8839</v>
      </c>
      <c r="V8969" s="173"/>
    </row>
    <row r="8970" ht="15.0" customHeight="1">
      <c r="A8970" s="318">
        <v>4.0</v>
      </c>
      <c r="B8970" s="313" t="s">
        <v>8873</v>
      </c>
      <c r="C8970" s="313"/>
      <c r="D8970" s="313"/>
      <c r="E8970" s="313"/>
      <c r="F8970" s="313"/>
      <c r="G8970" s="313"/>
      <c r="H8970" s="313"/>
      <c r="I8970" s="313"/>
      <c r="J8970" s="313"/>
      <c r="K8970" s="19" t="s">
        <v>8870</v>
      </c>
      <c r="L8970" s="319"/>
      <c r="M8970" s="319"/>
      <c r="N8970" s="321" t="s">
        <v>167</v>
      </c>
      <c r="O8970" s="3">
        <v>7.0</v>
      </c>
      <c r="P8970" s="3">
        <v>229.0</v>
      </c>
      <c r="Q8970" s="4"/>
      <c r="R8970" s="4" t="s">
        <v>8868</v>
      </c>
      <c r="S8970" s="8">
        <v>4.0</v>
      </c>
      <c r="U8970" s="8" t="s">
        <v>8839</v>
      </c>
      <c r="V8970" s="173"/>
    </row>
    <row r="8971" ht="15.0" customHeight="1">
      <c r="A8971" s="318"/>
      <c r="B8971" s="313" t="s">
        <v>2319</v>
      </c>
      <c r="C8971" s="313"/>
      <c r="D8971" s="313"/>
      <c r="E8971" s="313"/>
      <c r="F8971" s="320"/>
      <c r="G8971" s="313"/>
      <c r="H8971" s="313"/>
      <c r="I8971" s="313"/>
      <c r="J8971" s="313"/>
      <c r="K8971" s="19"/>
      <c r="L8971" s="319"/>
      <c r="M8971" s="319"/>
      <c r="N8971" s="6"/>
      <c r="O8971" s="3">
        <v>8.0</v>
      </c>
      <c r="P8971" s="3"/>
      <c r="Q8971" s="4">
        <v>40.0</v>
      </c>
      <c r="R8971" s="4" t="s">
        <v>8874</v>
      </c>
      <c r="S8971" s="8">
        <v>0.0</v>
      </c>
      <c r="V8971" s="173"/>
    </row>
    <row r="8972" ht="15.0" customHeight="1">
      <c r="A8972" s="318">
        <v>1.0</v>
      </c>
      <c r="B8972" s="313" t="s">
        <v>8875</v>
      </c>
      <c r="C8972" s="313"/>
      <c r="D8972" s="313"/>
      <c r="E8972" s="313"/>
      <c r="F8972" s="313"/>
      <c r="G8972" s="313"/>
      <c r="H8972" s="313"/>
      <c r="I8972" s="313"/>
      <c r="J8972" s="313"/>
      <c r="K8972" s="19" t="s">
        <v>8876</v>
      </c>
      <c r="L8972" s="319"/>
      <c r="M8972" s="319" t="s">
        <v>8877</v>
      </c>
      <c r="N8972" s="6"/>
      <c r="O8972" s="3">
        <v>8.0</v>
      </c>
      <c r="P8972" s="3">
        <v>136.0</v>
      </c>
      <c r="Q8972" s="4"/>
      <c r="R8972" s="4" t="s">
        <v>8874</v>
      </c>
      <c r="S8972" s="8">
        <v>1.0</v>
      </c>
      <c r="U8972" s="8" t="s">
        <v>8821</v>
      </c>
      <c r="V8972" s="173"/>
    </row>
    <row r="8973" ht="15.0" customHeight="1">
      <c r="A8973" s="318">
        <v>2.0</v>
      </c>
      <c r="B8973" s="313" t="s">
        <v>8878</v>
      </c>
      <c r="C8973" s="313"/>
      <c r="D8973" s="313"/>
      <c r="E8973" s="313"/>
      <c r="F8973" s="313"/>
      <c r="G8973" s="313"/>
      <c r="H8973" s="313"/>
      <c r="I8973" s="313"/>
      <c r="J8973" s="313"/>
      <c r="K8973" s="19" t="s">
        <v>8876</v>
      </c>
      <c r="L8973" s="319"/>
      <c r="M8973" s="319" t="s">
        <v>8877</v>
      </c>
      <c r="N8973" s="6"/>
      <c r="O8973" s="3">
        <v>8.0</v>
      </c>
      <c r="P8973" s="3">
        <v>137.0</v>
      </c>
      <c r="Q8973" s="4"/>
      <c r="R8973" s="4" t="s">
        <v>8874</v>
      </c>
      <c r="S8973" s="8">
        <v>2.0</v>
      </c>
      <c r="U8973" s="8" t="s">
        <v>8821</v>
      </c>
      <c r="V8973" s="173"/>
    </row>
    <row r="8974" ht="15.0" customHeight="1">
      <c r="A8974" s="318"/>
      <c r="B8974" s="313" t="s">
        <v>8879</v>
      </c>
      <c r="C8974" s="313"/>
      <c r="D8974" s="313"/>
      <c r="E8974" s="313"/>
      <c r="F8974" s="320"/>
      <c r="G8974" s="313"/>
      <c r="H8974" s="313"/>
      <c r="I8974" s="313"/>
      <c r="J8974" s="313"/>
      <c r="K8974" s="19"/>
      <c r="L8974" s="319"/>
      <c r="M8974" s="319"/>
      <c r="N8974" s="6"/>
      <c r="O8974" s="3">
        <v>9.0</v>
      </c>
      <c r="P8974" s="3"/>
      <c r="Q8974" s="4">
        <v>210.0</v>
      </c>
      <c r="R8974" s="4" t="s">
        <v>8837</v>
      </c>
      <c r="S8974" s="8">
        <v>0.0</v>
      </c>
      <c r="V8974" s="173"/>
    </row>
    <row r="8975" ht="15.0" customHeight="1">
      <c r="A8975" s="318">
        <v>1.0</v>
      </c>
      <c r="B8975" s="313" t="s">
        <v>8880</v>
      </c>
      <c r="C8975" s="313"/>
      <c r="D8975" s="313"/>
      <c r="E8975" s="313"/>
      <c r="F8975" s="313"/>
      <c r="G8975" s="313"/>
      <c r="H8975" s="313"/>
      <c r="I8975" s="313"/>
      <c r="J8975" s="313"/>
      <c r="K8975" s="19" t="s">
        <v>8876</v>
      </c>
      <c r="L8975" s="319"/>
      <c r="M8975" s="319"/>
      <c r="N8975" s="321" t="s">
        <v>183</v>
      </c>
      <c r="O8975" s="3">
        <v>9.0</v>
      </c>
      <c r="P8975" s="3">
        <v>35.0</v>
      </c>
      <c r="Q8975" s="4"/>
      <c r="R8975" s="4" t="s">
        <v>8837</v>
      </c>
      <c r="S8975" s="8">
        <v>1.0</v>
      </c>
      <c r="U8975" s="8" t="s">
        <v>8839</v>
      </c>
      <c r="V8975" s="173"/>
    </row>
    <row r="8976" ht="15.0" customHeight="1">
      <c r="A8976" s="318">
        <v>2.0</v>
      </c>
      <c r="B8976" s="313" t="s">
        <v>8881</v>
      </c>
      <c r="C8976" s="313"/>
      <c r="D8976" s="313"/>
      <c r="E8976" s="313"/>
      <c r="F8976" s="313"/>
      <c r="G8976" s="313"/>
      <c r="H8976" s="313"/>
      <c r="I8976" s="313"/>
      <c r="J8976" s="313"/>
      <c r="K8976" s="19" t="s">
        <v>8876</v>
      </c>
      <c r="L8976" s="319"/>
      <c r="M8976" s="319"/>
      <c r="N8976" s="321" t="s">
        <v>183</v>
      </c>
      <c r="O8976" s="3">
        <v>9.0</v>
      </c>
      <c r="P8976" s="3">
        <v>34.0</v>
      </c>
      <c r="Q8976" s="4"/>
      <c r="R8976" s="4" t="s">
        <v>8837</v>
      </c>
      <c r="S8976" s="8">
        <v>2.0</v>
      </c>
      <c r="U8976" s="8" t="s">
        <v>8839</v>
      </c>
      <c r="V8976" s="173"/>
    </row>
    <row r="8977" ht="15.0" customHeight="1">
      <c r="A8977" s="318"/>
      <c r="B8977" s="313" t="s">
        <v>8882</v>
      </c>
      <c r="C8977" s="313"/>
      <c r="D8977" s="313"/>
      <c r="E8977" s="313"/>
      <c r="F8977" s="320"/>
      <c r="G8977" s="313"/>
      <c r="H8977" s="313"/>
      <c r="I8977" s="313"/>
      <c r="J8977" s="313"/>
      <c r="K8977" s="19"/>
      <c r="L8977" s="319"/>
      <c r="M8977" s="319"/>
      <c r="N8977" s="6"/>
      <c r="O8977" s="3">
        <v>10.0</v>
      </c>
      <c r="P8977" s="3"/>
      <c r="Q8977" s="4">
        <v>480.0</v>
      </c>
      <c r="R8977" s="4" t="s">
        <v>8859</v>
      </c>
      <c r="S8977" s="8">
        <v>0.0</v>
      </c>
      <c r="V8977" s="173"/>
    </row>
    <row r="8978" ht="15.0" customHeight="1">
      <c r="A8978" s="318">
        <v>1.0</v>
      </c>
      <c r="B8978" s="313" t="s">
        <v>8883</v>
      </c>
      <c r="C8978" s="313"/>
      <c r="D8978" s="313"/>
      <c r="E8978" s="313"/>
      <c r="F8978" s="313"/>
      <c r="G8978" s="313"/>
      <c r="H8978" s="313"/>
      <c r="I8978" s="313"/>
      <c r="J8978" s="313"/>
      <c r="K8978" s="19" t="s">
        <v>8884</v>
      </c>
      <c r="L8978" s="319"/>
      <c r="M8978" s="319"/>
      <c r="N8978" s="6"/>
      <c r="O8978" s="3">
        <v>10.0</v>
      </c>
      <c r="P8978" s="3">
        <v>202.0</v>
      </c>
      <c r="Q8978" s="4"/>
      <c r="R8978" s="4" t="s">
        <v>8859</v>
      </c>
      <c r="S8978" s="8">
        <v>1.0</v>
      </c>
      <c r="U8978" s="8" t="s">
        <v>8816</v>
      </c>
      <c r="V8978" s="173"/>
    </row>
    <row r="8979" ht="15.0" customHeight="1">
      <c r="A8979" s="318"/>
      <c r="B8979" s="313" t="s">
        <v>8440</v>
      </c>
      <c r="C8979" s="313"/>
      <c r="D8979" s="313"/>
      <c r="E8979" s="313"/>
      <c r="F8979" s="320"/>
      <c r="G8979" s="313"/>
      <c r="H8979" s="313"/>
      <c r="I8979" s="313"/>
      <c r="J8979" s="313"/>
      <c r="K8979" s="19"/>
      <c r="L8979" s="319"/>
      <c r="M8979" s="319"/>
      <c r="N8979" s="6"/>
      <c r="O8979" s="3">
        <v>11.0</v>
      </c>
      <c r="P8979" s="3"/>
      <c r="Q8979" s="4">
        <v>550.0</v>
      </c>
      <c r="R8979" s="4" t="s">
        <v>8859</v>
      </c>
      <c r="S8979" s="8">
        <v>0.0</v>
      </c>
      <c r="V8979" s="173"/>
    </row>
    <row r="8980" ht="15.0" customHeight="1">
      <c r="A8980" s="318">
        <v>1.0</v>
      </c>
      <c r="B8980" s="313" t="s">
        <v>8885</v>
      </c>
      <c r="C8980" s="313"/>
      <c r="D8980" s="313"/>
      <c r="E8980" s="313"/>
      <c r="F8980" s="313"/>
      <c r="G8980" s="313"/>
      <c r="H8980" s="313"/>
      <c r="I8980" s="313"/>
      <c r="J8980" s="313"/>
      <c r="K8980" s="19" t="s">
        <v>8886</v>
      </c>
      <c r="L8980" s="319"/>
      <c r="M8980" s="319"/>
      <c r="N8980" s="6"/>
      <c r="O8980" s="3">
        <v>11.0</v>
      </c>
      <c r="P8980" s="3">
        <v>69.0</v>
      </c>
      <c r="Q8980" s="4"/>
      <c r="R8980" s="4" t="s">
        <v>8859</v>
      </c>
      <c r="S8980" s="8">
        <v>1.0</v>
      </c>
      <c r="U8980" s="8" t="s">
        <v>8816</v>
      </c>
      <c r="V8980" s="173"/>
    </row>
    <row r="8981" ht="15.0" customHeight="1">
      <c r="A8981" s="318">
        <v>2.0</v>
      </c>
      <c r="B8981" s="313" t="s">
        <v>8887</v>
      </c>
      <c r="C8981" s="313"/>
      <c r="D8981" s="313"/>
      <c r="E8981" s="313"/>
      <c r="F8981" s="313"/>
      <c r="G8981" s="313"/>
      <c r="H8981" s="313"/>
      <c r="I8981" s="313"/>
      <c r="J8981" s="313"/>
      <c r="K8981" s="19" t="s">
        <v>8886</v>
      </c>
      <c r="L8981" s="319"/>
      <c r="M8981" s="319"/>
      <c r="N8981" s="6"/>
      <c r="O8981" s="3">
        <v>11.0</v>
      </c>
      <c r="P8981" s="3">
        <v>70.0</v>
      </c>
      <c r="Q8981" s="4"/>
      <c r="R8981" s="4" t="s">
        <v>8859</v>
      </c>
      <c r="S8981" s="8">
        <v>2.0</v>
      </c>
      <c r="U8981" s="8" t="s">
        <v>8816</v>
      </c>
      <c r="V8981" s="173"/>
    </row>
    <row r="8982" ht="15.0" customHeight="1">
      <c r="A8982" s="318"/>
      <c r="B8982" s="313" t="s">
        <v>8888</v>
      </c>
      <c r="C8982" s="313"/>
      <c r="D8982" s="313"/>
      <c r="E8982" s="313"/>
      <c r="F8982" s="320"/>
      <c r="G8982" s="313"/>
      <c r="H8982" s="313"/>
      <c r="I8982" s="313"/>
      <c r="J8982" s="313"/>
      <c r="K8982" s="19"/>
      <c r="L8982" s="319"/>
      <c r="M8982" s="319"/>
      <c r="N8982" s="6"/>
      <c r="O8982" s="3">
        <v>12.0</v>
      </c>
      <c r="P8982" s="3"/>
      <c r="Q8982" s="4">
        <v>630.0</v>
      </c>
      <c r="R8982" s="4" t="s">
        <v>8859</v>
      </c>
      <c r="S8982" s="8">
        <v>0.0</v>
      </c>
      <c r="V8982" s="173"/>
    </row>
    <row r="8983" ht="15.0" customHeight="1">
      <c r="A8983" s="318">
        <v>1.0</v>
      </c>
      <c r="B8983" s="313" t="s">
        <v>8889</v>
      </c>
      <c r="C8983" s="313"/>
      <c r="D8983" s="313"/>
      <c r="E8983" s="313"/>
      <c r="F8983" s="313"/>
      <c r="G8983" s="313"/>
      <c r="H8983" s="313"/>
      <c r="I8983" s="313"/>
      <c r="J8983" s="313"/>
      <c r="K8983" s="19" t="s">
        <v>8886</v>
      </c>
      <c r="L8983" s="319"/>
      <c r="M8983" s="319"/>
      <c r="N8983" s="6"/>
      <c r="O8983" s="3">
        <v>12.0</v>
      </c>
      <c r="P8983" s="3">
        <v>52.0</v>
      </c>
      <c r="Q8983" s="4"/>
      <c r="R8983" s="4" t="s">
        <v>8859</v>
      </c>
      <c r="S8983" s="8">
        <v>1.0</v>
      </c>
      <c r="V8983" s="173"/>
    </row>
    <row r="8984" ht="15.0" customHeight="1">
      <c r="A8984" s="318"/>
      <c r="B8984" s="313" t="s">
        <v>8890</v>
      </c>
      <c r="C8984" s="313"/>
      <c r="D8984" s="313"/>
      <c r="E8984" s="313"/>
      <c r="F8984" s="320"/>
      <c r="G8984" s="313"/>
      <c r="H8984" s="313"/>
      <c r="I8984" s="313"/>
      <c r="J8984" s="313"/>
      <c r="K8984" s="19"/>
      <c r="L8984" s="319"/>
      <c r="M8984" s="319"/>
      <c r="N8984" s="6"/>
      <c r="O8984" s="3">
        <v>13.0</v>
      </c>
      <c r="P8984" s="3"/>
      <c r="Q8984" s="4">
        <v>540.0</v>
      </c>
      <c r="R8984" s="4" t="s">
        <v>8859</v>
      </c>
      <c r="S8984" s="8">
        <v>0.0</v>
      </c>
      <c r="V8984" s="173"/>
    </row>
    <row r="8985" ht="15.0" customHeight="1">
      <c r="A8985" s="318">
        <v>1.0</v>
      </c>
      <c r="B8985" s="313" t="s">
        <v>8891</v>
      </c>
      <c r="C8985" s="313"/>
      <c r="D8985" s="313"/>
      <c r="E8985" s="313"/>
      <c r="F8985" s="313"/>
      <c r="G8985" s="313"/>
      <c r="H8985" s="313"/>
      <c r="I8985" s="313"/>
      <c r="J8985" s="313"/>
      <c r="K8985" s="19" t="s">
        <v>8886</v>
      </c>
      <c r="L8985" s="319"/>
      <c r="M8985" s="319"/>
      <c r="N8985" s="6"/>
      <c r="O8985" s="3">
        <v>13.0</v>
      </c>
      <c r="P8985" s="3">
        <v>67.0</v>
      </c>
      <c r="Q8985" s="4"/>
      <c r="R8985" s="4" t="s">
        <v>8859</v>
      </c>
      <c r="S8985" s="8">
        <v>1.0</v>
      </c>
      <c r="U8985" s="8" t="s">
        <v>8816</v>
      </c>
      <c r="V8985" s="173"/>
    </row>
    <row r="8986" ht="15.0" customHeight="1">
      <c r="A8986" s="318"/>
      <c r="B8986" s="313" t="s">
        <v>8406</v>
      </c>
      <c r="C8986" s="313"/>
      <c r="D8986" s="313"/>
      <c r="E8986" s="313"/>
      <c r="F8986" s="320"/>
      <c r="G8986" s="313"/>
      <c r="H8986" s="313"/>
      <c r="I8986" s="313"/>
      <c r="J8986" s="313"/>
      <c r="K8986" s="19"/>
      <c r="L8986" s="319"/>
      <c r="M8986" s="319"/>
      <c r="N8986" s="6"/>
      <c r="O8986" s="3">
        <v>14.0</v>
      </c>
      <c r="P8986" s="3"/>
      <c r="Q8986" s="4">
        <v>420.0</v>
      </c>
      <c r="R8986" s="4" t="s">
        <v>8892</v>
      </c>
      <c r="S8986" s="8">
        <v>0.0</v>
      </c>
      <c r="V8986" s="173"/>
    </row>
    <row r="8987" ht="15.0" customHeight="1">
      <c r="A8987" s="318">
        <v>1.0</v>
      </c>
      <c r="B8987" s="313" t="s">
        <v>8893</v>
      </c>
      <c r="C8987" s="313"/>
      <c r="D8987" s="313"/>
      <c r="E8987" s="313"/>
      <c r="F8987" s="313"/>
      <c r="G8987" s="313"/>
      <c r="H8987" s="313"/>
      <c r="I8987" s="313"/>
      <c r="J8987" s="313"/>
      <c r="K8987" s="19" t="s">
        <v>8886</v>
      </c>
      <c r="L8987" s="319"/>
      <c r="M8987" s="319" t="s">
        <v>8894</v>
      </c>
      <c r="N8987" s="321" t="s">
        <v>165</v>
      </c>
      <c r="O8987" s="3">
        <v>14.0</v>
      </c>
      <c r="P8987" s="3">
        <v>43.0</v>
      </c>
      <c r="Q8987" s="4"/>
      <c r="R8987" s="4" t="s">
        <v>8892</v>
      </c>
      <c r="S8987" s="8">
        <v>1.0</v>
      </c>
      <c r="U8987" s="8" t="s">
        <v>8863</v>
      </c>
      <c r="V8987" s="173"/>
    </row>
    <row r="8988" ht="15.0" customHeight="1">
      <c r="A8988" s="318">
        <v>2.0</v>
      </c>
      <c r="B8988" s="313" t="s">
        <v>8895</v>
      </c>
      <c r="C8988" s="313"/>
      <c r="D8988" s="313"/>
      <c r="E8988" s="313"/>
      <c r="F8988" s="313"/>
      <c r="G8988" s="313"/>
      <c r="H8988" s="313"/>
      <c r="I8988" s="313"/>
      <c r="J8988" s="313"/>
      <c r="K8988" s="19" t="s">
        <v>8886</v>
      </c>
      <c r="L8988" s="319"/>
      <c r="M8988" s="319"/>
      <c r="N8988" s="321" t="s">
        <v>165</v>
      </c>
      <c r="O8988" s="3">
        <v>14.0</v>
      </c>
      <c r="P8988" s="3">
        <v>46.0</v>
      </c>
      <c r="Q8988" s="4"/>
      <c r="R8988" s="4" t="s">
        <v>8892</v>
      </c>
      <c r="S8988" s="8">
        <v>2.0</v>
      </c>
      <c r="U8988" s="8" t="s">
        <v>8863</v>
      </c>
      <c r="V8988" s="173"/>
    </row>
    <row r="8989" ht="15.0" customHeight="1">
      <c r="A8989" s="318">
        <v>3.0</v>
      </c>
      <c r="B8989" s="313" t="s">
        <v>8896</v>
      </c>
      <c r="C8989" s="313"/>
      <c r="D8989" s="313"/>
      <c r="E8989" s="313"/>
      <c r="F8989" s="313"/>
      <c r="G8989" s="313"/>
      <c r="H8989" s="313"/>
      <c r="I8989" s="313"/>
      <c r="J8989" s="313"/>
      <c r="K8989" s="19" t="s">
        <v>8886</v>
      </c>
      <c r="L8989" s="319"/>
      <c r="M8989" s="319"/>
      <c r="N8989" s="321" t="s">
        <v>165</v>
      </c>
      <c r="O8989" s="3">
        <v>14.0</v>
      </c>
      <c r="P8989" s="3">
        <v>47.0</v>
      </c>
      <c r="Q8989" s="4"/>
      <c r="R8989" s="4" t="s">
        <v>8892</v>
      </c>
      <c r="S8989" s="8">
        <v>3.0</v>
      </c>
      <c r="U8989" s="8" t="s">
        <v>8863</v>
      </c>
      <c r="V8989" s="173"/>
    </row>
    <row r="8990" ht="15.0" customHeight="1">
      <c r="A8990" s="318">
        <v>4.0</v>
      </c>
      <c r="B8990" s="313" t="s">
        <v>8897</v>
      </c>
      <c r="C8990" s="313"/>
      <c r="D8990" s="313"/>
      <c r="E8990" s="313"/>
      <c r="F8990" s="313"/>
      <c r="G8990" s="313"/>
      <c r="H8990" s="313"/>
      <c r="I8990" s="313"/>
      <c r="J8990" s="313"/>
      <c r="K8990" s="19" t="s">
        <v>8886</v>
      </c>
      <c r="L8990" s="319" t="s">
        <v>8842</v>
      </c>
      <c r="M8990" s="319"/>
      <c r="N8990" s="321" t="s">
        <v>165</v>
      </c>
      <c r="O8990" s="3">
        <v>14.0</v>
      </c>
      <c r="P8990" s="3">
        <v>64.0</v>
      </c>
      <c r="Q8990" s="4"/>
      <c r="R8990" s="4" t="s">
        <v>8892</v>
      </c>
      <c r="S8990" s="8">
        <v>4.0</v>
      </c>
      <c r="U8990" s="8" t="s">
        <v>8863</v>
      </c>
      <c r="V8990" s="173"/>
    </row>
    <row r="8991" ht="15.0" customHeight="1">
      <c r="A8991" s="318">
        <v>5.0</v>
      </c>
      <c r="B8991" s="313" t="s">
        <v>8898</v>
      </c>
      <c r="C8991" s="313"/>
      <c r="D8991" s="313"/>
      <c r="E8991" s="313"/>
      <c r="F8991" s="313"/>
      <c r="G8991" s="313"/>
      <c r="H8991" s="313"/>
      <c r="I8991" s="313"/>
      <c r="J8991" s="313"/>
      <c r="K8991" s="19" t="s">
        <v>8886</v>
      </c>
      <c r="L8991" s="319"/>
      <c r="M8991" s="319"/>
      <c r="N8991" s="321" t="s">
        <v>165</v>
      </c>
      <c r="O8991" s="3">
        <v>14.0</v>
      </c>
      <c r="P8991" s="3">
        <v>48.0</v>
      </c>
      <c r="Q8991" s="4"/>
      <c r="R8991" s="4" t="s">
        <v>8892</v>
      </c>
      <c r="S8991" s="8">
        <v>5.0</v>
      </c>
      <c r="U8991" s="8" t="s">
        <v>8863</v>
      </c>
      <c r="V8991" s="173"/>
    </row>
    <row r="8992" ht="15.0" customHeight="1">
      <c r="A8992" s="318">
        <v>6.0</v>
      </c>
      <c r="B8992" s="313" t="s">
        <v>8899</v>
      </c>
      <c r="C8992" s="313"/>
      <c r="D8992" s="313"/>
      <c r="E8992" s="313"/>
      <c r="F8992" s="313"/>
      <c r="G8992" s="313"/>
      <c r="H8992" s="313"/>
      <c r="I8992" s="313"/>
      <c r="J8992" s="313"/>
      <c r="K8992" s="19" t="s">
        <v>8886</v>
      </c>
      <c r="L8992" s="319"/>
      <c r="M8992" s="319" t="s">
        <v>8900</v>
      </c>
      <c r="N8992" s="321" t="s">
        <v>165</v>
      </c>
      <c r="O8992" s="3">
        <v>14.0</v>
      </c>
      <c r="P8992" s="3">
        <v>44.0</v>
      </c>
      <c r="Q8992" s="4"/>
      <c r="R8992" s="4" t="s">
        <v>8892</v>
      </c>
      <c r="S8992" s="8">
        <v>6.0</v>
      </c>
      <c r="U8992" s="8" t="s">
        <v>8863</v>
      </c>
      <c r="V8992" s="173"/>
    </row>
    <row r="8993" ht="15.0" customHeight="1">
      <c r="A8993" s="318">
        <v>7.0</v>
      </c>
      <c r="B8993" s="313" t="s">
        <v>8901</v>
      </c>
      <c r="C8993" s="313"/>
      <c r="D8993" s="313"/>
      <c r="E8993" s="313"/>
      <c r="F8993" s="313"/>
      <c r="G8993" s="313"/>
      <c r="H8993" s="313"/>
      <c r="I8993" s="313"/>
      <c r="J8993" s="313"/>
      <c r="K8993" s="19" t="s">
        <v>8886</v>
      </c>
      <c r="L8993" s="319"/>
      <c r="M8993" s="319" t="s">
        <v>8900</v>
      </c>
      <c r="N8993" s="321" t="s">
        <v>165</v>
      </c>
      <c r="O8993" s="3">
        <v>14.0</v>
      </c>
      <c r="P8993" s="3">
        <v>45.0</v>
      </c>
      <c r="Q8993" s="4"/>
      <c r="R8993" s="4" t="s">
        <v>8892</v>
      </c>
      <c r="S8993" s="8">
        <v>7.0</v>
      </c>
      <c r="U8993" s="8" t="s">
        <v>8863</v>
      </c>
      <c r="V8993" s="173"/>
    </row>
    <row r="8994" ht="15.0" customHeight="1">
      <c r="A8994" s="318"/>
      <c r="B8994" s="313" t="s">
        <v>8400</v>
      </c>
      <c r="C8994" s="313"/>
      <c r="D8994" s="313"/>
      <c r="E8994" s="313"/>
      <c r="F8994" s="320"/>
      <c r="G8994" s="313"/>
      <c r="H8994" s="313"/>
      <c r="I8994" s="313"/>
      <c r="J8994" s="313"/>
      <c r="K8994" s="19"/>
      <c r="L8994" s="319"/>
      <c r="M8994" s="319"/>
      <c r="N8994" s="6"/>
      <c r="O8994" s="3">
        <v>15.0</v>
      </c>
      <c r="P8994" s="3"/>
      <c r="Q8994" s="4">
        <v>230.0</v>
      </c>
      <c r="R8994" s="4" t="s">
        <v>8837</v>
      </c>
      <c r="S8994" s="8">
        <v>0.0</v>
      </c>
      <c r="V8994" s="173"/>
    </row>
    <row r="8995" ht="15.0" customHeight="1">
      <c r="A8995" s="318">
        <v>1.0</v>
      </c>
      <c r="B8995" s="313" t="s">
        <v>8902</v>
      </c>
      <c r="C8995" s="313"/>
      <c r="D8995" s="313"/>
      <c r="E8995" s="313"/>
      <c r="F8995" s="313"/>
      <c r="G8995" s="313"/>
      <c r="H8995" s="313"/>
      <c r="I8995" s="313"/>
      <c r="J8995" s="313"/>
      <c r="K8995" s="19" t="s">
        <v>8886</v>
      </c>
      <c r="L8995" s="319"/>
      <c r="M8995" s="319"/>
      <c r="N8995" s="321"/>
      <c r="O8995" s="3">
        <v>15.0</v>
      </c>
      <c r="P8995" s="3">
        <v>266.0</v>
      </c>
      <c r="Q8995" s="4"/>
      <c r="R8995" s="4" t="s">
        <v>8837</v>
      </c>
      <c r="S8995" s="8">
        <v>1.0</v>
      </c>
      <c r="U8995" s="8" t="s">
        <v>8821</v>
      </c>
      <c r="V8995" s="173"/>
    </row>
    <row r="8996" ht="15.0" customHeight="1">
      <c r="A8996" s="318">
        <v>2.0</v>
      </c>
      <c r="B8996" s="313" t="s">
        <v>8903</v>
      </c>
      <c r="C8996" s="313"/>
      <c r="D8996" s="313"/>
      <c r="E8996" s="313"/>
      <c r="F8996" s="313"/>
      <c r="G8996" s="313"/>
      <c r="H8996" s="313"/>
      <c r="I8996" s="313"/>
      <c r="J8996" s="313"/>
      <c r="K8996" s="19" t="s">
        <v>8886</v>
      </c>
      <c r="L8996" s="319"/>
      <c r="M8996" s="319"/>
      <c r="N8996" s="321" t="s">
        <v>183</v>
      </c>
      <c r="O8996" s="3">
        <v>15.0</v>
      </c>
      <c r="P8996" s="3">
        <v>33.0</v>
      </c>
      <c r="Q8996" s="4"/>
      <c r="R8996" s="4" t="s">
        <v>8837</v>
      </c>
      <c r="S8996" s="8">
        <v>2.0</v>
      </c>
      <c r="U8996" s="8" t="s">
        <v>8839</v>
      </c>
      <c r="V8996" s="173"/>
    </row>
    <row r="8997" ht="15.0" customHeight="1">
      <c r="A8997" s="318">
        <v>3.0</v>
      </c>
      <c r="B8997" s="313" t="s">
        <v>8904</v>
      </c>
      <c r="C8997" s="313"/>
      <c r="D8997" s="313"/>
      <c r="E8997" s="313"/>
      <c r="F8997" s="313"/>
      <c r="G8997" s="313"/>
      <c r="H8997" s="313"/>
      <c r="I8997" s="313"/>
      <c r="J8997" s="313"/>
      <c r="K8997" s="19" t="s">
        <v>8886</v>
      </c>
      <c r="L8997" s="319" t="s">
        <v>8842</v>
      </c>
      <c r="M8997" s="319"/>
      <c r="N8997" s="321" t="s">
        <v>183</v>
      </c>
      <c r="O8997" s="3">
        <v>15.0</v>
      </c>
      <c r="P8997" s="3">
        <v>51.0</v>
      </c>
      <c r="Q8997" s="4"/>
      <c r="R8997" s="4" t="s">
        <v>246</v>
      </c>
      <c r="S8997" s="8">
        <v>3.0</v>
      </c>
      <c r="U8997" s="8" t="s">
        <v>8839</v>
      </c>
      <c r="V8997" s="173"/>
    </row>
    <row r="8998" ht="15.0" customHeight="1">
      <c r="A8998" s="318">
        <v>4.0</v>
      </c>
      <c r="B8998" s="313" t="s">
        <v>8905</v>
      </c>
      <c r="C8998" s="313"/>
      <c r="D8998" s="313"/>
      <c r="E8998" s="313"/>
      <c r="F8998" s="313"/>
      <c r="G8998" s="313"/>
      <c r="H8998" s="313"/>
      <c r="I8998" s="313"/>
      <c r="J8998" s="313"/>
      <c r="K8998" s="19" t="s">
        <v>8886</v>
      </c>
      <c r="L8998" s="319" t="s">
        <v>8842</v>
      </c>
      <c r="M8998" s="319" t="s">
        <v>8906</v>
      </c>
      <c r="N8998" s="6"/>
      <c r="O8998" s="3">
        <v>15.0</v>
      </c>
      <c r="P8998" s="3">
        <v>181.0</v>
      </c>
      <c r="Q8998" s="4"/>
      <c r="R8998" s="4" t="s">
        <v>246</v>
      </c>
      <c r="S8998" s="8">
        <v>4.0</v>
      </c>
      <c r="U8998" s="8" t="s">
        <v>8839</v>
      </c>
      <c r="V8998" s="173"/>
      <c r="Z8998" s="23"/>
    </row>
    <row r="8999" ht="15.0" customHeight="1">
      <c r="A8999" s="318"/>
      <c r="B8999" s="313" t="s">
        <v>8416</v>
      </c>
      <c r="C8999" s="313"/>
      <c r="D8999" s="313"/>
      <c r="E8999" s="313"/>
      <c r="F8999" s="320"/>
      <c r="G8999" s="313"/>
      <c r="H8999" s="313"/>
      <c r="I8999" s="313"/>
      <c r="J8999" s="313"/>
      <c r="K8999" s="323"/>
      <c r="L8999" s="319"/>
      <c r="M8999" s="319"/>
      <c r="N8999" s="6"/>
      <c r="O8999" s="3">
        <v>23.0</v>
      </c>
      <c r="P8999" s="3"/>
      <c r="Q8999" s="4">
        <v>640.0</v>
      </c>
      <c r="R8999" s="4" t="s">
        <v>8907</v>
      </c>
      <c r="S8999" s="8">
        <v>0.0</v>
      </c>
      <c r="V8999" s="173"/>
    </row>
    <row r="9000" ht="15.0" customHeight="1">
      <c r="A9000" s="318">
        <v>1.0</v>
      </c>
      <c r="B9000" s="313" t="s">
        <v>8908</v>
      </c>
      <c r="C9000" s="313"/>
      <c r="D9000" s="313"/>
      <c r="E9000" s="313"/>
      <c r="F9000" s="313"/>
      <c r="G9000" s="313"/>
      <c r="H9000" s="313"/>
      <c r="I9000" s="313"/>
      <c r="J9000" s="313"/>
      <c r="K9000" s="323" t="s">
        <v>8909</v>
      </c>
      <c r="L9000" s="319"/>
      <c r="M9000" s="319"/>
      <c r="N9000" s="6"/>
      <c r="O9000" s="3">
        <v>23.0</v>
      </c>
      <c r="P9000" s="3">
        <v>73.0</v>
      </c>
      <c r="Q9000" s="4"/>
      <c r="R9000" s="4" t="s">
        <v>8907</v>
      </c>
      <c r="S9000" s="8">
        <v>1.0</v>
      </c>
      <c r="V9000" s="173"/>
    </row>
    <row r="9001" ht="15.0" customHeight="1">
      <c r="A9001" s="318"/>
      <c r="B9001" s="313" t="s">
        <v>8422</v>
      </c>
      <c r="C9001" s="313"/>
      <c r="D9001" s="313"/>
      <c r="E9001" s="313"/>
      <c r="F9001" s="320"/>
      <c r="G9001" s="313"/>
      <c r="H9001" s="313"/>
      <c r="I9001" s="313"/>
      <c r="J9001" s="313"/>
      <c r="K9001" s="19"/>
      <c r="L9001" s="319"/>
      <c r="M9001" s="319"/>
      <c r="N9001" s="6"/>
      <c r="O9001" s="3">
        <v>16.0</v>
      </c>
      <c r="P9001" s="3"/>
      <c r="Q9001" s="4">
        <v>370.0</v>
      </c>
      <c r="R9001" s="4" t="s">
        <v>8910</v>
      </c>
      <c r="S9001" s="8">
        <v>0.0</v>
      </c>
      <c r="V9001" s="173"/>
    </row>
    <row r="9002" ht="15.0" customHeight="1">
      <c r="A9002" s="318">
        <v>1.0</v>
      </c>
      <c r="B9002" s="313" t="s">
        <v>8911</v>
      </c>
      <c r="C9002" s="313"/>
      <c r="D9002" s="313"/>
      <c r="E9002" s="313"/>
      <c r="F9002" s="313"/>
      <c r="G9002" s="313"/>
      <c r="H9002" s="313"/>
      <c r="I9002" s="313"/>
      <c r="J9002" s="313"/>
      <c r="K9002" s="19" t="s">
        <v>8886</v>
      </c>
      <c r="L9002" s="319"/>
      <c r="M9002" s="319" t="s">
        <v>8906</v>
      </c>
      <c r="N9002" s="6"/>
      <c r="O9002" s="3">
        <v>16.0</v>
      </c>
      <c r="P9002" s="3">
        <v>26.0</v>
      </c>
      <c r="Q9002" s="4"/>
      <c r="R9002" s="4" t="s">
        <v>8910</v>
      </c>
      <c r="S9002" s="8">
        <v>1.0</v>
      </c>
      <c r="U9002" s="8" t="s">
        <v>8912</v>
      </c>
      <c r="V9002" s="173"/>
    </row>
    <row r="9003" ht="15.0" customHeight="1">
      <c r="A9003" s="318">
        <v>2.0</v>
      </c>
      <c r="B9003" s="313" t="s">
        <v>8913</v>
      </c>
      <c r="C9003" s="313"/>
      <c r="D9003" s="313"/>
      <c r="E9003" s="313"/>
      <c r="F9003" s="313"/>
      <c r="G9003" s="313"/>
      <c r="H9003" s="313"/>
      <c r="I9003" s="313"/>
      <c r="J9003" s="313"/>
      <c r="K9003" s="19" t="s">
        <v>8886</v>
      </c>
      <c r="L9003" s="319"/>
      <c r="M9003" s="319" t="s">
        <v>8906</v>
      </c>
      <c r="N9003" s="6"/>
      <c r="O9003" s="3">
        <v>16.0</v>
      </c>
      <c r="P9003" s="3">
        <v>27.0</v>
      </c>
      <c r="Q9003" s="4"/>
      <c r="R9003" s="4" t="s">
        <v>8910</v>
      </c>
      <c r="S9003" s="8">
        <v>2.0</v>
      </c>
      <c r="U9003" s="8" t="s">
        <v>8912</v>
      </c>
      <c r="V9003" s="173"/>
      <c r="Z9003" s="23"/>
    </row>
    <row r="9004" ht="15.0" customHeight="1">
      <c r="A9004" s="318">
        <v>3.0</v>
      </c>
      <c r="B9004" s="313" t="s">
        <v>8914</v>
      </c>
      <c r="C9004" s="313"/>
      <c r="D9004" s="313"/>
      <c r="E9004" s="313"/>
      <c r="F9004" s="313"/>
      <c r="G9004" s="313"/>
      <c r="H9004" s="313"/>
      <c r="I9004" s="313"/>
      <c r="J9004" s="313"/>
      <c r="K9004" s="19" t="s">
        <v>8886</v>
      </c>
      <c r="L9004" s="319"/>
      <c r="M9004" s="319"/>
      <c r="N9004" s="6"/>
      <c r="O9004" s="3">
        <v>16.0</v>
      </c>
      <c r="P9004" s="3">
        <v>182.0</v>
      </c>
      <c r="Q9004" s="4"/>
      <c r="R9004" s="4" t="s">
        <v>8910</v>
      </c>
      <c r="S9004" s="8">
        <v>3.0</v>
      </c>
      <c r="U9004" s="8" t="s">
        <v>8912</v>
      </c>
      <c r="V9004" s="173"/>
      <c r="Z9004" s="23"/>
    </row>
    <row r="9005" ht="15.0" customHeight="1">
      <c r="A9005" s="318"/>
      <c r="B9005" s="313" t="s">
        <v>8436</v>
      </c>
      <c r="C9005" s="313"/>
      <c r="D9005" s="313"/>
      <c r="E9005" s="313"/>
      <c r="F9005" s="320"/>
      <c r="G9005" s="313"/>
      <c r="H9005" s="313"/>
      <c r="I9005" s="313"/>
      <c r="J9005" s="313"/>
      <c r="K9005" s="19"/>
      <c r="L9005" s="319"/>
      <c r="M9005" s="319"/>
      <c r="N9005" s="6"/>
      <c r="O9005" s="3">
        <v>17.0</v>
      </c>
      <c r="P9005" s="3"/>
      <c r="Q9005" s="4">
        <v>510.0</v>
      </c>
      <c r="R9005" s="4" t="s">
        <v>8859</v>
      </c>
      <c r="S9005" s="8">
        <v>0.0</v>
      </c>
      <c r="V9005" s="173"/>
      <c r="Z9005" s="23"/>
    </row>
    <row r="9006" ht="15.0" customHeight="1">
      <c r="A9006" s="324">
        <v>1.0</v>
      </c>
      <c r="B9006" s="313" t="s">
        <v>8436</v>
      </c>
      <c r="C9006" s="313"/>
      <c r="D9006" s="313"/>
      <c r="E9006" s="313"/>
      <c r="F9006" s="313"/>
      <c r="G9006" s="313"/>
      <c r="H9006" s="313"/>
      <c r="I9006" s="313"/>
      <c r="J9006" s="313"/>
      <c r="K9006" s="19" t="s">
        <v>8886</v>
      </c>
      <c r="L9006" s="319"/>
      <c r="M9006" s="319"/>
      <c r="N9006" s="6"/>
      <c r="O9006" s="3">
        <v>17.0</v>
      </c>
      <c r="P9006" s="3">
        <v>233.0</v>
      </c>
      <c r="Q9006" s="4"/>
      <c r="R9006" s="4" t="s">
        <v>8859</v>
      </c>
      <c r="S9006" s="8">
        <v>1.0</v>
      </c>
      <c r="U9006" s="8" t="s">
        <v>8816</v>
      </c>
      <c r="V9006" s="173"/>
      <c r="Z9006" s="23"/>
    </row>
    <row r="9007" ht="15.0" customHeight="1">
      <c r="A9007" s="324"/>
      <c r="B9007" s="313" t="s">
        <v>8437</v>
      </c>
      <c r="C9007" s="313"/>
      <c r="D9007" s="313"/>
      <c r="E9007" s="313"/>
      <c r="F9007" s="320"/>
      <c r="G9007" s="313"/>
      <c r="H9007" s="313"/>
      <c r="I9007" s="313"/>
      <c r="J9007" s="313"/>
      <c r="K9007" s="19"/>
      <c r="L9007" s="319"/>
      <c r="M9007" s="319"/>
      <c r="N9007" s="6"/>
      <c r="O9007" s="3">
        <v>18.0</v>
      </c>
      <c r="P9007" s="3"/>
      <c r="Q9007" s="4">
        <v>450.0</v>
      </c>
      <c r="R9007" s="4" t="s">
        <v>8859</v>
      </c>
      <c r="S9007" s="8">
        <v>0.0</v>
      </c>
      <c r="V9007" s="173"/>
      <c r="Z9007" s="23"/>
    </row>
    <row r="9008" ht="15.0" customHeight="1">
      <c r="A9008" s="324">
        <v>1.0</v>
      </c>
      <c r="B9008" s="313" t="s">
        <v>8915</v>
      </c>
      <c r="C9008" s="313"/>
      <c r="D9008" s="313"/>
      <c r="E9008" s="313"/>
      <c r="F9008" s="313"/>
      <c r="G9008" s="313"/>
      <c r="H9008" s="313"/>
      <c r="I9008" s="313"/>
      <c r="J9008" s="313"/>
      <c r="K9008" s="19" t="s">
        <v>8886</v>
      </c>
      <c r="L9008" s="319"/>
      <c r="M9008" s="319"/>
      <c r="N9008" s="6"/>
      <c r="O9008" s="3">
        <v>18.0</v>
      </c>
      <c r="P9008" s="3">
        <v>63.0</v>
      </c>
      <c r="Q9008" s="4"/>
      <c r="R9008" s="4" t="s">
        <v>8859</v>
      </c>
      <c r="S9008" s="8">
        <v>1.0</v>
      </c>
      <c r="U9008" s="8" t="s">
        <v>8816</v>
      </c>
      <c r="V9008" s="173"/>
      <c r="Z9008" s="23"/>
    </row>
    <row r="9009" ht="15.0" customHeight="1">
      <c r="A9009" s="318"/>
      <c r="B9009" s="313" t="s">
        <v>8916</v>
      </c>
      <c r="C9009" s="313"/>
      <c r="D9009" s="313"/>
      <c r="E9009" s="313"/>
      <c r="F9009" s="320"/>
      <c r="G9009" s="313"/>
      <c r="H9009" s="313"/>
      <c r="I9009" s="313"/>
      <c r="J9009" s="313"/>
      <c r="K9009" s="19"/>
      <c r="L9009" s="319"/>
      <c r="M9009" s="319"/>
      <c r="N9009" s="6"/>
      <c r="O9009" s="3">
        <v>20.0</v>
      </c>
      <c r="P9009" s="3"/>
      <c r="Q9009" s="4">
        <v>530.0</v>
      </c>
      <c r="R9009" s="4" t="s">
        <v>8859</v>
      </c>
      <c r="S9009" s="8">
        <v>0.0</v>
      </c>
      <c r="V9009" s="173"/>
      <c r="Z9009" s="23"/>
    </row>
    <row r="9010" ht="15.0" customHeight="1">
      <c r="A9010" s="318">
        <v>1.0</v>
      </c>
      <c r="B9010" s="313" t="s">
        <v>8917</v>
      </c>
      <c r="C9010" s="313"/>
      <c r="D9010" s="313"/>
      <c r="E9010" s="313"/>
      <c r="F9010" s="313"/>
      <c r="G9010" s="313"/>
      <c r="H9010" s="313"/>
      <c r="I9010" s="313"/>
      <c r="J9010" s="313"/>
      <c r="K9010" s="19" t="s">
        <v>8886</v>
      </c>
      <c r="L9010" s="319"/>
      <c r="M9010" s="319" t="s">
        <v>8918</v>
      </c>
      <c r="N9010" s="6"/>
      <c r="O9010" s="3">
        <v>20.0</v>
      </c>
      <c r="P9010" s="3">
        <v>234.0</v>
      </c>
      <c r="Q9010" s="4"/>
      <c r="R9010" s="4" t="s">
        <v>8859</v>
      </c>
      <c r="S9010" s="8">
        <v>1.0</v>
      </c>
      <c r="U9010" s="8" t="s">
        <v>8816</v>
      </c>
      <c r="V9010" s="173"/>
      <c r="Z9010" s="23"/>
    </row>
    <row r="9011" ht="15.0" customHeight="1">
      <c r="A9011" s="318">
        <v>2.0</v>
      </c>
      <c r="B9011" s="313" t="s">
        <v>8919</v>
      </c>
      <c r="C9011" s="313"/>
      <c r="D9011" s="313"/>
      <c r="E9011" s="313"/>
      <c r="F9011" s="313"/>
      <c r="G9011" s="313"/>
      <c r="H9011" s="313"/>
      <c r="I9011" s="313"/>
      <c r="J9011" s="313"/>
      <c r="K9011" s="19" t="s">
        <v>8886</v>
      </c>
      <c r="L9011" s="319"/>
      <c r="M9011" s="319" t="s">
        <v>8918</v>
      </c>
      <c r="N9011" s="6"/>
      <c r="O9011" s="3">
        <v>20.0</v>
      </c>
      <c r="P9011" s="3">
        <v>235.0</v>
      </c>
      <c r="Q9011" s="4"/>
      <c r="R9011" s="4" t="s">
        <v>8859</v>
      </c>
      <c r="S9011" s="8">
        <v>2.0</v>
      </c>
      <c r="U9011" s="8" t="s">
        <v>8816</v>
      </c>
      <c r="V9011" s="173"/>
      <c r="Z9011" s="23"/>
    </row>
    <row r="9012" ht="15.0" customHeight="1">
      <c r="A9012" s="318">
        <v>3.0</v>
      </c>
      <c r="B9012" s="313" t="s">
        <v>8920</v>
      </c>
      <c r="C9012" s="313"/>
      <c r="D9012" s="313"/>
      <c r="E9012" s="313"/>
      <c r="F9012" s="313"/>
      <c r="G9012" s="313"/>
      <c r="H9012" s="313"/>
      <c r="I9012" s="313"/>
      <c r="J9012" s="313"/>
      <c r="K9012" s="19" t="s">
        <v>8886</v>
      </c>
      <c r="L9012" s="319"/>
      <c r="M9012" s="319" t="s">
        <v>8918</v>
      </c>
      <c r="N9012" s="6"/>
      <c r="O9012" s="3">
        <v>20.0</v>
      </c>
      <c r="P9012" s="3">
        <v>236.0</v>
      </c>
      <c r="Q9012" s="4"/>
      <c r="R9012" s="4" t="s">
        <v>8859</v>
      </c>
      <c r="S9012" s="8">
        <v>3.0</v>
      </c>
      <c r="U9012" s="8" t="s">
        <v>8816</v>
      </c>
      <c r="V9012" s="173"/>
      <c r="Z9012" s="23"/>
    </row>
    <row r="9013" ht="15.0" customHeight="1">
      <c r="A9013" s="318">
        <v>4.0</v>
      </c>
      <c r="B9013" s="313" t="s">
        <v>8921</v>
      </c>
      <c r="C9013" s="313"/>
      <c r="D9013" s="313"/>
      <c r="E9013" s="313"/>
      <c r="F9013" s="313"/>
      <c r="G9013" s="313"/>
      <c r="H9013" s="313"/>
      <c r="I9013" s="313"/>
      <c r="J9013" s="313"/>
      <c r="K9013" s="19" t="s">
        <v>8886</v>
      </c>
      <c r="L9013" s="319"/>
      <c r="M9013" s="319" t="s">
        <v>8918</v>
      </c>
      <c r="N9013" s="6"/>
      <c r="O9013" s="3">
        <v>20.0</v>
      </c>
      <c r="P9013" s="3">
        <v>238.0</v>
      </c>
      <c r="Q9013" s="4"/>
      <c r="R9013" s="4" t="s">
        <v>8859</v>
      </c>
      <c r="S9013" s="8">
        <v>4.0</v>
      </c>
      <c r="U9013" s="8" t="s">
        <v>8816</v>
      </c>
      <c r="V9013" s="173"/>
      <c r="Z9013" s="23"/>
    </row>
    <row r="9014" ht="15.0" customHeight="1">
      <c r="A9014" s="318">
        <v>5.0</v>
      </c>
      <c r="B9014" s="313" t="s">
        <v>8922</v>
      </c>
      <c r="C9014" s="313"/>
      <c r="D9014" s="313"/>
      <c r="E9014" s="313"/>
      <c r="F9014" s="313"/>
      <c r="G9014" s="313"/>
      <c r="H9014" s="313"/>
      <c r="I9014" s="313"/>
      <c r="J9014" s="313"/>
      <c r="K9014" s="19" t="s">
        <v>8886</v>
      </c>
      <c r="L9014" s="319"/>
      <c r="M9014" s="319" t="s">
        <v>8918</v>
      </c>
      <c r="N9014" s="6"/>
      <c r="O9014" s="3">
        <v>20.0</v>
      </c>
      <c r="P9014" s="3">
        <v>211.0</v>
      </c>
      <c r="Q9014" s="3"/>
      <c r="R9014" s="3" t="s">
        <v>8859</v>
      </c>
      <c r="S9014" s="6">
        <v>5.0</v>
      </c>
      <c r="T9014" s="6"/>
      <c r="U9014" s="8" t="s">
        <v>8816</v>
      </c>
      <c r="V9014" s="173"/>
      <c r="W9014" s="325"/>
      <c r="X9014" s="325"/>
      <c r="Y9014" s="325"/>
      <c r="Z9014" s="326"/>
      <c r="AA9014" s="325"/>
      <c r="AB9014" s="325"/>
      <c r="AC9014" s="325"/>
      <c r="AD9014" s="325"/>
      <c r="AE9014" s="325"/>
      <c r="AF9014" s="325"/>
      <c r="AG9014" s="325"/>
      <c r="AH9014" s="325"/>
      <c r="AI9014" s="325"/>
      <c r="AJ9014" s="325"/>
      <c r="AK9014" s="325"/>
      <c r="AL9014" s="325"/>
      <c r="AM9014" s="325"/>
      <c r="AN9014" s="325"/>
      <c r="AO9014" s="325"/>
      <c r="AP9014" s="325"/>
      <c r="AQ9014" s="325"/>
      <c r="AR9014" s="325"/>
      <c r="AS9014" s="325"/>
      <c r="AT9014" s="325"/>
      <c r="AU9014" s="325"/>
      <c r="AV9014" s="325"/>
      <c r="AW9014" s="325"/>
      <c r="AX9014" s="325"/>
      <c r="AY9014" s="325"/>
      <c r="AZ9014" s="325"/>
    </row>
    <row r="9015" ht="15.0" customHeight="1">
      <c r="A9015" s="318"/>
      <c r="B9015" s="313" t="s">
        <v>7236</v>
      </c>
      <c r="C9015" s="313"/>
      <c r="D9015" s="313"/>
      <c r="E9015" s="313"/>
      <c r="F9015" s="320"/>
      <c r="G9015" s="313"/>
      <c r="H9015" s="313"/>
      <c r="I9015" s="313"/>
      <c r="J9015" s="313"/>
      <c r="K9015" s="19"/>
      <c r="L9015" s="319"/>
      <c r="M9015" s="319"/>
      <c r="N9015" s="6"/>
      <c r="O9015" s="3">
        <v>21.0</v>
      </c>
      <c r="P9015" s="3"/>
      <c r="Q9015" s="4">
        <v>580.0</v>
      </c>
      <c r="R9015" s="4" t="s">
        <v>8923</v>
      </c>
      <c r="S9015" s="8">
        <v>0.0</v>
      </c>
      <c r="V9015" s="173"/>
      <c r="Z9015" s="23"/>
    </row>
    <row r="9016" ht="15.0" customHeight="1">
      <c r="A9016" s="324">
        <v>1.0</v>
      </c>
      <c r="B9016" s="313" t="s">
        <v>8924</v>
      </c>
      <c r="C9016" s="313"/>
      <c r="D9016" s="313"/>
      <c r="E9016" s="313"/>
      <c r="F9016" s="313"/>
      <c r="G9016" s="313"/>
      <c r="H9016" s="313"/>
      <c r="I9016" s="313"/>
      <c r="J9016" s="313"/>
      <c r="K9016" s="323" t="s">
        <v>8909</v>
      </c>
      <c r="L9016" s="319"/>
      <c r="M9016" s="319" t="s">
        <v>8925</v>
      </c>
      <c r="N9016" s="6"/>
      <c r="O9016" s="3">
        <v>21.0</v>
      </c>
      <c r="P9016" s="3">
        <v>203.0</v>
      </c>
      <c r="Q9016" s="4"/>
      <c r="R9016" s="4" t="s">
        <v>8923</v>
      </c>
      <c r="S9016" s="8">
        <v>1.0</v>
      </c>
      <c r="U9016" s="8" t="s">
        <v>8926</v>
      </c>
      <c r="V9016" s="173"/>
      <c r="Z9016" s="23"/>
    </row>
    <row r="9017" ht="15.0" customHeight="1">
      <c r="A9017" s="324"/>
      <c r="B9017" s="313" t="s">
        <v>2428</v>
      </c>
      <c r="C9017" s="313"/>
      <c r="D9017" s="313"/>
      <c r="E9017" s="313"/>
      <c r="F9017" s="320"/>
      <c r="G9017" s="313"/>
      <c r="H9017" s="313"/>
      <c r="I9017" s="313"/>
      <c r="J9017" s="313"/>
      <c r="K9017" s="323"/>
      <c r="L9017" s="319"/>
      <c r="M9017" s="319"/>
      <c r="N9017" s="6"/>
      <c r="O9017" s="3">
        <v>22.0</v>
      </c>
      <c r="P9017" s="3"/>
      <c r="Q9017" s="4">
        <v>320.0</v>
      </c>
      <c r="R9017" s="4" t="s">
        <v>8859</v>
      </c>
      <c r="S9017" s="8">
        <v>0.0</v>
      </c>
      <c r="V9017" s="173"/>
      <c r="Z9017" s="23"/>
    </row>
    <row r="9018" ht="15.0" customHeight="1">
      <c r="A9018" s="318">
        <v>1.0</v>
      </c>
      <c r="B9018" s="313" t="s">
        <v>8927</v>
      </c>
      <c r="C9018" s="313"/>
      <c r="D9018" s="313"/>
      <c r="E9018" s="313"/>
      <c r="F9018" s="313"/>
      <c r="G9018" s="313"/>
      <c r="H9018" s="313"/>
      <c r="I9018" s="313"/>
      <c r="J9018" s="313"/>
      <c r="K9018" s="323" t="s">
        <v>8909</v>
      </c>
      <c r="L9018" s="319"/>
      <c r="M9018" s="319"/>
      <c r="N9018" s="6"/>
      <c r="O9018" s="3">
        <v>22.0</v>
      </c>
      <c r="P9018" s="3">
        <v>193.0</v>
      </c>
      <c r="Q9018" s="4"/>
      <c r="R9018" s="4" t="s">
        <v>8859</v>
      </c>
      <c r="S9018" s="8">
        <v>1.0</v>
      </c>
      <c r="U9018" s="8" t="s">
        <v>8928</v>
      </c>
      <c r="V9018" s="173"/>
      <c r="Z9018" s="23"/>
    </row>
    <row r="9019" ht="15.0" customHeight="1">
      <c r="A9019" s="318"/>
      <c r="B9019" s="313" t="s">
        <v>8929</v>
      </c>
      <c r="C9019" s="313"/>
      <c r="D9019" s="313"/>
      <c r="E9019" s="313"/>
      <c r="F9019" s="313"/>
      <c r="G9019" s="313"/>
      <c r="H9019" s="313"/>
      <c r="I9019" s="313"/>
      <c r="J9019" s="313"/>
      <c r="K9019" s="19" t="s">
        <v>8909</v>
      </c>
      <c r="L9019" s="319"/>
      <c r="M9019" s="319"/>
      <c r="N9019" s="6"/>
      <c r="O9019" s="3">
        <v>69.0</v>
      </c>
      <c r="P9019" s="3"/>
      <c r="Q9019" s="4">
        <v>670.0</v>
      </c>
      <c r="R9019" s="4" t="s">
        <v>8930</v>
      </c>
      <c r="S9019" s="8">
        <v>0.0</v>
      </c>
      <c r="U9019" s="8" t="s">
        <v>8931</v>
      </c>
      <c r="V9019" s="173"/>
    </row>
    <row r="9020" ht="15.0" customHeight="1">
      <c r="A9020" s="318">
        <v>1.0</v>
      </c>
      <c r="B9020" s="313" t="s">
        <v>8932</v>
      </c>
      <c r="C9020" s="313"/>
      <c r="D9020" s="313"/>
      <c r="E9020" s="313"/>
      <c r="F9020" s="313"/>
      <c r="G9020" s="313"/>
      <c r="H9020" s="313"/>
      <c r="I9020" s="313"/>
      <c r="J9020" s="313"/>
      <c r="K9020" s="19" t="s">
        <v>8909</v>
      </c>
      <c r="L9020" s="319" t="s">
        <v>8842</v>
      </c>
      <c r="M9020" s="319"/>
      <c r="N9020" s="6"/>
      <c r="O9020" s="3">
        <v>69.0</v>
      </c>
      <c r="P9020" s="3">
        <v>257.0</v>
      </c>
      <c r="Q9020" s="4"/>
      <c r="R9020" s="4" t="s">
        <v>8930</v>
      </c>
      <c r="S9020" s="8">
        <v>1.0</v>
      </c>
      <c r="U9020" s="8" t="s">
        <v>8931</v>
      </c>
      <c r="V9020" s="173"/>
    </row>
    <row r="9021" ht="15.0" customHeight="1">
      <c r="A9021" s="324"/>
      <c r="B9021" s="313" t="s">
        <v>8933</v>
      </c>
      <c r="C9021" s="313"/>
      <c r="D9021" s="313"/>
      <c r="E9021" s="313"/>
      <c r="F9021" s="320"/>
      <c r="G9021" s="313"/>
      <c r="H9021" s="313"/>
      <c r="I9021" s="313"/>
      <c r="J9021" s="313"/>
      <c r="K9021" s="19"/>
      <c r="L9021" s="319"/>
      <c r="M9021" s="319"/>
      <c r="N9021" s="6"/>
      <c r="O9021" s="3">
        <v>19.0</v>
      </c>
      <c r="P9021" s="3"/>
      <c r="Q9021" s="4">
        <v>340.0</v>
      </c>
      <c r="R9021" s="4" t="s">
        <v>8854</v>
      </c>
      <c r="S9021" s="8">
        <v>0.0</v>
      </c>
      <c r="V9021" s="173"/>
      <c r="Z9021" s="23"/>
    </row>
    <row r="9022" ht="15.0" customHeight="1">
      <c r="A9022" s="318">
        <v>1.0</v>
      </c>
      <c r="B9022" s="313" t="s">
        <v>8934</v>
      </c>
      <c r="C9022" s="313"/>
      <c r="D9022" s="313"/>
      <c r="E9022" s="313"/>
      <c r="F9022" s="313"/>
      <c r="G9022" s="313"/>
      <c r="H9022" s="313"/>
      <c r="I9022" s="313"/>
      <c r="J9022" s="313"/>
      <c r="K9022" s="19" t="s">
        <v>8909</v>
      </c>
      <c r="L9022" s="319" t="s">
        <v>8842</v>
      </c>
      <c r="M9022" s="319"/>
      <c r="N9022" s="6"/>
      <c r="O9022" s="3">
        <v>19.0</v>
      </c>
      <c r="P9022" s="3">
        <v>267.0</v>
      </c>
      <c r="Q9022" s="4"/>
      <c r="R9022" s="4" t="s">
        <v>8859</v>
      </c>
      <c r="S9022" s="8">
        <v>1.0</v>
      </c>
      <c r="U9022" s="8" t="s">
        <v>8816</v>
      </c>
      <c r="V9022" s="173"/>
      <c r="Z9022" s="23"/>
    </row>
    <row r="9023" ht="15.0" customHeight="1">
      <c r="A9023" s="318">
        <v>2.0</v>
      </c>
      <c r="B9023" s="313" t="s">
        <v>8935</v>
      </c>
      <c r="C9023" s="313"/>
      <c r="D9023" s="313"/>
      <c r="E9023" s="313"/>
      <c r="F9023" s="313"/>
      <c r="G9023" s="313"/>
      <c r="H9023" s="313"/>
      <c r="I9023" s="313"/>
      <c r="J9023" s="313"/>
      <c r="K9023" s="19" t="s">
        <v>8909</v>
      </c>
      <c r="L9023" s="319" t="s">
        <v>8842</v>
      </c>
      <c r="M9023" s="319"/>
      <c r="N9023" s="6"/>
      <c r="O9023" s="3">
        <v>19.0</v>
      </c>
      <c r="P9023" s="3">
        <v>268.0</v>
      </c>
      <c r="Q9023" s="4"/>
      <c r="R9023" s="4" t="s">
        <v>8859</v>
      </c>
      <c r="S9023" s="8">
        <v>2.0</v>
      </c>
      <c r="U9023" s="8" t="s">
        <v>8816</v>
      </c>
      <c r="V9023" s="173"/>
      <c r="Z9023" s="23"/>
    </row>
    <row r="9024" ht="15.0" customHeight="1">
      <c r="A9024" s="318">
        <v>3.0</v>
      </c>
      <c r="B9024" s="313" t="s">
        <v>8936</v>
      </c>
      <c r="C9024" s="313"/>
      <c r="D9024" s="313"/>
      <c r="E9024" s="313"/>
      <c r="F9024" s="313"/>
      <c r="G9024" s="313"/>
      <c r="H9024" s="313"/>
      <c r="I9024" s="313"/>
      <c r="J9024" s="313"/>
      <c r="K9024" s="19" t="s">
        <v>8909</v>
      </c>
      <c r="L9024" s="319" t="s">
        <v>8842</v>
      </c>
      <c r="M9024" s="319"/>
      <c r="N9024" s="6"/>
      <c r="O9024" s="3">
        <v>19.0</v>
      </c>
      <c r="P9024" s="3">
        <v>269.0</v>
      </c>
      <c r="Q9024" s="4"/>
      <c r="R9024" s="4" t="s">
        <v>8859</v>
      </c>
      <c r="S9024" s="8">
        <v>3.0</v>
      </c>
      <c r="U9024" s="8" t="s">
        <v>8816</v>
      </c>
      <c r="V9024" s="173"/>
      <c r="Z9024" s="23"/>
    </row>
    <row r="9025" ht="15.0" customHeight="1">
      <c r="A9025" s="318">
        <v>4.0</v>
      </c>
      <c r="B9025" s="313" t="s">
        <v>8937</v>
      </c>
      <c r="C9025" s="313"/>
      <c r="D9025" s="313"/>
      <c r="E9025" s="313"/>
      <c r="F9025" s="313"/>
      <c r="G9025" s="313"/>
      <c r="H9025" s="313"/>
      <c r="I9025" s="313"/>
      <c r="J9025" s="313"/>
      <c r="K9025" s="19" t="s">
        <v>8909</v>
      </c>
      <c r="L9025" s="319" t="s">
        <v>8842</v>
      </c>
      <c r="M9025" s="319"/>
      <c r="N9025" s="6"/>
      <c r="O9025" s="3">
        <v>19.0</v>
      </c>
      <c r="P9025" s="3">
        <v>270.0</v>
      </c>
      <c r="Q9025" s="4"/>
      <c r="R9025" s="4" t="s">
        <v>8859</v>
      </c>
      <c r="S9025" s="8">
        <v>4.0</v>
      </c>
      <c r="U9025" s="8" t="s">
        <v>8816</v>
      </c>
      <c r="V9025" s="173"/>
      <c r="Z9025" s="23"/>
    </row>
    <row r="9026" ht="15.0" customHeight="1">
      <c r="A9026" s="318">
        <v>5.0</v>
      </c>
      <c r="B9026" s="313" t="s">
        <v>8938</v>
      </c>
      <c r="C9026" s="313"/>
      <c r="D9026" s="313"/>
      <c r="E9026" s="313"/>
      <c r="F9026" s="313"/>
      <c r="G9026" s="313"/>
      <c r="H9026" s="313"/>
      <c r="I9026" s="313"/>
      <c r="J9026" s="313"/>
      <c r="K9026" s="19" t="s">
        <v>8909</v>
      </c>
      <c r="L9026" s="319" t="s">
        <v>8842</v>
      </c>
      <c r="M9026" s="319"/>
      <c r="N9026" s="6"/>
      <c r="O9026" s="3">
        <v>19.0</v>
      </c>
      <c r="P9026" s="3">
        <v>271.0</v>
      </c>
      <c r="Q9026" s="4"/>
      <c r="R9026" s="4" t="s">
        <v>8859</v>
      </c>
      <c r="S9026" s="8">
        <v>5.0</v>
      </c>
      <c r="U9026" s="8" t="s">
        <v>8816</v>
      </c>
      <c r="V9026" s="173"/>
      <c r="Z9026" s="23"/>
    </row>
    <row r="9027" ht="15.0" customHeight="1">
      <c r="A9027" s="318">
        <v>6.0</v>
      </c>
      <c r="B9027" s="313" t="s">
        <v>8939</v>
      </c>
      <c r="C9027" s="313"/>
      <c r="D9027" s="313"/>
      <c r="E9027" s="313"/>
      <c r="F9027" s="313"/>
      <c r="G9027" s="313"/>
      <c r="H9027" s="313"/>
      <c r="I9027" s="313"/>
      <c r="J9027" s="313"/>
      <c r="K9027" s="19" t="s">
        <v>8909</v>
      </c>
      <c r="L9027" s="319" t="s">
        <v>8842</v>
      </c>
      <c r="M9027" s="319"/>
      <c r="N9027" s="6"/>
      <c r="O9027" s="3">
        <v>19.0</v>
      </c>
      <c r="P9027" s="3">
        <v>272.0</v>
      </c>
      <c r="Q9027" s="4"/>
      <c r="R9027" s="4" t="s">
        <v>8859</v>
      </c>
      <c r="S9027" s="8">
        <v>6.0</v>
      </c>
      <c r="U9027" s="8" t="s">
        <v>8816</v>
      </c>
      <c r="V9027" s="173"/>
      <c r="Z9027" s="23"/>
    </row>
    <row r="9028" ht="15.0" customHeight="1">
      <c r="A9028" s="318">
        <v>7.0</v>
      </c>
      <c r="B9028" s="313" t="s">
        <v>8940</v>
      </c>
      <c r="C9028" s="313"/>
      <c r="D9028" s="313"/>
      <c r="E9028" s="313"/>
      <c r="F9028" s="313"/>
      <c r="G9028" s="313"/>
      <c r="H9028" s="313"/>
      <c r="I9028" s="313"/>
      <c r="J9028" s="313"/>
      <c r="K9028" s="19" t="s">
        <v>8909</v>
      </c>
      <c r="L9028" s="319" t="s">
        <v>8842</v>
      </c>
      <c r="M9028" s="319"/>
      <c r="N9028" s="6"/>
      <c r="O9028" s="3">
        <v>19.0</v>
      </c>
      <c r="P9028" s="3">
        <v>273.0</v>
      </c>
      <c r="Q9028" s="4"/>
      <c r="R9028" s="4" t="s">
        <v>8859</v>
      </c>
      <c r="S9028" s="8">
        <v>7.0</v>
      </c>
      <c r="U9028" s="8" t="s">
        <v>8816</v>
      </c>
      <c r="V9028" s="173"/>
      <c r="Z9028" s="23"/>
    </row>
    <row r="9029" ht="15.0" customHeight="1">
      <c r="A9029" s="318">
        <v>8.0</v>
      </c>
      <c r="B9029" s="313" t="s">
        <v>8941</v>
      </c>
      <c r="C9029" s="313"/>
      <c r="D9029" s="313"/>
      <c r="E9029" s="313"/>
      <c r="F9029" s="313"/>
      <c r="G9029" s="313"/>
      <c r="H9029" s="313"/>
      <c r="I9029" s="313"/>
      <c r="J9029" s="313"/>
      <c r="K9029" s="19" t="s">
        <v>8909</v>
      </c>
      <c r="L9029" s="319" t="s">
        <v>8842</v>
      </c>
      <c r="M9029" s="319"/>
      <c r="N9029" s="6"/>
      <c r="O9029" s="3">
        <v>19.0</v>
      </c>
      <c r="P9029" s="3">
        <v>274.0</v>
      </c>
      <c r="Q9029" s="4"/>
      <c r="R9029" s="4" t="s">
        <v>8859</v>
      </c>
      <c r="S9029" s="8">
        <v>8.0</v>
      </c>
      <c r="U9029" s="8" t="s">
        <v>8816</v>
      </c>
      <c r="V9029" s="173"/>
      <c r="Z9029" s="23"/>
    </row>
    <row r="9030" ht="15.0" customHeight="1">
      <c r="A9030" s="318">
        <v>9.0</v>
      </c>
      <c r="B9030" s="313" t="s">
        <v>8942</v>
      </c>
      <c r="C9030" s="313"/>
      <c r="D9030" s="313"/>
      <c r="E9030" s="313"/>
      <c r="F9030" s="313"/>
      <c r="G9030" s="313"/>
      <c r="H9030" s="313"/>
      <c r="I9030" s="313"/>
      <c r="J9030" s="313"/>
      <c r="K9030" s="19" t="s">
        <v>8909</v>
      </c>
      <c r="L9030" s="319" t="s">
        <v>8842</v>
      </c>
      <c r="M9030" s="319"/>
      <c r="N9030" s="6"/>
      <c r="O9030" s="3">
        <v>19.0</v>
      </c>
      <c r="P9030" s="3">
        <v>275.0</v>
      </c>
      <c r="Q9030" s="4"/>
      <c r="R9030" s="4" t="s">
        <v>8859</v>
      </c>
      <c r="S9030" s="8">
        <v>9.0</v>
      </c>
      <c r="U9030" s="8" t="s">
        <v>8816</v>
      </c>
      <c r="V9030" s="173"/>
      <c r="Z9030" s="23"/>
    </row>
    <row r="9031" ht="15.0" customHeight="1">
      <c r="A9031" s="318">
        <v>10.0</v>
      </c>
      <c r="B9031" s="313" t="s">
        <v>8943</v>
      </c>
      <c r="C9031" s="313"/>
      <c r="D9031" s="313"/>
      <c r="E9031" s="313"/>
      <c r="F9031" s="313"/>
      <c r="G9031" s="313"/>
      <c r="H9031" s="313"/>
      <c r="I9031" s="313"/>
      <c r="J9031" s="313"/>
      <c r="K9031" s="19" t="s">
        <v>8909</v>
      </c>
      <c r="L9031" s="319" t="s">
        <v>8842</v>
      </c>
      <c r="M9031" s="319"/>
      <c r="N9031" s="6"/>
      <c r="O9031" s="3">
        <v>19.0</v>
      </c>
      <c r="P9031" s="3">
        <v>276.0</v>
      </c>
      <c r="Q9031" s="4"/>
      <c r="R9031" s="4" t="s">
        <v>8859</v>
      </c>
      <c r="S9031" s="8">
        <v>10.0</v>
      </c>
      <c r="U9031" s="8" t="s">
        <v>8816</v>
      </c>
      <c r="V9031" s="173"/>
      <c r="Z9031" s="23"/>
    </row>
    <row r="9032" ht="15.0" customHeight="1">
      <c r="A9032" s="318">
        <v>11.0</v>
      </c>
      <c r="B9032" s="313" t="s">
        <v>8944</v>
      </c>
      <c r="C9032" s="313"/>
      <c r="D9032" s="313"/>
      <c r="E9032" s="313"/>
      <c r="F9032" s="313"/>
      <c r="G9032" s="313"/>
      <c r="H9032" s="313"/>
      <c r="I9032" s="313"/>
      <c r="J9032" s="313"/>
      <c r="K9032" s="19" t="s">
        <v>8909</v>
      </c>
      <c r="L9032" s="319" t="s">
        <v>8842</v>
      </c>
      <c r="M9032" s="319"/>
      <c r="N9032" s="6"/>
      <c r="O9032" s="3">
        <v>19.0</v>
      </c>
      <c r="P9032" s="3">
        <v>277.0</v>
      </c>
      <c r="Q9032" s="4"/>
      <c r="R9032" s="4" t="s">
        <v>8859</v>
      </c>
      <c r="S9032" s="8">
        <v>11.0</v>
      </c>
      <c r="U9032" s="8" t="s">
        <v>8816</v>
      </c>
      <c r="V9032" s="173"/>
      <c r="Z9032" s="23"/>
    </row>
    <row r="9033" ht="15.0" customHeight="1">
      <c r="A9033" s="318">
        <v>12.0</v>
      </c>
      <c r="B9033" s="313" t="s">
        <v>8945</v>
      </c>
      <c r="C9033" s="313"/>
      <c r="D9033" s="313"/>
      <c r="E9033" s="313"/>
      <c r="F9033" s="313"/>
      <c r="G9033" s="313"/>
      <c r="H9033" s="313"/>
      <c r="I9033" s="313"/>
      <c r="J9033" s="313"/>
      <c r="K9033" s="19" t="s">
        <v>8909</v>
      </c>
      <c r="L9033" s="319" t="s">
        <v>8842</v>
      </c>
      <c r="M9033" s="319"/>
      <c r="N9033" s="6"/>
      <c r="O9033" s="3">
        <v>19.0</v>
      </c>
      <c r="P9033" s="3">
        <v>278.0</v>
      </c>
      <c r="Q9033" s="4"/>
      <c r="R9033" s="4" t="s">
        <v>8859</v>
      </c>
      <c r="S9033" s="8">
        <v>12.0</v>
      </c>
      <c r="U9033" s="8" t="s">
        <v>8816</v>
      </c>
      <c r="V9033" s="173"/>
      <c r="Z9033" s="23"/>
    </row>
    <row r="9034" ht="15.0" customHeight="1">
      <c r="A9034" s="318">
        <v>13.0</v>
      </c>
      <c r="B9034" s="313" t="s">
        <v>8946</v>
      </c>
      <c r="C9034" s="313"/>
      <c r="D9034" s="313"/>
      <c r="E9034" s="313"/>
      <c r="F9034" s="313"/>
      <c r="G9034" s="313"/>
      <c r="H9034" s="313"/>
      <c r="I9034" s="313"/>
      <c r="J9034" s="313"/>
      <c r="K9034" s="19" t="s">
        <v>8909</v>
      </c>
      <c r="L9034" s="319" t="s">
        <v>8842</v>
      </c>
      <c r="M9034" s="319"/>
      <c r="N9034" s="6"/>
      <c r="O9034" s="3">
        <v>19.0</v>
      </c>
      <c r="P9034" s="3">
        <v>279.0</v>
      </c>
      <c r="Q9034" s="4"/>
      <c r="R9034" s="4" t="s">
        <v>8859</v>
      </c>
      <c r="S9034" s="8">
        <v>13.0</v>
      </c>
      <c r="U9034" s="8" t="s">
        <v>8816</v>
      </c>
      <c r="V9034" s="173"/>
      <c r="Z9034" s="23"/>
    </row>
    <row r="9035" ht="15.0" customHeight="1">
      <c r="A9035" s="318">
        <v>14.0</v>
      </c>
      <c r="B9035" s="313" t="s">
        <v>8947</v>
      </c>
      <c r="C9035" s="313"/>
      <c r="D9035" s="313"/>
      <c r="E9035" s="313"/>
      <c r="F9035" s="313"/>
      <c r="G9035" s="313"/>
      <c r="H9035" s="313"/>
      <c r="I9035" s="313"/>
      <c r="J9035" s="313"/>
      <c r="K9035" s="19" t="s">
        <v>8909</v>
      </c>
      <c r="L9035" s="319" t="s">
        <v>8842</v>
      </c>
      <c r="M9035" s="319"/>
      <c r="N9035" s="6"/>
      <c r="O9035" s="3">
        <v>19.0</v>
      </c>
      <c r="P9035" s="3">
        <v>280.0</v>
      </c>
      <c r="Q9035" s="4"/>
      <c r="R9035" s="4" t="s">
        <v>8859</v>
      </c>
      <c r="S9035" s="8">
        <v>14.0</v>
      </c>
      <c r="U9035" s="8" t="s">
        <v>8816</v>
      </c>
      <c r="V9035" s="173"/>
      <c r="Z9035" s="23"/>
    </row>
    <row r="9036" ht="15.0" customHeight="1">
      <c r="A9036" s="318">
        <v>15.0</v>
      </c>
      <c r="B9036" s="313" t="s">
        <v>8948</v>
      </c>
      <c r="C9036" s="313"/>
      <c r="D9036" s="313"/>
      <c r="E9036" s="313"/>
      <c r="F9036" s="313"/>
      <c r="G9036" s="313"/>
      <c r="H9036" s="313"/>
      <c r="I9036" s="313"/>
      <c r="J9036" s="313"/>
      <c r="K9036" s="19" t="s">
        <v>8909</v>
      </c>
      <c r="L9036" s="319" t="s">
        <v>8842</v>
      </c>
      <c r="M9036" s="319"/>
      <c r="N9036" s="6"/>
      <c r="O9036" s="3">
        <v>19.0</v>
      </c>
      <c r="P9036" s="3">
        <v>281.0</v>
      </c>
      <c r="Q9036" s="4"/>
      <c r="R9036" s="4" t="s">
        <v>8859</v>
      </c>
      <c r="S9036" s="8">
        <v>15.0</v>
      </c>
      <c r="U9036" s="8" t="s">
        <v>8816</v>
      </c>
      <c r="V9036" s="173"/>
      <c r="Z9036" s="23"/>
    </row>
    <row r="9037" ht="15.0" customHeight="1">
      <c r="A9037" s="318"/>
      <c r="B9037" s="313" t="s">
        <v>8469</v>
      </c>
      <c r="C9037" s="313"/>
      <c r="D9037" s="313"/>
      <c r="E9037" s="313"/>
      <c r="F9037" s="320"/>
      <c r="G9037" s="313"/>
      <c r="H9037" s="313"/>
      <c r="I9037" s="313"/>
      <c r="J9037" s="313"/>
      <c r="K9037" s="323"/>
      <c r="L9037" s="319"/>
      <c r="M9037" s="319"/>
      <c r="N9037" s="6"/>
      <c r="O9037" s="3">
        <v>24.0</v>
      </c>
      <c r="P9037" s="3"/>
      <c r="Q9037" s="4">
        <v>60.0</v>
      </c>
      <c r="R9037" s="4" t="s">
        <v>8847</v>
      </c>
      <c r="S9037" s="8">
        <v>0.0</v>
      </c>
      <c r="V9037" s="173"/>
      <c r="Z9037" s="23"/>
    </row>
    <row r="9038" ht="15.0" customHeight="1">
      <c r="A9038" s="318">
        <v>1.0</v>
      </c>
      <c r="B9038" s="313" t="s">
        <v>8949</v>
      </c>
      <c r="C9038" s="313"/>
      <c r="D9038" s="313"/>
      <c r="E9038" s="313"/>
      <c r="F9038" s="313"/>
      <c r="G9038" s="313"/>
      <c r="H9038" s="313"/>
      <c r="I9038" s="313"/>
      <c r="J9038" s="313"/>
      <c r="K9038" s="19" t="s">
        <v>8950</v>
      </c>
      <c r="L9038" s="319"/>
      <c r="M9038" s="319" t="s">
        <v>8951</v>
      </c>
      <c r="N9038" s="321" t="s">
        <v>123</v>
      </c>
      <c r="O9038" s="3">
        <v>24.0</v>
      </c>
      <c r="P9038" s="3">
        <v>108.0</v>
      </c>
      <c r="Q9038" s="4"/>
      <c r="R9038" s="4" t="s">
        <v>8847</v>
      </c>
      <c r="S9038" s="8">
        <v>1.0</v>
      </c>
      <c r="U9038" s="8" t="s">
        <v>8821</v>
      </c>
      <c r="V9038" s="173"/>
      <c r="Z9038" s="23"/>
    </row>
    <row r="9039" ht="15.0" customHeight="1">
      <c r="A9039" s="318">
        <v>2.0</v>
      </c>
      <c r="B9039" s="313" t="s">
        <v>8952</v>
      </c>
      <c r="C9039" s="313"/>
      <c r="D9039" s="313"/>
      <c r="E9039" s="313"/>
      <c r="F9039" s="313"/>
      <c r="G9039" s="313"/>
      <c r="H9039" s="313"/>
      <c r="I9039" s="313"/>
      <c r="J9039" s="313"/>
      <c r="K9039" s="19" t="s">
        <v>8950</v>
      </c>
      <c r="L9039" s="319"/>
      <c r="M9039" s="319"/>
      <c r="N9039" s="321"/>
      <c r="O9039" s="3">
        <v>24.0</v>
      </c>
      <c r="P9039" s="3">
        <v>264.0</v>
      </c>
      <c r="Q9039" s="4"/>
      <c r="R9039" s="4" t="s">
        <v>8847</v>
      </c>
      <c r="S9039" s="8">
        <v>2.0</v>
      </c>
      <c r="U9039" s="8" t="s">
        <v>8821</v>
      </c>
      <c r="V9039" s="173"/>
      <c r="Z9039" s="23"/>
    </row>
    <row r="9040" ht="15.0" customHeight="1">
      <c r="A9040" s="318">
        <v>3.0</v>
      </c>
      <c r="B9040" s="313" t="s">
        <v>8953</v>
      </c>
      <c r="C9040" s="313"/>
      <c r="D9040" s="313"/>
      <c r="E9040" s="313"/>
      <c r="F9040" s="313"/>
      <c r="G9040" s="313"/>
      <c r="H9040" s="313"/>
      <c r="I9040" s="313"/>
      <c r="J9040" s="313"/>
      <c r="K9040" s="19" t="s">
        <v>8950</v>
      </c>
      <c r="L9040" s="319"/>
      <c r="M9040" s="319" t="s">
        <v>8951</v>
      </c>
      <c r="N9040" s="321" t="s">
        <v>123</v>
      </c>
      <c r="O9040" s="3">
        <v>24.0</v>
      </c>
      <c r="P9040" s="3">
        <v>109.0</v>
      </c>
      <c r="Q9040" s="4"/>
      <c r="R9040" s="4" t="s">
        <v>8847</v>
      </c>
      <c r="S9040" s="8">
        <v>3.0</v>
      </c>
      <c r="U9040" s="8" t="s">
        <v>8821</v>
      </c>
      <c r="V9040" s="173"/>
      <c r="Z9040" s="23"/>
    </row>
    <row r="9041" ht="15.0" customHeight="1">
      <c r="A9041" s="318">
        <v>4.0</v>
      </c>
      <c r="B9041" s="313" t="s">
        <v>8954</v>
      </c>
      <c r="C9041" s="313"/>
      <c r="D9041" s="313"/>
      <c r="E9041" s="313"/>
      <c r="F9041" s="313"/>
      <c r="G9041" s="313"/>
      <c r="H9041" s="313"/>
      <c r="I9041" s="313"/>
      <c r="J9041" s="313"/>
      <c r="K9041" s="19" t="s">
        <v>8950</v>
      </c>
      <c r="L9041" s="319"/>
      <c r="M9041" s="319"/>
      <c r="N9041" s="321"/>
      <c r="O9041" s="3">
        <v>24.0</v>
      </c>
      <c r="P9041" s="3">
        <v>265.0</v>
      </c>
      <c r="Q9041" s="4"/>
      <c r="R9041" s="4" t="s">
        <v>8847</v>
      </c>
      <c r="S9041" s="8">
        <v>4.0</v>
      </c>
      <c r="U9041" s="8" t="s">
        <v>8821</v>
      </c>
      <c r="V9041" s="173"/>
      <c r="Z9041" s="23"/>
    </row>
    <row r="9042" ht="15.0" customHeight="1">
      <c r="A9042" s="318">
        <v>5.0</v>
      </c>
      <c r="B9042" s="313" t="s">
        <v>8955</v>
      </c>
      <c r="C9042" s="313"/>
      <c r="D9042" s="313"/>
      <c r="E9042" s="313"/>
      <c r="F9042" s="313"/>
      <c r="G9042" s="313"/>
      <c r="H9042" s="313"/>
      <c r="I9042" s="313"/>
      <c r="J9042" s="313"/>
      <c r="K9042" s="19" t="s">
        <v>8950</v>
      </c>
      <c r="L9042" s="319" t="s">
        <v>8842</v>
      </c>
      <c r="M9042" s="319" t="s">
        <v>8951</v>
      </c>
      <c r="N9042" s="321" t="s">
        <v>123</v>
      </c>
      <c r="O9042" s="3">
        <v>24.0</v>
      </c>
      <c r="P9042" s="3">
        <v>110.0</v>
      </c>
      <c r="Q9042" s="4"/>
      <c r="R9042" s="4" t="s">
        <v>8847</v>
      </c>
      <c r="S9042" s="8">
        <v>5.0</v>
      </c>
      <c r="U9042" s="8" t="s">
        <v>8821</v>
      </c>
      <c r="V9042" s="173"/>
      <c r="Z9042" s="23"/>
    </row>
    <row r="9043" ht="15.0" customHeight="1">
      <c r="A9043" s="318">
        <v>6.0</v>
      </c>
      <c r="B9043" s="313" t="s">
        <v>8956</v>
      </c>
      <c r="C9043" s="313"/>
      <c r="D9043" s="313"/>
      <c r="E9043" s="313"/>
      <c r="F9043" s="313"/>
      <c r="G9043" s="313"/>
      <c r="H9043" s="313"/>
      <c r="I9043" s="313"/>
      <c r="J9043" s="313"/>
      <c r="K9043" s="19" t="s">
        <v>8950</v>
      </c>
      <c r="L9043" s="319"/>
      <c r="M9043" s="319" t="s">
        <v>8951</v>
      </c>
      <c r="N9043" s="321" t="s">
        <v>123</v>
      </c>
      <c r="O9043" s="3">
        <v>24.0</v>
      </c>
      <c r="P9043" s="3">
        <v>111.0</v>
      </c>
      <c r="Q9043" s="4"/>
      <c r="R9043" s="4" t="s">
        <v>8847</v>
      </c>
      <c r="S9043" s="8">
        <v>6.0</v>
      </c>
      <c r="U9043" s="8" t="s">
        <v>8821</v>
      </c>
      <c r="V9043" s="173"/>
      <c r="Z9043" s="23"/>
    </row>
    <row r="9044" ht="15.0" customHeight="1">
      <c r="A9044" s="318">
        <v>7.0</v>
      </c>
      <c r="B9044" s="313" t="s">
        <v>8957</v>
      </c>
      <c r="C9044" s="313"/>
      <c r="D9044" s="313"/>
      <c r="E9044" s="313"/>
      <c r="F9044" s="313"/>
      <c r="G9044" s="313"/>
      <c r="H9044" s="313"/>
      <c r="I9044" s="313"/>
      <c r="J9044" s="313"/>
      <c r="K9044" s="19" t="s">
        <v>8950</v>
      </c>
      <c r="L9044" s="319"/>
      <c r="M9044" s="319" t="s">
        <v>8951</v>
      </c>
      <c r="N9044" s="321" t="s">
        <v>123</v>
      </c>
      <c r="O9044" s="3">
        <v>24.0</v>
      </c>
      <c r="P9044" s="3">
        <v>195.0</v>
      </c>
      <c r="Q9044" s="4"/>
      <c r="R9044" s="4" t="s">
        <v>8847</v>
      </c>
      <c r="S9044" s="8">
        <v>7.0</v>
      </c>
      <c r="U9044" s="8" t="s">
        <v>8821</v>
      </c>
      <c r="V9044" s="173"/>
      <c r="Z9044" s="23"/>
    </row>
    <row r="9045" ht="15.0" customHeight="1">
      <c r="A9045" s="318">
        <v>8.0</v>
      </c>
      <c r="B9045" s="313" t="s">
        <v>8958</v>
      </c>
      <c r="C9045" s="313"/>
      <c r="D9045" s="313"/>
      <c r="E9045" s="313"/>
      <c r="F9045" s="313"/>
      <c r="G9045" s="313"/>
      <c r="H9045" s="313"/>
      <c r="I9045" s="313"/>
      <c r="J9045" s="313"/>
      <c r="K9045" s="19" t="s">
        <v>8950</v>
      </c>
      <c r="L9045" s="319"/>
      <c r="M9045" s="319" t="s">
        <v>8951</v>
      </c>
      <c r="N9045" s="321" t="s">
        <v>123</v>
      </c>
      <c r="O9045" s="3">
        <v>24.0</v>
      </c>
      <c r="P9045" s="3">
        <v>112.0</v>
      </c>
      <c r="Q9045" s="4"/>
      <c r="R9045" s="4" t="s">
        <v>8847</v>
      </c>
      <c r="S9045" s="8">
        <v>8.0</v>
      </c>
      <c r="U9045" s="8" t="s">
        <v>8821</v>
      </c>
      <c r="V9045" s="173"/>
      <c r="Z9045" s="23"/>
    </row>
    <row r="9046" ht="15.0" customHeight="1">
      <c r="A9046" s="318">
        <v>9.0</v>
      </c>
      <c r="B9046" s="313" t="s">
        <v>8959</v>
      </c>
      <c r="C9046" s="313"/>
      <c r="D9046" s="313"/>
      <c r="E9046" s="313"/>
      <c r="F9046" s="313"/>
      <c r="G9046" s="313"/>
      <c r="H9046" s="313"/>
      <c r="I9046" s="313"/>
      <c r="J9046" s="313"/>
      <c r="K9046" s="19" t="s">
        <v>8950</v>
      </c>
      <c r="L9046" s="319"/>
      <c r="M9046" s="319" t="s">
        <v>8951</v>
      </c>
      <c r="N9046" s="321" t="s">
        <v>123</v>
      </c>
      <c r="O9046" s="3">
        <v>24.0</v>
      </c>
      <c r="P9046" s="3">
        <v>247.0</v>
      </c>
      <c r="Q9046" s="4"/>
      <c r="R9046" s="4" t="s">
        <v>8847</v>
      </c>
      <c r="S9046" s="8">
        <v>9.0</v>
      </c>
      <c r="U9046" s="8" t="s">
        <v>8821</v>
      </c>
      <c r="V9046" s="173"/>
      <c r="Z9046" s="23"/>
    </row>
    <row r="9047" ht="15.0" customHeight="1">
      <c r="A9047" s="318">
        <v>10.0</v>
      </c>
      <c r="B9047" s="313" t="s">
        <v>8960</v>
      </c>
      <c r="C9047" s="313"/>
      <c r="D9047" s="313"/>
      <c r="E9047" s="313"/>
      <c r="F9047" s="313"/>
      <c r="G9047" s="313"/>
      <c r="H9047" s="313"/>
      <c r="I9047" s="313"/>
      <c r="J9047" s="313"/>
      <c r="K9047" s="19" t="s">
        <v>8950</v>
      </c>
      <c r="L9047" s="319"/>
      <c r="M9047" s="319" t="s">
        <v>8961</v>
      </c>
      <c r="N9047" s="321" t="s">
        <v>123</v>
      </c>
      <c r="O9047" s="3">
        <v>24.0</v>
      </c>
      <c r="P9047" s="3">
        <v>113.0</v>
      </c>
      <c r="Q9047" s="4"/>
      <c r="R9047" s="4" t="s">
        <v>8847</v>
      </c>
      <c r="S9047" s="8">
        <v>10.0</v>
      </c>
      <c r="U9047" s="8" t="s">
        <v>8821</v>
      </c>
      <c r="V9047" s="173"/>
      <c r="Z9047" s="23"/>
    </row>
    <row r="9048" ht="15.0" customHeight="1">
      <c r="A9048" s="318">
        <v>11.0</v>
      </c>
      <c r="B9048" s="313" t="s">
        <v>8962</v>
      </c>
      <c r="C9048" s="313"/>
      <c r="D9048" s="313"/>
      <c r="E9048" s="313"/>
      <c r="F9048" s="313"/>
      <c r="G9048" s="313"/>
      <c r="H9048" s="313"/>
      <c r="I9048" s="313"/>
      <c r="J9048" s="313"/>
      <c r="K9048" s="19" t="s">
        <v>8950</v>
      </c>
      <c r="L9048" s="319"/>
      <c r="M9048" s="319" t="s">
        <v>8961</v>
      </c>
      <c r="N9048" s="321" t="s">
        <v>123</v>
      </c>
      <c r="O9048" s="3">
        <v>24.0</v>
      </c>
      <c r="P9048" s="3">
        <v>114.0</v>
      </c>
      <c r="Q9048" s="4"/>
      <c r="R9048" s="4" t="s">
        <v>8847</v>
      </c>
      <c r="S9048" s="8">
        <v>11.0</v>
      </c>
      <c r="U9048" s="8" t="s">
        <v>8821</v>
      </c>
      <c r="V9048" s="173"/>
      <c r="Z9048" s="23"/>
    </row>
    <row r="9049" ht="15.0" customHeight="1">
      <c r="A9049" s="318">
        <v>12.0</v>
      </c>
      <c r="B9049" s="313" t="s">
        <v>8963</v>
      </c>
      <c r="C9049" s="313"/>
      <c r="D9049" s="313"/>
      <c r="E9049" s="313"/>
      <c r="F9049" s="313"/>
      <c r="G9049" s="313"/>
      <c r="H9049" s="313"/>
      <c r="I9049" s="313"/>
      <c r="J9049" s="313"/>
      <c r="K9049" s="19" t="s">
        <v>8950</v>
      </c>
      <c r="L9049" s="319"/>
      <c r="M9049" s="319" t="s">
        <v>8951</v>
      </c>
      <c r="N9049" s="321" t="s">
        <v>123</v>
      </c>
      <c r="O9049" s="3">
        <v>24.0</v>
      </c>
      <c r="P9049" s="3">
        <v>115.0</v>
      </c>
      <c r="Q9049" s="4"/>
      <c r="R9049" s="4" t="s">
        <v>8847</v>
      </c>
      <c r="S9049" s="8">
        <v>12.0</v>
      </c>
      <c r="U9049" s="8" t="s">
        <v>8821</v>
      </c>
      <c r="V9049" s="173"/>
      <c r="Z9049" s="23"/>
    </row>
    <row r="9050" ht="15.0" customHeight="1">
      <c r="A9050" s="318">
        <v>13.0</v>
      </c>
      <c r="B9050" s="313" t="s">
        <v>8964</v>
      </c>
      <c r="C9050" s="313"/>
      <c r="D9050" s="313"/>
      <c r="E9050" s="313"/>
      <c r="F9050" s="313"/>
      <c r="G9050" s="313"/>
      <c r="H9050" s="313"/>
      <c r="I9050" s="313"/>
      <c r="J9050" s="313"/>
      <c r="K9050" s="19" t="s">
        <v>8950</v>
      </c>
      <c r="L9050" s="319"/>
      <c r="M9050" s="319" t="s">
        <v>8951</v>
      </c>
      <c r="N9050" s="321" t="s">
        <v>123</v>
      </c>
      <c r="O9050" s="3">
        <v>24.0</v>
      </c>
      <c r="P9050" s="3">
        <v>116.0</v>
      </c>
      <c r="Q9050" s="4"/>
      <c r="R9050" s="4" t="s">
        <v>8847</v>
      </c>
      <c r="S9050" s="8">
        <v>13.0</v>
      </c>
      <c r="U9050" s="8" t="s">
        <v>8821</v>
      </c>
      <c r="V9050" s="173"/>
      <c r="Z9050" s="23"/>
    </row>
    <row r="9051" ht="15.0" customHeight="1">
      <c r="A9051" s="318">
        <v>14.0</v>
      </c>
      <c r="B9051" s="313" t="s">
        <v>8965</v>
      </c>
      <c r="C9051" s="313"/>
      <c r="D9051" s="313"/>
      <c r="E9051" s="313"/>
      <c r="F9051" s="313"/>
      <c r="G9051" s="313"/>
      <c r="H9051" s="313"/>
      <c r="I9051" s="313"/>
      <c r="J9051" s="313"/>
      <c r="K9051" s="19" t="s">
        <v>8950</v>
      </c>
      <c r="L9051" s="319"/>
      <c r="M9051" s="319" t="s">
        <v>8951</v>
      </c>
      <c r="N9051" s="321" t="s">
        <v>123</v>
      </c>
      <c r="O9051" s="3">
        <v>24.0</v>
      </c>
      <c r="P9051" s="3">
        <v>117.0</v>
      </c>
      <c r="Q9051" s="4"/>
      <c r="R9051" s="4" t="s">
        <v>8847</v>
      </c>
      <c r="S9051" s="8">
        <v>14.0</v>
      </c>
      <c r="U9051" s="8" t="s">
        <v>8821</v>
      </c>
      <c r="V9051" s="173"/>
      <c r="Z9051" s="23"/>
    </row>
    <row r="9052" ht="15.0" customHeight="1">
      <c r="A9052" s="318">
        <v>15.0</v>
      </c>
      <c r="B9052" s="313" t="s">
        <v>8966</v>
      </c>
      <c r="C9052" s="313"/>
      <c r="D9052" s="313"/>
      <c r="E9052" s="313"/>
      <c r="F9052" s="313"/>
      <c r="G9052" s="313"/>
      <c r="H9052" s="313"/>
      <c r="I9052" s="313"/>
      <c r="J9052" s="313"/>
      <c r="K9052" s="19" t="s">
        <v>8950</v>
      </c>
      <c r="L9052" s="319"/>
      <c r="M9052" s="319" t="s">
        <v>8967</v>
      </c>
      <c r="N9052" s="321" t="s">
        <v>123</v>
      </c>
      <c r="O9052" s="3">
        <v>24.0</v>
      </c>
      <c r="P9052" s="3">
        <v>118.0</v>
      </c>
      <c r="Q9052" s="4"/>
      <c r="R9052" s="4" t="s">
        <v>8847</v>
      </c>
      <c r="S9052" s="8">
        <v>15.0</v>
      </c>
      <c r="U9052" s="8" t="s">
        <v>8821</v>
      </c>
      <c r="V9052" s="173"/>
      <c r="Z9052" s="23"/>
    </row>
    <row r="9053" ht="15.0" customHeight="1">
      <c r="A9053" s="318"/>
      <c r="B9053" s="313" t="s">
        <v>8968</v>
      </c>
      <c r="C9053" s="313"/>
      <c r="D9053" s="313"/>
      <c r="E9053" s="313"/>
      <c r="F9053" s="320"/>
      <c r="G9053" s="313"/>
      <c r="H9053" s="313"/>
      <c r="I9053" s="313"/>
      <c r="J9053" s="313"/>
      <c r="K9053" s="19"/>
      <c r="L9053" s="319"/>
      <c r="M9053" s="319"/>
      <c r="N9053" s="321" t="s">
        <v>123</v>
      </c>
      <c r="O9053" s="3">
        <v>25.0</v>
      </c>
      <c r="P9053" s="3"/>
      <c r="Q9053" s="4">
        <v>80.0</v>
      </c>
      <c r="R9053" s="4" t="s">
        <v>8969</v>
      </c>
      <c r="S9053" s="8">
        <v>0.0</v>
      </c>
      <c r="V9053" s="173"/>
      <c r="Z9053" s="23"/>
    </row>
    <row r="9054" ht="15.0" customHeight="1">
      <c r="A9054" s="318">
        <v>1.0</v>
      </c>
      <c r="B9054" s="313" t="s">
        <v>8970</v>
      </c>
      <c r="C9054" s="313"/>
      <c r="D9054" s="313"/>
      <c r="E9054" s="313"/>
      <c r="F9054" s="313"/>
      <c r="G9054" s="313"/>
      <c r="H9054" s="313"/>
      <c r="I9054" s="313"/>
      <c r="J9054" s="313"/>
      <c r="K9054" s="19" t="s">
        <v>8950</v>
      </c>
      <c r="L9054" s="319"/>
      <c r="M9054" s="319"/>
      <c r="N9054" s="321" t="s">
        <v>123</v>
      </c>
      <c r="O9054" s="3">
        <v>25.0</v>
      </c>
      <c r="P9054" s="3">
        <v>22.0</v>
      </c>
      <c r="Q9054" s="4"/>
      <c r="R9054" s="4" t="s">
        <v>8969</v>
      </c>
      <c r="S9054" s="8">
        <v>1.0</v>
      </c>
      <c r="U9054" s="8" t="s">
        <v>8821</v>
      </c>
      <c r="V9054" s="173"/>
      <c r="Z9054" s="23"/>
    </row>
    <row r="9055" ht="15.0" customHeight="1">
      <c r="A9055" s="318"/>
      <c r="B9055" s="313" t="s">
        <v>8971</v>
      </c>
      <c r="C9055" s="313"/>
      <c r="D9055" s="313"/>
      <c r="E9055" s="313"/>
      <c r="F9055" s="320"/>
      <c r="G9055" s="313"/>
      <c r="H9055" s="313"/>
      <c r="I9055" s="313"/>
      <c r="J9055" s="313"/>
      <c r="K9055" s="19"/>
      <c r="L9055" s="319"/>
      <c r="M9055" s="319"/>
      <c r="N9055" s="6"/>
      <c r="O9055" s="3">
        <v>26.0</v>
      </c>
      <c r="P9055" s="3"/>
      <c r="Q9055" s="4">
        <v>440.0</v>
      </c>
      <c r="R9055" s="4" t="s">
        <v>8859</v>
      </c>
      <c r="S9055" s="8">
        <v>0.0</v>
      </c>
      <c r="V9055" s="173"/>
      <c r="Z9055" s="23"/>
    </row>
    <row r="9056" ht="15.0" customHeight="1">
      <c r="A9056" s="324">
        <v>1.0</v>
      </c>
      <c r="B9056" s="313" t="s">
        <v>8972</v>
      </c>
      <c r="C9056" s="313"/>
      <c r="D9056" s="313"/>
      <c r="E9056" s="313"/>
      <c r="F9056" s="313"/>
      <c r="G9056" s="313"/>
      <c r="H9056" s="313"/>
      <c r="I9056" s="313"/>
      <c r="J9056" s="313"/>
      <c r="K9056" s="19" t="s">
        <v>8950</v>
      </c>
      <c r="L9056" s="319"/>
      <c r="M9056" s="319" t="s">
        <v>8973</v>
      </c>
      <c r="N9056" s="321" t="s">
        <v>197</v>
      </c>
      <c r="O9056" s="3">
        <v>26.0</v>
      </c>
      <c r="P9056" s="3">
        <v>61.0</v>
      </c>
      <c r="Q9056" s="4"/>
      <c r="R9056" s="4" t="s">
        <v>8859</v>
      </c>
      <c r="S9056" s="8">
        <v>1.0</v>
      </c>
      <c r="U9056" s="8" t="s">
        <v>8816</v>
      </c>
      <c r="V9056" s="173"/>
      <c r="Z9056" s="23"/>
    </row>
    <row r="9057" ht="15.0" customHeight="1">
      <c r="A9057" s="318">
        <v>2.0</v>
      </c>
      <c r="B9057" s="313" t="s">
        <v>8974</v>
      </c>
      <c r="C9057" s="313"/>
      <c r="D9057" s="313"/>
      <c r="E9057" s="313"/>
      <c r="F9057" s="313"/>
      <c r="G9057" s="313"/>
      <c r="H9057" s="313"/>
      <c r="I9057" s="313"/>
      <c r="J9057" s="313"/>
      <c r="K9057" s="19" t="s">
        <v>8950</v>
      </c>
      <c r="L9057" s="319"/>
      <c r="M9057" s="319" t="s">
        <v>8975</v>
      </c>
      <c r="N9057" s="321" t="s">
        <v>197</v>
      </c>
      <c r="O9057" s="3">
        <v>26.0</v>
      </c>
      <c r="P9057" s="3">
        <v>62.0</v>
      </c>
      <c r="Q9057" s="4"/>
      <c r="R9057" s="4" t="s">
        <v>8859</v>
      </c>
      <c r="S9057" s="8">
        <v>2.0</v>
      </c>
      <c r="U9057" s="8" t="s">
        <v>8816</v>
      </c>
      <c r="V9057" s="173"/>
      <c r="Z9057" s="23"/>
    </row>
    <row r="9058" ht="15.0" customHeight="1">
      <c r="A9058" s="318"/>
      <c r="B9058" s="313" t="s">
        <v>8496</v>
      </c>
      <c r="C9058" s="313"/>
      <c r="D9058" s="313"/>
      <c r="E9058" s="313"/>
      <c r="F9058" s="320"/>
      <c r="G9058" s="313"/>
      <c r="H9058" s="313"/>
      <c r="I9058" s="313"/>
      <c r="J9058" s="313"/>
      <c r="K9058" s="19"/>
      <c r="L9058" s="319"/>
      <c r="M9058" s="319"/>
      <c r="N9058" s="6"/>
      <c r="O9058" s="3">
        <v>76.0</v>
      </c>
      <c r="P9058" s="3"/>
      <c r="Q9058" s="4">
        <v>730.0</v>
      </c>
      <c r="R9058" s="4" t="s">
        <v>8976</v>
      </c>
      <c r="S9058" s="8">
        <v>0.0</v>
      </c>
      <c r="V9058" s="173"/>
      <c r="Z9058" s="23"/>
    </row>
    <row r="9059" ht="15.0" customHeight="1">
      <c r="A9059" s="324">
        <v>1.0</v>
      </c>
      <c r="B9059" s="313" t="s">
        <v>8977</v>
      </c>
      <c r="C9059" s="313"/>
      <c r="D9059" s="313"/>
      <c r="E9059" s="313"/>
      <c r="F9059" s="313"/>
      <c r="G9059" s="313"/>
      <c r="H9059" s="313"/>
      <c r="I9059" s="313"/>
      <c r="J9059" s="313"/>
      <c r="K9059" s="19" t="s">
        <v>8950</v>
      </c>
      <c r="L9059" s="319" t="s">
        <v>8842</v>
      </c>
      <c r="M9059" s="319"/>
      <c r="N9059" s="321"/>
      <c r="O9059" s="3">
        <v>76.0</v>
      </c>
      <c r="P9059" s="3">
        <v>286.0</v>
      </c>
      <c r="Q9059" s="4"/>
      <c r="R9059" s="4" t="s">
        <v>8976</v>
      </c>
      <c r="S9059" s="8">
        <v>1.0</v>
      </c>
      <c r="U9059" s="8" t="s">
        <v>8816</v>
      </c>
      <c r="V9059" s="173"/>
      <c r="Z9059" s="23"/>
    </row>
    <row r="9060" ht="15.0" customHeight="1">
      <c r="A9060" s="318"/>
      <c r="B9060" s="313" t="s">
        <v>8978</v>
      </c>
      <c r="C9060" s="313"/>
      <c r="D9060" s="313"/>
      <c r="E9060" s="313"/>
      <c r="F9060" s="320"/>
      <c r="G9060" s="313"/>
      <c r="H9060" s="313"/>
      <c r="I9060" s="313"/>
      <c r="J9060" s="313"/>
      <c r="K9060" s="19"/>
      <c r="L9060" s="319"/>
      <c r="M9060" s="319"/>
      <c r="N9060" s="6"/>
      <c r="O9060" s="3">
        <v>27.0</v>
      </c>
      <c r="P9060" s="3"/>
      <c r="Q9060" s="4">
        <v>30.0</v>
      </c>
      <c r="R9060" s="4" t="s">
        <v>8979</v>
      </c>
      <c r="S9060" s="8">
        <v>0.0</v>
      </c>
      <c r="V9060" s="173"/>
      <c r="Z9060" s="23"/>
    </row>
    <row r="9061" ht="15.0" customHeight="1">
      <c r="A9061" s="318">
        <v>1.0</v>
      </c>
      <c r="B9061" s="313" t="s">
        <v>8980</v>
      </c>
      <c r="C9061" s="313"/>
      <c r="D9061" s="313"/>
      <c r="E9061" s="313"/>
      <c r="F9061" s="313"/>
      <c r="G9061" s="313"/>
      <c r="H9061" s="313"/>
      <c r="I9061" s="313"/>
      <c r="J9061" s="313"/>
      <c r="K9061" s="322" t="s">
        <v>8981</v>
      </c>
      <c r="L9061" s="319"/>
      <c r="M9061" s="319"/>
      <c r="N9061" s="321" t="s">
        <v>50</v>
      </c>
      <c r="O9061" s="3">
        <v>27.0</v>
      </c>
      <c r="P9061" s="3">
        <v>1.0</v>
      </c>
      <c r="Q9061" s="4"/>
      <c r="R9061" s="4" t="s">
        <v>8979</v>
      </c>
      <c r="S9061" s="8">
        <v>1.0</v>
      </c>
      <c r="U9061" s="8" t="s">
        <v>8821</v>
      </c>
      <c r="V9061" s="173"/>
      <c r="Z9061" s="23"/>
    </row>
    <row r="9062" ht="15.0" customHeight="1">
      <c r="A9062" s="318">
        <v>2.0</v>
      </c>
      <c r="B9062" s="313" t="s">
        <v>8982</v>
      </c>
      <c r="C9062" s="313"/>
      <c r="D9062" s="313"/>
      <c r="E9062" s="313"/>
      <c r="F9062" s="313"/>
      <c r="G9062" s="313"/>
      <c r="H9062" s="313"/>
      <c r="I9062" s="313"/>
      <c r="J9062" s="313"/>
      <c r="K9062" s="322" t="s">
        <v>8981</v>
      </c>
      <c r="L9062" s="319"/>
      <c r="M9062" s="319"/>
      <c r="N9062" s="321" t="s">
        <v>50</v>
      </c>
      <c r="O9062" s="3">
        <v>27.0</v>
      </c>
      <c r="P9062" s="3">
        <v>2.0</v>
      </c>
      <c r="Q9062" s="4"/>
      <c r="R9062" s="4" t="s">
        <v>8979</v>
      </c>
      <c r="S9062" s="8">
        <v>2.0</v>
      </c>
      <c r="U9062" s="8" t="s">
        <v>8821</v>
      </c>
      <c r="V9062" s="173"/>
      <c r="Z9062" s="23"/>
    </row>
    <row r="9063" ht="15.0" customHeight="1">
      <c r="A9063" s="318">
        <v>3.0</v>
      </c>
      <c r="B9063" s="313" t="s">
        <v>8983</v>
      </c>
      <c r="C9063" s="313"/>
      <c r="D9063" s="313"/>
      <c r="E9063" s="313"/>
      <c r="F9063" s="313"/>
      <c r="G9063" s="313"/>
      <c r="H9063" s="313"/>
      <c r="I9063" s="313"/>
      <c r="J9063" s="313"/>
      <c r="K9063" s="322" t="s">
        <v>8981</v>
      </c>
      <c r="L9063" s="319"/>
      <c r="M9063" s="319"/>
      <c r="N9063" s="321" t="s">
        <v>50</v>
      </c>
      <c r="O9063" s="3">
        <v>27.0</v>
      </c>
      <c r="P9063" s="3">
        <v>3.0</v>
      </c>
      <c r="Q9063" s="4"/>
      <c r="R9063" s="4" t="s">
        <v>8979</v>
      </c>
      <c r="S9063" s="8">
        <v>3.0</v>
      </c>
      <c r="U9063" s="8" t="s">
        <v>8821</v>
      </c>
      <c r="V9063" s="173"/>
      <c r="Z9063" s="23"/>
    </row>
    <row r="9064" ht="15.0" customHeight="1">
      <c r="A9064" s="318">
        <v>4.0</v>
      </c>
      <c r="B9064" s="313" t="s">
        <v>8984</v>
      </c>
      <c r="C9064" s="313"/>
      <c r="D9064" s="313"/>
      <c r="E9064" s="313"/>
      <c r="F9064" s="313"/>
      <c r="G9064" s="313"/>
      <c r="H9064" s="313"/>
      <c r="I9064" s="313"/>
      <c r="J9064" s="313"/>
      <c r="K9064" s="322" t="s">
        <v>8981</v>
      </c>
      <c r="L9064" s="319"/>
      <c r="M9064" s="319"/>
      <c r="N9064" s="321" t="s">
        <v>50</v>
      </c>
      <c r="O9064" s="3">
        <v>27.0</v>
      </c>
      <c r="P9064" s="3">
        <v>4.0</v>
      </c>
      <c r="Q9064" s="4"/>
      <c r="R9064" s="4" t="s">
        <v>8979</v>
      </c>
      <c r="S9064" s="8">
        <v>4.0</v>
      </c>
      <c r="U9064" s="8" t="s">
        <v>8821</v>
      </c>
      <c r="V9064" s="173"/>
      <c r="Z9064" s="23"/>
    </row>
    <row r="9065" ht="15.0" customHeight="1">
      <c r="A9065" s="318">
        <v>5.0</v>
      </c>
      <c r="B9065" s="313" t="s">
        <v>8985</v>
      </c>
      <c r="C9065" s="313"/>
      <c r="D9065" s="313"/>
      <c r="E9065" s="313"/>
      <c r="F9065" s="313"/>
      <c r="G9065" s="313"/>
      <c r="H9065" s="313"/>
      <c r="I9065" s="313"/>
      <c r="J9065" s="313"/>
      <c r="K9065" s="322" t="s">
        <v>8981</v>
      </c>
      <c r="L9065" s="319"/>
      <c r="M9065" s="319" t="s">
        <v>8986</v>
      </c>
      <c r="N9065" s="321" t="s">
        <v>50</v>
      </c>
      <c r="O9065" s="3">
        <v>27.0</v>
      </c>
      <c r="P9065" s="3">
        <v>5.0</v>
      </c>
      <c r="Q9065" s="4"/>
      <c r="R9065" s="4" t="s">
        <v>8979</v>
      </c>
      <c r="S9065" s="8">
        <v>5.0</v>
      </c>
      <c r="U9065" s="8" t="s">
        <v>8821</v>
      </c>
      <c r="V9065" s="173"/>
      <c r="Z9065" s="23"/>
    </row>
    <row r="9066" ht="15.0" customHeight="1">
      <c r="A9066" s="318">
        <v>6.0</v>
      </c>
      <c r="B9066" s="313" t="s">
        <v>8987</v>
      </c>
      <c r="C9066" s="313"/>
      <c r="D9066" s="313"/>
      <c r="E9066" s="313"/>
      <c r="F9066" s="313"/>
      <c r="G9066" s="313"/>
      <c r="H9066" s="313"/>
      <c r="I9066" s="313"/>
      <c r="J9066" s="313"/>
      <c r="K9066" s="322" t="s">
        <v>8981</v>
      </c>
      <c r="L9066" s="319"/>
      <c r="M9066" s="319" t="s">
        <v>8986</v>
      </c>
      <c r="N9066" s="321" t="s">
        <v>50</v>
      </c>
      <c r="O9066" s="3">
        <v>27.0</v>
      </c>
      <c r="P9066" s="3">
        <v>253.0</v>
      </c>
      <c r="Q9066" s="4"/>
      <c r="R9066" s="4" t="s">
        <v>8979</v>
      </c>
      <c r="S9066" s="8">
        <v>6.0</v>
      </c>
      <c r="U9066" s="8" t="s">
        <v>8821</v>
      </c>
      <c r="V9066" s="173"/>
      <c r="Z9066" s="23"/>
    </row>
    <row r="9067" ht="15.0" customHeight="1">
      <c r="A9067" s="318">
        <v>7.0</v>
      </c>
      <c r="B9067" s="313" t="s">
        <v>8988</v>
      </c>
      <c r="C9067" s="313"/>
      <c r="D9067" s="313"/>
      <c r="E9067" s="313"/>
      <c r="F9067" s="313"/>
      <c r="G9067" s="313"/>
      <c r="H9067" s="313"/>
      <c r="I9067" s="313"/>
      <c r="J9067" s="313"/>
      <c r="K9067" s="322" t="s">
        <v>8981</v>
      </c>
      <c r="L9067" s="319"/>
      <c r="M9067" s="319" t="s">
        <v>8986</v>
      </c>
      <c r="N9067" s="321" t="s">
        <v>50</v>
      </c>
      <c r="O9067" s="3">
        <v>27.0</v>
      </c>
      <c r="P9067" s="3">
        <v>254.0</v>
      </c>
      <c r="Q9067" s="4"/>
      <c r="R9067" s="4" t="s">
        <v>8979</v>
      </c>
      <c r="S9067" s="8">
        <v>7.0</v>
      </c>
      <c r="U9067" s="8" t="s">
        <v>8821</v>
      </c>
      <c r="V9067" s="173"/>
      <c r="Z9067" s="23"/>
    </row>
    <row r="9068" ht="15.0" customHeight="1">
      <c r="A9068" s="318">
        <v>8.0</v>
      </c>
      <c r="B9068" s="313" t="s">
        <v>8989</v>
      </c>
      <c r="C9068" s="313"/>
      <c r="D9068" s="313"/>
      <c r="E9068" s="313"/>
      <c r="F9068" s="313"/>
      <c r="G9068" s="313"/>
      <c r="H9068" s="313"/>
      <c r="I9068" s="313"/>
      <c r="J9068" s="313"/>
      <c r="K9068" s="322" t="s">
        <v>8981</v>
      </c>
      <c r="L9068" s="319"/>
      <c r="M9068" s="319"/>
      <c r="N9068" s="321" t="s">
        <v>50</v>
      </c>
      <c r="O9068" s="3">
        <v>27.0</v>
      </c>
      <c r="P9068" s="3">
        <v>255.0</v>
      </c>
      <c r="Q9068" s="4"/>
      <c r="R9068" s="4" t="s">
        <v>8979</v>
      </c>
      <c r="S9068" s="8">
        <v>8.0</v>
      </c>
      <c r="U9068" s="8" t="s">
        <v>8821</v>
      </c>
      <c r="V9068" s="173"/>
      <c r="Z9068" s="23"/>
    </row>
    <row r="9069" ht="15.0" customHeight="1">
      <c r="A9069" s="318">
        <v>9.0</v>
      </c>
      <c r="B9069" s="313" t="s">
        <v>8990</v>
      </c>
      <c r="C9069" s="313"/>
      <c r="D9069" s="313"/>
      <c r="E9069" s="313"/>
      <c r="F9069" s="313"/>
      <c r="G9069" s="313"/>
      <c r="H9069" s="313"/>
      <c r="I9069" s="313"/>
      <c r="J9069" s="313"/>
      <c r="K9069" s="322" t="s">
        <v>8981</v>
      </c>
      <c r="L9069" s="319"/>
      <c r="M9069" s="319"/>
      <c r="N9069" s="321" t="s">
        <v>50</v>
      </c>
      <c r="O9069" s="3">
        <v>27.0</v>
      </c>
      <c r="P9069" s="3">
        <v>256.0</v>
      </c>
      <c r="Q9069" s="4"/>
      <c r="R9069" s="4" t="s">
        <v>8979</v>
      </c>
      <c r="S9069" s="8">
        <v>9.0</v>
      </c>
      <c r="U9069" s="8" t="s">
        <v>8821</v>
      </c>
      <c r="V9069" s="173"/>
      <c r="Z9069" s="23"/>
    </row>
    <row r="9070" ht="15.0" customHeight="1">
      <c r="A9070" s="318">
        <v>10.0</v>
      </c>
      <c r="B9070" s="313" t="s">
        <v>8991</v>
      </c>
      <c r="C9070" s="313"/>
      <c r="D9070" s="313"/>
      <c r="E9070" s="313"/>
      <c r="F9070" s="313"/>
      <c r="G9070" s="313"/>
      <c r="H9070" s="313"/>
      <c r="I9070" s="313"/>
      <c r="J9070" s="313"/>
      <c r="K9070" s="322" t="s">
        <v>8981</v>
      </c>
      <c r="L9070" s="319"/>
      <c r="M9070" s="319"/>
      <c r="N9070" s="321" t="s">
        <v>50</v>
      </c>
      <c r="O9070" s="3">
        <v>27.0</v>
      </c>
      <c r="P9070" s="3">
        <v>192.0</v>
      </c>
      <c r="Q9070" s="4"/>
      <c r="R9070" s="4" t="s">
        <v>8979</v>
      </c>
      <c r="S9070" s="8">
        <v>10.0</v>
      </c>
      <c r="U9070" s="8" t="s">
        <v>8821</v>
      </c>
      <c r="V9070" s="173"/>
      <c r="Z9070" s="23"/>
    </row>
    <row r="9071" ht="15.0" customHeight="1">
      <c r="A9071" s="318">
        <v>11.0</v>
      </c>
      <c r="B9071" s="313" t="s">
        <v>8992</v>
      </c>
      <c r="C9071" s="313"/>
      <c r="D9071" s="313"/>
      <c r="E9071" s="313"/>
      <c r="F9071" s="313"/>
      <c r="G9071" s="313"/>
      <c r="H9071" s="313"/>
      <c r="I9071" s="313"/>
      <c r="J9071" s="313"/>
      <c r="K9071" s="322" t="s">
        <v>8981</v>
      </c>
      <c r="L9071" s="319"/>
      <c r="M9071" s="319" t="s">
        <v>8951</v>
      </c>
      <c r="N9071" s="321" t="s">
        <v>50</v>
      </c>
      <c r="O9071" s="3">
        <v>27.0</v>
      </c>
      <c r="P9071" s="3">
        <v>194.0</v>
      </c>
      <c r="Q9071" s="4"/>
      <c r="R9071" s="4" t="s">
        <v>8979</v>
      </c>
      <c r="S9071" s="8">
        <v>11.0</v>
      </c>
      <c r="U9071" s="8" t="s">
        <v>8821</v>
      </c>
      <c r="V9071" s="173"/>
      <c r="Z9071" s="23"/>
    </row>
    <row r="9072" ht="15.0" customHeight="1">
      <c r="A9072" s="318">
        <v>12.0</v>
      </c>
      <c r="B9072" s="313" t="s">
        <v>8993</v>
      </c>
      <c r="C9072" s="313"/>
      <c r="D9072" s="313"/>
      <c r="E9072" s="313"/>
      <c r="F9072" s="313"/>
      <c r="G9072" s="313"/>
      <c r="H9072" s="313"/>
      <c r="I9072" s="313"/>
      <c r="J9072" s="313"/>
      <c r="K9072" s="322" t="s">
        <v>8981</v>
      </c>
      <c r="L9072" s="319"/>
      <c r="M9072" s="319" t="s">
        <v>8994</v>
      </c>
      <c r="N9072" s="321" t="s">
        <v>50</v>
      </c>
      <c r="O9072" s="3">
        <v>27.0</v>
      </c>
      <c r="P9072" s="3">
        <v>216.0</v>
      </c>
      <c r="Q9072" s="4"/>
      <c r="R9072" s="4" t="s">
        <v>8979</v>
      </c>
      <c r="S9072" s="8">
        <v>12.0</v>
      </c>
      <c r="U9072" s="8" t="s">
        <v>8821</v>
      </c>
      <c r="V9072" s="173"/>
      <c r="Z9072" s="23"/>
    </row>
    <row r="9073" ht="15.0" customHeight="1">
      <c r="A9073" s="318">
        <v>13.0</v>
      </c>
      <c r="B9073" s="313" t="s">
        <v>8995</v>
      </c>
      <c r="C9073" s="313"/>
      <c r="D9073" s="313"/>
      <c r="E9073" s="313"/>
      <c r="F9073" s="313"/>
      <c r="G9073" s="313"/>
      <c r="H9073" s="313"/>
      <c r="I9073" s="313"/>
      <c r="J9073" s="313"/>
      <c r="K9073" s="322" t="s">
        <v>8981</v>
      </c>
      <c r="L9073" s="319"/>
      <c r="M9073" s="319"/>
      <c r="N9073" s="321" t="s">
        <v>50</v>
      </c>
      <c r="O9073" s="3">
        <v>27.0</v>
      </c>
      <c r="P9073" s="3">
        <v>217.0</v>
      </c>
      <c r="Q9073" s="4"/>
      <c r="R9073" s="4" t="s">
        <v>8979</v>
      </c>
      <c r="S9073" s="8">
        <v>13.0</v>
      </c>
      <c r="U9073" s="8" t="s">
        <v>8821</v>
      </c>
      <c r="V9073" s="173"/>
      <c r="Z9073" s="23"/>
    </row>
    <row r="9074" ht="15.0" customHeight="1">
      <c r="A9074" s="318">
        <v>14.0</v>
      </c>
      <c r="B9074" s="313" t="s">
        <v>8996</v>
      </c>
      <c r="C9074" s="313"/>
      <c r="D9074" s="313"/>
      <c r="E9074" s="313"/>
      <c r="F9074" s="313"/>
      <c r="G9074" s="313"/>
      <c r="H9074" s="313"/>
      <c r="I9074" s="313"/>
      <c r="J9074" s="313"/>
      <c r="K9074" s="322" t="s">
        <v>8981</v>
      </c>
      <c r="L9074" s="319"/>
      <c r="M9074" s="319" t="s">
        <v>8877</v>
      </c>
      <c r="N9074" s="321" t="s">
        <v>50</v>
      </c>
      <c r="O9074" s="3">
        <v>27.0</v>
      </c>
      <c r="P9074" s="3">
        <v>218.0</v>
      </c>
      <c r="Q9074" s="4"/>
      <c r="R9074" s="4" t="s">
        <v>8979</v>
      </c>
      <c r="S9074" s="8">
        <v>14.0</v>
      </c>
      <c r="U9074" s="8" t="s">
        <v>8821</v>
      </c>
      <c r="V9074" s="173"/>
      <c r="Z9074" s="23"/>
    </row>
    <row r="9075" ht="15.0" customHeight="1">
      <c r="A9075" s="318">
        <v>15.0</v>
      </c>
      <c r="B9075" s="313" t="s">
        <v>8997</v>
      </c>
      <c r="C9075" s="313"/>
      <c r="D9075" s="313"/>
      <c r="E9075" s="313"/>
      <c r="F9075" s="313"/>
      <c r="G9075" s="313"/>
      <c r="H9075" s="313"/>
      <c r="I9075" s="313"/>
      <c r="J9075" s="313"/>
      <c r="K9075" s="322" t="s">
        <v>8981</v>
      </c>
      <c r="L9075" s="319"/>
      <c r="M9075" s="319" t="s">
        <v>8998</v>
      </c>
      <c r="N9075" s="321" t="s">
        <v>50</v>
      </c>
      <c r="O9075" s="3">
        <v>27.0</v>
      </c>
      <c r="P9075" s="3">
        <v>219.0</v>
      </c>
      <c r="Q9075" s="4"/>
      <c r="R9075" s="4" t="s">
        <v>8979</v>
      </c>
      <c r="S9075" s="8">
        <v>15.0</v>
      </c>
      <c r="U9075" s="8" t="s">
        <v>8821</v>
      </c>
      <c r="V9075" s="173"/>
      <c r="Z9075" s="23"/>
    </row>
    <row r="9076" ht="15.0" customHeight="1">
      <c r="A9076" s="318">
        <v>16.0</v>
      </c>
      <c r="B9076" s="313" t="s">
        <v>8999</v>
      </c>
      <c r="C9076" s="313"/>
      <c r="D9076" s="313"/>
      <c r="E9076" s="313"/>
      <c r="F9076" s="313"/>
      <c r="G9076" s="313"/>
      <c r="H9076" s="313"/>
      <c r="I9076" s="313"/>
      <c r="J9076" s="313"/>
      <c r="K9076" s="322" t="s">
        <v>8981</v>
      </c>
      <c r="L9076" s="319"/>
      <c r="M9076" s="319"/>
      <c r="N9076" s="321" t="s">
        <v>50</v>
      </c>
      <c r="O9076" s="3">
        <v>27.0</v>
      </c>
      <c r="P9076" s="3">
        <v>220.0</v>
      </c>
      <c r="Q9076" s="4"/>
      <c r="R9076" s="4" t="s">
        <v>8979</v>
      </c>
      <c r="S9076" s="8">
        <v>16.0</v>
      </c>
      <c r="U9076" s="8" t="s">
        <v>8821</v>
      </c>
      <c r="V9076" s="173"/>
      <c r="Z9076" s="23"/>
    </row>
    <row r="9077" ht="15.0" customHeight="1">
      <c r="A9077" s="318">
        <v>17.0</v>
      </c>
      <c r="B9077" s="313" t="s">
        <v>9000</v>
      </c>
      <c r="C9077" s="313"/>
      <c r="D9077" s="313"/>
      <c r="E9077" s="313"/>
      <c r="F9077" s="313"/>
      <c r="G9077" s="313"/>
      <c r="H9077" s="313"/>
      <c r="I9077" s="313"/>
      <c r="J9077" s="313"/>
      <c r="K9077" s="322" t="s">
        <v>8981</v>
      </c>
      <c r="L9077" s="319"/>
      <c r="M9077" s="319" t="s">
        <v>9001</v>
      </c>
      <c r="N9077" s="321" t="s">
        <v>50</v>
      </c>
      <c r="O9077" s="3">
        <v>27.0</v>
      </c>
      <c r="P9077" s="3">
        <v>6.0</v>
      </c>
      <c r="Q9077" s="4"/>
      <c r="R9077" s="4" t="s">
        <v>8979</v>
      </c>
      <c r="S9077" s="8">
        <v>17.0</v>
      </c>
      <c r="U9077" s="8" t="s">
        <v>8821</v>
      </c>
      <c r="V9077" s="173"/>
      <c r="Z9077" s="23"/>
    </row>
    <row r="9078" ht="15.0" customHeight="1">
      <c r="A9078" s="318">
        <v>18.0</v>
      </c>
      <c r="B9078" s="313" t="s">
        <v>9002</v>
      </c>
      <c r="C9078" s="313"/>
      <c r="D9078" s="313"/>
      <c r="E9078" s="313"/>
      <c r="F9078" s="313"/>
      <c r="G9078" s="313"/>
      <c r="H9078" s="313"/>
      <c r="I9078" s="313"/>
      <c r="J9078" s="313"/>
      <c r="K9078" s="322" t="s">
        <v>8981</v>
      </c>
      <c r="L9078" s="319"/>
      <c r="M9078" s="319" t="s">
        <v>9003</v>
      </c>
      <c r="N9078" s="321" t="s">
        <v>50</v>
      </c>
      <c r="O9078" s="3">
        <v>27.0</v>
      </c>
      <c r="P9078" s="3">
        <v>221.0</v>
      </c>
      <c r="Q9078" s="4"/>
      <c r="R9078" s="4" t="s">
        <v>8979</v>
      </c>
      <c r="S9078" s="8">
        <v>18.0</v>
      </c>
      <c r="U9078" s="8" t="s">
        <v>8821</v>
      </c>
      <c r="V9078" s="173"/>
      <c r="Z9078" s="23"/>
    </row>
    <row r="9079" ht="15.0" customHeight="1">
      <c r="A9079" s="318">
        <v>19.0</v>
      </c>
      <c r="B9079" s="313" t="s">
        <v>9004</v>
      </c>
      <c r="C9079" s="313"/>
      <c r="D9079" s="313"/>
      <c r="E9079" s="313"/>
      <c r="F9079" s="313"/>
      <c r="G9079" s="313"/>
      <c r="H9079" s="313"/>
      <c r="I9079" s="313"/>
      <c r="J9079" s="313"/>
      <c r="K9079" s="322" t="s">
        <v>8981</v>
      </c>
      <c r="L9079" s="319"/>
      <c r="M9079" s="319"/>
      <c r="N9079" s="321" t="s">
        <v>50</v>
      </c>
      <c r="O9079" s="3">
        <v>27.0</v>
      </c>
      <c r="P9079" s="3">
        <v>7.0</v>
      </c>
      <c r="Q9079" s="4"/>
      <c r="R9079" s="4" t="s">
        <v>8979</v>
      </c>
      <c r="S9079" s="8">
        <v>19.0</v>
      </c>
      <c r="U9079" s="8" t="s">
        <v>8821</v>
      </c>
      <c r="V9079" s="173"/>
      <c r="Z9079" s="23"/>
    </row>
    <row r="9080" ht="15.0" customHeight="1">
      <c r="A9080" s="318">
        <v>20.0</v>
      </c>
      <c r="B9080" s="313" t="s">
        <v>9005</v>
      </c>
      <c r="C9080" s="313"/>
      <c r="D9080" s="313"/>
      <c r="E9080" s="313"/>
      <c r="F9080" s="313"/>
      <c r="G9080" s="313"/>
      <c r="H9080" s="313"/>
      <c r="I9080" s="313"/>
      <c r="J9080" s="313"/>
      <c r="K9080" s="322" t="s">
        <v>8981</v>
      </c>
      <c r="L9080" s="319"/>
      <c r="M9080" s="319"/>
      <c r="N9080" s="321" t="s">
        <v>50</v>
      </c>
      <c r="O9080" s="3">
        <v>27.0</v>
      </c>
      <c r="P9080" s="3">
        <v>8.0</v>
      </c>
      <c r="Q9080" s="4"/>
      <c r="R9080" s="4" t="s">
        <v>8979</v>
      </c>
      <c r="S9080" s="8">
        <v>20.0</v>
      </c>
      <c r="U9080" s="8" t="s">
        <v>8821</v>
      </c>
      <c r="V9080" s="173"/>
      <c r="Z9080" s="23"/>
    </row>
    <row r="9081" ht="15.0" customHeight="1">
      <c r="A9081" s="318">
        <v>21.0</v>
      </c>
      <c r="B9081" s="313" t="s">
        <v>9006</v>
      </c>
      <c r="C9081" s="313"/>
      <c r="D9081" s="313"/>
      <c r="E9081" s="313"/>
      <c r="F9081" s="313"/>
      <c r="G9081" s="313"/>
      <c r="H9081" s="313"/>
      <c r="I9081" s="313"/>
      <c r="J9081" s="313"/>
      <c r="K9081" s="322" t="s">
        <v>8981</v>
      </c>
      <c r="L9081" s="319"/>
      <c r="M9081" s="319"/>
      <c r="N9081" s="321" t="s">
        <v>50</v>
      </c>
      <c r="O9081" s="3">
        <v>27.0</v>
      </c>
      <c r="P9081" s="3">
        <v>9.0</v>
      </c>
      <c r="Q9081" s="4"/>
      <c r="R9081" s="4" t="s">
        <v>8979</v>
      </c>
      <c r="S9081" s="8">
        <v>21.0</v>
      </c>
      <c r="U9081" s="8" t="s">
        <v>8821</v>
      </c>
      <c r="V9081" s="173"/>
      <c r="Z9081" s="23"/>
    </row>
    <row r="9082" ht="15.0" customHeight="1">
      <c r="A9082" s="318">
        <v>22.0</v>
      </c>
      <c r="B9082" s="313" t="s">
        <v>9007</v>
      </c>
      <c r="C9082" s="313"/>
      <c r="D9082" s="313"/>
      <c r="E9082" s="313"/>
      <c r="F9082" s="313"/>
      <c r="G9082" s="313"/>
      <c r="H9082" s="313"/>
      <c r="I9082" s="313"/>
      <c r="J9082" s="313"/>
      <c r="K9082" s="19" t="s">
        <v>8981</v>
      </c>
      <c r="L9082" s="319" t="s">
        <v>8842</v>
      </c>
      <c r="M9082" s="319"/>
      <c r="N9082" s="321" t="s">
        <v>50</v>
      </c>
      <c r="O9082" s="3">
        <v>27.0</v>
      </c>
      <c r="P9082" s="3">
        <v>50.0</v>
      </c>
      <c r="Q9082" s="4"/>
      <c r="R9082" s="4" t="s">
        <v>9008</v>
      </c>
      <c r="S9082" s="8">
        <v>22.0</v>
      </c>
      <c r="U9082" s="8" t="s">
        <v>8821</v>
      </c>
      <c r="V9082" s="173"/>
    </row>
    <row r="9083" ht="15.0" customHeight="1">
      <c r="A9083" s="318">
        <v>23.0</v>
      </c>
      <c r="B9083" s="313" t="s">
        <v>9009</v>
      </c>
      <c r="C9083" s="313"/>
      <c r="D9083" s="313"/>
      <c r="E9083" s="313"/>
      <c r="F9083" s="313"/>
      <c r="G9083" s="313"/>
      <c r="H9083" s="313"/>
      <c r="I9083" s="313"/>
      <c r="J9083" s="313"/>
      <c r="K9083" s="322" t="s">
        <v>8981</v>
      </c>
      <c r="L9083" s="319" t="s">
        <v>8842</v>
      </c>
      <c r="M9083" s="319"/>
      <c r="N9083" s="6"/>
      <c r="O9083" s="3">
        <v>27.0</v>
      </c>
      <c r="P9083" s="3">
        <v>184.0</v>
      </c>
      <c r="Q9083" s="4"/>
      <c r="R9083" s="4" t="s">
        <v>9008</v>
      </c>
      <c r="S9083" s="8">
        <v>23.0</v>
      </c>
      <c r="U9083" s="8" t="s">
        <v>8821</v>
      </c>
      <c r="V9083" s="173"/>
      <c r="Z9083" s="23"/>
    </row>
    <row r="9084" ht="15.0" customHeight="1">
      <c r="A9084" s="318">
        <v>24.0</v>
      </c>
      <c r="B9084" s="313" t="s">
        <v>9010</v>
      </c>
      <c r="C9084" s="313"/>
      <c r="D9084" s="313"/>
      <c r="E9084" s="313"/>
      <c r="F9084" s="313"/>
      <c r="G9084" s="313"/>
      <c r="H9084" s="313"/>
      <c r="I9084" s="313"/>
      <c r="J9084" s="313"/>
      <c r="K9084" s="322" t="s">
        <v>8981</v>
      </c>
      <c r="L9084" s="319"/>
      <c r="M9084" s="319" t="s">
        <v>8900</v>
      </c>
      <c r="N9084" s="321" t="s">
        <v>50</v>
      </c>
      <c r="O9084" s="3">
        <v>27.0</v>
      </c>
      <c r="P9084" s="3">
        <v>224.0</v>
      </c>
      <c r="Q9084" s="4"/>
      <c r="R9084" s="4" t="s">
        <v>8979</v>
      </c>
      <c r="S9084" s="8">
        <v>24.0</v>
      </c>
      <c r="U9084" s="8" t="s">
        <v>8821</v>
      </c>
      <c r="V9084" s="173"/>
      <c r="Z9084" s="23"/>
    </row>
    <row r="9085" ht="15.0" customHeight="1">
      <c r="A9085" s="318">
        <v>25.0</v>
      </c>
      <c r="B9085" s="313" t="s">
        <v>9011</v>
      </c>
      <c r="C9085" s="313"/>
      <c r="D9085" s="313"/>
      <c r="E9085" s="313"/>
      <c r="F9085" s="313"/>
      <c r="G9085" s="313"/>
      <c r="H9085" s="313"/>
      <c r="I9085" s="313"/>
      <c r="J9085" s="313"/>
      <c r="K9085" s="322" t="s">
        <v>8981</v>
      </c>
      <c r="L9085" s="319"/>
      <c r="M9085" s="319"/>
      <c r="N9085" s="321" t="s">
        <v>50</v>
      </c>
      <c r="O9085" s="3">
        <v>27.0</v>
      </c>
      <c r="P9085" s="3">
        <v>222.0</v>
      </c>
      <c r="Q9085" s="4"/>
      <c r="R9085" s="4" t="s">
        <v>8979</v>
      </c>
      <c r="S9085" s="8">
        <v>25.0</v>
      </c>
      <c r="U9085" s="8" t="s">
        <v>8821</v>
      </c>
      <c r="V9085" s="173"/>
      <c r="Z9085" s="23"/>
    </row>
    <row r="9086" ht="15.0" customHeight="1">
      <c r="A9086" s="318">
        <v>26.0</v>
      </c>
      <c r="B9086" s="313" t="s">
        <v>9012</v>
      </c>
      <c r="C9086" s="313"/>
      <c r="D9086" s="313"/>
      <c r="E9086" s="313"/>
      <c r="F9086" s="313"/>
      <c r="G9086" s="313"/>
      <c r="H9086" s="313"/>
      <c r="I9086" s="313"/>
      <c r="J9086" s="313"/>
      <c r="K9086" s="322" t="s">
        <v>8981</v>
      </c>
      <c r="L9086" s="319"/>
      <c r="M9086" s="319"/>
      <c r="N9086" s="321" t="s">
        <v>50</v>
      </c>
      <c r="O9086" s="3">
        <v>27.0</v>
      </c>
      <c r="P9086" s="3">
        <v>223.0</v>
      </c>
      <c r="Q9086" s="4"/>
      <c r="R9086" s="4" t="s">
        <v>8979</v>
      </c>
      <c r="S9086" s="8">
        <v>26.0</v>
      </c>
      <c r="U9086" s="8" t="s">
        <v>8821</v>
      </c>
      <c r="V9086" s="173"/>
      <c r="Z9086" s="23"/>
    </row>
    <row r="9087" ht="15.0" customHeight="1">
      <c r="A9087" s="318">
        <v>27.0</v>
      </c>
      <c r="B9087" s="313" t="s">
        <v>9013</v>
      </c>
      <c r="C9087" s="313"/>
      <c r="D9087" s="313"/>
      <c r="E9087" s="313"/>
      <c r="F9087" s="313"/>
      <c r="G9087" s="313"/>
      <c r="H9087" s="313"/>
      <c r="I9087" s="313"/>
      <c r="J9087" s="313"/>
      <c r="K9087" s="322" t="s">
        <v>8981</v>
      </c>
      <c r="L9087" s="319"/>
      <c r="M9087" s="319"/>
      <c r="N9087" s="321" t="s">
        <v>50</v>
      </c>
      <c r="O9087" s="3">
        <v>27.0</v>
      </c>
      <c r="P9087" s="3">
        <v>225.0</v>
      </c>
      <c r="Q9087" s="4"/>
      <c r="R9087" s="4" t="s">
        <v>8979</v>
      </c>
      <c r="S9087" s="8">
        <v>27.0</v>
      </c>
      <c r="U9087" s="8" t="s">
        <v>8821</v>
      </c>
      <c r="V9087" s="173"/>
      <c r="Z9087" s="23"/>
    </row>
    <row r="9088" ht="15.0" customHeight="1">
      <c r="A9088" s="318">
        <v>28.0</v>
      </c>
      <c r="B9088" s="313" t="s">
        <v>9014</v>
      </c>
      <c r="C9088" s="313"/>
      <c r="D9088" s="313"/>
      <c r="E9088" s="313"/>
      <c r="F9088" s="313"/>
      <c r="G9088" s="313"/>
      <c r="H9088" s="313"/>
      <c r="I9088" s="313"/>
      <c r="J9088" s="313"/>
      <c r="K9088" s="322" t="s">
        <v>8981</v>
      </c>
      <c r="L9088" s="319"/>
      <c r="M9088" s="319"/>
      <c r="N9088" s="321"/>
      <c r="O9088" s="3">
        <v>27.0</v>
      </c>
      <c r="P9088" s="3">
        <v>237.0</v>
      </c>
      <c r="Q9088" s="4"/>
      <c r="R9088" s="4" t="s">
        <v>8979</v>
      </c>
      <c r="S9088" s="8">
        <v>28.0</v>
      </c>
      <c r="U9088" s="8" t="s">
        <v>8821</v>
      </c>
      <c r="V9088" s="173"/>
      <c r="Z9088" s="23"/>
    </row>
    <row r="9089" ht="15.0" customHeight="1">
      <c r="A9089" s="318"/>
      <c r="B9089" s="313" t="s">
        <v>9015</v>
      </c>
      <c r="C9089" s="313"/>
      <c r="D9089" s="313"/>
      <c r="E9089" s="313"/>
      <c r="F9089" s="320"/>
      <c r="G9089" s="313"/>
      <c r="H9089" s="313"/>
      <c r="I9089" s="313"/>
      <c r="J9089" s="313"/>
      <c r="K9089" s="322"/>
      <c r="L9089" s="319"/>
      <c r="M9089" s="319"/>
      <c r="N9089" s="6"/>
      <c r="O9089" s="3">
        <v>28.0</v>
      </c>
      <c r="P9089" s="3"/>
      <c r="Q9089" s="4">
        <v>400.0</v>
      </c>
      <c r="R9089" s="4" t="s">
        <v>9016</v>
      </c>
      <c r="S9089" s="8">
        <v>0.0</v>
      </c>
      <c r="V9089" s="173"/>
      <c r="Z9089" s="23"/>
    </row>
    <row r="9090" ht="15.0" customHeight="1">
      <c r="A9090" s="318">
        <v>1.0</v>
      </c>
      <c r="B9090" s="313" t="s">
        <v>9015</v>
      </c>
      <c r="C9090" s="313"/>
      <c r="D9090" s="313"/>
      <c r="E9090" s="313"/>
      <c r="F9090" s="313"/>
      <c r="G9090" s="313"/>
      <c r="H9090" s="313"/>
      <c r="I9090" s="313"/>
      <c r="J9090" s="313"/>
      <c r="K9090" s="322" t="s">
        <v>8981</v>
      </c>
      <c r="L9090" s="319"/>
      <c r="M9090" s="319"/>
      <c r="N9090" s="321" t="s">
        <v>201</v>
      </c>
      <c r="O9090" s="3">
        <v>28.0</v>
      </c>
      <c r="P9090" s="3">
        <v>60.0</v>
      </c>
      <c r="Q9090" s="4"/>
      <c r="R9090" s="4" t="s">
        <v>9016</v>
      </c>
      <c r="S9090" s="8">
        <v>1.0</v>
      </c>
      <c r="U9090" s="8" t="s">
        <v>8863</v>
      </c>
      <c r="V9090" s="173"/>
      <c r="Z9090" s="23"/>
    </row>
    <row r="9091" ht="15.0" customHeight="1">
      <c r="A9091" s="318"/>
      <c r="B9091" s="313" t="s">
        <v>9017</v>
      </c>
      <c r="C9091" s="313"/>
      <c r="D9091" s="313"/>
      <c r="E9091" s="313"/>
      <c r="F9091" s="320"/>
      <c r="G9091" s="313"/>
      <c r="H9091" s="313"/>
      <c r="I9091" s="313"/>
      <c r="J9091" s="313"/>
      <c r="K9091" s="322"/>
      <c r="L9091" s="319"/>
      <c r="M9091" s="319"/>
      <c r="N9091" s="6"/>
      <c r="O9091" s="3">
        <v>29.0</v>
      </c>
      <c r="P9091" s="3"/>
      <c r="Q9091" s="4">
        <v>380.0</v>
      </c>
      <c r="R9091" s="4" t="s">
        <v>9016</v>
      </c>
      <c r="S9091" s="8">
        <v>0.0</v>
      </c>
      <c r="V9091" s="173"/>
      <c r="Z9091" s="23"/>
    </row>
    <row r="9092" ht="15.0" customHeight="1">
      <c r="A9092" s="318">
        <v>1.0</v>
      </c>
      <c r="B9092" s="313" t="s">
        <v>9017</v>
      </c>
      <c r="C9092" s="313"/>
      <c r="D9092" s="313"/>
      <c r="E9092" s="313"/>
      <c r="F9092" s="313"/>
      <c r="G9092" s="313"/>
      <c r="H9092" s="313"/>
      <c r="I9092" s="313"/>
      <c r="J9092" s="313"/>
      <c r="K9092" s="322" t="s">
        <v>8981</v>
      </c>
      <c r="L9092" s="319"/>
      <c r="M9092" s="319" t="s">
        <v>9018</v>
      </c>
      <c r="N9092" s="321" t="s">
        <v>201</v>
      </c>
      <c r="O9092" s="3">
        <v>29.0</v>
      </c>
      <c r="P9092" s="3">
        <v>58.0</v>
      </c>
      <c r="Q9092" s="4"/>
      <c r="R9092" s="4" t="s">
        <v>9016</v>
      </c>
      <c r="S9092" s="8">
        <v>1.0</v>
      </c>
      <c r="U9092" s="8" t="s">
        <v>8863</v>
      </c>
      <c r="V9092" s="173"/>
      <c r="Z9092" s="23"/>
    </row>
    <row r="9093" ht="15.0" customHeight="1">
      <c r="A9093" s="318"/>
      <c r="B9093" s="313" t="s">
        <v>21</v>
      </c>
      <c r="C9093" s="313"/>
      <c r="D9093" s="313"/>
      <c r="E9093" s="313"/>
      <c r="F9093" s="320"/>
      <c r="G9093" s="313"/>
      <c r="H9093" s="313"/>
      <c r="I9093" s="313"/>
      <c r="J9093" s="313"/>
      <c r="K9093" s="322"/>
      <c r="L9093" s="319"/>
      <c r="M9093" s="319"/>
      <c r="N9093" s="6"/>
      <c r="O9093" s="3">
        <v>30.0</v>
      </c>
      <c r="P9093" s="3"/>
      <c r="Q9093" s="4">
        <v>180.0</v>
      </c>
      <c r="R9093" s="4" t="s">
        <v>9019</v>
      </c>
      <c r="S9093" s="8">
        <v>0.0</v>
      </c>
      <c r="V9093" s="173"/>
      <c r="Z9093" s="23"/>
    </row>
    <row r="9094" ht="15.0" customHeight="1">
      <c r="A9094" s="318">
        <v>1.0</v>
      </c>
      <c r="B9094" s="313" t="s">
        <v>8841</v>
      </c>
      <c r="C9094" s="313"/>
      <c r="D9094" s="313"/>
      <c r="E9094" s="313"/>
      <c r="F9094" s="313"/>
      <c r="G9094" s="313"/>
      <c r="H9094" s="313"/>
      <c r="I9094" s="313"/>
      <c r="J9094" s="313"/>
      <c r="K9094" s="19" t="s">
        <v>8981</v>
      </c>
      <c r="L9094" s="319" t="s">
        <v>8842</v>
      </c>
      <c r="M9094" s="319"/>
      <c r="N9094" s="321" t="s">
        <v>173</v>
      </c>
      <c r="O9094" s="3">
        <v>30.0</v>
      </c>
      <c r="P9094" s="3">
        <v>28.0</v>
      </c>
      <c r="Q9094" s="4"/>
      <c r="R9094" s="4" t="s">
        <v>9019</v>
      </c>
      <c r="S9094" s="8">
        <v>1.0</v>
      </c>
      <c r="U9094" s="8" t="s">
        <v>21</v>
      </c>
      <c r="V9094" s="173"/>
    </row>
    <row r="9095" ht="15.0" customHeight="1">
      <c r="A9095" s="318">
        <v>2.0</v>
      </c>
      <c r="B9095" s="313" t="s">
        <v>8860</v>
      </c>
      <c r="C9095" s="313"/>
      <c r="D9095" s="313"/>
      <c r="E9095" s="313"/>
      <c r="F9095" s="313"/>
      <c r="G9095" s="313"/>
      <c r="H9095" s="313"/>
      <c r="I9095" s="313"/>
      <c r="J9095" s="313"/>
      <c r="K9095" s="322" t="s">
        <v>8981</v>
      </c>
      <c r="L9095" s="319" t="s">
        <v>8842</v>
      </c>
      <c r="M9095" s="319" t="s">
        <v>8862</v>
      </c>
      <c r="N9095" s="6"/>
      <c r="O9095" s="3">
        <v>30.0</v>
      </c>
      <c r="P9095" s="3">
        <v>68.0</v>
      </c>
      <c r="Q9095" s="4"/>
      <c r="R9095" s="4" t="s">
        <v>9019</v>
      </c>
      <c r="S9095" s="8">
        <v>2.0</v>
      </c>
      <c r="U9095" s="8" t="s">
        <v>21</v>
      </c>
      <c r="V9095" s="173"/>
      <c r="Z9095" s="23"/>
    </row>
    <row r="9096" ht="15.0" customHeight="1">
      <c r="A9096" s="318">
        <v>3.0</v>
      </c>
      <c r="B9096" s="313" t="s">
        <v>8872</v>
      </c>
      <c r="C9096" s="313"/>
      <c r="D9096" s="313"/>
      <c r="E9096" s="313"/>
      <c r="F9096" s="313"/>
      <c r="G9096" s="313"/>
      <c r="H9096" s="313"/>
      <c r="I9096" s="313"/>
      <c r="J9096" s="313"/>
      <c r="K9096" s="19" t="s">
        <v>8981</v>
      </c>
      <c r="L9096" s="319" t="s">
        <v>8842</v>
      </c>
      <c r="M9096" s="319"/>
      <c r="N9096" s="321" t="s">
        <v>167</v>
      </c>
      <c r="O9096" s="3">
        <v>30.0</v>
      </c>
      <c r="P9096" s="3">
        <v>228.0</v>
      </c>
      <c r="Q9096" s="4"/>
      <c r="R9096" s="4" t="s">
        <v>9019</v>
      </c>
      <c r="S9096" s="8">
        <v>3.0</v>
      </c>
      <c r="U9096" s="8" t="s">
        <v>21</v>
      </c>
      <c r="V9096" s="173"/>
    </row>
    <row r="9097" ht="15.0" customHeight="1">
      <c r="A9097" s="318">
        <v>4.0</v>
      </c>
      <c r="B9097" s="313" t="s">
        <v>8897</v>
      </c>
      <c r="C9097" s="313"/>
      <c r="D9097" s="313"/>
      <c r="E9097" s="313"/>
      <c r="F9097" s="313"/>
      <c r="G9097" s="313"/>
      <c r="H9097" s="313"/>
      <c r="I9097" s="313"/>
      <c r="J9097" s="313"/>
      <c r="K9097" s="19" t="s">
        <v>8981</v>
      </c>
      <c r="L9097" s="319" t="s">
        <v>8842</v>
      </c>
      <c r="M9097" s="319"/>
      <c r="N9097" s="321" t="s">
        <v>165</v>
      </c>
      <c r="O9097" s="3">
        <v>30.0</v>
      </c>
      <c r="P9097" s="3">
        <v>64.0</v>
      </c>
      <c r="Q9097" s="4"/>
      <c r="R9097" s="4" t="s">
        <v>9019</v>
      </c>
      <c r="S9097" s="8">
        <v>4.0</v>
      </c>
      <c r="U9097" s="8" t="s">
        <v>21</v>
      </c>
      <c r="V9097" s="173"/>
    </row>
    <row r="9098" ht="15.0" customHeight="1">
      <c r="A9098" s="318">
        <v>5.0</v>
      </c>
      <c r="B9098" s="313" t="s">
        <v>8904</v>
      </c>
      <c r="C9098" s="313"/>
      <c r="D9098" s="313"/>
      <c r="E9098" s="313"/>
      <c r="F9098" s="313"/>
      <c r="G9098" s="313"/>
      <c r="H9098" s="313"/>
      <c r="I9098" s="313"/>
      <c r="J9098" s="313"/>
      <c r="K9098" s="19" t="s">
        <v>8981</v>
      </c>
      <c r="L9098" s="319" t="s">
        <v>8842</v>
      </c>
      <c r="M9098" s="319"/>
      <c r="N9098" s="6"/>
      <c r="O9098" s="3">
        <v>30.0</v>
      </c>
      <c r="P9098" s="3">
        <v>51.0</v>
      </c>
      <c r="Q9098" s="4"/>
      <c r="R9098" s="4" t="s">
        <v>9019</v>
      </c>
      <c r="S9098" s="8">
        <v>5.0</v>
      </c>
      <c r="U9098" s="8" t="s">
        <v>21</v>
      </c>
      <c r="V9098" s="173"/>
    </row>
    <row r="9099" ht="15.0" customHeight="1">
      <c r="A9099" s="318">
        <v>6.0</v>
      </c>
      <c r="B9099" s="313" t="s">
        <v>8905</v>
      </c>
      <c r="C9099" s="313"/>
      <c r="D9099" s="313"/>
      <c r="E9099" s="313"/>
      <c r="F9099" s="313"/>
      <c r="G9099" s="313"/>
      <c r="H9099" s="313"/>
      <c r="I9099" s="313"/>
      <c r="J9099" s="313"/>
      <c r="K9099" s="19" t="s">
        <v>8981</v>
      </c>
      <c r="L9099" s="319" t="s">
        <v>8842</v>
      </c>
      <c r="M9099" s="319"/>
      <c r="N9099" s="6"/>
      <c r="O9099" s="3">
        <v>30.0</v>
      </c>
      <c r="P9099" s="3">
        <v>181.0</v>
      </c>
      <c r="Q9099" s="4"/>
      <c r="R9099" s="4" t="s">
        <v>9019</v>
      </c>
      <c r="S9099" s="8">
        <v>6.0</v>
      </c>
      <c r="U9099" s="8" t="s">
        <v>21</v>
      </c>
      <c r="V9099" s="173"/>
      <c r="Z9099" s="23"/>
    </row>
    <row r="9100" ht="15.0" customHeight="1">
      <c r="A9100" s="318">
        <v>7.0</v>
      </c>
      <c r="B9100" s="313" t="s">
        <v>9020</v>
      </c>
      <c r="C9100" s="313"/>
      <c r="D9100" s="313"/>
      <c r="E9100" s="313"/>
      <c r="F9100" s="313"/>
      <c r="G9100" s="313"/>
      <c r="H9100" s="313"/>
      <c r="I9100" s="313"/>
      <c r="J9100" s="313"/>
      <c r="K9100" s="19" t="s">
        <v>8981</v>
      </c>
      <c r="L9100" s="319" t="s">
        <v>8842</v>
      </c>
      <c r="M9100" s="319"/>
      <c r="N9100" s="6"/>
      <c r="O9100" s="3">
        <v>30.0</v>
      </c>
      <c r="P9100" s="3">
        <v>266.0</v>
      </c>
      <c r="Q9100" s="4"/>
      <c r="R9100" s="4" t="s">
        <v>9019</v>
      </c>
      <c r="S9100" s="8">
        <v>7.0</v>
      </c>
      <c r="U9100" s="8" t="s">
        <v>21</v>
      </c>
      <c r="V9100" s="173"/>
    </row>
    <row r="9101" ht="15.0" customHeight="1">
      <c r="A9101" s="318">
        <v>8.0</v>
      </c>
      <c r="B9101" s="313" t="s">
        <v>8934</v>
      </c>
      <c r="C9101" s="313"/>
      <c r="D9101" s="313"/>
      <c r="E9101" s="313"/>
      <c r="F9101" s="313"/>
      <c r="G9101" s="313"/>
      <c r="H9101" s="313"/>
      <c r="I9101" s="313"/>
      <c r="J9101" s="313"/>
      <c r="K9101" s="19" t="s">
        <v>8981</v>
      </c>
      <c r="L9101" s="319" t="s">
        <v>8842</v>
      </c>
      <c r="M9101" s="319"/>
      <c r="N9101" s="6"/>
      <c r="O9101" s="3">
        <v>30.0</v>
      </c>
      <c r="P9101" s="3">
        <v>267.0</v>
      </c>
      <c r="Q9101" s="4"/>
      <c r="R9101" s="4" t="s">
        <v>9019</v>
      </c>
      <c r="S9101" s="8">
        <v>8.0</v>
      </c>
      <c r="U9101" s="8" t="s">
        <v>21</v>
      </c>
      <c r="V9101" s="173"/>
      <c r="Z9101" s="23"/>
    </row>
    <row r="9102" ht="15.0" customHeight="1">
      <c r="A9102" s="318">
        <v>9.0</v>
      </c>
      <c r="B9102" s="313" t="s">
        <v>8935</v>
      </c>
      <c r="C9102" s="313"/>
      <c r="D9102" s="313"/>
      <c r="E9102" s="313"/>
      <c r="F9102" s="313"/>
      <c r="G9102" s="313"/>
      <c r="H9102" s="313"/>
      <c r="I9102" s="313"/>
      <c r="J9102" s="313"/>
      <c r="K9102" s="19" t="s">
        <v>8981</v>
      </c>
      <c r="L9102" s="319" t="s">
        <v>8842</v>
      </c>
      <c r="M9102" s="319"/>
      <c r="N9102" s="6"/>
      <c r="O9102" s="3">
        <v>30.0</v>
      </c>
      <c r="P9102" s="3">
        <v>268.0</v>
      </c>
      <c r="Q9102" s="4"/>
      <c r="R9102" s="4" t="s">
        <v>9019</v>
      </c>
      <c r="S9102" s="8">
        <v>9.0</v>
      </c>
      <c r="U9102" s="8" t="s">
        <v>21</v>
      </c>
      <c r="V9102" s="173"/>
      <c r="Z9102" s="23"/>
    </row>
    <row r="9103" ht="15.0" customHeight="1">
      <c r="A9103" s="318">
        <v>10.0</v>
      </c>
      <c r="B9103" s="313" t="s">
        <v>8936</v>
      </c>
      <c r="C9103" s="313"/>
      <c r="D9103" s="313"/>
      <c r="E9103" s="313"/>
      <c r="F9103" s="313"/>
      <c r="G9103" s="313"/>
      <c r="H9103" s="313"/>
      <c r="I9103" s="313"/>
      <c r="J9103" s="313"/>
      <c r="K9103" s="19" t="s">
        <v>8981</v>
      </c>
      <c r="L9103" s="319" t="s">
        <v>8842</v>
      </c>
      <c r="M9103" s="319"/>
      <c r="N9103" s="6"/>
      <c r="O9103" s="3">
        <v>30.0</v>
      </c>
      <c r="P9103" s="3">
        <v>269.0</v>
      </c>
      <c r="Q9103" s="4"/>
      <c r="R9103" s="4" t="s">
        <v>9019</v>
      </c>
      <c r="S9103" s="8">
        <v>10.0</v>
      </c>
      <c r="U9103" s="8" t="s">
        <v>21</v>
      </c>
      <c r="V9103" s="173"/>
      <c r="Z9103" s="23"/>
    </row>
    <row r="9104" ht="15.0" customHeight="1">
      <c r="A9104" s="318">
        <v>11.0</v>
      </c>
      <c r="B9104" s="313" t="s">
        <v>8937</v>
      </c>
      <c r="C9104" s="313"/>
      <c r="D9104" s="313"/>
      <c r="E9104" s="313"/>
      <c r="F9104" s="313"/>
      <c r="G9104" s="313"/>
      <c r="H9104" s="313"/>
      <c r="I9104" s="313"/>
      <c r="J9104" s="313"/>
      <c r="K9104" s="19" t="s">
        <v>8981</v>
      </c>
      <c r="L9104" s="319" t="s">
        <v>8842</v>
      </c>
      <c r="M9104" s="319"/>
      <c r="N9104" s="6"/>
      <c r="O9104" s="3">
        <v>30.0</v>
      </c>
      <c r="P9104" s="3">
        <v>270.0</v>
      </c>
      <c r="Q9104" s="4"/>
      <c r="R9104" s="4" t="s">
        <v>9019</v>
      </c>
      <c r="S9104" s="8">
        <v>11.0</v>
      </c>
      <c r="U9104" s="8" t="s">
        <v>21</v>
      </c>
      <c r="V9104" s="173"/>
      <c r="Z9104" s="23"/>
    </row>
    <row r="9105" ht="15.0" customHeight="1">
      <c r="A9105" s="318">
        <v>12.0</v>
      </c>
      <c r="B9105" s="313" t="s">
        <v>8938</v>
      </c>
      <c r="C9105" s="313"/>
      <c r="D9105" s="313"/>
      <c r="E9105" s="313"/>
      <c r="F9105" s="313"/>
      <c r="G9105" s="313"/>
      <c r="H9105" s="313"/>
      <c r="I9105" s="313"/>
      <c r="J9105" s="313"/>
      <c r="K9105" s="19" t="s">
        <v>8981</v>
      </c>
      <c r="L9105" s="319" t="s">
        <v>8842</v>
      </c>
      <c r="M9105" s="319"/>
      <c r="N9105" s="6"/>
      <c r="O9105" s="3">
        <v>30.0</v>
      </c>
      <c r="P9105" s="3">
        <v>271.0</v>
      </c>
      <c r="Q9105" s="4"/>
      <c r="R9105" s="4" t="s">
        <v>9019</v>
      </c>
      <c r="S9105" s="8">
        <v>12.0</v>
      </c>
      <c r="U9105" s="8" t="s">
        <v>21</v>
      </c>
      <c r="V9105" s="173"/>
      <c r="Z9105" s="23"/>
    </row>
    <row r="9106" ht="15.0" customHeight="1">
      <c r="A9106" s="318">
        <v>13.0</v>
      </c>
      <c r="B9106" s="313" t="s">
        <v>8939</v>
      </c>
      <c r="C9106" s="313"/>
      <c r="D9106" s="313"/>
      <c r="E9106" s="313"/>
      <c r="F9106" s="313"/>
      <c r="G9106" s="313"/>
      <c r="H9106" s="313"/>
      <c r="I9106" s="313"/>
      <c r="J9106" s="313"/>
      <c r="K9106" s="19" t="s">
        <v>8981</v>
      </c>
      <c r="L9106" s="319" t="s">
        <v>8842</v>
      </c>
      <c r="M9106" s="319"/>
      <c r="N9106" s="6"/>
      <c r="O9106" s="3">
        <v>30.0</v>
      </c>
      <c r="P9106" s="3">
        <v>272.0</v>
      </c>
      <c r="Q9106" s="4"/>
      <c r="R9106" s="4" t="s">
        <v>9019</v>
      </c>
      <c r="S9106" s="8">
        <v>13.0</v>
      </c>
      <c r="U9106" s="8" t="s">
        <v>21</v>
      </c>
      <c r="V9106" s="173"/>
      <c r="Z9106" s="23"/>
    </row>
    <row r="9107" ht="15.0" customHeight="1">
      <c r="A9107" s="318">
        <v>14.0</v>
      </c>
      <c r="B9107" s="313" t="s">
        <v>8940</v>
      </c>
      <c r="C9107" s="313"/>
      <c r="D9107" s="313"/>
      <c r="E9107" s="313"/>
      <c r="F9107" s="313"/>
      <c r="G9107" s="313"/>
      <c r="H9107" s="313"/>
      <c r="I9107" s="313"/>
      <c r="J9107" s="313"/>
      <c r="K9107" s="19" t="s">
        <v>8981</v>
      </c>
      <c r="L9107" s="319" t="s">
        <v>8842</v>
      </c>
      <c r="M9107" s="319"/>
      <c r="N9107" s="6"/>
      <c r="O9107" s="3">
        <v>30.0</v>
      </c>
      <c r="P9107" s="3">
        <v>273.0</v>
      </c>
      <c r="Q9107" s="4"/>
      <c r="R9107" s="4" t="s">
        <v>9019</v>
      </c>
      <c r="S9107" s="8">
        <v>14.0</v>
      </c>
      <c r="U9107" s="8" t="s">
        <v>21</v>
      </c>
      <c r="V9107" s="173"/>
      <c r="Z9107" s="23"/>
    </row>
    <row r="9108" ht="15.0" customHeight="1">
      <c r="A9108" s="318">
        <v>15.0</v>
      </c>
      <c r="B9108" s="313" t="s">
        <v>8941</v>
      </c>
      <c r="C9108" s="313"/>
      <c r="D9108" s="313"/>
      <c r="E9108" s="313"/>
      <c r="F9108" s="313"/>
      <c r="G9108" s="313"/>
      <c r="H9108" s="313"/>
      <c r="I9108" s="313"/>
      <c r="J9108" s="313"/>
      <c r="K9108" s="19" t="s">
        <v>8981</v>
      </c>
      <c r="L9108" s="319" t="s">
        <v>8842</v>
      </c>
      <c r="M9108" s="319"/>
      <c r="N9108" s="6"/>
      <c r="O9108" s="3">
        <v>30.0</v>
      </c>
      <c r="P9108" s="3">
        <v>274.0</v>
      </c>
      <c r="Q9108" s="4"/>
      <c r="R9108" s="4" t="s">
        <v>9019</v>
      </c>
      <c r="S9108" s="8">
        <v>15.0</v>
      </c>
      <c r="U9108" s="8" t="s">
        <v>21</v>
      </c>
      <c r="V9108" s="173"/>
      <c r="Z9108" s="23"/>
    </row>
    <row r="9109" ht="15.0" customHeight="1">
      <c r="A9109" s="318">
        <v>16.0</v>
      </c>
      <c r="B9109" s="313" t="s">
        <v>8942</v>
      </c>
      <c r="C9109" s="313"/>
      <c r="D9109" s="313"/>
      <c r="E9109" s="313"/>
      <c r="F9109" s="313"/>
      <c r="G9109" s="313"/>
      <c r="H9109" s="313"/>
      <c r="I9109" s="313"/>
      <c r="J9109" s="313"/>
      <c r="K9109" s="19" t="s">
        <v>8981</v>
      </c>
      <c r="L9109" s="319" t="s">
        <v>8842</v>
      </c>
      <c r="M9109" s="319"/>
      <c r="N9109" s="6"/>
      <c r="O9109" s="3">
        <v>30.0</v>
      </c>
      <c r="P9109" s="3">
        <v>275.0</v>
      </c>
      <c r="Q9109" s="4"/>
      <c r="R9109" s="4" t="s">
        <v>9019</v>
      </c>
      <c r="S9109" s="8">
        <v>16.0</v>
      </c>
      <c r="U9109" s="8" t="s">
        <v>21</v>
      </c>
      <c r="V9109" s="173"/>
      <c r="Z9109" s="23"/>
    </row>
    <row r="9110" ht="15.0" customHeight="1">
      <c r="A9110" s="318">
        <v>17.0</v>
      </c>
      <c r="B9110" s="313" t="s">
        <v>8943</v>
      </c>
      <c r="C9110" s="313"/>
      <c r="D9110" s="313"/>
      <c r="E9110" s="313"/>
      <c r="F9110" s="313"/>
      <c r="G9110" s="313"/>
      <c r="H9110" s="313"/>
      <c r="I9110" s="313"/>
      <c r="J9110" s="313"/>
      <c r="K9110" s="19" t="s">
        <v>8981</v>
      </c>
      <c r="L9110" s="319" t="s">
        <v>8842</v>
      </c>
      <c r="M9110" s="319"/>
      <c r="N9110" s="6"/>
      <c r="O9110" s="3">
        <v>30.0</v>
      </c>
      <c r="P9110" s="3">
        <v>276.0</v>
      </c>
      <c r="Q9110" s="4"/>
      <c r="R9110" s="4" t="s">
        <v>9019</v>
      </c>
      <c r="S9110" s="8">
        <v>17.0</v>
      </c>
      <c r="U9110" s="8" t="s">
        <v>21</v>
      </c>
      <c r="V9110" s="173"/>
      <c r="Z9110" s="23"/>
    </row>
    <row r="9111" ht="15.0" customHeight="1">
      <c r="A9111" s="318">
        <v>18.0</v>
      </c>
      <c r="B9111" s="313" t="s">
        <v>8944</v>
      </c>
      <c r="C9111" s="313"/>
      <c r="D9111" s="313"/>
      <c r="E9111" s="313"/>
      <c r="F9111" s="313"/>
      <c r="G9111" s="313"/>
      <c r="H9111" s="313"/>
      <c r="I9111" s="313"/>
      <c r="J9111" s="313"/>
      <c r="K9111" s="19" t="s">
        <v>8981</v>
      </c>
      <c r="L9111" s="319" t="s">
        <v>8842</v>
      </c>
      <c r="M9111" s="319"/>
      <c r="N9111" s="6"/>
      <c r="O9111" s="3">
        <v>30.0</v>
      </c>
      <c r="P9111" s="3">
        <v>277.0</v>
      </c>
      <c r="Q9111" s="4"/>
      <c r="R9111" s="4" t="s">
        <v>9019</v>
      </c>
      <c r="S9111" s="8">
        <v>18.0</v>
      </c>
      <c r="U9111" s="8" t="s">
        <v>21</v>
      </c>
      <c r="V9111" s="173"/>
      <c r="Z9111" s="23"/>
    </row>
    <row r="9112" ht="15.0" customHeight="1">
      <c r="A9112" s="318">
        <v>19.0</v>
      </c>
      <c r="B9112" s="313" t="s">
        <v>8945</v>
      </c>
      <c r="C9112" s="313"/>
      <c r="D9112" s="313"/>
      <c r="E9112" s="313"/>
      <c r="F9112" s="313"/>
      <c r="G9112" s="313"/>
      <c r="H9112" s="313"/>
      <c r="I9112" s="313"/>
      <c r="J9112" s="313"/>
      <c r="K9112" s="19" t="s">
        <v>8981</v>
      </c>
      <c r="L9112" s="319" t="s">
        <v>8842</v>
      </c>
      <c r="M9112" s="319"/>
      <c r="N9112" s="6"/>
      <c r="O9112" s="3">
        <v>30.0</v>
      </c>
      <c r="P9112" s="3">
        <v>278.0</v>
      </c>
      <c r="Q9112" s="4"/>
      <c r="R9112" s="4" t="s">
        <v>9019</v>
      </c>
      <c r="S9112" s="8">
        <v>19.0</v>
      </c>
      <c r="U9112" s="8" t="s">
        <v>21</v>
      </c>
      <c r="V9112" s="173"/>
      <c r="Z9112" s="23"/>
    </row>
    <row r="9113" ht="15.0" customHeight="1">
      <c r="A9113" s="318">
        <v>20.0</v>
      </c>
      <c r="B9113" s="313" t="s">
        <v>8946</v>
      </c>
      <c r="C9113" s="313"/>
      <c r="D9113" s="313"/>
      <c r="E9113" s="313"/>
      <c r="F9113" s="313"/>
      <c r="G9113" s="313"/>
      <c r="H9113" s="313"/>
      <c r="I9113" s="313"/>
      <c r="J9113" s="313"/>
      <c r="K9113" s="19" t="s">
        <v>8981</v>
      </c>
      <c r="L9113" s="319" t="s">
        <v>8842</v>
      </c>
      <c r="M9113" s="319"/>
      <c r="N9113" s="6"/>
      <c r="O9113" s="3">
        <v>30.0</v>
      </c>
      <c r="P9113" s="3">
        <v>279.0</v>
      </c>
      <c r="Q9113" s="4"/>
      <c r="R9113" s="4" t="s">
        <v>9019</v>
      </c>
      <c r="S9113" s="8">
        <v>20.0</v>
      </c>
      <c r="U9113" s="8" t="s">
        <v>21</v>
      </c>
      <c r="V9113" s="173"/>
      <c r="Z9113" s="23"/>
    </row>
    <row r="9114" ht="15.0" customHeight="1">
      <c r="A9114" s="318">
        <v>21.0</v>
      </c>
      <c r="B9114" s="313" t="s">
        <v>8947</v>
      </c>
      <c r="C9114" s="313"/>
      <c r="D9114" s="313"/>
      <c r="E9114" s="313"/>
      <c r="F9114" s="313"/>
      <c r="G9114" s="313"/>
      <c r="H9114" s="313"/>
      <c r="I9114" s="313"/>
      <c r="J9114" s="313"/>
      <c r="K9114" s="19" t="s">
        <v>8981</v>
      </c>
      <c r="L9114" s="319" t="s">
        <v>8842</v>
      </c>
      <c r="M9114" s="319"/>
      <c r="N9114" s="6"/>
      <c r="O9114" s="3">
        <v>30.0</v>
      </c>
      <c r="P9114" s="3">
        <v>280.0</v>
      </c>
      <c r="Q9114" s="4"/>
      <c r="R9114" s="4" t="s">
        <v>9019</v>
      </c>
      <c r="S9114" s="8">
        <v>21.0</v>
      </c>
      <c r="U9114" s="8" t="s">
        <v>21</v>
      </c>
      <c r="V9114" s="173"/>
      <c r="Z9114" s="23"/>
    </row>
    <row r="9115" ht="15.0" customHeight="1">
      <c r="A9115" s="318">
        <v>22.0</v>
      </c>
      <c r="B9115" s="313" t="s">
        <v>9021</v>
      </c>
      <c r="C9115" s="313"/>
      <c r="D9115" s="313"/>
      <c r="E9115" s="313"/>
      <c r="F9115" s="313"/>
      <c r="G9115" s="313"/>
      <c r="H9115" s="313"/>
      <c r="I9115" s="313"/>
      <c r="J9115" s="313"/>
      <c r="K9115" s="19" t="s">
        <v>8981</v>
      </c>
      <c r="L9115" s="319" t="s">
        <v>8842</v>
      </c>
      <c r="M9115" s="319"/>
      <c r="N9115" s="6"/>
      <c r="O9115" s="3">
        <v>30.0</v>
      </c>
      <c r="P9115" s="3">
        <v>281.0</v>
      </c>
      <c r="Q9115" s="4"/>
      <c r="R9115" s="4" t="s">
        <v>9019</v>
      </c>
      <c r="S9115" s="8">
        <v>22.0</v>
      </c>
      <c r="U9115" s="8" t="s">
        <v>21</v>
      </c>
      <c r="V9115" s="173"/>
      <c r="Z9115" s="23"/>
    </row>
    <row r="9116" ht="15.0" customHeight="1">
      <c r="A9116" s="318">
        <v>23.0</v>
      </c>
      <c r="B9116" s="313" t="s">
        <v>9022</v>
      </c>
      <c r="C9116" s="313"/>
      <c r="D9116" s="313"/>
      <c r="E9116" s="313"/>
      <c r="F9116" s="313"/>
      <c r="G9116" s="313"/>
      <c r="H9116" s="313"/>
      <c r="I9116" s="313"/>
      <c r="J9116" s="313"/>
      <c r="K9116" s="19" t="s">
        <v>8981</v>
      </c>
      <c r="L9116" s="319" t="s">
        <v>8842</v>
      </c>
      <c r="M9116" s="319"/>
      <c r="N9116" s="321"/>
      <c r="O9116" s="3">
        <v>30.0</v>
      </c>
      <c r="P9116" s="3">
        <v>282.0</v>
      </c>
      <c r="Q9116" s="4"/>
      <c r="R9116" s="4" t="s">
        <v>9019</v>
      </c>
      <c r="S9116" s="8">
        <v>23.0</v>
      </c>
      <c r="U9116" s="8" t="s">
        <v>21</v>
      </c>
      <c r="V9116" s="173"/>
    </row>
    <row r="9117" ht="15.0" customHeight="1">
      <c r="A9117" s="318">
        <v>24.0</v>
      </c>
      <c r="B9117" s="313" t="s">
        <v>8932</v>
      </c>
      <c r="C9117" s="313"/>
      <c r="D9117" s="313"/>
      <c r="E9117" s="313"/>
      <c r="F9117" s="313"/>
      <c r="G9117" s="313"/>
      <c r="H9117" s="313"/>
      <c r="I9117" s="313"/>
      <c r="J9117" s="313"/>
      <c r="K9117" s="19" t="s">
        <v>8981</v>
      </c>
      <c r="L9117" s="319" t="s">
        <v>8842</v>
      </c>
      <c r="M9117" s="319"/>
      <c r="N9117" s="6"/>
      <c r="O9117" s="3">
        <v>30.0</v>
      </c>
      <c r="P9117" s="3">
        <v>257.0</v>
      </c>
      <c r="Q9117" s="4"/>
      <c r="R9117" s="4" t="s">
        <v>9019</v>
      </c>
      <c r="S9117" s="8">
        <v>24.0</v>
      </c>
      <c r="U9117" s="8" t="s">
        <v>21</v>
      </c>
      <c r="V9117" s="173"/>
    </row>
    <row r="9118" ht="15.0" customHeight="1">
      <c r="A9118" s="318">
        <v>25.0</v>
      </c>
      <c r="B9118" s="313" t="s">
        <v>8955</v>
      </c>
      <c r="C9118" s="313"/>
      <c r="D9118" s="313"/>
      <c r="E9118" s="313"/>
      <c r="F9118" s="313"/>
      <c r="G9118" s="313"/>
      <c r="H9118" s="313"/>
      <c r="I9118" s="313"/>
      <c r="J9118" s="313"/>
      <c r="K9118" s="19" t="s">
        <v>8981</v>
      </c>
      <c r="L9118" s="319" t="s">
        <v>8842</v>
      </c>
      <c r="M9118" s="319" t="s">
        <v>8951</v>
      </c>
      <c r="N9118" s="321" t="s">
        <v>123</v>
      </c>
      <c r="O9118" s="3">
        <v>30.0</v>
      </c>
      <c r="P9118" s="3">
        <v>110.0</v>
      </c>
      <c r="Q9118" s="4"/>
      <c r="R9118" s="4" t="s">
        <v>9019</v>
      </c>
      <c r="S9118" s="8">
        <v>25.0</v>
      </c>
      <c r="U9118" s="8" t="s">
        <v>21</v>
      </c>
      <c r="V9118" s="173"/>
      <c r="Z9118" s="23"/>
    </row>
    <row r="9119" ht="15.0" customHeight="1">
      <c r="A9119" s="318">
        <v>26.0</v>
      </c>
      <c r="B9119" s="313" t="s">
        <v>8952</v>
      </c>
      <c r="C9119" s="313"/>
      <c r="D9119" s="313"/>
      <c r="E9119" s="313"/>
      <c r="F9119" s="313"/>
      <c r="G9119" s="313"/>
      <c r="H9119" s="313"/>
      <c r="I9119" s="313"/>
      <c r="J9119" s="313"/>
      <c r="K9119" s="19" t="s">
        <v>8981</v>
      </c>
      <c r="L9119" s="319" t="s">
        <v>8842</v>
      </c>
      <c r="M9119" s="319"/>
      <c r="N9119" s="321"/>
      <c r="O9119" s="3">
        <v>30.0</v>
      </c>
      <c r="P9119" s="3">
        <v>264.0</v>
      </c>
      <c r="Q9119" s="4"/>
      <c r="R9119" s="4" t="s">
        <v>9019</v>
      </c>
      <c r="S9119" s="8">
        <v>26.0</v>
      </c>
      <c r="U9119" s="8" t="s">
        <v>21</v>
      </c>
      <c r="V9119" s="173"/>
      <c r="Z9119" s="23"/>
    </row>
    <row r="9120" ht="15.0" customHeight="1">
      <c r="A9120" s="318">
        <v>27.0</v>
      </c>
      <c r="B9120" s="313" t="s">
        <v>9023</v>
      </c>
      <c r="C9120" s="313"/>
      <c r="D9120" s="313"/>
      <c r="E9120" s="313"/>
      <c r="F9120" s="313"/>
      <c r="G9120" s="313"/>
      <c r="H9120" s="313"/>
      <c r="I9120" s="313"/>
      <c r="J9120" s="313"/>
      <c r="K9120" s="19" t="s">
        <v>8981</v>
      </c>
      <c r="L9120" s="319" t="s">
        <v>8842</v>
      </c>
      <c r="M9120" s="319"/>
      <c r="N9120" s="321"/>
      <c r="O9120" s="3">
        <v>30.0</v>
      </c>
      <c r="P9120" s="3">
        <v>265.0</v>
      </c>
      <c r="Q9120" s="4"/>
      <c r="R9120" s="4" t="s">
        <v>9019</v>
      </c>
      <c r="S9120" s="8">
        <v>27.0</v>
      </c>
      <c r="U9120" s="8" t="s">
        <v>21</v>
      </c>
      <c r="V9120" s="173"/>
      <c r="Z9120" s="23"/>
    </row>
    <row r="9121" ht="15.0" customHeight="1">
      <c r="A9121" s="318">
        <v>28.0</v>
      </c>
      <c r="B9121" s="313" t="s">
        <v>9007</v>
      </c>
      <c r="C9121" s="313"/>
      <c r="D9121" s="313"/>
      <c r="E9121" s="313"/>
      <c r="F9121" s="313"/>
      <c r="G9121" s="313"/>
      <c r="H9121" s="313"/>
      <c r="I9121" s="313"/>
      <c r="J9121" s="313"/>
      <c r="K9121" s="19" t="s">
        <v>8981</v>
      </c>
      <c r="L9121" s="319" t="s">
        <v>8842</v>
      </c>
      <c r="M9121" s="319"/>
      <c r="N9121" s="321" t="s">
        <v>50</v>
      </c>
      <c r="O9121" s="3">
        <v>30.0</v>
      </c>
      <c r="P9121" s="3">
        <v>50.0</v>
      </c>
      <c r="Q9121" s="4"/>
      <c r="R9121" s="4" t="s">
        <v>9019</v>
      </c>
      <c r="S9121" s="8">
        <v>28.0</v>
      </c>
      <c r="U9121" s="8" t="s">
        <v>21</v>
      </c>
      <c r="V9121" s="173"/>
    </row>
    <row r="9122" ht="15.0" customHeight="1">
      <c r="A9122" s="318">
        <v>29.0</v>
      </c>
      <c r="B9122" s="313" t="s">
        <v>9009</v>
      </c>
      <c r="C9122" s="313"/>
      <c r="D9122" s="313"/>
      <c r="E9122" s="313"/>
      <c r="F9122" s="313"/>
      <c r="G9122" s="313"/>
      <c r="H9122" s="313"/>
      <c r="I9122" s="313"/>
      <c r="J9122" s="313"/>
      <c r="K9122" s="322" t="s">
        <v>8981</v>
      </c>
      <c r="L9122" s="319" t="s">
        <v>8842</v>
      </c>
      <c r="M9122" s="319"/>
      <c r="N9122" s="6"/>
      <c r="O9122" s="3">
        <v>30.0</v>
      </c>
      <c r="P9122" s="3">
        <v>184.0</v>
      </c>
      <c r="Q9122" s="4"/>
      <c r="R9122" s="4" t="s">
        <v>9019</v>
      </c>
      <c r="S9122" s="8">
        <v>29.0</v>
      </c>
      <c r="U9122" s="8" t="s">
        <v>21</v>
      </c>
      <c r="V9122" s="173"/>
      <c r="Z9122" s="23"/>
    </row>
    <row r="9123" ht="15.0" customHeight="1">
      <c r="A9123" s="318">
        <v>30.0</v>
      </c>
      <c r="B9123" s="313" t="s">
        <v>9024</v>
      </c>
      <c r="C9123" s="313"/>
      <c r="D9123" s="313"/>
      <c r="E9123" s="313"/>
      <c r="F9123" s="313"/>
      <c r="G9123" s="313"/>
      <c r="H9123" s="313"/>
      <c r="I9123" s="313"/>
      <c r="J9123" s="313"/>
      <c r="K9123" s="323" t="s">
        <v>8981</v>
      </c>
      <c r="L9123" s="319" t="s">
        <v>8842</v>
      </c>
      <c r="M9123" s="319"/>
      <c r="N9123" s="6"/>
      <c r="O9123" s="3">
        <v>30.0</v>
      </c>
      <c r="P9123" s="3">
        <v>179.0</v>
      </c>
      <c r="Q9123" s="4"/>
      <c r="R9123" s="4" t="s">
        <v>9019</v>
      </c>
      <c r="S9123" s="8">
        <v>30.0</v>
      </c>
      <c r="U9123" s="8" t="s">
        <v>21</v>
      </c>
      <c r="V9123" s="173"/>
    </row>
    <row r="9124" ht="15.0" customHeight="1">
      <c r="A9124" s="318">
        <v>31.0</v>
      </c>
      <c r="B9124" s="313" t="s">
        <v>9025</v>
      </c>
      <c r="C9124" s="313"/>
      <c r="D9124" s="313"/>
      <c r="E9124" s="313"/>
      <c r="F9124" s="313"/>
      <c r="G9124" s="313"/>
      <c r="H9124" s="313"/>
      <c r="I9124" s="313"/>
      <c r="J9124" s="313"/>
      <c r="K9124" s="19" t="s">
        <v>8981</v>
      </c>
      <c r="L9124" s="319" t="s">
        <v>8842</v>
      </c>
      <c r="M9124" s="319" t="s">
        <v>8994</v>
      </c>
      <c r="N9124" s="321" t="s">
        <v>136</v>
      </c>
      <c r="O9124" s="3">
        <v>30.0</v>
      </c>
      <c r="P9124" s="3">
        <v>125.0</v>
      </c>
      <c r="Q9124" s="4"/>
      <c r="R9124" s="4" t="s">
        <v>9019</v>
      </c>
      <c r="S9124" s="8">
        <v>31.0</v>
      </c>
      <c r="U9124" s="8" t="s">
        <v>21</v>
      </c>
      <c r="V9124" s="173"/>
    </row>
    <row r="9125" ht="15.0" customHeight="1">
      <c r="A9125" s="318">
        <v>32.0</v>
      </c>
      <c r="B9125" s="313" t="s">
        <v>9026</v>
      </c>
      <c r="C9125" s="313"/>
      <c r="D9125" s="313"/>
      <c r="E9125" s="313"/>
      <c r="F9125" s="313"/>
      <c r="G9125" s="313"/>
      <c r="H9125" s="313"/>
      <c r="I9125" s="313"/>
      <c r="J9125" s="313"/>
      <c r="K9125" s="19" t="s">
        <v>8981</v>
      </c>
      <c r="L9125" s="319" t="s">
        <v>8842</v>
      </c>
      <c r="M9125" s="319" t="s">
        <v>9027</v>
      </c>
      <c r="N9125" s="6"/>
      <c r="O9125" s="3">
        <v>30.0</v>
      </c>
      <c r="P9125" s="3">
        <v>259.0</v>
      </c>
      <c r="Q9125" s="4"/>
      <c r="R9125" s="4" t="s">
        <v>9019</v>
      </c>
      <c r="S9125" s="8">
        <v>32.0</v>
      </c>
      <c r="U9125" s="8" t="s">
        <v>21</v>
      </c>
      <c r="V9125" s="173"/>
    </row>
    <row r="9126" ht="15.0" customHeight="1">
      <c r="A9126" s="318">
        <v>33.0</v>
      </c>
      <c r="B9126" s="313" t="s">
        <v>9028</v>
      </c>
      <c r="C9126" s="313"/>
      <c r="D9126" s="313"/>
      <c r="E9126" s="313"/>
      <c r="F9126" s="313"/>
      <c r="G9126" s="313"/>
      <c r="H9126" s="313"/>
      <c r="I9126" s="313"/>
      <c r="J9126" s="313"/>
      <c r="K9126" s="19" t="s">
        <v>8981</v>
      </c>
      <c r="L9126" s="319" t="s">
        <v>8842</v>
      </c>
      <c r="M9126" s="319" t="s">
        <v>9029</v>
      </c>
      <c r="N9126" s="6"/>
      <c r="O9126" s="3">
        <v>30.0</v>
      </c>
      <c r="P9126" s="3">
        <v>260.0</v>
      </c>
      <c r="Q9126" s="4"/>
      <c r="R9126" s="4" t="s">
        <v>9019</v>
      </c>
      <c r="S9126" s="8">
        <v>33.0</v>
      </c>
      <c r="U9126" s="8" t="s">
        <v>21</v>
      </c>
      <c r="V9126" s="173"/>
    </row>
    <row r="9127" ht="15.0" customHeight="1">
      <c r="A9127" s="318">
        <v>34.0</v>
      </c>
      <c r="B9127" s="313" t="s">
        <v>9030</v>
      </c>
      <c r="C9127" s="313"/>
      <c r="D9127" s="313"/>
      <c r="E9127" s="313"/>
      <c r="F9127" s="313"/>
      <c r="G9127" s="313"/>
      <c r="H9127" s="313"/>
      <c r="I9127" s="313"/>
      <c r="J9127" s="313"/>
      <c r="K9127" s="19" t="s">
        <v>8981</v>
      </c>
      <c r="L9127" s="319" t="s">
        <v>8842</v>
      </c>
      <c r="M9127" s="319" t="s">
        <v>9031</v>
      </c>
      <c r="N9127" s="6"/>
      <c r="O9127" s="3">
        <v>30.0</v>
      </c>
      <c r="P9127" s="3">
        <v>261.0</v>
      </c>
      <c r="Q9127" s="4"/>
      <c r="R9127" s="4" t="s">
        <v>9019</v>
      </c>
      <c r="S9127" s="8">
        <v>34.0</v>
      </c>
      <c r="U9127" s="8" t="s">
        <v>21</v>
      </c>
      <c r="V9127" s="173"/>
    </row>
    <row r="9128" ht="15.0" customHeight="1">
      <c r="A9128" s="318">
        <v>35.0</v>
      </c>
      <c r="B9128" s="313" t="s">
        <v>9032</v>
      </c>
      <c r="C9128" s="313"/>
      <c r="D9128" s="313"/>
      <c r="E9128" s="313"/>
      <c r="F9128" s="313"/>
      <c r="G9128" s="313"/>
      <c r="H9128" s="313"/>
      <c r="I9128" s="313"/>
      <c r="J9128" s="313"/>
      <c r="K9128" s="19" t="s">
        <v>8981</v>
      </c>
      <c r="L9128" s="319" t="s">
        <v>8842</v>
      </c>
      <c r="M9128" s="319" t="s">
        <v>9033</v>
      </c>
      <c r="N9128" s="6"/>
      <c r="O9128" s="3">
        <v>30.0</v>
      </c>
      <c r="P9128" s="3">
        <v>262.0</v>
      </c>
      <c r="Q9128" s="4"/>
      <c r="R9128" s="4" t="s">
        <v>9019</v>
      </c>
      <c r="S9128" s="8">
        <v>35.0</v>
      </c>
      <c r="U9128" s="8" t="s">
        <v>21</v>
      </c>
      <c r="V9128" s="173"/>
    </row>
    <row r="9129" ht="15.0" customHeight="1">
      <c r="A9129" s="318">
        <v>36.0</v>
      </c>
      <c r="B9129" s="313" t="s">
        <v>9034</v>
      </c>
      <c r="C9129" s="313"/>
      <c r="D9129" s="313"/>
      <c r="E9129" s="313"/>
      <c r="F9129" s="313"/>
      <c r="G9129" s="313"/>
      <c r="H9129" s="313"/>
      <c r="I9129" s="313"/>
      <c r="J9129" s="313"/>
      <c r="K9129" s="19" t="s">
        <v>8981</v>
      </c>
      <c r="L9129" s="319" t="s">
        <v>8842</v>
      </c>
      <c r="M9129" s="319" t="s">
        <v>9035</v>
      </c>
      <c r="N9129" s="6"/>
      <c r="O9129" s="3">
        <v>30.0</v>
      </c>
      <c r="P9129" s="3">
        <v>263.0</v>
      </c>
      <c r="Q9129" s="4"/>
      <c r="R9129" s="4" t="s">
        <v>9019</v>
      </c>
      <c r="S9129" s="8">
        <v>36.0</v>
      </c>
      <c r="U9129" s="8" t="s">
        <v>21</v>
      </c>
      <c r="V9129" s="173"/>
    </row>
    <row r="9130" ht="15.0" customHeight="1">
      <c r="A9130" s="318">
        <v>37.0</v>
      </c>
      <c r="B9130" s="313" t="s">
        <v>9036</v>
      </c>
      <c r="C9130" s="313"/>
      <c r="D9130" s="313"/>
      <c r="E9130" s="313"/>
      <c r="F9130" s="313"/>
      <c r="G9130" s="313"/>
      <c r="H9130" s="313"/>
      <c r="I9130" s="313"/>
      <c r="J9130" s="313"/>
      <c r="K9130" s="19" t="s">
        <v>8981</v>
      </c>
      <c r="L9130" s="319" t="s">
        <v>8842</v>
      </c>
      <c r="M9130" s="319" t="s">
        <v>9037</v>
      </c>
      <c r="N9130" s="6"/>
      <c r="O9130" s="3">
        <v>30.0</v>
      </c>
      <c r="P9130" s="3">
        <v>248.0</v>
      </c>
      <c r="Q9130" s="4"/>
      <c r="R9130" s="4" t="s">
        <v>9019</v>
      </c>
      <c r="S9130" s="8">
        <v>37.0</v>
      </c>
      <c r="U9130" s="8" t="s">
        <v>21</v>
      </c>
      <c r="V9130" s="173"/>
    </row>
    <row r="9131" ht="15.0" customHeight="1">
      <c r="A9131" s="318">
        <v>38.0</v>
      </c>
      <c r="B9131" s="313" t="s">
        <v>9038</v>
      </c>
      <c r="C9131" s="313"/>
      <c r="D9131" s="313"/>
      <c r="E9131" s="313"/>
      <c r="F9131" s="313"/>
      <c r="G9131" s="313"/>
      <c r="H9131" s="313"/>
      <c r="I9131" s="313"/>
      <c r="J9131" s="313"/>
      <c r="K9131" s="19" t="s">
        <v>8981</v>
      </c>
      <c r="L9131" s="319" t="s">
        <v>8842</v>
      </c>
      <c r="M9131" s="319" t="s">
        <v>9039</v>
      </c>
      <c r="N9131" s="321" t="s">
        <v>160</v>
      </c>
      <c r="O9131" s="3">
        <v>30.0</v>
      </c>
      <c r="P9131" s="3">
        <v>249.0</v>
      </c>
      <c r="Q9131" s="4"/>
      <c r="R9131" s="4" t="s">
        <v>9019</v>
      </c>
      <c r="S9131" s="8">
        <v>38.0</v>
      </c>
      <c r="U9131" s="8" t="s">
        <v>21</v>
      </c>
      <c r="V9131" s="173"/>
    </row>
    <row r="9132" ht="15.0" customHeight="1">
      <c r="A9132" s="318">
        <v>39.0</v>
      </c>
      <c r="B9132" s="313" t="s">
        <v>9040</v>
      </c>
      <c r="C9132" s="313"/>
      <c r="D9132" s="313"/>
      <c r="E9132" s="313"/>
      <c r="F9132" s="313"/>
      <c r="G9132" s="313"/>
      <c r="H9132" s="313"/>
      <c r="I9132" s="313"/>
      <c r="J9132" s="313"/>
      <c r="K9132" s="322" t="s">
        <v>8981</v>
      </c>
      <c r="L9132" s="319" t="s">
        <v>8842</v>
      </c>
      <c r="M9132" s="319" t="s">
        <v>8986</v>
      </c>
      <c r="N9132" s="321" t="s">
        <v>199</v>
      </c>
      <c r="O9132" s="3">
        <v>30.0</v>
      </c>
      <c r="P9132" s="3">
        <v>89.0</v>
      </c>
      <c r="Q9132" s="4"/>
      <c r="R9132" s="4" t="s">
        <v>9019</v>
      </c>
      <c r="S9132" s="8">
        <v>39.0</v>
      </c>
      <c r="U9132" s="8" t="s">
        <v>21</v>
      </c>
      <c r="V9132" s="173"/>
    </row>
    <row r="9133" ht="15.0" customHeight="1">
      <c r="A9133" s="318">
        <v>40.0</v>
      </c>
      <c r="B9133" s="313" t="s">
        <v>9041</v>
      </c>
      <c r="C9133" s="313"/>
      <c r="D9133" s="313"/>
      <c r="E9133" s="313"/>
      <c r="F9133" s="313"/>
      <c r="G9133" s="313"/>
      <c r="H9133" s="313"/>
      <c r="I9133" s="313"/>
      <c r="J9133" s="313"/>
      <c r="K9133" s="322" t="s">
        <v>8981</v>
      </c>
      <c r="L9133" s="319" t="s">
        <v>8842</v>
      </c>
      <c r="M9133" s="319" t="s">
        <v>8986</v>
      </c>
      <c r="N9133" s="6"/>
      <c r="O9133" s="3">
        <v>30.0</v>
      </c>
      <c r="P9133" s="3">
        <v>37.0</v>
      </c>
      <c r="Q9133" s="4"/>
      <c r="R9133" s="4" t="s">
        <v>9019</v>
      </c>
      <c r="S9133" s="8">
        <v>40.0</v>
      </c>
      <c r="U9133" s="8" t="s">
        <v>21</v>
      </c>
      <c r="V9133" s="173"/>
    </row>
    <row r="9134" ht="15.0" customHeight="1">
      <c r="A9134" s="318">
        <v>41.0</v>
      </c>
      <c r="B9134" s="313" t="s">
        <v>9042</v>
      </c>
      <c r="C9134" s="313"/>
      <c r="D9134" s="313"/>
      <c r="E9134" s="313"/>
      <c r="F9134" s="313"/>
      <c r="G9134" s="313"/>
      <c r="H9134" s="313"/>
      <c r="I9134" s="313"/>
      <c r="J9134" s="313"/>
      <c r="K9134" s="322" t="s">
        <v>8981</v>
      </c>
      <c r="L9134" s="319" t="s">
        <v>8842</v>
      </c>
      <c r="M9134" s="319" t="s">
        <v>8986</v>
      </c>
      <c r="N9134" s="6"/>
      <c r="O9134" s="3">
        <v>30.0</v>
      </c>
      <c r="P9134" s="3">
        <v>252.0</v>
      </c>
      <c r="Q9134" s="4"/>
      <c r="R9134" s="4" t="s">
        <v>9019</v>
      </c>
      <c r="S9134" s="8">
        <v>41.0</v>
      </c>
      <c r="U9134" s="8" t="s">
        <v>21</v>
      </c>
      <c r="V9134" s="173"/>
    </row>
    <row r="9135" ht="15.0" customHeight="1">
      <c r="A9135" s="318">
        <v>42.0</v>
      </c>
      <c r="B9135" s="313" t="s">
        <v>9043</v>
      </c>
      <c r="C9135" s="313"/>
      <c r="D9135" s="313"/>
      <c r="E9135" s="313"/>
      <c r="F9135" s="313"/>
      <c r="G9135" s="313"/>
      <c r="H9135" s="313"/>
      <c r="I9135" s="313"/>
      <c r="J9135" s="313"/>
      <c r="K9135" s="322" t="s">
        <v>8981</v>
      </c>
      <c r="L9135" s="319" t="s">
        <v>8842</v>
      </c>
      <c r="M9135" s="319"/>
      <c r="N9135" s="6"/>
      <c r="O9135" s="3">
        <v>30.0</v>
      </c>
      <c r="P9135" s="3">
        <v>258.0</v>
      </c>
      <c r="Q9135" s="4"/>
      <c r="R9135" s="4" t="s">
        <v>9019</v>
      </c>
      <c r="S9135" s="8">
        <v>42.0</v>
      </c>
      <c r="U9135" s="8" t="s">
        <v>21</v>
      </c>
      <c r="V9135" s="327"/>
      <c r="Z9135" s="23"/>
    </row>
    <row r="9136" ht="15.0" customHeight="1">
      <c r="A9136" s="318">
        <v>43.0</v>
      </c>
      <c r="B9136" s="313" t="s">
        <v>9044</v>
      </c>
      <c r="C9136" s="313"/>
      <c r="D9136" s="313"/>
      <c r="E9136" s="313"/>
      <c r="F9136" s="313"/>
      <c r="G9136" s="313"/>
      <c r="H9136" s="313"/>
      <c r="I9136" s="313"/>
      <c r="J9136" s="313"/>
      <c r="K9136" s="322" t="s">
        <v>8981</v>
      </c>
      <c r="L9136" s="319" t="s">
        <v>8842</v>
      </c>
      <c r="M9136" s="319"/>
      <c r="N9136" s="321" t="s">
        <v>218</v>
      </c>
      <c r="O9136" s="3">
        <v>30.0</v>
      </c>
      <c r="P9136" s="3">
        <v>98.0</v>
      </c>
      <c r="Q9136" s="4"/>
      <c r="R9136" s="4" t="s">
        <v>9019</v>
      </c>
      <c r="S9136" s="8">
        <v>43.0</v>
      </c>
      <c r="U9136" s="8" t="s">
        <v>21</v>
      </c>
      <c r="V9136" s="173"/>
    </row>
    <row r="9137" ht="15.0" customHeight="1">
      <c r="A9137" s="318">
        <v>44.0</v>
      </c>
      <c r="B9137" s="313" t="s">
        <v>9045</v>
      </c>
      <c r="C9137" s="313"/>
      <c r="D9137" s="313"/>
      <c r="E9137" s="313"/>
      <c r="F9137" s="313"/>
      <c r="G9137" s="313"/>
      <c r="H9137" s="313"/>
      <c r="I9137" s="313"/>
      <c r="J9137" s="313"/>
      <c r="K9137" s="322" t="s">
        <v>8981</v>
      </c>
      <c r="L9137" s="319" t="s">
        <v>8842</v>
      </c>
      <c r="M9137" s="319"/>
      <c r="N9137" s="6"/>
      <c r="O9137" s="3">
        <v>30.0</v>
      </c>
      <c r="P9137" s="3">
        <v>167.0</v>
      </c>
      <c r="Q9137" s="4"/>
      <c r="R9137" s="4" t="s">
        <v>9019</v>
      </c>
      <c r="S9137" s="8">
        <v>44.0</v>
      </c>
      <c r="U9137" s="8" t="s">
        <v>21</v>
      </c>
      <c r="V9137" s="173"/>
    </row>
    <row r="9138" ht="15.0" customHeight="1">
      <c r="A9138" s="318">
        <v>45.0</v>
      </c>
      <c r="B9138" s="313" t="s">
        <v>9046</v>
      </c>
      <c r="C9138" s="313"/>
      <c r="D9138" s="313"/>
      <c r="E9138" s="313"/>
      <c r="F9138" s="313"/>
      <c r="G9138" s="313"/>
      <c r="H9138" s="313"/>
      <c r="I9138" s="313"/>
      <c r="J9138" s="313"/>
      <c r="K9138" s="322" t="s">
        <v>8981</v>
      </c>
      <c r="L9138" s="319" t="s">
        <v>8842</v>
      </c>
      <c r="M9138" s="319" t="s">
        <v>8986</v>
      </c>
      <c r="N9138" s="321" t="s">
        <v>9047</v>
      </c>
      <c r="O9138" s="3">
        <v>30.0</v>
      </c>
      <c r="P9138" s="3">
        <v>183.0</v>
      </c>
      <c r="Q9138" s="4"/>
      <c r="R9138" s="4" t="s">
        <v>9019</v>
      </c>
      <c r="S9138" s="8">
        <v>45.0</v>
      </c>
      <c r="U9138" s="8" t="s">
        <v>21</v>
      </c>
      <c r="V9138" s="173"/>
      <c r="Z9138" s="23"/>
    </row>
    <row r="9139" ht="15.0" customHeight="1">
      <c r="A9139" s="318">
        <v>46.0</v>
      </c>
      <c r="B9139" s="313" t="s">
        <v>9048</v>
      </c>
      <c r="C9139" s="313"/>
      <c r="D9139" s="313"/>
      <c r="E9139" s="313"/>
      <c r="F9139" s="313"/>
      <c r="G9139" s="313"/>
      <c r="H9139" s="313"/>
      <c r="I9139" s="313"/>
      <c r="J9139" s="313"/>
      <c r="K9139" s="322" t="s">
        <v>8981</v>
      </c>
      <c r="L9139" s="319" t="s">
        <v>8842</v>
      </c>
      <c r="M9139" s="319" t="s">
        <v>9049</v>
      </c>
      <c r="N9139" s="6"/>
      <c r="O9139" s="3">
        <v>30.0</v>
      </c>
      <c r="P9139" s="3">
        <v>250.0</v>
      </c>
      <c r="Q9139" s="4"/>
      <c r="R9139" s="4" t="s">
        <v>9019</v>
      </c>
      <c r="S9139" s="8">
        <v>46.0</v>
      </c>
      <c r="U9139" s="8" t="s">
        <v>21</v>
      </c>
      <c r="V9139" s="173"/>
    </row>
    <row r="9140" ht="15.0" customHeight="1">
      <c r="A9140" s="318">
        <v>47.0</v>
      </c>
      <c r="B9140" s="313" t="s">
        <v>9050</v>
      </c>
      <c r="C9140" s="313"/>
      <c r="D9140" s="313"/>
      <c r="E9140" s="313"/>
      <c r="F9140" s="313"/>
      <c r="G9140" s="313"/>
      <c r="H9140" s="313"/>
      <c r="I9140" s="313"/>
      <c r="J9140" s="313"/>
      <c r="K9140" s="322" t="s">
        <v>8981</v>
      </c>
      <c r="L9140" s="319" t="s">
        <v>8842</v>
      </c>
      <c r="M9140" s="319" t="s">
        <v>9051</v>
      </c>
      <c r="N9140" s="6"/>
      <c r="O9140" s="3">
        <v>30.0</v>
      </c>
      <c r="P9140" s="3">
        <v>251.0</v>
      </c>
      <c r="Q9140" s="4"/>
      <c r="R9140" s="4" t="s">
        <v>9019</v>
      </c>
      <c r="S9140" s="8">
        <v>47.0</v>
      </c>
      <c r="U9140" s="8" t="s">
        <v>21</v>
      </c>
      <c r="V9140" s="173"/>
    </row>
    <row r="9141" ht="15.0" customHeight="1">
      <c r="A9141" s="318">
        <v>48.0</v>
      </c>
      <c r="B9141" s="313" t="s">
        <v>9052</v>
      </c>
      <c r="C9141" s="313"/>
      <c r="D9141" s="313"/>
      <c r="E9141" s="313"/>
      <c r="F9141" s="313"/>
      <c r="G9141" s="313"/>
      <c r="H9141" s="313"/>
      <c r="I9141" s="313"/>
      <c r="J9141" s="313"/>
      <c r="K9141" s="322" t="s">
        <v>8981</v>
      </c>
      <c r="L9141" s="319" t="s">
        <v>8842</v>
      </c>
      <c r="M9141" s="319"/>
      <c r="N9141" s="6"/>
      <c r="O9141" s="3">
        <v>30.0</v>
      </c>
      <c r="P9141" s="3">
        <v>72.0</v>
      </c>
      <c r="Q9141" s="4"/>
      <c r="R9141" s="4" t="s">
        <v>9019</v>
      </c>
      <c r="S9141" s="8">
        <v>48.0</v>
      </c>
      <c r="U9141" s="8" t="s">
        <v>21</v>
      </c>
      <c r="V9141" s="173"/>
    </row>
    <row r="9142" ht="15.0" customHeight="1">
      <c r="A9142" s="318">
        <v>49.0</v>
      </c>
      <c r="B9142" s="313" t="s">
        <v>9053</v>
      </c>
      <c r="C9142" s="313"/>
      <c r="D9142" s="313"/>
      <c r="E9142" s="313"/>
      <c r="F9142" s="313"/>
      <c r="G9142" s="313"/>
      <c r="H9142" s="313"/>
      <c r="I9142" s="313"/>
      <c r="J9142" s="313"/>
      <c r="K9142" s="322" t="s">
        <v>8981</v>
      </c>
      <c r="L9142" s="319" t="s">
        <v>8842</v>
      </c>
      <c r="M9142" s="319"/>
      <c r="N9142" s="321" t="s">
        <v>191</v>
      </c>
      <c r="O9142" s="3">
        <v>30.0</v>
      </c>
      <c r="P9142" s="3">
        <v>38.0</v>
      </c>
      <c r="Q9142" s="4"/>
      <c r="R9142" s="4" t="s">
        <v>9019</v>
      </c>
      <c r="S9142" s="8">
        <v>49.0</v>
      </c>
      <c r="U9142" s="8" t="s">
        <v>21</v>
      </c>
      <c r="V9142" s="173"/>
    </row>
    <row r="9143" ht="15.0" customHeight="1">
      <c r="A9143" s="318"/>
      <c r="B9143" s="313" t="s">
        <v>9054</v>
      </c>
      <c r="C9143" s="313"/>
      <c r="D9143" s="313"/>
      <c r="E9143" s="313"/>
      <c r="F9143" s="320"/>
      <c r="G9143" s="313"/>
      <c r="H9143" s="313"/>
      <c r="I9143" s="313"/>
      <c r="J9143" s="313"/>
      <c r="K9143" s="322"/>
      <c r="L9143" s="319"/>
      <c r="M9143" s="319"/>
      <c r="N9143" s="6"/>
      <c r="O9143" s="3">
        <v>31.0</v>
      </c>
      <c r="P9143" s="3"/>
      <c r="Q9143" s="4">
        <v>490.0</v>
      </c>
      <c r="R9143" s="4" t="s">
        <v>8859</v>
      </c>
      <c r="S9143" s="8">
        <v>0.0</v>
      </c>
      <c r="V9143" s="173"/>
      <c r="Z9143" s="23"/>
    </row>
    <row r="9144" ht="15.0" customHeight="1">
      <c r="A9144" s="318">
        <v>1.0</v>
      </c>
      <c r="B9144" s="313" t="s">
        <v>9055</v>
      </c>
      <c r="C9144" s="313"/>
      <c r="D9144" s="313"/>
      <c r="E9144" s="313"/>
      <c r="F9144" s="313"/>
      <c r="G9144" s="313"/>
      <c r="H9144" s="313"/>
      <c r="I9144" s="313"/>
      <c r="J9144" s="313"/>
      <c r="K9144" s="322" t="s">
        <v>8981</v>
      </c>
      <c r="L9144" s="319"/>
      <c r="M9144" s="319"/>
      <c r="N9144" s="6"/>
      <c r="O9144" s="3">
        <v>31.0</v>
      </c>
      <c r="P9144" s="3">
        <v>239.0</v>
      </c>
      <c r="Q9144" s="4"/>
      <c r="R9144" s="4" t="s">
        <v>8859</v>
      </c>
      <c r="S9144" s="8">
        <v>1.0</v>
      </c>
      <c r="U9144" s="8" t="s">
        <v>8816</v>
      </c>
      <c r="V9144" s="173"/>
      <c r="Z9144" s="23"/>
    </row>
    <row r="9145" ht="15.0" customHeight="1">
      <c r="A9145" s="318">
        <v>2.0</v>
      </c>
      <c r="B9145" s="313" t="s">
        <v>9056</v>
      </c>
      <c r="C9145" s="313"/>
      <c r="D9145" s="313"/>
      <c r="E9145" s="313"/>
      <c r="F9145" s="313"/>
      <c r="G9145" s="313"/>
      <c r="H9145" s="313"/>
      <c r="I9145" s="313"/>
      <c r="J9145" s="313"/>
      <c r="K9145" s="322" t="s">
        <v>8981</v>
      </c>
      <c r="L9145" s="319"/>
      <c r="M9145" s="319"/>
      <c r="N9145" s="6"/>
      <c r="O9145" s="3">
        <v>31.0</v>
      </c>
      <c r="P9145" s="3">
        <v>240.0</v>
      </c>
      <c r="Q9145" s="4"/>
      <c r="R9145" s="4" t="s">
        <v>8859</v>
      </c>
      <c r="S9145" s="8">
        <v>2.0</v>
      </c>
      <c r="U9145" s="8" t="s">
        <v>8816</v>
      </c>
      <c r="V9145" s="173"/>
      <c r="Z9145" s="23"/>
    </row>
    <row r="9146" ht="15.0" customHeight="1">
      <c r="A9146" s="318">
        <v>3.0</v>
      </c>
      <c r="B9146" s="313" t="s">
        <v>9057</v>
      </c>
      <c r="C9146" s="313"/>
      <c r="D9146" s="313"/>
      <c r="E9146" s="313"/>
      <c r="F9146" s="313"/>
      <c r="G9146" s="313"/>
      <c r="H9146" s="313"/>
      <c r="I9146" s="313"/>
      <c r="J9146" s="313"/>
      <c r="K9146" s="322" t="s">
        <v>8981</v>
      </c>
      <c r="L9146" s="319"/>
      <c r="M9146" s="319"/>
      <c r="N9146" s="6"/>
      <c r="O9146" s="3">
        <v>31.0</v>
      </c>
      <c r="P9146" s="3">
        <v>210.0</v>
      </c>
      <c r="Q9146" s="3"/>
      <c r="R9146" s="3" t="s">
        <v>8859</v>
      </c>
      <c r="S9146" s="6">
        <v>3.0</v>
      </c>
      <c r="T9146" s="6"/>
      <c r="U9146" s="8" t="s">
        <v>8816</v>
      </c>
      <c r="V9146" s="173"/>
      <c r="W9146" s="325"/>
      <c r="X9146" s="325"/>
      <c r="Y9146" s="325"/>
      <c r="Z9146" s="326"/>
      <c r="AA9146" s="325"/>
      <c r="AB9146" s="325"/>
      <c r="AC9146" s="325"/>
      <c r="AD9146" s="325"/>
      <c r="AE9146" s="325"/>
      <c r="AF9146" s="325"/>
      <c r="AG9146" s="325"/>
      <c r="AH9146" s="325"/>
      <c r="AI9146" s="325"/>
      <c r="AJ9146" s="325"/>
      <c r="AK9146" s="325"/>
      <c r="AL9146" s="325"/>
      <c r="AM9146" s="325"/>
      <c r="AN9146" s="325"/>
      <c r="AO9146" s="325"/>
      <c r="AP9146" s="325"/>
      <c r="AQ9146" s="325"/>
      <c r="AR9146" s="325"/>
      <c r="AS9146" s="325"/>
      <c r="AT9146" s="325"/>
      <c r="AU9146" s="325"/>
      <c r="AV9146" s="325"/>
      <c r="AW9146" s="325"/>
      <c r="AX9146" s="325"/>
      <c r="AY9146" s="325"/>
      <c r="AZ9146" s="325"/>
    </row>
    <row r="9147" ht="15.0" customHeight="1">
      <c r="A9147" s="318"/>
      <c r="B9147" s="313" t="s">
        <v>9058</v>
      </c>
      <c r="C9147" s="313"/>
      <c r="D9147" s="313"/>
      <c r="E9147" s="313"/>
      <c r="F9147" s="320"/>
      <c r="G9147" s="313"/>
      <c r="H9147" s="313"/>
      <c r="I9147" s="313"/>
      <c r="J9147" s="313"/>
      <c r="K9147" s="322"/>
      <c r="L9147" s="319"/>
      <c r="M9147" s="319"/>
      <c r="N9147" s="6"/>
      <c r="O9147" s="3">
        <v>32.0</v>
      </c>
      <c r="P9147" s="3"/>
      <c r="Q9147" s="4">
        <v>300.0</v>
      </c>
      <c r="R9147" s="4" t="s">
        <v>8859</v>
      </c>
      <c r="S9147" s="8">
        <v>0.0</v>
      </c>
      <c r="V9147" s="173"/>
      <c r="Z9147" s="23"/>
    </row>
    <row r="9148" ht="15.0" customHeight="1">
      <c r="A9148" s="318">
        <v>1.0</v>
      </c>
      <c r="B9148" s="313" t="s">
        <v>9059</v>
      </c>
      <c r="C9148" s="313"/>
      <c r="D9148" s="313"/>
      <c r="E9148" s="313"/>
      <c r="F9148" s="313"/>
      <c r="G9148" s="313"/>
      <c r="H9148" s="313"/>
      <c r="I9148" s="313"/>
      <c r="J9148" s="313"/>
      <c r="K9148" s="322" t="s">
        <v>8981</v>
      </c>
      <c r="L9148" s="319"/>
      <c r="M9148" s="319"/>
      <c r="N9148" s="6"/>
      <c r="O9148" s="3">
        <v>32.0</v>
      </c>
      <c r="P9148" s="3">
        <v>241.0</v>
      </c>
      <c r="Q9148" s="4"/>
      <c r="R9148" s="4" t="s">
        <v>8859</v>
      </c>
      <c r="S9148" s="8">
        <v>1.0</v>
      </c>
      <c r="U9148" s="8" t="s">
        <v>8928</v>
      </c>
      <c r="V9148" s="173"/>
      <c r="Z9148" s="23"/>
    </row>
    <row r="9149" ht="15.0" customHeight="1">
      <c r="A9149" s="318">
        <v>2.0</v>
      </c>
      <c r="B9149" s="313" t="s">
        <v>9060</v>
      </c>
      <c r="C9149" s="313"/>
      <c r="D9149" s="313"/>
      <c r="E9149" s="313"/>
      <c r="F9149" s="313"/>
      <c r="G9149" s="313"/>
      <c r="H9149" s="313"/>
      <c r="I9149" s="313"/>
      <c r="J9149" s="313"/>
      <c r="K9149" s="322" t="s">
        <v>8981</v>
      </c>
      <c r="L9149" s="319"/>
      <c r="M9149" s="319" t="s">
        <v>9061</v>
      </c>
      <c r="N9149" s="6"/>
      <c r="O9149" s="3">
        <v>32.0</v>
      </c>
      <c r="P9149" s="3">
        <v>186.0</v>
      </c>
      <c r="Q9149" s="4"/>
      <c r="R9149" s="4" t="s">
        <v>8859</v>
      </c>
      <c r="S9149" s="8">
        <v>2.0</v>
      </c>
      <c r="U9149" s="8" t="s">
        <v>8928</v>
      </c>
      <c r="V9149" s="173"/>
      <c r="Z9149" s="23"/>
    </row>
    <row r="9150" ht="15.0" customHeight="1">
      <c r="A9150" s="318">
        <v>3.0</v>
      </c>
      <c r="B9150" s="313" t="s">
        <v>9062</v>
      </c>
      <c r="C9150" s="313"/>
      <c r="D9150" s="313"/>
      <c r="E9150" s="313"/>
      <c r="F9150" s="313"/>
      <c r="G9150" s="313"/>
      <c r="H9150" s="313"/>
      <c r="I9150" s="313"/>
      <c r="J9150" s="313"/>
      <c r="K9150" s="322" t="s">
        <v>8981</v>
      </c>
      <c r="L9150" s="319"/>
      <c r="M9150" s="319" t="s">
        <v>9061</v>
      </c>
      <c r="N9150" s="6"/>
      <c r="O9150" s="3">
        <v>32.0</v>
      </c>
      <c r="P9150" s="3">
        <v>187.0</v>
      </c>
      <c r="Q9150" s="4"/>
      <c r="R9150" s="4" t="s">
        <v>8859</v>
      </c>
      <c r="S9150" s="8">
        <v>3.0</v>
      </c>
      <c r="U9150" s="8" t="s">
        <v>8928</v>
      </c>
      <c r="V9150" s="173"/>
      <c r="Z9150" s="23"/>
    </row>
    <row r="9151" ht="15.0" customHeight="1">
      <c r="A9151" s="318"/>
      <c r="B9151" s="313" t="s">
        <v>8594</v>
      </c>
      <c r="C9151" s="313"/>
      <c r="D9151" s="313"/>
      <c r="E9151" s="313"/>
      <c r="F9151" s="320"/>
      <c r="G9151" s="313"/>
      <c r="H9151" s="313"/>
      <c r="I9151" s="313"/>
      <c r="J9151" s="313"/>
      <c r="K9151" s="322"/>
      <c r="L9151" s="319"/>
      <c r="M9151" s="319"/>
      <c r="N9151" s="6"/>
      <c r="O9151" s="3">
        <v>60.0</v>
      </c>
      <c r="P9151" s="3"/>
      <c r="Q9151" s="4">
        <v>590.0</v>
      </c>
      <c r="R9151" s="4" t="s">
        <v>8923</v>
      </c>
      <c r="S9151" s="8">
        <v>0.0</v>
      </c>
      <c r="V9151" s="173"/>
    </row>
    <row r="9152" ht="15.0" customHeight="1">
      <c r="A9152" s="324">
        <v>1.0</v>
      </c>
      <c r="B9152" s="313" t="s">
        <v>9024</v>
      </c>
      <c r="C9152" s="313"/>
      <c r="D9152" s="313"/>
      <c r="E9152" s="313"/>
      <c r="F9152" s="313"/>
      <c r="G9152" s="313"/>
      <c r="H9152" s="313"/>
      <c r="I9152" s="313"/>
      <c r="J9152" s="313"/>
      <c r="K9152" s="323" t="s">
        <v>8981</v>
      </c>
      <c r="L9152" s="319" t="s">
        <v>8842</v>
      </c>
      <c r="M9152" s="319"/>
      <c r="N9152" s="6"/>
      <c r="O9152" s="3">
        <v>60.0</v>
      </c>
      <c r="P9152" s="3">
        <v>179.0</v>
      </c>
      <c r="Q9152" s="4"/>
      <c r="R9152" s="4" t="s">
        <v>8923</v>
      </c>
      <c r="S9152" s="8">
        <v>1.0</v>
      </c>
      <c r="U9152" s="8" t="s">
        <v>8816</v>
      </c>
      <c r="V9152" s="173"/>
    </row>
    <row r="9153" ht="15.0" customHeight="1">
      <c r="A9153" s="318"/>
      <c r="B9153" s="313" t="s">
        <v>9063</v>
      </c>
      <c r="C9153" s="313"/>
      <c r="D9153" s="313"/>
      <c r="E9153" s="313"/>
      <c r="F9153" s="320"/>
      <c r="G9153" s="313"/>
      <c r="H9153" s="313"/>
      <c r="I9153" s="313"/>
      <c r="J9153" s="313"/>
      <c r="K9153" s="322"/>
      <c r="L9153" s="319"/>
      <c r="M9153" s="319"/>
      <c r="N9153" s="6"/>
      <c r="O9153" s="3">
        <v>33.0</v>
      </c>
      <c r="P9153" s="3"/>
      <c r="Q9153" s="4">
        <v>340.0</v>
      </c>
      <c r="R9153" s="4" t="s">
        <v>8854</v>
      </c>
      <c r="S9153" s="8">
        <v>0.0</v>
      </c>
      <c r="V9153" s="173"/>
    </row>
    <row r="9154" ht="15.0" customHeight="1">
      <c r="A9154" s="318">
        <v>1.0</v>
      </c>
      <c r="B9154" s="313" t="s">
        <v>9064</v>
      </c>
      <c r="C9154" s="313"/>
      <c r="D9154" s="313"/>
      <c r="E9154" s="313"/>
      <c r="F9154" s="313"/>
      <c r="G9154" s="313"/>
      <c r="H9154" s="313"/>
      <c r="I9154" s="313"/>
      <c r="J9154" s="313"/>
      <c r="K9154" s="19" t="s">
        <v>9008</v>
      </c>
      <c r="L9154" s="319"/>
      <c r="M9154" s="319" t="s">
        <v>9065</v>
      </c>
      <c r="N9154" s="6"/>
      <c r="O9154" s="3">
        <v>33.0</v>
      </c>
      <c r="P9154" s="3">
        <v>160.0</v>
      </c>
      <c r="Q9154" s="4"/>
      <c r="R9154" s="4" t="s">
        <v>8854</v>
      </c>
      <c r="S9154" s="8">
        <v>1.0</v>
      </c>
      <c r="U9154" s="8" t="s">
        <v>8857</v>
      </c>
      <c r="V9154" s="173"/>
    </row>
    <row r="9155" ht="15.0" customHeight="1">
      <c r="A9155" s="318">
        <v>2.0</v>
      </c>
      <c r="B9155" s="313" t="s">
        <v>9066</v>
      </c>
      <c r="C9155" s="313"/>
      <c r="D9155" s="313"/>
      <c r="E9155" s="313"/>
      <c r="F9155" s="313"/>
      <c r="G9155" s="313"/>
      <c r="H9155" s="313"/>
      <c r="I9155" s="313"/>
      <c r="J9155" s="313"/>
      <c r="K9155" s="19" t="s">
        <v>9008</v>
      </c>
      <c r="L9155" s="319"/>
      <c r="M9155" s="319" t="s">
        <v>9065</v>
      </c>
      <c r="N9155" s="6"/>
      <c r="O9155" s="3">
        <v>33.0</v>
      </c>
      <c r="P9155" s="3">
        <v>161.0</v>
      </c>
      <c r="Q9155" s="4"/>
      <c r="R9155" s="4" t="s">
        <v>8854</v>
      </c>
      <c r="S9155" s="8">
        <v>2.0</v>
      </c>
      <c r="U9155" s="8" t="s">
        <v>8857</v>
      </c>
      <c r="V9155" s="173"/>
    </row>
    <row r="9156" ht="15.0" customHeight="1">
      <c r="A9156" s="318"/>
      <c r="B9156" s="313" t="s">
        <v>2370</v>
      </c>
      <c r="C9156" s="313"/>
      <c r="D9156" s="313"/>
      <c r="E9156" s="313"/>
      <c r="F9156" s="320"/>
      <c r="G9156" s="313"/>
      <c r="H9156" s="313"/>
      <c r="I9156" s="313"/>
      <c r="J9156" s="313"/>
      <c r="K9156" s="19"/>
      <c r="L9156" s="319"/>
      <c r="M9156" s="319"/>
      <c r="N9156" s="6"/>
      <c r="O9156" s="3">
        <v>34.0</v>
      </c>
      <c r="P9156" s="3"/>
      <c r="Q9156" s="4">
        <v>470.0</v>
      </c>
      <c r="R9156" s="4" t="s">
        <v>8859</v>
      </c>
      <c r="S9156" s="8">
        <v>0.0</v>
      </c>
      <c r="V9156" s="173"/>
    </row>
    <row r="9157" ht="15.0" customHeight="1">
      <c r="A9157" s="318">
        <v>1.0</v>
      </c>
      <c r="B9157" s="313" t="s">
        <v>9067</v>
      </c>
      <c r="C9157" s="313"/>
      <c r="D9157" s="313"/>
      <c r="E9157" s="313"/>
      <c r="F9157" s="313"/>
      <c r="G9157" s="313"/>
      <c r="H9157" s="313"/>
      <c r="I9157" s="313"/>
      <c r="J9157" s="313"/>
      <c r="K9157" s="19" t="s">
        <v>9008</v>
      </c>
      <c r="L9157" s="319"/>
      <c r="M9157" s="319" t="s">
        <v>9068</v>
      </c>
      <c r="N9157" s="6"/>
      <c r="O9157" s="3">
        <v>34.0</v>
      </c>
      <c r="P9157" s="3">
        <v>197.0</v>
      </c>
      <c r="Q9157" s="4"/>
      <c r="R9157" s="4" t="s">
        <v>8859</v>
      </c>
      <c r="S9157" s="8">
        <v>1.0</v>
      </c>
      <c r="U9157" s="8" t="s">
        <v>8816</v>
      </c>
      <c r="V9157" s="173"/>
    </row>
    <row r="9158" ht="15.0" customHeight="1">
      <c r="A9158" s="318">
        <v>2.0</v>
      </c>
      <c r="B9158" s="313" t="s">
        <v>9069</v>
      </c>
      <c r="C9158" s="313"/>
      <c r="D9158" s="313"/>
      <c r="E9158" s="313"/>
      <c r="F9158" s="313"/>
      <c r="G9158" s="313"/>
      <c r="H9158" s="313"/>
      <c r="I9158" s="313"/>
      <c r="J9158" s="313"/>
      <c r="K9158" s="19" t="s">
        <v>9008</v>
      </c>
      <c r="L9158" s="319"/>
      <c r="M9158" s="319"/>
      <c r="N9158" s="6"/>
      <c r="O9158" s="3">
        <v>34.0</v>
      </c>
      <c r="P9158" s="3">
        <v>198.0</v>
      </c>
      <c r="Q9158" s="4"/>
      <c r="R9158" s="4" t="s">
        <v>8859</v>
      </c>
      <c r="S9158" s="8">
        <v>2.0</v>
      </c>
      <c r="U9158" s="8" t="s">
        <v>8816</v>
      </c>
      <c r="V9158" s="173"/>
    </row>
    <row r="9159" ht="15.0" customHeight="1">
      <c r="A9159" s="318">
        <v>3.0</v>
      </c>
      <c r="B9159" s="313" t="s">
        <v>9070</v>
      </c>
      <c r="C9159" s="313"/>
      <c r="D9159" s="313"/>
      <c r="E9159" s="313"/>
      <c r="F9159" s="313"/>
      <c r="G9159" s="313"/>
      <c r="H9159" s="313"/>
      <c r="I9159" s="313"/>
      <c r="J9159" s="313"/>
      <c r="K9159" s="19" t="s">
        <v>9008</v>
      </c>
      <c r="L9159" s="319"/>
      <c r="M9159" s="319" t="s">
        <v>9068</v>
      </c>
      <c r="N9159" s="6"/>
      <c r="O9159" s="3">
        <v>34.0</v>
      </c>
      <c r="P9159" s="3">
        <v>199.0</v>
      </c>
      <c r="Q9159" s="4"/>
      <c r="R9159" s="4" t="s">
        <v>8859</v>
      </c>
      <c r="S9159" s="8">
        <v>3.0</v>
      </c>
      <c r="U9159" s="8" t="s">
        <v>8816</v>
      </c>
      <c r="V9159" s="173"/>
    </row>
    <row r="9160" ht="15.0" customHeight="1">
      <c r="A9160" s="318">
        <v>4.0</v>
      </c>
      <c r="B9160" s="313" t="s">
        <v>9071</v>
      </c>
      <c r="C9160" s="313"/>
      <c r="D9160" s="313"/>
      <c r="E9160" s="313"/>
      <c r="F9160" s="313"/>
      <c r="G9160" s="313"/>
      <c r="H9160" s="313"/>
      <c r="I9160" s="313"/>
      <c r="J9160" s="313"/>
      <c r="K9160" s="19" t="s">
        <v>9008</v>
      </c>
      <c r="L9160" s="319"/>
      <c r="M9160" s="319"/>
      <c r="N9160" s="6"/>
      <c r="O9160" s="3">
        <v>34.0</v>
      </c>
      <c r="P9160" s="3">
        <v>200.0</v>
      </c>
      <c r="Q9160" s="4"/>
      <c r="R9160" s="4" t="s">
        <v>8859</v>
      </c>
      <c r="S9160" s="8">
        <v>4.0</v>
      </c>
      <c r="U9160" s="8" t="s">
        <v>8816</v>
      </c>
      <c r="V9160" s="173"/>
    </row>
    <row r="9161" ht="15.0" customHeight="1">
      <c r="A9161" s="318">
        <v>5.0</v>
      </c>
      <c r="B9161" s="313" t="s">
        <v>9072</v>
      </c>
      <c r="C9161" s="313"/>
      <c r="D9161" s="313"/>
      <c r="E9161" s="313"/>
      <c r="F9161" s="313"/>
      <c r="G9161" s="313"/>
      <c r="H9161" s="313"/>
      <c r="I9161" s="313"/>
      <c r="J9161" s="313"/>
      <c r="K9161" s="19" t="s">
        <v>9008</v>
      </c>
      <c r="L9161" s="319"/>
      <c r="M9161" s="319" t="s">
        <v>9073</v>
      </c>
      <c r="N9161" s="6"/>
      <c r="O9161" s="3">
        <v>34.0</v>
      </c>
      <c r="P9161" s="3">
        <v>201.0</v>
      </c>
      <c r="Q9161" s="4"/>
      <c r="R9161" s="4" t="s">
        <v>8859</v>
      </c>
      <c r="S9161" s="8">
        <v>5.0</v>
      </c>
      <c r="U9161" s="8" t="s">
        <v>8816</v>
      </c>
      <c r="V9161" s="173"/>
    </row>
    <row r="9162" ht="15.0" customHeight="1">
      <c r="A9162" s="318"/>
      <c r="B9162" s="313" t="s">
        <v>8614</v>
      </c>
      <c r="C9162" s="313"/>
      <c r="D9162" s="313"/>
      <c r="E9162" s="313"/>
      <c r="F9162" s="320"/>
      <c r="G9162" s="313"/>
      <c r="H9162" s="313"/>
      <c r="I9162" s="313"/>
      <c r="J9162" s="313"/>
      <c r="K9162" s="19"/>
      <c r="L9162" s="319"/>
      <c r="M9162" s="319"/>
      <c r="N9162" s="6"/>
      <c r="O9162" s="3">
        <v>35.0</v>
      </c>
      <c r="P9162" s="3"/>
      <c r="Q9162" s="4">
        <v>330.0</v>
      </c>
      <c r="R9162" s="4" t="s">
        <v>8854</v>
      </c>
      <c r="S9162" s="8">
        <v>0.0</v>
      </c>
      <c r="V9162" s="173"/>
    </row>
    <row r="9163" ht="15.0" customHeight="1">
      <c r="A9163" s="318">
        <v>1.0</v>
      </c>
      <c r="B9163" s="313" t="s">
        <v>9074</v>
      </c>
      <c r="C9163" s="313"/>
      <c r="D9163" s="313"/>
      <c r="E9163" s="313"/>
      <c r="F9163" s="313"/>
      <c r="G9163" s="313"/>
      <c r="H9163" s="313"/>
      <c r="I9163" s="313"/>
      <c r="J9163" s="313"/>
      <c r="K9163" s="19" t="s">
        <v>9075</v>
      </c>
      <c r="L9163" s="319"/>
      <c r="M9163" s="319"/>
      <c r="N9163" s="6"/>
      <c r="O9163" s="3">
        <v>35.0</v>
      </c>
      <c r="P9163" s="3">
        <v>162.0</v>
      </c>
      <c r="Q9163" s="4"/>
      <c r="R9163" s="4" t="s">
        <v>8854</v>
      </c>
      <c r="S9163" s="8">
        <v>1.0</v>
      </c>
      <c r="U9163" s="8" t="s">
        <v>8857</v>
      </c>
      <c r="V9163" s="173"/>
    </row>
    <row r="9164" ht="15.0" customHeight="1">
      <c r="A9164" s="318">
        <v>2.0</v>
      </c>
      <c r="B9164" s="313" t="s">
        <v>9076</v>
      </c>
      <c r="C9164" s="313"/>
      <c r="D9164" s="313"/>
      <c r="E9164" s="313"/>
      <c r="F9164" s="313"/>
      <c r="G9164" s="313"/>
      <c r="H9164" s="313"/>
      <c r="I9164" s="313"/>
      <c r="J9164" s="313"/>
      <c r="K9164" s="19" t="s">
        <v>9075</v>
      </c>
      <c r="L9164" s="319"/>
      <c r="M9164" s="319"/>
      <c r="N9164" s="6"/>
      <c r="O9164" s="3">
        <v>35.0</v>
      </c>
      <c r="P9164" s="3">
        <v>204.0</v>
      </c>
      <c r="Q9164" s="4"/>
      <c r="R9164" s="4" t="s">
        <v>8854</v>
      </c>
      <c r="S9164" s="8">
        <v>2.0</v>
      </c>
      <c r="U9164" s="8" t="s">
        <v>8857</v>
      </c>
      <c r="V9164" s="173"/>
    </row>
    <row r="9165" ht="15.0" customHeight="1">
      <c r="A9165" s="318">
        <v>3.0</v>
      </c>
      <c r="B9165" s="313" t="s">
        <v>9077</v>
      </c>
      <c r="C9165" s="313"/>
      <c r="D9165" s="313"/>
      <c r="E9165" s="313"/>
      <c r="F9165" s="313"/>
      <c r="G9165" s="313"/>
      <c r="H9165" s="313"/>
      <c r="I9165" s="313"/>
      <c r="J9165" s="313"/>
      <c r="K9165" s="19" t="s">
        <v>9075</v>
      </c>
      <c r="L9165" s="319"/>
      <c r="M9165" s="319"/>
      <c r="N9165" s="6"/>
      <c r="O9165" s="3">
        <v>35.0</v>
      </c>
      <c r="P9165" s="3">
        <v>163.0</v>
      </c>
      <c r="Q9165" s="4"/>
      <c r="R9165" s="4" t="s">
        <v>8854</v>
      </c>
      <c r="S9165" s="8">
        <v>3.0</v>
      </c>
      <c r="U9165" s="8" t="s">
        <v>8857</v>
      </c>
      <c r="V9165" s="173"/>
    </row>
    <row r="9166" ht="15.0" customHeight="1">
      <c r="A9166" s="318"/>
      <c r="B9166" s="313" t="s">
        <v>9078</v>
      </c>
      <c r="C9166" s="313"/>
      <c r="D9166" s="313"/>
      <c r="E9166" s="313"/>
      <c r="F9166" s="320"/>
      <c r="G9166" s="313"/>
      <c r="H9166" s="313"/>
      <c r="I9166" s="313"/>
      <c r="J9166" s="313"/>
      <c r="K9166" s="19"/>
      <c r="L9166" s="319"/>
      <c r="M9166" s="319"/>
      <c r="N9166" s="321" t="s">
        <v>183</v>
      </c>
      <c r="O9166" s="3">
        <v>36.0</v>
      </c>
      <c r="P9166" s="3"/>
      <c r="Q9166" s="4">
        <v>240.0</v>
      </c>
      <c r="R9166" s="4" t="s">
        <v>8837</v>
      </c>
      <c r="S9166" s="8">
        <v>0.0</v>
      </c>
      <c r="V9166" s="173"/>
    </row>
    <row r="9167" ht="15.0" customHeight="1">
      <c r="A9167" s="318">
        <v>1.0</v>
      </c>
      <c r="B9167" s="313" t="s">
        <v>9079</v>
      </c>
      <c r="C9167" s="313"/>
      <c r="D9167" s="313"/>
      <c r="E9167" s="313"/>
      <c r="F9167" s="313"/>
      <c r="G9167" s="313"/>
      <c r="H9167" s="313"/>
      <c r="I9167" s="313"/>
      <c r="J9167" s="313"/>
      <c r="K9167" s="19" t="s">
        <v>9075</v>
      </c>
      <c r="L9167" s="319"/>
      <c r="M9167" s="319"/>
      <c r="N9167" s="6"/>
      <c r="O9167" s="3">
        <v>36.0</v>
      </c>
      <c r="P9167" s="3">
        <v>31.0</v>
      </c>
      <c r="Q9167" s="4"/>
      <c r="R9167" s="4" t="s">
        <v>8837</v>
      </c>
      <c r="S9167" s="8">
        <v>1.0</v>
      </c>
      <c r="U9167" s="8" t="s">
        <v>8839</v>
      </c>
      <c r="V9167" s="173"/>
    </row>
    <row r="9168" ht="15.0" customHeight="1">
      <c r="A9168" s="318"/>
      <c r="B9168" s="313" t="s">
        <v>9080</v>
      </c>
      <c r="C9168" s="313"/>
      <c r="D9168" s="313"/>
      <c r="E9168" s="313"/>
      <c r="F9168" s="320"/>
      <c r="G9168" s="313"/>
      <c r="H9168" s="313"/>
      <c r="I9168" s="313"/>
      <c r="J9168" s="313"/>
      <c r="K9168" s="19"/>
      <c r="L9168" s="319"/>
      <c r="M9168" s="319"/>
      <c r="N9168" s="6"/>
      <c r="O9168" s="3">
        <v>37.0</v>
      </c>
      <c r="P9168" s="3"/>
      <c r="Q9168" s="4">
        <v>220.0</v>
      </c>
      <c r="R9168" s="4" t="s">
        <v>8837</v>
      </c>
      <c r="S9168" s="8">
        <v>2.0</v>
      </c>
      <c r="V9168" s="173"/>
    </row>
    <row r="9169" ht="15.0" customHeight="1">
      <c r="A9169" s="318">
        <v>1.0</v>
      </c>
      <c r="B9169" s="313" t="s">
        <v>9081</v>
      </c>
      <c r="C9169" s="313"/>
      <c r="D9169" s="313"/>
      <c r="E9169" s="313"/>
      <c r="F9169" s="313"/>
      <c r="G9169" s="313"/>
      <c r="H9169" s="313"/>
      <c r="I9169" s="313"/>
      <c r="J9169" s="313"/>
      <c r="K9169" s="19" t="s">
        <v>9075</v>
      </c>
      <c r="L9169" s="319"/>
      <c r="M9169" s="319"/>
      <c r="N9169" s="321" t="s">
        <v>183</v>
      </c>
      <c r="O9169" s="3">
        <v>37.0</v>
      </c>
      <c r="P9169" s="3">
        <v>32.0</v>
      </c>
      <c r="Q9169" s="4"/>
      <c r="R9169" s="4" t="s">
        <v>8837</v>
      </c>
      <c r="S9169" s="8">
        <v>3.0</v>
      </c>
      <c r="U9169" s="8" t="s">
        <v>8839</v>
      </c>
      <c r="V9169" s="173"/>
    </row>
    <row r="9170" ht="15.0" customHeight="1">
      <c r="A9170" s="318"/>
      <c r="B9170" s="313" t="s">
        <v>8622</v>
      </c>
      <c r="C9170" s="313"/>
      <c r="D9170" s="313"/>
      <c r="E9170" s="313"/>
      <c r="F9170" s="320"/>
      <c r="G9170" s="313"/>
      <c r="H9170" s="313"/>
      <c r="I9170" s="313"/>
      <c r="J9170" s="313"/>
      <c r="K9170" s="19"/>
      <c r="L9170" s="319"/>
      <c r="M9170" s="319"/>
      <c r="N9170" s="6"/>
      <c r="O9170" s="3">
        <v>73.0</v>
      </c>
      <c r="P9170" s="3"/>
      <c r="Q9170" s="4">
        <v>700.0</v>
      </c>
      <c r="R9170" s="4" t="s">
        <v>9082</v>
      </c>
      <c r="S9170" s="8">
        <v>1.0</v>
      </c>
      <c r="V9170" s="173"/>
    </row>
    <row r="9171" ht="15.0" customHeight="1">
      <c r="A9171" s="318">
        <v>1.0</v>
      </c>
      <c r="B9171" s="313" t="s">
        <v>9022</v>
      </c>
      <c r="C9171" s="313"/>
      <c r="D9171" s="313"/>
      <c r="E9171" s="313"/>
      <c r="F9171" s="313"/>
      <c r="G9171" s="313"/>
      <c r="H9171" s="313"/>
      <c r="I9171" s="313"/>
      <c r="J9171" s="313"/>
      <c r="K9171" s="19" t="s">
        <v>9075</v>
      </c>
      <c r="L9171" s="319" t="s">
        <v>8842</v>
      </c>
      <c r="M9171" s="319"/>
      <c r="N9171" s="321"/>
      <c r="O9171" s="3">
        <v>73.0</v>
      </c>
      <c r="P9171" s="3">
        <v>282.0</v>
      </c>
      <c r="Q9171" s="4"/>
      <c r="R9171" s="4" t="s">
        <v>9082</v>
      </c>
      <c r="S9171" s="8">
        <v>2.0</v>
      </c>
      <c r="U9171" s="8" t="s">
        <v>8928</v>
      </c>
      <c r="V9171" s="173"/>
    </row>
    <row r="9172" ht="15.0" customHeight="1">
      <c r="A9172" s="318"/>
      <c r="B9172" s="313" t="s">
        <v>9083</v>
      </c>
      <c r="C9172" s="313"/>
      <c r="D9172" s="313"/>
      <c r="E9172" s="313"/>
      <c r="F9172" s="320"/>
      <c r="G9172" s="313"/>
      <c r="H9172" s="313"/>
      <c r="I9172" s="313"/>
      <c r="J9172" s="313"/>
      <c r="K9172" s="19"/>
      <c r="L9172" s="319"/>
      <c r="M9172" s="319"/>
      <c r="N9172" s="6"/>
      <c r="O9172" s="3">
        <v>38.0</v>
      </c>
      <c r="P9172" s="3"/>
      <c r="Q9172" s="4">
        <v>170.0</v>
      </c>
      <c r="R9172" s="4" t="s">
        <v>9084</v>
      </c>
      <c r="S9172" s="8">
        <v>0.0</v>
      </c>
      <c r="V9172" s="173"/>
    </row>
    <row r="9173" ht="15.0" customHeight="1">
      <c r="A9173" s="324">
        <v>1.0</v>
      </c>
      <c r="B9173" s="313" t="s">
        <v>9085</v>
      </c>
      <c r="C9173" s="313"/>
      <c r="D9173" s="313"/>
      <c r="E9173" s="313"/>
      <c r="F9173" s="313"/>
      <c r="G9173" s="313"/>
      <c r="H9173" s="313"/>
      <c r="I9173" s="313"/>
      <c r="J9173" s="313"/>
      <c r="K9173" s="19" t="s">
        <v>9075</v>
      </c>
      <c r="L9173" s="319"/>
      <c r="M9173" s="319"/>
      <c r="N9173" s="6"/>
      <c r="O9173" s="3">
        <v>38.0</v>
      </c>
      <c r="P9173" s="3">
        <v>166.0</v>
      </c>
      <c r="Q9173" s="4"/>
      <c r="R9173" s="4" t="s">
        <v>9084</v>
      </c>
      <c r="S9173" s="8">
        <v>1.0</v>
      </c>
      <c r="U9173" s="8" t="s">
        <v>8821</v>
      </c>
      <c r="V9173" s="173"/>
    </row>
    <row r="9174" ht="15.0" customHeight="1">
      <c r="A9174" s="324"/>
      <c r="B9174" s="313" t="s">
        <v>8625</v>
      </c>
      <c r="C9174" s="313"/>
      <c r="D9174" s="313"/>
      <c r="E9174" s="313"/>
      <c r="F9174" s="320"/>
      <c r="G9174" s="313"/>
      <c r="H9174" s="313"/>
      <c r="I9174" s="313"/>
      <c r="J9174" s="313"/>
      <c r="K9174" s="19"/>
      <c r="L9174" s="319"/>
      <c r="M9174" s="319"/>
      <c r="N9174" s="6"/>
      <c r="O9174" s="3">
        <v>39.0</v>
      </c>
      <c r="P9174" s="3"/>
      <c r="Q9174" s="4">
        <v>90.0</v>
      </c>
      <c r="R9174" s="4" t="s">
        <v>8851</v>
      </c>
      <c r="S9174" s="8">
        <v>0.0</v>
      </c>
      <c r="V9174" s="173"/>
    </row>
    <row r="9175" ht="15.0" customHeight="1">
      <c r="A9175" s="318">
        <v>1.0</v>
      </c>
      <c r="B9175" s="313" t="s">
        <v>9086</v>
      </c>
      <c r="C9175" s="313"/>
      <c r="D9175" s="313"/>
      <c r="E9175" s="313"/>
      <c r="F9175" s="313"/>
      <c r="G9175" s="313"/>
      <c r="H9175" s="313"/>
      <c r="I9175" s="313"/>
      <c r="J9175" s="313"/>
      <c r="K9175" s="19" t="s">
        <v>9075</v>
      </c>
      <c r="L9175" s="319"/>
      <c r="M9175" s="319" t="s">
        <v>8994</v>
      </c>
      <c r="N9175" s="321" t="s">
        <v>136</v>
      </c>
      <c r="O9175" s="3">
        <v>39.0</v>
      </c>
      <c r="P9175" s="3">
        <v>120.0</v>
      </c>
      <c r="Q9175" s="4"/>
      <c r="R9175" s="4" t="s">
        <v>8851</v>
      </c>
      <c r="S9175" s="8">
        <v>1.0</v>
      </c>
      <c r="U9175" s="8" t="s">
        <v>8821</v>
      </c>
      <c r="V9175" s="173"/>
    </row>
    <row r="9176" ht="15.0" customHeight="1">
      <c r="A9176" s="318">
        <v>2.0</v>
      </c>
      <c r="B9176" s="313" t="s">
        <v>9087</v>
      </c>
      <c r="C9176" s="313"/>
      <c r="D9176" s="313"/>
      <c r="E9176" s="313"/>
      <c r="F9176" s="313"/>
      <c r="G9176" s="313"/>
      <c r="H9176" s="313"/>
      <c r="I9176" s="313"/>
      <c r="J9176" s="313"/>
      <c r="K9176" s="19" t="s">
        <v>9075</v>
      </c>
      <c r="L9176" s="319"/>
      <c r="M9176" s="319" t="s">
        <v>8994</v>
      </c>
      <c r="N9176" s="321" t="s">
        <v>136</v>
      </c>
      <c r="O9176" s="3">
        <v>39.0</v>
      </c>
      <c r="P9176" s="3">
        <v>121.0</v>
      </c>
      <c r="Q9176" s="4"/>
      <c r="R9176" s="4" t="s">
        <v>8851</v>
      </c>
      <c r="S9176" s="8">
        <v>2.0</v>
      </c>
      <c r="U9176" s="8" t="s">
        <v>8821</v>
      </c>
      <c r="V9176" s="173"/>
    </row>
    <row r="9177" ht="15.0" customHeight="1">
      <c r="A9177" s="318">
        <v>3.0</v>
      </c>
      <c r="B9177" s="313" t="s">
        <v>9088</v>
      </c>
      <c r="C9177" s="313"/>
      <c r="D9177" s="313"/>
      <c r="E9177" s="313"/>
      <c r="F9177" s="313"/>
      <c r="G9177" s="313"/>
      <c r="H9177" s="313"/>
      <c r="I9177" s="313"/>
      <c r="J9177" s="313"/>
      <c r="K9177" s="19" t="s">
        <v>9075</v>
      </c>
      <c r="L9177" s="319"/>
      <c r="M9177" s="319" t="s">
        <v>8994</v>
      </c>
      <c r="N9177" s="321" t="s">
        <v>136</v>
      </c>
      <c r="O9177" s="3">
        <v>39.0</v>
      </c>
      <c r="P9177" s="3">
        <v>122.0</v>
      </c>
      <c r="Q9177" s="4"/>
      <c r="R9177" s="4" t="s">
        <v>8851</v>
      </c>
      <c r="S9177" s="8">
        <v>3.0</v>
      </c>
      <c r="U9177" s="8" t="s">
        <v>8821</v>
      </c>
      <c r="V9177" s="173"/>
    </row>
    <row r="9178" ht="15.0" customHeight="1">
      <c r="A9178" s="318">
        <v>6.0</v>
      </c>
      <c r="B9178" s="313" t="s">
        <v>9089</v>
      </c>
      <c r="C9178" s="313"/>
      <c r="D9178" s="313"/>
      <c r="E9178" s="313"/>
      <c r="F9178" s="313"/>
      <c r="G9178" s="313"/>
      <c r="H9178" s="313"/>
      <c r="I9178" s="313"/>
      <c r="J9178" s="313"/>
      <c r="K9178" s="19" t="s">
        <v>9075</v>
      </c>
      <c r="L9178" s="319"/>
      <c r="M9178" s="319" t="s">
        <v>9090</v>
      </c>
      <c r="N9178" s="321" t="s">
        <v>136</v>
      </c>
      <c r="O9178" s="3">
        <v>39.0</v>
      </c>
      <c r="P9178" s="3">
        <v>123.0</v>
      </c>
      <c r="Q9178" s="4"/>
      <c r="R9178" s="4" t="s">
        <v>8851</v>
      </c>
      <c r="S9178" s="8">
        <v>6.0</v>
      </c>
      <c r="U9178" s="8" t="s">
        <v>8821</v>
      </c>
      <c r="V9178" s="173"/>
    </row>
    <row r="9179" ht="15.0" customHeight="1">
      <c r="A9179" s="318">
        <v>4.0</v>
      </c>
      <c r="B9179" s="313" t="s">
        <v>9091</v>
      </c>
      <c r="C9179" s="313"/>
      <c r="D9179" s="313"/>
      <c r="E9179" s="313"/>
      <c r="F9179" s="313"/>
      <c r="G9179" s="313"/>
      <c r="H9179" s="313"/>
      <c r="I9179" s="313"/>
      <c r="J9179" s="313"/>
      <c r="K9179" s="19" t="s">
        <v>9075</v>
      </c>
      <c r="L9179" s="319"/>
      <c r="M9179" s="319" t="s">
        <v>9090</v>
      </c>
      <c r="N9179" s="321" t="s">
        <v>136</v>
      </c>
      <c r="O9179" s="3">
        <v>39.0</v>
      </c>
      <c r="P9179" s="3">
        <v>124.0</v>
      </c>
      <c r="Q9179" s="4"/>
      <c r="R9179" s="4" t="s">
        <v>8851</v>
      </c>
      <c r="S9179" s="8">
        <v>4.0</v>
      </c>
      <c r="U9179" s="8" t="s">
        <v>8821</v>
      </c>
      <c r="V9179" s="173"/>
    </row>
    <row r="9180" ht="15.0" customHeight="1">
      <c r="A9180" s="318">
        <v>5.0</v>
      </c>
      <c r="B9180" s="313" t="s">
        <v>9025</v>
      </c>
      <c r="C9180" s="313"/>
      <c r="D9180" s="313"/>
      <c r="E9180" s="313"/>
      <c r="F9180" s="313"/>
      <c r="G9180" s="313"/>
      <c r="H9180" s="313"/>
      <c r="I9180" s="313"/>
      <c r="J9180" s="313"/>
      <c r="K9180" s="19" t="s">
        <v>9075</v>
      </c>
      <c r="L9180" s="319" t="s">
        <v>8842</v>
      </c>
      <c r="M9180" s="319" t="s">
        <v>8994</v>
      </c>
      <c r="N9180" s="321" t="s">
        <v>136</v>
      </c>
      <c r="O9180" s="3">
        <v>39.0</v>
      </c>
      <c r="P9180" s="3">
        <v>125.0</v>
      </c>
      <c r="Q9180" s="4"/>
      <c r="R9180" s="4" t="s">
        <v>8851</v>
      </c>
      <c r="S9180" s="8">
        <v>5.0</v>
      </c>
      <c r="U9180" s="8" t="s">
        <v>8821</v>
      </c>
      <c r="V9180" s="173"/>
    </row>
    <row r="9181" ht="15.0" customHeight="1">
      <c r="A9181" s="318">
        <v>7.0</v>
      </c>
      <c r="B9181" s="313" t="s">
        <v>9092</v>
      </c>
      <c r="C9181" s="313"/>
      <c r="D9181" s="313"/>
      <c r="E9181" s="313"/>
      <c r="F9181" s="313"/>
      <c r="G9181" s="313"/>
      <c r="H9181" s="313"/>
      <c r="I9181" s="313"/>
      <c r="J9181" s="313"/>
      <c r="K9181" s="19" t="s">
        <v>9075</v>
      </c>
      <c r="L9181" s="319"/>
      <c r="M9181" s="319"/>
      <c r="N9181" s="321" t="s">
        <v>136</v>
      </c>
      <c r="O9181" s="3">
        <v>39.0</v>
      </c>
      <c r="P9181" s="3">
        <v>126.0</v>
      </c>
      <c r="Q9181" s="4"/>
      <c r="R9181" s="4" t="s">
        <v>8851</v>
      </c>
      <c r="S9181" s="8">
        <v>7.0</v>
      </c>
      <c r="U9181" s="8" t="s">
        <v>8821</v>
      </c>
      <c r="V9181" s="173"/>
    </row>
    <row r="9182" ht="15.0" customHeight="1">
      <c r="A9182" s="318">
        <v>8.0</v>
      </c>
      <c r="B9182" s="313" t="s">
        <v>9093</v>
      </c>
      <c r="C9182" s="313"/>
      <c r="D9182" s="313"/>
      <c r="E9182" s="313"/>
      <c r="F9182" s="313"/>
      <c r="G9182" s="313"/>
      <c r="H9182" s="313"/>
      <c r="I9182" s="313"/>
      <c r="J9182" s="313"/>
      <c r="K9182" s="19" t="s">
        <v>9075</v>
      </c>
      <c r="L9182" s="319"/>
      <c r="M9182" s="319"/>
      <c r="N9182" s="321" t="s">
        <v>136</v>
      </c>
      <c r="O9182" s="3">
        <v>39.0</v>
      </c>
      <c r="P9182" s="3">
        <v>127.0</v>
      </c>
      <c r="Q9182" s="4"/>
      <c r="R9182" s="4" t="s">
        <v>8851</v>
      </c>
      <c r="S9182" s="8">
        <v>8.0</v>
      </c>
      <c r="U9182" s="8" t="s">
        <v>8821</v>
      </c>
      <c r="V9182" s="173"/>
    </row>
    <row r="9183" ht="15.0" customHeight="1">
      <c r="A9183" s="318">
        <v>9.0</v>
      </c>
      <c r="B9183" s="313" t="s">
        <v>9094</v>
      </c>
      <c r="C9183" s="313"/>
      <c r="D9183" s="313"/>
      <c r="E9183" s="313"/>
      <c r="F9183" s="313"/>
      <c r="G9183" s="313"/>
      <c r="H9183" s="313"/>
      <c r="I9183" s="313"/>
      <c r="J9183" s="313"/>
      <c r="K9183" s="19" t="s">
        <v>9075</v>
      </c>
      <c r="L9183" s="319"/>
      <c r="M9183" s="319"/>
      <c r="N9183" s="321" t="s">
        <v>136</v>
      </c>
      <c r="O9183" s="3">
        <v>39.0</v>
      </c>
      <c r="P9183" s="3">
        <v>128.0</v>
      </c>
      <c r="Q9183" s="4"/>
      <c r="R9183" s="4" t="s">
        <v>8851</v>
      </c>
      <c r="S9183" s="8">
        <v>9.0</v>
      </c>
      <c r="U9183" s="8" t="s">
        <v>8821</v>
      </c>
      <c r="V9183" s="173"/>
    </row>
    <row r="9184" ht="15.0" customHeight="1">
      <c r="A9184" s="318">
        <v>10.0</v>
      </c>
      <c r="B9184" s="313" t="s">
        <v>9095</v>
      </c>
      <c r="C9184" s="313"/>
      <c r="D9184" s="313"/>
      <c r="E9184" s="313"/>
      <c r="F9184" s="313"/>
      <c r="G9184" s="313"/>
      <c r="H9184" s="313"/>
      <c r="I9184" s="313"/>
      <c r="J9184" s="313"/>
      <c r="K9184" s="19" t="s">
        <v>9075</v>
      </c>
      <c r="L9184" s="319"/>
      <c r="M9184" s="319"/>
      <c r="N9184" s="321" t="s">
        <v>136</v>
      </c>
      <c r="O9184" s="3">
        <v>39.0</v>
      </c>
      <c r="P9184" s="3">
        <v>129.0</v>
      </c>
      <c r="Q9184" s="4"/>
      <c r="R9184" s="4" t="s">
        <v>8851</v>
      </c>
      <c r="S9184" s="8">
        <v>10.0</v>
      </c>
      <c r="U9184" s="8" t="s">
        <v>8821</v>
      </c>
      <c r="V9184" s="173"/>
    </row>
    <row r="9185" ht="15.0" customHeight="1">
      <c r="A9185" s="318"/>
      <c r="B9185" s="313" t="s">
        <v>9096</v>
      </c>
      <c r="C9185" s="313"/>
      <c r="D9185" s="313"/>
      <c r="E9185" s="313"/>
      <c r="F9185" s="320"/>
      <c r="G9185" s="313"/>
      <c r="H9185" s="313"/>
      <c r="I9185" s="313"/>
      <c r="J9185" s="313"/>
      <c r="K9185" s="19"/>
      <c r="L9185" s="319"/>
      <c r="M9185" s="319"/>
      <c r="N9185" s="321"/>
      <c r="O9185" s="3">
        <v>40.0</v>
      </c>
      <c r="P9185" s="3"/>
      <c r="Q9185" s="4">
        <v>110.0</v>
      </c>
      <c r="R9185" s="4" t="s">
        <v>8969</v>
      </c>
      <c r="S9185" s="8">
        <v>0.0</v>
      </c>
      <c r="V9185" s="173"/>
    </row>
    <row r="9186" ht="15.0" customHeight="1">
      <c r="A9186" s="318">
        <v>1.0</v>
      </c>
      <c r="B9186" s="313" t="s">
        <v>9097</v>
      </c>
      <c r="C9186" s="313"/>
      <c r="D9186" s="313"/>
      <c r="E9186" s="313"/>
      <c r="F9186" s="313"/>
      <c r="G9186" s="313"/>
      <c r="H9186" s="313"/>
      <c r="I9186" s="313"/>
      <c r="J9186" s="313"/>
      <c r="K9186" s="19" t="s">
        <v>9075</v>
      </c>
      <c r="L9186" s="319"/>
      <c r="M9186" s="319" t="s">
        <v>8853</v>
      </c>
      <c r="N9186" s="321" t="s">
        <v>136</v>
      </c>
      <c r="O9186" s="3">
        <v>40.0</v>
      </c>
      <c r="P9186" s="3">
        <v>23.0</v>
      </c>
      <c r="Q9186" s="4"/>
      <c r="R9186" s="4" t="s">
        <v>8969</v>
      </c>
      <c r="S9186" s="8">
        <v>1.0</v>
      </c>
      <c r="U9186" s="8" t="s">
        <v>8821</v>
      </c>
      <c r="V9186" s="173"/>
    </row>
    <row r="9187" ht="15.0" customHeight="1">
      <c r="A9187" s="318"/>
      <c r="B9187" s="313" t="s">
        <v>9098</v>
      </c>
      <c r="C9187" s="313"/>
      <c r="D9187" s="313"/>
      <c r="E9187" s="313"/>
      <c r="F9187" s="320"/>
      <c r="G9187" s="313"/>
      <c r="H9187" s="313"/>
      <c r="I9187" s="313"/>
      <c r="J9187" s="313"/>
      <c r="K9187" s="19"/>
      <c r="L9187" s="319"/>
      <c r="M9187" s="319"/>
      <c r="N9187" s="6"/>
      <c r="O9187" s="3">
        <v>41.0</v>
      </c>
      <c r="P9187" s="3"/>
      <c r="Q9187" s="4">
        <v>520.0</v>
      </c>
      <c r="R9187" s="4" t="s">
        <v>8859</v>
      </c>
      <c r="S9187" s="8">
        <v>0.0</v>
      </c>
      <c r="V9187" s="173"/>
    </row>
    <row r="9188" ht="15.0" customHeight="1">
      <c r="A9188" s="318">
        <v>1.0</v>
      </c>
      <c r="B9188" s="313" t="s">
        <v>9099</v>
      </c>
      <c r="C9188" s="313"/>
      <c r="D9188" s="313"/>
      <c r="E9188" s="313"/>
      <c r="F9188" s="313"/>
      <c r="G9188" s="313"/>
      <c r="H9188" s="313"/>
      <c r="I9188" s="313"/>
      <c r="J9188" s="313"/>
      <c r="K9188" s="19" t="s">
        <v>9075</v>
      </c>
      <c r="L9188" s="319"/>
      <c r="M9188" s="319"/>
      <c r="N9188" s="6"/>
      <c r="O9188" s="3">
        <v>41.0</v>
      </c>
      <c r="P9188" s="3">
        <v>242.0</v>
      </c>
      <c r="Q9188" s="4"/>
      <c r="R9188" s="4" t="s">
        <v>8859</v>
      </c>
      <c r="S9188" s="8">
        <v>1.0</v>
      </c>
      <c r="U9188" s="8" t="s">
        <v>8816</v>
      </c>
      <c r="V9188" s="173"/>
    </row>
    <row r="9189" ht="15.0" customHeight="1">
      <c r="A9189" s="318"/>
      <c r="B9189" s="313" t="s">
        <v>2388</v>
      </c>
      <c r="C9189" s="313"/>
      <c r="D9189" s="313"/>
      <c r="E9189" s="313"/>
      <c r="F9189" s="320"/>
      <c r="G9189" s="313"/>
      <c r="H9189" s="313"/>
      <c r="I9189" s="313"/>
      <c r="J9189" s="313"/>
      <c r="K9189" s="19"/>
      <c r="L9189" s="319"/>
      <c r="M9189" s="319"/>
      <c r="N9189" s="6"/>
      <c r="O9189" s="3">
        <v>42.0</v>
      </c>
      <c r="P9189" s="3"/>
      <c r="Q9189" s="4">
        <v>500.0</v>
      </c>
      <c r="R9189" s="4" t="s">
        <v>8859</v>
      </c>
      <c r="S9189" s="8">
        <v>0.0</v>
      </c>
      <c r="V9189" s="173"/>
    </row>
    <row r="9190" ht="15.0" customHeight="1">
      <c r="A9190" s="318">
        <v>1.0</v>
      </c>
      <c r="B9190" s="313" t="s">
        <v>9100</v>
      </c>
      <c r="C9190" s="313"/>
      <c r="D9190" s="313"/>
      <c r="E9190" s="313"/>
      <c r="F9190" s="313"/>
      <c r="G9190" s="313"/>
      <c r="H9190" s="313"/>
      <c r="I9190" s="313"/>
      <c r="J9190" s="313"/>
      <c r="K9190" s="19" t="s">
        <v>9075</v>
      </c>
      <c r="L9190" s="319"/>
      <c r="M9190" s="319"/>
      <c r="N9190" s="6"/>
      <c r="O9190" s="3">
        <v>42.0</v>
      </c>
      <c r="P9190" s="3">
        <v>243.0</v>
      </c>
      <c r="Q9190" s="4"/>
      <c r="R9190" s="4" t="s">
        <v>8859</v>
      </c>
      <c r="S9190" s="8">
        <v>1.0</v>
      </c>
      <c r="U9190" s="8" t="s">
        <v>8816</v>
      </c>
      <c r="V9190" s="173"/>
    </row>
    <row r="9191" ht="15.0" customHeight="1">
      <c r="A9191" s="318">
        <v>2.0</v>
      </c>
      <c r="B9191" s="313" t="s">
        <v>9101</v>
      </c>
      <c r="C9191" s="313"/>
      <c r="D9191" s="313"/>
      <c r="E9191" s="313"/>
      <c r="F9191" s="313"/>
      <c r="G9191" s="313"/>
      <c r="H9191" s="313"/>
      <c r="I9191" s="313"/>
      <c r="J9191" s="313"/>
      <c r="K9191" s="19" t="s">
        <v>9075</v>
      </c>
      <c r="L9191" s="319"/>
      <c r="M9191" s="319"/>
      <c r="N9191" s="6"/>
      <c r="O9191" s="3">
        <v>42.0</v>
      </c>
      <c r="P9191" s="3">
        <v>244.0</v>
      </c>
      <c r="Q9191" s="4"/>
      <c r="R9191" s="4" t="s">
        <v>8859</v>
      </c>
      <c r="S9191" s="8">
        <v>3.0</v>
      </c>
      <c r="U9191" s="8" t="s">
        <v>8816</v>
      </c>
      <c r="V9191" s="173"/>
    </row>
    <row r="9192" ht="15.0" customHeight="1">
      <c r="A9192" s="318">
        <v>3.0</v>
      </c>
      <c r="B9192" s="313" t="s">
        <v>9102</v>
      </c>
      <c r="C9192" s="313"/>
      <c r="D9192" s="313"/>
      <c r="E9192" s="313"/>
      <c r="F9192" s="313"/>
      <c r="G9192" s="313"/>
      <c r="H9192" s="313"/>
      <c r="I9192" s="313"/>
      <c r="J9192" s="313"/>
      <c r="K9192" s="19" t="s">
        <v>9075</v>
      </c>
      <c r="L9192" s="319"/>
      <c r="M9192" s="319"/>
      <c r="N9192" s="6"/>
      <c r="O9192" s="3">
        <v>42.0</v>
      </c>
      <c r="P9192" s="3">
        <v>245.0</v>
      </c>
      <c r="Q9192" s="4"/>
      <c r="R9192" s="4" t="s">
        <v>8859</v>
      </c>
      <c r="S9192" s="8">
        <v>2.0</v>
      </c>
      <c r="U9192" s="8" t="s">
        <v>8816</v>
      </c>
      <c r="V9192" s="173"/>
    </row>
    <row r="9193" ht="15.0" customHeight="1">
      <c r="A9193" s="318">
        <v>4.0</v>
      </c>
      <c r="B9193" s="313" t="s">
        <v>9103</v>
      </c>
      <c r="C9193" s="313"/>
      <c r="D9193" s="313"/>
      <c r="E9193" s="313"/>
      <c r="F9193" s="313"/>
      <c r="G9193" s="313"/>
      <c r="H9193" s="313"/>
      <c r="I9193" s="313"/>
      <c r="J9193" s="313"/>
      <c r="K9193" s="19" t="s">
        <v>9075</v>
      </c>
      <c r="L9193" s="319"/>
      <c r="M9193" s="319" t="s">
        <v>9104</v>
      </c>
      <c r="N9193" s="6"/>
      <c r="O9193" s="3">
        <v>42.0</v>
      </c>
      <c r="P9193" s="3">
        <v>246.0</v>
      </c>
      <c r="Q9193" s="4"/>
      <c r="R9193" s="4" t="s">
        <v>8859</v>
      </c>
      <c r="S9193" s="8">
        <v>4.0</v>
      </c>
      <c r="U9193" s="8" t="s">
        <v>8816</v>
      </c>
      <c r="V9193" s="173"/>
    </row>
    <row r="9194" ht="15.0" customHeight="1">
      <c r="A9194" s="318"/>
      <c r="B9194" s="313" t="s">
        <v>8653</v>
      </c>
      <c r="C9194" s="313"/>
      <c r="D9194" s="313"/>
      <c r="E9194" s="313"/>
      <c r="F9194" s="320"/>
      <c r="G9194" s="313"/>
      <c r="H9194" s="313"/>
      <c r="I9194" s="313"/>
      <c r="J9194" s="313"/>
      <c r="K9194" s="19"/>
      <c r="L9194" s="319"/>
      <c r="M9194" s="319"/>
      <c r="N9194" s="6"/>
      <c r="O9194" s="3">
        <v>43.0</v>
      </c>
      <c r="P9194" s="3"/>
      <c r="Q9194" s="4">
        <v>610.0</v>
      </c>
      <c r="R9194" s="4" t="s">
        <v>8930</v>
      </c>
      <c r="S9194" s="8">
        <v>0.0</v>
      </c>
      <c r="V9194" s="173"/>
    </row>
    <row r="9195" ht="15.0" customHeight="1">
      <c r="A9195" s="318">
        <v>1.0</v>
      </c>
      <c r="B9195" s="313" t="s">
        <v>9105</v>
      </c>
      <c r="C9195" s="313"/>
      <c r="D9195" s="313"/>
      <c r="E9195" s="313"/>
      <c r="F9195" s="313"/>
      <c r="G9195" s="313"/>
      <c r="H9195" s="313"/>
      <c r="I9195" s="313"/>
      <c r="J9195" s="313"/>
      <c r="K9195" s="19" t="s">
        <v>9075</v>
      </c>
      <c r="L9195" s="319"/>
      <c r="M9195" s="319"/>
      <c r="N9195" s="6"/>
      <c r="O9195" s="3">
        <v>43.0</v>
      </c>
      <c r="P9195" s="3">
        <v>10.0</v>
      </c>
      <c r="Q9195" s="4"/>
      <c r="R9195" s="4" t="s">
        <v>8930</v>
      </c>
      <c r="S9195" s="8">
        <v>1.0</v>
      </c>
      <c r="U9195" s="8" t="s">
        <v>8931</v>
      </c>
      <c r="V9195" s="173"/>
    </row>
    <row r="9196" ht="15.0" customHeight="1">
      <c r="A9196" s="318">
        <v>2.0</v>
      </c>
      <c r="B9196" s="313" t="s">
        <v>9106</v>
      </c>
      <c r="C9196" s="313"/>
      <c r="D9196" s="313"/>
      <c r="E9196" s="313"/>
      <c r="F9196" s="313"/>
      <c r="G9196" s="313"/>
      <c r="H9196" s="313"/>
      <c r="I9196" s="313"/>
      <c r="J9196" s="313"/>
      <c r="K9196" s="19" t="s">
        <v>9075</v>
      </c>
      <c r="L9196" s="319"/>
      <c r="M9196" s="319"/>
      <c r="N9196" s="6"/>
      <c r="O9196" s="3">
        <v>43.0</v>
      </c>
      <c r="P9196" s="3">
        <v>11.0</v>
      </c>
      <c r="Q9196" s="4"/>
      <c r="R9196" s="4" t="s">
        <v>8930</v>
      </c>
      <c r="S9196" s="8">
        <v>2.0</v>
      </c>
      <c r="U9196" s="8" t="s">
        <v>8931</v>
      </c>
      <c r="V9196" s="173"/>
    </row>
    <row r="9197" ht="15.0" customHeight="1">
      <c r="A9197" s="318">
        <v>3.0</v>
      </c>
      <c r="B9197" s="313" t="s">
        <v>9107</v>
      </c>
      <c r="C9197" s="313"/>
      <c r="D9197" s="313"/>
      <c r="E9197" s="313"/>
      <c r="F9197" s="313"/>
      <c r="G9197" s="313"/>
      <c r="H9197" s="313"/>
      <c r="I9197" s="313"/>
      <c r="J9197" s="313"/>
      <c r="K9197" s="19" t="s">
        <v>9075</v>
      </c>
      <c r="L9197" s="319"/>
      <c r="M9197" s="319"/>
      <c r="N9197" s="6"/>
      <c r="O9197" s="3">
        <v>43.0</v>
      </c>
      <c r="P9197" s="3">
        <v>12.0</v>
      </c>
      <c r="Q9197" s="4"/>
      <c r="R9197" s="4" t="s">
        <v>8930</v>
      </c>
      <c r="S9197" s="8">
        <v>3.0</v>
      </c>
      <c r="U9197" s="8" t="s">
        <v>8931</v>
      </c>
      <c r="V9197" s="173"/>
    </row>
    <row r="9198" ht="15.0" customHeight="1">
      <c r="A9198" s="318">
        <v>4.0</v>
      </c>
      <c r="B9198" s="313" t="s">
        <v>9108</v>
      </c>
      <c r="C9198" s="313"/>
      <c r="D9198" s="313"/>
      <c r="E9198" s="313"/>
      <c r="F9198" s="313"/>
      <c r="G9198" s="313"/>
      <c r="H9198" s="313"/>
      <c r="I9198" s="313"/>
      <c r="J9198" s="313"/>
      <c r="K9198" s="19" t="s">
        <v>9075</v>
      </c>
      <c r="L9198" s="319"/>
      <c r="M9198" s="319"/>
      <c r="N9198" s="6"/>
      <c r="O9198" s="3">
        <v>43.0</v>
      </c>
      <c r="P9198" s="3">
        <v>13.0</v>
      </c>
      <c r="Q9198" s="4"/>
      <c r="R9198" s="4" t="s">
        <v>8930</v>
      </c>
      <c r="S9198" s="8">
        <v>4.0</v>
      </c>
      <c r="U9198" s="8" t="s">
        <v>8931</v>
      </c>
      <c r="V9198" s="173"/>
    </row>
    <row r="9199" ht="15.0" customHeight="1">
      <c r="A9199" s="318">
        <v>5.0</v>
      </c>
      <c r="B9199" s="313" t="s">
        <v>9109</v>
      </c>
      <c r="C9199" s="313"/>
      <c r="D9199" s="313"/>
      <c r="E9199" s="313"/>
      <c r="F9199" s="313"/>
      <c r="G9199" s="313"/>
      <c r="H9199" s="313"/>
      <c r="I9199" s="313"/>
      <c r="J9199" s="313"/>
      <c r="K9199" s="19" t="s">
        <v>9075</v>
      </c>
      <c r="L9199" s="319"/>
      <c r="M9199" s="319"/>
      <c r="N9199" s="6"/>
      <c r="O9199" s="3">
        <v>43.0</v>
      </c>
      <c r="P9199" s="3">
        <v>14.0</v>
      </c>
      <c r="Q9199" s="4"/>
      <c r="R9199" s="4" t="s">
        <v>8930</v>
      </c>
      <c r="S9199" s="8">
        <v>5.0</v>
      </c>
      <c r="U9199" s="8" t="s">
        <v>8931</v>
      </c>
      <c r="V9199" s="173"/>
    </row>
    <row r="9200" ht="15.0" customHeight="1">
      <c r="A9200" s="318"/>
      <c r="B9200" s="313" t="s">
        <v>8613</v>
      </c>
      <c r="C9200" s="313"/>
      <c r="D9200" s="313"/>
      <c r="E9200" s="313"/>
      <c r="F9200" s="320"/>
      <c r="G9200" s="313"/>
      <c r="H9200" s="313"/>
      <c r="I9200" s="313"/>
      <c r="J9200" s="313"/>
      <c r="K9200" s="19"/>
      <c r="L9200" s="319"/>
      <c r="M9200" s="319"/>
      <c r="N9200" s="6"/>
      <c r="O9200" s="3">
        <v>72.0</v>
      </c>
      <c r="P9200" s="3"/>
      <c r="Q9200" s="4">
        <v>690.0</v>
      </c>
      <c r="R9200" s="4" t="s">
        <v>9110</v>
      </c>
      <c r="S9200" s="8">
        <v>0.0</v>
      </c>
      <c r="V9200" s="173"/>
    </row>
    <row r="9201" ht="15.0" customHeight="1">
      <c r="A9201" s="318">
        <v>1.0</v>
      </c>
      <c r="B9201" s="313" t="s">
        <v>9026</v>
      </c>
      <c r="C9201" s="313"/>
      <c r="D9201" s="313"/>
      <c r="E9201" s="313"/>
      <c r="F9201" s="313"/>
      <c r="G9201" s="313"/>
      <c r="H9201" s="313"/>
      <c r="I9201" s="313"/>
      <c r="J9201" s="313"/>
      <c r="K9201" s="19" t="s">
        <v>9075</v>
      </c>
      <c r="L9201" s="319" t="s">
        <v>8842</v>
      </c>
      <c r="M9201" s="319" t="s">
        <v>9027</v>
      </c>
      <c r="N9201" s="6"/>
      <c r="O9201" s="3">
        <v>72.0</v>
      </c>
      <c r="P9201" s="3">
        <v>259.0</v>
      </c>
      <c r="Q9201" s="4"/>
      <c r="R9201" s="4" t="s">
        <v>9110</v>
      </c>
      <c r="S9201" s="8">
        <v>1.0</v>
      </c>
      <c r="U9201" s="8" t="s">
        <v>8613</v>
      </c>
      <c r="V9201" s="173"/>
    </row>
    <row r="9202" ht="15.0" customHeight="1">
      <c r="A9202" s="318">
        <v>2.0</v>
      </c>
      <c r="B9202" s="313" t="s">
        <v>9028</v>
      </c>
      <c r="C9202" s="313"/>
      <c r="D9202" s="313"/>
      <c r="E9202" s="313"/>
      <c r="F9202" s="313"/>
      <c r="G9202" s="313"/>
      <c r="H9202" s="313"/>
      <c r="I9202" s="313"/>
      <c r="J9202" s="313"/>
      <c r="K9202" s="19" t="s">
        <v>9075</v>
      </c>
      <c r="L9202" s="319" t="s">
        <v>8842</v>
      </c>
      <c r="M9202" s="319" t="s">
        <v>9029</v>
      </c>
      <c r="N9202" s="6"/>
      <c r="O9202" s="3">
        <v>72.0</v>
      </c>
      <c r="P9202" s="3">
        <v>260.0</v>
      </c>
      <c r="Q9202" s="4"/>
      <c r="R9202" s="4" t="s">
        <v>9110</v>
      </c>
      <c r="S9202" s="8">
        <v>2.0</v>
      </c>
      <c r="U9202" s="8" t="s">
        <v>8613</v>
      </c>
      <c r="V9202" s="173"/>
    </row>
    <row r="9203" ht="15.0" customHeight="1">
      <c r="A9203" s="318">
        <v>3.0</v>
      </c>
      <c r="B9203" s="313" t="s">
        <v>9030</v>
      </c>
      <c r="C9203" s="313"/>
      <c r="D9203" s="313"/>
      <c r="E9203" s="313"/>
      <c r="F9203" s="313"/>
      <c r="G9203" s="313"/>
      <c r="H9203" s="313"/>
      <c r="I9203" s="313"/>
      <c r="J9203" s="313"/>
      <c r="K9203" s="19" t="s">
        <v>9075</v>
      </c>
      <c r="L9203" s="319" t="s">
        <v>8842</v>
      </c>
      <c r="M9203" s="319" t="s">
        <v>9031</v>
      </c>
      <c r="N9203" s="6"/>
      <c r="O9203" s="3">
        <v>72.0</v>
      </c>
      <c r="P9203" s="3">
        <v>261.0</v>
      </c>
      <c r="Q9203" s="4"/>
      <c r="R9203" s="4" t="s">
        <v>9110</v>
      </c>
      <c r="S9203" s="8">
        <v>3.0</v>
      </c>
      <c r="U9203" s="8" t="s">
        <v>8613</v>
      </c>
      <c r="V9203" s="173"/>
    </row>
    <row r="9204" ht="15.0" customHeight="1">
      <c r="A9204" s="318">
        <v>4.0</v>
      </c>
      <c r="B9204" s="313" t="s">
        <v>9032</v>
      </c>
      <c r="C9204" s="313"/>
      <c r="D9204" s="313"/>
      <c r="E9204" s="313"/>
      <c r="F9204" s="313"/>
      <c r="G9204" s="313"/>
      <c r="H9204" s="313"/>
      <c r="I9204" s="313"/>
      <c r="J9204" s="313"/>
      <c r="K9204" s="19" t="s">
        <v>9075</v>
      </c>
      <c r="L9204" s="319" t="s">
        <v>8842</v>
      </c>
      <c r="M9204" s="319" t="s">
        <v>9033</v>
      </c>
      <c r="N9204" s="6"/>
      <c r="O9204" s="3">
        <v>72.0</v>
      </c>
      <c r="P9204" s="3">
        <v>262.0</v>
      </c>
      <c r="Q9204" s="4"/>
      <c r="R9204" s="4" t="s">
        <v>9110</v>
      </c>
      <c r="S9204" s="8">
        <v>4.0</v>
      </c>
      <c r="U9204" s="8" t="s">
        <v>8613</v>
      </c>
      <c r="V9204" s="173"/>
    </row>
    <row r="9205" ht="15.0" customHeight="1">
      <c r="A9205" s="318">
        <v>5.0</v>
      </c>
      <c r="B9205" s="313" t="s">
        <v>9034</v>
      </c>
      <c r="C9205" s="313"/>
      <c r="D9205" s="313"/>
      <c r="E9205" s="313"/>
      <c r="F9205" s="313"/>
      <c r="G9205" s="313"/>
      <c r="H9205" s="313"/>
      <c r="I9205" s="313"/>
      <c r="J9205" s="313"/>
      <c r="K9205" s="19" t="s">
        <v>9075</v>
      </c>
      <c r="L9205" s="319" t="s">
        <v>8842</v>
      </c>
      <c r="M9205" s="319" t="s">
        <v>9035</v>
      </c>
      <c r="N9205" s="6"/>
      <c r="O9205" s="3">
        <v>72.0</v>
      </c>
      <c r="P9205" s="3">
        <v>263.0</v>
      </c>
      <c r="Q9205" s="4"/>
      <c r="R9205" s="4" t="s">
        <v>9110</v>
      </c>
      <c r="S9205" s="8">
        <v>5.0</v>
      </c>
      <c r="U9205" s="8" t="s">
        <v>8613</v>
      </c>
      <c r="V9205" s="173"/>
    </row>
    <row r="9206" ht="15.0" customHeight="1">
      <c r="A9206" s="318"/>
      <c r="B9206" s="313" t="s">
        <v>9111</v>
      </c>
      <c r="C9206" s="313"/>
      <c r="D9206" s="313"/>
      <c r="E9206" s="313"/>
      <c r="F9206" s="320"/>
      <c r="G9206" s="313"/>
      <c r="H9206" s="313"/>
      <c r="I9206" s="313"/>
      <c r="J9206" s="313"/>
      <c r="K9206" s="19"/>
      <c r="L9206" s="319"/>
      <c r="M9206" s="319"/>
      <c r="N9206" s="6"/>
      <c r="O9206" s="3">
        <v>44.0</v>
      </c>
      <c r="P9206" s="3"/>
      <c r="Q9206" s="4">
        <v>140.0</v>
      </c>
      <c r="R9206" s="4" t="s">
        <v>9112</v>
      </c>
      <c r="S9206" s="8">
        <v>0.0</v>
      </c>
      <c r="V9206" s="173"/>
    </row>
    <row r="9207" ht="15.0" customHeight="1">
      <c r="A9207" s="318">
        <v>1.0</v>
      </c>
      <c r="B9207" s="313" t="s">
        <v>9113</v>
      </c>
      <c r="C9207" s="313"/>
      <c r="D9207" s="313"/>
      <c r="E9207" s="313"/>
      <c r="F9207" s="313"/>
      <c r="G9207" s="313"/>
      <c r="H9207" s="313"/>
      <c r="I9207" s="313"/>
      <c r="J9207" s="313"/>
      <c r="K9207" s="19" t="s">
        <v>9075</v>
      </c>
      <c r="L9207" s="319"/>
      <c r="M9207" s="319" t="s">
        <v>9114</v>
      </c>
      <c r="N9207" s="321" t="s">
        <v>9115</v>
      </c>
      <c r="O9207" s="3">
        <v>44.0</v>
      </c>
      <c r="P9207" s="3">
        <v>53.0</v>
      </c>
      <c r="Q9207" s="4"/>
      <c r="R9207" s="4" t="s">
        <v>9112</v>
      </c>
      <c r="S9207" s="8">
        <v>1.0</v>
      </c>
      <c r="U9207" s="8" t="s">
        <v>8821</v>
      </c>
      <c r="V9207" s="173"/>
    </row>
    <row r="9208" ht="15.0" customHeight="1">
      <c r="A9208" s="318">
        <v>2.0</v>
      </c>
      <c r="B9208" s="313" t="s">
        <v>9116</v>
      </c>
      <c r="C9208" s="313"/>
      <c r="D9208" s="313"/>
      <c r="E9208" s="313"/>
      <c r="F9208" s="313"/>
      <c r="G9208" s="313"/>
      <c r="H9208" s="313"/>
      <c r="I9208" s="313"/>
      <c r="J9208" s="313"/>
      <c r="K9208" s="19" t="s">
        <v>9075</v>
      </c>
      <c r="L9208" s="319"/>
      <c r="M9208" s="319" t="s">
        <v>9114</v>
      </c>
      <c r="N9208" s="321" t="s">
        <v>9115</v>
      </c>
      <c r="O9208" s="3">
        <v>44.0</v>
      </c>
      <c r="P9208" s="3">
        <v>54.0</v>
      </c>
      <c r="Q9208" s="4"/>
      <c r="R9208" s="4" t="s">
        <v>9112</v>
      </c>
      <c r="S9208" s="8">
        <v>2.0</v>
      </c>
      <c r="U9208" s="8" t="s">
        <v>8821</v>
      </c>
      <c r="V9208" s="173"/>
    </row>
    <row r="9209" ht="15.0" customHeight="1">
      <c r="A9209" s="318">
        <v>3.0</v>
      </c>
      <c r="B9209" s="313" t="s">
        <v>9117</v>
      </c>
      <c r="C9209" s="313"/>
      <c r="D9209" s="313"/>
      <c r="E9209" s="313"/>
      <c r="F9209" s="313"/>
      <c r="G9209" s="313"/>
      <c r="H9209" s="313"/>
      <c r="I9209" s="313"/>
      <c r="J9209" s="313"/>
      <c r="K9209" s="19" t="s">
        <v>9075</v>
      </c>
      <c r="L9209" s="319"/>
      <c r="M9209" s="319"/>
      <c r="N9209" s="321" t="s">
        <v>9115</v>
      </c>
      <c r="O9209" s="3">
        <v>44.0</v>
      </c>
      <c r="P9209" s="3">
        <v>55.0</v>
      </c>
      <c r="Q9209" s="4"/>
      <c r="R9209" s="4" t="s">
        <v>9112</v>
      </c>
      <c r="S9209" s="8">
        <v>3.0</v>
      </c>
      <c r="U9209" s="8" t="s">
        <v>8821</v>
      </c>
      <c r="V9209" s="173"/>
    </row>
    <row r="9210" ht="15.0" customHeight="1">
      <c r="A9210" s="318">
        <v>4.0</v>
      </c>
      <c r="B9210" s="313" t="s">
        <v>9118</v>
      </c>
      <c r="C9210" s="313"/>
      <c r="D9210" s="313"/>
      <c r="E9210" s="313"/>
      <c r="F9210" s="313"/>
      <c r="G9210" s="313"/>
      <c r="H9210" s="313"/>
      <c r="I9210" s="313"/>
      <c r="J9210" s="313"/>
      <c r="K9210" s="19" t="s">
        <v>9075</v>
      </c>
      <c r="L9210" s="319"/>
      <c r="M9210" s="319" t="s">
        <v>9114</v>
      </c>
      <c r="N9210" s="321" t="s">
        <v>9115</v>
      </c>
      <c r="O9210" s="3">
        <v>44.0</v>
      </c>
      <c r="P9210" s="3">
        <v>56.0</v>
      </c>
      <c r="Q9210" s="4"/>
      <c r="R9210" s="4" t="s">
        <v>9112</v>
      </c>
      <c r="S9210" s="8">
        <v>4.0</v>
      </c>
      <c r="U9210" s="8" t="s">
        <v>8821</v>
      </c>
      <c r="V9210" s="173"/>
    </row>
    <row r="9211" ht="15.0" customHeight="1">
      <c r="A9211" s="318"/>
      <c r="B9211" s="313" t="s">
        <v>9119</v>
      </c>
      <c r="C9211" s="313"/>
      <c r="D9211" s="313"/>
      <c r="E9211" s="313"/>
      <c r="F9211" s="320"/>
      <c r="G9211" s="313"/>
      <c r="H9211" s="313"/>
      <c r="I9211" s="313"/>
      <c r="J9211" s="313"/>
      <c r="K9211" s="19"/>
      <c r="L9211" s="319"/>
      <c r="M9211" s="319"/>
      <c r="N9211" s="6"/>
      <c r="O9211" s="3">
        <v>45.0</v>
      </c>
      <c r="P9211" s="3"/>
      <c r="Q9211" s="4">
        <v>150.0</v>
      </c>
      <c r="R9211" s="4" t="s">
        <v>8969</v>
      </c>
      <c r="S9211" s="8">
        <v>0.0</v>
      </c>
      <c r="V9211" s="173"/>
    </row>
    <row r="9212" ht="15.0" customHeight="1">
      <c r="A9212" s="318">
        <v>1.0</v>
      </c>
      <c r="B9212" s="313" t="s">
        <v>9120</v>
      </c>
      <c r="C9212" s="313"/>
      <c r="D9212" s="313"/>
      <c r="E9212" s="313"/>
      <c r="F9212" s="313"/>
      <c r="G9212" s="313"/>
      <c r="H9212" s="313"/>
      <c r="I9212" s="313"/>
      <c r="J9212" s="313"/>
      <c r="K9212" s="19" t="s">
        <v>9075</v>
      </c>
      <c r="L9212" s="319"/>
      <c r="M9212" s="319"/>
      <c r="N9212" s="321" t="s">
        <v>9115</v>
      </c>
      <c r="O9212" s="3">
        <v>45.0</v>
      </c>
      <c r="P9212" s="3">
        <v>24.0</v>
      </c>
      <c r="Q9212" s="4"/>
      <c r="R9212" s="4" t="s">
        <v>8969</v>
      </c>
      <c r="S9212" s="8">
        <v>1.0</v>
      </c>
      <c r="U9212" s="8" t="s">
        <v>8821</v>
      </c>
      <c r="V9212" s="173"/>
    </row>
    <row r="9213" ht="15.0" customHeight="1">
      <c r="A9213" s="318"/>
      <c r="B9213" s="313" t="s">
        <v>8659</v>
      </c>
      <c r="C9213" s="313"/>
      <c r="D9213" s="313"/>
      <c r="E9213" s="313"/>
      <c r="F9213" s="320"/>
      <c r="G9213" s="313"/>
      <c r="H9213" s="313"/>
      <c r="I9213" s="313"/>
      <c r="J9213" s="313"/>
      <c r="K9213" s="19"/>
      <c r="L9213" s="319"/>
      <c r="M9213" s="319"/>
      <c r="N9213" s="6"/>
      <c r="O9213" s="3">
        <v>46.0</v>
      </c>
      <c r="P9213" s="3"/>
      <c r="Q9213" s="4">
        <v>190.0</v>
      </c>
      <c r="R9213" s="4" t="s">
        <v>9121</v>
      </c>
      <c r="S9213" s="8">
        <v>0.0</v>
      </c>
      <c r="V9213" s="173"/>
    </row>
    <row r="9214" ht="15.0" customHeight="1">
      <c r="A9214" s="318">
        <v>1.0</v>
      </c>
      <c r="B9214" s="313" t="s">
        <v>9122</v>
      </c>
      <c r="C9214" s="313"/>
      <c r="D9214" s="313"/>
      <c r="E9214" s="313"/>
      <c r="F9214" s="313"/>
      <c r="G9214" s="313"/>
      <c r="H9214" s="313"/>
      <c r="I9214" s="313"/>
      <c r="J9214" s="313"/>
      <c r="K9214" s="19" t="s">
        <v>9123</v>
      </c>
      <c r="L9214" s="319"/>
      <c r="M9214" s="319"/>
      <c r="N9214" s="6"/>
      <c r="O9214" s="3">
        <v>46.0</v>
      </c>
      <c r="P9214" s="3">
        <v>168.0</v>
      </c>
      <c r="Q9214" s="4"/>
      <c r="R9214" s="4" t="s">
        <v>9121</v>
      </c>
      <c r="S9214" s="8">
        <v>1.0</v>
      </c>
      <c r="U9214" s="8" t="s">
        <v>8659</v>
      </c>
      <c r="V9214" s="173"/>
    </row>
    <row r="9215" ht="15.0" customHeight="1">
      <c r="A9215" s="318"/>
      <c r="B9215" s="313" t="s">
        <v>9124</v>
      </c>
      <c r="C9215" s="313"/>
      <c r="D9215" s="313"/>
      <c r="E9215" s="313"/>
      <c r="F9215" s="320"/>
      <c r="G9215" s="313"/>
      <c r="H9215" s="313"/>
      <c r="I9215" s="313"/>
      <c r="J9215" s="313"/>
      <c r="K9215" s="19"/>
      <c r="L9215" s="319"/>
      <c r="M9215" s="319"/>
      <c r="N9215" s="6"/>
      <c r="O9215" s="328">
        <v>67.0</v>
      </c>
      <c r="P9215" s="3"/>
      <c r="Q9215" s="329">
        <v>660.0</v>
      </c>
      <c r="R9215" s="4" t="s">
        <v>9121</v>
      </c>
      <c r="S9215" s="8">
        <v>0.0</v>
      </c>
      <c r="V9215" s="173"/>
    </row>
    <row r="9216" ht="15.0" customHeight="1">
      <c r="A9216" s="318">
        <v>1.0</v>
      </c>
      <c r="B9216" s="313" t="s">
        <v>9036</v>
      </c>
      <c r="C9216" s="313"/>
      <c r="D9216" s="313"/>
      <c r="E9216" s="313"/>
      <c r="F9216" s="313"/>
      <c r="G9216" s="313"/>
      <c r="H9216" s="313"/>
      <c r="I9216" s="313"/>
      <c r="J9216" s="313"/>
      <c r="K9216" s="19" t="s">
        <v>9123</v>
      </c>
      <c r="L9216" s="319" t="s">
        <v>8842</v>
      </c>
      <c r="M9216" s="319" t="s">
        <v>9125</v>
      </c>
      <c r="N9216" s="6"/>
      <c r="O9216" s="328">
        <v>67.0</v>
      </c>
      <c r="P9216" s="3">
        <v>248.0</v>
      </c>
      <c r="Q9216" s="4"/>
      <c r="R9216" s="329" t="s">
        <v>9126</v>
      </c>
      <c r="S9216" s="8">
        <v>1.0</v>
      </c>
      <c r="U9216" s="8" t="s">
        <v>8821</v>
      </c>
      <c r="V9216" s="173"/>
    </row>
    <row r="9217" ht="15.0" customHeight="1">
      <c r="A9217" s="318"/>
      <c r="B9217" s="313" t="s">
        <v>9127</v>
      </c>
      <c r="C9217" s="313"/>
      <c r="D9217" s="313"/>
      <c r="E9217" s="313"/>
      <c r="F9217" s="320"/>
      <c r="G9217" s="313"/>
      <c r="H9217" s="313"/>
      <c r="I9217" s="313"/>
      <c r="J9217" s="313"/>
      <c r="K9217" s="19"/>
      <c r="L9217" s="319"/>
      <c r="M9217" s="319"/>
      <c r="N9217" s="6"/>
      <c r="O9217" s="330">
        <v>68.0</v>
      </c>
      <c r="P9217" s="3"/>
      <c r="Q9217" s="331">
        <v>670.0</v>
      </c>
      <c r="R9217" s="4" t="s">
        <v>9121</v>
      </c>
      <c r="S9217" s="8">
        <v>0.0</v>
      </c>
      <c r="V9217" s="173"/>
    </row>
    <row r="9218" ht="15.0" customHeight="1">
      <c r="A9218" s="318">
        <v>1.0</v>
      </c>
      <c r="B9218" s="313" t="s">
        <v>9038</v>
      </c>
      <c r="C9218" s="313"/>
      <c r="D9218" s="313"/>
      <c r="E9218" s="313"/>
      <c r="F9218" s="313"/>
      <c r="G9218" s="313"/>
      <c r="H9218" s="313"/>
      <c r="I9218" s="313"/>
      <c r="J9218" s="313"/>
      <c r="K9218" s="19" t="s">
        <v>9123</v>
      </c>
      <c r="L9218" s="319" t="s">
        <v>8842</v>
      </c>
      <c r="M9218" s="319" t="s">
        <v>9039</v>
      </c>
      <c r="N9218" s="321" t="s">
        <v>160</v>
      </c>
      <c r="O9218" s="330">
        <v>68.0</v>
      </c>
      <c r="P9218" s="3">
        <v>249.0</v>
      </c>
      <c r="Q9218" s="4"/>
      <c r="R9218" s="331" t="s">
        <v>9128</v>
      </c>
      <c r="S9218" s="8">
        <v>1.0</v>
      </c>
      <c r="U9218" s="8" t="s">
        <v>8926</v>
      </c>
      <c r="V9218" s="173"/>
    </row>
    <row r="9219" ht="15.0" customHeight="1">
      <c r="A9219" s="318"/>
      <c r="B9219" s="313" t="s">
        <v>8681</v>
      </c>
      <c r="C9219" s="313"/>
      <c r="D9219" s="313"/>
      <c r="E9219" s="313"/>
      <c r="F9219" s="320"/>
      <c r="G9219" s="313"/>
      <c r="H9219" s="313"/>
      <c r="I9219" s="313"/>
      <c r="J9219" s="313"/>
      <c r="K9219" s="19"/>
      <c r="L9219" s="319"/>
      <c r="M9219" s="319"/>
      <c r="N9219" s="6"/>
      <c r="O9219" s="3">
        <v>47.0</v>
      </c>
      <c r="P9219" s="3"/>
      <c r="Q9219" s="4">
        <v>50.0</v>
      </c>
      <c r="R9219" s="4" t="s">
        <v>9129</v>
      </c>
      <c r="S9219" s="8">
        <v>0.0</v>
      </c>
      <c r="V9219" s="173"/>
    </row>
    <row r="9220" ht="15.0" customHeight="1">
      <c r="A9220" s="318">
        <v>1.0</v>
      </c>
      <c r="B9220" s="313" t="s">
        <v>9130</v>
      </c>
      <c r="C9220" s="313"/>
      <c r="D9220" s="313"/>
      <c r="E9220" s="313"/>
      <c r="F9220" s="313"/>
      <c r="G9220" s="313"/>
      <c r="H9220" s="313"/>
      <c r="I9220" s="313"/>
      <c r="J9220" s="313"/>
      <c r="K9220" s="19" t="s">
        <v>9123</v>
      </c>
      <c r="L9220" s="319"/>
      <c r="M9220" s="319" t="s">
        <v>9131</v>
      </c>
      <c r="N9220" s="6"/>
      <c r="O9220" s="3">
        <v>47.0</v>
      </c>
      <c r="P9220" s="3">
        <v>131.0</v>
      </c>
      <c r="Q9220" s="4"/>
      <c r="R9220" s="4" t="s">
        <v>9129</v>
      </c>
      <c r="S9220" s="8">
        <v>1.0</v>
      </c>
      <c r="U9220" s="8" t="s">
        <v>8821</v>
      </c>
      <c r="V9220" s="173"/>
    </row>
    <row r="9221" ht="15.0" customHeight="1">
      <c r="A9221" s="318">
        <v>2.0</v>
      </c>
      <c r="B9221" s="313" t="s">
        <v>9132</v>
      </c>
      <c r="C9221" s="313"/>
      <c r="D9221" s="313"/>
      <c r="E9221" s="313"/>
      <c r="F9221" s="313"/>
      <c r="G9221" s="313"/>
      <c r="H9221" s="313"/>
      <c r="I9221" s="313"/>
      <c r="J9221" s="313"/>
      <c r="K9221" s="19" t="s">
        <v>9123</v>
      </c>
      <c r="L9221" s="319"/>
      <c r="M9221" s="319" t="s">
        <v>9133</v>
      </c>
      <c r="N9221" s="6"/>
      <c r="O9221" s="3">
        <v>47.0</v>
      </c>
      <c r="P9221" s="3">
        <v>132.0</v>
      </c>
      <c r="Q9221" s="4"/>
      <c r="R9221" s="4" t="s">
        <v>9129</v>
      </c>
      <c r="S9221" s="8">
        <v>2.0</v>
      </c>
      <c r="U9221" s="8" t="s">
        <v>8821</v>
      </c>
      <c r="V9221" s="173"/>
    </row>
    <row r="9222" ht="15.0" customHeight="1">
      <c r="A9222" s="318">
        <v>3.0</v>
      </c>
      <c r="B9222" s="313" t="s">
        <v>9134</v>
      </c>
      <c r="C9222" s="313"/>
      <c r="D9222" s="313"/>
      <c r="E9222" s="313"/>
      <c r="F9222" s="313"/>
      <c r="G9222" s="313"/>
      <c r="H9222" s="313"/>
      <c r="I9222" s="313"/>
      <c r="J9222" s="313"/>
      <c r="K9222" s="19" t="s">
        <v>9123</v>
      </c>
      <c r="L9222" s="319"/>
      <c r="M9222" s="319" t="s">
        <v>9135</v>
      </c>
      <c r="N9222" s="6"/>
      <c r="O9222" s="3">
        <v>47.0</v>
      </c>
      <c r="P9222" s="3">
        <v>133.0</v>
      </c>
      <c r="Q9222" s="4"/>
      <c r="R9222" s="4" t="s">
        <v>9129</v>
      </c>
      <c r="S9222" s="8">
        <v>3.0</v>
      </c>
      <c r="U9222" s="8" t="s">
        <v>8821</v>
      </c>
      <c r="V9222" s="173"/>
    </row>
    <row r="9223" ht="15.0" customHeight="1">
      <c r="A9223" s="318">
        <v>4.0</v>
      </c>
      <c r="B9223" s="313" t="s">
        <v>9136</v>
      </c>
      <c r="C9223" s="313"/>
      <c r="D9223" s="313"/>
      <c r="E9223" s="313"/>
      <c r="F9223" s="313"/>
      <c r="G9223" s="313"/>
      <c r="H9223" s="313"/>
      <c r="I9223" s="313"/>
      <c r="J9223" s="313"/>
      <c r="K9223" s="19" t="s">
        <v>9123</v>
      </c>
      <c r="L9223" s="319"/>
      <c r="M9223" s="319" t="s">
        <v>9135</v>
      </c>
      <c r="N9223" s="6"/>
      <c r="O9223" s="3">
        <v>47.0</v>
      </c>
      <c r="P9223" s="3">
        <v>134.0</v>
      </c>
      <c r="Q9223" s="4"/>
      <c r="R9223" s="4" t="s">
        <v>9129</v>
      </c>
      <c r="S9223" s="8">
        <v>4.0</v>
      </c>
      <c r="U9223" s="8" t="s">
        <v>8821</v>
      </c>
      <c r="V9223" s="173"/>
    </row>
    <row r="9224" ht="15.0" customHeight="1">
      <c r="A9224" s="318">
        <v>5.0</v>
      </c>
      <c r="B9224" s="313" t="s">
        <v>9137</v>
      </c>
      <c r="C9224" s="313"/>
      <c r="D9224" s="313"/>
      <c r="E9224" s="313"/>
      <c r="F9224" s="313"/>
      <c r="G9224" s="313"/>
      <c r="H9224" s="313"/>
      <c r="I9224" s="313"/>
      <c r="J9224" s="313"/>
      <c r="K9224" s="19" t="s">
        <v>9123</v>
      </c>
      <c r="L9224" s="319"/>
      <c r="M9224" s="319" t="s">
        <v>9138</v>
      </c>
      <c r="N9224" s="6"/>
      <c r="O9224" s="3">
        <v>47.0</v>
      </c>
      <c r="P9224" s="3">
        <v>135.0</v>
      </c>
      <c r="Q9224" s="4"/>
      <c r="R9224" s="4" t="s">
        <v>9129</v>
      </c>
      <c r="S9224" s="8">
        <v>5.0</v>
      </c>
      <c r="U9224" s="8" t="s">
        <v>8821</v>
      </c>
      <c r="V9224" s="173"/>
    </row>
    <row r="9225" ht="15.0" customHeight="1">
      <c r="A9225" s="318"/>
      <c r="B9225" s="313" t="s">
        <v>9139</v>
      </c>
      <c r="C9225" s="313"/>
      <c r="D9225" s="313"/>
      <c r="E9225" s="313"/>
      <c r="F9225" s="320"/>
      <c r="G9225" s="313"/>
      <c r="H9225" s="313"/>
      <c r="I9225" s="313"/>
      <c r="J9225" s="313"/>
      <c r="K9225" s="19"/>
      <c r="L9225" s="319"/>
      <c r="M9225" s="319"/>
      <c r="N9225" s="6"/>
      <c r="O9225" s="3">
        <v>48.0</v>
      </c>
      <c r="P9225" s="3"/>
      <c r="Q9225" s="4">
        <v>410.0</v>
      </c>
      <c r="R9225" s="4" t="s">
        <v>9016</v>
      </c>
      <c r="S9225" s="8">
        <v>0.0</v>
      </c>
      <c r="V9225" s="173"/>
    </row>
    <row r="9226" ht="15.0" customHeight="1">
      <c r="A9226" s="318">
        <v>1.0</v>
      </c>
      <c r="B9226" s="313" t="s">
        <v>9139</v>
      </c>
      <c r="C9226" s="313"/>
      <c r="D9226" s="313"/>
      <c r="E9226" s="313"/>
      <c r="F9226" s="313"/>
      <c r="G9226" s="313"/>
      <c r="H9226" s="313"/>
      <c r="I9226" s="313"/>
      <c r="J9226" s="313"/>
      <c r="K9226" s="19" t="s">
        <v>9123</v>
      </c>
      <c r="L9226" s="319"/>
      <c r="M9226" s="319" t="s">
        <v>9140</v>
      </c>
      <c r="N9226" s="6"/>
      <c r="O9226" s="3">
        <v>48.0</v>
      </c>
      <c r="P9226" s="3">
        <v>59.0</v>
      </c>
      <c r="Q9226" s="4"/>
      <c r="R9226" s="4" t="s">
        <v>9016</v>
      </c>
      <c r="S9226" s="8">
        <v>1.0</v>
      </c>
      <c r="U9226" s="8" t="s">
        <v>8863</v>
      </c>
      <c r="V9226" s="173"/>
    </row>
    <row r="9227" ht="15.0" customHeight="1">
      <c r="A9227" s="318"/>
      <c r="B9227" s="313" t="s">
        <v>9141</v>
      </c>
      <c r="C9227" s="313"/>
      <c r="D9227" s="313"/>
      <c r="E9227" s="313"/>
      <c r="F9227" s="320"/>
      <c r="G9227" s="313"/>
      <c r="H9227" s="313"/>
      <c r="I9227" s="313"/>
      <c r="J9227" s="313"/>
      <c r="K9227" s="19"/>
      <c r="L9227" s="319"/>
      <c r="M9227" s="319"/>
      <c r="N9227" s="6"/>
      <c r="O9227" s="3">
        <v>49.0</v>
      </c>
      <c r="P9227" s="3"/>
      <c r="Q9227" s="4">
        <v>160.0</v>
      </c>
      <c r="R9227" s="4" t="s">
        <v>9084</v>
      </c>
      <c r="S9227" s="8">
        <v>0.0</v>
      </c>
      <c r="V9227" s="173"/>
    </row>
    <row r="9228" ht="15.0" customHeight="1">
      <c r="A9228" s="324">
        <v>1.0</v>
      </c>
      <c r="B9228" s="313" t="s">
        <v>9142</v>
      </c>
      <c r="C9228" s="313"/>
      <c r="D9228" s="313"/>
      <c r="E9228" s="313"/>
      <c r="F9228" s="313"/>
      <c r="G9228" s="313"/>
      <c r="H9228" s="313"/>
      <c r="I9228" s="313"/>
      <c r="J9228" s="313"/>
      <c r="K9228" s="19" t="s">
        <v>9123</v>
      </c>
      <c r="L9228" s="319"/>
      <c r="M9228" s="319" t="s">
        <v>9143</v>
      </c>
      <c r="N9228" s="321" t="s">
        <v>9144</v>
      </c>
      <c r="O9228" s="3">
        <v>49.0</v>
      </c>
      <c r="P9228" s="3">
        <v>153.0</v>
      </c>
      <c r="Q9228" s="4"/>
      <c r="R9228" s="4" t="s">
        <v>9084</v>
      </c>
      <c r="S9228" s="8">
        <v>1.0</v>
      </c>
      <c r="U9228" s="8" t="s">
        <v>8821</v>
      </c>
      <c r="V9228" s="173"/>
    </row>
    <row r="9229" ht="15.0" customHeight="1">
      <c r="A9229" s="324">
        <v>2.0</v>
      </c>
      <c r="B9229" s="313" t="s">
        <v>9145</v>
      </c>
      <c r="C9229" s="313"/>
      <c r="D9229" s="313"/>
      <c r="E9229" s="313"/>
      <c r="F9229" s="313"/>
      <c r="G9229" s="313"/>
      <c r="H9229" s="313"/>
      <c r="I9229" s="313"/>
      <c r="J9229" s="313"/>
      <c r="K9229" s="19" t="s">
        <v>9123</v>
      </c>
      <c r="L9229" s="319"/>
      <c r="M9229" s="319" t="s">
        <v>9146</v>
      </c>
      <c r="N9229" s="321" t="s">
        <v>9147</v>
      </c>
      <c r="O9229" s="3">
        <v>49.0</v>
      </c>
      <c r="P9229" s="3">
        <v>169.0</v>
      </c>
      <c r="Q9229" s="4"/>
      <c r="R9229" s="4" t="s">
        <v>9084</v>
      </c>
      <c r="S9229" s="8">
        <v>2.0</v>
      </c>
      <c r="U9229" s="8" t="s">
        <v>8821</v>
      </c>
      <c r="V9229" s="173"/>
    </row>
    <row r="9230" ht="15.0" customHeight="1">
      <c r="A9230" s="324">
        <v>3.0</v>
      </c>
      <c r="B9230" s="313" t="s">
        <v>9148</v>
      </c>
      <c r="C9230" s="313"/>
      <c r="D9230" s="313"/>
      <c r="E9230" s="313"/>
      <c r="F9230" s="313"/>
      <c r="G9230" s="313"/>
      <c r="H9230" s="313"/>
      <c r="I9230" s="313"/>
      <c r="J9230" s="313"/>
      <c r="K9230" s="19" t="s">
        <v>9123</v>
      </c>
      <c r="L9230" s="319"/>
      <c r="M9230" s="319" t="s">
        <v>9149</v>
      </c>
      <c r="N9230" s="321" t="s">
        <v>9150</v>
      </c>
      <c r="O9230" s="3">
        <v>49.0</v>
      </c>
      <c r="P9230" s="3">
        <v>170.0</v>
      </c>
      <c r="Q9230" s="4"/>
      <c r="R9230" s="4" t="s">
        <v>9084</v>
      </c>
      <c r="S9230" s="8">
        <v>3.0</v>
      </c>
      <c r="U9230" s="8" t="s">
        <v>8821</v>
      </c>
      <c r="V9230" s="173"/>
    </row>
    <row r="9231" ht="15.0" customHeight="1">
      <c r="A9231" s="324">
        <v>4.0</v>
      </c>
      <c r="B9231" s="313" t="s">
        <v>9151</v>
      </c>
      <c r="C9231" s="313"/>
      <c r="D9231" s="313"/>
      <c r="E9231" s="313"/>
      <c r="F9231" s="313"/>
      <c r="G9231" s="313"/>
      <c r="H9231" s="313"/>
      <c r="I9231" s="313"/>
      <c r="J9231" s="313"/>
      <c r="K9231" s="19" t="s">
        <v>9123</v>
      </c>
      <c r="L9231" s="319"/>
      <c r="M9231" s="319" t="s">
        <v>9152</v>
      </c>
      <c r="N9231" s="321" t="s">
        <v>9153</v>
      </c>
      <c r="O9231" s="3">
        <v>49.0</v>
      </c>
      <c r="P9231" s="3">
        <v>171.0</v>
      </c>
      <c r="Q9231" s="4"/>
      <c r="R9231" s="4" t="s">
        <v>9084</v>
      </c>
      <c r="S9231" s="8">
        <v>4.0</v>
      </c>
      <c r="U9231" s="8" t="s">
        <v>8821</v>
      </c>
      <c r="V9231" s="173"/>
    </row>
    <row r="9232" ht="15.0" customHeight="1">
      <c r="A9232" s="324">
        <v>5.0</v>
      </c>
      <c r="B9232" s="313" t="s">
        <v>9154</v>
      </c>
      <c r="C9232" s="313"/>
      <c r="D9232" s="313"/>
      <c r="E9232" s="313"/>
      <c r="F9232" s="313"/>
      <c r="G9232" s="313"/>
      <c r="H9232" s="313"/>
      <c r="I9232" s="313"/>
      <c r="J9232" s="313"/>
      <c r="K9232" s="19" t="s">
        <v>9123</v>
      </c>
      <c r="L9232" s="319"/>
      <c r="M9232" s="319" t="s">
        <v>9155</v>
      </c>
      <c r="N9232" s="321" t="s">
        <v>9156</v>
      </c>
      <c r="O9232" s="3">
        <v>49.0</v>
      </c>
      <c r="P9232" s="3">
        <v>172.0</v>
      </c>
      <c r="Q9232" s="4"/>
      <c r="R9232" s="4" t="s">
        <v>9084</v>
      </c>
      <c r="S9232" s="8">
        <v>5.0</v>
      </c>
      <c r="U9232" s="8" t="s">
        <v>8821</v>
      </c>
      <c r="V9232" s="173"/>
    </row>
    <row r="9233" ht="15.0" customHeight="1">
      <c r="A9233" s="324">
        <v>6.0</v>
      </c>
      <c r="B9233" s="313" t="s">
        <v>9157</v>
      </c>
      <c r="C9233" s="313"/>
      <c r="D9233" s="313"/>
      <c r="E9233" s="313"/>
      <c r="F9233" s="313"/>
      <c r="G9233" s="313"/>
      <c r="H9233" s="313"/>
      <c r="I9233" s="313"/>
      <c r="J9233" s="313"/>
      <c r="K9233" s="19" t="s">
        <v>9123</v>
      </c>
      <c r="L9233" s="319"/>
      <c r="M9233" s="319" t="s">
        <v>9152</v>
      </c>
      <c r="N9233" s="321" t="s">
        <v>9153</v>
      </c>
      <c r="O9233" s="3">
        <v>49.0</v>
      </c>
      <c r="P9233" s="3">
        <v>173.0</v>
      </c>
      <c r="Q9233" s="4"/>
      <c r="R9233" s="4" t="s">
        <v>9084</v>
      </c>
      <c r="S9233" s="8">
        <v>6.0</v>
      </c>
      <c r="U9233" s="8" t="s">
        <v>8821</v>
      </c>
      <c r="V9233" s="173"/>
    </row>
    <row r="9234" ht="15.0" customHeight="1">
      <c r="A9234" s="324">
        <v>7.0</v>
      </c>
      <c r="B9234" s="313" t="s">
        <v>9158</v>
      </c>
      <c r="C9234" s="313"/>
      <c r="D9234" s="313"/>
      <c r="E9234" s="313"/>
      <c r="F9234" s="313"/>
      <c r="G9234" s="313"/>
      <c r="H9234" s="313"/>
      <c r="I9234" s="313"/>
      <c r="J9234" s="313"/>
      <c r="K9234" s="19" t="s">
        <v>9123</v>
      </c>
      <c r="L9234" s="319"/>
      <c r="M9234" s="319" t="s">
        <v>9159</v>
      </c>
      <c r="N9234" s="321" t="s">
        <v>9160</v>
      </c>
      <c r="O9234" s="3">
        <v>49.0</v>
      </c>
      <c r="P9234" s="3">
        <v>174.0</v>
      </c>
      <c r="Q9234" s="4"/>
      <c r="R9234" s="4" t="s">
        <v>9084</v>
      </c>
      <c r="S9234" s="8">
        <v>7.0</v>
      </c>
      <c r="U9234" s="8" t="s">
        <v>8821</v>
      </c>
      <c r="V9234" s="173"/>
    </row>
    <row r="9235" ht="15.0" customHeight="1">
      <c r="A9235" s="324">
        <v>8.0</v>
      </c>
      <c r="B9235" s="313" t="s">
        <v>9161</v>
      </c>
      <c r="C9235" s="313"/>
      <c r="D9235" s="313"/>
      <c r="E9235" s="313"/>
      <c r="F9235" s="313"/>
      <c r="G9235" s="313"/>
      <c r="H9235" s="313"/>
      <c r="I9235" s="313"/>
      <c r="J9235" s="313"/>
      <c r="K9235" s="19" t="s">
        <v>9123</v>
      </c>
      <c r="L9235" s="319"/>
      <c r="M9235" s="319" t="s">
        <v>9162</v>
      </c>
      <c r="N9235" s="321" t="s">
        <v>9163</v>
      </c>
      <c r="O9235" s="3">
        <v>49.0</v>
      </c>
      <c r="P9235" s="3">
        <v>175.0</v>
      </c>
      <c r="Q9235" s="4"/>
      <c r="R9235" s="4" t="s">
        <v>9084</v>
      </c>
      <c r="S9235" s="8">
        <v>8.0</v>
      </c>
      <c r="U9235" s="8" t="s">
        <v>8821</v>
      </c>
      <c r="V9235" s="173"/>
    </row>
    <row r="9236" ht="15.0" customHeight="1">
      <c r="A9236" s="324">
        <v>9.0</v>
      </c>
      <c r="B9236" s="313" t="s">
        <v>9164</v>
      </c>
      <c r="C9236" s="313"/>
      <c r="D9236" s="313"/>
      <c r="E9236" s="313"/>
      <c r="F9236" s="313"/>
      <c r="G9236" s="313"/>
      <c r="H9236" s="313"/>
      <c r="I9236" s="313"/>
      <c r="J9236" s="313"/>
      <c r="K9236" s="19" t="s">
        <v>9123</v>
      </c>
      <c r="L9236" s="319"/>
      <c r="M9236" s="319" t="s">
        <v>9165</v>
      </c>
      <c r="N9236" s="321" t="s">
        <v>9166</v>
      </c>
      <c r="O9236" s="3">
        <v>49.0</v>
      </c>
      <c r="P9236" s="3">
        <v>176.0</v>
      </c>
      <c r="Q9236" s="4"/>
      <c r="R9236" s="4" t="s">
        <v>9084</v>
      </c>
      <c r="S9236" s="8">
        <v>9.0</v>
      </c>
      <c r="U9236" s="8" t="s">
        <v>8821</v>
      </c>
      <c r="V9236" s="173"/>
    </row>
    <row r="9237" ht="15.0" customHeight="1">
      <c r="A9237" s="324">
        <v>10.0</v>
      </c>
      <c r="B9237" s="313" t="s">
        <v>9167</v>
      </c>
      <c r="C9237" s="313"/>
      <c r="D9237" s="313"/>
      <c r="E9237" s="313"/>
      <c r="F9237" s="313"/>
      <c r="G9237" s="313"/>
      <c r="H9237" s="313"/>
      <c r="I9237" s="313"/>
      <c r="J9237" s="313"/>
      <c r="K9237" s="19" t="s">
        <v>9123</v>
      </c>
      <c r="L9237" s="319"/>
      <c r="M9237" s="319" t="s">
        <v>9165</v>
      </c>
      <c r="N9237" s="321" t="s">
        <v>9166</v>
      </c>
      <c r="O9237" s="3">
        <v>49.0</v>
      </c>
      <c r="P9237" s="3">
        <v>177.0</v>
      </c>
      <c r="Q9237" s="4"/>
      <c r="R9237" s="4" t="s">
        <v>9084</v>
      </c>
      <c r="S9237" s="8">
        <v>10.0</v>
      </c>
      <c r="U9237" s="8" t="s">
        <v>8821</v>
      </c>
      <c r="V9237" s="173"/>
    </row>
    <row r="9238" ht="15.0" customHeight="1">
      <c r="A9238" s="318">
        <v>11.0</v>
      </c>
      <c r="B9238" s="313" t="s">
        <v>9168</v>
      </c>
      <c r="C9238" s="313"/>
      <c r="D9238" s="313"/>
      <c r="E9238" s="313"/>
      <c r="F9238" s="313"/>
      <c r="G9238" s="313"/>
      <c r="H9238" s="313"/>
      <c r="I9238" s="313"/>
      <c r="J9238" s="313"/>
      <c r="K9238" s="19" t="s">
        <v>9123</v>
      </c>
      <c r="L9238" s="319"/>
      <c r="M9238" s="319"/>
      <c r="N9238" s="6"/>
      <c r="O9238" s="3">
        <v>49.0</v>
      </c>
      <c r="P9238" s="3">
        <v>165.0</v>
      </c>
      <c r="Q9238" s="4"/>
      <c r="R9238" s="4" t="s">
        <v>9084</v>
      </c>
      <c r="S9238" s="8">
        <v>11.0</v>
      </c>
      <c r="U9238" s="8" t="s">
        <v>8821</v>
      </c>
      <c r="V9238" s="173"/>
    </row>
    <row r="9239" ht="15.0" customHeight="1">
      <c r="A9239" s="318"/>
      <c r="B9239" s="313" t="s">
        <v>9169</v>
      </c>
      <c r="C9239" s="313"/>
      <c r="D9239" s="313"/>
      <c r="E9239" s="313"/>
      <c r="F9239" s="320"/>
      <c r="G9239" s="313"/>
      <c r="H9239" s="313"/>
      <c r="I9239" s="313"/>
      <c r="J9239" s="313"/>
      <c r="K9239" s="19"/>
      <c r="L9239" s="319"/>
      <c r="M9239" s="319"/>
      <c r="N9239" s="6"/>
      <c r="O9239" s="3">
        <v>77.0</v>
      </c>
      <c r="P9239" s="3"/>
      <c r="Q9239" s="4">
        <v>740.0</v>
      </c>
      <c r="R9239" s="4" t="s">
        <v>9170</v>
      </c>
      <c r="S9239" s="8">
        <v>0.0</v>
      </c>
      <c r="V9239" s="173"/>
    </row>
    <row r="9240" ht="15.0" customHeight="1">
      <c r="A9240" s="318">
        <v>1.0</v>
      </c>
      <c r="B9240" s="313" t="s">
        <v>9171</v>
      </c>
      <c r="C9240" s="313"/>
      <c r="D9240" s="313"/>
      <c r="E9240" s="313"/>
      <c r="F9240" s="313"/>
      <c r="G9240" s="313"/>
      <c r="H9240" s="313"/>
      <c r="I9240" s="313"/>
      <c r="J9240" s="313"/>
      <c r="K9240" s="19" t="s">
        <v>9123</v>
      </c>
      <c r="L9240" s="319" t="s">
        <v>8842</v>
      </c>
      <c r="M9240" s="319"/>
      <c r="N9240" s="6"/>
      <c r="O9240" s="3">
        <v>77.0</v>
      </c>
      <c r="P9240" s="3">
        <v>287.0</v>
      </c>
      <c r="Q9240" s="4"/>
      <c r="R9240" s="4" t="s">
        <v>9170</v>
      </c>
      <c r="S9240" s="8">
        <v>1.0</v>
      </c>
      <c r="U9240" s="8" t="s">
        <v>8816</v>
      </c>
      <c r="V9240" s="173"/>
    </row>
    <row r="9241" ht="15.0" customHeight="1">
      <c r="A9241" s="318">
        <v>2.0</v>
      </c>
      <c r="B9241" s="313" t="s">
        <v>9172</v>
      </c>
      <c r="C9241" s="313"/>
      <c r="D9241" s="313"/>
      <c r="E9241" s="313"/>
      <c r="F9241" s="313"/>
      <c r="G9241" s="313"/>
      <c r="H9241" s="313"/>
      <c r="I9241" s="313"/>
      <c r="J9241" s="313"/>
      <c r="K9241" s="19" t="s">
        <v>9123</v>
      </c>
      <c r="L9241" s="319" t="s">
        <v>8842</v>
      </c>
      <c r="M9241" s="319"/>
      <c r="N9241" s="6"/>
      <c r="O9241" s="3">
        <v>77.0</v>
      </c>
      <c r="P9241" s="3">
        <v>288.0</v>
      </c>
      <c r="Q9241" s="4"/>
      <c r="R9241" s="4" t="s">
        <v>9170</v>
      </c>
      <c r="S9241" s="8">
        <v>2.0</v>
      </c>
      <c r="U9241" s="8" t="s">
        <v>8816</v>
      </c>
      <c r="V9241" s="173"/>
    </row>
    <row r="9242" ht="15.0" customHeight="1">
      <c r="A9242" s="318"/>
      <c r="B9242" s="313" t="s">
        <v>9173</v>
      </c>
      <c r="C9242" s="313"/>
      <c r="D9242" s="313"/>
      <c r="E9242" s="313"/>
      <c r="F9242" s="320"/>
      <c r="G9242" s="313"/>
      <c r="H9242" s="313"/>
      <c r="I9242" s="313"/>
      <c r="J9242" s="313"/>
      <c r="K9242" s="19"/>
      <c r="L9242" s="319"/>
      <c r="M9242" s="319"/>
      <c r="N9242" s="6"/>
      <c r="O9242" s="3">
        <v>50.0</v>
      </c>
      <c r="P9242" s="3"/>
      <c r="Q9242" s="4">
        <v>390.0</v>
      </c>
      <c r="R9242" s="4" t="s">
        <v>9016</v>
      </c>
      <c r="S9242" s="8">
        <v>0.0</v>
      </c>
      <c r="V9242" s="173"/>
    </row>
    <row r="9243" ht="15.0" customHeight="1">
      <c r="A9243" s="318">
        <v>1.0</v>
      </c>
      <c r="B9243" s="313" t="s">
        <v>9174</v>
      </c>
      <c r="C9243" s="313"/>
      <c r="D9243" s="313"/>
      <c r="E9243" s="313"/>
      <c r="F9243" s="313"/>
      <c r="G9243" s="313"/>
      <c r="H9243" s="313"/>
      <c r="I9243" s="313"/>
      <c r="J9243" s="313"/>
      <c r="K9243" s="19" t="s">
        <v>9123</v>
      </c>
      <c r="L9243" s="319"/>
      <c r="M9243" s="319"/>
      <c r="N9243" s="6"/>
      <c r="O9243" s="3">
        <v>50.0</v>
      </c>
      <c r="P9243" s="3">
        <v>57.0</v>
      </c>
      <c r="Q9243" s="4"/>
      <c r="R9243" s="4" t="s">
        <v>9016</v>
      </c>
      <c r="S9243" s="8">
        <v>1.0</v>
      </c>
      <c r="U9243" s="8" t="s">
        <v>8863</v>
      </c>
      <c r="V9243" s="173"/>
    </row>
    <row r="9244" ht="15.0" customHeight="1">
      <c r="A9244" s="318"/>
      <c r="B9244" s="313" t="s">
        <v>2208</v>
      </c>
      <c r="C9244" s="313"/>
      <c r="D9244" s="313"/>
      <c r="E9244" s="313"/>
      <c r="F9244" s="320"/>
      <c r="G9244" s="313"/>
      <c r="H9244" s="313"/>
      <c r="I9244" s="313"/>
      <c r="J9244" s="313"/>
      <c r="K9244" s="19"/>
      <c r="L9244" s="319"/>
      <c r="M9244" s="319"/>
      <c r="N9244" s="6"/>
      <c r="O9244" s="3">
        <v>51.0</v>
      </c>
      <c r="P9244" s="3"/>
      <c r="Q9244" s="4">
        <v>10.0</v>
      </c>
      <c r="R9244" s="4" t="s">
        <v>9175</v>
      </c>
      <c r="S9244" s="8">
        <v>0.0</v>
      </c>
      <c r="V9244" s="173"/>
    </row>
    <row r="9245" ht="15.0" customHeight="1">
      <c r="A9245" s="324">
        <v>1.0</v>
      </c>
      <c r="B9245" s="313" t="s">
        <v>9040</v>
      </c>
      <c r="C9245" s="313"/>
      <c r="D9245" s="313"/>
      <c r="E9245" s="313"/>
      <c r="F9245" s="313"/>
      <c r="G9245" s="313"/>
      <c r="H9245" s="313"/>
      <c r="I9245" s="313"/>
      <c r="J9245" s="313"/>
      <c r="K9245" s="322" t="s">
        <v>246</v>
      </c>
      <c r="L9245" s="319" t="s">
        <v>8842</v>
      </c>
      <c r="M9245" s="319" t="s">
        <v>8986</v>
      </c>
      <c r="N9245" s="321" t="s">
        <v>199</v>
      </c>
      <c r="O9245" s="3">
        <v>51.0</v>
      </c>
      <c r="P9245" s="3">
        <v>89.0</v>
      </c>
      <c r="Q9245" s="4"/>
      <c r="R9245" s="4" t="s">
        <v>9175</v>
      </c>
      <c r="S9245" s="8">
        <v>1.0</v>
      </c>
      <c r="U9245" s="8" t="s">
        <v>8821</v>
      </c>
      <c r="V9245" s="173"/>
    </row>
    <row r="9246" ht="15.0" customHeight="1">
      <c r="A9246" s="318">
        <v>2.0</v>
      </c>
      <c r="B9246" s="313" t="s">
        <v>9176</v>
      </c>
      <c r="C9246" s="313"/>
      <c r="D9246" s="313"/>
      <c r="E9246" s="313"/>
      <c r="F9246" s="313"/>
      <c r="G9246" s="313"/>
      <c r="H9246" s="313"/>
      <c r="I9246" s="313"/>
      <c r="J9246" s="313"/>
      <c r="K9246" s="322" t="s">
        <v>246</v>
      </c>
      <c r="L9246" s="319"/>
      <c r="M9246" s="319" t="s">
        <v>8986</v>
      </c>
      <c r="N9246" s="321" t="s">
        <v>9177</v>
      </c>
      <c r="O9246" s="3">
        <v>51.0</v>
      </c>
      <c r="P9246" s="3">
        <v>90.0</v>
      </c>
      <c r="Q9246" s="4"/>
      <c r="R9246" s="4" t="s">
        <v>9175</v>
      </c>
      <c r="S9246" s="8">
        <v>2.0</v>
      </c>
      <c r="U9246" s="8" t="s">
        <v>8821</v>
      </c>
      <c r="V9246" s="173"/>
    </row>
    <row r="9247" ht="15.0" customHeight="1">
      <c r="A9247" s="324">
        <v>3.0</v>
      </c>
      <c r="B9247" s="313" t="s">
        <v>9178</v>
      </c>
      <c r="C9247" s="313"/>
      <c r="D9247" s="313"/>
      <c r="E9247" s="313"/>
      <c r="F9247" s="313"/>
      <c r="G9247" s="313"/>
      <c r="H9247" s="313"/>
      <c r="I9247" s="313"/>
      <c r="J9247" s="313"/>
      <c r="K9247" s="322" t="s">
        <v>246</v>
      </c>
      <c r="L9247" s="319"/>
      <c r="M9247" s="319" t="s">
        <v>8986</v>
      </c>
      <c r="N9247" s="321" t="s">
        <v>9047</v>
      </c>
      <c r="O9247" s="3">
        <v>51.0</v>
      </c>
      <c r="P9247" s="3">
        <v>91.0</v>
      </c>
      <c r="Q9247" s="4"/>
      <c r="R9247" s="4" t="s">
        <v>9175</v>
      </c>
      <c r="S9247" s="8">
        <v>3.0</v>
      </c>
      <c r="U9247" s="8" t="s">
        <v>8821</v>
      </c>
      <c r="V9247" s="173"/>
    </row>
    <row r="9248" ht="15.0" customHeight="1">
      <c r="A9248" s="318">
        <v>4.0</v>
      </c>
      <c r="B9248" s="313" t="s">
        <v>9179</v>
      </c>
      <c r="C9248" s="313"/>
      <c r="D9248" s="313"/>
      <c r="E9248" s="313"/>
      <c r="F9248" s="313"/>
      <c r="G9248" s="313"/>
      <c r="H9248" s="313"/>
      <c r="I9248" s="313"/>
      <c r="J9248" s="313"/>
      <c r="K9248" s="322" t="s">
        <v>246</v>
      </c>
      <c r="L9248" s="319"/>
      <c r="M9248" s="319" t="s">
        <v>8986</v>
      </c>
      <c r="N9248" s="321" t="s">
        <v>177</v>
      </c>
      <c r="O9248" s="3">
        <v>51.0</v>
      </c>
      <c r="P9248" s="3">
        <v>92.0</v>
      </c>
      <c r="Q9248" s="4"/>
      <c r="R9248" s="4" t="s">
        <v>9175</v>
      </c>
      <c r="S9248" s="8">
        <v>4.0</v>
      </c>
      <c r="U9248" s="8" t="s">
        <v>8821</v>
      </c>
      <c r="V9248" s="173"/>
    </row>
    <row r="9249" ht="15.0" customHeight="1">
      <c r="A9249" s="318">
        <v>5.0</v>
      </c>
      <c r="B9249" s="313" t="s">
        <v>9041</v>
      </c>
      <c r="C9249" s="313"/>
      <c r="D9249" s="313"/>
      <c r="E9249" s="313"/>
      <c r="F9249" s="313"/>
      <c r="G9249" s="313"/>
      <c r="H9249" s="313"/>
      <c r="I9249" s="313"/>
      <c r="J9249" s="313"/>
      <c r="K9249" s="322" t="s">
        <v>246</v>
      </c>
      <c r="L9249" s="319" t="s">
        <v>8842</v>
      </c>
      <c r="M9249" s="319" t="s">
        <v>8986</v>
      </c>
      <c r="N9249" s="6"/>
      <c r="O9249" s="3">
        <v>51.0</v>
      </c>
      <c r="P9249" s="3">
        <v>37.0</v>
      </c>
      <c r="Q9249" s="4"/>
      <c r="R9249" s="4" t="s">
        <v>9175</v>
      </c>
      <c r="S9249" s="8">
        <v>5.0</v>
      </c>
      <c r="U9249" s="8" t="s">
        <v>8821</v>
      </c>
      <c r="V9249" s="173"/>
    </row>
    <row r="9250" ht="15.0" customHeight="1">
      <c r="A9250" s="324">
        <v>6.0</v>
      </c>
      <c r="B9250" s="313" t="s">
        <v>9180</v>
      </c>
      <c r="C9250" s="313"/>
      <c r="D9250" s="313"/>
      <c r="E9250" s="313"/>
      <c r="F9250" s="313"/>
      <c r="G9250" s="313"/>
      <c r="H9250" s="313"/>
      <c r="I9250" s="313"/>
      <c r="J9250" s="313"/>
      <c r="K9250" s="322" t="s">
        <v>246</v>
      </c>
      <c r="L9250" s="319"/>
      <c r="M9250" s="319" t="s">
        <v>8986</v>
      </c>
      <c r="N9250" s="321" t="s">
        <v>9181</v>
      </c>
      <c r="O9250" s="3">
        <v>51.0</v>
      </c>
      <c r="P9250" s="3">
        <v>93.0</v>
      </c>
      <c r="Q9250" s="4"/>
      <c r="R9250" s="4" t="s">
        <v>9175</v>
      </c>
      <c r="S9250" s="8">
        <v>6.0</v>
      </c>
      <c r="U9250" s="8" t="s">
        <v>8821</v>
      </c>
      <c r="V9250" s="173"/>
    </row>
    <row r="9251" ht="15.0" customHeight="1">
      <c r="A9251" s="318">
        <v>7.0</v>
      </c>
      <c r="B9251" s="313" t="s">
        <v>9042</v>
      </c>
      <c r="C9251" s="313"/>
      <c r="D9251" s="313"/>
      <c r="E9251" s="313"/>
      <c r="F9251" s="313"/>
      <c r="G9251" s="313"/>
      <c r="H9251" s="313"/>
      <c r="I9251" s="313"/>
      <c r="J9251" s="313"/>
      <c r="K9251" s="322" t="s">
        <v>246</v>
      </c>
      <c r="L9251" s="319" t="s">
        <v>8842</v>
      </c>
      <c r="M9251" s="319" t="s">
        <v>8986</v>
      </c>
      <c r="N9251" s="6"/>
      <c r="O9251" s="3">
        <v>51.0</v>
      </c>
      <c r="P9251" s="3">
        <v>252.0</v>
      </c>
      <c r="Q9251" s="4"/>
      <c r="R9251" s="4" t="s">
        <v>9175</v>
      </c>
      <c r="S9251" s="8">
        <v>7.0</v>
      </c>
      <c r="U9251" s="8" t="s">
        <v>8821</v>
      </c>
      <c r="V9251" s="173"/>
    </row>
    <row r="9252" ht="15.0" customHeight="1">
      <c r="A9252" s="318">
        <v>8.0</v>
      </c>
      <c r="B9252" s="313" t="s">
        <v>9182</v>
      </c>
      <c r="C9252" s="313"/>
      <c r="D9252" s="313"/>
      <c r="E9252" s="313"/>
      <c r="F9252" s="313"/>
      <c r="G9252" s="313"/>
      <c r="H9252" s="313"/>
      <c r="I9252" s="313"/>
      <c r="J9252" s="313"/>
      <c r="K9252" s="322" t="s">
        <v>246</v>
      </c>
      <c r="L9252" s="319"/>
      <c r="M9252" s="319" t="s">
        <v>8986</v>
      </c>
      <c r="N9252" s="6"/>
      <c r="O9252" s="3">
        <v>51.0</v>
      </c>
      <c r="P9252" s="3">
        <v>94.0</v>
      </c>
      <c r="Q9252" s="4"/>
      <c r="R9252" s="4" t="s">
        <v>9175</v>
      </c>
      <c r="S9252" s="8">
        <v>8.0</v>
      </c>
      <c r="U9252" s="8" t="s">
        <v>8821</v>
      </c>
      <c r="V9252" s="173"/>
    </row>
    <row r="9253" ht="15.0" customHeight="1">
      <c r="A9253" s="318">
        <v>9.0</v>
      </c>
      <c r="B9253" s="313" t="s">
        <v>9183</v>
      </c>
      <c r="C9253" s="313"/>
      <c r="D9253" s="313"/>
      <c r="E9253" s="313"/>
      <c r="F9253" s="313"/>
      <c r="G9253" s="313"/>
      <c r="H9253" s="313"/>
      <c r="I9253" s="313"/>
      <c r="J9253" s="313"/>
      <c r="K9253" s="322" t="s">
        <v>246</v>
      </c>
      <c r="L9253" s="319"/>
      <c r="M9253" s="319" t="s">
        <v>8986</v>
      </c>
      <c r="N9253" s="6"/>
      <c r="O9253" s="3">
        <v>51.0</v>
      </c>
      <c r="P9253" s="3">
        <v>102.0</v>
      </c>
      <c r="Q9253" s="4"/>
      <c r="R9253" s="4" t="s">
        <v>9175</v>
      </c>
      <c r="S9253" s="8">
        <v>9.0</v>
      </c>
      <c r="U9253" s="8" t="s">
        <v>8821</v>
      </c>
      <c r="V9253" s="173"/>
    </row>
    <row r="9254" ht="15.0" customHeight="1">
      <c r="A9254" s="324">
        <v>10.0</v>
      </c>
      <c r="B9254" s="313" t="s">
        <v>9184</v>
      </c>
      <c r="C9254" s="313"/>
      <c r="D9254" s="313"/>
      <c r="E9254" s="313"/>
      <c r="F9254" s="313"/>
      <c r="G9254" s="313"/>
      <c r="H9254" s="313"/>
      <c r="I9254" s="313"/>
      <c r="J9254" s="313"/>
      <c r="K9254" s="322" t="s">
        <v>246</v>
      </c>
      <c r="L9254" s="319"/>
      <c r="M9254" s="319" t="s">
        <v>8986</v>
      </c>
      <c r="N9254" s="321" t="s">
        <v>9185</v>
      </c>
      <c r="O9254" s="3">
        <v>51.0</v>
      </c>
      <c r="P9254" s="3">
        <v>95.0</v>
      </c>
      <c r="Q9254" s="4"/>
      <c r="R9254" s="4" t="s">
        <v>9175</v>
      </c>
      <c r="S9254" s="8">
        <v>10.0</v>
      </c>
      <c r="U9254" s="8" t="s">
        <v>8821</v>
      </c>
      <c r="V9254" s="173"/>
    </row>
    <row r="9255" ht="15.0" customHeight="1">
      <c r="A9255" s="318">
        <v>11.0</v>
      </c>
      <c r="B9255" s="313" t="s">
        <v>9186</v>
      </c>
      <c r="C9255" s="313"/>
      <c r="D9255" s="313"/>
      <c r="E9255" s="313"/>
      <c r="F9255" s="313"/>
      <c r="G9255" s="313"/>
      <c r="H9255" s="313"/>
      <c r="I9255" s="313"/>
      <c r="J9255" s="313"/>
      <c r="K9255" s="322" t="s">
        <v>246</v>
      </c>
      <c r="L9255" s="319"/>
      <c r="M9255" s="319" t="s">
        <v>8986</v>
      </c>
      <c r="N9255" s="6"/>
      <c r="O9255" s="3">
        <v>51.0</v>
      </c>
      <c r="P9255" s="3">
        <v>96.0</v>
      </c>
      <c r="Q9255" s="4"/>
      <c r="R9255" s="4" t="s">
        <v>9175</v>
      </c>
      <c r="S9255" s="8">
        <v>11.0</v>
      </c>
      <c r="U9255" s="8" t="s">
        <v>8821</v>
      </c>
      <c r="V9255" s="173"/>
    </row>
    <row r="9256" ht="15.0" customHeight="1">
      <c r="A9256" s="318">
        <v>12.0</v>
      </c>
      <c r="B9256" s="313" t="s">
        <v>9045</v>
      </c>
      <c r="C9256" s="313"/>
      <c r="D9256" s="313"/>
      <c r="E9256" s="313"/>
      <c r="F9256" s="313"/>
      <c r="G9256" s="313"/>
      <c r="H9256" s="313"/>
      <c r="I9256" s="313"/>
      <c r="J9256" s="313"/>
      <c r="K9256" s="322" t="s">
        <v>246</v>
      </c>
      <c r="L9256" s="319" t="s">
        <v>8842</v>
      </c>
      <c r="M9256" s="319"/>
      <c r="N9256" s="6"/>
      <c r="O9256" s="3">
        <v>51.0</v>
      </c>
      <c r="P9256" s="3">
        <v>167.0</v>
      </c>
      <c r="Q9256" s="4"/>
      <c r="R9256" s="4" t="s">
        <v>9175</v>
      </c>
      <c r="S9256" s="8">
        <v>12.0</v>
      </c>
      <c r="U9256" s="8" t="s">
        <v>8821</v>
      </c>
      <c r="V9256" s="173"/>
    </row>
    <row r="9257" ht="15.0" customHeight="1">
      <c r="A9257" s="318">
        <v>13.0</v>
      </c>
      <c r="B9257" s="313" t="s">
        <v>9187</v>
      </c>
      <c r="C9257" s="313"/>
      <c r="D9257" s="313"/>
      <c r="E9257" s="313"/>
      <c r="F9257" s="313"/>
      <c r="G9257" s="313"/>
      <c r="H9257" s="313"/>
      <c r="I9257" s="313"/>
      <c r="J9257" s="313"/>
      <c r="K9257" s="322" t="s">
        <v>246</v>
      </c>
      <c r="L9257" s="319"/>
      <c r="M9257" s="319"/>
      <c r="N9257" s="321" t="s">
        <v>195</v>
      </c>
      <c r="O9257" s="3">
        <v>51.0</v>
      </c>
      <c r="P9257" s="3">
        <v>97.0</v>
      </c>
      <c r="Q9257" s="4"/>
      <c r="R9257" s="4" t="s">
        <v>9175</v>
      </c>
      <c r="S9257" s="8">
        <v>13.0</v>
      </c>
      <c r="U9257" s="8" t="s">
        <v>8821</v>
      </c>
      <c r="V9257" s="173"/>
    </row>
    <row r="9258" ht="15.0" customHeight="1">
      <c r="A9258" s="318">
        <v>14.0</v>
      </c>
      <c r="B9258" s="313" t="s">
        <v>9044</v>
      </c>
      <c r="C9258" s="313"/>
      <c r="D9258" s="313"/>
      <c r="E9258" s="313"/>
      <c r="F9258" s="313"/>
      <c r="G9258" s="313"/>
      <c r="H9258" s="313"/>
      <c r="I9258" s="313"/>
      <c r="J9258" s="313"/>
      <c r="K9258" s="322" t="s">
        <v>246</v>
      </c>
      <c r="L9258" s="319" t="s">
        <v>8842</v>
      </c>
      <c r="M9258" s="319"/>
      <c r="N9258" s="321" t="s">
        <v>218</v>
      </c>
      <c r="O9258" s="3">
        <v>51.0</v>
      </c>
      <c r="P9258" s="3">
        <v>98.0</v>
      </c>
      <c r="Q9258" s="4"/>
      <c r="R9258" s="4" t="s">
        <v>9175</v>
      </c>
      <c r="S9258" s="8">
        <v>14.0</v>
      </c>
      <c r="U9258" s="8" t="s">
        <v>8821</v>
      </c>
      <c r="V9258" s="173"/>
    </row>
    <row r="9259" ht="15.0" customHeight="1">
      <c r="A9259" s="324">
        <v>15.0</v>
      </c>
      <c r="B9259" s="313" t="s">
        <v>9188</v>
      </c>
      <c r="C9259" s="313"/>
      <c r="D9259" s="313"/>
      <c r="E9259" s="313"/>
      <c r="F9259" s="313"/>
      <c r="G9259" s="313"/>
      <c r="H9259" s="313"/>
      <c r="I9259" s="313"/>
      <c r="J9259" s="313"/>
      <c r="K9259" s="322" t="s">
        <v>246</v>
      </c>
      <c r="L9259" s="319"/>
      <c r="M9259" s="319" t="s">
        <v>9189</v>
      </c>
      <c r="N9259" s="321" t="s">
        <v>9190</v>
      </c>
      <c r="O9259" s="3">
        <v>51.0</v>
      </c>
      <c r="P9259" s="3">
        <v>99.0</v>
      </c>
      <c r="Q9259" s="4"/>
      <c r="R9259" s="4" t="s">
        <v>9175</v>
      </c>
      <c r="S9259" s="8">
        <v>15.0</v>
      </c>
      <c r="U9259" s="8" t="s">
        <v>8821</v>
      </c>
      <c r="V9259" s="173"/>
    </row>
    <row r="9260" ht="15.0" customHeight="1">
      <c r="A9260" s="318">
        <v>16.0</v>
      </c>
      <c r="B9260" s="313" t="s">
        <v>9191</v>
      </c>
      <c r="C9260" s="313"/>
      <c r="D9260" s="313"/>
      <c r="E9260" s="313"/>
      <c r="F9260" s="313"/>
      <c r="G9260" s="313"/>
      <c r="H9260" s="313"/>
      <c r="I9260" s="313"/>
      <c r="J9260" s="313"/>
      <c r="K9260" s="322" t="s">
        <v>246</v>
      </c>
      <c r="L9260" s="319"/>
      <c r="M9260" s="319" t="s">
        <v>9192</v>
      </c>
      <c r="N9260" s="321" t="s">
        <v>9190</v>
      </c>
      <c r="O9260" s="3">
        <v>51.0</v>
      </c>
      <c r="P9260" s="3">
        <v>100.0</v>
      </c>
      <c r="Q9260" s="4"/>
      <c r="R9260" s="4" t="s">
        <v>9175</v>
      </c>
      <c r="S9260" s="8">
        <v>16.0</v>
      </c>
      <c r="U9260" s="8" t="s">
        <v>8821</v>
      </c>
      <c r="V9260" s="173"/>
    </row>
    <row r="9261" ht="15.0" customHeight="1">
      <c r="A9261" s="318">
        <v>17.0</v>
      </c>
      <c r="B9261" s="313" t="s">
        <v>9193</v>
      </c>
      <c r="C9261" s="313"/>
      <c r="D9261" s="313"/>
      <c r="E9261" s="313"/>
      <c r="F9261" s="313"/>
      <c r="G9261" s="313"/>
      <c r="H9261" s="313"/>
      <c r="I9261" s="313"/>
      <c r="J9261" s="313"/>
      <c r="K9261" s="322" t="s">
        <v>246</v>
      </c>
      <c r="L9261" s="319"/>
      <c r="M9261" s="319" t="s">
        <v>9194</v>
      </c>
      <c r="N9261" s="321" t="s">
        <v>220</v>
      </c>
      <c r="O9261" s="3">
        <v>51.0</v>
      </c>
      <c r="P9261" s="3">
        <v>101.0</v>
      </c>
      <c r="Q9261" s="4"/>
      <c r="R9261" s="4" t="s">
        <v>9175</v>
      </c>
      <c r="S9261" s="8">
        <v>17.0</v>
      </c>
      <c r="U9261" s="8" t="s">
        <v>8821</v>
      </c>
      <c r="V9261" s="173"/>
    </row>
    <row r="9262" ht="15.0" customHeight="1">
      <c r="A9262" s="318">
        <v>18.0</v>
      </c>
      <c r="B9262" s="313" t="s">
        <v>9043</v>
      </c>
      <c r="C9262" s="313"/>
      <c r="D9262" s="313"/>
      <c r="E9262" s="313"/>
      <c r="F9262" s="313"/>
      <c r="G9262" s="313"/>
      <c r="H9262" s="313"/>
      <c r="I9262" s="313"/>
      <c r="J9262" s="313"/>
      <c r="K9262" s="322" t="s">
        <v>246</v>
      </c>
      <c r="L9262" s="319" t="s">
        <v>8842</v>
      </c>
      <c r="M9262" s="319"/>
      <c r="N9262" s="6"/>
      <c r="O9262" s="3">
        <v>51.0</v>
      </c>
      <c r="P9262" s="3">
        <v>258.0</v>
      </c>
      <c r="Q9262" s="4"/>
      <c r="R9262" s="4" t="s">
        <v>9175</v>
      </c>
      <c r="S9262" s="8">
        <v>18.0</v>
      </c>
      <c r="U9262" s="8" t="s">
        <v>8821</v>
      </c>
      <c r="V9262" s="327"/>
      <c r="Z9262" s="23"/>
    </row>
    <row r="9263" ht="15.0" customHeight="1">
      <c r="A9263" s="318">
        <v>19.0</v>
      </c>
      <c r="B9263" s="313" t="s">
        <v>9195</v>
      </c>
      <c r="C9263" s="313"/>
      <c r="D9263" s="313"/>
      <c r="E9263" s="313"/>
      <c r="F9263" s="313"/>
      <c r="G9263" s="313"/>
      <c r="H9263" s="313"/>
      <c r="I9263" s="313"/>
      <c r="J9263" s="313"/>
      <c r="K9263" s="322" t="s">
        <v>246</v>
      </c>
      <c r="L9263" s="319"/>
      <c r="M9263" s="319" t="s">
        <v>9049</v>
      </c>
      <c r="N9263" s="6"/>
      <c r="O9263" s="3">
        <v>51.0</v>
      </c>
      <c r="P9263" s="3">
        <v>103.0</v>
      </c>
      <c r="Q9263" s="4"/>
      <c r="R9263" s="4" t="s">
        <v>9175</v>
      </c>
      <c r="S9263" s="8">
        <v>19.0</v>
      </c>
      <c r="U9263" s="8" t="s">
        <v>8821</v>
      </c>
      <c r="V9263" s="173"/>
    </row>
    <row r="9264" ht="15.0" customHeight="1">
      <c r="A9264" s="324">
        <v>20.0</v>
      </c>
      <c r="B9264" s="313" t="s">
        <v>9196</v>
      </c>
      <c r="C9264" s="313"/>
      <c r="D9264" s="313"/>
      <c r="E9264" s="313"/>
      <c r="F9264" s="313"/>
      <c r="G9264" s="313"/>
      <c r="H9264" s="313"/>
      <c r="I9264" s="313"/>
      <c r="J9264" s="313"/>
      <c r="K9264" s="322" t="s">
        <v>246</v>
      </c>
      <c r="L9264" s="319" t="s">
        <v>8842</v>
      </c>
      <c r="M9264" s="319" t="s">
        <v>9049</v>
      </c>
      <c r="N9264" s="6"/>
      <c r="O9264" s="3">
        <v>51.0</v>
      </c>
      <c r="P9264" s="3">
        <v>250.0</v>
      </c>
      <c r="Q9264" s="4"/>
      <c r="R9264" s="4" t="s">
        <v>9175</v>
      </c>
      <c r="S9264" s="8">
        <v>20.0</v>
      </c>
      <c r="U9264" s="8" t="s">
        <v>8821</v>
      </c>
      <c r="V9264" s="173"/>
    </row>
    <row r="9265" ht="15.0" customHeight="1">
      <c r="A9265" s="318">
        <v>21.0</v>
      </c>
      <c r="B9265" s="313" t="s">
        <v>9197</v>
      </c>
      <c r="C9265" s="313"/>
      <c r="D9265" s="313"/>
      <c r="E9265" s="313"/>
      <c r="F9265" s="313"/>
      <c r="G9265" s="313"/>
      <c r="H9265" s="313"/>
      <c r="I9265" s="313"/>
      <c r="J9265" s="313"/>
      <c r="K9265" s="322" t="s">
        <v>246</v>
      </c>
      <c r="L9265" s="319"/>
      <c r="M9265" s="319" t="s">
        <v>9198</v>
      </c>
      <c r="N9265" s="6"/>
      <c r="O9265" s="3">
        <v>51.0</v>
      </c>
      <c r="P9265" s="3">
        <v>104.0</v>
      </c>
      <c r="Q9265" s="4"/>
      <c r="R9265" s="4" t="s">
        <v>9175</v>
      </c>
      <c r="S9265" s="8">
        <v>21.0</v>
      </c>
      <c r="U9265" s="8" t="s">
        <v>8821</v>
      </c>
      <c r="V9265" s="173"/>
    </row>
    <row r="9266" ht="15.0" customHeight="1">
      <c r="A9266" s="318">
        <v>22.0</v>
      </c>
      <c r="B9266" s="313" t="s">
        <v>9199</v>
      </c>
      <c r="C9266" s="313"/>
      <c r="D9266" s="313"/>
      <c r="E9266" s="313"/>
      <c r="F9266" s="313"/>
      <c r="G9266" s="313"/>
      <c r="H9266" s="313"/>
      <c r="I9266" s="313"/>
      <c r="J9266" s="313"/>
      <c r="K9266" s="322" t="s">
        <v>246</v>
      </c>
      <c r="L9266" s="319"/>
      <c r="M9266" s="319" t="s">
        <v>9200</v>
      </c>
      <c r="N9266" s="6"/>
      <c r="O9266" s="3">
        <v>51.0</v>
      </c>
      <c r="P9266" s="3">
        <v>105.0</v>
      </c>
      <c r="Q9266" s="4"/>
      <c r="R9266" s="4" t="s">
        <v>9175</v>
      </c>
      <c r="S9266" s="8">
        <v>22.0</v>
      </c>
      <c r="U9266" s="8" t="s">
        <v>8821</v>
      </c>
      <c r="V9266" s="173"/>
    </row>
    <row r="9267" ht="15.0" customHeight="1">
      <c r="A9267" s="318">
        <v>23.0</v>
      </c>
      <c r="B9267" s="313" t="s">
        <v>9050</v>
      </c>
      <c r="C9267" s="313"/>
      <c r="D9267" s="313"/>
      <c r="E9267" s="313"/>
      <c r="F9267" s="313"/>
      <c r="G9267" s="313"/>
      <c r="H9267" s="313"/>
      <c r="I9267" s="313"/>
      <c r="J9267" s="313"/>
      <c r="K9267" s="322" t="s">
        <v>246</v>
      </c>
      <c r="L9267" s="319" t="s">
        <v>8842</v>
      </c>
      <c r="M9267" s="319" t="s">
        <v>9051</v>
      </c>
      <c r="N9267" s="6"/>
      <c r="O9267" s="3">
        <v>51.0</v>
      </c>
      <c r="P9267" s="3">
        <v>251.0</v>
      </c>
      <c r="Q9267" s="4"/>
      <c r="R9267" s="4" t="s">
        <v>9175</v>
      </c>
      <c r="S9267" s="8">
        <v>23.0</v>
      </c>
      <c r="U9267" s="8" t="s">
        <v>8821</v>
      </c>
      <c r="V9267" s="173"/>
    </row>
    <row r="9268" ht="15.0" customHeight="1">
      <c r="A9268" s="318">
        <v>24.0</v>
      </c>
      <c r="B9268" s="313" t="s">
        <v>9052</v>
      </c>
      <c r="C9268" s="313"/>
      <c r="D9268" s="313"/>
      <c r="E9268" s="313"/>
      <c r="F9268" s="313"/>
      <c r="G9268" s="313"/>
      <c r="H9268" s="313"/>
      <c r="I9268" s="313"/>
      <c r="J9268" s="313"/>
      <c r="K9268" s="322" t="s">
        <v>246</v>
      </c>
      <c r="L9268" s="319" t="s">
        <v>8842</v>
      </c>
      <c r="M9268" s="319"/>
      <c r="N9268" s="6"/>
      <c r="O9268" s="3">
        <v>51.0</v>
      </c>
      <c r="P9268" s="3">
        <v>72.0</v>
      </c>
      <c r="Q9268" s="4"/>
      <c r="R9268" s="4" t="s">
        <v>9175</v>
      </c>
      <c r="S9268" s="8">
        <v>24.0</v>
      </c>
      <c r="U9268" s="8" t="s">
        <v>8821</v>
      </c>
      <c r="V9268" s="173"/>
    </row>
    <row r="9269" ht="15.0" customHeight="1">
      <c r="A9269" s="324">
        <v>25.0</v>
      </c>
      <c r="B9269" s="313" t="s">
        <v>9201</v>
      </c>
      <c r="C9269" s="313"/>
      <c r="D9269" s="313"/>
      <c r="E9269" s="313"/>
      <c r="F9269" s="313"/>
      <c r="G9269" s="313"/>
      <c r="H9269" s="313"/>
      <c r="I9269" s="313"/>
      <c r="J9269" s="313"/>
      <c r="K9269" s="322" t="s">
        <v>246</v>
      </c>
      <c r="L9269" s="319"/>
      <c r="M9269" s="319" t="s">
        <v>9202</v>
      </c>
      <c r="N9269" s="321" t="s">
        <v>9203</v>
      </c>
      <c r="O9269" s="3">
        <v>51.0</v>
      </c>
      <c r="P9269" s="3">
        <v>106.0</v>
      </c>
      <c r="Q9269" s="4"/>
      <c r="R9269" s="4" t="s">
        <v>9175</v>
      </c>
      <c r="S9269" s="8">
        <v>25.0</v>
      </c>
      <c r="U9269" s="8" t="s">
        <v>8821</v>
      </c>
      <c r="V9269" s="173"/>
    </row>
    <row r="9270" ht="15.0" customHeight="1">
      <c r="A9270" s="318">
        <v>26.0</v>
      </c>
      <c r="B9270" s="313" t="s">
        <v>9204</v>
      </c>
      <c r="C9270" s="313"/>
      <c r="D9270" s="313"/>
      <c r="E9270" s="313"/>
      <c r="F9270" s="313"/>
      <c r="G9270" s="313"/>
      <c r="H9270" s="313"/>
      <c r="I9270" s="313"/>
      <c r="J9270" s="313"/>
      <c r="K9270" s="322" t="s">
        <v>246</v>
      </c>
      <c r="L9270" s="319"/>
      <c r="M9270" s="319" t="s">
        <v>9202</v>
      </c>
      <c r="N9270" s="321" t="s">
        <v>9203</v>
      </c>
      <c r="O9270" s="3">
        <v>51.0</v>
      </c>
      <c r="P9270" s="3">
        <v>107.0</v>
      </c>
      <c r="Q9270" s="4"/>
      <c r="R9270" s="4" t="s">
        <v>9175</v>
      </c>
      <c r="S9270" s="8">
        <v>26.0</v>
      </c>
      <c r="U9270" s="8" t="s">
        <v>8821</v>
      </c>
      <c r="V9270" s="173"/>
    </row>
    <row r="9271" ht="15.0" customHeight="1">
      <c r="A9271" s="324"/>
      <c r="B9271" s="313" t="s">
        <v>2189</v>
      </c>
      <c r="C9271" s="313"/>
      <c r="D9271" s="313"/>
      <c r="E9271" s="313"/>
      <c r="F9271" s="320"/>
      <c r="G9271" s="313"/>
      <c r="H9271" s="313"/>
      <c r="I9271" s="313"/>
      <c r="J9271" s="313"/>
      <c r="K9271" s="322"/>
      <c r="L9271" s="319"/>
      <c r="M9271" s="319"/>
      <c r="N9271" s="6"/>
      <c r="O9271" s="3">
        <v>52.0</v>
      </c>
      <c r="P9271" s="3"/>
      <c r="Q9271" s="4">
        <v>250.0</v>
      </c>
      <c r="R9271" s="4" t="s">
        <v>9205</v>
      </c>
      <c r="S9271" s="8">
        <v>0.0</v>
      </c>
      <c r="V9271" s="173"/>
    </row>
    <row r="9272" ht="15.0" customHeight="1">
      <c r="A9272" s="324">
        <v>1.0</v>
      </c>
      <c r="B9272" s="313" t="s">
        <v>9206</v>
      </c>
      <c r="C9272" s="313"/>
      <c r="D9272" s="313"/>
      <c r="E9272" s="313"/>
      <c r="F9272" s="313"/>
      <c r="G9272" s="313"/>
      <c r="H9272" s="313"/>
      <c r="I9272" s="313"/>
      <c r="J9272" s="313"/>
      <c r="K9272" s="322" t="s">
        <v>246</v>
      </c>
      <c r="L9272" s="319"/>
      <c r="M9272" s="319"/>
      <c r="N9272" s="321" t="s">
        <v>193</v>
      </c>
      <c r="O9272" s="3">
        <v>52.0</v>
      </c>
      <c r="P9272" s="3">
        <v>36.0</v>
      </c>
      <c r="Q9272" s="4"/>
      <c r="R9272" s="4" t="s">
        <v>9205</v>
      </c>
      <c r="S9272" s="8">
        <v>1.0</v>
      </c>
      <c r="U9272" s="8" t="s">
        <v>8839</v>
      </c>
      <c r="V9272" s="173"/>
    </row>
    <row r="9273" ht="15.0" customHeight="1">
      <c r="A9273" s="318"/>
      <c r="B9273" s="313" t="s">
        <v>2192</v>
      </c>
      <c r="C9273" s="313"/>
      <c r="D9273" s="313"/>
      <c r="E9273" s="313"/>
      <c r="F9273" s="320"/>
      <c r="G9273" s="313"/>
      <c r="H9273" s="313"/>
      <c r="I9273" s="313"/>
      <c r="J9273" s="313"/>
      <c r="K9273" s="322"/>
      <c r="L9273" s="319"/>
      <c r="M9273" s="319"/>
      <c r="N9273" s="6"/>
      <c r="O9273" s="3">
        <v>53.0</v>
      </c>
      <c r="P9273" s="3"/>
      <c r="Q9273" s="4">
        <v>260.0</v>
      </c>
      <c r="R9273" s="4" t="s">
        <v>9205</v>
      </c>
      <c r="S9273" s="8">
        <v>0.0</v>
      </c>
      <c r="V9273" s="173"/>
    </row>
    <row r="9274" ht="15.0" customHeight="1">
      <c r="A9274" s="324">
        <v>1.0</v>
      </c>
      <c r="B9274" s="313" t="s">
        <v>9053</v>
      </c>
      <c r="C9274" s="313"/>
      <c r="D9274" s="313"/>
      <c r="E9274" s="313"/>
      <c r="F9274" s="313"/>
      <c r="G9274" s="313"/>
      <c r="H9274" s="313"/>
      <c r="I9274" s="313"/>
      <c r="J9274" s="313"/>
      <c r="K9274" s="322" t="s">
        <v>246</v>
      </c>
      <c r="L9274" s="319" t="s">
        <v>8842</v>
      </c>
      <c r="M9274" s="319"/>
      <c r="N9274" s="321" t="s">
        <v>191</v>
      </c>
      <c r="O9274" s="3">
        <v>53.0</v>
      </c>
      <c r="P9274" s="3">
        <v>38.0</v>
      </c>
      <c r="Q9274" s="4"/>
      <c r="R9274" s="4" t="s">
        <v>9205</v>
      </c>
      <c r="S9274" s="8">
        <v>1.0</v>
      </c>
      <c r="U9274" s="8" t="s">
        <v>8839</v>
      </c>
      <c r="V9274" s="173"/>
    </row>
    <row r="9275" ht="15.0" customHeight="1">
      <c r="A9275" s="324"/>
      <c r="B9275" s="313" t="s">
        <v>8743</v>
      </c>
      <c r="C9275" s="313"/>
      <c r="D9275" s="313"/>
      <c r="E9275" s="313"/>
      <c r="F9275" s="320"/>
      <c r="G9275" s="313"/>
      <c r="H9275" s="313"/>
      <c r="I9275" s="313"/>
      <c r="J9275" s="313"/>
      <c r="K9275" s="322"/>
      <c r="L9275" s="319"/>
      <c r="M9275" s="319"/>
      <c r="N9275" s="6"/>
      <c r="O9275" s="3">
        <v>54.0</v>
      </c>
      <c r="P9275" s="3"/>
      <c r="Q9275" s="4">
        <v>290.0</v>
      </c>
      <c r="R9275" s="4" t="s">
        <v>9205</v>
      </c>
      <c r="S9275" s="8">
        <v>0.0</v>
      </c>
      <c r="V9275" s="173"/>
    </row>
    <row r="9276" ht="15.0" customHeight="1">
      <c r="A9276" s="318">
        <v>1.0</v>
      </c>
      <c r="B9276" s="313" t="s">
        <v>9207</v>
      </c>
      <c r="C9276" s="313"/>
      <c r="D9276" s="313"/>
      <c r="E9276" s="313"/>
      <c r="F9276" s="313"/>
      <c r="G9276" s="313"/>
      <c r="H9276" s="313"/>
      <c r="I9276" s="313"/>
      <c r="J9276" s="313"/>
      <c r="K9276" s="322" t="s">
        <v>246</v>
      </c>
      <c r="L9276" s="319"/>
      <c r="M9276" s="319"/>
      <c r="N9276" s="321" t="s">
        <v>205</v>
      </c>
      <c r="O9276" s="3">
        <v>54.0</v>
      </c>
      <c r="P9276" s="3">
        <v>39.0</v>
      </c>
      <c r="Q9276" s="4"/>
      <c r="R9276" s="4" t="s">
        <v>9205</v>
      </c>
      <c r="S9276" s="8">
        <v>1.0</v>
      </c>
      <c r="U9276" s="8" t="s">
        <v>8928</v>
      </c>
      <c r="V9276" s="173"/>
    </row>
    <row r="9277" ht="15.0" customHeight="1">
      <c r="A9277" s="324">
        <v>2.0</v>
      </c>
      <c r="B9277" s="313" t="s">
        <v>9208</v>
      </c>
      <c r="C9277" s="313"/>
      <c r="D9277" s="313"/>
      <c r="E9277" s="313"/>
      <c r="F9277" s="313"/>
      <c r="G9277" s="313"/>
      <c r="H9277" s="313"/>
      <c r="I9277" s="313"/>
      <c r="J9277" s="313"/>
      <c r="K9277" s="322" t="s">
        <v>246</v>
      </c>
      <c r="L9277" s="319"/>
      <c r="M9277" s="319"/>
      <c r="N9277" s="321" t="s">
        <v>205</v>
      </c>
      <c r="O9277" s="3">
        <v>54.0</v>
      </c>
      <c r="P9277" s="3">
        <v>40.0</v>
      </c>
      <c r="Q9277" s="4"/>
      <c r="R9277" s="4" t="s">
        <v>9205</v>
      </c>
      <c r="S9277" s="8">
        <v>2.0</v>
      </c>
      <c r="U9277" s="8" t="s">
        <v>8928</v>
      </c>
      <c r="V9277" s="173"/>
    </row>
    <row r="9278" ht="15.0" customHeight="1">
      <c r="A9278" s="318">
        <v>3.0</v>
      </c>
      <c r="B9278" s="313" t="s">
        <v>9209</v>
      </c>
      <c r="C9278" s="313"/>
      <c r="D9278" s="313"/>
      <c r="E9278" s="313"/>
      <c r="F9278" s="313"/>
      <c r="G9278" s="313"/>
      <c r="H9278" s="313"/>
      <c r="I9278" s="313"/>
      <c r="J9278" s="313"/>
      <c r="K9278" s="322" t="s">
        <v>246</v>
      </c>
      <c r="L9278" s="319"/>
      <c r="M9278" s="319" t="s">
        <v>9210</v>
      </c>
      <c r="N9278" s="321" t="s">
        <v>205</v>
      </c>
      <c r="O9278" s="3">
        <v>54.0</v>
      </c>
      <c r="P9278" s="3">
        <v>41.0</v>
      </c>
      <c r="Q9278" s="4"/>
      <c r="R9278" s="4" t="s">
        <v>9205</v>
      </c>
      <c r="S9278" s="8">
        <v>3.0</v>
      </c>
      <c r="U9278" s="8" t="s">
        <v>8928</v>
      </c>
      <c r="V9278" s="173"/>
    </row>
    <row r="9279" ht="15.0" customHeight="1">
      <c r="A9279" s="324">
        <v>4.0</v>
      </c>
      <c r="B9279" s="313" t="s">
        <v>9211</v>
      </c>
      <c r="C9279" s="313"/>
      <c r="D9279" s="313"/>
      <c r="E9279" s="313"/>
      <c r="F9279" s="313"/>
      <c r="G9279" s="313"/>
      <c r="H9279" s="313"/>
      <c r="I9279" s="313"/>
      <c r="J9279" s="313"/>
      <c r="K9279" s="322" t="s">
        <v>246</v>
      </c>
      <c r="L9279" s="319"/>
      <c r="M9279" s="319"/>
      <c r="N9279" s="321" t="s">
        <v>205</v>
      </c>
      <c r="O9279" s="3">
        <v>54.0</v>
      </c>
      <c r="P9279" s="3">
        <v>42.0</v>
      </c>
      <c r="Q9279" s="4"/>
      <c r="R9279" s="4" t="s">
        <v>9205</v>
      </c>
      <c r="S9279" s="8">
        <v>4.0</v>
      </c>
      <c r="U9279" s="8" t="s">
        <v>8928</v>
      </c>
      <c r="V9279" s="173"/>
    </row>
    <row r="9280" ht="15.0" customHeight="1">
      <c r="A9280" s="324"/>
      <c r="B9280" s="313" t="s">
        <v>9212</v>
      </c>
      <c r="C9280" s="313"/>
      <c r="D9280" s="313"/>
      <c r="E9280" s="313"/>
      <c r="F9280" s="320"/>
      <c r="G9280" s="313"/>
      <c r="H9280" s="313"/>
      <c r="I9280" s="313"/>
      <c r="J9280" s="313"/>
      <c r="K9280" s="322"/>
      <c r="L9280" s="319"/>
      <c r="M9280" s="319"/>
      <c r="N9280" s="6"/>
      <c r="O9280" s="3">
        <v>55.0</v>
      </c>
      <c r="P9280" s="3"/>
      <c r="Q9280" s="4">
        <v>20.0</v>
      </c>
      <c r="R9280" s="4" t="s">
        <v>8969</v>
      </c>
      <c r="S9280" s="8">
        <v>0.0</v>
      </c>
      <c r="V9280" s="173"/>
    </row>
    <row r="9281" ht="15.0" customHeight="1">
      <c r="A9281" s="318">
        <v>1.0</v>
      </c>
      <c r="B9281" s="313" t="s">
        <v>9213</v>
      </c>
      <c r="C9281" s="313"/>
      <c r="D9281" s="313"/>
      <c r="E9281" s="313"/>
      <c r="F9281" s="313"/>
      <c r="G9281" s="313"/>
      <c r="H9281" s="313"/>
      <c r="I9281" s="313"/>
      <c r="J9281" s="313"/>
      <c r="K9281" s="322" t="s">
        <v>246</v>
      </c>
      <c r="L9281" s="319"/>
      <c r="M9281" s="319" t="s">
        <v>8986</v>
      </c>
      <c r="N9281" s="321" t="s">
        <v>9214</v>
      </c>
      <c r="O9281" s="3">
        <v>55.0</v>
      </c>
      <c r="P9281" s="3">
        <v>15.0</v>
      </c>
      <c r="Q9281" s="4"/>
      <c r="R9281" s="4" t="s">
        <v>8969</v>
      </c>
      <c r="S9281" s="8">
        <v>1.0</v>
      </c>
      <c r="U9281" s="8" t="s">
        <v>8821</v>
      </c>
      <c r="V9281" s="173"/>
    </row>
    <row r="9282" ht="15.0" customHeight="1">
      <c r="A9282" s="318">
        <v>2.0</v>
      </c>
      <c r="B9282" s="313" t="s">
        <v>9215</v>
      </c>
      <c r="C9282" s="313"/>
      <c r="D9282" s="313"/>
      <c r="E9282" s="313"/>
      <c r="F9282" s="313"/>
      <c r="G9282" s="313"/>
      <c r="H9282" s="313"/>
      <c r="I9282" s="313"/>
      <c r="J9282" s="313"/>
      <c r="K9282" s="322" t="s">
        <v>246</v>
      </c>
      <c r="L9282" s="319"/>
      <c r="M9282" s="319" t="s">
        <v>8986</v>
      </c>
      <c r="N9282" s="321" t="s">
        <v>9214</v>
      </c>
      <c r="O9282" s="3">
        <v>55.0</v>
      </c>
      <c r="P9282" s="3">
        <v>212.0</v>
      </c>
      <c r="Q9282" s="4"/>
      <c r="R9282" s="4" t="s">
        <v>8969</v>
      </c>
      <c r="S9282" s="8">
        <v>2.0</v>
      </c>
      <c r="U9282" s="8" t="s">
        <v>8821</v>
      </c>
      <c r="V9282" s="173"/>
      <c r="Z9282" s="23"/>
    </row>
    <row r="9283" ht="15.0" customHeight="1">
      <c r="A9283" s="318">
        <v>3.0</v>
      </c>
      <c r="B9283" s="313" t="s">
        <v>9046</v>
      </c>
      <c r="C9283" s="313"/>
      <c r="D9283" s="313"/>
      <c r="E9283" s="313"/>
      <c r="F9283" s="313"/>
      <c r="G9283" s="313"/>
      <c r="H9283" s="313"/>
      <c r="I9283" s="313"/>
      <c r="J9283" s="313"/>
      <c r="K9283" s="322" t="s">
        <v>246</v>
      </c>
      <c r="L9283" s="319"/>
      <c r="M9283" s="319" t="s">
        <v>8986</v>
      </c>
      <c r="N9283" s="321" t="s">
        <v>9047</v>
      </c>
      <c r="O9283" s="3">
        <v>55.0</v>
      </c>
      <c r="P9283" s="3">
        <v>183.0</v>
      </c>
      <c r="Q9283" s="4"/>
      <c r="R9283" s="4" t="s">
        <v>8969</v>
      </c>
      <c r="S9283" s="8">
        <v>3.0</v>
      </c>
      <c r="U9283" s="8" t="s">
        <v>8821</v>
      </c>
      <c r="V9283" s="173"/>
      <c r="Z9283" s="23"/>
    </row>
    <row r="9284" ht="15.0" customHeight="1">
      <c r="A9284" s="318">
        <v>4.0</v>
      </c>
      <c r="B9284" s="313" t="s">
        <v>9216</v>
      </c>
      <c r="C9284" s="313"/>
      <c r="D9284" s="313"/>
      <c r="E9284" s="313"/>
      <c r="F9284" s="313"/>
      <c r="G9284" s="313"/>
      <c r="H9284" s="313"/>
      <c r="I9284" s="313"/>
      <c r="J9284" s="313"/>
      <c r="K9284" s="322" t="s">
        <v>246</v>
      </c>
      <c r="L9284" s="319"/>
      <c r="M9284" s="319" t="s">
        <v>8986</v>
      </c>
      <c r="N9284" s="321" t="s">
        <v>9214</v>
      </c>
      <c r="O9284" s="3">
        <v>55.0</v>
      </c>
      <c r="P9284" s="3">
        <v>16.0</v>
      </c>
      <c r="Q9284" s="4"/>
      <c r="R9284" s="4" t="s">
        <v>8969</v>
      </c>
      <c r="S9284" s="8">
        <v>4.0</v>
      </c>
      <c r="U9284" s="8" t="s">
        <v>8821</v>
      </c>
      <c r="V9284" s="173"/>
      <c r="Z9284" s="23"/>
    </row>
    <row r="9285" ht="15.0" customHeight="1">
      <c r="A9285" s="318">
        <v>5.0</v>
      </c>
      <c r="B9285" s="313" t="s">
        <v>9217</v>
      </c>
      <c r="C9285" s="313"/>
      <c r="D9285" s="313"/>
      <c r="E9285" s="313"/>
      <c r="F9285" s="313"/>
      <c r="G9285" s="313"/>
      <c r="H9285" s="313"/>
      <c r="I9285" s="313"/>
      <c r="J9285" s="313"/>
      <c r="K9285" s="322" t="s">
        <v>246</v>
      </c>
      <c r="L9285" s="319"/>
      <c r="M9285" s="319" t="s">
        <v>8986</v>
      </c>
      <c r="N9285" s="321" t="s">
        <v>9214</v>
      </c>
      <c r="O9285" s="3">
        <v>55.0</v>
      </c>
      <c r="P9285" s="3">
        <v>17.0</v>
      </c>
      <c r="Q9285" s="4"/>
      <c r="R9285" s="4" t="s">
        <v>8969</v>
      </c>
      <c r="S9285" s="8">
        <v>5.0</v>
      </c>
      <c r="U9285" s="8" t="s">
        <v>8821</v>
      </c>
      <c r="V9285" s="173"/>
      <c r="Z9285" s="23"/>
    </row>
    <row r="9286" ht="15.0" customHeight="1">
      <c r="A9286" s="318">
        <v>6.0</v>
      </c>
      <c r="B9286" s="313" t="s">
        <v>9218</v>
      </c>
      <c r="C9286" s="313"/>
      <c r="D9286" s="313"/>
      <c r="E9286" s="313"/>
      <c r="F9286" s="313"/>
      <c r="G9286" s="313"/>
      <c r="H9286" s="313"/>
      <c r="I9286" s="313"/>
      <c r="J9286" s="313"/>
      <c r="K9286" s="322" t="s">
        <v>246</v>
      </c>
      <c r="L9286" s="319"/>
      <c r="M9286" s="319" t="s">
        <v>8986</v>
      </c>
      <c r="N9286" s="321" t="s">
        <v>9214</v>
      </c>
      <c r="O9286" s="3">
        <v>55.0</v>
      </c>
      <c r="P9286" s="3">
        <v>215.0</v>
      </c>
      <c r="Q9286" s="4"/>
      <c r="R9286" s="4" t="s">
        <v>8969</v>
      </c>
      <c r="S9286" s="8">
        <v>6.0</v>
      </c>
      <c r="U9286" s="8" t="s">
        <v>8821</v>
      </c>
      <c r="V9286" s="173"/>
      <c r="Z9286" s="23"/>
    </row>
    <row r="9287" ht="15.0" customHeight="1">
      <c r="A9287" s="318">
        <v>7.0</v>
      </c>
      <c r="B9287" s="313" t="s">
        <v>9219</v>
      </c>
      <c r="C9287" s="313"/>
      <c r="D9287" s="313"/>
      <c r="E9287" s="313"/>
      <c r="F9287" s="313"/>
      <c r="G9287" s="313"/>
      <c r="H9287" s="313"/>
      <c r="I9287" s="313"/>
      <c r="J9287" s="313"/>
      <c r="K9287" s="322" t="s">
        <v>246</v>
      </c>
      <c r="L9287" s="319"/>
      <c r="M9287" s="319" t="s">
        <v>9194</v>
      </c>
      <c r="N9287" s="321" t="s">
        <v>9214</v>
      </c>
      <c r="O9287" s="3">
        <v>55.0</v>
      </c>
      <c r="P9287" s="3">
        <v>213.0</v>
      </c>
      <c r="Q9287" s="4"/>
      <c r="R9287" s="4" t="s">
        <v>8969</v>
      </c>
      <c r="S9287" s="8">
        <v>7.0</v>
      </c>
      <c r="U9287" s="8" t="s">
        <v>8821</v>
      </c>
      <c r="V9287" s="173"/>
      <c r="Z9287" s="23"/>
    </row>
    <row r="9288" ht="15.0" customHeight="1">
      <c r="A9288" s="318">
        <v>8.0</v>
      </c>
      <c r="B9288" s="313" t="s">
        <v>9220</v>
      </c>
      <c r="C9288" s="313"/>
      <c r="D9288" s="313"/>
      <c r="E9288" s="313"/>
      <c r="F9288" s="313"/>
      <c r="G9288" s="313"/>
      <c r="H9288" s="313"/>
      <c r="I9288" s="313"/>
      <c r="J9288" s="313"/>
      <c r="K9288" s="322" t="s">
        <v>246</v>
      </c>
      <c r="L9288" s="319"/>
      <c r="M9288" s="319"/>
      <c r="N9288" s="321" t="s">
        <v>9214</v>
      </c>
      <c r="O9288" s="3">
        <v>55.0</v>
      </c>
      <c r="P9288" s="3">
        <v>214.0</v>
      </c>
      <c r="Q9288" s="4"/>
      <c r="R9288" s="4" t="s">
        <v>8969</v>
      </c>
      <c r="S9288" s="8">
        <v>8.0</v>
      </c>
      <c r="U9288" s="8" t="s">
        <v>8821</v>
      </c>
      <c r="V9288" s="173"/>
      <c r="Z9288" s="23"/>
    </row>
    <row r="9289" ht="15.0" customHeight="1">
      <c r="A9289" s="318">
        <v>9.0</v>
      </c>
      <c r="B9289" s="313" t="s">
        <v>9221</v>
      </c>
      <c r="C9289" s="313"/>
      <c r="D9289" s="313"/>
      <c r="E9289" s="313"/>
      <c r="F9289" s="313"/>
      <c r="G9289" s="313"/>
      <c r="H9289" s="313"/>
      <c r="I9289" s="313"/>
      <c r="J9289" s="313"/>
      <c r="K9289" s="322" t="s">
        <v>246</v>
      </c>
      <c r="L9289" s="319"/>
      <c r="M9289" s="319"/>
      <c r="N9289" s="321" t="s">
        <v>9214</v>
      </c>
      <c r="O9289" s="3">
        <v>55.0</v>
      </c>
      <c r="P9289" s="3">
        <v>18.0</v>
      </c>
      <c r="Q9289" s="4"/>
      <c r="R9289" s="4" t="s">
        <v>8969</v>
      </c>
      <c r="S9289" s="8">
        <v>9.0</v>
      </c>
      <c r="U9289" s="8" t="s">
        <v>8821</v>
      </c>
      <c r="V9289" s="173"/>
      <c r="Z9289" s="23"/>
    </row>
    <row r="9290" ht="15.0" customHeight="1">
      <c r="A9290" s="318">
        <v>10.0</v>
      </c>
      <c r="B9290" s="313" t="s">
        <v>9222</v>
      </c>
      <c r="C9290" s="313"/>
      <c r="D9290" s="313"/>
      <c r="E9290" s="313"/>
      <c r="F9290" s="313"/>
      <c r="G9290" s="313"/>
      <c r="H9290" s="313"/>
      <c r="I9290" s="313"/>
      <c r="J9290" s="313"/>
      <c r="K9290" s="322" t="s">
        <v>246</v>
      </c>
      <c r="L9290" s="319"/>
      <c r="M9290" s="319"/>
      <c r="N9290" s="321" t="s">
        <v>9214</v>
      </c>
      <c r="O9290" s="3">
        <v>55.0</v>
      </c>
      <c r="P9290" s="3">
        <v>19.0</v>
      </c>
      <c r="Q9290" s="4"/>
      <c r="R9290" s="4" t="s">
        <v>8969</v>
      </c>
      <c r="S9290" s="8">
        <v>10.0</v>
      </c>
      <c r="U9290" s="8" t="s">
        <v>8821</v>
      </c>
      <c r="V9290" s="173"/>
      <c r="Z9290" s="23"/>
    </row>
    <row r="9291" ht="15.0" customHeight="1">
      <c r="A9291" s="318">
        <v>11.0</v>
      </c>
      <c r="B9291" s="313" t="s">
        <v>9223</v>
      </c>
      <c r="C9291" s="313"/>
      <c r="D9291" s="313"/>
      <c r="E9291" s="313"/>
      <c r="F9291" s="313"/>
      <c r="G9291" s="313"/>
      <c r="H9291" s="313"/>
      <c r="I9291" s="313"/>
      <c r="J9291" s="313"/>
      <c r="K9291" s="322" t="s">
        <v>246</v>
      </c>
      <c r="L9291" s="319"/>
      <c r="M9291" s="319" t="s">
        <v>9210</v>
      </c>
      <c r="N9291" s="321" t="s">
        <v>9214</v>
      </c>
      <c r="O9291" s="3">
        <v>55.0</v>
      </c>
      <c r="P9291" s="3">
        <v>20.0</v>
      </c>
      <c r="Q9291" s="4"/>
      <c r="R9291" s="4" t="s">
        <v>8969</v>
      </c>
      <c r="S9291" s="8">
        <v>11.0</v>
      </c>
      <c r="U9291" s="8" t="s">
        <v>8821</v>
      </c>
      <c r="V9291" s="173"/>
      <c r="Z9291" s="23"/>
    </row>
    <row r="9292" ht="15.0" customHeight="1">
      <c r="A9292" s="318">
        <v>12.0</v>
      </c>
      <c r="B9292" s="313" t="s">
        <v>9224</v>
      </c>
      <c r="C9292" s="313"/>
      <c r="D9292" s="313"/>
      <c r="E9292" s="313"/>
      <c r="F9292" s="313"/>
      <c r="G9292" s="313"/>
      <c r="H9292" s="313"/>
      <c r="I9292" s="313"/>
      <c r="J9292" s="313"/>
      <c r="K9292" s="322" t="s">
        <v>246</v>
      </c>
      <c r="L9292" s="319"/>
      <c r="M9292" s="319"/>
      <c r="N9292" s="321" t="s">
        <v>9214</v>
      </c>
      <c r="O9292" s="3">
        <v>55.0</v>
      </c>
      <c r="P9292" s="3">
        <v>21.0</v>
      </c>
      <c r="Q9292" s="4"/>
      <c r="R9292" s="4" t="s">
        <v>8969</v>
      </c>
      <c r="S9292" s="8">
        <v>12.0</v>
      </c>
      <c r="U9292" s="8" t="s">
        <v>8821</v>
      </c>
      <c r="V9292" s="173"/>
      <c r="Z9292" s="23"/>
    </row>
    <row r="9293" ht="15.0" customHeight="1">
      <c r="A9293" s="318">
        <v>13.0</v>
      </c>
      <c r="B9293" s="313" t="s">
        <v>9225</v>
      </c>
      <c r="C9293" s="313"/>
      <c r="D9293" s="313"/>
      <c r="E9293" s="313"/>
      <c r="F9293" s="313"/>
      <c r="G9293" s="313"/>
      <c r="H9293" s="313"/>
      <c r="I9293" s="313"/>
      <c r="J9293" s="313"/>
      <c r="K9293" s="322" t="s">
        <v>246</v>
      </c>
      <c r="L9293" s="319"/>
      <c r="M9293" s="319"/>
      <c r="N9293" s="321" t="s">
        <v>9214</v>
      </c>
      <c r="O9293" s="3">
        <v>55.0</v>
      </c>
      <c r="P9293" s="3">
        <v>25.0</v>
      </c>
      <c r="Q9293" s="4"/>
      <c r="R9293" s="4" t="s">
        <v>8969</v>
      </c>
      <c r="S9293" s="8">
        <v>13.0</v>
      </c>
      <c r="U9293" s="8" t="s">
        <v>8821</v>
      </c>
      <c r="V9293" s="173"/>
      <c r="Z9293" s="23"/>
    </row>
    <row r="9294" ht="15.0" customHeight="1">
      <c r="A9294" s="318"/>
      <c r="B9294" s="313" t="s">
        <v>8756</v>
      </c>
      <c r="C9294" s="313"/>
      <c r="D9294" s="313"/>
      <c r="E9294" s="313"/>
      <c r="F9294" s="320"/>
      <c r="G9294" s="313"/>
      <c r="H9294" s="313"/>
      <c r="I9294" s="313"/>
      <c r="J9294" s="313"/>
      <c r="K9294" s="322"/>
      <c r="L9294" s="319"/>
      <c r="M9294" s="319"/>
      <c r="N9294" s="6"/>
      <c r="O9294" s="3">
        <v>78.0</v>
      </c>
      <c r="P9294" s="3"/>
      <c r="Q9294" s="4">
        <v>750.0</v>
      </c>
      <c r="R9294" s="4" t="s">
        <v>9226</v>
      </c>
      <c r="S9294" s="8">
        <v>0.0</v>
      </c>
      <c r="V9294" s="173"/>
      <c r="Z9294" s="23"/>
    </row>
    <row r="9295" ht="15.0" customHeight="1">
      <c r="A9295" s="318">
        <v>1.0</v>
      </c>
      <c r="B9295" s="313" t="s">
        <v>9227</v>
      </c>
      <c r="C9295" s="313"/>
      <c r="D9295" s="313"/>
      <c r="E9295" s="313"/>
      <c r="F9295" s="313"/>
      <c r="G9295" s="313"/>
      <c r="H9295" s="313"/>
      <c r="I9295" s="313"/>
      <c r="J9295" s="313"/>
      <c r="K9295" s="322" t="s">
        <v>246</v>
      </c>
      <c r="L9295" s="319" t="s">
        <v>8842</v>
      </c>
      <c r="M9295" s="319"/>
      <c r="N9295" s="6"/>
      <c r="O9295" s="3">
        <v>78.0</v>
      </c>
      <c r="P9295" s="3">
        <v>289.0</v>
      </c>
      <c r="Q9295" s="4"/>
      <c r="R9295" s="4" t="s">
        <v>9226</v>
      </c>
      <c r="S9295" s="8">
        <v>1.0</v>
      </c>
      <c r="U9295" s="8" t="s">
        <v>8816</v>
      </c>
      <c r="V9295" s="173"/>
      <c r="Z9295" s="23"/>
    </row>
    <row r="9296" ht="15.0" customHeight="1">
      <c r="A9296" s="318">
        <v>2.0</v>
      </c>
      <c r="B9296" s="313" t="s">
        <v>9228</v>
      </c>
      <c r="C9296" s="313"/>
      <c r="D9296" s="313"/>
      <c r="E9296" s="313"/>
      <c r="F9296" s="313"/>
      <c r="G9296" s="313"/>
      <c r="H9296" s="313"/>
      <c r="I9296" s="313"/>
      <c r="J9296" s="313"/>
      <c r="K9296" s="322" t="s">
        <v>246</v>
      </c>
      <c r="L9296" s="319" t="s">
        <v>8842</v>
      </c>
      <c r="M9296" s="319"/>
      <c r="N9296" s="6"/>
      <c r="O9296" s="3">
        <v>78.0</v>
      </c>
      <c r="P9296" s="3">
        <v>290.0</v>
      </c>
      <c r="Q9296" s="4"/>
      <c r="R9296" s="4" t="s">
        <v>9226</v>
      </c>
      <c r="S9296" s="8">
        <v>2.0</v>
      </c>
      <c r="U9296" s="8" t="s">
        <v>8816</v>
      </c>
      <c r="V9296" s="173"/>
      <c r="Z9296" s="23"/>
    </row>
    <row r="9297" ht="15.0" customHeight="1">
      <c r="A9297" s="318"/>
      <c r="B9297" s="313" t="s">
        <v>8753</v>
      </c>
      <c r="C9297" s="313"/>
      <c r="D9297" s="313"/>
      <c r="E9297" s="313"/>
      <c r="F9297" s="320"/>
      <c r="G9297" s="313"/>
      <c r="H9297" s="313"/>
      <c r="I9297" s="313"/>
      <c r="J9297" s="313"/>
      <c r="K9297" s="322"/>
      <c r="L9297" s="319"/>
      <c r="M9297" s="319"/>
      <c r="N9297" s="6"/>
      <c r="O9297" s="3">
        <v>56.0</v>
      </c>
      <c r="P9297" s="3"/>
      <c r="Q9297" s="4">
        <v>310.0</v>
      </c>
      <c r="R9297" s="4" t="s">
        <v>8859</v>
      </c>
      <c r="S9297" s="8">
        <v>0.0</v>
      </c>
      <c r="V9297" s="173"/>
      <c r="Z9297" s="23"/>
    </row>
    <row r="9298" ht="15.0" customHeight="1">
      <c r="A9298" s="318">
        <v>1.0</v>
      </c>
      <c r="B9298" s="313" t="s">
        <v>9229</v>
      </c>
      <c r="C9298" s="313"/>
      <c r="D9298" s="313"/>
      <c r="E9298" s="313"/>
      <c r="F9298" s="313"/>
      <c r="G9298" s="313"/>
      <c r="H9298" s="313"/>
      <c r="I9298" s="313"/>
      <c r="J9298" s="313"/>
      <c r="K9298" s="322" t="s">
        <v>246</v>
      </c>
      <c r="L9298" s="319"/>
      <c r="M9298" s="319"/>
      <c r="N9298" s="6"/>
      <c r="O9298" s="3">
        <v>56.0</v>
      </c>
      <c r="P9298" s="3">
        <v>65.0</v>
      </c>
      <c r="Q9298" s="4"/>
      <c r="R9298" s="4" t="s">
        <v>8859</v>
      </c>
      <c r="S9298" s="8">
        <v>1.0</v>
      </c>
      <c r="U9298" s="8" t="s">
        <v>8928</v>
      </c>
      <c r="V9298" s="173"/>
      <c r="Z9298" s="23"/>
    </row>
    <row r="9299" ht="15.0" customHeight="1">
      <c r="A9299" s="318">
        <v>2.0</v>
      </c>
      <c r="B9299" s="313" t="s">
        <v>9230</v>
      </c>
      <c r="C9299" s="313"/>
      <c r="D9299" s="313"/>
      <c r="E9299" s="313"/>
      <c r="F9299" s="313"/>
      <c r="G9299" s="313"/>
      <c r="H9299" s="313"/>
      <c r="I9299" s="313"/>
      <c r="J9299" s="313"/>
      <c r="K9299" s="322" t="s">
        <v>246</v>
      </c>
      <c r="L9299" s="319"/>
      <c r="M9299" s="319"/>
      <c r="N9299" s="6"/>
      <c r="O9299" s="3">
        <v>56.0</v>
      </c>
      <c r="P9299" s="3">
        <v>66.0</v>
      </c>
      <c r="Q9299" s="4"/>
      <c r="R9299" s="4" t="s">
        <v>8859</v>
      </c>
      <c r="S9299" s="8">
        <v>2.0</v>
      </c>
      <c r="U9299" s="8" t="s">
        <v>8928</v>
      </c>
      <c r="V9299" s="173"/>
      <c r="Z9299" s="23"/>
    </row>
    <row r="9300" ht="15.0" customHeight="1">
      <c r="A9300" s="318"/>
      <c r="B9300" s="313" t="s">
        <v>9231</v>
      </c>
      <c r="C9300" s="313"/>
      <c r="D9300" s="313"/>
      <c r="E9300" s="313"/>
      <c r="F9300" s="320"/>
      <c r="G9300" s="313"/>
      <c r="H9300" s="313"/>
      <c r="I9300" s="313"/>
      <c r="J9300" s="313"/>
      <c r="K9300" s="322"/>
      <c r="L9300" s="319"/>
      <c r="M9300" s="319"/>
      <c r="N9300" s="6"/>
      <c r="O9300" s="3">
        <v>57.0</v>
      </c>
      <c r="P9300" s="3"/>
      <c r="Q9300" s="4">
        <v>620.0</v>
      </c>
      <c r="R9300" s="4" t="s">
        <v>8930</v>
      </c>
      <c r="S9300" s="8">
        <v>0.0</v>
      </c>
      <c r="V9300" s="173"/>
      <c r="Z9300" s="23"/>
    </row>
    <row r="9301" ht="15.0" customHeight="1">
      <c r="A9301" s="318">
        <v>1.0</v>
      </c>
      <c r="B9301" s="313" t="s">
        <v>9232</v>
      </c>
      <c r="C9301" s="313"/>
      <c r="D9301" s="313"/>
      <c r="E9301" s="313"/>
      <c r="F9301" s="313"/>
      <c r="G9301" s="313"/>
      <c r="H9301" s="313"/>
      <c r="I9301" s="313"/>
      <c r="J9301" s="313"/>
      <c r="K9301" s="322" t="s">
        <v>246</v>
      </c>
      <c r="L9301" s="332"/>
      <c r="M9301" s="332"/>
      <c r="N9301" s="33"/>
      <c r="O9301" s="3">
        <v>57.0</v>
      </c>
      <c r="P9301" s="3">
        <v>209.0</v>
      </c>
      <c r="Q9301" s="4"/>
      <c r="R9301" s="4" t="s">
        <v>8930</v>
      </c>
      <c r="S9301" s="8">
        <v>1.0</v>
      </c>
      <c r="U9301" s="8" t="s">
        <v>8931</v>
      </c>
      <c r="V9301" s="173"/>
      <c r="Z9301" s="23"/>
    </row>
    <row r="9302" ht="15.0" customHeight="1">
      <c r="A9302" s="318"/>
      <c r="B9302" s="313" t="s">
        <v>9233</v>
      </c>
      <c r="C9302" s="313"/>
      <c r="D9302" s="313"/>
      <c r="E9302" s="313"/>
      <c r="F9302" s="320"/>
      <c r="G9302" s="313"/>
      <c r="H9302" s="313"/>
      <c r="I9302" s="313"/>
      <c r="J9302" s="313"/>
      <c r="K9302" s="322"/>
      <c r="L9302" s="332"/>
      <c r="M9302" s="332"/>
      <c r="N9302" s="33"/>
      <c r="O9302" s="3">
        <v>58.0</v>
      </c>
      <c r="P9302" s="3"/>
      <c r="Q9302" s="4">
        <v>570.0</v>
      </c>
      <c r="R9302" s="4" t="s">
        <v>9234</v>
      </c>
      <c r="S9302" s="8">
        <v>0.0</v>
      </c>
      <c r="V9302" s="173"/>
    </row>
    <row r="9303" ht="15.0" customHeight="1">
      <c r="A9303" s="318">
        <v>1.0</v>
      </c>
      <c r="B9303" s="313" t="s">
        <v>9235</v>
      </c>
      <c r="C9303" s="313"/>
      <c r="D9303" s="313"/>
      <c r="E9303" s="313"/>
      <c r="F9303" s="313"/>
      <c r="G9303" s="313"/>
      <c r="H9303" s="313"/>
      <c r="I9303" s="313"/>
      <c r="J9303" s="313"/>
      <c r="K9303" s="322" t="s">
        <v>246</v>
      </c>
      <c r="L9303" s="319"/>
      <c r="M9303" s="319"/>
      <c r="N9303" s="321" t="s">
        <v>9236</v>
      </c>
      <c r="O9303" s="3">
        <v>58.0</v>
      </c>
      <c r="P9303" s="3">
        <v>208.0</v>
      </c>
      <c r="Q9303" s="4"/>
      <c r="R9303" s="4" t="s">
        <v>9234</v>
      </c>
      <c r="S9303" s="8">
        <v>1.0</v>
      </c>
      <c r="U9303" s="8" t="s">
        <v>8816</v>
      </c>
      <c r="V9303" s="173"/>
    </row>
    <row r="9304" ht="15.0" customHeight="1">
      <c r="A9304" s="318"/>
      <c r="B9304" s="313" t="s">
        <v>8764</v>
      </c>
      <c r="C9304" s="313"/>
      <c r="D9304" s="313"/>
      <c r="E9304" s="313"/>
      <c r="F9304" s="320"/>
      <c r="G9304" s="313"/>
      <c r="H9304" s="313"/>
      <c r="I9304" s="313"/>
      <c r="J9304" s="313"/>
      <c r="K9304" s="322"/>
      <c r="L9304" s="319"/>
      <c r="M9304" s="319"/>
      <c r="N9304" s="6"/>
      <c r="O9304" s="3">
        <v>79.0</v>
      </c>
      <c r="P9304" s="3"/>
      <c r="Q9304" s="4">
        <v>760.0</v>
      </c>
      <c r="R9304" s="4" t="s">
        <v>9237</v>
      </c>
      <c r="S9304" s="8">
        <v>0.0</v>
      </c>
      <c r="V9304" s="173"/>
      <c r="Z9304" s="23"/>
    </row>
    <row r="9305" ht="15.0" customHeight="1">
      <c r="A9305" s="318">
        <v>1.0</v>
      </c>
      <c r="B9305" s="313" t="s">
        <v>8764</v>
      </c>
      <c r="C9305" s="313"/>
      <c r="D9305" s="313"/>
      <c r="E9305" s="313"/>
      <c r="F9305" s="313"/>
      <c r="G9305" s="313"/>
      <c r="H9305" s="313"/>
      <c r="I9305" s="313"/>
      <c r="J9305" s="313"/>
      <c r="K9305" s="322" t="s">
        <v>9238</v>
      </c>
      <c r="L9305" s="319" t="s">
        <v>8842</v>
      </c>
      <c r="M9305" s="319"/>
      <c r="N9305" s="6"/>
      <c r="O9305" s="3">
        <v>79.0</v>
      </c>
      <c r="P9305" s="3">
        <v>291.0</v>
      </c>
      <c r="Q9305" s="4"/>
      <c r="R9305" s="4" t="s">
        <v>9237</v>
      </c>
      <c r="S9305" s="8">
        <v>1.0</v>
      </c>
      <c r="U9305" s="8" t="s">
        <v>8816</v>
      </c>
      <c r="V9305" s="173"/>
      <c r="Z9305" s="23"/>
    </row>
    <row r="9306" ht="15.0" customHeight="1">
      <c r="A9306" s="324"/>
      <c r="B9306" s="313" t="s">
        <v>9239</v>
      </c>
      <c r="C9306" s="313"/>
      <c r="D9306" s="313"/>
      <c r="E9306" s="313"/>
      <c r="F9306" s="320"/>
      <c r="G9306" s="313"/>
      <c r="H9306" s="313"/>
      <c r="I9306" s="313"/>
      <c r="J9306" s="313"/>
      <c r="K9306" s="323"/>
      <c r="L9306" s="319"/>
      <c r="M9306" s="319"/>
      <c r="N9306" s="6"/>
      <c r="O9306" s="3">
        <v>61.0</v>
      </c>
      <c r="P9306" s="3"/>
      <c r="Q9306" s="4">
        <v>120.0</v>
      </c>
      <c r="R9306" s="4" t="s">
        <v>9240</v>
      </c>
      <c r="S9306" s="8">
        <v>0.0</v>
      </c>
      <c r="V9306" s="173"/>
    </row>
    <row r="9307" ht="15.0" customHeight="1">
      <c r="A9307" s="318">
        <v>1.0</v>
      </c>
      <c r="B9307" s="313" t="s">
        <v>9241</v>
      </c>
      <c r="C9307" s="313"/>
      <c r="D9307" s="313"/>
      <c r="E9307" s="313"/>
      <c r="F9307" s="313"/>
      <c r="G9307" s="313"/>
      <c r="H9307" s="313"/>
      <c r="I9307" s="313"/>
      <c r="J9307" s="313"/>
      <c r="K9307" s="19" t="s">
        <v>9242</v>
      </c>
      <c r="L9307" s="319"/>
      <c r="M9307" s="319" t="s">
        <v>9243</v>
      </c>
      <c r="N9307" s="6"/>
      <c r="O9307" s="3">
        <v>61.0</v>
      </c>
      <c r="P9307" s="3">
        <v>138.0</v>
      </c>
      <c r="Q9307" s="4"/>
      <c r="R9307" s="4" t="s">
        <v>9240</v>
      </c>
      <c r="S9307" s="8">
        <v>1.0</v>
      </c>
      <c r="U9307" s="8" t="s">
        <v>8821</v>
      </c>
      <c r="V9307" s="173"/>
    </row>
    <row r="9308" ht="15.0" customHeight="1">
      <c r="A9308" s="318">
        <v>2.0</v>
      </c>
      <c r="B9308" s="313" t="s">
        <v>9244</v>
      </c>
      <c r="C9308" s="313"/>
      <c r="D9308" s="313"/>
      <c r="E9308" s="313"/>
      <c r="F9308" s="313"/>
      <c r="G9308" s="313"/>
      <c r="H9308" s="313"/>
      <c r="I9308" s="313"/>
      <c r="J9308" s="313"/>
      <c r="K9308" s="19" t="s">
        <v>9242</v>
      </c>
      <c r="L9308" s="319"/>
      <c r="M9308" s="319" t="s">
        <v>9243</v>
      </c>
      <c r="N9308" s="6"/>
      <c r="O9308" s="3">
        <v>61.0</v>
      </c>
      <c r="P9308" s="3">
        <v>139.0</v>
      </c>
      <c r="Q9308" s="4"/>
      <c r="R9308" s="4" t="s">
        <v>9240</v>
      </c>
      <c r="S9308" s="8">
        <v>2.0</v>
      </c>
      <c r="U9308" s="8" t="s">
        <v>8821</v>
      </c>
      <c r="V9308" s="173"/>
    </row>
    <row r="9309" ht="15.0" customHeight="1">
      <c r="A9309" s="318">
        <v>3.0</v>
      </c>
      <c r="B9309" s="313" t="s">
        <v>9245</v>
      </c>
      <c r="C9309" s="313"/>
      <c r="D9309" s="313"/>
      <c r="E9309" s="313"/>
      <c r="F9309" s="313"/>
      <c r="G9309" s="313"/>
      <c r="H9309" s="313"/>
      <c r="I9309" s="313"/>
      <c r="J9309" s="313"/>
      <c r="K9309" s="19" t="s">
        <v>9242</v>
      </c>
      <c r="L9309" s="319"/>
      <c r="M9309" s="319"/>
      <c r="N9309" s="6"/>
      <c r="O9309" s="3">
        <v>61.0</v>
      </c>
      <c r="P9309" s="3">
        <v>140.0</v>
      </c>
      <c r="Q9309" s="4"/>
      <c r="R9309" s="4" t="s">
        <v>9240</v>
      </c>
      <c r="S9309" s="8">
        <v>3.0</v>
      </c>
      <c r="U9309" s="8" t="s">
        <v>8821</v>
      </c>
      <c r="V9309" s="173"/>
    </row>
    <row r="9310" ht="15.0" customHeight="1">
      <c r="A9310" s="318">
        <v>4.0</v>
      </c>
      <c r="B9310" s="313" t="s">
        <v>9246</v>
      </c>
      <c r="C9310" s="313"/>
      <c r="D9310" s="313"/>
      <c r="E9310" s="313"/>
      <c r="F9310" s="313"/>
      <c r="G9310" s="313"/>
      <c r="H9310" s="313"/>
      <c r="I9310" s="313"/>
      <c r="J9310" s="313"/>
      <c r="K9310" s="19" t="s">
        <v>9242</v>
      </c>
      <c r="L9310" s="319"/>
      <c r="M9310" s="319" t="s">
        <v>9247</v>
      </c>
      <c r="N9310" s="6"/>
      <c r="O9310" s="3">
        <v>61.0</v>
      </c>
      <c r="P9310" s="3">
        <v>141.0</v>
      </c>
      <c r="Q9310" s="4"/>
      <c r="R9310" s="4" t="s">
        <v>9240</v>
      </c>
      <c r="S9310" s="8">
        <v>4.0</v>
      </c>
      <c r="U9310" s="8" t="s">
        <v>8821</v>
      </c>
      <c r="V9310" s="173"/>
    </row>
    <row r="9311" ht="15.0" customHeight="1">
      <c r="A9311" s="318">
        <v>5.0</v>
      </c>
      <c r="B9311" s="313" t="s">
        <v>9248</v>
      </c>
      <c r="C9311" s="313"/>
      <c r="D9311" s="313"/>
      <c r="E9311" s="313"/>
      <c r="F9311" s="313"/>
      <c r="G9311" s="313"/>
      <c r="H9311" s="313"/>
      <c r="I9311" s="313"/>
      <c r="J9311" s="313"/>
      <c r="K9311" s="19" t="s">
        <v>9242</v>
      </c>
      <c r="L9311" s="319"/>
      <c r="M9311" s="319"/>
      <c r="N9311" s="6"/>
      <c r="O9311" s="3">
        <v>61.0</v>
      </c>
      <c r="P9311" s="3">
        <v>142.0</v>
      </c>
      <c r="Q9311" s="4"/>
      <c r="R9311" s="4" t="s">
        <v>9240</v>
      </c>
      <c r="S9311" s="8">
        <v>5.0</v>
      </c>
      <c r="U9311" s="8" t="s">
        <v>8821</v>
      </c>
      <c r="V9311" s="173"/>
    </row>
    <row r="9312" ht="15.0" customHeight="1">
      <c r="A9312" s="318">
        <v>6.0</v>
      </c>
      <c r="B9312" s="313" t="s">
        <v>9249</v>
      </c>
      <c r="C9312" s="313"/>
      <c r="D9312" s="313"/>
      <c r="E9312" s="313"/>
      <c r="F9312" s="313"/>
      <c r="G9312" s="313"/>
      <c r="H9312" s="313"/>
      <c r="I9312" s="313"/>
      <c r="J9312" s="313"/>
      <c r="K9312" s="19" t="s">
        <v>9242</v>
      </c>
      <c r="L9312" s="319"/>
      <c r="M9312" s="319" t="s">
        <v>9250</v>
      </c>
      <c r="N9312" s="6"/>
      <c r="O9312" s="3">
        <v>61.0</v>
      </c>
      <c r="P9312" s="3">
        <v>143.0</v>
      </c>
      <c r="Q9312" s="4"/>
      <c r="R9312" s="4" t="s">
        <v>9240</v>
      </c>
      <c r="S9312" s="8">
        <v>6.0</v>
      </c>
      <c r="U9312" s="8" t="s">
        <v>8821</v>
      </c>
      <c r="V9312" s="173"/>
    </row>
    <row r="9313" ht="15.0" customHeight="1">
      <c r="A9313" s="318">
        <v>7.0</v>
      </c>
      <c r="B9313" s="313" t="s">
        <v>9251</v>
      </c>
      <c r="C9313" s="313"/>
      <c r="D9313" s="313"/>
      <c r="E9313" s="313"/>
      <c r="F9313" s="313"/>
      <c r="G9313" s="313"/>
      <c r="H9313" s="313"/>
      <c r="I9313" s="313"/>
      <c r="J9313" s="313"/>
      <c r="K9313" s="19" t="s">
        <v>9242</v>
      </c>
      <c r="L9313" s="319"/>
      <c r="M9313" s="319" t="s">
        <v>9252</v>
      </c>
      <c r="N9313" s="6"/>
      <c r="O9313" s="3">
        <v>61.0</v>
      </c>
      <c r="P9313" s="3">
        <v>144.0</v>
      </c>
      <c r="Q9313" s="4"/>
      <c r="R9313" s="4" t="s">
        <v>9240</v>
      </c>
      <c r="S9313" s="8">
        <v>7.0</v>
      </c>
      <c r="U9313" s="8" t="s">
        <v>8821</v>
      </c>
      <c r="V9313" s="173"/>
    </row>
    <row r="9314" ht="15.0" customHeight="1">
      <c r="A9314" s="318">
        <v>8.0</v>
      </c>
      <c r="B9314" s="313" t="s">
        <v>9253</v>
      </c>
      <c r="C9314" s="313"/>
      <c r="D9314" s="313"/>
      <c r="E9314" s="313"/>
      <c r="F9314" s="313"/>
      <c r="G9314" s="313"/>
      <c r="H9314" s="313"/>
      <c r="I9314" s="313"/>
      <c r="J9314" s="313"/>
      <c r="K9314" s="19" t="s">
        <v>9242</v>
      </c>
      <c r="L9314" s="319"/>
      <c r="M9314" s="319"/>
      <c r="N9314" s="6"/>
      <c r="O9314" s="3">
        <v>61.0</v>
      </c>
      <c r="P9314" s="3">
        <v>145.0</v>
      </c>
      <c r="Q9314" s="4"/>
      <c r="R9314" s="4" t="s">
        <v>9240</v>
      </c>
      <c r="S9314" s="8">
        <v>8.0</v>
      </c>
      <c r="U9314" s="8" t="s">
        <v>8821</v>
      </c>
      <c r="V9314" s="173"/>
    </row>
    <row r="9315" ht="15.0" customHeight="1">
      <c r="A9315" s="318">
        <v>9.0</v>
      </c>
      <c r="B9315" s="313" t="s">
        <v>9254</v>
      </c>
      <c r="C9315" s="313"/>
      <c r="D9315" s="313"/>
      <c r="E9315" s="313"/>
      <c r="F9315" s="313"/>
      <c r="G9315" s="313"/>
      <c r="H9315" s="313"/>
      <c r="I9315" s="313"/>
      <c r="J9315" s="313"/>
      <c r="K9315" s="19" t="s">
        <v>9242</v>
      </c>
      <c r="L9315" s="319"/>
      <c r="M9315" s="319" t="s">
        <v>9255</v>
      </c>
      <c r="N9315" s="6"/>
      <c r="O9315" s="3">
        <v>61.0</v>
      </c>
      <c r="P9315" s="3">
        <v>146.0</v>
      </c>
      <c r="Q9315" s="4"/>
      <c r="R9315" s="4" t="s">
        <v>9240</v>
      </c>
      <c r="S9315" s="8">
        <v>9.0</v>
      </c>
      <c r="U9315" s="8" t="s">
        <v>8821</v>
      </c>
      <c r="V9315" s="173"/>
    </row>
    <row r="9316" ht="15.0" customHeight="1">
      <c r="A9316" s="318">
        <v>10.0</v>
      </c>
      <c r="B9316" s="313" t="s">
        <v>9256</v>
      </c>
      <c r="C9316" s="313"/>
      <c r="D9316" s="313"/>
      <c r="E9316" s="313"/>
      <c r="F9316" s="313"/>
      <c r="G9316" s="313"/>
      <c r="H9316" s="313"/>
      <c r="I9316" s="313"/>
      <c r="J9316" s="313"/>
      <c r="K9316" s="19" t="s">
        <v>9242</v>
      </c>
      <c r="L9316" s="319"/>
      <c r="M9316" s="319" t="s">
        <v>9257</v>
      </c>
      <c r="N9316" s="6"/>
      <c r="O9316" s="3">
        <v>61.0</v>
      </c>
      <c r="P9316" s="3">
        <v>147.0</v>
      </c>
      <c r="Q9316" s="4"/>
      <c r="R9316" s="4" t="s">
        <v>9240</v>
      </c>
      <c r="S9316" s="8">
        <v>10.0</v>
      </c>
      <c r="U9316" s="8" t="s">
        <v>8821</v>
      </c>
      <c r="V9316" s="173"/>
    </row>
    <row r="9317" ht="15.0" customHeight="1">
      <c r="A9317" s="318">
        <v>11.0</v>
      </c>
      <c r="B9317" s="313" t="s">
        <v>9258</v>
      </c>
      <c r="C9317" s="313"/>
      <c r="D9317" s="313"/>
      <c r="E9317" s="313"/>
      <c r="F9317" s="313"/>
      <c r="G9317" s="313"/>
      <c r="H9317" s="313"/>
      <c r="I9317" s="313"/>
      <c r="J9317" s="313"/>
      <c r="K9317" s="19" t="s">
        <v>9242</v>
      </c>
      <c r="L9317" s="319"/>
      <c r="M9317" s="319" t="s">
        <v>9259</v>
      </c>
      <c r="N9317" s="6"/>
      <c r="O9317" s="3">
        <v>61.0</v>
      </c>
      <c r="P9317" s="3">
        <v>148.0</v>
      </c>
      <c r="Q9317" s="4"/>
      <c r="R9317" s="4" t="s">
        <v>9240</v>
      </c>
      <c r="S9317" s="8">
        <v>11.0</v>
      </c>
      <c r="U9317" s="8" t="s">
        <v>8821</v>
      </c>
      <c r="V9317" s="173"/>
    </row>
    <row r="9318" ht="15.0" customHeight="1">
      <c r="A9318" s="318">
        <v>12.0</v>
      </c>
      <c r="B9318" s="313" t="s">
        <v>9260</v>
      </c>
      <c r="C9318" s="313"/>
      <c r="D9318" s="313"/>
      <c r="E9318" s="313"/>
      <c r="F9318" s="313"/>
      <c r="G9318" s="313"/>
      <c r="H9318" s="313"/>
      <c r="I9318" s="313"/>
      <c r="J9318" s="313"/>
      <c r="K9318" s="19" t="s">
        <v>9242</v>
      </c>
      <c r="L9318" s="319"/>
      <c r="M9318" s="319" t="s">
        <v>9261</v>
      </c>
      <c r="N9318" s="6"/>
      <c r="O9318" s="3">
        <v>61.0</v>
      </c>
      <c r="P9318" s="3">
        <v>149.0</v>
      </c>
      <c r="Q9318" s="4"/>
      <c r="R9318" s="4" t="s">
        <v>9240</v>
      </c>
      <c r="S9318" s="8">
        <v>12.0</v>
      </c>
      <c r="U9318" s="8" t="s">
        <v>8821</v>
      </c>
      <c r="V9318" s="173"/>
    </row>
    <row r="9319" ht="15.0" customHeight="1">
      <c r="A9319" s="318">
        <v>13.0</v>
      </c>
      <c r="B9319" s="313" t="s">
        <v>9262</v>
      </c>
      <c r="C9319" s="313"/>
      <c r="D9319" s="313"/>
      <c r="E9319" s="313"/>
      <c r="F9319" s="313"/>
      <c r="G9319" s="313"/>
      <c r="H9319" s="313"/>
      <c r="I9319" s="313"/>
      <c r="J9319" s="313"/>
      <c r="K9319" s="19" t="s">
        <v>9242</v>
      </c>
      <c r="L9319" s="319"/>
      <c r="M9319" s="319" t="s">
        <v>9257</v>
      </c>
      <c r="N9319" s="6"/>
      <c r="O9319" s="3">
        <v>61.0</v>
      </c>
      <c r="P9319" s="3">
        <v>150.0</v>
      </c>
      <c r="Q9319" s="4"/>
      <c r="R9319" s="4" t="s">
        <v>9240</v>
      </c>
      <c r="S9319" s="8">
        <v>13.0</v>
      </c>
      <c r="U9319" s="8" t="s">
        <v>8821</v>
      </c>
      <c r="V9319" s="173"/>
    </row>
    <row r="9320" ht="15.0" customHeight="1">
      <c r="A9320" s="318">
        <v>14.0</v>
      </c>
      <c r="B9320" s="313" t="s">
        <v>9263</v>
      </c>
      <c r="C9320" s="313"/>
      <c r="D9320" s="313"/>
      <c r="E9320" s="313"/>
      <c r="F9320" s="313"/>
      <c r="G9320" s="313"/>
      <c r="H9320" s="313"/>
      <c r="I9320" s="313"/>
      <c r="J9320" s="313"/>
      <c r="K9320" s="19" t="s">
        <v>9242</v>
      </c>
      <c r="L9320" s="319"/>
      <c r="M9320" s="319" t="s">
        <v>9261</v>
      </c>
      <c r="N9320" s="6"/>
      <c r="O9320" s="3">
        <v>61.0</v>
      </c>
      <c r="P9320" s="3">
        <v>151.0</v>
      </c>
      <c r="Q9320" s="4"/>
      <c r="R9320" s="4" t="s">
        <v>9240</v>
      </c>
      <c r="S9320" s="8">
        <v>14.0</v>
      </c>
      <c r="U9320" s="8" t="s">
        <v>8821</v>
      </c>
      <c r="V9320" s="173"/>
    </row>
    <row r="9321" ht="15.0" customHeight="1">
      <c r="A9321" s="318">
        <v>15.0</v>
      </c>
      <c r="B9321" s="313" t="s">
        <v>9264</v>
      </c>
      <c r="C9321" s="313"/>
      <c r="D9321" s="313"/>
      <c r="E9321" s="313"/>
      <c r="F9321" s="313"/>
      <c r="G9321" s="313"/>
      <c r="H9321" s="313"/>
      <c r="I9321" s="313"/>
      <c r="J9321" s="313"/>
      <c r="K9321" s="19" t="s">
        <v>9242</v>
      </c>
      <c r="L9321" s="319"/>
      <c r="M9321" s="319" t="s">
        <v>9265</v>
      </c>
      <c r="N9321" s="6"/>
      <c r="O9321" s="3">
        <v>61.0</v>
      </c>
      <c r="P9321" s="3">
        <v>152.0</v>
      </c>
      <c r="Q9321" s="4"/>
      <c r="R9321" s="4" t="s">
        <v>9240</v>
      </c>
      <c r="S9321" s="8">
        <v>15.0</v>
      </c>
      <c r="U9321" s="8" t="s">
        <v>8821</v>
      </c>
      <c r="V9321" s="173"/>
    </row>
    <row r="9322" ht="15.0" customHeight="1">
      <c r="A9322" s="318"/>
      <c r="B9322" s="313" t="s">
        <v>9266</v>
      </c>
      <c r="C9322" s="313"/>
      <c r="D9322" s="313"/>
      <c r="E9322" s="313"/>
      <c r="F9322" s="320"/>
      <c r="G9322" s="313"/>
      <c r="H9322" s="313"/>
      <c r="I9322" s="313"/>
      <c r="J9322" s="313"/>
      <c r="K9322" s="19"/>
      <c r="L9322" s="319"/>
      <c r="M9322" s="319"/>
      <c r="N9322" s="6"/>
      <c r="O9322" s="3">
        <v>62.0</v>
      </c>
      <c r="P9322" s="3"/>
      <c r="Q9322" s="4">
        <v>360.0</v>
      </c>
      <c r="R9322" s="4" t="s">
        <v>8854</v>
      </c>
      <c r="S9322" s="8">
        <v>0.0</v>
      </c>
      <c r="V9322" s="173"/>
    </row>
    <row r="9323" ht="15.0" customHeight="1">
      <c r="A9323" s="318">
        <v>1.0</v>
      </c>
      <c r="B9323" s="313" t="s">
        <v>9267</v>
      </c>
      <c r="C9323" s="313"/>
      <c r="D9323" s="313"/>
      <c r="E9323" s="313"/>
      <c r="F9323" s="313"/>
      <c r="G9323" s="313"/>
      <c r="H9323" s="313"/>
      <c r="I9323" s="313"/>
      <c r="J9323" s="313"/>
      <c r="K9323" s="323" t="s">
        <v>9268</v>
      </c>
      <c r="L9323" s="319"/>
      <c r="M9323" s="319" t="s">
        <v>9269</v>
      </c>
      <c r="N9323" s="6"/>
      <c r="O9323" s="3">
        <v>62.0</v>
      </c>
      <c r="P9323" s="3">
        <v>156.0</v>
      </c>
      <c r="Q9323" s="4"/>
      <c r="R9323" s="4" t="s">
        <v>8854</v>
      </c>
      <c r="S9323" s="8">
        <v>1.0</v>
      </c>
      <c r="U9323" s="8" t="s">
        <v>8857</v>
      </c>
      <c r="V9323" s="173"/>
    </row>
    <row r="9324" ht="15.0" customHeight="1">
      <c r="A9324" s="318">
        <v>2.0</v>
      </c>
      <c r="B9324" s="313" t="s">
        <v>9270</v>
      </c>
      <c r="C9324" s="313"/>
      <c r="D9324" s="313"/>
      <c r="E9324" s="313"/>
      <c r="F9324" s="313"/>
      <c r="G9324" s="313"/>
      <c r="H9324" s="313"/>
      <c r="I9324" s="313"/>
      <c r="J9324" s="313"/>
      <c r="K9324" s="323" t="s">
        <v>9268</v>
      </c>
      <c r="L9324" s="319"/>
      <c r="M9324" s="319" t="s">
        <v>9269</v>
      </c>
      <c r="N9324" s="6"/>
      <c r="O9324" s="3">
        <v>62.0</v>
      </c>
      <c r="P9324" s="3">
        <v>157.0</v>
      </c>
      <c r="Q9324" s="4"/>
      <c r="R9324" s="4" t="s">
        <v>8854</v>
      </c>
      <c r="S9324" s="8">
        <v>2.0</v>
      </c>
      <c r="U9324" s="8" t="s">
        <v>8857</v>
      </c>
      <c r="V9324" s="173"/>
    </row>
    <row r="9325" ht="15.0" customHeight="1">
      <c r="A9325" s="318">
        <v>3.0</v>
      </c>
      <c r="B9325" s="313" t="s">
        <v>9271</v>
      </c>
      <c r="C9325" s="313"/>
      <c r="D9325" s="313"/>
      <c r="E9325" s="313"/>
      <c r="F9325" s="313"/>
      <c r="G9325" s="313"/>
      <c r="H9325" s="313"/>
      <c r="I9325" s="313"/>
      <c r="J9325" s="313"/>
      <c r="K9325" s="323" t="s">
        <v>9268</v>
      </c>
      <c r="L9325" s="319"/>
      <c r="M9325" s="319" t="s">
        <v>9272</v>
      </c>
      <c r="N9325" s="6"/>
      <c r="O9325" s="3">
        <v>62.0</v>
      </c>
      <c r="P9325" s="3">
        <v>158.0</v>
      </c>
      <c r="Q9325" s="4"/>
      <c r="R9325" s="4" t="s">
        <v>8854</v>
      </c>
      <c r="S9325" s="8">
        <v>3.0</v>
      </c>
      <c r="U9325" s="8" t="s">
        <v>8857</v>
      </c>
      <c r="V9325" s="173"/>
    </row>
    <row r="9326" ht="15.0" customHeight="1">
      <c r="A9326" s="318">
        <v>4.0</v>
      </c>
      <c r="B9326" s="313" t="s">
        <v>9273</v>
      </c>
      <c r="C9326" s="313"/>
      <c r="D9326" s="313"/>
      <c r="E9326" s="313"/>
      <c r="F9326" s="313"/>
      <c r="G9326" s="313"/>
      <c r="H9326" s="313"/>
      <c r="I9326" s="313"/>
      <c r="J9326" s="313"/>
      <c r="K9326" s="323" t="s">
        <v>9268</v>
      </c>
      <c r="L9326" s="319"/>
      <c r="M9326" s="319" t="s">
        <v>9272</v>
      </c>
      <c r="N9326" s="6"/>
      <c r="O9326" s="3">
        <v>62.0</v>
      </c>
      <c r="P9326" s="3">
        <v>159.0</v>
      </c>
      <c r="Q9326" s="4"/>
      <c r="R9326" s="4" t="s">
        <v>8854</v>
      </c>
      <c r="S9326" s="8">
        <v>4.0</v>
      </c>
      <c r="U9326" s="8" t="s">
        <v>8857</v>
      </c>
      <c r="V9326" s="173"/>
    </row>
    <row r="9327" ht="15.0" customHeight="1">
      <c r="A9327" s="318"/>
      <c r="B9327" s="313" t="s">
        <v>9274</v>
      </c>
      <c r="C9327" s="313"/>
      <c r="D9327" s="313"/>
      <c r="E9327" s="313"/>
      <c r="F9327" s="320"/>
      <c r="G9327" s="313"/>
      <c r="H9327" s="313"/>
      <c r="I9327" s="313"/>
      <c r="J9327" s="313"/>
      <c r="K9327" s="323"/>
      <c r="L9327" s="319"/>
      <c r="M9327" s="319"/>
      <c r="N9327" s="6"/>
      <c r="O9327" s="3">
        <v>63.0</v>
      </c>
      <c r="P9327" s="3"/>
      <c r="Q9327" s="4">
        <v>280.0</v>
      </c>
      <c r="R9327" s="4" t="s">
        <v>8868</v>
      </c>
      <c r="S9327" s="8">
        <v>0.0</v>
      </c>
      <c r="V9327" s="173"/>
    </row>
    <row r="9328" ht="15.0" customHeight="1">
      <c r="A9328" s="318">
        <v>1.0</v>
      </c>
      <c r="B9328" s="313" t="s">
        <v>9275</v>
      </c>
      <c r="C9328" s="313"/>
      <c r="D9328" s="313"/>
      <c r="E9328" s="313"/>
      <c r="F9328" s="313"/>
      <c r="G9328" s="313"/>
      <c r="H9328" s="313"/>
      <c r="I9328" s="313"/>
      <c r="J9328" s="313"/>
      <c r="K9328" s="19" t="s">
        <v>9276</v>
      </c>
      <c r="L9328" s="319"/>
      <c r="M9328" s="319"/>
      <c r="N9328" s="321" t="s">
        <v>216</v>
      </c>
      <c r="O9328" s="3">
        <v>63.0</v>
      </c>
      <c r="P9328" s="3">
        <v>230.0</v>
      </c>
      <c r="Q9328" s="4"/>
      <c r="R9328" s="4" t="s">
        <v>8868</v>
      </c>
      <c r="S9328" s="8">
        <v>1.0</v>
      </c>
      <c r="U9328" s="8" t="s">
        <v>8839</v>
      </c>
      <c r="V9328" s="173"/>
    </row>
    <row r="9329" ht="15.0" customHeight="1">
      <c r="A9329" s="318">
        <v>2.0</v>
      </c>
      <c r="B9329" s="313" t="s">
        <v>9277</v>
      </c>
      <c r="C9329" s="313"/>
      <c r="D9329" s="313"/>
      <c r="E9329" s="313"/>
      <c r="F9329" s="313"/>
      <c r="G9329" s="313"/>
      <c r="H9329" s="313"/>
      <c r="I9329" s="313"/>
      <c r="J9329" s="313"/>
      <c r="K9329" s="19" t="s">
        <v>9276</v>
      </c>
      <c r="L9329" s="319"/>
      <c r="M9329" s="319"/>
      <c r="N9329" s="321" t="s">
        <v>216</v>
      </c>
      <c r="O9329" s="3">
        <v>63.0</v>
      </c>
      <c r="P9329" s="3">
        <v>231.0</v>
      </c>
      <c r="Q9329" s="4"/>
      <c r="R9329" s="4" t="s">
        <v>8868</v>
      </c>
      <c r="S9329" s="8">
        <v>2.0</v>
      </c>
      <c r="U9329" s="8" t="s">
        <v>8839</v>
      </c>
      <c r="V9329" s="173"/>
    </row>
    <row r="9330" ht="15.0" customHeight="1">
      <c r="A9330" s="318">
        <v>3.0</v>
      </c>
      <c r="B9330" s="313" t="s">
        <v>9278</v>
      </c>
      <c r="C9330" s="313"/>
      <c r="D9330" s="313"/>
      <c r="E9330" s="313"/>
      <c r="F9330" s="313"/>
      <c r="G9330" s="313"/>
      <c r="H9330" s="313"/>
      <c r="I9330" s="313"/>
      <c r="J9330" s="313"/>
      <c r="K9330" s="19" t="s">
        <v>9276</v>
      </c>
      <c r="L9330" s="319"/>
      <c r="M9330" s="319"/>
      <c r="N9330" s="321" t="s">
        <v>216</v>
      </c>
      <c r="O9330" s="3">
        <v>63.0</v>
      </c>
      <c r="P9330" s="3">
        <v>232.0</v>
      </c>
      <c r="Q9330" s="4"/>
      <c r="R9330" s="4" t="s">
        <v>8868</v>
      </c>
      <c r="S9330" s="8">
        <v>3.0</v>
      </c>
      <c r="U9330" s="8" t="s">
        <v>8839</v>
      </c>
      <c r="V9330" s="173"/>
    </row>
    <row r="9331" ht="15.0" customHeight="1">
      <c r="A9331" s="318"/>
      <c r="B9331" s="313" t="s">
        <v>8805</v>
      </c>
      <c r="C9331" s="313"/>
      <c r="D9331" s="313"/>
      <c r="E9331" s="313"/>
      <c r="F9331" s="320"/>
      <c r="G9331" s="313"/>
      <c r="H9331" s="313"/>
      <c r="I9331" s="313"/>
      <c r="J9331" s="313"/>
      <c r="K9331" s="19"/>
      <c r="L9331" s="319"/>
      <c r="M9331" s="319"/>
      <c r="N9331" s="6"/>
      <c r="O9331" s="3">
        <v>64.0</v>
      </c>
      <c r="P9331" s="3"/>
      <c r="Q9331" s="4">
        <v>560.0</v>
      </c>
      <c r="R9331" s="4" t="s">
        <v>9279</v>
      </c>
      <c r="S9331" s="8">
        <v>0.0</v>
      </c>
      <c r="V9331" s="173"/>
    </row>
    <row r="9332" ht="15.0" customHeight="1">
      <c r="A9332" s="318">
        <v>1.0</v>
      </c>
      <c r="B9332" s="313" t="s">
        <v>9280</v>
      </c>
      <c r="C9332" s="313"/>
      <c r="D9332" s="313"/>
      <c r="E9332" s="313"/>
      <c r="F9332" s="313"/>
      <c r="G9332" s="313"/>
      <c r="H9332" s="313"/>
      <c r="I9332" s="313"/>
      <c r="J9332" s="313"/>
      <c r="K9332" s="19" t="s">
        <v>9281</v>
      </c>
      <c r="L9332" s="319"/>
      <c r="M9332" s="319" t="s">
        <v>9282</v>
      </c>
      <c r="N9332" s="6"/>
      <c r="O9332" s="3">
        <v>64.0</v>
      </c>
      <c r="P9332" s="3">
        <v>188.0</v>
      </c>
      <c r="Q9332" s="4"/>
      <c r="R9332" s="4" t="s">
        <v>9279</v>
      </c>
      <c r="S9332" s="8">
        <v>1.0</v>
      </c>
      <c r="U9332" s="8" t="s">
        <v>8816</v>
      </c>
      <c r="V9332" s="173"/>
    </row>
    <row r="9333" ht="15.0" customHeight="1">
      <c r="A9333" s="318">
        <v>2.0</v>
      </c>
      <c r="B9333" s="313" t="s">
        <v>9283</v>
      </c>
      <c r="C9333" s="313"/>
      <c r="D9333" s="313"/>
      <c r="E9333" s="313"/>
      <c r="F9333" s="313"/>
      <c r="G9333" s="313"/>
      <c r="H9333" s="313"/>
      <c r="I9333" s="313"/>
      <c r="J9333" s="313"/>
      <c r="K9333" s="19" t="s">
        <v>9281</v>
      </c>
      <c r="L9333" s="319"/>
      <c r="M9333" s="319" t="s">
        <v>9282</v>
      </c>
      <c r="N9333" s="6"/>
      <c r="O9333" s="3">
        <v>64.0</v>
      </c>
      <c r="P9333" s="3">
        <v>189.0</v>
      </c>
      <c r="Q9333" s="4"/>
      <c r="R9333" s="4" t="s">
        <v>9279</v>
      </c>
      <c r="S9333" s="8">
        <v>2.0</v>
      </c>
      <c r="U9333" s="8" t="s">
        <v>8816</v>
      </c>
      <c r="V9333" s="173"/>
    </row>
    <row r="9334" ht="15.0" customHeight="1">
      <c r="A9334" s="318">
        <v>3.0</v>
      </c>
      <c r="B9334" s="313" t="s">
        <v>9284</v>
      </c>
      <c r="C9334" s="313"/>
      <c r="D9334" s="313"/>
      <c r="E9334" s="313"/>
      <c r="F9334" s="313"/>
      <c r="G9334" s="313"/>
      <c r="H9334" s="313"/>
      <c r="I9334" s="313"/>
      <c r="J9334" s="313"/>
      <c r="K9334" s="19" t="s">
        <v>9281</v>
      </c>
      <c r="L9334" s="319"/>
      <c r="M9334" s="319" t="s">
        <v>9282</v>
      </c>
      <c r="N9334" s="6"/>
      <c r="O9334" s="3">
        <v>64.0</v>
      </c>
      <c r="P9334" s="3">
        <v>190.0</v>
      </c>
      <c r="Q9334" s="4"/>
      <c r="R9334" s="4" t="s">
        <v>9279</v>
      </c>
      <c r="S9334" s="8">
        <v>3.0</v>
      </c>
      <c r="U9334" s="8" t="s">
        <v>8816</v>
      </c>
      <c r="V9334" s="173"/>
    </row>
    <row r="9335" ht="15.0" customHeight="1">
      <c r="A9335" s="318">
        <v>4.0</v>
      </c>
      <c r="B9335" s="313" t="s">
        <v>9285</v>
      </c>
      <c r="C9335" s="313"/>
      <c r="D9335" s="313"/>
      <c r="E9335" s="313"/>
      <c r="F9335" s="313"/>
      <c r="G9335" s="313"/>
      <c r="H9335" s="313"/>
      <c r="I9335" s="313"/>
      <c r="J9335" s="313"/>
      <c r="K9335" s="19" t="s">
        <v>9281</v>
      </c>
      <c r="L9335" s="319"/>
      <c r="M9335" s="319" t="s">
        <v>9282</v>
      </c>
      <c r="N9335" s="6"/>
      <c r="O9335" s="3">
        <v>64.0</v>
      </c>
      <c r="P9335" s="3">
        <v>191.0</v>
      </c>
      <c r="Q9335" s="4"/>
      <c r="R9335" s="4" t="s">
        <v>9279</v>
      </c>
      <c r="S9335" s="8">
        <v>4.0</v>
      </c>
      <c r="U9335" s="8" t="s">
        <v>8816</v>
      </c>
      <c r="V9335" s="173"/>
    </row>
    <row r="9336" ht="15.0" customHeight="1">
      <c r="A9336" s="318"/>
      <c r="B9336" s="313" t="s">
        <v>8802</v>
      </c>
      <c r="C9336" s="313"/>
      <c r="D9336" s="313"/>
      <c r="E9336" s="313"/>
      <c r="F9336" s="320"/>
      <c r="G9336" s="313"/>
      <c r="H9336" s="313"/>
      <c r="I9336" s="313"/>
      <c r="J9336" s="313"/>
      <c r="K9336" s="19"/>
      <c r="L9336" s="319"/>
      <c r="M9336" s="319"/>
      <c r="N9336" s="6"/>
      <c r="O9336" s="3">
        <v>65.0</v>
      </c>
      <c r="P9336" s="3"/>
      <c r="Q9336" s="4">
        <v>600.0</v>
      </c>
      <c r="R9336" s="4" t="s">
        <v>8923</v>
      </c>
      <c r="S9336" s="8">
        <v>0.0</v>
      </c>
      <c r="V9336" s="173"/>
    </row>
    <row r="9337" ht="15.0" customHeight="1">
      <c r="A9337" s="324">
        <v>1.0</v>
      </c>
      <c r="B9337" s="313" t="s">
        <v>9286</v>
      </c>
      <c r="C9337" s="313"/>
      <c r="D9337" s="313"/>
      <c r="E9337" s="313"/>
      <c r="F9337" s="313"/>
      <c r="G9337" s="313"/>
      <c r="H9337" s="313"/>
      <c r="I9337" s="313"/>
      <c r="J9337" s="313"/>
      <c r="K9337" s="19" t="s">
        <v>9281</v>
      </c>
      <c r="L9337" s="319"/>
      <c r="M9337" s="319" t="s">
        <v>9287</v>
      </c>
      <c r="N9337" s="6"/>
      <c r="O9337" s="3">
        <v>65.0</v>
      </c>
      <c r="P9337" s="3">
        <v>178.0</v>
      </c>
      <c r="Q9337" s="4"/>
      <c r="R9337" s="4" t="s">
        <v>8923</v>
      </c>
      <c r="S9337" s="8">
        <v>1.0</v>
      </c>
      <c r="U9337" s="8" t="s">
        <v>8926</v>
      </c>
      <c r="V9337" s="173"/>
    </row>
    <row r="9338" ht="15.0" customHeight="1">
      <c r="A9338" s="324"/>
      <c r="B9338" s="313" t="s">
        <v>8811</v>
      </c>
      <c r="C9338" s="313"/>
      <c r="D9338" s="313"/>
      <c r="E9338" s="313"/>
      <c r="F9338" s="320"/>
      <c r="G9338" s="313"/>
      <c r="H9338" s="313"/>
      <c r="I9338" s="313"/>
      <c r="J9338" s="313"/>
      <c r="K9338" s="19"/>
      <c r="L9338" s="319"/>
      <c r="M9338" s="319"/>
      <c r="N9338" s="6"/>
      <c r="O9338" s="3">
        <v>66.0</v>
      </c>
      <c r="P9338" s="3"/>
      <c r="Q9338" s="4">
        <v>430.0</v>
      </c>
      <c r="R9338" s="4" t="s">
        <v>9288</v>
      </c>
      <c r="S9338" s="8">
        <v>0.0</v>
      </c>
      <c r="V9338" s="173"/>
    </row>
    <row r="9339" ht="15.0" customHeight="1">
      <c r="A9339" s="318">
        <v>1.0</v>
      </c>
      <c r="B9339" s="313" t="s">
        <v>9289</v>
      </c>
      <c r="C9339" s="313"/>
      <c r="D9339" s="313"/>
      <c r="E9339" s="313"/>
      <c r="F9339" s="313"/>
      <c r="G9339" s="313"/>
      <c r="H9339" s="313"/>
      <c r="I9339" s="313"/>
      <c r="J9339" s="313"/>
      <c r="K9339" s="19" t="s">
        <v>9290</v>
      </c>
      <c r="L9339" s="319"/>
      <c r="M9339" s="319"/>
      <c r="N9339" s="321" t="s">
        <v>169</v>
      </c>
      <c r="O9339" s="3">
        <v>66.0</v>
      </c>
      <c r="P9339" s="3">
        <v>205.0</v>
      </c>
      <c r="Q9339" s="4"/>
      <c r="R9339" s="4" t="s">
        <v>9288</v>
      </c>
      <c r="S9339" s="8">
        <v>1.0</v>
      </c>
      <c r="U9339" s="8" t="s">
        <v>8863</v>
      </c>
      <c r="V9339" s="173"/>
    </row>
    <row r="9340" ht="15.0" customHeight="1">
      <c r="A9340" s="318">
        <v>2.0</v>
      </c>
      <c r="B9340" s="313" t="s">
        <v>9291</v>
      </c>
      <c r="C9340" s="313"/>
      <c r="D9340" s="313"/>
      <c r="E9340" s="313"/>
      <c r="F9340" s="313"/>
      <c r="G9340" s="313"/>
      <c r="H9340" s="313"/>
      <c r="I9340" s="313"/>
      <c r="J9340" s="313"/>
      <c r="K9340" s="19" t="s">
        <v>9290</v>
      </c>
      <c r="L9340" s="319"/>
      <c r="M9340" s="319"/>
      <c r="N9340" s="321" t="s">
        <v>169</v>
      </c>
      <c r="O9340" s="3">
        <v>66.0</v>
      </c>
      <c r="P9340" s="3">
        <v>206.0</v>
      </c>
      <c r="Q9340" s="4"/>
      <c r="R9340" s="4" t="s">
        <v>9288</v>
      </c>
      <c r="S9340" s="8">
        <v>2.0</v>
      </c>
      <c r="U9340" s="8" t="s">
        <v>8863</v>
      </c>
      <c r="V9340" s="173"/>
    </row>
    <row r="9341" ht="15.75" customHeight="1">
      <c r="A9341" s="318">
        <v>3.0</v>
      </c>
      <c r="B9341" s="313" t="s">
        <v>9292</v>
      </c>
      <c r="C9341" s="313"/>
      <c r="D9341" s="313"/>
      <c r="E9341" s="313"/>
      <c r="F9341" s="313"/>
      <c r="G9341" s="313"/>
      <c r="H9341" s="313"/>
      <c r="I9341" s="313"/>
      <c r="J9341" s="313"/>
      <c r="K9341" s="19" t="s">
        <v>9290</v>
      </c>
      <c r="L9341" s="319"/>
      <c r="M9341" s="319"/>
      <c r="N9341" s="321" t="s">
        <v>169</v>
      </c>
      <c r="O9341" s="3">
        <v>66.0</v>
      </c>
      <c r="P9341" s="3">
        <v>207.0</v>
      </c>
      <c r="Q9341" s="4"/>
      <c r="R9341" s="4" t="s">
        <v>9288</v>
      </c>
      <c r="S9341" s="8">
        <v>3.0</v>
      </c>
      <c r="U9341" s="8" t="s">
        <v>8863</v>
      </c>
      <c r="V9341" s="173"/>
    </row>
    <row r="9342" ht="15.75" customHeight="1">
      <c r="A9342" s="4"/>
      <c r="D9342" s="220"/>
      <c r="F9342" s="91"/>
      <c r="G9342" s="221"/>
      <c r="H9342" s="221"/>
      <c r="I9342" s="76"/>
      <c r="J9342" s="76"/>
      <c r="K9342" s="88"/>
      <c r="L9342" s="142"/>
      <c r="M9342" s="142"/>
      <c r="N9342" s="18"/>
      <c r="P9342" s="4"/>
      <c r="Q9342" s="4"/>
      <c r="R9342" s="4"/>
      <c r="V9342" s="333"/>
      <c r="Z9342" s="23"/>
    </row>
    <row r="9343" ht="15.75" customHeight="1">
      <c r="A9343" s="4"/>
      <c r="D9343" s="220"/>
      <c r="F9343" s="91"/>
      <c r="G9343" s="221"/>
      <c r="H9343" s="221"/>
      <c r="I9343" s="76"/>
      <c r="J9343" s="76"/>
      <c r="K9343" s="88"/>
      <c r="L9343" s="142"/>
      <c r="M9343" s="142"/>
      <c r="N9343" s="18"/>
      <c r="P9343" s="4"/>
      <c r="Q9343" s="4"/>
      <c r="R9343" s="4"/>
      <c r="V9343" s="333"/>
      <c r="Z9343" s="23"/>
    </row>
    <row r="9344" ht="15.75" customHeight="1">
      <c r="A9344" s="4"/>
      <c r="D9344" s="220"/>
      <c r="F9344" s="91"/>
      <c r="G9344" s="221"/>
      <c r="H9344" s="221"/>
      <c r="I9344" s="76"/>
      <c r="J9344" s="76"/>
      <c r="K9344" s="88"/>
      <c r="L9344" s="142"/>
      <c r="M9344" s="142"/>
      <c r="N9344" s="18"/>
      <c r="P9344" s="4"/>
      <c r="Q9344" s="4"/>
      <c r="R9344" s="4"/>
      <c r="S9344" s="21"/>
      <c r="T9344" s="21"/>
      <c r="V9344" s="22"/>
      <c r="Z9344" s="23"/>
    </row>
    <row r="9345" ht="15.75" customHeight="1">
      <c r="A9345" s="4"/>
      <c r="D9345" s="220"/>
      <c r="F9345" s="91"/>
      <c r="G9345" s="221"/>
      <c r="H9345" s="221"/>
      <c r="I9345" s="76"/>
      <c r="J9345" s="76"/>
      <c r="K9345" s="88"/>
      <c r="L9345" s="142"/>
      <c r="M9345" s="142"/>
      <c r="N9345" s="18"/>
      <c r="P9345" s="4"/>
      <c r="Q9345" s="4"/>
      <c r="R9345" s="4"/>
      <c r="S9345" s="21"/>
      <c r="T9345" s="21"/>
      <c r="V9345" s="22"/>
      <c r="Z9345" s="23"/>
    </row>
    <row r="9346" ht="15.75" customHeight="1">
      <c r="A9346" s="4"/>
      <c r="D9346" s="220"/>
      <c r="F9346" s="91"/>
      <c r="G9346" s="221"/>
      <c r="H9346" s="221"/>
      <c r="I9346" s="76"/>
      <c r="J9346" s="76"/>
      <c r="K9346" s="88"/>
      <c r="L9346" s="142"/>
      <c r="M9346" s="142"/>
      <c r="N9346" s="18"/>
      <c r="P9346" s="4"/>
      <c r="Q9346" s="4"/>
      <c r="R9346" s="4"/>
      <c r="S9346" s="21"/>
      <c r="T9346" s="21"/>
      <c r="V9346" s="22"/>
      <c r="Z9346" s="23"/>
    </row>
    <row r="9347" ht="15.75" customHeight="1">
      <c r="A9347" s="4"/>
      <c r="D9347" s="220"/>
      <c r="F9347" s="91"/>
      <c r="G9347" s="221"/>
      <c r="H9347" s="221"/>
      <c r="I9347" s="76"/>
      <c r="J9347" s="76"/>
      <c r="K9347" s="88"/>
      <c r="L9347" s="142"/>
      <c r="M9347" s="142"/>
      <c r="N9347" s="18"/>
      <c r="P9347" s="4"/>
      <c r="Q9347" s="4"/>
      <c r="R9347" s="4"/>
      <c r="S9347" s="21"/>
      <c r="T9347" s="21"/>
      <c r="V9347" s="22"/>
      <c r="Z9347" s="23"/>
    </row>
    <row r="9348" ht="15.75" customHeight="1">
      <c r="A9348" s="4"/>
      <c r="D9348" s="220"/>
      <c r="F9348" s="91"/>
      <c r="G9348" s="221"/>
      <c r="H9348" s="221"/>
      <c r="I9348" s="76"/>
      <c r="J9348" s="76"/>
      <c r="K9348" s="88"/>
      <c r="L9348" s="142"/>
      <c r="M9348" s="142"/>
      <c r="N9348" s="18"/>
      <c r="P9348" s="4"/>
      <c r="Q9348" s="4"/>
      <c r="R9348" s="4"/>
      <c r="S9348" s="21"/>
      <c r="T9348" s="21"/>
      <c r="V9348" s="22"/>
      <c r="Z9348" s="23"/>
    </row>
    <row r="9349" ht="15.75" customHeight="1">
      <c r="A9349" s="4"/>
      <c r="D9349" s="220"/>
      <c r="F9349" s="91"/>
      <c r="G9349" s="221"/>
      <c r="H9349" s="221"/>
      <c r="I9349" s="76"/>
      <c r="J9349" s="76"/>
      <c r="K9349" s="88"/>
      <c r="L9349" s="142"/>
      <c r="M9349" s="142"/>
      <c r="N9349" s="18"/>
      <c r="P9349" s="4"/>
      <c r="Q9349" s="4"/>
      <c r="R9349" s="4"/>
      <c r="S9349" s="21"/>
      <c r="T9349" s="21"/>
      <c r="V9349" s="22"/>
      <c r="Z9349" s="23"/>
    </row>
    <row r="9350" ht="15.75" customHeight="1">
      <c r="A9350" s="4"/>
      <c r="D9350" s="220"/>
      <c r="F9350" s="91"/>
      <c r="G9350" s="221"/>
      <c r="H9350" s="221"/>
      <c r="I9350" s="76"/>
      <c r="J9350" s="76"/>
      <c r="K9350" s="88"/>
      <c r="L9350" s="142"/>
      <c r="M9350" s="142"/>
      <c r="N9350" s="18"/>
      <c r="P9350" s="4"/>
      <c r="Q9350" s="4"/>
      <c r="R9350" s="4"/>
      <c r="S9350" s="21"/>
      <c r="T9350" s="21"/>
      <c r="V9350" s="22"/>
      <c r="Z9350" s="23"/>
    </row>
    <row r="9351" ht="15.75" customHeight="1">
      <c r="A9351" s="4"/>
      <c r="D9351" s="220"/>
      <c r="F9351" s="91"/>
      <c r="G9351" s="221"/>
      <c r="H9351" s="221"/>
      <c r="I9351" s="76"/>
      <c r="J9351" s="76"/>
      <c r="K9351" s="88"/>
      <c r="L9351" s="142"/>
      <c r="M9351" s="142"/>
      <c r="N9351" s="18"/>
      <c r="P9351" s="4"/>
      <c r="Q9351" s="4"/>
      <c r="R9351" s="4"/>
      <c r="S9351" s="21"/>
      <c r="T9351" s="21"/>
      <c r="V9351" s="22"/>
      <c r="Z9351" s="23"/>
    </row>
    <row r="9352" ht="15.75" customHeight="1">
      <c r="A9352" s="4"/>
      <c r="D9352" s="220"/>
      <c r="F9352" s="91"/>
      <c r="G9352" s="221"/>
      <c r="H9352" s="221"/>
      <c r="I9352" s="76"/>
      <c r="J9352" s="76"/>
      <c r="K9352" s="88"/>
      <c r="L9352" s="142"/>
      <c r="M9352" s="142"/>
      <c r="N9352" s="18"/>
      <c r="P9352" s="4"/>
      <c r="Q9352" s="4"/>
      <c r="R9352" s="4"/>
      <c r="S9352" s="21"/>
      <c r="T9352" s="21"/>
      <c r="V9352" s="22"/>
      <c r="Z9352" s="23"/>
    </row>
    <row r="9353" ht="15.75" customHeight="1">
      <c r="A9353" s="4"/>
      <c r="D9353" s="220"/>
      <c r="F9353" s="91"/>
      <c r="G9353" s="221"/>
      <c r="H9353" s="221"/>
      <c r="I9353" s="76"/>
      <c r="J9353" s="76"/>
      <c r="K9353" s="88"/>
      <c r="L9353" s="142"/>
      <c r="M9353" s="142"/>
      <c r="N9353" s="18"/>
      <c r="P9353" s="4"/>
      <c r="Q9353" s="4"/>
      <c r="R9353" s="4"/>
      <c r="S9353" s="21"/>
      <c r="T9353" s="21"/>
      <c r="V9353" s="22"/>
      <c r="Z9353" s="23"/>
    </row>
    <row r="9354" ht="15.75" customHeight="1">
      <c r="A9354" s="4"/>
      <c r="D9354" s="220"/>
      <c r="F9354" s="91"/>
      <c r="G9354" s="221"/>
      <c r="H9354" s="221"/>
      <c r="I9354" s="76"/>
      <c r="J9354" s="76"/>
      <c r="K9354" s="88"/>
      <c r="L9354" s="142"/>
      <c r="M9354" s="142"/>
      <c r="N9354" s="18"/>
      <c r="P9354" s="4"/>
      <c r="Q9354" s="4"/>
      <c r="R9354" s="4"/>
      <c r="S9354" s="21"/>
      <c r="T9354" s="21"/>
      <c r="V9354" s="22"/>
      <c r="Z9354" s="23"/>
    </row>
    <row r="9355" ht="15.75" customHeight="1">
      <c r="A9355" s="4"/>
      <c r="D9355" s="220"/>
      <c r="F9355" s="91"/>
      <c r="G9355" s="221"/>
      <c r="H9355" s="221"/>
      <c r="I9355" s="76"/>
      <c r="J9355" s="76"/>
      <c r="K9355" s="88"/>
      <c r="L9355" s="142"/>
      <c r="M9355" s="142"/>
      <c r="N9355" s="18"/>
      <c r="P9355" s="4"/>
      <c r="Q9355" s="4"/>
      <c r="R9355" s="4"/>
      <c r="S9355" s="21"/>
      <c r="T9355" s="21"/>
      <c r="V9355" s="22"/>
      <c r="Z9355" s="23"/>
    </row>
    <row r="9356" ht="15.75" customHeight="1">
      <c r="A9356" s="4"/>
      <c r="D9356" s="220"/>
      <c r="F9356" s="91"/>
      <c r="G9356" s="221"/>
      <c r="H9356" s="221"/>
      <c r="I9356" s="76"/>
      <c r="J9356" s="76"/>
      <c r="K9356" s="88"/>
      <c r="L9356" s="142"/>
      <c r="M9356" s="142"/>
      <c r="N9356" s="18"/>
      <c r="P9356" s="4"/>
      <c r="Q9356" s="4"/>
      <c r="R9356" s="4"/>
      <c r="S9356" s="21"/>
      <c r="T9356" s="21"/>
      <c r="V9356" s="22"/>
      <c r="Z9356" s="23"/>
    </row>
    <row r="9357" ht="15.75" customHeight="1">
      <c r="A9357" s="4"/>
      <c r="D9357" s="220"/>
      <c r="F9357" s="91"/>
      <c r="G9357" s="221"/>
      <c r="H9357" s="221"/>
      <c r="I9357" s="76"/>
      <c r="J9357" s="76"/>
      <c r="K9357" s="88"/>
      <c r="L9357" s="142"/>
      <c r="M9357" s="142"/>
      <c r="N9357" s="18"/>
      <c r="P9357" s="4"/>
      <c r="Q9357" s="4"/>
      <c r="R9357" s="4"/>
      <c r="S9357" s="21"/>
      <c r="T9357" s="21"/>
      <c r="V9357" s="22"/>
      <c r="Z9357" s="23"/>
    </row>
    <row r="9358" ht="15.75" customHeight="1">
      <c r="A9358" s="4"/>
      <c r="D9358" s="220"/>
      <c r="F9358" s="91"/>
      <c r="G9358" s="221"/>
      <c r="H9358" s="221"/>
      <c r="I9358" s="76"/>
      <c r="J9358" s="76"/>
      <c r="K9358" s="88"/>
      <c r="L9358" s="142"/>
      <c r="M9358" s="142"/>
      <c r="N9358" s="18"/>
      <c r="P9358" s="4"/>
      <c r="Q9358" s="4"/>
      <c r="R9358" s="4"/>
      <c r="S9358" s="21"/>
      <c r="T9358" s="21"/>
      <c r="V9358" s="22"/>
      <c r="Z9358" s="23"/>
    </row>
    <row r="9359" ht="15.75" customHeight="1">
      <c r="A9359" s="4"/>
      <c r="D9359" s="220"/>
      <c r="F9359" s="91"/>
      <c r="G9359" s="221"/>
      <c r="H9359" s="221"/>
      <c r="I9359" s="76"/>
      <c r="J9359" s="76"/>
      <c r="K9359" s="88"/>
      <c r="L9359" s="142"/>
      <c r="M9359" s="142"/>
      <c r="N9359" s="18"/>
      <c r="P9359" s="4"/>
      <c r="Q9359" s="4"/>
      <c r="R9359" s="4"/>
      <c r="S9359" s="21"/>
      <c r="T9359" s="21"/>
      <c r="V9359" s="22"/>
      <c r="Z9359" s="23"/>
    </row>
    <row r="9360" ht="15.75" customHeight="1">
      <c r="A9360" s="226"/>
      <c r="B9360" s="21"/>
      <c r="C9360" s="21"/>
      <c r="D9360" s="334"/>
      <c r="E9360" s="21"/>
      <c r="F9360" s="335"/>
      <c r="G9360" s="336"/>
      <c r="H9360" s="336"/>
      <c r="I9360" s="165"/>
      <c r="J9360" s="165"/>
      <c r="K9360" s="337"/>
      <c r="L9360" s="31"/>
      <c r="M9360" s="142"/>
      <c r="N9360" s="18"/>
      <c r="P9360" s="4"/>
      <c r="Q9360" s="4"/>
      <c r="R9360" s="4"/>
      <c r="S9360" s="21"/>
      <c r="T9360" s="21"/>
      <c r="V9360" s="22"/>
      <c r="Z9360" s="23"/>
    </row>
    <row r="9361" ht="15.75" customHeight="1">
      <c r="A9361" s="226"/>
      <c r="B9361" s="21"/>
      <c r="C9361" s="21"/>
      <c r="D9361" s="334"/>
      <c r="E9361" s="21"/>
      <c r="F9361" s="335"/>
      <c r="G9361" s="336"/>
      <c r="H9361" s="336"/>
      <c r="I9361" s="165"/>
      <c r="J9361" s="165"/>
      <c r="K9361" s="337"/>
      <c r="L9361" s="31"/>
      <c r="M9361" s="142"/>
      <c r="N9361" s="18"/>
      <c r="P9361" s="4"/>
      <c r="Q9361" s="4"/>
      <c r="R9361" s="4"/>
      <c r="S9361" s="21"/>
      <c r="T9361" s="21"/>
      <c r="V9361" s="22"/>
      <c r="Z9361" s="23"/>
    </row>
    <row r="9362" ht="15.75" customHeight="1">
      <c r="A9362" s="226"/>
      <c r="B9362" s="21"/>
      <c r="C9362" s="21"/>
      <c r="D9362" s="334"/>
      <c r="E9362" s="21"/>
      <c r="F9362" s="335"/>
      <c r="G9362" s="336"/>
      <c r="H9362" s="336"/>
      <c r="I9362" s="165"/>
      <c r="J9362" s="165"/>
      <c r="K9362" s="337"/>
      <c r="L9362" s="31"/>
      <c r="M9362" s="142"/>
      <c r="N9362" s="18"/>
      <c r="P9362" s="4"/>
      <c r="Q9362" s="4"/>
      <c r="R9362" s="4"/>
      <c r="S9362" s="21"/>
      <c r="T9362" s="21"/>
      <c r="V9362" s="22"/>
      <c r="Z9362" s="23"/>
    </row>
    <row r="9363" ht="15.75" customHeight="1">
      <c r="A9363" s="226"/>
      <c r="B9363" s="21"/>
      <c r="C9363" s="21"/>
      <c r="D9363" s="334"/>
      <c r="E9363" s="21"/>
      <c r="F9363" s="335"/>
      <c r="G9363" s="336"/>
      <c r="H9363" s="336"/>
      <c r="I9363" s="165"/>
      <c r="J9363" s="165"/>
      <c r="K9363" s="337"/>
      <c r="L9363" s="31"/>
      <c r="M9363" s="142"/>
      <c r="N9363" s="18"/>
      <c r="P9363" s="4"/>
      <c r="Q9363" s="4"/>
      <c r="R9363" s="4"/>
      <c r="S9363" s="21"/>
      <c r="T9363" s="21"/>
      <c r="V9363" s="22"/>
      <c r="Z9363" s="23"/>
    </row>
    <row r="9364" ht="15.75" customHeight="1">
      <c r="A9364" s="226"/>
      <c r="B9364" s="21"/>
      <c r="C9364" s="21"/>
      <c r="D9364" s="334"/>
      <c r="E9364" s="21"/>
      <c r="F9364" s="335"/>
      <c r="G9364" s="336"/>
      <c r="H9364" s="336"/>
      <c r="I9364" s="165"/>
      <c r="J9364" s="165"/>
      <c r="K9364" s="337"/>
      <c r="L9364" s="31"/>
      <c r="M9364" s="142"/>
      <c r="N9364" s="18"/>
      <c r="P9364" s="4"/>
      <c r="Q9364" s="4"/>
      <c r="R9364" s="4"/>
      <c r="S9364" s="21"/>
      <c r="T9364" s="21"/>
      <c r="V9364" s="22"/>
      <c r="Z9364" s="23"/>
    </row>
    <row r="9365" ht="15.75" customHeight="1">
      <c r="A9365" s="226"/>
      <c r="B9365" s="21"/>
      <c r="C9365" s="21"/>
      <c r="D9365" s="334"/>
      <c r="E9365" s="21"/>
      <c r="F9365" s="335"/>
      <c r="G9365" s="336"/>
      <c r="H9365" s="336"/>
      <c r="I9365" s="165"/>
      <c r="J9365" s="165"/>
      <c r="K9365" s="337"/>
      <c r="L9365" s="31"/>
      <c r="M9365" s="142"/>
      <c r="N9365" s="18"/>
      <c r="P9365" s="4"/>
      <c r="Q9365" s="4"/>
      <c r="R9365" s="4"/>
      <c r="S9365" s="21"/>
      <c r="T9365" s="21"/>
      <c r="V9365" s="22"/>
      <c r="Z9365" s="23"/>
    </row>
    <row r="9366" ht="15.75" customHeight="1">
      <c r="A9366" s="226"/>
      <c r="B9366" s="21"/>
      <c r="C9366" s="21"/>
      <c r="D9366" s="334"/>
      <c r="E9366" s="21"/>
      <c r="F9366" s="335"/>
      <c r="G9366" s="336"/>
      <c r="H9366" s="336"/>
      <c r="I9366" s="165"/>
      <c r="J9366" s="165"/>
      <c r="K9366" s="337"/>
      <c r="L9366" s="31"/>
      <c r="M9366" s="142"/>
      <c r="N9366" s="18"/>
      <c r="P9366" s="4"/>
      <c r="Q9366" s="4"/>
      <c r="R9366" s="4"/>
      <c r="S9366" s="21"/>
      <c r="T9366" s="21"/>
      <c r="V9366" s="22"/>
      <c r="Z9366" s="23"/>
    </row>
    <row r="9367" ht="15.75" customHeight="1">
      <c r="A9367" s="226"/>
      <c r="B9367" s="21"/>
      <c r="C9367" s="21"/>
      <c r="D9367" s="334"/>
      <c r="E9367" s="21"/>
      <c r="F9367" s="335"/>
      <c r="G9367" s="336"/>
      <c r="H9367" s="336"/>
      <c r="I9367" s="165"/>
      <c r="J9367" s="165"/>
      <c r="K9367" s="337"/>
      <c r="L9367" s="31"/>
      <c r="M9367" s="142"/>
      <c r="N9367" s="18"/>
      <c r="P9367" s="4"/>
      <c r="Q9367" s="4"/>
      <c r="R9367" s="4"/>
      <c r="S9367" s="21"/>
      <c r="T9367" s="21"/>
      <c r="V9367" s="22"/>
      <c r="Z9367" s="23"/>
    </row>
    <row r="9368" ht="15.75" customHeight="1">
      <c r="A9368" s="226"/>
      <c r="B9368" s="21"/>
      <c r="C9368" s="21"/>
      <c r="D9368" s="334"/>
      <c r="E9368" s="21"/>
      <c r="F9368" s="335"/>
      <c r="G9368" s="336"/>
      <c r="H9368" s="336"/>
      <c r="I9368" s="165"/>
      <c r="J9368" s="165"/>
      <c r="K9368" s="337"/>
      <c r="L9368" s="31"/>
      <c r="M9368" s="142"/>
      <c r="N9368" s="18"/>
      <c r="P9368" s="4"/>
      <c r="Q9368" s="4"/>
      <c r="R9368" s="4"/>
      <c r="S9368" s="21"/>
      <c r="T9368" s="21"/>
      <c r="V9368" s="22"/>
      <c r="Z9368" s="23"/>
    </row>
    <row r="9369" ht="15.75" customHeight="1">
      <c r="A9369" s="226"/>
      <c r="B9369" s="21"/>
      <c r="C9369" s="21"/>
      <c r="D9369" s="334"/>
      <c r="E9369" s="21"/>
      <c r="F9369" s="335"/>
      <c r="G9369" s="336"/>
      <c r="H9369" s="336"/>
      <c r="I9369" s="165"/>
      <c r="J9369" s="165"/>
      <c r="K9369" s="337"/>
      <c r="L9369" s="31"/>
      <c r="M9369" s="142"/>
      <c r="N9369" s="18"/>
      <c r="P9369" s="4"/>
      <c r="Q9369" s="4"/>
      <c r="R9369" s="4"/>
      <c r="S9369" s="21"/>
      <c r="T9369" s="21"/>
      <c r="V9369" s="22"/>
      <c r="Z9369" s="23"/>
    </row>
    <row r="9370" ht="15.75" customHeight="1">
      <c r="A9370" s="226"/>
      <c r="B9370" s="21"/>
      <c r="C9370" s="21"/>
      <c r="D9370" s="334"/>
      <c r="E9370" s="21"/>
      <c r="F9370" s="335"/>
      <c r="G9370" s="336"/>
      <c r="H9370" s="336"/>
      <c r="I9370" s="165"/>
      <c r="J9370" s="165"/>
      <c r="K9370" s="337"/>
      <c r="L9370" s="31"/>
      <c r="M9370" s="142"/>
      <c r="N9370" s="18"/>
      <c r="P9370" s="4"/>
      <c r="Q9370" s="4"/>
      <c r="R9370" s="4"/>
      <c r="S9370" s="21"/>
      <c r="T9370" s="21"/>
      <c r="V9370" s="22"/>
      <c r="Z9370" s="23"/>
    </row>
    <row r="9371" ht="15.75" customHeight="1">
      <c r="A9371" s="226"/>
      <c r="B9371" s="21"/>
      <c r="C9371" s="21"/>
      <c r="D9371" s="334"/>
      <c r="E9371" s="21"/>
      <c r="F9371" s="335"/>
      <c r="G9371" s="336"/>
      <c r="H9371" s="336"/>
      <c r="I9371" s="165"/>
      <c r="J9371" s="165"/>
      <c r="K9371" s="337"/>
      <c r="L9371" s="31"/>
      <c r="M9371" s="142"/>
      <c r="N9371" s="18"/>
      <c r="P9371" s="4"/>
      <c r="Q9371" s="4"/>
      <c r="R9371" s="4"/>
      <c r="S9371" s="21"/>
      <c r="T9371" s="21"/>
      <c r="V9371" s="22"/>
      <c r="Z9371" s="23"/>
    </row>
    <row r="9372" ht="15.75" customHeight="1">
      <c r="A9372" s="226"/>
      <c r="B9372" s="21"/>
      <c r="C9372" s="21"/>
      <c r="D9372" s="334"/>
      <c r="E9372" s="21"/>
      <c r="F9372" s="335"/>
      <c r="G9372" s="336"/>
      <c r="H9372" s="336"/>
      <c r="I9372" s="165"/>
      <c r="J9372" s="165"/>
      <c r="K9372" s="337"/>
      <c r="L9372" s="31"/>
      <c r="M9372" s="142"/>
      <c r="N9372" s="18"/>
      <c r="P9372" s="4"/>
      <c r="Q9372" s="4"/>
      <c r="R9372" s="4"/>
      <c r="S9372" s="21"/>
      <c r="T9372" s="21"/>
      <c r="V9372" s="22"/>
      <c r="Z9372" s="23"/>
    </row>
  </sheetData>
  <autoFilter ref="$A$6:$G$8926"/>
  <mergeCells count="893">
    <mergeCell ref="A1:B4"/>
    <mergeCell ref="C1:J3"/>
    <mergeCell ref="E4:G4"/>
    <mergeCell ref="A5:J5"/>
    <mergeCell ref="I15:I16"/>
    <mergeCell ref="I18:I19"/>
    <mergeCell ref="I21:I22"/>
    <mergeCell ref="I24:I25"/>
    <mergeCell ref="I27:I28"/>
    <mergeCell ref="I30:I31"/>
    <mergeCell ref="I33:I34"/>
    <mergeCell ref="I37:I51"/>
    <mergeCell ref="I55:I56"/>
    <mergeCell ref="I58:I59"/>
    <mergeCell ref="I61:I62"/>
    <mergeCell ref="I64:I65"/>
    <mergeCell ref="I66:I68"/>
    <mergeCell ref="I69:I71"/>
    <mergeCell ref="I74:I75"/>
    <mergeCell ref="I76:I77"/>
    <mergeCell ref="I78:I79"/>
    <mergeCell ref="I81:I82"/>
    <mergeCell ref="I84:I85"/>
    <mergeCell ref="I87:I90"/>
    <mergeCell ref="I95:I96"/>
    <mergeCell ref="I97:I100"/>
    <mergeCell ref="I101:I102"/>
    <mergeCell ref="I104:I105"/>
    <mergeCell ref="I110:I111"/>
    <mergeCell ref="I112:I114"/>
    <mergeCell ref="I115:I116"/>
    <mergeCell ref="I142:I143"/>
    <mergeCell ref="I144:I146"/>
    <mergeCell ref="I147:I148"/>
    <mergeCell ref="I202:I203"/>
    <mergeCell ref="I205:I206"/>
    <mergeCell ref="I241:I242"/>
    <mergeCell ref="I243:I244"/>
    <mergeCell ref="I245:I246"/>
    <mergeCell ref="I250:I251"/>
    <mergeCell ref="I252:I254"/>
    <mergeCell ref="I261:I262"/>
    <mergeCell ref="I317:I318"/>
    <mergeCell ref="I320:I321"/>
    <mergeCell ref="I517:I518"/>
    <mergeCell ref="I520:I521"/>
    <mergeCell ref="I525:I526"/>
    <mergeCell ref="I527:I529"/>
    <mergeCell ref="I530:I531"/>
    <mergeCell ref="I533:I534"/>
    <mergeCell ref="I535:I549"/>
    <mergeCell ref="I550:I551"/>
    <mergeCell ref="I555:I556"/>
    <mergeCell ref="I557:I560"/>
    <mergeCell ref="I561:I562"/>
    <mergeCell ref="I564:I565"/>
    <mergeCell ref="I575:I576"/>
    <mergeCell ref="I578:I579"/>
    <mergeCell ref="I581:I582"/>
    <mergeCell ref="I584:I585"/>
    <mergeCell ref="I587:I588"/>
    <mergeCell ref="I590:I591"/>
    <mergeCell ref="I601:I603"/>
    <mergeCell ref="I608:I609"/>
    <mergeCell ref="I610:I612"/>
    <mergeCell ref="I613:I614"/>
    <mergeCell ref="I640:I641"/>
    <mergeCell ref="I679:I680"/>
    <mergeCell ref="I681:I683"/>
    <mergeCell ref="I684:I685"/>
    <mergeCell ref="I687:I689"/>
    <mergeCell ref="I690:I691"/>
    <mergeCell ref="I693:I694"/>
    <mergeCell ref="I696:I697"/>
    <mergeCell ref="I699:I700"/>
    <mergeCell ref="I705:I706"/>
    <mergeCell ref="I708:I709"/>
    <mergeCell ref="I713:I714"/>
    <mergeCell ref="I715:I717"/>
    <mergeCell ref="I718:I719"/>
    <mergeCell ref="I723:I737"/>
    <mergeCell ref="I738:I739"/>
    <mergeCell ref="I743:I744"/>
    <mergeCell ref="I745:I748"/>
    <mergeCell ref="I749:I750"/>
    <mergeCell ref="I752:I753"/>
    <mergeCell ref="I276:I277"/>
    <mergeCell ref="I279:I280"/>
    <mergeCell ref="I282:I283"/>
    <mergeCell ref="I285:I286"/>
    <mergeCell ref="I287:I289"/>
    <mergeCell ref="I290:I292"/>
    <mergeCell ref="I295:I296"/>
    <mergeCell ref="I297:I298"/>
    <mergeCell ref="I299:I300"/>
    <mergeCell ref="I302:I303"/>
    <mergeCell ref="I305:I306"/>
    <mergeCell ref="I308:I309"/>
    <mergeCell ref="I311:I312"/>
    <mergeCell ref="I314:I315"/>
    <mergeCell ref="I324:I325"/>
    <mergeCell ref="I327:I328"/>
    <mergeCell ref="I330:I331"/>
    <mergeCell ref="I333:I334"/>
    <mergeCell ref="I336:I337"/>
    <mergeCell ref="I339:I340"/>
    <mergeCell ref="I347:I361"/>
    <mergeCell ref="I368:I369"/>
    <mergeCell ref="I370:I373"/>
    <mergeCell ref="I374:I375"/>
    <mergeCell ref="I377:I378"/>
    <mergeCell ref="I389:I390"/>
    <mergeCell ref="I392:I393"/>
    <mergeCell ref="I395:I396"/>
    <mergeCell ref="I398:I399"/>
    <mergeCell ref="I426:I428"/>
    <mergeCell ref="I433:I434"/>
    <mergeCell ref="I435:I437"/>
    <mergeCell ref="I438:I439"/>
    <mergeCell ref="I491:I492"/>
    <mergeCell ref="I494:I495"/>
    <mergeCell ref="I497:I498"/>
    <mergeCell ref="I500:I501"/>
    <mergeCell ref="I502:I504"/>
    <mergeCell ref="I505:I507"/>
    <mergeCell ref="I510:I511"/>
    <mergeCell ref="I512:I513"/>
    <mergeCell ref="I514:I515"/>
    <mergeCell ref="I755:I756"/>
    <mergeCell ref="I763:I764"/>
    <mergeCell ref="I766:I767"/>
    <mergeCell ref="I769:I770"/>
    <mergeCell ref="I772:I773"/>
    <mergeCell ref="I775:I776"/>
    <mergeCell ref="I778:I779"/>
    <mergeCell ref="I781:I782"/>
    <mergeCell ref="I784:I785"/>
    <mergeCell ref="I819:I820"/>
    <mergeCell ref="I858:I860"/>
    <mergeCell ref="I861:I862"/>
    <mergeCell ref="I875:I876"/>
    <mergeCell ref="I878:I879"/>
    <mergeCell ref="I881:I882"/>
    <mergeCell ref="I884:I885"/>
    <mergeCell ref="I886:I888"/>
    <mergeCell ref="I889:I891"/>
    <mergeCell ref="I894:I895"/>
    <mergeCell ref="I896:I897"/>
    <mergeCell ref="I901:I902"/>
    <mergeCell ref="I904:I905"/>
    <mergeCell ref="I909:I910"/>
    <mergeCell ref="I912:I913"/>
    <mergeCell ref="I915:I916"/>
    <mergeCell ref="I918:I919"/>
    <mergeCell ref="I921:I922"/>
    <mergeCell ref="I939:I940"/>
    <mergeCell ref="I941:I944"/>
    <mergeCell ref="I945:I946"/>
    <mergeCell ref="I990:I992"/>
    <mergeCell ref="I997:I998"/>
    <mergeCell ref="I999:I1001"/>
    <mergeCell ref="I1002:I1003"/>
    <mergeCell ref="I1008:I1009"/>
    <mergeCell ref="I1011:I1012"/>
    <mergeCell ref="I1014:I1015"/>
    <mergeCell ref="I1017:I1018"/>
    <mergeCell ref="I1019:I1021"/>
    <mergeCell ref="I1022:I1024"/>
    <mergeCell ref="I1027:I1028"/>
    <mergeCell ref="I1029:I1030"/>
    <mergeCell ref="I1031:I1032"/>
    <mergeCell ref="I1034:I1035"/>
    <mergeCell ref="I1037:I1038"/>
    <mergeCell ref="I1042:I1043"/>
    <mergeCell ref="I1044:I1046"/>
    <mergeCell ref="I1047:I1048"/>
    <mergeCell ref="I1052:I1053"/>
    <mergeCell ref="I1055:I1056"/>
    <mergeCell ref="I1058:I1059"/>
    <mergeCell ref="I1061:I1062"/>
    <mergeCell ref="I1064:I1065"/>
    <mergeCell ref="I1072:I1073"/>
    <mergeCell ref="I1074:I1077"/>
    <mergeCell ref="I1078:I1079"/>
    <mergeCell ref="I1125:I1127"/>
    <mergeCell ref="I1133:I1134"/>
    <mergeCell ref="I1135:I1137"/>
    <mergeCell ref="I1138:I1139"/>
    <mergeCell ref="I1141:I1142"/>
    <mergeCell ref="I1149:I1150"/>
    <mergeCell ref="I1166:I1168"/>
    <mergeCell ref="I1197:I1199"/>
    <mergeCell ref="I1200:I1201"/>
    <mergeCell ref="I1205:I1206"/>
    <mergeCell ref="I1207:I1209"/>
    <mergeCell ref="I1211:I1212"/>
    <mergeCell ref="I1224:I1227"/>
    <mergeCell ref="I1228:I1229"/>
    <mergeCell ref="I1246:I1247"/>
    <mergeCell ref="I1249:I1250"/>
    <mergeCell ref="I1253:I1254"/>
    <mergeCell ref="I1256:I1257"/>
    <mergeCell ref="I1263:I1264"/>
    <mergeCell ref="I1266:I1267"/>
    <mergeCell ref="I1269:I1272"/>
    <mergeCell ref="I1274:I1275"/>
    <mergeCell ref="I1284:I1285"/>
    <mergeCell ref="I1286:I1288"/>
    <mergeCell ref="I1289:I1290"/>
    <mergeCell ref="I1294:I1295"/>
    <mergeCell ref="I1301:I1302"/>
    <mergeCell ref="I1304:I1305"/>
    <mergeCell ref="I1307:I1308"/>
    <mergeCell ref="I1310:I1311"/>
    <mergeCell ref="I1313:I1314"/>
    <mergeCell ref="I1316:I1317"/>
    <mergeCell ref="I1319:I1320"/>
    <mergeCell ref="I1368:I1369"/>
    <mergeCell ref="I1397:I1398"/>
    <mergeCell ref="I1400:I1401"/>
    <mergeCell ref="I1423:I1424"/>
    <mergeCell ref="I1426:I1427"/>
    <mergeCell ref="I1429:I1430"/>
    <mergeCell ref="I1432:I1433"/>
    <mergeCell ref="I1435:I1436"/>
    <mergeCell ref="I1545:I1547"/>
    <mergeCell ref="I1549:I1551"/>
    <mergeCell ref="I1595:I1596"/>
    <mergeCell ref="I1598:I1599"/>
    <mergeCell ref="I1603:I1604"/>
    <mergeCell ref="I1606:I1607"/>
    <mergeCell ref="I1609:I1610"/>
    <mergeCell ref="I1612:I1613"/>
    <mergeCell ref="I2241:I2242"/>
    <mergeCell ref="I2253:I2254"/>
    <mergeCell ref="I2255:I2257"/>
    <mergeCell ref="I2258:I2259"/>
    <mergeCell ref="I2261:I2262"/>
    <mergeCell ref="I2265:I2266"/>
    <mergeCell ref="I2267:I2269"/>
    <mergeCell ref="I2270:I2271"/>
    <mergeCell ref="I2274:I2276"/>
    <mergeCell ref="I2279:I2280"/>
    <mergeCell ref="I2281:I2283"/>
    <mergeCell ref="I2284:I2285"/>
    <mergeCell ref="I2287:I2288"/>
    <mergeCell ref="I2290:I2291"/>
    <mergeCell ref="I2294:I2295"/>
    <mergeCell ref="I2296:I2300"/>
    <mergeCell ref="I2301:I2302"/>
    <mergeCell ref="I2306:I2307"/>
    <mergeCell ref="I2308:I2310"/>
    <mergeCell ref="I2311:I2312"/>
    <mergeCell ref="I2316:I2317"/>
    <mergeCell ref="I2318:I2320"/>
    <mergeCell ref="I2321:I2322"/>
    <mergeCell ref="I2327:I2328"/>
    <mergeCell ref="I2332:I2333"/>
    <mergeCell ref="I2336:I2339"/>
    <mergeCell ref="I2426:I2427"/>
    <mergeCell ref="I2500:I2501"/>
    <mergeCell ref="I1615:I1616"/>
    <mergeCell ref="I1620:I1621"/>
    <mergeCell ref="I1623:I1624"/>
    <mergeCell ref="I1648:I1649"/>
    <mergeCell ref="I1651:I1652"/>
    <mergeCell ref="I1654:I1655"/>
    <mergeCell ref="I1657:I1658"/>
    <mergeCell ref="I1660:I1661"/>
    <mergeCell ref="I1791:I1792"/>
    <mergeCell ref="I1793:I1795"/>
    <mergeCell ref="I1796:I1797"/>
    <mergeCell ref="I1800:I1801"/>
    <mergeCell ref="I1802:I1804"/>
    <mergeCell ref="I1805:I1806"/>
    <mergeCell ref="I2046:I2049"/>
    <mergeCell ref="I2053:I2056"/>
    <mergeCell ref="I2057:I2058"/>
    <mergeCell ref="I2061:I2062"/>
    <mergeCell ref="I2065:I2066"/>
    <mergeCell ref="I2070:I2071"/>
    <mergeCell ref="I2098:I2100"/>
    <mergeCell ref="I2101:I2102"/>
    <mergeCell ref="I2104:I2105"/>
    <mergeCell ref="I2107:I2108"/>
    <mergeCell ref="I2123:I2125"/>
    <mergeCell ref="I2126:I2127"/>
    <mergeCell ref="I2129:I2130"/>
    <mergeCell ref="I2160:I2161"/>
    <mergeCell ref="I2162:I2164"/>
    <mergeCell ref="I2165:I2166"/>
    <mergeCell ref="I2168:I2169"/>
    <mergeCell ref="I2171:I2172"/>
    <mergeCell ref="I2197:I2198"/>
    <mergeCell ref="I2199:I2201"/>
    <mergeCell ref="I2202:I2203"/>
    <mergeCell ref="I2205:I2206"/>
    <mergeCell ref="I2208:I2209"/>
    <mergeCell ref="I2211:I2212"/>
    <mergeCell ref="I2214:I2215"/>
    <mergeCell ref="I2233:I2234"/>
    <mergeCell ref="I2235:I2237"/>
    <mergeCell ref="I2238:I2239"/>
    <mergeCell ref="I2505:I2506"/>
    <mergeCell ref="I2510:I2513"/>
    <mergeCell ref="I2599:I2600"/>
    <mergeCell ref="I2602:I2603"/>
    <mergeCell ref="I2612:I2614"/>
    <mergeCell ref="I2617:I2620"/>
    <mergeCell ref="I2626:I2627"/>
    <mergeCell ref="I2631:I2632"/>
    <mergeCell ref="I2636:I2637"/>
    <mergeCell ref="I2639:I2640"/>
    <mergeCell ref="I2642:I2644"/>
    <mergeCell ref="I2649:I2650"/>
    <mergeCell ref="I2655:I2656"/>
    <mergeCell ref="I2658:I2660"/>
    <mergeCell ref="I2663:I2665"/>
    <mergeCell ref="I2668:I2670"/>
    <mergeCell ref="I2673:I2675"/>
    <mergeCell ref="I2676:I2681"/>
    <mergeCell ref="I2684:I2686"/>
    <mergeCell ref="I2702:I2703"/>
    <mergeCell ref="I2719:I2720"/>
    <mergeCell ref="I2752:I2754"/>
    <mergeCell ref="I2758:I2760"/>
    <mergeCell ref="I2761:I2763"/>
    <mergeCell ref="I2764:I2766"/>
    <mergeCell ref="I2770:I2772"/>
    <mergeCell ref="I2793:I2796"/>
    <mergeCell ref="I2798:I2801"/>
    <mergeCell ref="I2803:I2806"/>
    <mergeCell ref="I2807:I2822"/>
    <mergeCell ref="I2825:I2826"/>
    <mergeCell ref="I2828:I2831"/>
    <mergeCell ref="I2832:I2833"/>
    <mergeCell ref="I2835:I2836"/>
    <mergeCell ref="I2838:I2839"/>
    <mergeCell ref="I2841:I2842"/>
    <mergeCell ref="I2844:I2845"/>
    <mergeCell ref="I2847:I2854"/>
    <mergeCell ref="I2858:I2859"/>
    <mergeCell ref="I2861:I2862"/>
    <mergeCell ref="I2864:I2865"/>
    <mergeCell ref="I2867:I2868"/>
    <mergeCell ref="I2870:I2871"/>
    <mergeCell ref="I2874:I2875"/>
    <mergeCell ref="I2877:I2878"/>
    <mergeCell ref="I2886:I2887"/>
    <mergeCell ref="I2888:I2893"/>
    <mergeCell ref="I2894:I2895"/>
    <mergeCell ref="I2897:I2898"/>
    <mergeCell ref="I2900:I2901"/>
    <mergeCell ref="I2903:I2904"/>
    <mergeCell ref="I2906:I2907"/>
    <mergeCell ref="I2909:I2910"/>
    <mergeCell ref="I2912:I2913"/>
    <mergeCell ref="I2926:I2927"/>
    <mergeCell ref="I2929:I2930"/>
    <mergeCell ref="I3260:I3261"/>
    <mergeCell ref="I3262:I3267"/>
    <mergeCell ref="I3276:I3277"/>
    <mergeCell ref="I3279:I3280"/>
    <mergeCell ref="I3282:I3283"/>
    <mergeCell ref="I3287:I3288"/>
    <mergeCell ref="I3289:I3291"/>
    <mergeCell ref="I3295:I3296"/>
    <mergeCell ref="I3298:I3299"/>
    <mergeCell ref="I3301:I3302"/>
    <mergeCell ref="I3305:I3306"/>
    <mergeCell ref="I3310:I3311"/>
    <mergeCell ref="I3312:I3314"/>
    <mergeCell ref="I3315:I3316"/>
    <mergeCell ref="I2941:I2942"/>
    <mergeCell ref="I2945:I2946"/>
    <mergeCell ref="I2949:I2950"/>
    <mergeCell ref="I2952:I2953"/>
    <mergeCell ref="I2955:I2956"/>
    <mergeCell ref="I2958:I2959"/>
    <mergeCell ref="I3001:I3002"/>
    <mergeCell ref="I3006:I3007"/>
    <mergeCell ref="I3010:I3014"/>
    <mergeCell ref="I3016:I3019"/>
    <mergeCell ref="I3021:I3023"/>
    <mergeCell ref="I3025:I3028"/>
    <mergeCell ref="I3030:I3033"/>
    <mergeCell ref="I3035:I3038"/>
    <mergeCell ref="I3039:I3054"/>
    <mergeCell ref="I3057:I3058"/>
    <mergeCell ref="I3061:I3062"/>
    <mergeCell ref="I3067:I3068"/>
    <mergeCell ref="I3070:I3071"/>
    <mergeCell ref="I3073:I3074"/>
    <mergeCell ref="I3125:I3126"/>
    <mergeCell ref="I3130:I3131"/>
    <mergeCell ref="I3135:I3136"/>
    <mergeCell ref="I3149:I3150"/>
    <mergeCell ref="I3152:I3153"/>
    <mergeCell ref="I3156:I3157"/>
    <mergeCell ref="I3158:I3160"/>
    <mergeCell ref="I3164:I3165"/>
    <mergeCell ref="I3170:I3171"/>
    <mergeCell ref="I3184:I3185"/>
    <mergeCell ref="I3186:I3190"/>
    <mergeCell ref="I3191:I3192"/>
    <mergeCell ref="I3196:I3197"/>
    <mergeCell ref="I3199:I3200"/>
    <mergeCell ref="I3214:I3215"/>
    <mergeCell ref="I3224:I3225"/>
    <mergeCell ref="I3227:I3228"/>
    <mergeCell ref="I3230:I3231"/>
    <mergeCell ref="I3235:I3236"/>
    <mergeCell ref="I3241:I3242"/>
    <mergeCell ref="I3248:I3249"/>
    <mergeCell ref="I3250:I3252"/>
    <mergeCell ref="I3321:I3322"/>
    <mergeCell ref="I3324:I3325"/>
    <mergeCell ref="I3329:I3330"/>
    <mergeCell ref="I3334:I3335"/>
    <mergeCell ref="I3367:I3368"/>
    <mergeCell ref="I3371:I3373"/>
    <mergeCell ref="I3376:I3378"/>
    <mergeCell ref="I3983:I3984"/>
    <mergeCell ref="I3986:I3987"/>
    <mergeCell ref="I3989:I3990"/>
    <mergeCell ref="I3995:I3996"/>
    <mergeCell ref="I4004:I4005"/>
    <mergeCell ref="I4007:I4008"/>
    <mergeCell ref="I4010:I4011"/>
    <mergeCell ref="I4013:I4014"/>
    <mergeCell ref="I4016:I4017"/>
    <mergeCell ref="I4019:I4020"/>
    <mergeCell ref="I4038:I4039"/>
    <mergeCell ref="I4041:I4042"/>
    <mergeCell ref="I4044:I4045"/>
    <mergeCell ref="I4047:I4048"/>
    <mergeCell ref="I5766:I5769"/>
    <mergeCell ref="I5787:I5788"/>
    <mergeCell ref="I5792:I5793"/>
    <mergeCell ref="I5795:I5796"/>
    <mergeCell ref="I5833:I5834"/>
    <mergeCell ref="I5836:I5837"/>
    <mergeCell ref="I5839:I5840"/>
    <mergeCell ref="I5843:I5844"/>
    <mergeCell ref="I5846:I5847"/>
    <mergeCell ref="I5849:I5850"/>
    <mergeCell ref="I5857:I5858"/>
    <mergeCell ref="I5861:I5862"/>
    <mergeCell ref="I5863:I5868"/>
    <mergeCell ref="I5869:I5870"/>
    <mergeCell ref="I5876:I5877"/>
    <mergeCell ref="I5879:I5880"/>
    <mergeCell ref="I5890:I5891"/>
    <mergeCell ref="I5894:I5895"/>
    <mergeCell ref="I5905:I5906"/>
    <mergeCell ref="I5908:I5909"/>
    <mergeCell ref="I5915:I5916"/>
    <mergeCell ref="I5918:I5919"/>
    <mergeCell ref="I5926:I5927"/>
    <mergeCell ref="I5929:I5930"/>
    <mergeCell ref="I5932:I5933"/>
    <mergeCell ref="I5935:I5936"/>
    <mergeCell ref="I5938:I5939"/>
    <mergeCell ref="I5941:I5942"/>
    <mergeCell ref="I5536:I5537"/>
    <mergeCell ref="I5541:I5542"/>
    <mergeCell ref="I5544:I5545"/>
    <mergeCell ref="I5549:I5550"/>
    <mergeCell ref="I5551:I5553"/>
    <mergeCell ref="I5556:I5557"/>
    <mergeCell ref="I5558:I5562"/>
    <mergeCell ref="I5563:I5564"/>
    <mergeCell ref="I5566:I5567"/>
    <mergeCell ref="I5569:I5570"/>
    <mergeCell ref="I5572:I5573"/>
    <mergeCell ref="I5575:I5576"/>
    <mergeCell ref="I5577:I5579"/>
    <mergeCell ref="I5582:I5583"/>
    <mergeCell ref="I5587:I5588"/>
    <mergeCell ref="I5589:I5591"/>
    <mergeCell ref="I5598:I5599"/>
    <mergeCell ref="I5600:I5603"/>
    <mergeCell ref="I5604:I5605"/>
    <mergeCell ref="I5607:I5608"/>
    <mergeCell ref="I5633:I5635"/>
    <mergeCell ref="I5638:I5641"/>
    <mergeCell ref="I5669:I5670"/>
    <mergeCell ref="I5672:I5673"/>
    <mergeCell ref="I5677:I5678"/>
    <mergeCell ref="I5679:I5681"/>
    <mergeCell ref="I5684:I5685"/>
    <mergeCell ref="I5686:I5690"/>
    <mergeCell ref="I5691:I5692"/>
    <mergeCell ref="I5694:I5695"/>
    <mergeCell ref="I5697:I5698"/>
    <mergeCell ref="I5700:I5701"/>
    <mergeCell ref="I5703:I5704"/>
    <mergeCell ref="I5705:I5707"/>
    <mergeCell ref="I5710:I5711"/>
    <mergeCell ref="I5715:I5716"/>
    <mergeCell ref="I5717:I5719"/>
    <mergeCell ref="I5726:I5727"/>
    <mergeCell ref="I5728:I5731"/>
    <mergeCell ref="I5732:I5733"/>
    <mergeCell ref="I5735:I5736"/>
    <mergeCell ref="I5761:I5763"/>
    <mergeCell ref="I5945:I5946"/>
    <mergeCell ref="I5948:I5953"/>
    <mergeCell ref="I5959:I5964"/>
    <mergeCell ref="I5968:I5969"/>
    <mergeCell ref="I6039:I6040"/>
    <mergeCell ref="I6062:I6063"/>
    <mergeCell ref="I6065:I6066"/>
    <mergeCell ref="I6388:I6389"/>
    <mergeCell ref="I6391:I6392"/>
    <mergeCell ref="I6394:I6395"/>
    <mergeCell ref="I6397:I6398"/>
    <mergeCell ref="I6402:I6403"/>
    <mergeCell ref="I6405:I6406"/>
    <mergeCell ref="I6410:I6411"/>
    <mergeCell ref="I6413:I6414"/>
    <mergeCell ref="I6430:I6431"/>
    <mergeCell ref="I6433:I6434"/>
    <mergeCell ref="I6436:I6437"/>
    <mergeCell ref="I6439:I6440"/>
    <mergeCell ref="I6443:I6444"/>
    <mergeCell ref="I6446:I6447"/>
    <mergeCell ref="I6472:I6473"/>
    <mergeCell ref="I6475:I6476"/>
    <mergeCell ref="I6478:I6479"/>
    <mergeCell ref="I6481:I6482"/>
    <mergeCell ref="I6484:I6485"/>
    <mergeCell ref="I6491:I6492"/>
    <mergeCell ref="I6560:I6567"/>
    <mergeCell ref="I6569:I6571"/>
    <mergeCell ref="I6574:I6575"/>
    <mergeCell ref="I6577:I6584"/>
    <mergeCell ref="I6586:I6588"/>
    <mergeCell ref="I6591:I6592"/>
    <mergeCell ref="I6595:I6602"/>
    <mergeCell ref="I6604:I6605"/>
    <mergeCell ref="I6081:I6082"/>
    <mergeCell ref="I6084:I6085"/>
    <mergeCell ref="I6097:I6098"/>
    <mergeCell ref="I6100:I6101"/>
    <mergeCell ref="I6114:I6115"/>
    <mergeCell ref="I6120:I6121"/>
    <mergeCell ref="I6123:I6124"/>
    <mergeCell ref="I6129:I6130"/>
    <mergeCell ref="I6136:I6137"/>
    <mergeCell ref="I6154:I6155"/>
    <mergeCell ref="I6157:I6158"/>
    <mergeCell ref="I6160:I6161"/>
    <mergeCell ref="I6163:I6164"/>
    <mergeCell ref="I6171:I6172"/>
    <mergeCell ref="I6174:I6175"/>
    <mergeCell ref="I6177:I6178"/>
    <mergeCell ref="I6180:I6181"/>
    <mergeCell ref="I6189:I6190"/>
    <mergeCell ref="I6192:I6193"/>
    <mergeCell ref="I6216:I6217"/>
    <mergeCell ref="I6219:I6220"/>
    <mergeCell ref="I6222:I6223"/>
    <mergeCell ref="I6235:I6236"/>
    <mergeCell ref="I6238:I6239"/>
    <mergeCell ref="I6241:I6242"/>
    <mergeCell ref="I6267:I6268"/>
    <mergeCell ref="I6270:I6271"/>
    <mergeCell ref="I6273:I6274"/>
    <mergeCell ref="I6281:I6282"/>
    <mergeCell ref="I6284:I6285"/>
    <mergeCell ref="I6287:I6288"/>
    <mergeCell ref="I6290:I6291"/>
    <mergeCell ref="I6293:I6294"/>
    <mergeCell ref="I6305:I6306"/>
    <mergeCell ref="I6308:I6309"/>
    <mergeCell ref="I6319:I6320"/>
    <mergeCell ref="I6322:I6323"/>
    <mergeCell ref="I6325:I6326"/>
    <mergeCell ref="I6355:I6356"/>
    <mergeCell ref="I6358:I6359"/>
    <mergeCell ref="I6361:I6362"/>
    <mergeCell ref="I6385:I6386"/>
    <mergeCell ref="I6608:I6609"/>
    <mergeCell ref="I6612:I6619"/>
    <mergeCell ref="I6621:I6622"/>
    <mergeCell ref="I6625:I6626"/>
    <mergeCell ref="I6628:I6635"/>
    <mergeCell ref="I6637:I6644"/>
    <mergeCell ref="I6646:I6648"/>
    <mergeCell ref="I7118:I7119"/>
    <mergeCell ref="I7121:I7122"/>
    <mergeCell ref="I7124:I7125"/>
    <mergeCell ref="I7128:I7129"/>
    <mergeCell ref="I7131:I7132"/>
    <mergeCell ref="I7134:I7135"/>
    <mergeCell ref="I7137:I7138"/>
    <mergeCell ref="I7140:I7141"/>
    <mergeCell ref="I7143:I7144"/>
    <mergeCell ref="I7151:I7152"/>
    <mergeCell ref="I7154:I7155"/>
    <mergeCell ref="I7157:I7158"/>
    <mergeCell ref="I7160:I7161"/>
    <mergeCell ref="I7163:I7164"/>
    <mergeCell ref="I7167:I7168"/>
    <mergeCell ref="I7170:I7171"/>
    <mergeCell ref="I7173:I7174"/>
    <mergeCell ref="I7176:I7177"/>
    <mergeCell ref="I7180:I7181"/>
    <mergeCell ref="I7183:I7184"/>
    <mergeCell ref="I7186:I7187"/>
    <mergeCell ref="I7190:I7191"/>
    <mergeCell ref="I7193:I7194"/>
    <mergeCell ref="I7196:I7197"/>
    <mergeCell ref="I7199:I7200"/>
    <mergeCell ref="I7203:I7204"/>
    <mergeCell ref="I7206:I7207"/>
    <mergeCell ref="I7209:I7210"/>
    <mergeCell ref="I7212:I7213"/>
    <mergeCell ref="I7220:I7221"/>
    <mergeCell ref="I7224:I7225"/>
    <mergeCell ref="I7227:I7228"/>
    <mergeCell ref="I7231:I7232"/>
    <mergeCell ref="I7235:I7236"/>
    <mergeCell ref="I7238:I7239"/>
    <mergeCell ref="I7242:I7243"/>
    <mergeCell ref="I7247:I7248"/>
    <mergeCell ref="I7251:I7252"/>
    <mergeCell ref="I7258:I7259"/>
    <mergeCell ref="I7261:I7262"/>
    <mergeCell ref="I7265:I7266"/>
    <mergeCell ref="I7275:I7276"/>
    <mergeCell ref="I7310:I7311"/>
    <mergeCell ref="I8334:I8340"/>
    <mergeCell ref="I7278:I7279"/>
    <mergeCell ref="I7282:I7283"/>
    <mergeCell ref="I7285:I7286"/>
    <mergeCell ref="I7290:I7291"/>
    <mergeCell ref="I7294:I7295"/>
    <mergeCell ref="I7297:I7298"/>
    <mergeCell ref="I7304:I7305"/>
    <mergeCell ref="I6651:I6652"/>
    <mergeCell ref="I6654:I6661"/>
    <mergeCell ref="I6663:I6665"/>
    <mergeCell ref="I6668:I6669"/>
    <mergeCell ref="I6671:I6678"/>
    <mergeCell ref="I6681:I6682"/>
    <mergeCell ref="I6685:I6686"/>
    <mergeCell ref="I6689:I6690"/>
    <mergeCell ref="I6692:I6699"/>
    <mergeCell ref="I6701:I6703"/>
    <mergeCell ref="I6706:I6707"/>
    <mergeCell ref="I6709:I6716"/>
    <mergeCell ref="I6719:I6720"/>
    <mergeCell ref="I6722:I6723"/>
    <mergeCell ref="I6726:I6727"/>
    <mergeCell ref="I6731:I6732"/>
    <mergeCell ref="I6736:I6737"/>
    <mergeCell ref="I6748:I6749"/>
    <mergeCell ref="I7003:I7004"/>
    <mergeCell ref="I7007:I7008"/>
    <mergeCell ref="I7010:I7011"/>
    <mergeCell ref="I7013:I7014"/>
    <mergeCell ref="I7023:I7024"/>
    <mergeCell ref="I7027:I7028"/>
    <mergeCell ref="I7033:I7034"/>
    <mergeCell ref="I7036:I7037"/>
    <mergeCell ref="I7041:I7042"/>
    <mergeCell ref="I7044:I7045"/>
    <mergeCell ref="I7047:I7048"/>
    <mergeCell ref="I7050:I7051"/>
    <mergeCell ref="I7053:I7054"/>
    <mergeCell ref="I7056:I7057"/>
    <mergeCell ref="I7060:I7061"/>
    <mergeCell ref="I7063:I7064"/>
    <mergeCell ref="I7066:I7067"/>
    <mergeCell ref="I7069:I7070"/>
    <mergeCell ref="I7073:I7074"/>
    <mergeCell ref="I7076:I7077"/>
    <mergeCell ref="I7079:I7080"/>
    <mergeCell ref="I7082:I7083"/>
    <mergeCell ref="I7086:I7087"/>
    <mergeCell ref="I7089:I7090"/>
    <mergeCell ref="I7092:I7093"/>
    <mergeCell ref="I7095:I7096"/>
    <mergeCell ref="I7102:I7103"/>
    <mergeCell ref="I7105:I7106"/>
    <mergeCell ref="I7108:I7109"/>
    <mergeCell ref="I7112:I7113"/>
    <mergeCell ref="I7115:I7116"/>
    <mergeCell ref="I3781:I3782"/>
    <mergeCell ref="I3831:I3832"/>
    <mergeCell ref="I3834:I3835"/>
    <mergeCell ref="I3837:I3838"/>
    <mergeCell ref="I3840:I3841"/>
    <mergeCell ref="I3846:I3847"/>
    <mergeCell ref="I3849:I3850"/>
    <mergeCell ref="I3852:I3853"/>
    <mergeCell ref="I3856:I3857"/>
    <mergeCell ref="I3869:I3870"/>
    <mergeCell ref="I3872:I3873"/>
    <mergeCell ref="I3876:I3877"/>
    <mergeCell ref="I3879:I3880"/>
    <mergeCell ref="I3882:I3883"/>
    <mergeCell ref="I3382:I3384"/>
    <mergeCell ref="I3388:I3389"/>
    <mergeCell ref="I3394:I3395"/>
    <mergeCell ref="I3399:I3401"/>
    <mergeCell ref="I3404:I3405"/>
    <mergeCell ref="I3437:I3439"/>
    <mergeCell ref="I3442:I3444"/>
    <mergeCell ref="I3448:I3450"/>
    <mergeCell ref="I3454:I3456"/>
    <mergeCell ref="I3462:I3464"/>
    <mergeCell ref="I3470:I3472"/>
    <mergeCell ref="I3518:I3519"/>
    <mergeCell ref="I3523:I3524"/>
    <mergeCell ref="I3526:I3527"/>
    <mergeCell ref="I3530:I3531"/>
    <mergeCell ref="I3535:I3536"/>
    <mergeCell ref="I3616:I3617"/>
    <mergeCell ref="I3621:I3622"/>
    <mergeCell ref="I3625:I3626"/>
    <mergeCell ref="I3631:I3632"/>
    <mergeCell ref="I3637:I3638"/>
    <mergeCell ref="I3640:I3641"/>
    <mergeCell ref="I3643:I3644"/>
    <mergeCell ref="I3647:I3649"/>
    <mergeCell ref="I3655:I3656"/>
    <mergeCell ref="I3658:I3659"/>
    <mergeCell ref="I3675:I3676"/>
    <mergeCell ref="I3678:I3679"/>
    <mergeCell ref="I3684:I3685"/>
    <mergeCell ref="I3687:I3688"/>
    <mergeCell ref="I3713:I3714"/>
    <mergeCell ref="I3716:I3717"/>
    <mergeCell ref="I3741:I3742"/>
    <mergeCell ref="I3744:I3745"/>
    <mergeCell ref="I3747:I3748"/>
    <mergeCell ref="I3749:I3754"/>
    <mergeCell ref="I3757:I3758"/>
    <mergeCell ref="I3762:I3763"/>
    <mergeCell ref="I3765:I3766"/>
    <mergeCell ref="I3768:I3769"/>
    <mergeCell ref="I3773:I3774"/>
    <mergeCell ref="I3778:I3779"/>
    <mergeCell ref="I4053:I4054"/>
    <mergeCell ref="I4064:I4065"/>
    <mergeCell ref="I4100:I4101"/>
    <mergeCell ref="I4103:I4104"/>
    <mergeCell ref="I4106:I4107"/>
    <mergeCell ref="I4118:I4119"/>
    <mergeCell ref="I4126:I4127"/>
    <mergeCell ref="I4376:I4377"/>
    <mergeCell ref="I4379:I4380"/>
    <mergeCell ref="I4382:I4383"/>
    <mergeCell ref="I4405:I4406"/>
    <mergeCell ref="I4407:I4410"/>
    <mergeCell ref="I4411:I4412"/>
    <mergeCell ref="I4414:I4415"/>
    <mergeCell ref="I4416:I4418"/>
    <mergeCell ref="I4419:I4420"/>
    <mergeCell ref="I4421:I4424"/>
    <mergeCell ref="I4427:I4428"/>
    <mergeCell ref="I4430:I4431"/>
    <mergeCell ref="I4433:I4434"/>
    <mergeCell ref="I4436:I4437"/>
    <mergeCell ref="I4439:I4440"/>
    <mergeCell ref="I4442:I4443"/>
    <mergeCell ref="I4445:I4446"/>
    <mergeCell ref="I4448:I4449"/>
    <mergeCell ref="I4451:I4452"/>
    <mergeCell ref="I4456:I4457"/>
    <mergeCell ref="I4459:I4460"/>
    <mergeCell ref="I4466:I4468"/>
    <mergeCell ref="I4469:I4470"/>
    <mergeCell ref="I4472:I4473"/>
    <mergeCell ref="I4475:I4476"/>
    <mergeCell ref="I4477:I4480"/>
    <mergeCell ref="I4494:I4495"/>
    <mergeCell ref="I4498:I4501"/>
    <mergeCell ref="I4132:I4133"/>
    <mergeCell ref="I4143:I4144"/>
    <mergeCell ref="I4149:I4150"/>
    <mergeCell ref="I4154:I4155"/>
    <mergeCell ref="I4159:I4160"/>
    <mergeCell ref="I4164:I4165"/>
    <mergeCell ref="I4167:I4168"/>
    <mergeCell ref="I4172:I4173"/>
    <mergeCell ref="I4175:I4176"/>
    <mergeCell ref="I4178:I4179"/>
    <mergeCell ref="I4185:I4186"/>
    <mergeCell ref="I4188:I4189"/>
    <mergeCell ref="I4192:I4193"/>
    <mergeCell ref="I4195:I4196"/>
    <mergeCell ref="I4200:I4201"/>
    <mergeCell ref="I4203:I4204"/>
    <mergeCell ref="I4245:I4246"/>
    <mergeCell ref="I4248:I4249"/>
    <mergeCell ref="I4251:I4252"/>
    <mergeCell ref="I4255:I4256"/>
    <mergeCell ref="I4259:I4260"/>
    <mergeCell ref="I4263:I4264"/>
    <mergeCell ref="I4267:I4268"/>
    <mergeCell ref="I4275:I4276"/>
    <mergeCell ref="I4279:I4280"/>
    <mergeCell ref="I4282:I4284"/>
    <mergeCell ref="I4289:I4290"/>
    <mergeCell ref="I4292:I4293"/>
    <mergeCell ref="I4296:I4297"/>
    <mergeCell ref="I4299:I4300"/>
    <mergeCell ref="I4305:I4306"/>
    <mergeCell ref="I4312:I4313"/>
    <mergeCell ref="I4329:I4330"/>
    <mergeCell ref="I4332:I4333"/>
    <mergeCell ref="I4335:I4336"/>
    <mergeCell ref="I4342:I4343"/>
    <mergeCell ref="I4345:I4346"/>
    <mergeCell ref="I4348:I4349"/>
    <mergeCell ref="I4355:I4356"/>
    <mergeCell ref="I4362:I4363"/>
    <mergeCell ref="I4365:I4366"/>
    <mergeCell ref="I4369:I4370"/>
    <mergeCell ref="I4586:I4587"/>
    <mergeCell ref="I4588:I4591"/>
    <mergeCell ref="I4592:I4593"/>
    <mergeCell ref="I4595:I4596"/>
    <mergeCell ref="I4597:I4599"/>
    <mergeCell ref="I4600:I4601"/>
    <mergeCell ref="I4602:I4605"/>
    <mergeCell ref="I5426:I5427"/>
    <mergeCell ref="I5429:I5430"/>
    <mergeCell ref="I5433:I5434"/>
    <mergeCell ref="I5436:I5437"/>
    <mergeCell ref="I5439:I5440"/>
    <mergeCell ref="I5443:I5444"/>
    <mergeCell ref="I5446:I5447"/>
    <mergeCell ref="I5450:I5451"/>
    <mergeCell ref="I5455:I5456"/>
    <mergeCell ref="I5458:I5459"/>
    <mergeCell ref="I5463:I5464"/>
    <mergeCell ref="I5469:I5470"/>
    <mergeCell ref="I5472:I5473"/>
    <mergeCell ref="I5475:I5476"/>
    <mergeCell ref="I4608:I4609"/>
    <mergeCell ref="I4611:I4612"/>
    <mergeCell ref="I4614:I4615"/>
    <mergeCell ref="I4617:I4618"/>
    <mergeCell ref="I4620:I4621"/>
    <mergeCell ref="I4623:I4624"/>
    <mergeCell ref="I4626:I4627"/>
    <mergeCell ref="I4629:I4630"/>
    <mergeCell ref="I4632:I4633"/>
    <mergeCell ref="I4637:I4638"/>
    <mergeCell ref="I4640:I4641"/>
    <mergeCell ref="I4645:I4646"/>
    <mergeCell ref="I4647:I4649"/>
    <mergeCell ref="I4650:I4651"/>
    <mergeCell ref="I4653:I4654"/>
    <mergeCell ref="I4656:I4657"/>
    <mergeCell ref="I4658:I4661"/>
    <mergeCell ref="I4887:I4888"/>
    <mergeCell ref="I4889:I4892"/>
    <mergeCell ref="I4893:I4894"/>
    <mergeCell ref="I4895:I4897"/>
    <mergeCell ref="I4898:I4899"/>
    <mergeCell ref="I4900:I4903"/>
    <mergeCell ref="I4906:I4907"/>
    <mergeCell ref="I4909:I4910"/>
    <mergeCell ref="I4912:I4913"/>
    <mergeCell ref="I4915:I4916"/>
    <mergeCell ref="I4918:I4919"/>
    <mergeCell ref="I4921:I4922"/>
    <mergeCell ref="I4924:I4925"/>
    <mergeCell ref="I4927:I4928"/>
    <mergeCell ref="I4930:I4931"/>
    <mergeCell ref="I4935:I4936"/>
    <mergeCell ref="I4937:I4938"/>
    <mergeCell ref="I5349:I5350"/>
    <mergeCell ref="I5351:I5353"/>
    <mergeCell ref="I5356:I5357"/>
    <mergeCell ref="I5406:I5407"/>
    <mergeCell ref="I5408:I5410"/>
    <mergeCell ref="I5413:I5414"/>
    <mergeCell ref="I5416:I5417"/>
    <mergeCell ref="I5423:I5424"/>
    <mergeCell ref="I5485:I5486"/>
    <mergeCell ref="I5490:I5491"/>
    <mergeCell ref="I5493:I5494"/>
    <mergeCell ref="I5496:I5497"/>
    <mergeCell ref="I5499:I5500"/>
    <mergeCell ref="I5524:I5525"/>
    <mergeCell ref="I5533:I5534"/>
  </mergeCells>
  <dataValidations>
    <dataValidation type="list" allowBlank="1" showErrorMessage="1" sqref="AQ1">
      <formula1>'Лист2'!$A$2:$A$62</formula1>
    </dataValidation>
  </dataValidations>
  <hyperlinks>
    <hyperlink display="К НАБОРАМ" location="НАБОРЫ_СВЕРЛ_ПО_МЕТАЛЛУ" ref="I141"/>
    <hyperlink display="СВЕРЛА В ПВХ" location="СВЕРЛО_СПИРАЛЬНОЕ_С_ЦИЛ_ХВОСТОВИКОМ_СРЕДНЕЙ_СЕРИИ__КЛ._В___ПРОТОЧ._ХВОСТОВИК__12_мм___В_ИНДИВИД._ПВХ_УПАКОВКЕ__СТАЛЬ_Р6М5__ГОСТ_10902" ref="I183"/>
    <hyperlink display="СВЕРЛА В ПВХ" location="СВЕРЛО_СПИРАЛЬНОЕ_С_ЦИЛ_ХВОСТОВИКОМ_СРЕДНЕЙ_СЕРИИ__КЛ._В___ПРОТОЧ._ХВОСТОВИК__12_мм___В_ИНДИВИД._ПВХ_УПАКОВКЕ__СТАЛЬ_Р6М5__ГОСТ_10902" ref="I185"/>
    <hyperlink r:id="rId1" ref="I1220"/>
    <hyperlink display="БУРЫ SCHWERT" location="БУР_ПО_БЕТОНУ_С_ХВОСТОВИКОМ_SDS_PLUS_С_УСИЛЕННОЙ_СПИРАЛЬЮ_В_ИНДИВИДУАЛЬНОЙ_УПАКОВКЕ_С_ЕВРОПЕТЛЕЙ__SCHWERT" ref="I1808"/>
    <hyperlink display="НАБОРЫ СВЕРЛ ПО МЕТАЛЛУ" location="НАБОРЫ_СВЕРЛ_ПО_МЕТАЛЛУ" ref="I1809"/>
    <hyperlink display="НАБОРЫ СВЕРЛ ПО БЕТОНУ" location="НАБОРЫ_СВЕРЛ_ПО_БЕТОНУ" ref="I1810"/>
    <hyperlink display="НАБОРЫ СВЕРЛ ПО ДЕРЕВУ" location="НАБОРЫ_СВЕРЛ_ПО_ДЕРЕВУ" ref="I1811"/>
    <hyperlink display="НАБОРЫ СВЕРЛ ПО СТЕКЛУ" location="НАБОРЫ_СВЕРЛ_ПО_СТЕКЛУ_И_КЕРАМИКЕ" ref="I1812"/>
    <hyperlink display="НАБОРЫ МЕТЧИКОВ" location="НАБОРЫ_МЕТЧИКОВ" ref="I1813"/>
    <hyperlink display="НАБОРЫ ПЛАШЕК" location="НАБОРЫ_ПЛАШЕК" ref="I1814"/>
    <hyperlink display="НАБОРЫ ПЛАШЕК И МЕТЧ." location="НАБОРЫ_МЕТЧИКОВ_И_ПЛАШЕК_КОМБИНИРОВАННЫЕ" ref="I1815"/>
    <hyperlink display="НАБОРЫ БОРФРЕЗ" location="НАБОРЫ_БОРФРЕЗ" ref="I1816"/>
    <hyperlink display="НАБОРЫ ЗЕНКОВОК" location="НАБОРЫ_ЗЕНКОВОК" ref="I1817"/>
    <hyperlink display="НАБОРЫ НАПИЛЬНИКОВ" location="НАБОРЫ_НАПИЛЬНИКОВ__РАШПИЛЕЙ" ref="I1818"/>
    <hyperlink display="НАБОРЫ НАДФИЛЕЙ" location="НАБОРЫ_НАДФИЛЕЙ__СТАЛЬ_У12" ref="I1819"/>
    <hyperlink display="НАБОРЫ ОТВЕРТОК" location="НАБОРЫ_ОТВЕРТОК" ref="I1820"/>
    <hyperlink display="НАБОРЫ КЛЮЧЕЙ" location="НАБОРЫ_КЛЮЧЕЙ_ГАЕЧНЫХ_ДВУСТОРОННИХ_С_ОТКРЫТЫМ_ЗЕВОМ__СТАЛЬ_40Х__ТУ_3926_030_53581936_2013__КАМЫШИН" ref="I1821"/>
    <hyperlink display="СВЕРЛА ПЕРОВЫЕ" location="СВЕРЛО_ПО_ДЕРЕВУ_ПЕРОВОЕ__L_152_ММ" ref="I1823"/>
    <hyperlink display="НАБОРЫ СВЕРЛ ПО МЕТАЛЛУ" location="НАБОРЫ_СВЕРЛ_ПО_МЕТАЛЛУ" ref="I1824"/>
    <hyperlink display="НАБОРЫ СВЕРЛ ПО БЕТОНУ" location="НАБОРЫ_СВЕРЛ_ПО_БЕТОНУ" ref="I1825"/>
    <hyperlink display="НАБОРЫ СВЕРЛ ПО СТЕКЛУ" location="НАБОРЫ_СВЕРЛ_ПО_СТЕКЛУ_И_КЕРАМИКЕ" ref="I1826"/>
    <hyperlink display="НАБОРЫ БУРОВ" location="НАБОРЫ_БУРОВ__ПИК__ЗУБИЛ__АДАПТЕРОВ" ref="I1827"/>
    <hyperlink display="НАБОРЫ ОТВЕРТОК" location="НАБОРЫ_ОТВЕРТОК" ref="I1828"/>
    <hyperlink display="НАБОРЫ КЛЮЧЕЙ" location="НАБОРЫ_КЛЮЧЕЙ_ГАЕЧНЫХ_ДВУСТОРОННИХ_С_ОТКРЫТЫМ_ЗЕВОМ__СТАЛЬ_40Х__ТУ_3926_030_53581936_2013__КАМЫШИН" ref="I1829"/>
    <hyperlink display="СВЕРЛА ПО БЕТОНУ" location="СВЕРЛО_ПО_БЕТОНУ_СПИРАЛЬНОЕ_С_ТВЕРДОСПЛАВНОЙ_ПЛАСТИНОЙ_ВК8" ref="I1831"/>
    <hyperlink display="СВЕРЛА ПО СТЕКЛУ" location="СВЕРЛО_ПО_СТЕКЛУ_И_КЕРАМИКЕ" ref="I1833"/>
    <hyperlink display="НАБОРЫ СВЕРЛ ПО ДЕРЕВУ" location="НАБОРЫ_СВЕРЛ_ПО_ДЕРЕВУ" ref="I1835"/>
    <hyperlink display="НАБОРЫ СВЕРЛ ПО СТЕКЛУ" location="НАБОРЫ_СВЕРЛ_ПО_СТЕКЛУ_И_КЕРАМИКЕ" ref="I1836"/>
    <hyperlink display="НАБОРЫ СВЕРЛ ПО БЕТОНУ" location="НАБОРЫ_СВЕРЛ_ПО_БЕТОНУ" ref="I1837"/>
    <hyperlink display="НАБОРЫ СВЕРЛ ПО БЕТОНУ" location="НАБОРЫ_СВЕРЛ_ПО_БЕТОНУ" ref="I1838"/>
    <hyperlink display="НАБОРЫ СВЕРЛ ПО БЕТОНУ" location="НАБОРЫ_СВЕРЛ_ПО_БЕТОНУ" ref="I1839"/>
    <hyperlink display="НАБОРЫ СВЕРЛ ПО БЕТОНУ" location="НАБОРЫ_СВЕРЛ_ПО_БЕТОНУ" ref="I1840"/>
    <hyperlink display="НАБОРЫ СВЕРЛ ПО БЕТОНУ" location="НАБОРЫ_СВЕРЛ_ПО_БЕТОНУ" ref="I1841"/>
    <hyperlink display="НАБОРЫ МЕТЧИКОВ И ПЛАШ" location="НАБОРЫ_МЕТЧИКОВ_И_ПЛАШЕК_КОМБИНИРОВАННЫЕ" ref="I1842"/>
    <hyperlink display="НАБОРЫ БУРОВ" location="НАБОРЫ_БУРОВ__ПИК__ЗУБИЛ__АДАПТЕРОВ" ref="I1843"/>
    <hyperlink display="НАБОРЫ СВЕРЛ КОМБИНИР." location="НАБОРЫ_СВЕРЛ_КОМБИНИРОВАННЫЕ" ref="I1844"/>
    <hyperlink display="НАБОРЫ МЕТЧИКОВ" location="НАБОРЫ_МЕТЧИКОВ" ref="I1845"/>
    <hyperlink display="СВЕРЛА ПО МЕТАЛЛУ" location="СВЕРЛО_СПИРАЛЬНОЕ_С_ЦИЛИНДРИЧЕСКИМ_ХВОСТОВИКОМ_СРЕДНЕЙ_СЕРИИ__КЛАСС_В__СТАЛЬ_Р6М5__ГОСТ_10902_77" ref="I1846"/>
    <hyperlink display="НАБОРЫ ПЛАШЕК" location="НАБОРЫ_ПЛАШЕК" ref="I1847"/>
    <hyperlink display="НАБОРЫ НАДФИЛЕЙ" location="НАБОРЫ_НАДФИЛЕЙ__СТАЛЬ_У12" ref="I1849"/>
    <hyperlink display="НАБОРЫ НАДФИЛЕЙ АЛМАЗ" location="НАБОРЫ_НАДФИЛЕЙ_АЛМАЗНЫХ" ref="I1850"/>
    <hyperlink display="НАБОРЫ СВЕРЛ ПО БЕТОНУ" location="НАБОРЫ_СВЕРЛ_ПО_БЕТОНУ" ref="I1851"/>
    <hyperlink display="НАБОРЫ СВЕРЛ ПО БЕТОНУ" location="НАБОРЫ_СВЕРЛ_ПО_БЕТОНУ" ref="I1852"/>
    <hyperlink display="НАБОРЫ СВЕРЛ ПО БЕТОНУ" location="НАБОРЫ_СВЕРЛ_ПО_БЕТОНУ" ref="I1853"/>
    <hyperlink display="НАБОРЫ СВЕРЛ ПО БЕТОНУ" location="НАБОРЫ_СВЕРЛ_ПО_БЕТОНУ" ref="I1854"/>
    <hyperlink display="НАБОРЫ НАПИЛЬНИКОВ" location="НАБОРЫ_НАПИЛЬНИКОВ__РАШПИЛЕЙ" ref="I1855"/>
    <hyperlink display="НАБОРЫ ГАЕЧНЫХ КЛЮЧЕЙ" location="НАБОРЫ_КЛЮЧЕЙ_ГАЕЧНЫХ_ДВУСТОРОННИХ_С_ОТКРЫТЫМ_ЗЕВОМ__СТАЛЬ_40Х__ТУ_3926_030_53581936_2013__КАМЫШИН" ref="I1856"/>
    <hyperlink display="НАБОРЫ ЗЕНКОВОК" location="НАБОРЫ_ЗЕНКОВОК" ref="I1857"/>
    <hyperlink display="НАБОРЫ ОТВЕРТОК" location="НАБОРЫ_ОТВЕРТОК" ref="I1858"/>
    <hyperlink display="НАБОРЫ РУЧНОГО ИНСТР." location="НАБОРЫ_РУЧНОГО_ИНСТРУМЕНТА" ref="I1859"/>
    <hyperlink display="НАБОРЫ БОРФРЕЗ" location="НАБОРЫ_БОРФРЕЗ" ref="I1860"/>
    <hyperlink display="НАБОРЫ РАЗВОД.КЛЮЧЕЙ" location="НАБОРЫ_КЛЮЧЕЙ_РАЗВОДНЫХ" ref="I1861"/>
    <hyperlink display="НАБОРЫ ВЫПИЛ.ЛОБЗИКОМ" location="НАБОРЫ_ДЛЯ_ВЫПИЛИВАНИЯ_ЛОБЗИКОМ__ДЕЛЬТА" ref="I1866"/>
    <hyperlink display="НАБОРЫ КОМБИНИР.КЛЮЧ." location="НАБОРЫ_КЛЮЧЕЙ_ГАЕЧНЫХ_С_ОТКРЫТЫМ_И_КОЛЬЦЕВЫМ_ЗЕВОМ_КОМБИНИРОВАННЫХ__СТАЛЬ_40Х__КАМЫШИН" ref="I1873"/>
    <hyperlink display="НАБОРЫ НАКИДНЫХ КЛЮЧ." location="НАБОРЫ_КЛЮЧЕЙ_КОЛЬЦЕВЫХ_ДВУСТОРОННИХ_КОЛЕНЧАТЫХ__СТАЛЬ_40Х__ТУ_3926_031_051__53581936_2013__КАМЫШИН" ref="I1878"/>
    <hyperlink display="НАБОРЫ ШПАТЕЛЕЙ" location="НАБОР_ПЛАСТИКОВЫХ_ШПАТЕЛЕЙ__ГОСТ_10778_83__ДЕЛЬТА" ref="I1882"/>
    <hyperlink display="СВЕРЛА ПО МЕТАЛЛУ" location="СВЕРЛО_СПИРАЛЬНОЕ_С_ЦИЛИНДРИЧЕСКИМ_ХВОСТОВИКОМ_СРЕДНЕЙ_СЕРИИ__КЛАСС_В__СТАЛЬ_Р6М5__ГОСТ_10902_77" ref="I1909"/>
    <hyperlink display="МЕТЧИКИ М/Р М ГЛУХИЕ" location="МЕТЧИК_МАШИННО_РУЧНОЙ_ДЛЯ_МЕТРИЧЕСКОЙ_РЕЗЬБЫ_ОДИНАРНЫЙ_ДЛЯ_ГЛУХИХ_ОТВЕРСТИЙ__СТАЛЬ_Р6М5__ГОСТ_3266_81" ref="I1917"/>
    <hyperlink display="НАБОРЫ ПЛАШЕК" location="НАБОРЫ_ПЛАШЕК" ref="I1918"/>
    <hyperlink display="НАБОРЫ МЕТЧИКОВ И ПЛ." location="НАБОРЫ_МЕТЧИКОВ_И_ПЛАШЕК_КОМБИНИРОВАННЫЕ" ref="I1919"/>
    <hyperlink display="НАБОРЫ СВЕРЛ ПО МЕТАЛЛУ" location="НАБОРЫ_СВЕРЛ_ПО_МЕТАЛЛУ" ref="I1920"/>
    <hyperlink display="НАБОРЫ БОРФРЕЗ" location="НАБОРЫ_БОРФРЕЗ" ref="I1921"/>
    <hyperlink display="НАБОРЫ ЗЕНКОВОК" location="НАБОРЫ_ЗЕНКОВОК" ref="I1922"/>
    <hyperlink display="НАБОРЫ НАПИЛЬНИКОВ" location="НАБОРЫ_НАПИЛЬНИКОВ__РАШПИЛЕЙ" ref="I1923"/>
    <hyperlink display="НАБОРЫ ОТВЕРТОК" location="НАБОРЫ_ОТВЕРТОК" ref="I1924"/>
    <hyperlink display="НАБОРЫ КЛЮЧЕЙ" location="НАБОРЫ_КЛЮЧЕЙ_ГАЕЧНЫХ_ДВУСТОРОННИХ_С_ОТКРЫТЫМ_ЗЕВОМ__СТАЛЬ_40Х__ТУ_3926_030_53581936_2013__КАМЫШИН" ref="I1925"/>
    <hyperlink display="ПЛАШКИ М" location="ПЛАШКА_КРУГЛАЯ_ДЛЯ_МЕТРИЧЕСКОЙ_РЕЗЬБЫ__КЛАСС_ТОЧНОСТИ_6g__СТАЛЬ_9ХС__ГОСТ_9740_71" ref="I1930"/>
    <hyperlink display="НАБОРЫ МЕТЧИКОВ" location="НАБОРЫ_МЕТЧИКОВ" ref="I1931"/>
    <hyperlink display="НАБОРЫ МЕТЧИКОВ И ПЛ." location="НАБОРЫ_МЕТЧИКОВ_И_ПЛАШЕК_КОМБИНИРОВАННЫЕ" ref="I1932"/>
    <hyperlink display="ПЛАШКИ М" location="НАБОРЫ_ПЛАШЕК" ref="I1934"/>
    <hyperlink display="МЕТЧИКИ М/Р М ГЛУХИЕ" location="МЕТЧИК_МАШИННО_РУЧНОЙ_ДЛЯ__ТРУБНОЙ_РЕЗЬБЫ_ОДИНАРНЫЙ__ДЛЯ_ГЛУХИХ_ОТВЕРСТИЙ__СТАЛЬ_Р6М5__ГОСТ_3266_81" ref="I1935"/>
    <hyperlink display="НАБОРЫ ПЛАШЕК" location="НАБОРЫ_ПЛАШЕК" ref="I1936"/>
    <hyperlink display="НАБОРЫ МЕТЧИКОВ" location="НАБОРЫ_МЕТЧИКОВ" ref="I1937"/>
    <hyperlink display="НАБОРЫ СВЕРЛ ПО МЕТАЛЛУ" location="НАБОРЫ_СВЕРЛ_ПО_МЕТАЛЛУ" ref="I1938"/>
    <hyperlink display="НАБОРЫ БОРФРЕЗ" location="НАБОРЫ_БОРФРЕЗ" ref="I1939"/>
    <hyperlink display="НАБОРЫ ЗЕНКОВОК" location="НАБОРЫ_ЗЕНКОВОК" ref="I1940"/>
    <hyperlink display="НАБОРЫ НАПИЛЬНИКОВ" location="НАБОРЫ_НАПИЛЬНИКОВ__РАШПИЛЕЙ" ref="I1941"/>
    <hyperlink display="НАБОРЫ КЛЮЧЕЙ" location="НАБОРЫ_КЛЮЧЕЙ_ГАЕЧНЫХ_ДВУСТОРОННИХ_С_ОТКРЫТЫМ_ЗЕВОМ__СТАЛЬ_40Х__ТУ_3926_030_53581936_2013__КАМЫШИН" ref="I1942"/>
    <hyperlink display="ЗЕНКОВКИ" location="ЗЕНКОВКА_С_ЦИЛИНДРИЧЕСКИМХВОСТОВИКОМ__УГОЛ_60__90__120__СТАЛЬ_Р6М5__ГОСТ_14953_80" ref="I1944"/>
    <hyperlink display="БОРФРЕЗЫ" location="БОРФРЕЗА_ЦИЛИНДРИЧЕСКАЯ__С_ГЛАДКИМ_ТОРЦОМ__ТИП_А___СПЛАВ_ВК8__ГОСТ_Р_52780_2007" ref="I1948"/>
    <hyperlink display="НАПИЛЬНИКИ" location="НАПИЛЬНИКИ__СТАЛЬ_У12__ГОСТ_1465_80" ref="I1973"/>
    <hyperlink display="НАБОРЫ НАДФИЛЕЙ" location="НАБОРЫ_НАДФИЛЕЙ__СТАЛЬ_У12" ref="I1974"/>
    <hyperlink display="НАБОРЫ АЛМАЗНЫХ НАДФ." location="НАБОРЫ_НАДФИЛЕЙ_АЛМАЗНЫХ" ref="I1975"/>
    <hyperlink display="НАДФИЛИ АЛМАЗНЫЕ" location="НАДФИЛИ__СТАЛЬ_У12_ГОСТ_1513_77_И_НАДФИЛИ_АЛМАЗНЫЕ_С_ОБРЕЗИНЕННОЙ_РУЧКОЙ__АЛМАЗНЫЙ_ПОРОШОК_МАРКИ_АС_4__ГОСТ_23461_84" ref="I1979"/>
    <hyperlink display="НАБОРЫ НАДФИЛЕЙ" location="НАБОРЫ_НАДФИЛЕЙ__СТАЛЬ_У12" ref="I1980"/>
    <hyperlink display="НАБОРЫ НАПИЛЬНИКОВ" location="НАБОРЫ_НАПИЛЬНИКОВ__РАШПИЛЕЙ" ref="I1981"/>
    <hyperlink display="НАДФИЛИ" location="НАДФИЛИ__СТАЛЬ_У12_ГОСТ_1513_77_И_НАДФИЛИ_АЛМАЗНЫЕ_С_ОБРЕЗИНЕННОЙ_РУЧКОЙ__АЛМАЗНЫЙ_ПОРОШОК_МАРКИ_АС_4__ГОСТ_23461_84" ref="I1985"/>
    <hyperlink display="НАБОРЫ АЛМАЗНЫХ НАДФ." location="НАБОРЫ_НАДФИЛЕЙ_АЛМАЗНЫХ" ref="I1986"/>
    <hyperlink display="НАБОРЫ НАПИЛЬНИКОВ" location="НАБОРЫ_НАПИЛЬНИКОВ__РАШПИЛЕЙ" ref="I1987"/>
    <hyperlink display="ОТВЕРТКИ" location="ОТВЕРТКА_С_ПРЯМЫМ_ШЛИЦЕМ_В_ИНДИВИДУАЛЬНОЙ_УПАКОВКЕ" ref="I1989"/>
    <hyperlink display="НАБОРЫ РУЧНОГО ИНСТР." location="НАБОРЫ_РУЧНОГО_ИНСТРУМЕНТА" ref="I1990"/>
    <hyperlink display="НАБОРЫ РАЗВОД.КЛЮЧЕЙ" location="НАБОРЫ_КЛЮЧЕЙ_РАЗВОДНЫХ" ref="I1991"/>
    <hyperlink display="НАБОРЫ ГАЕЧНЫХ КЛЮЧЕЙ" location="НАБОРЫ_КЛЮЧЕЙ_ГАЕЧНЫХ_ДВУСТОРОННИХ_С_ОТКРЫТЫМ_ЗЕВОМ__СТАЛЬ_40Х__ТУ_3926_030_53581936_2013__КАМЫШИН" ref="I1992"/>
    <hyperlink display="НАБОРЫ НАКИД. КЛЮЧЕЙ" location="НАБОРЫ_КЛЮЧЕЙ_КОЛЬЦЕВЫХ_ДВУСТОРОННИХ_КОЛЕНЧАТЫХ__СТАЛЬ_40Х__ТУ_3926_031_051__53581936_2013__КАМЫШИН" ref="I1993"/>
    <hyperlink display="НАБОРЫ КОМБИН.КЛЮЧЕЙ" location="НАБОРЫ_КЛЮЧЕЙ_ГАЕЧНЫХ_С_ОТКРЫТЫМ_И_КОЛЬЦЕВЫМ_ЗЕВОМ_КОМБИНИРОВАННЫХ__СТАЛЬ_40Х__КАМЫШИН" ref="I1994"/>
    <hyperlink display="ПЛОСКОГУБЦЫ" location="ПЛОСКОГУБЦЫ_КОМБИНИРОВАННЫЕ" ref="I2004"/>
    <hyperlink display="КЛЮЧИ РАЗВОДНЫЕ" location="КЛЮЧ_ГАЕЧНЫЙ_РАЗВОДНОЙ_ЦЕЛЬНОМЕТАЛЛИЧЕСКИЙ_ХРОМВАНАДИЕВАЯ_СТАЛЬ__ГОСТ_7275_75" ref="I2015"/>
    <hyperlink display="КЛЮЧИ ГАЕЧНЫЕ" location="КЛЮЧ_ГАЕЧНЫЙ_КОЛЬЦЕВОЙ_ДВУСТОРОННИЙ_КОЛЕНЧАТЫЙ_СТАЛЬ_40Х__ТУ_3926_031_051__53581936_2013" ref="I2018"/>
    <hyperlink display="НАБОРЫ РАЗВОДН.КЛЮЧЕЙ" location="НАБОРЫ_КЛЮЧЕЙ_РАЗВОДНЫХ" ref="I2019"/>
    <hyperlink display="НАБОРЫ ОТВЕРТОК" location="НАБОРЫ_ОТВЕРТОК" ref="I2020"/>
    <hyperlink display="НАБОРЫ НАПИЛЬНИКОВ" location="НАБОРЫ_НАПИЛЬНИКОВ__РАШПИЛЕЙ" ref="I2021"/>
    <hyperlink display="КЛЮЧИ НАКИДНЫЕ" location="КЛЮЧ_ГАЕЧНЫЙ_КОЛЬЦЕВОЙ_ДВУСТОРОННИЙ_КОЛЕНЧАТЫЙ_СТАЛЬ_40Х__ТУ_3926_031_051__53581936_2013" ref="I2024"/>
    <hyperlink display="НАБОРЫ РАЗВОДН.КЛЮЧЕЙ" location="НАБОРЫ_КЛЮЧЕЙ_РАЗВОДНЫХ" ref="I2025"/>
    <hyperlink display="КЛЮЧИ КОМБИНИРОВ." location="КЛЮЧ_ГАЕЧНЫЙ_С_ОТКРЫТЫМ_И_КОЛЬЦЕВЫМ_ЗЕВОМ_ПРЯМОЙ_КОМБИНИРОВАННЫЙ_СТАЛЬ_40Х__ТУ_3926_048_53581936_2013" ref="I2027"/>
    <hyperlink display="НАБОРЫ РАЗВОДН.КЛЮЧЕЙ" location="НАБОРЫ_КЛЮЧЕЙ_РАЗВОДНЫХ" ref="I2028"/>
    <hyperlink display="НАБОРЫ ОТВЕРТОК" location="НАБОРЫ_ОТВЕРТОК" ref="I2029"/>
    <hyperlink display="НАБОРЫ НАПИЛЬНИКОВ" location="НАБОРЫ_НАПИЛЬНИКОВ__РАШПИЛЕЙ" ref="I2030"/>
    <hyperlink display="ЛОБЗИКИ" location="ЛОБЗИК" ref="I2038"/>
    <hyperlink display="СВЕРЛА КЛ.В Р6М5" location="СВЕРЛО_СПИРАЛЬНОЕ_С_ЦИЛИНДРИЧЕСКИМ_ХВОСТОВИКОМ_СРЕДНЕЙ_СЕРИИ__КЛАСС_В__СТАЛЬ_Р6М5__ГОСТ_10902_77" ref="I2121"/>
    <hyperlink r:id="rId2" ref="I2621"/>
    <hyperlink r:id="rId3" ref="I2622"/>
    <hyperlink r:id="rId4" ref="I2655"/>
    <hyperlink r:id="rId5" ref="I2657"/>
    <hyperlink r:id="rId6" ref="I2668"/>
    <hyperlink display="БУРЫ SDS-Plus SCHWERT" location="БУР_ПО_БЕТОНУ_С_ХВОСТОВИКОМ_SDS_PLUS_С_УСИЛЕННОЙ_СПИРАЛЬЮ_В_ИНДИВИДУАЛЬНОЙ_УПАКОВКЕ_С_ЕВРОПЕТЛЕЙ__SCHWERT" ref="I2711"/>
    <hyperlink display="БУРЫ SDS-Plus SCHWERT" location="БУР_ПО_БЕТОНУ_С_ХВОСТОВИКОМ_SDS_PLUS_С_УСИЛЕННОЙ_СПИРАЛЬЮ_В_ИНДИВИДУАЛЬНОЙ_УПАКОВКЕ_С_ЕВРОПЕТЛЕЙ__SCHWERT" ref="I2714"/>
    <hyperlink display="БУРЫ SDS-Plus SCHWERT" location="БУР_ПО_БЕТОНУ_С_ХВОСТОВИКОМ_SDS_PLUS_С_УСИЛЕННОЙ_СПИРАЛЬЮ_В_ИНДИВИДУАЛЬНОЙ_УПАКОВКЕ_С_ЕВРОПЕТЛЕЙ__SCHWERT" ref="I2778"/>
    <hyperlink display="БУРЫ SDS-Plus SCHWERT" location="БУР_ПО_БЕТОНУ_С_ХВОСТОВИКОМ_SDS_PLUS_С_УСИЛЕННОЙ_СПИРАЛЬЮ_В_ИНДИВИДУАЛЬНОЙ_УПАКОВКЕ_С_ЕВРОПЕТЛЕЙ__SCHWERT" ref="I2924"/>
    <hyperlink display="БУРЫ SDS-Plus SCHWERT" location="БУР_ПО_БЕТОНУ_С_ХВОСТОВИКОМ_SDS_PLUS_С_УСИЛЕННОЙ_СПИРАЛЬЮ_В_ИНДИВИДУАЛЬНОЙ_УПАКОВКЕ_С_ЕВРОПЕТЛЕЙ__SCHWERT" ref="I2934"/>
    <hyperlink display="БУРЫ SDS-Plus SCHWERT" location="БУР_ПО_БЕТОНУ_С_ХВОСТОВИКОМ_SDS_PLUS_С_УСИЛЕННОЙ_СПИРАЛЬЮ_В_ИНДИВИДУАЛЬНОЙ_УПАКОВКЕ_С_ЕВРОПЕТЛЕЙ__SCHWERT" ref="I2948"/>
    <hyperlink display="БУРЫ SDS-Plus SCHWERT" location="БУР_ПО_БЕТОНУ_С_ХВОСТОВИКОМ_SDS_PLUS_С_УСИЛЕННОЙ_СПИРАЛЬЮ_В_ИНДИВИДУАЛЬНОЙ_УПАКОВКЕ_С_ЕВРОПЕТЛЕЙ__SCHWERT" ref="I3004"/>
    <hyperlink display="БУРЫ SDS-Plus SCHWERT" location="БУР_ПО_БЕТОНУ_С_ХВОСТОВИКОМ_SDS_PLUS_С_УСИЛЕННОЙ_СПИРАЛЬЮ_В_ИНДИВИДУАЛЬНОЙ_УПАКОВКЕ_С_ЕВРОПЕТЛЕЙ__SCHWERT" ref="I3005"/>
    <hyperlink display="КЛЮЧИ РАЗВОДНЫЕ" location="КЛЮЧ_ГАЕЧНЫЙ_РАЗВОДНОЙ_ЦЕЛЬНОМЕТАЛЛИЧЕСКИЙ_ХРОМВАНАДИЕВАЯ_СТАЛЬ__ГОСТ_7275_75" ref="I3369"/>
    <hyperlink display="КЛЮЧИ РАЗВОДНЫЕ" location="КЛЮЧ_ГАЕЧНЫЙ_РАЗВОДНОЙ_ЦЕЛЬНОМЕТАЛЛИЧЕСКИЙ_ХРОМВАНАДИЕВАЯ_СТАЛЬ__ГОСТ_7275_75" ref="I3374"/>
    <hyperlink display="КЛЮЧИ РАЗВОДНЫЕ" location="КЛЮЧ_ГАЕЧНЫЙ_РАЗВОДНОЙ_ЦЕЛЬНОМЕТАЛЛИЧЕСКИЙ_ХРОМВАНАДИЕВАЯ_СТАЛЬ__ГОСТ_7275_75" ref="I3379"/>
    <hyperlink display="КЛЮЧИ РАЗВОДНЫЕ" location="КЛЮЧ_ГАЕЧНЫЙ_РАЗВОДНОЙ_ЦЕЛЬНОМЕТАЛЛИЧЕСКИЙ_ХРОМВАНАДИЕВАЯ_СТАЛЬ__ГОСТ_7275_75" ref="I3385"/>
    <hyperlink r:id="rId7" ref="I3390"/>
    <hyperlink display="КЛЮЧИ РАЗВОДНЫЕ" location="КЛЮЧ_ГАЕЧНЫЙ_РАЗВОДНОЙ_ЦЕЛЬНОМЕТАЛЛИЧЕСКИЙ_ХРОМВАНАДИЕВАЯ_СТАЛЬ__ГОСТ_7275_75" ref="I3396"/>
    <hyperlink display="КЛЮЧИ РАЗВОДНЫЕ" location="КЛЮЧ_ГАЕЧНЫЙ_РАЗВОДНОЙ_ЦЕЛЬНОМЕТАЛЛИЧЕСКИЙ_ХРОМВАНАДИЕВАЯ_СТАЛЬ__ГОСТ_7275_75" ref="I3440"/>
    <hyperlink display="КЛЮЧИ РАЗВОДНЫЕ" location="КЛЮЧ_ГАЕЧНЫЙ_РАЗВОДНОЙ_ЦЕЛЬНОМЕТАЛЛИЧЕСКИЙ_ХРОМВАНАДИЕВАЯ_СТАЛЬ__ГОСТ_7275_75" ref="I3445"/>
    <hyperlink display="КЛЮЧИ РАЗВОДНЫЕ" location="КЛЮЧ_ГАЕЧНЫЙ_РАЗВОДНОЙ_ЦЕЛЬНОМЕТАЛЛИЧЕСКИЙ_ХРОМВАНАДИЕВАЯ_СТАЛЬ__ГОСТ_7275_75" ref="I3451"/>
    <hyperlink display="КЛЮЧИ РАЗВОДНЫЕ" location="КЛЮЧ_ГАЕЧНЫЙ_РАЗВОДНОЙ_ЦЕЛЬНОМЕТАЛЛИЧЕСКИЙ_ХРОМВАНАДИЕВАЯ_СТАЛЬ__ГОСТ_7275_75" ref="I3457"/>
    <hyperlink display="КЛЮЧИ РАЗВОДНЫЕ" location="КЛЮЧ_ГАЕЧНЫЙ_РАЗВОДНОЙ_ЦЕЛЬНОМЕТАЛЛИЧЕСКИЙ_ХРОМВАНАДИЕВАЯ_СТАЛЬ__ГОСТ_7275_75" ref="I3465"/>
    <hyperlink r:id="rId8" ref="I3473"/>
    <hyperlink r:id="rId9" ref="I3514"/>
    <hyperlink display="КЛЮЧИ РАЗВОДНЫЕ" location="КЛЮЧ_ГАЕЧНЫЙ_РАЗВОДНОЙ_ЦЕЛЬНОМЕТАЛЛИЧЕСКИЙ_ХРОМВАНАДИЕВАЯ_СТАЛЬ__ГОСТ_7275_75" ref="I3520"/>
    <hyperlink display="КЛЮЧИ РАЗВОДНЫЕ" location="КЛЮЧ_ГАЕЧНЫЙ_РАЗВОДНОЙ_ЦЕЛЬНОМЕТАЛЛИЧЕСКИЙ_ХРОМВАНАДИЕВАЯ_СТАЛЬ__ГОСТ_7275_75" ref="I3528"/>
    <hyperlink r:id="rId10" ref="I4079"/>
    <hyperlink r:id="rId11" ref="I4137"/>
    <hyperlink r:id="rId12" ref="I4139"/>
    <hyperlink r:id="rId13" ref="I4140"/>
    <hyperlink display="МЕТЧИКИ РУЧНЫЕ М К-Т" location="МЕТЧИК_РУЧНОЙ_ДЛЯ_МЕТРИЧЕСКОЙ_РЕЗЬБЫ_КОМПЛЕКТНЫЙ_ИЗ_2_Х_ШТУК__СТАЛЬ_9ХС___ГОСТ_3266_81" ref="I4402"/>
    <hyperlink display="МЕТЧИКИ РУЧНЫЕ М К-Т" location="МЕТЧИК_РУЧНОЙ_ДЛЯ_МЕТРИЧЕСКОЙ_РЕЗЬБЫ_КОМПЛЕКТНЫЙ_ИЗ_2_Х_ШТУК__СТАЛЬ_9ХС___ГОСТ_3266_81" ref="I4583"/>
    <hyperlink display="МЕТЧИКИ РУЧНЫЕ М К-Т" location="МЕТЧИК_РУЧНОЙ_ДЛЯ_МЕТРИЧЕСКОЙ_РЕЗЬБЫ_КОМПЛЕКТНЫЙ_ИЗ_2_Х_ШТУК__СТАЛЬ_9ХС___ГОСТ_3266_81" ref="I4764"/>
    <hyperlink display="МЕТЧИКИ РУЧНЫЕ М К-Т" location="МЕТЧИК_РУЧНОЙ_ДЛЯ_МЕТРИЧЕСКОЙ_РЕЗЬБЫ_КОМПЛЕКТНЫЙ_ИЗ_2_Х_ШТУК__СТАЛЬ_9ХС___ГОСТ_3266_81" ref="I4885"/>
    <hyperlink display="МЕТЧИКИ РУЧНЫЕ М К-Т" location="МЕТЧИК_РУЧНОЙ_ДЛЯ_МЕТРИЧЕСКОЙ_РЕЗЬБЫ_КОМПЛЕКТНЫЙ_ИЗ_2_Х_ШТУК__СТАЛЬ_9ХС___ГОСТ_3266_81" ref="I5483"/>
    <hyperlink display="ЛИНЕЙКИ" location="ЛИНЕЙКА_ИЗМЕРИТЕЛЬНАЯ_МЕТАЛЛИЧЕСКАЯ__ГОСТ_427_75__НЕРЖАВЕЙЩАЯ_СТАЛЬ" ref="I6739"/>
    <hyperlink display="РАЗВЕРТКИ РЕГУЛИРУЕМЫЕ" location="РАЗВЕРТКА_РУЧНАЯ_ЦИЛИНДРИЧЕСКАЯ_РЕГУЛИРУЕМАЯ__СТАЛЬ_9ХС__ГОСТ_7722_77" ref="I6750"/>
    <hyperlink display="РАЗВЕРТКИ РЕГУЛИРУЕМЫЕ" location="РАЗВЕРТКА_РУЧНАЯ_ЦИЛИНДРИЧЕСКАЯ_РЕГУЛИРУЕМАЯ__СТАЛЬ_9ХС__ГОСТ_7722_77" ref="I7006"/>
    <hyperlink display="БИТА ОТВЕРТОЧНАЯ" location="БИТА_ОТВЕРТОЧНАЯ" ref="B8418"/>
    <hyperlink display="Бита отверточная" location="БИТА_ОТВЕРТОЧНАЯ" ref="I8418"/>
    <hyperlink display="Болторезы (ножницы арматурные)" location="НОЖНИЦЫ_ПО_МЕТАЛЛУ_АРМАТУРНЫЕ_KROTEC__ЧЕХИЯ" ref="I8420"/>
    <hyperlink r:id="rId14" ref="F8422"/>
    <hyperlink display="цена (нажмите)" location="БУР_ПО_БЕТОНУ_С_ХВОСТОВИКОМ_SDS_PLUS_С_УСИЛЕННОЙ_СПИРАЛЬЮ_В_ИНДИВИДУАЛЬНОЙ_УПАКОВКЕ_С_ЕВРОПЕТЛЕЙ__SCHWERT" ref="I8422"/>
    <hyperlink r:id="rId15" ref="F8423"/>
    <hyperlink display="цена (нажмите)" location="БУР_ПО_БЕТОНУ_С_ХВОСТОВИКОМ_SDS_PLUS_С_ЦЕНТРИРУЮЩИМ_НАКОНЕЧНИКОМ_В_ИНДИВИДУАЛЬНОЙ_УПАКОВКЕ_С_ЕВРОПЕТЛЕЙ__KROTEC" ref="I8423"/>
    <hyperlink display="БУР ПО БЕТОНУ SDS-PLUS С ПОКРЫТИЕМ (SCHWERT)" location="БУР_ПО_БЕТОНУ_С_ХВОСТОВИКОМ_SDS_PLUS_С_ЦЕНТРИРУЮЩИМ_НАКОНЕЧНИКОМ_В_ИНДИВИДУАЛЬНОЙ_УПАКОВКЕ_С_ЕВРОПЕТЛЕЙ__SCHWERT" ref="B8424"/>
    <hyperlink display="НОВОЕ" location="БУР_ПО_БЕТОНУ_С_ХВОСТОВИКОМ_SDS_PLUS_С_ЦЕНТРИРУЮЩИМ_НАКОНЕЧНИКОМ_В_ИНДИВИДУАЛЬНОЙ_УПАКОВКЕ_С_ЕВРОПЕТЛЕЙ__SCHWERT" ref="F8424"/>
    <hyperlink display="цена (нажмите)" location="БУР_ПО_БЕТОНУ_С_ХВОСТОВИКОМ_SDS_PLUS_С_ЦЕНТРИРУЮЩИМ_НАКОНЕЧНИКОМ_В_ИНДИВИДУАЛЬНОЙ_УПАКОВКЕ_С_ЕВРОПЕТЛЕЙ__SCHWERT" ref="I8424"/>
    <hyperlink display="БУР ПО БЕТОНУ SDS-MAX (SCHWERT)" location="БУР_ПО_БЕТОНУ_С_ХВОСТОВИКОМ_SDS_MAX_С_ЦЕНТРИРУЮЩИМ_НАКОНЕЧНИКОМ_В_ИНДИВИДУАЛЬНОЙ_УПАКОВКЕ_С_ЕВРОПЕТЛЕЙ__SCHWERT" ref="B8425"/>
    <hyperlink r:id="rId16" ref="F8425"/>
    <hyperlink display="цена (нажмите)" location="БУР_ПО_БЕТОНУ_С_ХВОСТОВИКОМ_SDS_MAX_С_ЦЕНТРИРУЮЩИМ_НАКОНЕЧНИКОМ_В_ИНДИВИДУАЛЬНОЙ_УПАКОВКЕ_С_ЕВРОПЕТЛЕЙ__SCHWERT" ref="I8425"/>
    <hyperlink display="БОРФРЕЗА ЦИЛИНДРИЧЕСКАЯ С ГЛАДКИМ ТОРЦЕМ (А)                          " location="БОРФРЕЗА_ЦИЛИНДРИЧЕСКАЯ__С_ГЛАДКИМ_ТОРЦОМ__ТИП_А___СПЛАВ_ВК8__ГОСТ_Р_52780_2007" ref="B8427"/>
    <hyperlink r:id="rId17" ref="F8427"/>
    <hyperlink display="цена (нажмите)" location="БОРФРЕЗА_ЦИЛИНДРИЧЕСКАЯ__С_ГЛАДКИМ_ТОРЦОМ__ТИП_А___СПЛАВ_ВК8__ГОСТ_Р_52780_2007" ref="I8427"/>
    <hyperlink display="БОРФРЕЗА ЦИЛИНДРИЧЕСКАЯ С ТОРЦЕВЫМИ ЗУБЬЯМИ (В)                  " location="БОРФРЕЗА_ЦИЛИНДРИЧЕСКАЯ__С_ТОРЦЕВЫМИ_ЗУБЬЯМИ__ТИП_В___СПЛАВ_ВК8__ГОСТ_Р_52780_2007" ref="B8428"/>
    <hyperlink r:id="rId18" ref="F8428"/>
    <hyperlink display="цена (нажмите)" location="БОРФРЕЗА_ЦИЛИНДРИЧЕСКАЯ__С_ТОРЦЕВЫМИ_ЗУБЬЯМИ__ТИП_В___СПЛАВ_ВК8__ГОСТ_Р_52780_2007" ref="I8428"/>
    <hyperlink display="БОРФРЕЗА СФЕРОЦИЛИНДРИЧЕСКАЯ (С)                                                    " location="БОРФРЕЗА_СФЕРОЦИЛИНДРИЧЕСКАЯ___ТИП_С___СПЛАВ_ВК8__ГОСТ_Р_52780_2007" ref="B8429"/>
    <hyperlink r:id="rId19" ref="F8429"/>
    <hyperlink display="цена (нажмите)" location="БОРФРЕЗА_СФЕРОЦИЛИНДРИЧЕСКАЯ___ТИП_С___СПЛАВ_ВК8__ГОСТ_Р_52780_2007" ref="I8429"/>
    <hyperlink display="БОРФРЕЗА СФЕРИЧЕСКАЯ (D)                                                                         " location="БОРФРЕЗА__СФЕРИЧЕСКАЯ__ТИП_D__СПЛАВ_ВК_8__ГОСТ_Р_52780_2007" ref="B8430"/>
    <hyperlink r:id="rId20" ref="F8430"/>
    <hyperlink display="цена (нажмите)" location="БОРФРЕЗА__СФЕРИЧЕСКАЯ__ТИП_D__СПЛАВ_ВК_8__ГОСТ_Р_52780_2007" ref="I8430"/>
    <hyperlink display="БОРФРЕЗА ОВАЛЬНАЯ (Е)                                                                                 " location="БОРФРЕЗА__ОВАЛЬНАЯ__ТИП_Е___СПЛАВ_ВК_8__ГОСТ_Р_52780_2007" ref="B8431"/>
    <hyperlink r:id="rId21" ref="F8431"/>
    <hyperlink display="цена (нажмите)" location="БОРФРЕЗА__ОВАЛЬНАЯ__ТИП_Е___СПЛАВ_ВК_8__ГОСТ_Р_52780_2007" ref="I8431"/>
    <hyperlink display="БОРФРЕЗА СФЕРОКОНИЧЕСКАЯ (F)                                                               " location="БОРФРЕЗА_СФЕРОКОНИЧЕСКАЯ__ТИП__F__СПЛАВ_ВК8__ГОСТ_Р_52780_2007" ref="B8432"/>
    <hyperlink r:id="rId22" ref="F8432"/>
    <hyperlink display="цена (нажмите)" location="БОРФРЕЗА_СФЕРОКОНИЧЕСКАЯ__ТИП__F__СПЛАВ_ВК8__ГОСТ_Р_52780_2007" ref="I8432"/>
    <hyperlink display="БОРФРЕЗА СФЕРОКОНИЧЕСКАЯ С ЗАОСТРЕННЫМ КОНЦОМ (G)             " location="БОРФРЕЗА_СФЕРОКОНИЧЕСКАЯ_С_ЗАОСТРЕННЫМ_КОНЦОМ__ТИП_G__СПЛАВ_ВК_8__ГОСТ_Р_52780_2007" ref="B8433"/>
    <hyperlink r:id="rId23" ref="F8433"/>
    <hyperlink display="цена (нажмите)" location="БОРФРЕЗА_СФЕРОКОНИЧЕСКАЯ_С_ЗАОСТРЕННЫМ_КОНЦОМ__ТИП_G__СПЛАВ_ВК_8__ГОСТ_Р_52780_2007" ref="I8433"/>
    <hyperlink display="БОРФРЕЗА ПЛАМЕВИДНАЯ (H)                                                                       " location="БОРФРЕЗА_ПЛАМЕВИДНАЯ__ТИП_Н___СПЛАВ_ВК8__ГОСТ_Р_52780_2007" ref="B8434"/>
    <hyperlink r:id="rId24" ref="F8434"/>
    <hyperlink display="цена (нажмите)" location="БОРФРЕЗА_ПЛАМЕВИДНАЯ__ТИП_Н___СПЛАВ_ВК8__ГОСТ_Р_52780_2007" ref="I8434"/>
    <hyperlink r:id="rId25" ref="F8435"/>
    <hyperlink r:id="rId26" ref="F8436"/>
    <hyperlink display="БОРФРЕЗА КОНИЧЕСКАЯ С ЗАКРУГЛЕННЫМ КОНЦОМ (L)                         " location="БОРФРЕЗА_КОНИЧЕСКАЯ_С_ЗАКРУГЛЕННЫМ_КОНЦОМ___ТИП_L___СПЛАВ_ВК8__ГОСТ_Р_52780_2007" ref="B8437"/>
    <hyperlink r:id="rId27" ref="F8437"/>
    <hyperlink display="цена (нажмите)" location="БОРФРЕЗА_КОНИЧЕСКАЯ_С_ЗАКРУГЛЕННЫМ_КОНЦОМ___ТИП_L___СПЛАВ_ВК8__ГОСТ_Р_52780_2007" ref="I8437"/>
    <hyperlink display="БОРФРЕЗА КОНИЧЕСКАЯ С ЗАОСТРЕННЫМ КОНЦОМ (M)                         " location="БОРФРЕЗА_КОНИЧЕСКАЯ_С_ЗАОСТРЕННЫМ_КОНЦОМ__ТИП_М__СПЛАВ_ВК_8__ГОСТ_Р_52780_2007" ref="B8438"/>
    <hyperlink r:id="rId28" ref="F8438"/>
    <hyperlink display="цена (нажмите)" location="БОРФРЕЗА_КОНИЧЕСКАЯ_С_ЗАОСТРЕННЫМ_КОНЦОМ__ТИП_М__СПЛАВ_ВК_8__ГОСТ_Р_52780_2007" ref="I8438"/>
    <hyperlink display="БОРФРЕЗА КОНИЧЕСКАЯ В ФОРМЕ ОБРАТНОГО КОНУСА (N)                   " location="БОРФРЕЗА_КОНИЧЕСКАЯ_В_ФОРМЕ_ОБРАТНОГО_КОНУСА___ТИП_N___СПЛАВ_ВК8__ГОСТ_Р_52780_2007" ref="B8439"/>
    <hyperlink r:id="rId29" ref="F8439"/>
    <hyperlink display="цена (нажмите)" location="БОРФРЕЗА_КОНИЧЕСКАЯ_В_ФОРМЕ_ОБРАТНОГО_КОНУСА___ТИП_N___СПЛАВ_ВК8__ГОСТ_Р_52780_2007" ref="I8439"/>
    <hyperlink display="БОРФРЕЗА Т-ОБРАЗНАЯ (T)                                                                             " location="БОРФРЕЗА___ТИП_Т___СПЛАВ_ВК8__ГОСТ_Р_52780_2007" ref="B8440"/>
    <hyperlink r:id="rId30" ref="F8440"/>
    <hyperlink display="цена (нажмите)" location="БОРФРЕЗА___ТИП_Т___СПЛАВ_ВК8__ГОСТ_Р_52780_2007" ref="I8440"/>
    <hyperlink display="БОРФРЕЗА ДИСКОВАЯ (Y)                                                                                 " location="БОРФРЕЗА__ДИСКОВАЯ__ТИП_Y__СПЛАВ_ВК_8__ГОСТ_Р_52780_2007" ref="B8441"/>
    <hyperlink r:id="rId31" ref="F8441"/>
    <hyperlink display="цена (нажмите)" location="БОРФРЕЗА__ДИСКОВАЯ__ТИП_Y__СПЛАВ_ВК_8__ГОСТ_Р_52780_2007" ref="I8441"/>
    <hyperlink display="ВОРОТОК ДЛЯ МЕТЧИКОВ                                                                                   " location="ВОРОТОК_ДЛЯ_МЕТЧИКОВ__СТАЛЬ_45__ГОСТ_22401_83" ref="B8443"/>
    <hyperlink r:id="rId32" ref="F8443"/>
    <hyperlink display="цена (нажмите)" location="ВОРОТОК_ДЛЯ_МЕТЧИКОВ__СТАЛЬ_45__ГОСТ_22401_83" ref="I8443"/>
    <hyperlink display="ВОРОТОК ДЛЯ МЕТЧИКОВ В ПВХ                                                                      " location="ВОРОТОК_ДЛЯ_МЕТЧИКОВ__СТАЛЬ_45__ГОСТ_22401_83" ref="B8444"/>
    <hyperlink r:id="rId33" ref="F8444"/>
    <hyperlink display="цена (нажмите)" location="ВОРОТОК_ДЛЯ_МЕТЧИКОВ__СТАЛЬ_45__ГОСТ_22401_83" ref="I8444"/>
    <hyperlink display="ВОРОТОК ДЛЯ ПЛАШЕК                                                                                       " location="ВОРОТОК_ДЛЯ_ПЛАШЕК_ДВУХСТОРОННИЙ__ГОСТ_22395" ref="B8445"/>
    <hyperlink r:id="rId34" ref="F8445"/>
    <hyperlink display="цена (нажмите)" location="ВОРОТОК_ДЛЯ_ПЛАШЕК_ДВУХСТОРОННИЙ__ГОСТ_22395" ref="I8445"/>
    <hyperlink display="ВОРОТОК ДЛЯ ПЛАШЕК В ПВХ                                                                          " location="ПЛАШКИ_И_ВОРОТКИ_ДЛЯ_ПЛАШЕК_В_ИНДИВИДУАЛЬНОЙ_ПВХ_УПАКОВКЕ" ref="B8446"/>
    <hyperlink r:id="rId35" ref="F8446"/>
    <hyperlink display="цена (нажмите)" location="ПЛАШКИ_И_ВОРОТКИ_ДЛЯ_ПЛАШЕК_В_ИНДИВИДУАЛЬНОЙ_ПВХ_УПАКОВКЕ" ref="I8446"/>
    <hyperlink display="цена (нажмите)" location="ВТУЛКА_ПЕРЕХОДНАЯ_ДЛЯ_КРЕПЛЕНИЯ_ИНСТРУМЕНТА_С_КОНИЧЕСКИМ_ХВОСТОВИКОМ_КОРОТКАЯ___БИЕНИЕ_0_01_мм__СТАЛЬ_40Х___ГОСТ_13598_85" ref="I8448"/>
    <hyperlink display="цена (нажмите)" location="ВТУЛКА_ПЕРЕХОДНАЯ_ДЛЯ_КРЕПЛЕНИЯ_ИНСТРУМЕНТА_С_КОНИЧЕСКИМ_ХВОСТОВИКОМ_ДЛИННАЯ___БИЕНИЕ_0_01_мм__СТАЛЬ_40Х__ГОСТ_13598_85" ref="I8449"/>
    <hyperlink display="ВИЛЫ НАВОЗНЫЕ                                                                                     " location="ВИЛЫ" ref="B8451"/>
    <hyperlink display="НОВИНКА" location="ВИЛЫ" ref="F8451"/>
    <hyperlink display="ПЕРЕЙТИ К ЦЕНАМ" location="ВИЛЫ" ref="I8451"/>
    <hyperlink display="ГОЛОВКА СМЕННАЯ ШЕСТИГРАННАЯ                                                                                      " location="ГОЛОВКИ" ref="B8453"/>
    <hyperlink display="НОВИНКА" location="ГОЛОВКИ" ref="F8453"/>
    <hyperlink display="ПЕРЕЙТИ К ЦЕНАМ" location="ГОЛОВКИ" ref="I8453"/>
    <hyperlink display="ГОЛОВКА СМЕННАЯ ШЕСТИГРАННАЯ                                                                                      " location="ГРАБЛИ_ДВЕННАДЦАТИЗУБЫЕ" ref="B8455"/>
    <hyperlink display="НОВИНКА" location="ГРАБЛИ_ДВЕННАДЦАТИЗУБЫЕ" ref="F8455"/>
    <hyperlink display="ПЕРЕЙТИ К ЦЕНАМ" location="ГРАБЛИ_ДВЕННАДЦАТИЗУБЫЕ" ref="I8455"/>
    <hyperlink display="ГРАБЛИ ЧЕТЫРНАДЦАТИЗУБЫЕ" location="ГРАБЛИ_ЧЕТЫРНАДЦАТИЗУБЫЕ" ref="B8456"/>
    <hyperlink display="НОВИНКА" location="ГРАБЛИ_ЧЕТЫРНАДЦАТИЗУБЫЕ" ref="F8456"/>
    <hyperlink display="ПЕРЕЙТИ К ЦЕНАМ" location="ГРАБЛИ_ЧЕТЫРНАДЦАТИЗУБЫЕ" ref="I8456"/>
    <hyperlink display="ДИСК АЛМАЗНЫЙ СПЛОШНОЙ " location="ДИСК_АЛМАЗНЫЙ_СПЛОШНОЙ__KROTEC" ref="B8458"/>
    <hyperlink r:id="rId36" ref="F8458"/>
    <hyperlink display="цена (нажмите)" location="ДИСК_АЛМАЗНЫЙ_СПЛОШНОЙ__KROTEC" ref="I8458"/>
    <hyperlink display="ДИСК АЛМАЗНЫЙ СЕГМЕНТНЫЙ" location="ДИСК_АЛМАЗНЫЙ_СЕГМЕНТНЫЙ__KROTEC" ref="B8459"/>
    <hyperlink display="цена (нажмите)" location="ДИСК_АЛМАЗНЫЙ_СЕГМЕНТНЫЙ__KROTEC" ref="I8459"/>
    <hyperlink display="ДИСК АЛМАЗНЫЙ СЕГМЕНТНЫЙ ТУРБО" location="ДИСК_АЛМАЗНЫЙ_ТУРБО_СЕГМЕНТНЫЙ__KROTEC" ref="B8460"/>
    <hyperlink display="НОВИНКА" location="ДИСК_АЛМАЗНЫЙ_ТУРБО_СЕГМЕНТНЫЙ__KROTEC" ref="F8460"/>
    <hyperlink display="цена (нажмите)" location="ДИСК_АЛМАЗНЫЙ_ТУРБО_СЕГМЕНТНЫЙ__KROTEC" ref="I8460"/>
    <hyperlink display="ДИСК АЛМАЗНЫЙ УНИВЕРСАЛЬНЫЙ" location="ДИСК_АЛМАЗНЫЙ_УНИВЕРСАЛЬНЫЙ__KROTEC" ref="B8461"/>
    <hyperlink display="цена (нажмите)" location="ДИСК_АЛМАЗНЫЙ_УНИВЕРСАЛЬНЫЙ__KROTEC" ref="I8461"/>
    <hyperlink display="ПИЛА ПО ДЕРЕВУ ДИСКОВАЯ С ТВЕРД. ПЛАСТИН." location="ПИЛА_ДИСКОВАЯ_ПО_ДЕРЕВУ" ref="B8463"/>
    <hyperlink display="НОВИНКА" location="ПИЛА_ДИСКОВАЯ_ПО_ДЕРЕВУ" ref="F8463"/>
    <hyperlink display="ПЕРЕЙТИ К ЦЕНАМ" location="ПИЛА_ДИСКОВАЯ_ПО_ДЕРЕВУ" ref="I8463"/>
    <hyperlink display="НОВИНКА" location="КРУГИ_АБРАЗИВНЫЕ_ОТРЕЗНЫЕ_ПО_МЕТАЛЛУ_И_НЕРЖ._СТАЛИ__АРМИРОВАННЫЕ_НА_БАКЕЛИТОВОЙ_СВЯЗКЕ__ФАСОВКА_ПО_25_ШТУК___ГОСТ_21963_02" ref="F8465"/>
    <hyperlink display="цена (нажмите)" location="КРУГИ_АБРАЗИВНЫЕ_ОТРЕЗНЫЕ_ПО_МЕТАЛЛУ_И_НЕРЖ._СТАЛИ__АРМИРОВАННЫЕ_НА_БАКЕЛИТОВОЙ_СВЯЗКЕ__ФАСОВКА_ПО_25_ШТУК___ГОСТ_21963_02" ref="I8465"/>
    <hyperlink display="НОВИНКА" location="КРУГИ_АБРАЗИВНЫЕ_ЗАЧИСТНЫЕ_ПО_СТАЛИ__АРМИРОВАННЫЕ_НА_БАКЕЛИТОВОЙ_СВЯЗКЕ__ФАСОВКА_ПО_10_ШТУК___ТУ_3982_001_00221209_08" ref="F8466"/>
    <hyperlink display="цена (нажмите)" location="КРУГИ_АБРАЗИВНЫЕ_ЗАЧИСТНЫЕ_ПО_СТАЛИ__АРМИРОВАННЫЕ_НА_БАКЕЛИТОВОЙ_СВЯЗКЕ__ФАСОВКА_ПО_10_ШТУК___ТУ_3982_001_00221209_08" ref="I8466"/>
    <hyperlink display="цена (нажмите)" location="КРУГИ_АБРАЗИВНЫЕ_ОТРЕЗНЫЕ_ПО_СТАЛИ__АРМИРОВАННЫЕ_НА_БАКЕЛИТОВОЙ_СВЯЗКЕ__ФАСОВКА_ПО_25_ШТУК___ГОСТ_21963_02" ref="I8467"/>
    <hyperlink display="РЕЗЕЦ С МЕХАНИЧЕСКИМ КРЕПЛЕНИЕМ ПЛАСТИН" location="РЕЗЦЫ_С_МЕХАНИЧЕСКИМ_КРЕПЛЕНИЕМ_ТВЕРДОСПЛАВНЫХ_ПЛАСТИН" ref="B8469"/>
    <hyperlink display="цена (нажмите)" location="РЕЗЦЫ_С_МЕХАНИЧЕСКИМ_КРЕПЛЕНИЕМ_ТВЕРДОСПЛАВНЫХ_ПЛАСТИН" ref="I8469"/>
    <hyperlink display="ЗУБИЛО ПО БЕТОНУ ПЛОСКОЕ SDS-PLUS И SDS-MAX (SCHWERT)" location="ЗУБИЛО_ПО_БЕТОНУ_ПЛОСКОЕ_С_ХВОСТОВИКАМИ_SDS_PLUS_И_SDS_MAX__SCHWERT" ref="B8471"/>
    <hyperlink r:id="rId37" ref="F8471"/>
    <hyperlink display="цена (нажмите)" location="ЗУБИЛО_ПО_БЕТОНУ_ПЛОСКОЕ_С_ХВОСТОВИКАМИ_SDS_PLUS_И_SDS_MAX__SCHWERT" ref="I8471"/>
    <hyperlink display="ЗУБИЛО ПО БЕТОНУ КАНАВОЧНОЕ SDS-PLUS (SCHWERT)" location="ЗУБИЛО_ПО_БЕТОНУ_КАНАВОЧНОЕ_С_ХВОСТОВИКОМ_SDS_PLUS__SCHWERT" ref="B8472"/>
    <hyperlink r:id="rId38" ref="F8472"/>
    <hyperlink display="цена (нажмите)" location="ЗУБИЛО_ПО_БЕТОНУ_КАНАВОЧНОЕ_С_ХВОСТОВИКОМ_SDS_PLUS__SCHWERT" ref="I8472"/>
    <hyperlink display="цена (нажмите)" location="ЗЕНКОВКА_С_ЦИЛИНДРИЧЕСКИМХВОСТОВИКОМ__УГОЛ_60__90__120__СТАЛЬ_Р6М5__ГОСТ_14953_80" ref="I8474"/>
    <hyperlink display="цена (нажмите)" location="ЗЕНКОВКА_КОНИЧЕСКАЯ__С_КОНИЧЕСКИМ__ХВОСТОВИКОМ__УГОЛ_60__90__120__СТАЛЬ_Р6М5___ГОСТ_14953_80" ref="I8475"/>
    <hyperlink display="цена (нажмите)" location="ИНДИКАТОР_НАПРЯЖЕНИЯ" ref="I8477"/>
    <hyperlink display="КОРОНКА ПО МЕТАЛЛУ БИМЕТАЛЛИЧЕСКАЯ" location="КОРОНКА_БИМЕТАЛЛИЧЕСКАЯ_ПО_МЕТАЛЛУ" ref="B8479"/>
    <hyperlink display="НОВИНКА" location="КОРОНКА_БИМЕТАЛЛИЧЕСКАЯ_ПО_МЕТАЛЛУ" ref="F8479"/>
    <hyperlink display="ПЕРЕЙТИ К ЦЕНАМ" location="КОРОНКА_БИМЕТАЛЛИЧЕСКАЯ_ПО_МЕТАЛЛУ" ref="I8479"/>
    <hyperlink display="КОРОНКА ПО БЕТОНУ SDS-PLUS В СБОРЕ (SCHWERT)" location="КОРОНКА_ПО_БЕТОНУ_С_ХВОСТОВИКОМ_SDS_PLUS__В_СБОРЕ_С_ЦЕНТРОВОЧНЫМ_СВЕРЛОМ__ВК8___SCHWERT" ref="B8480"/>
    <hyperlink r:id="rId39" ref="F8480"/>
    <hyperlink display="цена (нажмите)" location="КОРОНКА_ПО_БЕТОНУ_С_ХВОСТОВИКОМ_SDS_PLUS__В_СБОРЕ_С_ЦЕНТРОВОЧНЫМ_СВЕРЛОМ__ВК8___SCHWERT" ref="I8480"/>
    <hyperlink display="Ключ торцовый трубчатый                                                                             ТУ" location="КЛЮЧ_ТОРЦОВЫЙ_ТРУБЧАТЫЙ_СТАЛЬ_40Х__ТУ_3926_036_53581936_2013" ref="F8481"/>
    <hyperlink display="цена (нажмите)" location="КЛЮЧ_ТОРЦОВЫЙ_ТРУБЧАТЫЙ_СТАЛЬ_40Х__ТУ_3926_036_53581936_2013" ref="I8481"/>
    <hyperlink display="НОВИНКА" location="КРУГИ_АБРАЗИВНЫЕ_ОТРЕЗНЫЕ_ПО_КАМНЮ_И_БЕТОНУ__АРМИРОВАННЫЕ_НА_БАКЕЛИТОВОЙ_СВЯЗКЕ__ФАСОВКА_ПО_25_ШТУК___ГОСТ_21963_02" ref="F8482"/>
    <hyperlink display="цена (нажмите)" location="КРУГИ_АБРАЗИВНЫЕ_ОТРЕЗНЫЕ_ПО_КАМНЮ_И_БЕТОНУ__АРМИРОВАННЫЕ_НА_БАКЕЛИТОВОЙ_СВЯЗКЕ__ФАСОВКА_ПО_25_ШТУК___ГОСТ_21963_02" ref="I8482"/>
    <hyperlink r:id="rId40" ref="F8484"/>
    <hyperlink display="цена (нажмите)" location="КЛЮЧ_ТРУБНЫЙ_РЫЧАЖНЫЙ_ГАЗОВЫЙ_ЛИТОЙ_ХРОМ_ВАНАДИЕВАЯ_СТАЛЬ__ГОСТ_18981_73" ref="I8484"/>
    <hyperlink r:id="rId41" ref="F8485"/>
    <hyperlink display="цена (нажмите)" location="КЛЮЧ_ГАЕЧНЫЙ_РАЗВОДНОЙ_ЦЕЛЬНОМЕТАЛЛИЧЕСКИЙ_ХРОМВАНАДИЕВАЯ_СТАЛЬ__ГОСТ_7275_75" ref="I8485"/>
    <hyperlink r:id="rId42" ref="F8486"/>
    <hyperlink display="цена (нажмите)" location="КЛЮЧ_ГАЕЧНЫЙ_РАЗВОДНОЙ_С_ПРОРЕЗИНЕННОЙ_РУЧКОЙ_ХРОМВАНАДИЕВАЯ_СТАЛЬ__ГОСТ_7275_75" ref="I8486"/>
    <hyperlink r:id="rId43" ref="F8487"/>
    <hyperlink display="цена (нажмите)" location="КЛЮЧ_ГАЕЧНЫЙ_С_ОТКРЫТЫМ_ЗЕВОМ_ДВУСТОРОННИЙ_СТАЛЬ_40Х__ТУ_3926_030_53581936_2013" ref="I8487"/>
    <hyperlink r:id="rId44" ref="F8488"/>
    <hyperlink display="цена (нажмите)" location="КЛЮЧ_ГАЕЧНЫЙ_С_ОТКРЫТЫМ_И_КОЛЬЦЕВЫМ_ЗЕВОМ_ПРЯМОЙ_КОМБИНИРОВАННЫЙ_СТАЛЬ_40Х__ТУ_3926_048_53581936_2013" ref="I8488"/>
    <hyperlink r:id="rId45" ref="F8489"/>
    <hyperlink display="цена (нажмите)" location="КЛЮЧ_ГАЕЧНЫЙ_КОЛЬЦЕВОЙ_ДВУСТОРОННИЙ_КОЛЕНЧАТЫЙ_СТАЛЬ_40Х__ТУ_3926_031_051__53581936_2013" ref="I8489"/>
    <hyperlink display="НОВИНКА" location="КЛЮЧ_ТОРЦОВЫЙ_СТЕРЖНЕВОЙ_ОДНОСТОРОННИЙ_СТАЛЬ_40Х__ТУ_3926_036_53581936_2013" ref="F8490"/>
    <hyperlink display="цена (нажмите)" location="ПЛОСКОГУБЦЫ__СТАЛЬ_50__ТУ_3926_017_02955281_99" ref="I8490"/>
    <hyperlink display="КОСТЮМ МАЛЯРНЫЙ ОДНОРАЗОВЫЙ &quot;КАСПЕР&quot;                                                                       " location="КЛЮЧ_ТОРЦОВЫЙ_СТЕРЖНЕВОЙ_ОДНОСТОРОННИЙ_СТАЛЬ_40Х__ТУ_3926_036_53581936_2013" ref="B8492"/>
    <hyperlink display="НОВИНКА" location="КЛЮЧ_ТОРЦОВЫЙ_СТЕРЖНЕВОЙ_ОДНОСТОРОННИЙ_СТАЛЬ_40Х__ТУ_3926_036_53581936_2013" ref="F8492"/>
    <hyperlink display="ПЕРЕЙТИ К ЦЕНАМ" location="КЛЮЧ_ТОРЦОВЫЙ_СТЕРЖНЕВОЙ_ОДНОСТОРОННИЙ_СТАЛЬ_40Х__ТУ_3926_036_53581936_2013" ref="I8492"/>
    <hyperlink display="КОСТЮМ МАЛЯРНЫЙ ОДНОРАЗОВЫЙ &quot;КАСПЕР&quot;                                                                       " location="КЛЮЧ_ТОРЦОВЫЙ_СТЕРЖНЕВОЙ_ОДНОСТОРОННИЙ_СТАЛЬ_40Х__ТУ_3926_036_53581936_2013" ref="B8493"/>
    <hyperlink display="НОВИНКА" location="КЛЮЧ_ТОРЦОВЫЙ_СТЕРЖНЕВОЙ_ОДНОСТОРОННИЙ_СТАЛЬ_40Х__ТУ_3926_036_53581936_2013" ref="F8493"/>
    <hyperlink display="ПЕРЕЙТИ К ЦЕНАМ" location="КЛЮЧ_ТОРЦОВЫЙ_СТЕРЖНЕВОЙ_ОДНОСТОРОННИЙ_СТАЛЬ_40Х__ТУ_3926_036_53581936_2013" ref="I8493"/>
    <hyperlink display="КОРДЩЕТКА ЧАЩЕЧНАЯ" location="ЩЕТКА_ЧАШЕЧНАЯ_ДЛЯ_ДРЕЛИ_И_УШМ_SCHWERT" ref="B8495"/>
    <hyperlink r:id="rId46" ref="F8495"/>
    <hyperlink display="цена (нажмите)" location="ЩЕТКА_ЧАШЕЧНАЯ_ДЛЯ_ДРЕЛИ_И_УШМ_SCHWERT" ref="I8495"/>
    <hyperlink display="КОРДЩЕТКА РАДИАЛЬНАЯ ПЛОСКАЯ" location="ЩЕТКА_РАДИАЛЬНАЯ_ДЛЯ_ДРЕЛИ_И_УШМ_SCHWERT" ref="B8496"/>
    <hyperlink display="цена (нажмите)" location="ЩЕТКА_РАДИАЛЬНАЯ_ДЛЯ_ДРЕЛИ_И_УШМ_SCHWERT" ref="I8496"/>
    <hyperlink display="КОРДЩЕТКА КОНИЧЕСКАЯ" location="ЩЕТКА_КОНИЧЕСКАЯ_ДЛЯ_УШМ_SCHWERT" ref="B8497"/>
    <hyperlink display="цена (нажмите)" location="ЩЕТКА_КОНИЧЕСКАЯ_ДЛЯ_УШМ_SCHWERT" ref="I8497"/>
    <hyperlink display="НОВИНКА" location="КРУГИ_АБРАЗИВНЫЕ_ОТРЕЗНЫЕ_ПО_МЕТАЛЛУ_И_НЕРЖ._СТАЛИ__АРМИРОВАННЫЕ_НА_БАКЕЛИТОВОЙ_СВЯЗКЕ__ФАСОВКА_ПО_25_ШТУК___ГОСТ_21963_02" ref="F8499"/>
    <hyperlink display="цена (нажмите)" location="КРУГИ_АБРАЗИВНЫЕ_ОТРЕЗНЫЕ_ПО_МЕТАЛЛУ_И_НЕРЖ._СТАЛИ__АРМИРОВАННЫЕ_НА_БАКЕЛИТОВОЙ_СВЯЗКЕ__ФАСОВКА_ПО_25_ШТУК___ГОСТ_21963_02" ref="I8499"/>
    <hyperlink display="НОВИНКА" location="КРУГИ_АБРАЗИВНЫЕ_ЗАЧИСТНЫЕ_ПО_СТАЛИ__АРМИРОВАННЫЕ_НА_БАКЕЛИТОВОЙ_СВЯЗКЕ__ФАСОВКА_ПО_10_ШТУК___ТУ_3982_001_00221209_08" ref="F8500"/>
    <hyperlink display="цена (нажмите)" location="КРУГИ_АБРАЗИВНЫЕ_ЗАЧИСТНЫЕ_ПО_СТАЛИ__АРМИРОВАННЫЕ_НА_БАКЕЛИТОВОЙ_СВЯЗКЕ__ФАСОВКА_ПО_10_ШТУК___ТУ_3982_001_00221209_08" ref="I8500"/>
    <hyperlink display="цена (нажмите)" location="КРУГИ_АБРАЗИВНЫЕ_ОТРЕЗНЫЕ_ПО_СТАЛИ__АРМИРОВАННЫЕ_НА_БАКЕЛИТОВОЙ_СВЯЗКЕ__ФАСОВКА_ПО_25_ШТУК___ГОСТ_21963_02" ref="I8501"/>
    <hyperlink display="цена (нажмите)" location="КУСАЧКИ_БОКОВЫЕ" ref="I8503"/>
    <hyperlink display="цена (нажмите)" location="КУСАЧКИ_БОКОВЫЕ_ДИЭЛЕКТРИЧЕСКИЕ" ref="I8504"/>
    <hyperlink display="цена (нажмите)" location="КУСАЧКИ_БОКОВЫЕ_ХРОМИРОВАННЫЕ__СТАЛЬ_CR_V" ref="I8505"/>
    <hyperlink display="цена (нажмите)" location="КУСАЧКИ_БОКОВЫЕ_ДИЭЛЕКТРИЧЕСКИЕ" ref="I8506"/>
    <hyperlink display="цена (нажмите)" location="КУСАЧКИ_ТОРЦОВЫЕ_ХРОМИРОВАННЫЕ__СТАЛЬ_CR_V" ref="I8507"/>
    <hyperlink display="цена (нажмите)" location="КЛЕЩИ_СТРОИТЕЛЬНЫЕ__СТАЛЬ_50__ТУ_4833_027_02955281_2001" ref="I8509"/>
    <hyperlink display="цена (нажмите)" location="КРУГЛОГУБЦЫ" ref="I8511"/>
    <hyperlink display="цена (нажмите)" location="КУВАЛДА_КУЗНЕЧНАЯ_ТУПОНОСАЯ__СТАЛЬ_50__ТУ_4833_029_02955281_05" ref="I8513"/>
    <hyperlink display="цена (нажмите)" location="КУВАЛДА_КУЗНЕЧНАЯ_ТУПОНОСАЯ__СТАЛЬ_50__ТУ_4833_029_02955281_05" ref="I8514"/>
    <hyperlink display="цена (нажмите)" location="КЕЛЬМА_КАМЕНЬЩИКА__СТАЛЬ_65Г__ТУ_3926_024_02955281_97" ref="I8516"/>
    <hyperlink display="цена (нажмите)" location="КЕЛЬМА_ШТУКАТУРНАЯ__СТАЛЬ_65Г__ТУ_3926_024_02955281_2000" ref="I8517"/>
    <hyperlink display="цена (нажмите)" location="ЛИНЕЙКА_ИЗМЕРИТЕЛЬНАЯ_МЕТАЛЛИЧЕСКАЯ__ГОСТ_427_75__НЕРЖАВЕЙЩАЯ_СТАЛЬ" ref="I8522"/>
    <hyperlink display="НОВИНКА" location="РУЛЕТКА_ИЗМЕРИТЕЛЬНАЯ" ref="F8523"/>
    <hyperlink display="ПЕРЕЙТИ К ЦЕНАМ" location="РУЛЕТКА_ИЗМЕРИТЕЛЬНАЯ" ref="I8523"/>
    <hyperlink display="цена (нажмите)" location="ЛОБЗИК" ref="I8525"/>
    <hyperlink display="ЛОТОК ДЛЯ ИНСТРУМЕНТА                     " location="ОТВЕРТКА__КАМЫШИН" ref="B8526"/>
    <hyperlink display="НОВИНКА" location="ОТВЕРТКА__КАМЫШИН" ref="F8526"/>
    <hyperlink display="цена (нажмите)" location="ОТВЕРТКА__КАМЫШИН" ref="I8526"/>
    <hyperlink display="ЛОПАТА САДОВАЯ СОВКОВАЯ ПЕСОЧНАЯ" location="ЛОПАТА_САДОВАЯ_СОВКОВАЯ_ПЕСОЧНАЯ" ref="B8528"/>
    <hyperlink display="НОВИНКА" location="ЛОПАТА_САДОВАЯ_СОВКОВАЯ_ПЕСОЧНАЯ" ref="F8528"/>
    <hyperlink display="ПЕРЕЙТИ К ЦЕНАМ" location="ЛОПАТА_САДОВАЯ_СОВКОВАЯ_ПЕСОЧНАЯ" ref="I8528"/>
    <hyperlink display="ЛОПАТА САДОВАЯ КОПАЛЬНАЯ" location="ЛОПАТА_САДОВАЯ_КОПАЛЬНАЯ" ref="B8529"/>
    <hyperlink display="НОВИНКА" location="ЛОПАТА_САДОВАЯ_КОПАЛЬНАЯ" ref="F8529"/>
    <hyperlink display="ПЕРЕЙТИ К ЦЕНАМ" location="ЛОПАТА_САДОВАЯ_КОПАЛЬНАЯ" ref="I8529"/>
    <hyperlink display="ЛОПАТА САДОВАЯ КОПАЛЬНАЯ ШТЫКОВАЯ" location="ЛОПАТА_САДОВАЯ_КОПАЛЬНАЯ_ШТЫКОВАЯ" ref="B8530"/>
    <hyperlink display="НОВИНКА" location="ЛОПАТА_САДОВАЯ_КОПАЛЬНАЯ_ШТЫКОВАЯ" ref="F8530"/>
    <hyperlink display="ПЕРЕЙТИ К ЦЕНАМ" location="ЛОПАТА_САДОВАЯ_КОПАЛЬНАЯ_ШТЫКОВАЯ" ref="I8530"/>
    <hyperlink display="ЛОПАТА САДОВАЯ КОПАЛЬНАЯ &quot;КАЛЕНКА&quot;" location="ЛОПАТА_САДОВАЯ_КОПАЛЬНАЯ_КАЛЕНКА" ref="B8531"/>
    <hyperlink display="НОВИНКА" location="ЛОПАТА_САДОВАЯ_КОПАЛЬНАЯ_КАЛЕНКА" ref="F8531"/>
    <hyperlink display="ПЕРЕЙТИ К ЦЕНАМ" location="ЛОПАТА_САДОВАЯ_КОПАЛЬНАЯ_КАЛЕНКА" ref="I8531"/>
    <hyperlink display="ЛОПАТА АВТОМОБИЛЬНАЯ &quot;АВТО-ВЬЮГА СТАНДАРТ&quot;" location="ЛОПАТА_АВТОМОБИЛЬНАЯ_АВТОВЬЮГА_СТАНДАРТ" ref="B8532"/>
    <hyperlink display="НОВИНКА" location="ЛОПАТА_АВТОМОБИЛЬНАЯ_АВТОВЬЮГА_СТАНДАРТ" ref="F8532"/>
    <hyperlink display="ПЕРЕЙТИ К ЦЕНАМ" location="ЛОПАТА_АВТОМОБИЛЬНАЯ_АВТОВЬЮГА_СТАНДАРТ" ref="I8532"/>
    <hyperlink display="ЛОПАТА АВТОМОБИЛЬНАЯ &quot;ПРАКТИК&quot;" location="ЛОПАТА_АВТОМОБИЛЬНАЯ_ПРАКТИК" ref="B8533"/>
    <hyperlink display="НОВИНКА" location="ЛОПАТА_АВТОМОБИЛЬНАЯ_ПРАКТИК" ref="F8533"/>
    <hyperlink display="ПЕРЕЙТИ К ЦЕНАМ" location="ЛОПАТА_АВТОМОБИЛЬНАЯ_ПРАКТИК" ref="I8533"/>
    <hyperlink display="ЛОПАТА СНЕГОВАЯ &quot;ВЬЮГА&quot;" location="ЛОПАТА_СНЕГОВАЯ_ВЬЮГА" ref="B8534"/>
    <hyperlink display="НОВИНКА" location="ЛОПАТА_СНЕГОВАЯ_ВЬЮГА" ref="F8534"/>
    <hyperlink display="ПЕРЕЙТИ К ЦЕНАМ" location="ЛОПАТА_СНЕГОВАЯ_ВЬЮГА" ref="I8534"/>
    <hyperlink display="ЛОПАТА СНЕГОВАЯ &quot;ВЬЮГА&quot; ЦВЕТНАЯ" location="ЛОПАТА_СНЕГОВАЯ_ВЬЮГА_ЦВЕТНАЯ" ref="B8535"/>
    <hyperlink display="НОВИНКА" location="ЛОПАТА_СНЕГОВАЯ_ВЬЮГА_ЦВЕТНАЯ" ref="F8535"/>
    <hyperlink display="ПЕРЕЙТИ К ЦЕНАМ" location="ЛОПАТА_СНЕГОВАЯ_ВЬЮГА_ЦВЕТНАЯ" ref="I8535"/>
    <hyperlink display="ЛОПАТА СНЕГОВАЯ &quot;ВЬЮГА ЛЮКС&quot;" location="ЛОПАТА_СНЕГОВАЯ_ВЬЮГА_ЛЮКСЪ" ref="B8536"/>
    <hyperlink display="НОВИНКА" location="ЛОПАТА_СНЕГОВАЯ_ВЬЮГА_ЛЮКСЪ" ref="F8536"/>
    <hyperlink display="ПЕРЕЙТИ К ЦЕНАМ" location="ЛОПАТА_СНЕГОВАЯ_ВЬЮГА_ЛЮКСЪ" ref="I8536"/>
    <hyperlink display="ЧЕРЕНКИ ДЛЯ ЛОПАТ" location="ЧЕРЕНКИ_ДЛЯ_ЛОПАТ" ref="B8537"/>
    <hyperlink display="НОВИНКА" location="ЧЕРЕНКИ_ДЛЯ_ЛОПАТ" ref="F8537"/>
    <hyperlink display="ПЕРЕЙТИ К ЦЕНАМ" location="ЧЕРЕНКИ_ДЛЯ_ЛОПАТ" ref="I8537"/>
    <hyperlink display="ЛЕДОБУР КОВАННЫЙ" location="ЛЕДОБУР_КОВАНЫЙ" ref="B8538"/>
    <hyperlink display="НОВИНКА" location="ЛЕДОБУР_КОВАНЫЙ" ref="F8538"/>
    <hyperlink display="ПЕРЕЙТИ К ЦЕНАМ" location="ЛЕДОБУР_КОВАНЫЙ" ref="I8538"/>
    <hyperlink display="ЛЕДОБУР-СКРЕБОК" location="ЛЕДОБУР_СКРЕБОК" ref="B8539"/>
    <hyperlink display="НОВИНКА" location="ЛЕДОБУР_СКРЕБОК" ref="F8539"/>
    <hyperlink display="ПЕРЕЙТИ К ЦЕНАМ" location="ЛЕДОБУР_СКРЕБОК" ref="I8539"/>
    <hyperlink display="ЛЕДОБУР С ТОПОРОМ" location="ЛЕДОБУР_С_ТОПОРОМ" ref="B8540"/>
    <hyperlink display="НОВИНКА" location="ЛЕДОБУР_С_ТОПОРОМ" ref="F8540"/>
    <hyperlink display="ПЕРЕЙТИ К ЦЕНАМ" location="ЛЕДОБУР_С_ТОПОРОМ" ref="I8540"/>
    <hyperlink display="СКРЕБОК ДЛЯ ЛЬДА" location="СКРЕБОК_ДЛЯ_ЛЬДА" ref="B8541"/>
    <hyperlink display="НОВИНКА" location="СКРЕБОК_ДЛЯ_ЛЬДА" ref="F8541"/>
    <hyperlink display="ПЕРЕЙТИ К ЦЕНАМ" location="СКРЕБОК_ДЛЯ_ЛЬДА" ref="I8541"/>
    <hyperlink display="СКРЕПЕР &quot;ЛАВИНА&quot;" location="СКРЕПЕР_ЛАВИНА" ref="B8542"/>
    <hyperlink display="НОВИНКА" location="СКРЕПЕР_ЛАВИНА" ref="F8542"/>
    <hyperlink display="ПЕРЕЙТИ К ЦЕНАМ" location="СКРЕПЕР_ЛАВИНА" ref="I8542"/>
    <hyperlink display="МЕТЧИК МАШИННО-РУЧНОЙ ДЛЯ СКВОЗНЫХ ОТВЕРСТИЙ (М)                    " location="МЕТЧИК_МАШИННО_РУЧНОЙ_ДЛЯ_МЕТРИЧЕСКОЙ_РЕЗЬБЫ_ОДИНАРНЫЙ_ДЛЯ_СКВОЗНЫХ_ОТВЕРСТИЙ__СТАЛЬ_Р6М5__ГОСТ_3266_81" ref="B8544"/>
    <hyperlink r:id="rId47" ref="F8544"/>
    <hyperlink display="цена (нажмите)" location="МЕТЧИК_МАШИННО_РУЧНОЙ_ДЛЯ_МЕТРИЧЕСКОЙ_РЕЗЬБЫ_ОДИНАРНЫЙ_ДЛЯ_СКВОЗНЫХ_ОТВЕРСТИЙ__СТАЛЬ_Р6М5__ГОСТ_3266_81" ref="I8544"/>
    <hyperlink display="МЕТЧИК МАШИННО-РУЧНОЙ      СТАЛЬ Р6М5, ДЛЯ СКВ ОТВ. DIN (М)                    " location="МЕТЧИКИ_СКВОЗНЫЕ_DIN" ref="B8545"/>
    <hyperlink display="НОВИНКА" location="МЕТЧИКИ_СКВОЗНЫЕ_DIN" ref="F8545"/>
    <hyperlink display="ПЕРЕЙТИ К ЦЕНАМ" location="МЕТЧИКИ_СКВОЗНЫЕ_DIN" ref="I8545"/>
    <hyperlink display="МЕТЧИК МАШИННО-РУЧНОЙ ДЛЯ ГЛУХИХ ОТВЕРСТИЙ (М)                          " location="МЕТЧИК_МАШИННО_РУЧНОЙ_ДЛЯ_МЕТРИЧЕСКОЙ_РЕЗЬБЫ_ОДИНАРНЫЙ_ДЛЯ_ГЛУХИХ_ОТВЕРСТИЙ__СТАЛЬ_Р6М5__ГОСТ_3266_81" ref="B8546"/>
    <hyperlink r:id="rId48" ref="F8546"/>
    <hyperlink display="цена (нажмите)" location="МЕТЧИК_МАШИННО_РУЧНОЙ_ДЛЯ_МЕТРИЧЕСКОЙ_РЕЗЬБЫ_ОДИНАРНЫЙ_ДЛЯ_ГЛУХИХ_ОТВЕРСТИЙ__СТАЛЬ_Р6М5__ГОСТ_3266_81" ref="I8546"/>
    <hyperlink display="МЕТЧИК МАШИННО-РУЧНОЙ      СТАЛЬ Р6М5, ДЛЯ ГЛ. ОТВ. DIN (М)                          " location="МЕТЧИКИ_ГЛУХИЕ_DIN" ref="B8547"/>
    <hyperlink display="НОВИНКА" location="МЕТЧИКИ_ГЛУХИЕ_DIN" ref="F8547"/>
    <hyperlink display="ПЕРЕЙТИ К ЦЕНАМ" location="МЕТЧИКИ_ГЛУХИЕ_DIN" ref="I8547"/>
    <hyperlink display="МЕТЧИК МАШИННО-РУЧНОЙ КОМПЛЕКТНЫЙ ИЗ 2-Х ШК (М)                 " location="МЕТЧИК_МАШИННО_РУЧНОЙ_ДЛЯ_МЕТРИЧЕСКОЙ_РЕЗЬБЫ_КОМПЛЕКТНЫЙ_ИЗ_2_Х_ШТУК__СТАЛЬ_Р6М5___ГОСТ_3266_81" ref="B8548"/>
    <hyperlink r:id="rId49" ref="F8548"/>
    <hyperlink display="цена (нажмите)" location="МЕТЧИК_МАШИННО_РУЧНОЙ_ДЛЯ_МЕТРИЧЕСКОЙ_РЕЗЬБЫ_КОМПЛЕКТНЫЙ_ИЗ_2_Х_ШТУК__СТАЛЬ_Р6М5___ГОСТ_3266_81" ref="I8548"/>
    <hyperlink display="МЕТЧИК МАШИННО-РУЧНОЙ КОМПЛЕКТНЫЙ ИЗ 2-Х ШК (М)                 " location="МЕТЧИК_МАШИННО_РУЧНОЙ_ДЛЯ_МЕТРИЧЕСКОЙ_РЕЗЬБЫ_КОМПЛЕКТНЫЙ_ИЗ_2_Х_ШТУК__СТАЛЬ_Р6М5___ГОСТ_3266_81" ref="B8549"/>
    <hyperlink display="НОВИНКА" location="МЕТЧИК_МАШИННО_РУЧНОЙ_ДЛЯ_МЕТРИЧЕСКОЙ_РЕЗЬБЫ_КОМПЛЕКТНЫЙ_ИЗ_2_Х_ШТУК__СТАЛЬ_Р6М5___ГОСТ_3266_81" ref="F8549"/>
    <hyperlink display="цена (нажмите)" location="МЕТЧИК_МАШИННО_РУЧНОЙ_ДЛЯ_МЕТРИЧЕСКОЙ_РЕЗЬБЫ_КОМПЛЕКТНЫЙ_ИЗ_2_Х_ШТУК__СТАЛЬ_Р6М5___ГОСТ_3266_81" ref="I8549"/>
    <hyperlink display="МЕТЧИК РУЧНОЙ КОМПЛЕКТНЫЙ ИЗ 2-Х ШК (М)                                       " location="МЕТЧИК_РУЧНОЙ_ДЛЯ_МЕТРИЧЕСКОЙ_РЕЗЬБЫ_КОМПЛЕКТНЫЙ_ИЗ_2_Х_ШТУК__СТАЛЬ_9ХС___ГОСТ_3266_81" ref="B8550"/>
    <hyperlink r:id="rId50" ref="F8550"/>
    <hyperlink display="цена (нажмите)" location="МЕТЧИК_РУЧНОЙ_ДЛЯ_МЕТРИЧЕСКОЙ_РЕЗЬБЫ_КОМПЛЕКТНЫЙ_ИЗ_2_Х_ШТУК__СТАЛЬ_9ХС___ГОСТ_3266_81" ref="I8550"/>
    <hyperlink display="МЕТЧИК РУЧНОЙ ОДИНАРНЫЙ  СТАЛЬ 9ХС, ДЛЯ ГЛУХИХ ОТВЕРСТИЙ ГОСТ (М)              " location="МЕТЧИК_РУЧНОЙ_ДЛЯ_МЕТРИЧЕСКОЙ_РЕЗЬБЫ_ОДИНАРНЫЙ_ДЛЯ_ГЛУХИХ_ОТВЕРСТИЙ__СТАЛЬ_9ХС__ГОСТ_3266_81_Упаковка__промасленная_бумага_Фасовка__кратно_по_1_шт" ref="B8551"/>
    <hyperlink display="ПЕРЕЙТИ К ЦЕНАМ" location="МЕТЧИК_РУЧНОЙ_ДЛЯ_МЕТРИЧЕСКОЙ_РЕЗЬБЫ_ОДИНАРНЫЙ_ДЛЯ_ГЛУХИХ_ОТВЕРСТИЙ__СТАЛЬ_9ХС__ГОСТ_3266_81_Упаковка__промасленная_бумага_Фасовка__кратно_по_1_шт" ref="I8551"/>
    <hyperlink display="МЕТЧИК МАШИННО-РУЧНОЙ ЛЕВЫЙ ДЛЯ ГЛУХИХ ОТВЕРСТИЯХ (М)         " location="МЕТЧИК_МАШИННО_РУЧНОЙ_ДЛЯ_ЛЕВОЙ_МЕТРИЧЕСКОЙ_РЕЗЬБЫ_В_ГЛУХИХ_ОТВЕРСТИЯХ__СТАЛЬ_Р6М5___ГОСТ_3266_81" ref="B8552"/>
    <hyperlink r:id="rId51" ref="F8552"/>
    <hyperlink display="цена (нажмите)" location="МЕТЧИК_МАШИННО_РУЧНОЙ_ДЛЯ_ЛЕВОЙ_МЕТРИЧЕСКОЙ_РЕЗЬБЫ_В_ГЛУХИХ_ОТВЕРСТИЯХ__СТАЛЬ_Р6М5___ГОСТ_3266_81" ref="I8552"/>
    <hyperlink display="МЕТЧИК МАШИННО-РУЧНОЙ ЛЕВЫЙ КОМПЛЕКТНЫЙ ИЗ 2-Х ШТУК (М)         " location="МЕТЧИК_МАШИННО_РУЧНОЙ_ДЛЯ_ЛЕВОЙ_МЕТРИЧЕСКОЙ_РЕЗЬБЫ_КОМПЛЕКТНЫЙ__СТАЛЬ_Р6М5___ГОСТ_3266_81" ref="B8553"/>
    <hyperlink r:id="rId52" ref="F8553"/>
    <hyperlink display="цена (нажмите)" location="МЕТЧИК_МАШИННО_РУЧНОЙ_ДЛЯ_ЛЕВОЙ_МЕТРИЧЕСКОЙ_РЕЗЬБЫ_КОМПЛЕКТНЫЙ__СТАЛЬ_Р6М5___ГОСТ_3266_81" ref="I8553"/>
    <hyperlink display="МЕТЧИК МАШИННО-РУЧНОЙ ДЛЯ ДЮЙМОВОЙ КОНИЧ. РЕЗЬБЫ (К)         " location="МЕТЧИК__МАШИННО_РУЧНОЙ_ДЛЯ_ДЮЙМОВОЙ__КОНИЧЕСКОЙ_РЕЗЬБЫ__СТАЛЬ_Р6М5_ГОСТ_6227" ref="B8554"/>
    <hyperlink r:id="rId53" ref="F8554"/>
    <hyperlink display="цена (нажмите)" location="МЕТЧИК__МАШИННО_РУЧНОЙ_ДЛЯ_ДЮЙМОВОЙ__КОНИЧЕСКОЙ_РЕЗЬБЫ__СТАЛЬ_Р6М5_ГОСТ_6227" ref="I8554"/>
    <hyperlink display="МЕТЧИК МАШИННО-РУЧНОЙ ДЛЯ ТРУБНОЙ КОНИЧ. РЕЗЬБЫ (RC)            " location="МЕТЧИК_МАШИННО_РУЧНОЙ_ДЛЯ_ТРУБНОЙ__КОНИЧЕСКОЙ_РЕЗЬБЫ__СТАЛЬ_Р6М5__ГОСТ_6227" ref="B8555"/>
    <hyperlink r:id="rId54" ref="F8555"/>
    <hyperlink display="цена (нажмите)" location="МЕТЧИК_МАШИННО_РУЧНОЙ_ДЛЯ_ТРУБНОЙ__КОНИЧЕСКОЙ_РЕЗЬБЫ__СТАЛЬ_Р6М5__ГОСТ_6227" ref="I8555"/>
    <hyperlink display="МЕТЧИК МАШИННО-РУЧНОЙ ДЛЯ ТРУБНОЙ РЕЗЬБЫ ДЛЯ ГЛУХ.ОТВ (G)  " location="МЕТЧИК_МАШИННО_РУЧНОЙ_ДЛЯ__ТРУБНОЙ_РЕЗЬБЫ_ОДИНАРНЫЙ__ДЛЯ_ГЛУХИХ_ОТВЕРСТИЙ__СТАЛЬ_Р6М5__ГОСТ_3266_81" ref="B8556"/>
    <hyperlink r:id="rId55" ref="F8556"/>
    <hyperlink display="цена (нажмите)" location="МЕТЧИК_МАШИННО_РУЧНОЙ_ДЛЯ__ТРУБНОЙ_РЕЗЬБЫ_ОДИНАРНЫЙ__ДЛЯ_ГЛУХИХ_ОТВЕРСТИЙ__СТАЛЬ_Р6М5__ГОСТ_3266_81" ref="I8556"/>
    <hyperlink display="МЕТЧИК МАШИННО-РУЧНОЙ ДЛЯ ТРУБНОЙ РЕЗЬБЫ К-Т ИЗ 2-Х ШТ. (G) " location="МЕТЧИК_МАШИННО_РУЧНОЙ_ДЛЯ_ТРУБНОЙ_РЕЗЬБЫ_КОМПЛЕКТНЫЙ_ИЗ_2_Х_ШТУК__СТАЛЬ_Р6М5___ГОСТ_3266_81" ref="B8557"/>
    <hyperlink r:id="rId56" ref="F8557"/>
    <hyperlink display="цена (нажмите)" location="МЕТЧИК_МАШИННО_РУЧНОЙ_ДЛЯ_ТРУБНОЙ_РЕЗЬБЫ_КОМПЛЕКТНЫЙ_ИЗ_2_Х_ШТУК__СТАЛЬ_Р6М5___ГОСТ_3266_81" ref="I8557"/>
    <hyperlink display="МЕТЧИК РУЧНОЙ ДЛЯ ТРУБНОЙ РЕЗЬБЫ КОМПЛ. ИЗ 2-Х ШК (G)          " location="МЕТЧИК_РУЧНОЙ_ДЛЯ_ТРУБНОЙ_РЕЗЬБЫ_КОМПЛЕКТНЫЙ_ИЗ_2_Х_ШТУК__СТАЛЬ_9ХС__ГОСТ_3266_81" ref="B8558"/>
    <hyperlink r:id="rId57" ref="F8558"/>
    <hyperlink display="цена (нажмите)" location="МЕТЧИК_РУЧНОЙ_ДЛЯ_ТРУБНОЙ_РЕЗЬБЫ_КОМПЛЕКТНЫЙ_ИЗ_2_Х_ШТУК__СТАЛЬ_9ХС__ГОСТ_3266_81" ref="I8558"/>
    <hyperlink display="МЕТЧИК МАШИННО-РУЧНОЙ ГАЕЧНЫЙ ПРЯМОЙ (М)                                    " location="МЕТЧИК__МАШИННО_РУЧНОЙ_ДЛЯ_МЕТРИЧЕСКОЙ_РЕЗЬБЫ_ГАЕЧНЫЙ_ПРЯМОЙ__СТАЛЬ_Р6М5__ГОСТ_1604_71" ref="B8559"/>
    <hyperlink r:id="rId58" ref="F8559"/>
    <hyperlink display="цена (нажмите)" location="МЕТЧИК__МАШИННО_РУЧНОЙ_ДЛЯ_МЕТРИЧЕСКОЙ_РЕЗЬБЫ_ГАЕЧНЫЙ_ПРЯМОЙ__СТАЛЬ_Р6М5__ГОСТ_1604_71" ref="I8559"/>
    <hyperlink display="МЕТЧИК И ВОРОТКИ В ПВХ                                      " location="МЕТЧИКИ_И_ВОРОТКИ_ДЛЯ_МЕТЧИКОВ_В_ИНДИВИДУАЛЬНОЙ_ПВХ_УПАКОВКЕ" ref="B8560"/>
    <hyperlink r:id="rId59" ref="F8560"/>
    <hyperlink display="цена (нажмите)" location="МЕТЧИКИ_В_ПВХ" ref="I8560"/>
    <hyperlink display="ВОРОТОК ДЛЯ МЕТЧИКОВ                                                             " location="ВОРОТОК_ДЛЯ_МЕТЧИКОВ__СТАЛЬ_45__ГОСТ_22401_83" ref="B8562"/>
    <hyperlink r:id="rId60" ref="F8562"/>
    <hyperlink display="цена (нажмите)" location="ВОРОТОК_ДЛЯ_МЕТЧИКОВ__СТАЛЬ_45__ГОСТ_22401_83" ref="I8562"/>
    <hyperlink r:id="rId61" ref="F8564"/>
    <hyperlink display="цена (нажмите)" location="МОЛОТОК_СЛЕСАРНЫЙ_СТАЛЬНОЙ__СТАЛЬ_50" ref="I8564"/>
    <hyperlink r:id="rId62" ref="F8565"/>
    <hyperlink display="цена (нажмите)" location="МОЛОТОК_ПЕЧНИКОВЫЙ__КИРОЧКА___СТАЛЬ_50__ТУ_4833_008_02955281_97" ref="I8565"/>
    <hyperlink display="цена (нажмите)" location="МОЛОТОК_СЛЕСАРНЫЙ_СТАЛЬНОЙ__СТАЛЬ_50" ref="I8566"/>
    <hyperlink display="МЕТЧИК МАШИННО-РУЧНОЙ      СТАЛЬ Р6М5, ДЛЯ СКВ ОТВ. ГОСТ (М)                    " location="МОТЫГИ" ref="B8568"/>
    <hyperlink display="НОВИНКА" location="МОТЫГИ" ref="F8568"/>
    <hyperlink display="ПЕРЕЙТИ К ЦЕНАМ" location="МОТЫГИ" ref="I8568"/>
    <hyperlink display="ЗУБИЛО ПО БЕТОНУ ПЛОСКОЕ SDS-PLUS И SDS-MAX (SCHWERT)" location="ЗУБИЛО_ПО_БЕТОНУ_ПЛОСКОЕ_С_ХВОСТОВИКАМИ_SDS_PLUS_И_SDS_MAX__SCHWERT" ref="B8570"/>
    <hyperlink display="цена (нажмите)" location="ЗУБИЛО_ПО_БЕТОНУ_ПЛОСКОЕ_С_ХВОСТОВИКАМИ_SDS_PLUS_И_SDS_MAX__SCHWERT" ref="I8570"/>
    <hyperlink display="ПИЛА ПО ДЕРЕВУ ДИСКОВАЯ С ТВЕРД. ПЛАСТИН." location="ПИЛА_ДИСКОВАЯ_ПО_ДЕРЕВУ" ref="B8571"/>
    <hyperlink display="ПЕРЕЙТИ К ЦЕНАМ" location="ПИЛА_ДИСКОВАЯ_ПО_ДЕРЕВУ" ref="I8571"/>
    <hyperlink display="ПОДШИПНИК ШАРИКОВЫЙ РАДИАЛЬНЫЙ ОДНОРЯДНЫЙ, ГОСТ 8338-75" location="ПОДШИПНИК_ШАРИКОВЫЙ_ОДНОРЯДНЫЙ" ref="B8572"/>
    <hyperlink display="ПЕРЕЙТИ К ЦЕНАМ" location="ПОДШИПНИК_ШАРИКОВЫЙ_ОДНОРЯДНЫЙ" ref="I8572"/>
    <hyperlink display="ПОДШИПНИК ШАРИКОВЫЙ РАДИАЛЬНЫЙ ОДНОРЯДНЫЙ С УПЛОТНЕНИЯМИ, ГОСТ 8882-2021" location="ПОДШИПНИК_ШАРИКОВЫЙ_РАДИАЛЬНЫЙ_ОДНОРЯДНЫЙ_С_УПЛОТНЕНИЯМИ" ref="B8573"/>
    <hyperlink display="ПЕРЕЙТИ К ЦЕНАМ" location="ПОДШИПНИК_ШАРИКОВЫЙ_РАДИАЛЬНЫЙ_ОДНОРЯДНЫЙ_С_УПЛОТНЕНИЯМИ" ref="I8573"/>
    <hyperlink display="ПОДШИПНИК ШАРИКОВЫЙ РАДИАЛЬНЫЙ ОДНОРЯДНЫЙ С ЗАЩИТНЫМИ ШАЙБАМИ, ГОСТ 7242-81" location="ПОДШИПНИК_ШАРИКОВЫЙ_РАДИАЛЬНЫЙ_ОДНОРЯДНЫЙ_С_ЗАЩИТНЫМИ_ШАЙБАМИ" ref="B8574"/>
    <hyperlink display="ПЕРЕЙТИ К ЦЕНАМ" location="ПОДШИПНИК_ШАРИКОВЫЙ_РАДИАЛЬНЫЙ_ОДНОРЯДНЫЙ_С_ЗАЩИТНЫМИ_ШАЙБАМИ" ref="I8574"/>
    <hyperlink display="ПОДШИПНИК РОЛИКОВЫЙ КОНИЧЕСКИЙ ОДНОРЯДНЫЙ, ГОСТ 27365-87" location="ПОДШИПНИК_РОЛИКОВЫЙ_КОЛИЧЕСКИЙ_ОДНОРЯДНЫЙ" ref="B8575"/>
    <hyperlink display="ПЕРЕЙТИ К ЦЕНАМ" location="ПОДШИПНИК_РОЛИКОВЫЙ_КОЛИЧЕСКИЙ_ОДНОРЯДНЫЙ" ref="I8575"/>
    <hyperlink display="ПОДШИПНИК УПОРНЫЙ ШАРИКОВЫЙ ОДИНАРНЫЙ, ГОСТ 7872-89" location="ПОДШИПНИК_УПОРНЫЙ_ШАРИКОВЫЙ_ОДИНАРНЫЙ" ref="B8576"/>
    <hyperlink display="ПЕРЕЙТИ К ЦЕНАМ" location="ПОДШИПНИК_УПОРНЫЙ_ШАРИКОВЫЙ_ОДИНАРНЫЙ" ref="I8576"/>
    <hyperlink display="СВЕРЛО Ц/Х СРЕДНЕЙ СЕРИИ  КЛ. А, ПРОТОЧ. ХВ. (12 ММ) (КОБАЛЬТ)" location="СВЕРЛО_ПО_МЕТАЛЛУ_С_ПРОТОЧ_ХВОСТ_КОБАЛЬТ" ref="B8577"/>
    <hyperlink display="ПЕРЕЙТИ К ЦЕНАМ" location="СВЕРЛО_ПО_МЕТАЛЛУ_С_ПРОТОЧ_ХВОСТ_КОБАЛЬТ" ref="I8577"/>
    <hyperlink display="цена (нажмите)" location="СВЕРЛО_ПО_БЕТОНУ_ДВУХКАНАЛЬНОЕ_С_ТВЕРДОСПЛАВ__ПЛАСТИНОЙ_ВК8__SCHWERT" ref="I8578"/>
    <hyperlink display="СВЕРЛО Ц/Х СРЕДНЕЙ СЕРИИ  КЛАСС В, СТАЛЬ Р6М5" location="СВЕРЛО_СПИРАЛЬНОЕ_С_ЦИЛИНДРИЧЕСКИМ_ХВОСТОВИКОМ_СРЕДНЕЙ_СЕРИИ__КЛАСС_В__СТАЛЬ_Р6М5__ГОСТ_10902_77" ref="B8579"/>
    <hyperlink display="цена (нажмите)" location="СВЕРЛО_СПИРАЛЬНОЕ_С_ЦИЛИНДРИЧЕСКИМ_ХВОСТОВИКОМ_СРЕДНЕЙ_СЕРИИ__КЛАСС_В__СТАЛЬ_Р6М5__ГОСТ_10902_77" ref="I8579"/>
    <hyperlink display="цена (нажмите)" location="СВЕРЛО_ПО_БЕТОНУ_ДВУХКАНАЛЬНОЕ_С_ТВЕРДОСПЛАВ__ПЛАСТИНОЙ_ВК8__SCHWERT" ref="I8580"/>
    <hyperlink display="цена (нажмите)" location="СВЕРЛО_СПИРАЛЬНОЕ__С_ЦИЛИНДРИЧЕСКИМ__ХВОСТОВИКОМ__СРЕДНЕЙ_СЕРИИ_КЛАСС_А__ДВУХСТОРОННЕЕ__СТАЛЬ_Р6М5__ГОСТ_10902" ref="I8581"/>
    <hyperlink display="СВЕРЛО ПО МЕТАЛЛУ Ц/Х СВЕРХДЛИННОЙ СЕРИИ         СТАЛЬ Р6М5                                  " location="НОЖОВКА_ПО_ДЕРЕВУ__КАЙМАН___СТАЛЬ_65MN__ГОСТ_26215_84" ref="B8582"/>
    <hyperlink display="ПЕРЕЙТИ К ЦЕНАМ" location="НОЖОВКА_ПО_ДЕРЕВУ__КАЙМАН___СТАЛЬ_65MN__ГОСТ_26215_84" ref="I8582"/>
    <hyperlink display="СВЕРЛО ПО МЕТАЛЛУ КОРОНЧАТОЕ С ХВОСТОВИКОМ WELDON                                  " location="ЗУБИЛО_СЛЕСАРНОЕ__СТАЛЬ_У8А" ref="B8583"/>
    <hyperlink display="ПЕРЕЙТИ К ЦЕНАМ" location="ЗУБИЛО_СЛЕСАРНОЕ__СТАЛЬ_У8А" ref="I8583"/>
    <hyperlink display="цена (нажмите)" location="СТЕРЖЕНЬ_ЦИЛИНДРИЧЕСКИЙ_ТВЕРДОСПЛАВНЫЙ_ЦЕЛЬНЫЙ__ЗАГОТОВКА__ШЛИФОВАННЫЙ_h6__СПЛАВ_ВК8" ref="I8584"/>
    <hyperlink display="ПЕРЕЙТИ К ЦЕНАМ" location="СВЕРЛО_ПО_МЕТАЛЛУ_КХ_СРЕДНЕЙ_СЕРИИ_ИЗ_СТАЛИ_Р6М5К5" ref="I8585"/>
    <hyperlink display="ПЕРЕЙТИ К ЦЕНАМ" location="СВЕРЛО_ПО_МЕТАЛЛУ_КХ_УДЛИНЕННОЙ_СЕРИИ" ref="I8586"/>
    <hyperlink display="СВЕРЛО ПО МЕТАЛЛУ СТУПЕНЧАТОЕ                                                            " location="СВЕРЛО_СТУПЕНЧАТОЕ__УГОЛ_118__СТАЛЬ_Р6М5" ref="B8587"/>
    <hyperlink display="цена (нажмите)" location="СВЕРЛО_СТУПЕНЧАТОЕ__УГОЛ_118__СТАЛЬ_Р6М5" ref="I8587"/>
    <hyperlink display="СВЕРЛО ПО СТЕКЛУ И КЕРАМИКЕ" location="СВЕРЛО_ПО_СТЕКЛУ_И_КЕРАМИКЕ" ref="B8588"/>
    <hyperlink display="цена (нажмите)" location="СВЕРЛО_ПО_СТЕКЛУ_И_КЕРАМИКЕ" ref="I8588"/>
    <hyperlink display="СВЕРЛО ПО СТЕКЛУ И КЕРАМИКЕ" location="СВЕРЛО_ПО_СТЕКЛУ_И_КЕРАМИКЕ" ref="B8589"/>
    <hyperlink display="цена (нажмите)" location="СВЕРЛО_ПО_СТЕКЛУ_И_КЕРАМИКЕ" ref="I8589"/>
    <hyperlink display="БУР ПО БЕТОНУ SDS-PLUS С ПОКРЫТИЕМ (SCHWERT)" location="БУР_ПО_БЕТОНУ_С_ХВОСТОВИКОМ_SDS_PLUS_С_ЦЕНТРИРУЮЩИМ_НАКОНЕЧНИКОМ_В_ИНДИВИДУАЛЬНОЙ_УПАКОВКЕ_С_ЕВРОПЕТЛЕЙ__SCHWERT" ref="B8590"/>
    <hyperlink display="цена (нажмите)" location="БУР_ПО_БЕТОНУ_С_ХВОСТОВИКОМ_SDS_PLUS_С_ЦЕНТРИРУЮЩИМ_НАКОНЕЧНИКОМ_В_ИНДИВИДУАЛЬНОЙ_УПАКОВКЕ_С_ЕВРОПЕТЛЕЙ__SCHWERT" ref="I8590"/>
    <hyperlink display="ЛОПАТА САДОВАЯ СОВКОВАЯ ПЕСОЧНАЯ" location="ЛОПАТА_САДОВАЯ_СОВКОВАЯ_ПЕСОЧНАЯ" ref="B8591"/>
    <hyperlink display="ПЕРЕЙТИ К ЦЕНАМ" location="ЛОПАТА_САДОВАЯ_СОВКОВАЯ_ПЕСОЧНАЯ" ref="I8591"/>
    <hyperlink display="ЛОПАТА САДОВАЯ КОПАЛЬНАЯ" location="ЛОПАТА_САДОВАЯ_КОПАЛЬНАЯ" ref="B8592"/>
    <hyperlink display="ПЕРЕЙТИ К ЦЕНАМ" location="ЛОПАТА_САДОВАЯ_КОПАЛЬНАЯ" ref="I8592"/>
    <hyperlink display="ЛОПАТА САДОВАЯ КОПАЛЬНАЯ ШТЫКОВАЯ" location="ЛОПАТА_САДОВАЯ_КОПАЛЬНАЯ_ШТЫКОВАЯ" ref="B8593"/>
    <hyperlink display="ПЕРЕЙТИ К ЦЕНАМ" location="ЛОПАТА_САДОВАЯ_КОПАЛЬНАЯ_ШТЫКОВАЯ" ref="I8593"/>
    <hyperlink display="ЛОПАТА САДОВАЯ КОПАЛЬНАЯ &quot;КАЛЕНКА&quot;" location="ЛОПАТА_САДОВАЯ_КОПАЛЬНАЯ_КАЛЕНКА" ref="B8594"/>
    <hyperlink display="ПЕРЕЙТИ К ЦЕНАМ" location="ЛОПАТА_САДОВАЯ_КОПАЛЬНАЯ_КАЛЕНКА" ref="I8594"/>
    <hyperlink display="ЛОПАТА АВТОМОБИЛЬНАЯ &quot;АВТО-ВЬЮГА СТАНДАРТ&quot;" location="ЛОПАТА_АВТОМОБИЛЬНАЯ_АВТОВЬЮГА_СТАНДАРТ" ref="B8595"/>
    <hyperlink display="ПЕРЕЙТИ К ЦЕНАМ" location="ЛОПАТА_АВТОМОБИЛЬНАЯ_АВТОВЬЮГА_СТАНДАРТ" ref="I8595"/>
    <hyperlink display="ЛОПАТА АВТОМОБИЛЬНАЯ &quot;ПРАКТИК&quot;" location="ЛОПАТА_АВТОМОБИЛЬНАЯ_ПРАКТИК" ref="B8596"/>
    <hyperlink display="ПЕРЕЙТИ К ЦЕНАМ" location="ЛОПАТА_АВТОМОБИЛЬНАЯ_ПРАКТИК" ref="I8596"/>
    <hyperlink display="ЛОПАТА СНЕГОВАЯ &quot;ВЬЮГА&quot;" location="ЛОПАТА_СНЕГОВАЯ_ВЬЮГА" ref="B8597"/>
    <hyperlink display="ПЕРЕЙТИ К ЦЕНАМ" location="ЛОПАТА_СНЕГОВАЯ_ВЬЮГА" ref="I8597"/>
    <hyperlink display="ЛОПАТА СНЕГОВАЯ &quot;ВЬЮГА&quot; ЦВЕТНАЯ" location="ЛОПАТА_СНЕГОВАЯ_ВЬЮГА_ЦВЕТНАЯ" ref="B8598"/>
    <hyperlink display="ПЕРЕЙТИ К ЦЕНАМ" location="ЛОПАТА_СНЕГОВАЯ_ВЬЮГА_ЦВЕТНАЯ" ref="I8598"/>
    <hyperlink display="ЛОПАТА СНЕГОВАЯ &quot;ВЬЮГА ЛЮКС&quot;" location="ЛОПАТА_СНЕГОВАЯ_ВЬЮГА_ЛЮКСЪ" ref="B8599"/>
    <hyperlink display="ПЕРЕЙТИ К ЦЕНАМ" location="ЛОПАТА_СНЕГОВАЯ_ВЬЮГА_ЛЮКСЪ" ref="I8599"/>
    <hyperlink display="ЧЕРЕНКИ ДЛЯ ЛОПАТ" location="ЧЕРЕНКИ_ДЛЯ_ЛОПАТ" ref="B8600"/>
    <hyperlink display="ПЕРЕЙТИ К ЦЕНАМ" location="ЧЕРЕНКИ_ДЛЯ_ЛОПАТ" ref="I8600"/>
    <hyperlink display="ЛЕДОБУР КОВАННЫЙ" location="ЛЕДОБУР_КОВАНЫЙ" ref="B8601"/>
    <hyperlink display="ПЕРЕЙТИ К ЦЕНАМ" location="ЛЕДОБУР_КОВАНЫЙ" ref="I8601"/>
    <hyperlink display="ЛЕДОБУР-СКРЕБОК" location="ЛЕДОБУР_СКРЕБОК" ref="B8602"/>
    <hyperlink display="ПЕРЕЙТИ К ЦЕНАМ" location="ЛЕДОБУР_СКРЕБОК" ref="I8602"/>
    <hyperlink display="ЛЕДОБУР С ТОПОРОМ" location="ЛЕДОБУР_С_ТОПОРОМ" ref="B8603"/>
    <hyperlink display="ПЕРЕЙТИ К ЦЕНАМ" location="ЛЕДОБУР_С_ТОПОРОМ" ref="I8603"/>
    <hyperlink display="СКРЕБОК ДЛЯ ЛЬДА" location="СКРЕБОК_ДЛЯ_ЛЬДА" ref="B8604"/>
    <hyperlink display="ПЕРЕЙТИ К ЦЕНАМ" location="СКРЕБОК_ДЛЯ_ЛЬДА" ref="I8604"/>
    <hyperlink display="СКРЕПЕР &quot;ЛАВИНА&quot;" location="СКРЕПЕР_ЛАВИНА" ref="B8605"/>
    <hyperlink display="ПЕРЕЙТИ К ЦЕНАМ" location="СКРЕПЕР_ЛАВИНА" ref="I8605"/>
    <hyperlink display="ГОЛОВКА СМЕННАЯ ШЕСТИГРАННАЯ                                                                                      " location="ГОЛОВКИ" ref="B8606"/>
    <hyperlink display="ПЕРЕЙТИ К ЦЕНАМ" location="ГОЛОВКИ" ref="I8606"/>
    <hyperlink display="ДИСК АЛМАЗНЫЙ СЕГМЕНТНЫЙ ТУРБО" location="ДИСК_АЛМАЗНЫЙ_ТУРБО_СЕГМЕНТНЫЙ__KROTEC" ref="B8607"/>
    <hyperlink display="цена (нажмите)" location="ДИСК_АЛМАЗНЫЙ_ТУРБО_СЕГМЕНТНЫЙ__KROTEC" ref="I8607"/>
    <hyperlink display="цена (нажмите)" location="КРУГИ_АБРАЗИВНЫЕ_ОТРЕЗНЫЕ_ПО_КАМНЮ_И_БЕТОНУ__АРМИРОВАННЫЕ_НА_БАКЕЛИТОВОЙ_СВЯЗКЕ__ФАСОВКА_ПО_25_ШТУК___ГОСТ_21963_02" ref="I8608"/>
    <hyperlink display="цена (нажмите)" location="КЛЮЧ_ТОРЦОВЫЙ_ТРУБЧАТЫЙ_СТАЛЬ_40Х__ТУ_3926_036_53581936_2013" ref="I8609"/>
    <hyperlink display="КОРОНКА ПО МЕТАЛЛУ БИМЕТАЛЛИЧЕСКАЯ" location="КОРОНКА_БИМЕТАЛЛИЧЕСКАЯ_ПО_МЕТАЛЛУ" ref="B8610"/>
    <hyperlink display="ПЕРЕЙТИ К ЦЕНАМ" location="КОРОНКА_БИМЕТАЛЛИЧЕСКАЯ_ПО_МЕТАЛЛУ" ref="I8610"/>
    <hyperlink display="цена (нажмите)" location="ПЛОСКОГУБЦЫ__СТАЛЬ_50__ТУ_3926_017_02955281_99" ref="I8611"/>
    <hyperlink display="цена (нажмите)" location="КРУГИ_АБРАЗИВНЫЕ_ОТРЕЗНЫЕ_ПО_МЕТАЛЛУ_И_НЕРЖ._СТАЛИ__АРМИРОВАННЫЕ_НА_БАКЕЛИТОВОЙ_СВЯЗКЕ__ФАСОВКА_ПО_25_ШТУК___ГОСТ_21963_02" ref="I8612"/>
    <hyperlink display="цена (нажмите)" location="КРУГИ_АБРАЗИВНЫЕ_ЗАЧИСТНЫЕ_ПО_СТАЛИ__АРМИРОВАННЫЕ_НА_БАКЕЛИТОВОЙ_СВЯЗКЕ__ФАСОВКА_ПО_10_ШТУК___ТУ_3982_001_00221209_08" ref="I8613"/>
    <hyperlink display="цена (нажмите)" location="КЛЮЧ_ТОРЦОВЫЙ_СТЕРЖНЕВОЙ_ДВУСТОРОННИЙ_СТАЛЬ_40Х__ТУ_3926_036_53581936_2013" ref="I8614"/>
    <hyperlink display="цена (нажмите)" location="НОЖОВКА_ПО_ДЕРЕВУ__ОРДИНАР___СТАЛЬ_65MN__ГОСТ_26215_84" ref="I8615"/>
    <hyperlink display="ЛОТОК ДЛЯ ИНСТРУМЕНТА                     " location="ОТВЕРТКА__КАМЫШИН" ref="B8616"/>
    <hyperlink display="цена (нажмите)" location="ОТВЕРТКА__КАМЫШИН" ref="I8616"/>
    <hyperlink display="МЕТЧИК МАШИННО-РУЧНОЙ КОМПЛЕКТНЫЙ ИЗ 2-Х ШК (М)                 " location="МЕТЧИК_МАШИННО_РУЧНОЙ_ДЛЯ_МЕТРИЧЕСКОЙ_РЕЗЬБЫ_КОМПЛЕКТНЫЙ_ИЗ_2_Х_ШТУК__СТАЛЬ_Р6М5___ГОСТ_3266_81" ref="B8617"/>
    <hyperlink display="цена (нажмите)" location="МЕТЧИК_МАШИННО_РУЧНОЙ_ДЛЯ_МЕТРИЧЕСКОЙ_РЕЗЬБЫ_КОМПЛЕКТНЫЙ_ИЗ_2_Х_ШТУК__СТАЛЬ_Р6М5___ГОСТ_3266_81" ref="I8617"/>
    <hyperlink display="МЕТЧИК МАШИННО-РУЧНОЙ      СТАЛЬ Р6М5, ДЛЯ СКВ ОТВ. DIN (М)                    " location="МЕТЧИКИ_СКВОЗНЫЕ_DIN" ref="B8618"/>
    <hyperlink display="ПЕРЕЙТИ К ЦЕНАМ" location="МЕТЧИКИ_СКВОЗНЫЕ_DIN" ref="I8618"/>
    <hyperlink display="МЕТЧИК МАШИННО-РУЧНОЙ      СТАЛЬ Р6М5, ДЛЯ ГЛ. ОТВ. DIN (М)                          " location="МЕТЧИКИ_ГЛУХИЕ_DIN" ref="B8619"/>
    <hyperlink display="ПЕРЕЙТИ К ЦЕНАМ" location="МЕТЧИКИ_ГЛУХИЕ_DIN" ref="I8619"/>
    <hyperlink display="ПЛАШКА ДЛЯ ТРУБНОЙ ЦИЛИНДРИЧЕСКОЙ РЕЗЬБЫ (G)                       " location="ПЛАШКА_КРУГЛАЯ_ДЛЯ_ТРУБНОЙ_ЦИЛИНДРИЧЕСКОЙ_РЕЗЬБЫ_СТАЛЬ_9ХС__ГОСТ_9740_71" ref="B8620"/>
    <hyperlink display="цена (нажмите)" location="ПЛАШКА_КРУГЛАЯ_ДЛЯ_ТРУБНОЙ_ЦИЛИНДРИЧЕСКОЙ_РЕЗЬБЫ_СТАЛЬ_9ХС__ГОСТ_9740_71" ref="I8620"/>
    <hyperlink display="НОЖ С ВЫДВИЖНЫМ ЛЕЗВИЕМ СТРОИТЕЛЬНЫЙ" location="УРОВЕНЬ_УПРОЧНЕННЫЙ" ref="B8621"/>
    <hyperlink display="цена (нажмите)" location="НОЖНИЦЫ_ПО_МЕТАЛЛУ__ЛЕВЫЙ_И_ПРАВЫЙ_РЕЗ" ref="I8621"/>
    <hyperlink display="ПЕРЕЙТИ К ЦЕНАМ" location="РАМКА_НОЖОВОЧНАЯ" ref="I8622"/>
    <hyperlink display="ПЕРЕЙТИ К ЦЕНАМ" location="РУЛЕТКА_ИЗМЕРИТЕЛЬНАЯ" ref="I8623"/>
    <hyperlink display="НАБОР БУРОВ ПО БЕТОНУ SCHWERT" location="НАБОРЫ_БУРОВ__ПИК__ЗУБИЛ__АДАПТЕРОВ" ref="B8625"/>
    <hyperlink r:id="rId63" ref="F8625"/>
    <hyperlink display="цена (нажмите)" location="НАБОРЫ_БУРОВ__ПИК__ЗУБИЛ__АДАПТЕРОВ" ref="I8625"/>
    <hyperlink display="НАБОР БУРОВ ПО БЕТОНУ KROTEC" location="НАБОРЫ_БУРОВ__ПИК__ЗУБИЛ__АДАПТЕРОВ" ref="B8626"/>
    <hyperlink r:id="rId64" ref="F8626"/>
    <hyperlink display="цена (нажмите)" location="НАБОРЫ_БУРОВ__ПИК__ЗУБИЛ__АДАПТЕРОВ" ref="I8626"/>
    <hyperlink display="НАБОР ПИК, ЗУБИЛ, АДАПТЕРОВ  SCHWERT" location="НАБОРЫ_БУРОВ__ПИК__ЗУБИЛ__АДАПТЕРОВ" ref="B8627"/>
    <hyperlink r:id="rId65" ref="F8627"/>
    <hyperlink display="цена (нажмите)" location="НАБОРЫ_БУРОВ__ПИК__ЗУБИЛ__АДАПТЕРОВ" ref="I8627"/>
    <hyperlink display="НАБОР СВЕРЛ ПО МЕТАЛЛУ Р6М5" location="НАБОРЫ_СВЕРЛ_ИЗ_Р6М5" ref="B8629"/>
    <hyperlink r:id="rId66" ref="F8629"/>
    <hyperlink display="ПЕРЕЙТИ К ЦЕНАМ" location="НАБОРЫ_СВЕРЛ_ИЗ_Р6М5" ref="I8629"/>
    <hyperlink display="НАБОР СВЕРЛ ПО МЕТАЛЛУ Р6М5К5" location="НАБОРЫ_СВЕРЛ_ПО_МЕТАЛЛУ" ref="B8630"/>
    <hyperlink r:id="rId67" ref="F8630"/>
    <hyperlink display="цена (нажмите)" location="НАБОРЫ_СВЕРЛ_ПО_МЕТАЛЛУ" ref="I8630"/>
    <hyperlink display="НАБОР СВЕРЛ ПО МЕТАЛЛУ Р6М5 С НИТРИД-ТИТАНОМ" location="НАБОРЫ_СВЕРЛ_С_НИТРИД_ТИТАНОВЫМ_ПОКРЫТИЕМ" ref="B8631"/>
    <hyperlink r:id="rId68" ref="F8631"/>
    <hyperlink display="ПЕРЕЙТИ К ЦЕНАМ" location="НАБОРЫ_СВЕРЛ_С_НИТРИД_ТИТАНОВЫМ_ПОКРЫТИЕМ" ref="I8631"/>
    <hyperlink display="НАБОР СВЕРЛ ПО МЕТАЛЛУ Р9" location="НАБОРЫ_СВЕРЛ_ПРОЧИЕ" ref="B8632"/>
    <hyperlink r:id="rId69" ref="F8632"/>
    <hyperlink display="ПЕРЕЙТИ К ЦЕНАМ" location="НАБОРЫ_СВЕРЛ_ПРОЧИЕ" ref="I8632"/>
    <hyperlink display="НАБОР СВЕРЛ ПО МЕТАЛЛУ Р18" location="НАБОРЫ_СВЕРЛ_ПРОЧИЕ" ref="B8633"/>
    <hyperlink r:id="rId70" ref="F8633"/>
    <hyperlink display="ПЕРЕЙТИ К ЦЕНАМ" location="НАБОРЫ_СВЕРЛ_ПРОЧИЕ" ref="I8633"/>
    <hyperlink display="НАБОР СВЕРЛ ПО МЕТАЛЛУ Р6М5 ЛЕВЫХ" location="НАБОРЫ_СВЕРЛ_ПРОЧИЕ" ref="B8634"/>
    <hyperlink r:id="rId71" ref="F8634"/>
    <hyperlink display="ПЕРЕЙТИ К ЦЕНАМ" location="НАБОРЫ_СВЕРЛ_ПРОЧИЕ" ref="I8634"/>
    <hyperlink display="НАБОР СВЕРЛ ПО МЕТАЛЛУ Р6М5 С ПРОТОЧ. ХВОСТОВИКОМ" location="НАБОРЫ_СВЕРЛ_ПРОЧИЕ" ref="B8635"/>
    <hyperlink r:id="rId72" ref="F8635"/>
    <hyperlink display="ПЕРЕЙТИ К ЦЕНАМ" location="НАБОРЫ_СВЕРЛ_ПРОЧИЕ" ref="I8635"/>
    <hyperlink display="НАБОР СВЕРЛ ПО МЕТАЛЛУ Р6М5 ДЛИННЫХ" location="НАБОРЫ_СВЕРЛ_ПРОЧИЕ" ref="B8636"/>
    <hyperlink r:id="rId73" ref="F8636"/>
    <hyperlink display="ПЕРЕЙТИ К ЦЕНАМ" location="НАБОРЫ_СВЕРЛ_ПРОЧИЕ" ref="I8636"/>
    <hyperlink display="НАБОР СВЕРЛ ПО МЕТАЛЛУ Р6М5 СТУПЕНЧАТЫХ" location="НАБОРЫ_СВЕРЛ_ПРОЧИЕ" ref="B8637"/>
    <hyperlink r:id="rId74" ref="F8637"/>
    <hyperlink display="ПЕРЕЙТИ К ЦЕНАМ" location="НАБОРЫ_СВЕРЛ_ПРОЧИЕ" ref="I8637"/>
    <hyperlink display="НАБОР СВЕРЛ ПО ДЕРЕВУ ПЕРОВЫХ" location="НАБОРЫ_СВЕРЛ_ПО_ДЕРЕВУ" ref="B8639"/>
    <hyperlink r:id="rId75" ref="F8639"/>
    <hyperlink display="цена (нажмите)" location="НАБОРЫ_СВЕРЛ_ПО_ДЕРЕВУ" ref="I8639"/>
    <hyperlink display="НАБОР СВЕРЛ ПО ДЕРЕВУ СПИРАЛЬНЫХ" location="НАБОРЫ_СВЕРЛ_ПО_ДЕРЕВУ" ref="B8640"/>
    <hyperlink r:id="rId76" ref="F8640"/>
    <hyperlink display="цена (нажмите)" location="НАБОРЫ_СВЕРЛ_ПО_ДЕРЕВУ" ref="I8640"/>
    <hyperlink display="НАБОР СВЕРЛ ПО ДЕРЕВУ ФОРСТНЕРА" location="НАБОРЫ_СВЕРЛ_ПО_ДЕРЕВУ" ref="B8641"/>
    <hyperlink r:id="rId77" ref="F8641"/>
    <hyperlink display="цена (нажмите)" location="НАБОРЫ_СВЕРЛ_ПО_ДЕРЕВУ" ref="I8641"/>
    <hyperlink display="НАБОР СВЕРЛ ПО БЕТОНУ" location="НАБОРЫ_СВЕРЛ_ПО_БЕТОНУ" ref="B8643"/>
    <hyperlink r:id="rId78" ref="F8643"/>
    <hyperlink display="цена (нажмите)" location="НАБОРЫ_СВЕРЛ_ПО_БЕТОНУ" ref="I8643"/>
    <hyperlink display="НАБОР СВЕРЛ ПО СТЕКЛУ И КЕРАМИКЕ" location="НАБОРЫ_СВЕРЛ_ПО_СТЕКЛУ_И_КЕРАМИКЕ" ref="B8645"/>
    <hyperlink r:id="rId79" ref="F8645"/>
    <hyperlink display="цена (нажмите)" location="НАБОРЫ_СВЕРЛ_ПО_СТЕКЛУ_И_КЕРАМИКЕ" ref="I8645"/>
    <hyperlink display="НАБОР СВЕРЛ КОМБИНИРОВАННЫЙ" location="НАБОРЫ_СВЕРЛ_КОМБИНИРОВАННЫЕ" ref="B8647"/>
    <hyperlink r:id="rId80" ref="F8647"/>
    <hyperlink display="цена (нажмите)" location="НАБОРЫ_СВЕРЛ_КОМБИНИРОВАННЫЕ" ref="I8647"/>
    <hyperlink display="НАБОР МЕТЧИКОВ РУЧНЫХ КОМПЛЕКТНЫХ" location="НАБОРЫ_МЕТЧИКОВ" ref="B8649"/>
    <hyperlink r:id="rId81" ref="F8649"/>
    <hyperlink display="цена (нажмите)" location="НАБОРЫ_МЕТЧИКОВ" ref="I8649"/>
    <hyperlink display="НАБОР МЕТЧИКОВ МАШИННО-РУЧНЫХ ОДИНАРНЫХ" location="НАБОРЫ_МЕТЧИКОВ" ref="B8650"/>
    <hyperlink r:id="rId82" ref="F8650"/>
    <hyperlink display="цена (нажмите)" location="НАБОРЫ_МЕТЧИКОВ" ref="I8650"/>
    <hyperlink display="НАБОР МЕТЧИКОВ МАШИННО-РУЧНЫХ КОМПЛЕКТНЫХ" location="НАБОРЫ_МЕТЧИКОВ" ref="B8651"/>
    <hyperlink r:id="rId83" ref="F8651"/>
    <hyperlink display="цена (нажмите)" location="НАБОРЫ_МЕТЧИКОВ" ref="I8651"/>
    <hyperlink display="НАБОР ПЛАШЕК" location="НАБОРЫ_ПЛАШЕК" ref="B8653"/>
    <hyperlink r:id="rId84" ref="F8653"/>
    <hyperlink display="цена (нажмите)" location="НАБОРЫ_ПЛАШЕК" ref="I8653"/>
    <hyperlink display="НАБОР МЕТЧИКОВ И ПЛАШЕК" location="НАБОРЫ_МЕТЧИКОВ_И_ПЛАШЕК_КОМБИНИРОВАННЫЕ" ref="B8655"/>
    <hyperlink r:id="rId85" ref="F8655"/>
    <hyperlink display="цена (нажмите)" location="НАБОРЫ_МЕТЧИКОВ_И_ПЛАШЕК_КОМБИНИРОВАННЫЕ" ref="I8655"/>
    <hyperlink display="НАБОР ЗЕНКОВОК" location="НАБОРЫ_ЗЕНКОВОК" ref="B8657"/>
    <hyperlink r:id="rId86" ref="F8657"/>
    <hyperlink display="цена (нажмите)" location="НАБОРЫ_ЗЕНКОВОК" ref="I8657"/>
    <hyperlink display="НАБОР БОРФРЕЗ" location="НАБОРЫ_БОРФРЕЗ" ref="B8659"/>
    <hyperlink r:id="rId87" ref="F8659"/>
    <hyperlink display="цена (нажмите)" location="НАБОРЫ_БОРФРЕЗ" ref="I8659"/>
    <hyperlink display="НАБОР НАПИЛЬНИКОВ" location="НАБОРЫ_НАПИЛЬНИКОВ__РАШПИЛЕЙ" ref="B8661"/>
    <hyperlink r:id="rId88" ref="F8661"/>
    <hyperlink display="цена (нажмите)" location="НАБОРЫ_НАПИЛЬНИКОВ__РАШПИЛЕЙ" ref="I8661"/>
    <hyperlink display="НАБОР РАШПИЛЕЙ                                                                                                   " location="НАБОРЫ_НАПИЛЬНИКОВ__РАШПИЛЕЙ" ref="B8662"/>
    <hyperlink r:id="rId89" ref="F8662"/>
    <hyperlink display="цена (нажмите)" location="НАБОРЫ_НАПИЛЬНИКОВ__РАШПИЛЕЙ" ref="I8662"/>
    <hyperlink display="НАБОР НАДФИЛЕЙ                                                                                                 " location="НАБОРЫ_НАДФИЛЕЙ__СТАЛЬ_У12" ref="B8664"/>
    <hyperlink r:id="rId90" ref="F8664"/>
    <hyperlink display="цена (нажмите)" location="НАБОРЫ_НАДФИЛЕЙ_АЛМАЗНЫХ" ref="I8664"/>
    <hyperlink display="НАБОР НАДФИЛЕЙ АЛМАЗНЫХ                                                                            " location="НАБОРЫ_НАДФИЛЕЙ_АЛМАЗНЫХ" ref="B8665"/>
    <hyperlink r:id="rId91" ref="F8665"/>
    <hyperlink display="цена (нажмите)" location="НАБОРЫ_НАДФИЛЕЙ__СТАЛЬ_У12" ref="I8665"/>
    <hyperlink display="НАБОР КЛЮЧЕЙ ГАЕЧНЫХ С ОТКРЫТЫМ ЗЕВОМ                                            " location="НАБОРЫ_КЛЮЧЕЙ_ГАЕЧНЫХ_ДВУСТОРОННИХ_С_ОТКРЫТЫМ_ЗЕВОМ__СТАЛЬ_40Х__ТУ_3926_030_53581936_2013__КАМЫШИН" ref="B8667"/>
    <hyperlink r:id="rId92" ref="F8667"/>
    <hyperlink display="цена (нажмите)" location="НАБОРЫ_КЛЮЧЕЙ_ГАЕЧНЫХ_ДВУСТОРОННИХ_С_ОТКРЫТЫМ_ЗЕВОМ__СТАЛЬ_40Х__ТУ_3926_030_53581936_2013__КАМЫШИН" ref="I8667"/>
    <hyperlink display="НАБОР КЛЮЧЕЙ ГАЕЧНЫХ НАКИДНЫХ                                                              " location="НАБОРЫ_КЛЮЧЕЙ_КОЛЬЦЕВЫХ_ДВУСТОРОННИХ_КОЛЕНЧАТЫХ__СТАЛЬ_40Х__ТУ_3926_031_051__53581936_2013__КАМЫШИН" ref="B8668"/>
    <hyperlink r:id="rId93" ref="F8668"/>
    <hyperlink display="цена (нажмите)" location="НАБОРЫ_КЛЮЧЕЙ_ГАЕЧНЫХ_ДВУСТОРОННИХ_С_ОТКРЫТЫМ_ЗЕВОМ__СТАЛЬ_40Х__ТУ_3926_030_53581936_2013__КАМЫШИН" ref="I8668"/>
    <hyperlink display="НАБОР КЛЮЧЕЙ ГАЕЧНЫХ КОМБИНИРОВАННЫХ                                           " location="НАБОРЫ_КЛЮЧЕЙ_ГАЕЧНЫХ_С_ОТКРЫТЫМ_И_КОЛЬЦЕВЫМ_ЗЕВОМ_КОМБИНИРОВАННЫХ__СТАЛЬ_40Х__КАМЫШИН" ref="B8669"/>
    <hyperlink r:id="rId94" ref="F8669"/>
    <hyperlink display="цена (нажмите)" location="НАБОРЫ_КЛЮЧЕЙ_ГАЕЧНЫХ_С_ОТКРЫТЫМ_И_КОЛЬЦЕВЫМ_ЗЕВОМ_КОМБИНИРОВАННЫХ__СТАЛЬ_40Х__КАМЫШИН" ref="I8669"/>
    <hyperlink display="НОВИНКА" location="КЛЮЧ_ТОРЦОВЫЙ_СТЕРЖНЕВОЙ_ДВУСТОРОННИЙ_СТАЛЬ_40Х__ТУ_3926_036_53581936_2013" ref="F8670"/>
    <hyperlink display="цена (нажмите)" location="КЛЮЧ_ТОРЦОВЫЙ_СТЕРЖНЕВОЙ_ДВУСТОРОННИЙ_СТАЛЬ_40Х__ТУ_3926_036_53581936_2013" ref="I8670"/>
    <hyperlink display="НОВИНКА" location="НОЖОВКА_ПО_ДЕРЕВУ__ОРДИНАР___СТАЛЬ_65MN__ГОСТ_26215_84" ref="F8671"/>
    <hyperlink display="цена (нажмите)" location="НОЖОВКА_ПО_ДЕРЕВУ__ОРДИНАР___СТАЛЬ_65MN__ГОСТ_26215_84" ref="I8671"/>
    <hyperlink display="НАБОР КЛЮЧЕЙ РАЗВОДНЫХ" location="НАБОРЫ_КЛЮЧЕЙ_РАЗВОДНЫХ" ref="B8672"/>
    <hyperlink r:id="rId95" ref="F8672"/>
    <hyperlink display="цена (нажмите)" location="НАБОРЫ_КЛЮЧЕЙ_РАЗВОДНЫХ" ref="I8672"/>
    <hyperlink display="НАБОР ОТВЕРТОК С ПРЯМЫМ ШЛИЦЕМ" location="НАБОРЫ_ОТВЕРТОК" ref="B8674"/>
    <hyperlink r:id="rId96" ref="F8674"/>
    <hyperlink display="цена (нажмите)" location="НАБОРЫ_ОТВЕРТОК" ref="I8674"/>
    <hyperlink display="НАБОР ОТВЕРТОК С КРЕСТОВЫМ ШЛИЦЕМ" location="НАБОРЫ_ОТВЕРТОК" ref="B8675"/>
    <hyperlink r:id="rId97" ref="F8675"/>
    <hyperlink display="цена (нажмите)" location="НАБОРЫ_ОТВЕРТОК" ref="I8675"/>
    <hyperlink display="НАБОР ОТВЕРТОК ДИЭЛЕКТРИЧЕСКИХ" location="НАБОРЫ_ОТВЕРТОК" ref="B8676"/>
    <hyperlink r:id="rId98" ref="F8676"/>
    <hyperlink display="цена (нажмите)" location="НАБОРЫ_ОТВЕРТОК" ref="I8676"/>
    <hyperlink display="НАБОР ОТВЕРТОК TORX" location="НАБОРЫ_ОТВЕРТОК" ref="B8677"/>
    <hyperlink r:id="rId99" ref="F8677"/>
    <hyperlink display="цена (нажмите)" location="НАБОРЫ_ОТВЕРТОК" ref="I8677"/>
    <hyperlink display="НАБОР ОТВЕРТОК КОМБИНИРОВАННЫЙ" location="НАБОРЫ_ОТВЕРТОК" ref="B8678"/>
    <hyperlink r:id="rId100" ref="F8678"/>
    <hyperlink display="цена (нажмите)" location="НАБОРЫ_ОТВЕРТОК" ref="I8678"/>
    <hyperlink display="НАБОР РУЧНОГО ИНСТРУМЕНТА КОМБИНИРОВАННЫЙ" location="НАБОРЫ_РУЧНОГО_ИНСТРУМЕНТА" ref="B8680"/>
    <hyperlink r:id="rId101" ref="F8680"/>
    <hyperlink display="цена (нажмите)" location="НАБОРЫ_РУЧНОГО_ИНСТРУМЕНТА" ref="I8680"/>
    <hyperlink display="НАБОР ПЛАСТИКОВЫХ ШПАТЕЛЕЙ                                                                     " location="НАБОР_ПЛАСТИКОВЫХ_ШПАТЕЛЕЙ__ГОСТ_10778_83__ДЕЛЬТА" ref="B8682"/>
    <hyperlink r:id="rId102" ref="F8682"/>
    <hyperlink display="цена (нажмите)" location="НАБОР_ПЛАСТИКОВЫХ_ШПАТЕЛЕЙ__ГОСТ_10778_83__ДЕЛЬТА" ref="I8682"/>
    <hyperlink display="НАБОР ДЛЯ ВЫПИЛИВАНИЯ ЛОБЗИКОМ" location="НАБОРЫ_ДЛЯ_ВЫПИЛИВАНИЯ_ЛОБЗИКОМ__ДЕЛЬТА" ref="B8684"/>
    <hyperlink r:id="rId103" ref="F8684"/>
    <hyperlink display="цена (нажмите)" location="НАБОРЫ_ДЛЯ_ВЫПИЛИВАНИЯ_ЛОБЗИКОМ__ДЕЛЬТА" ref="I8684"/>
    <hyperlink display="НАПИЛЬНИК                                                                                                                " location="НАПИЛЬНИКИ__СТАЛЬ_У12__ГОСТ_1465_80" ref="B8686"/>
    <hyperlink r:id="rId104" ref="F8686"/>
    <hyperlink display="цена (нажмите)" location="НАПИЛЬНИКИ__СТАЛЬ_У12__ГОСТ_1465_80" ref="I8686"/>
    <hyperlink display="НАДФИЛЬ                                                                                                                     " location="НАДФИЛИ__СТАЛЬ_У12_ГОСТ_1513_77_И_НАДФИЛИ_АЛМАЗНЫЕ_С_ОБРЕЗИНЕННОЙ_РУЧКОЙ__АЛМАЗНЫЙ_ПОРОШОК_МАРКИ_АС_4__ГОСТ_23461_84" ref="B8687"/>
    <hyperlink r:id="rId105" ref="F8687"/>
    <hyperlink display="цена (нажмите)" location="НАДФИЛИ__СТАЛЬ_У12_ГОСТ_1513_77_И_НАДФИЛИ_АЛМАЗНЫЕ_С_ОБРЕЗИНЕННОЙ_РУЧКОЙ__АЛМАЗНЫЙ_ПОРОШОК_МАРКИ_АС_4__ГОСТ_23461_84" ref="I8687"/>
    <hyperlink display="НАДФИЛЬ АЛМАЗНЫЙ                                                                                               " location="НАДФИЛИ__СТАЛЬ_У12_ГОСТ_1513_77_И_НАДФИЛИ_АЛМАЗНЫЕ_С_ОБРЕЗИНЕННОЙ_РУЧКОЙ__АЛМАЗНЫЙ_ПОРОШОК_МАРКИ_АС_4__ГОСТ_23461_84" ref="B8688"/>
    <hyperlink r:id="rId106" ref="F8688"/>
    <hyperlink display="цена (нажмите)" location="НАДФИЛИ__СТАЛЬ_У12_ГОСТ_1513_77_И_НАДФИЛИ_АЛМАЗНЫЕ_С_ОБРЕЗИНЕННОЙ_РУЧКОЙ__АЛМАЗНЫЙ_ПОРОШОК_МАРКИ_АС_4__ГОСТ_23461_84" ref="I8688"/>
    <hyperlink display="НАБОР НАДФИЛЕЙ                                                                                                    " location="НАБОРЫ_НАДФИЛЕЙ__СТАЛЬ_У12" ref="B8689"/>
    <hyperlink r:id="rId107" ref="F8689"/>
    <hyperlink display="цена (нажмите)" location="НАБОРЫ_НАДФИЛЕЙ__СТАЛЬ_У12" ref="I8689"/>
    <hyperlink display="РУЧКА К НАПИЛЬНИКАМ                                                                                          " location="РУЧКИ_К_НАПИЛЬНИКАМ" ref="B8690"/>
    <hyperlink r:id="rId108" ref="F8690"/>
    <hyperlink display="цена (нажмите)" location="РУЧКИ_К_НАПИЛЬНИКАМ" ref="I8690"/>
    <hyperlink display="РАШПИЛЬ                                                                                                                     " location="РАШПИЛИ__СТАЛЬ_У12__ГОСТ_6876_79" ref="B8691"/>
    <hyperlink r:id="rId109" ref="F8691"/>
    <hyperlink display="цена (нажмите)" location="РАШПИЛИ__СТАЛЬ_У12__ГОСТ_6876_79" ref="I8691"/>
    <hyperlink display="НОЖ С ВЫДВИЖНЫМ ЛЕЗВИЕМ СТРОИТЕЛЬНЫЙ" location="УРОВЕНЬ_УПРОЧНЕННЫЙ" ref="B8693"/>
    <hyperlink display="НОВИНКА" location="УРОВЕНЬ_УПРОЧНЕННЫЙ" ref="F8693"/>
    <hyperlink display="цена (нажмите)" location="НОЖНИЦЫ_ПО_МЕТАЛЛУ__ЛЕВЫЙ_И_ПРАВЫЙ_РЕЗ" ref="I8693"/>
    <hyperlink display="цена (нажмите)" location="НОЖНИЦЫ_ПО_МЕТАЛЛУ__ЛЕВЫЙ_И_ПРАВЫЙ_РЕЗ" ref="I8695"/>
    <hyperlink display="цена (нажмите)" location="НОЖНИЦЫ_ПО_МЕТАЛЛУ_УДЛИНЕННЫЕ" ref="I8696"/>
    <hyperlink display="цена (нажмите)" location="НОЖНИЦЫ_ПО_МЕТАЛЛУ_АРМАТУРНЫЕ_KROTEC__ЧЕХИЯ" ref="I8697"/>
    <hyperlink display="цена (нажмите)" location="НОЖОВКА_ПО_ДЕРЕВУ_KROTEC__ЧЕХИЯ" ref="I8699"/>
    <hyperlink display="цена (нажмите)" location="НОЖОВКА_ПО_ДЕРЕВУ_ВЫКРУЖНАЯ__СТАЛЬ_65MN__ГОСТ_26215_84" ref="I8700"/>
    <hyperlink display="цена (нажмите)" location="НОЖОВКА_ПО_ДЕРЕВУ_САДОВАЯ__СТАЛЬ_65Г__ГОСТ_26215_84" ref="I8701"/>
    <hyperlink display="КОСТЮМ МАЛЯРНЫЙ ОДНОРАЗОВЫЙ &quot;КАСПЕР&quot;                                                                       " location="КЛЮЧ_ТОРЦОВЫЙ_СТЕРЖНЕВОЙ_ОДНОСТОРОННИЙ_СТАЛЬ_40Х__ТУ_3926_036_53581936_2013" ref="B8703"/>
    <hyperlink display="НОВИНКА" location="КЛЮЧ_ТОРЦОВЫЙ_СТЕРЖНЕВОЙ_ОДНОСТОРОННИЙ_СТАЛЬ_40Х__ТУ_3926_036_53581936_2013" ref="F8703"/>
    <hyperlink display="ПЕРЕЙТИ К ЦЕНАМ" location="КЛЮЧ_ТОРЦОВЫЙ_СТЕРЖНЕВОЙ_ОДНОСТОРОННИЙ_СТАЛЬ_40Х__ТУ_3926_036_53581936_2013" ref="I8703"/>
    <hyperlink display="цена (нажмите)" location="ОТВЕРТКА_С_ПРЯМЫМ_ШЛИЦЕМ_В_ИНДИВИДУАЛЬНОЙ_УПАКОВКЕ" ref="I8705"/>
    <hyperlink display="цена (нажмите)" location="ОТВЕРТКА_УДАРНАЯ_С_ПРЯМЫМ_ШЛИЦЕМ_В_ИНДИВИДУАЛЬНОЙ_УПАКОВКЕ" ref="I8706"/>
    <hyperlink display="цена (нажмите)" location="ОТВЕРТКА_КРЕСТОВАЯ_В_ИНДИВИДУАЛЬНОЙ_УПАКОВКЕ" ref="I8707"/>
    <hyperlink display="цена (нажмите)" location="ОТВЕРТКА_TORX_В_ИНДИВИДУАЛЬНОЙ_УПАКОВКЕ" ref="I8708"/>
    <hyperlink display="цена (нажмите)" location="ОТВЕРТКА_ДИЭЛЕКТРИЧЕСКАЯ_КРЕСТОВАЯ_ИЛИ_ПРЯМЫМ_ШЛИЦЕМ_В_ИНДИВИДУАЛЬНОЙ_УПАКОВКЕ" ref="I8709"/>
    <hyperlink display="ОПРАВКА С ЛАПКОЙ                                                                                                " location="ОПРАВКА_С_КОНУСОМ_МОРЗЕ_ДЛЯ_СВЕРЛИЛЬНЫХ_ПАТРОНОВ_С_ЛАПКОЙ__СТАЛЬ_40Х__ГОСТ_2682_86" ref="B8711"/>
    <hyperlink r:id="rId110" ref="F8711"/>
    <hyperlink display="цена (нажмите)" location="ОПРАВКА_С_КОНУСОМ_МОРЗЕ_ДЛЯ_СВЕРЛИЛЬНЫХ_ПАТРОНОВ_С_ЛАПКОЙ__СТАЛЬ_40Х__ГОСТ_2682_86" ref="I8711"/>
    <hyperlink display="ОПРАВКА БЕЗ ЛАПКИ                                                                                             " location="ОПРАВКА_С_КОНУСОМ_МОРЗЕ_ДЛЯ_СВЕРЛИЛЬНЫХ_ПАТРОНОВ_БЕЗ__ЛАПКИ_С_МЕТРИЧЕСКОЙ_РЕЗЬБОЙ_СТАЛЬ_40Х__ГОСТ_2682_86" ref="B8712"/>
    <hyperlink r:id="rId111" ref="F8712"/>
    <hyperlink display="цена (нажмите)" location="ОПРАВКА_С_КОНУСОМ_МОРЗЕ_ДЛЯ_СВЕРЛИЛЬНЫХ_ПАТРОНОВ_БЕЗ__ЛАПКИ_С_МЕТРИЧЕСКОЙ_РЕЗЬБОЙ_СТАЛЬ_40Х__ГОСТ_2682_86" ref="I8712"/>
    <hyperlink display="ПОДШИПНИК ШАРИКОВЫЙ РАДИАЛЬНЫЙ ОДНОРЯДНЫЙ, ГОСТ 8338-75" location="ПОДШИПНИК_ШАРИКОВЫЙ_ОДНОРЯДНЫЙ" ref="B8714"/>
    <hyperlink display="НОВИНКА" location="ПОДШИПНИК_ШАРИКОВЫЙ_ОДНОРЯДНЫЙ" ref="F8714"/>
    <hyperlink display="ПЕРЕЙТИ К ЦЕНАМ" location="ПОДШИПНИК_ШАРИКОВЫЙ_ОДНОРЯДНЫЙ" ref="I8714"/>
    <hyperlink display="ПОДШИПНИК ШАРИКОВЫЙ РАДИАЛЬНЫЙ ОДНОРЯДНЫЙ С УПЛОТНЕНИЯМИ, ГОСТ 8882-2021" location="ПОДШИПНИК_ШАРИКОВЫЙ_РАДИАЛЬНЫЙ_ОДНОРЯДНЫЙ_С_УПЛОТНЕНИЯМИ" ref="B8715"/>
    <hyperlink display="НОВИНКА" location="ПОДШИПНИК_ШАРИКОВЫЙ_РАДИАЛЬНЫЙ_ОДНОРЯДНЫЙ_С_УПЛОТНЕНИЯМИ" ref="F8715"/>
    <hyperlink display="ПЕРЕЙТИ К ЦЕНАМ" location="ПОДШИПНИК_ШАРИКОВЫЙ_РАДИАЛЬНЫЙ_ОДНОРЯДНЫЙ_С_УПЛОТНЕНИЯМИ" ref="I8715"/>
    <hyperlink display="ПОДШИПНИК ШАРИКОВЫЙ РАДИАЛЬНЫЙ ОДНОРЯДНЫЙ С ЗАЩИТНЫМИ ШАЙБАМИ, ГОСТ 7242-81" location="ПОДШИПНИК_ШАРИКОВЫЙ_РАДИАЛЬНЫЙ_ОДНОРЯДНЫЙ_С_ЗАЩИТНЫМИ_ШАЙБАМИ" ref="B8716"/>
    <hyperlink display="НОВИНКА" location="ПОДШИПНИК_ШАРИКОВЫЙ_РАДИАЛЬНЫЙ_ОДНОРЯДНЫЙ_С_ЗАЩИТНЫМИ_ШАЙБАМИ" ref="F8716"/>
    <hyperlink display="ПЕРЕЙТИ К ЦЕНАМ" location="ПОДШИПНИК_ШАРИКОВЫЙ_РАДИАЛЬНЫЙ_ОДНОРЯДНЫЙ_С_ЗАЩИТНЫМИ_ШАЙБАМИ" ref="I8716"/>
    <hyperlink display="ПОДШИПНИК РОЛИКОВЫЙ КОНИЧЕСКИЙ ОДНОРЯДНЫЙ, ГОСТ 27365-87" location="ПОДШИПНИК_РОЛИКОВЫЙ_КОЛИЧЕСКИЙ_ОДНОРЯДНЫЙ" ref="B8717"/>
    <hyperlink display="НОВИНКА" location="ПОДШИПНИК_РОЛИКОВЫЙ_КОЛИЧЕСКИЙ_ОДНОРЯДНЫЙ" ref="F8717"/>
    <hyperlink display="ПЕРЕЙТИ К ЦЕНАМ" location="ПОДШИПНИК_РОЛИКОВЫЙ_КОЛИЧЕСКИЙ_ОДНОРЯДНЫЙ" ref="I8717"/>
    <hyperlink display="ПОДШИПНИК УПОРНЫЙ ШАРИКОВЫЙ ОДИНАРНЫЙ, ГОСТ 7872-89" location="ПОДШИПНИК_УПОРНЫЙ_ШАРИКОВЫЙ_ОДИНАРНЫЙ" ref="B8718"/>
    <hyperlink display="НОВИНКА" location="ПОДШИПНИК_УПОРНЫЙ_ШАРИКОВЫЙ_ОДИНАРНЫЙ" ref="F8718"/>
    <hyperlink display="ПЕРЕЙТИ К ЦЕНАМ" location="ПОДШИПНИК_УПОРНЫЙ_ШАРИКОВЫЙ_ОДИНАРНЫЙ" ref="I8718"/>
    <hyperlink display="ПАТРОН СВЕРЛИЛЬНЫЙ ТРЕХКУЛАЧКОВЫЙ" location="ПАТРОН_СВЕРЛИЛЬНЫЙ_ТРЕХКУЛАЧКОВЫЙ_С_КЛЮЧОМ__SCHWERT" ref="B8720"/>
    <hyperlink r:id="rId112" ref="F8720"/>
    <hyperlink display="цена (нажмите)" location="ПАТРОН_СВЕРЛИЛЬНЫЙ_ТРЕХКУЛАЧКОВЫЙ_С_КЛЮЧОМ__SCHWERT" ref="I8720"/>
    <hyperlink display="ПАТРОН СВЕРЛИЛЬНЫЙ САМОЗАЖИМНОЙ" location="ПАТРОН_СВЕРЛИЛЬНЫЙ_САМОЗАЖИМНОЙ_БЕСКЛЮЧЕВОЙ__SCHWERT" ref="B8721"/>
    <hyperlink r:id="rId113" ref="F8721"/>
    <hyperlink display="цена (нажмите)" location="ПАТРОН_СВЕРЛИЛЬНЫЙ_САМОЗАЖИМНОЙ_БЕСКЛЮЧЕВОЙ__SCHWERT" ref="I8721"/>
    <hyperlink display="ПАТРОН ТОКАРНЫЙ ТРЕХКУЛАЧКОВЫЙ" location="ПАТРОН_ТОКАРНЫЙ_САМОЦЕНТРИРУЮЩИЙ_ТРЕХКУЛАЧКОВЫЙ_МАТЕРИАЛ_КОРПУСА__СТАЛЬ" ref="B8722"/>
    <hyperlink r:id="rId114" ref="F8722"/>
    <hyperlink display="цена (нажмите)" location="ПАТРОН_ТОКАРНЫЙ_САМОЦЕНТРИРУЮЩИЙ_ТРЕХКУЛАЧКОВЫЙ_МАТЕРИАЛ_КОРПУСА__СТАЛЬ" ref="I8722"/>
    <hyperlink display="ПЕРЕХОДНИК-АДАПТЕР (SCHWERT)" location="ПЕРЕХОДНИКИ_АДАПТЕРЫ__SCHWERT" ref="B8724"/>
    <hyperlink r:id="rId115" ref="F8724"/>
    <hyperlink display="цена (нажмите)" location="ПЕРЕХОДНИКИ_АДАПТЕРЫ__SCHWERT" ref="I8724"/>
    <hyperlink display="ПИКА ПО БЕТОНУ SDS-PLUS И SDS-MAX (SCHWERT)" location="ПИКА_ПО_БЕТОНУ_С_ХВОСТОВИКАМИ_SDS_PLUS_И_SDS_MAX__SCHWERT" ref="B8726"/>
    <hyperlink r:id="rId116" ref="F8726"/>
    <hyperlink display="цена (нажмите)" location="ПИКА_ПО_БЕТОНУ_С_ХВОСТОВИКАМИ_SDS_PLUS_И_SDS_MAX__SCHWERT" ref="I8726"/>
    <hyperlink display="ПИЛА ПО ДЕРЕВУ ДИСКОВАЯ С ТВЕРД. ПЛАСТИН." location="ПИЛА_ДИСКОВАЯ_ПО_ДЕРЕВУ" ref="B8728"/>
    <hyperlink display="НОВИНКА" location="ПИЛА_ДИСКОВАЯ_ПО_ДЕРЕВУ" ref="F8728"/>
    <hyperlink display="ПЕРЕЙТИ К ЦЕНАМ" location="ПИЛА_ДИСКОВАЯ_ПО_ДЕРЕВУ" ref="I8728"/>
    <hyperlink display="цена (нажмите)" location="ПЛАСТИНЫ_ТВЕРДОСПЛАВНЫЕ_СМЕННЫЕ__КЗТС__KORLOY__MITSYBISHI" ref="I8730"/>
    <hyperlink display="ПЛАШКА ДЛЯ МЕТРИЧЕСКОЙ РЕЗЬБЫ (9ХС) (М)                                      " location="ПЛАШКА_КРУГЛАЯ_ДЛЯ_МЕТРИЧЕСКОЙ_РЕЗЬБЫ__КЛАСС_ТОЧНОСТИ_6g__СТАЛЬ_9ХС__ГОСТ_9740_71" ref="B8732"/>
    <hyperlink r:id="rId117" ref="F8732"/>
    <hyperlink display="цена (нажмите)" location="ПЛАШКА_КРУГЛАЯ_ДЛЯ_МЕТРИЧЕСКОЙ_РЕЗЬБЫ__КЛАСС_ТОЧНОСТИ_6g__СТАЛЬ_9ХС__ГОСТ_9740_71" ref="I8732"/>
    <hyperlink display="ПЛАШКА ДЛЯ МЕТРИЧЕСКОЙ РЕЗЬБЫ (Р6М5) (М)                                  " location="ПЛАШКА_КРУГЛАЯ_ДЛЯ_МЕТРИЧЕСКОЙ_РЕЗЬБЫ__КЛАСС_ТОЧНОСТИ_6g__СТАЛЬ_Р6М5__ГОСТ_9740_71" ref="B8733"/>
    <hyperlink r:id="rId118" ref="F8733"/>
    <hyperlink display="цена (нажмите)" location="ПЛАШКА_КРУГЛАЯ_ДЛЯ_МЕТРИЧЕСКОЙ_РЕЗЬБЫ__КЛАСС_ТОЧНОСТИ_6g__СТАЛЬ_Р6М5__ГОСТ_9740_71" ref="I8733"/>
    <hyperlink display="ПЛАШКА ДЛЯ МЕТРИЧЕСКОЙ РЕЗЬБЫ (Р6М5) (М)                                  " location="ПЛАШКА_КРУГЛАЯ_ДЛЯ_МЕТРИЧЕСКОЙ_РЕЗЬБЫ__КЛАСС_ТОЧНОСТИ_6g__СТАЛЬ_Р6М5__ГОСТ_9740_71" ref="B8734"/>
    <hyperlink display="НОВИНКА" location="ПЛАШКА_КРУГЛАЯ_ДЛЯ_МЕТРИЧЕСКОЙ_РЕЗЬБЫ__КЛАСС_ТОЧНОСТИ_6g__СТАЛЬ_Р6М5__ГОСТ_9740_71" ref="F8734"/>
    <hyperlink display="цена (нажмите)" location="ПЛАШКА_КРУГЛАЯ_ДЛЯ_МЕТРИЧЕСКОЙ_РЕЗЬБЫ__КЛАСС_ТОЧНОСТИ_6g__СТАЛЬ_Р6М5__ГОСТ_9740_71" ref="I8734"/>
    <hyperlink display="ПЛАШКА ДЛЯ МЕТРИЧЕСКОЙ РЕЗЬБЫ ЛЕВАЯ (М)                                    " location="ПЛАШКА_КРУГЛАЯ_ДЛЯ_ЛЕВОЙ_МЕТРИЧЕСКОЙ_РЕЗЬБЫ__КЛАСС_ТОЧНОСТИ_6g__СТАЛЬ_9ХС__ГОСТ_9740_71" ref="B8735"/>
    <hyperlink r:id="rId119" ref="F8735"/>
    <hyperlink display="цена (нажмите)" location="ПЛАШКА_КРУГЛАЯ_ДЛЯ_ЛЕВОЙ_МЕТРИЧЕСКОЙ_РЕЗЬБЫ__КЛАСС_ТОЧНОСТИ_6g__СТАЛЬ_9ХС__ГОСТ_9740_71" ref="I8735"/>
    <hyperlink display="ПЛАШКА ДЛЯ КОНИЧЕСКОЙ ДЮЙМОВОЙ РЕЗЬБЫ (К)                              " location="ПЛАШКА_КРУГЛАЯ_ДЛЯ_КОНИЧЕСКОЙ_ДЮЙМОВОЙ__РЕЗЬБЫ__СТАЛЬ_9ХС__ГОСТ_6228_80" ref="B8736"/>
    <hyperlink r:id="rId120" ref="F8736"/>
    <hyperlink display="цена (нажмите)" location="ПЛАШКА_КРУГЛАЯ_ДЛЯ_КОНИЧЕСКОЙ_ДЮЙМОВОЙ__РЕЗЬБЫ__СТАЛЬ_9ХС__ГОСТ_6228_80" ref="I8736"/>
    <hyperlink display="ПЛАШКА ДЛЯ ТРУБНОЙ КОНИЧЕСКОЙ РЕЗЬБЫ (RC)                                 " location="ПЛАШКА_КРУГЛАЯ__ДЛЯ_ТРУБНОЙ_КОНИЧЕСКОЙ_РЕЗЬБЫ_СТАЛЬ_9ХС__ГОСТ_6228_80" ref="B8737"/>
    <hyperlink r:id="rId121" ref="F8737"/>
    <hyperlink display="цена (нажмите)" location="ПЛАШКА_КРУГЛАЯ__ДЛЯ_ТРУБНОЙ_КОНИЧЕСКОЙ_РЕЗЬБЫ_СТАЛЬ_9ХС__ГОСТ_6228_80" ref="I8737"/>
    <hyperlink display="ПЛАШКА ДЛЯ ТРУБНОЙ ЦИЛИНДРИЧЕСКОЙ РЕЗЬБЫ (G)                       " location="ПЛАШКА_КРУГЛАЯ_ДЛЯ_ТРУБНОЙ_ЦИЛИНДРИЧЕСКОЙ_РЕЗЬБЫ_СТАЛЬ_9ХС__ГОСТ_9740_71" ref="B8738"/>
    <hyperlink r:id="rId122" ref="F8738"/>
    <hyperlink display="цена (нажмите)" location="ПЛАШКА_КРУГЛАЯ_ДЛЯ_ТРУБНОЙ_ЦИЛИНДРИЧЕСКОЙ_РЕЗЬБЫ_СТАЛЬ_9ХС__ГОСТ_9740_71" ref="I8738"/>
    <hyperlink display="ПЛАШКА ДЛЯ ТРУБНОЙ ЦИЛИНДРИЧЕСКОЙ РЕЗЬБЫ (G)                       " location="ПЛАШКА_КРУГЛАЯ_ДЛЯ_ТРУБНОЙ_ЦИЛИНДРИЧЕСКОЙ_РЕЗЬБЫ_СТАЛЬ_9ХС__ГОСТ_9740_71" ref="B8739"/>
    <hyperlink display="НОВИНКА" location="ПЛАШКА_КРУГЛАЯ_ДЛЯ_ТРУБНОЙ_ЦИЛИНДРИЧЕСКОЙ_РЕЗЬБЫ_СТАЛЬ_9ХС__ГОСТ_9740_71" ref="F8739"/>
    <hyperlink display="цена (нажмите)" location="ПЛАШКА_КРУГЛАЯ_ДЛЯ_ТРУБНОЙ_ЦИЛИНДРИЧЕСКОЙ_РЕЗЬБЫ_СТАЛЬ_9ХС__ГОСТ_9740_71" ref="I8739"/>
    <hyperlink r:id="rId123" ref="F8740"/>
    <hyperlink r:id="rId124" ref="F8741"/>
    <hyperlink r:id="rId125" ref="F8742"/>
    <hyperlink r:id="rId126" ref="F8743"/>
    <hyperlink display="ВОРОТОК ДЛЯ ПЛАШЕК                                                                                    " location="ВОРОТОК_ДЛЯ_ПЛАШЕК_ДВУХСТОРОННИЙ__ГОСТ_22395" ref="B8744"/>
    <hyperlink r:id="rId127" ref="F8744"/>
    <hyperlink display="цена (нажмите)" location="ВОРОТОК_ДЛЯ_ПЛАШЕК_ДВУХСТОРОННИЙ__ГОСТ_22395" ref="I8744"/>
    <hyperlink display="ПЛАШКИ И ВОРОТКИ В ПВХ                                                                           " location="ПЛАШКИ_И_ВОРОТКИ_ДЛЯ_ПЛАШЕК_В_ИНДИВИДУАЛЬНОЙ_ПВХ_УПАКОВКЕ" ref="B8745"/>
    <hyperlink r:id="rId128" ref="F8745"/>
    <hyperlink display="цена (нажмите)" location="ПЛАШКИ_В_ПВХ" ref="I8745"/>
    <hyperlink display="цена (нажмите)" location="ПЛОСКОГУБЦЫ_КОМБИНИРОВАННЫЕ" ref="I8747"/>
    <hyperlink display="цена (нажмите)" location="ПЛОСКОГУБЦЫ_КОМБИНИРОВАННЫЕ_ДИЭЛЕКТРИЧЕСКИЕ" ref="I8748"/>
    <hyperlink display="цена (нажмите)" location="ПЛОСКОГУБЦЫ_КОМБИНИРОВАННЫЕ_С_НИКЕЛЕВЫМ_ПОКРЫТИЕМ" ref="I8749"/>
    <hyperlink display="цена (нажмите)" location="ПЛОСКОГУБЦЫ_РЕГУЛИРУЕМЫЕ" ref="I8750"/>
    <hyperlink display="цена (нажмите)" location="ПАССАТИЖИ_ДЛЯ_СНЯТИЯ_ИЗОЛЕНТЫ" ref="I8751"/>
    <hyperlink display="ПОЛОТНО НОЖОВОЧНОЕ РУЧНОЕ ПО МЕТАЛЛУ                                         " location="ПОЛОТНО_НОЖОВОЧНОЕ_РУЧНОЕ_ПО_МЕТАЛЛУ__ФАСОВКА_100_ШТУК___СТАЛЬ_Х6ВФ__ГОСТ_6645_86" ref="B8753"/>
    <hyperlink r:id="rId129" ref="F8753"/>
    <hyperlink display="цена (нажмите)" location="ПОЛОТНО_НОЖОВОЧНОЕ_РУЧНОЕ_ПО_МЕТАЛЛУ__ФАСОВКА_100_ШТУК___СТАЛЬ_Х6ВФ__ГОСТ_6645_86" ref="I8753"/>
    <hyperlink display="ПОЛОТНО НОЖОВОЧНОЕ РУЧНОЕ ДВУХСТОРОННЕЕ ПО МЕТАЛЛУ       " location="ПОЛОТНО_НОЖОВОЧНОЕ_РУЧНОЕ_ДВУХСТОРОННЕЕ_ПО_МЕТАЛЛУ__ФАСОВКА_100_ШТУК__СТАЛЬ_Х6ВФ__ГОСТ_6645_86" ref="B8754"/>
    <hyperlink r:id="rId130" ref="F8754"/>
    <hyperlink display="цена (нажмите)" location="ПОЛОТНО_НОЖОВОЧНОЕ_РУЧНОЕ_ДВУХСТОРОННЕЕ_ПО_МЕТАЛЛУ__ФАСОВКА_100_ШТУК__СТАЛЬ_Х6ВФ__ГОСТ_6645_86" ref="I8754"/>
    <hyperlink r:id="rId131" ref="F8755"/>
    <hyperlink display="цена (нажмите)" location="ПОЛОТНО_НОЖОВОЧНОЕ_БИМЕТАЛЛИЧЕСКОЕ__BIМЕТАLL__ПО_МЕТАЛЛУ__ФАСОВКА_ПО_10_шт___СТАЛЬ_Р6М5" ref="I8755"/>
    <hyperlink r:id="rId132" ref="F8756"/>
    <hyperlink display="цена (нажмите)" location="ПОЛОТНО_НОЖОВОЧНОЕ_БИМЕТАЛЛИЧЕСКОЕ__BIМЕТАLL__ПО_МЕТАЛЛУ__ФАСОВКА_ПО_10_шт___СТАЛЬ_Р6М5_В_ИНДИВИДУАЛЬНОЙ_ПВХ_УПАКОВКЕ" ref="I8756"/>
    <hyperlink r:id="rId133" ref="F8757"/>
    <hyperlink display="цена (нажмите)" location="ПОЛОТНО_НОЖОВОЧНОЕ_МАШИННОЕ_ПО_МЕТАЛЛУ__ФАСОВКА_ПО_10_ШТ___СТАЛЬ_Р6М5__ГОСТ_6645_86" ref="I8757"/>
    <hyperlink display="ПЕРЕЙТИ К ЦЕНАМ" location="РАМКА_НОЖОВОЧНАЯ" ref="I8758"/>
    <hyperlink display="ПОДСТАВКА ПОД СВЕРЛА ПО МЕТАЛЛУ" location="ПОДСТАВКА_ПОД_СВЕРЛА_ПО_МЕТАЛЛУ_С_ЦИЛИНДРИЧЕСКИМ_ХВОСТОВИКОМ" ref="B8760"/>
    <hyperlink r:id="rId134" ref="F8760"/>
    <hyperlink display="цена (нажмите)" location="ПОДСТАВКА_ПОД_СВЕРЛА_ПО_МЕТАЛЛУ_С_ЦИЛИНДРИЧЕСКИМ_ХВОСТОВИКОМ" ref="I8760"/>
    <hyperlink display="ПОДСТАВКА ПОД СВЕРЛА ПО МЕТАЛЛУ КОМБИНИРОВАННАЯ" location="ПОДСТАВКА_ПОД_СВЕРЛА_ПО_МЕТАЛЛУ_С_ЦИЛИНДРИЧЕСКИМ_ХВОСТОВИКОМ_КОМБИНИРОВАННАЯ" ref="B8761"/>
    <hyperlink r:id="rId135" ref="F8761"/>
    <hyperlink display="цена (нажмите)" location="ПОДСТАВКА_ПОД_СВЕРЛА_ПО_МЕТАЛЛУ_С_ЦИЛИНДРИЧЕСКИМ_ХВОСТОВИКОМ_КОМБИНИРОВАННАЯ" ref="I8761"/>
    <hyperlink display="ПОДСТАВКА ПОД ПЛАШКИ МЕТРИЧЕСКИЕ" location="ПОДСТАВКА_ПОД_ПЛАШКИ_МЕТРИЧЕСКИЕ" ref="B8762"/>
    <hyperlink r:id="rId136" ref="F8762"/>
    <hyperlink display="цена (нажмите)" location="ПОДСТАВКА_ПОД_ПЛАШКИ_МЕТРИЧЕСКИЕ" ref="I8762"/>
    <hyperlink display="ПОДСТАВКА ПОД МЕТЧИКИ МЕТРИЧЕСКИЕ" location="ПОДСТАВКА_ПОД_МЕТЧИКИ_МЕТРИЧЕСКИЕ" ref="B8763"/>
    <hyperlink r:id="rId137" ref="F8763"/>
    <hyperlink display="цена (нажмите)" location="ПОДСТАВКА_ПОД_МЕТЧИКИ_МЕТРИЧЕСКИЕ" ref="I8763"/>
    <hyperlink display="ПОДСТАВКА ПОД МЕТЧИКИ И ПЛАШКИ МЕТРИЧЕСКИЕ" location="ПОДСТАВКА_ПОД_МЕТЧИКИ_И_ПЛАШКИ_МЕТРИЧЕСКИЕ_КОМБИНИРОВАННАЯ" ref="B8764"/>
    <hyperlink r:id="rId138" ref="F8764"/>
    <hyperlink display="цена (нажмите)" location="ПОДСТАВКА_ПОД_МЕТЧИКИ_И_ПЛАШКИ_МЕТРИЧЕСКИЕ_КОМБИНИРОВАННАЯ" ref="I8764"/>
    <hyperlink display="цена (нажмите)" location="ПРОЧИЙ_ИНСТРУМЕНТ__РАСПРОДАЖА" ref="I8766"/>
    <hyperlink display="ПЕРЕЙТИ К ЦЕНАМ" location="РУЛЕТКА_ИЗМЕРИТЕЛЬНАЯ" ref="I8768"/>
    <hyperlink display="цена (нажмите)" location="ЛИНЕЙКА_ИЗМЕРИТЕЛЬНАЯ_МЕТАЛЛИЧЕСКАЯ__ГОСТ_427_75__НЕРЖАВЕЙЩАЯ_СТАЛЬ" ref="I8769"/>
    <hyperlink display="ПЕРЕЙТИ К ЦЕНАМ" location="РАМКА_НОЖОВОЧНАЯ" ref="I8771"/>
    <hyperlink display="цена (нажмите)" location="ПОЛОТНО_НОЖОВОЧНОЕ_РУЧНОЕ_ПО_МЕТАЛЛУ__ФАСОВКА_100_ШТУК___СТАЛЬ_Х6ВФ__ГОСТ_6645_86" ref="I8772"/>
    <hyperlink display="цена (нажмите)" location="ПОЛОТНО_НОЖОВОЧНОЕ_РУЧНОЕ_ДВУХСТОРОННЕЕ_ПО_МЕТАЛЛУ__ФАСОВКА_100_ШТУК__СТАЛЬ_Х6ВФ__ГОСТ_6645_86" ref="I8773"/>
    <hyperlink display="цена (нажмите)" location="ПОЛОТНО_НОЖОВОЧНОЕ_БИМЕТАЛЛИЧЕСКОЕ__BIМЕТАLL__ПО_МЕТАЛЛУ__ФАСОВКА_ПО_10_шт___СТАЛЬ_Р6М5" ref="I8774"/>
    <hyperlink display="цена (нажмите)" location="ПОЛОТНО_НОЖОВОЧНОЕ_БИМЕТАЛЛИЧЕСКОЕ__BIМЕТАLL__ПО_МЕТАЛЛУ__ФАСОВКА_ПО_10_шт___СТАЛЬ_Р6М5_В_ИНДИВИДУАЛЬНОЙ_ПВХ_УПАКОВКЕ" ref="I8775"/>
    <hyperlink display="цена (нажмите)" location="ПОЛОТНО_НОЖОВОЧНОЕ_МАШИННОЕ_ПО_МЕТАЛЛУ__ФАСОВКА_ПО_10_ШТ___СТАЛЬ_Р6М5__ГОСТ_6645_86" ref="I8776"/>
    <hyperlink display="РЕЗЕЦ ТОКАРНЫЙ ОТРЕЗНОЙ                                                                     " location="РЕЗЦЫ_ТОКАРНЫЙ_ОТРЕЗНОЙ__ГОСТ_18884_73" ref="B8778"/>
    <hyperlink r:id="rId139" ref="F8778"/>
    <hyperlink display="ПЕРЕЙТИ К ЦЕНАМ" location="РЕЗЦЫ_ТОКАРНЫЙ_ОТРЕЗНОЙ__ГОСТ_18884_73" ref="I8778"/>
    <hyperlink display="РЕЗЕЦ ТОКАРНЫЙ ПРОХОДНОЙ ПРЯМОЙ                                                " location="РЕЗЦЫ_ТОКАРНЫЙ_ПРОХОДНОЙ_ПРЯМОЙ__ГОСТ_18878_73" ref="B8779"/>
    <hyperlink r:id="rId140" ref="F8779"/>
    <hyperlink display="цена (нажмите)" location="РЕЗЦЫ_ТОКАРНЫЙ_ПРОХОДНОЙ_ПРЯМОЙ__ГОСТ_18878_73" ref="I8779"/>
    <hyperlink display="РЕЗЕЦ ТОКАРНЫЙ ПРОХОДНОЙ УПОРНЫЙ                                              " location="РЕЗЦЫ_ТОКАРНЫЙ_ПРОХОДНОЙ_УПОРНЫЙ__ГОСТ_18879_73" ref="B8780"/>
    <hyperlink r:id="rId141" ref="F8780"/>
    <hyperlink display="цена (нажмите)" location="РЕЗЦЫ_ТОКАРНЫЙ_ПРОХОДНОЙ_УПОРНЫЙ__ГОСТ_18879_73" ref="I8780"/>
    <hyperlink display="РЕЗЕЦ ТОКАРНЫЙ ПРОХОДНОЙ ОТОГНУТЫЙ                                           " location="РЕЗЦЫ_ТОКАРНЫЙ_ПРОХОДНОЙ_ОТОГНУТЫЙ__ГОСТ_18877_73" ref="B8781"/>
    <hyperlink r:id="rId142" ref="F8781"/>
    <hyperlink display="цена (нажмите)" location="РЕЗЦЫ_ТОКАРНЫЙ_ПРОХОДНОЙ_ОТОГНУТЫЙ__ГОСТ_18877_73" ref="I8781"/>
    <hyperlink display="РЕЗЕЦ ТОКАРНЫЙ ПРОХОДНОЙ УПОРНЫЙ ИЗОГНУТЫЙ                      " location="РЕЗЦЫ_ТОКАРНЫЙ_ПРОХОДНОЙ_УПОРНЫЙ_ИЗОГНУТЫЙ__ГОСТ_18879_73" ref="B8782"/>
    <hyperlink r:id="rId143" ref="F8782"/>
    <hyperlink display="цена (нажмите)" location="РЕЗЦЫ_ТОКАРНЫЙ_ПРОХОДНОЙ_УПОРНЫЙ_ИЗОГНУТЫЙ__ГОСТ_18879_73" ref="I8782"/>
    <hyperlink display="РЕЗЕЦ ТОКАРНЫЙ ПОДРЕЗНОЙ ОТОГНУТЫЙ                                           " location="РЕЗЦЫ_ТОКАРНЫЙ_ПОДРЕЗНОЙ_ОТОГНУТЫЙ__ГОСТ_18880_73" ref="B8783"/>
    <hyperlink r:id="rId144" ref="F8783"/>
    <hyperlink display="цена (нажмите)" location="РЕЗЦЫ_ТОКАРНЫЙ_ПОДРЕЗНОЙ_ОТОГНУТЫЙ__ГОСТ_18880_73" ref="I8783"/>
    <hyperlink display="РЕЗЕЦ ТОКАРНЫЙ РАСТОЧНОЙ ДЛЯ СКВОЗНЫХ ОТВЕРСТИЙ                " location="РЕЗЕЦ_ТОКАРНЫЙ_РАСТОЧНОЙ_ДЛЯ_СКВОЗНЫХ_ОТВЕРСТИЙ__ГОСТ_18882_73" ref="B8784"/>
    <hyperlink r:id="rId145" ref="F8784"/>
    <hyperlink display="цена (нажмите)" location="РЕЗЕЦ_ТОКАРНЫЙ_РАСТОЧНОЙ_ДЛЯ_СКВОЗНЫХ_ОТВЕРСТИЙ__ГОСТ_18882_73" ref="I8784"/>
    <hyperlink display="РЕЗЕЦ ТОКАРНЫЙ РАСТОЧНОЙ ДЛЯ ГЛУХИХ ОТВЕРСТИЙ                     " location="РЕЗЦЫ_ТОКАРНЫЙ_РАСТОЧНОЙ_ДЛЯ_ГЛУХИХ_ОТВЕРСТИЙ__ГОСТ_18883_73" ref="B8785"/>
    <hyperlink r:id="rId146" ref="F8785"/>
    <hyperlink display="цена (нажмите)" location="РЕЗЦЫ_ТОКАРНЫЙ_РАСТОЧНОЙ_ДЛЯ_ГЛУХИХ_ОТВЕРСТИЙ__ГОСТ_18883_73" ref="I8785"/>
    <hyperlink display="РЕЗЕЦ ТОКАРНЫЙ РЕЗЬБОВОЙ ДЛЯ ВНУТРЕННЕЙ РЕЗЬБЫ               " location="РЕЗЦЫ_ТОКАРНЫЙ_РЕЗЬБОВОЙ_ДЛЯ_ВНУТРЕННЕЙ_РЕЗЬБЫ__ГОСТ_18885_73" ref="B8786"/>
    <hyperlink r:id="rId147" ref="F8786"/>
    <hyperlink display="цена (нажмите)" location="РЕЗЦЫ_ТОКАРНЫЙ_РЕЗЬБОВОЙ_ДЛЯ_ВНУТРЕННЕЙ_РЕЗЬБЫ__ГОСТ_18885_73" ref="I8786"/>
    <hyperlink display="РЕЗЕЦ ТОКАРНЫЙ РЕЗЬБОВОЙ ДЛЯ НАРУЖНОЙ РЕЗЬБЫ                   " location="РЕЗЕЦ_ТОКАРНЫЙ_РЕЗЬБОВОЙ_ДЛЯ_НАРУЖНОЙ_РЕЗЬБЫ__ГОСТ_18885_73" ref="B8787"/>
    <hyperlink r:id="rId148" ref="F8787"/>
    <hyperlink display="цена (нажмите)" location="РЕЗЕЦ_ТОКАРНЫЙ_РЕЗЬБОВОЙ_ДЛЯ_НАРУЖНОЙ_РЕЗЬБЫ__ГОСТ_18885_73" ref="I8787"/>
    <hyperlink display="РЕЗЕЦ С МЕХАНИЧЕСКИМ КРЕПЛЕНИЕМ ПЛАСТИН" location="РЕЗЦЫ_С_МЕХАНИЧЕСКИМ_КРЕПЛЕНИЕМ_ТВЕРДОСПЛАВНЫХ_ПЛАСТИН" ref="B8788"/>
    <hyperlink display="цена (нажмите)" location="РЕЗЦЫ_С_МЕХАНИЧЕСКИМ_КРЕПЛЕНИЕМ_ТВЕРДОСПЛАВНЫХ_ПЛАСТИН" ref="I8788"/>
    <hyperlink display="цена (нажмите)" location="РАЗВЕРТКА_РУЧНАЯ_ЦИЛИНДРИЧЕСКАЯ_С_ПРЯМЫМИ_КАНАВКАМИ__ИСП.1__СТАЛЬ_9ХС__ГОСТ_7722_77" ref="I8790"/>
    <hyperlink display="цена (нажмите)" location="РАЗВЕРТКА_РУЧНАЯ_ЦИЛИНДРИЧЕСКАЯ_РЕГУЛИРУЕМАЯ__СТАЛЬ_9ХС__ГОСТ_7722_77" ref="I8791"/>
    <hyperlink display="цена (нажмите)" location="РАЗВЕРТКА_МАШИННАЯ_С_ЦИЛИНДРИЧЕСКИМ__ХВОСТОВИКОМ_С_ПРЯМЫМИ_КАНАВКАМИ__ТИП_1___СТАЛЬ_Р6М5__ГОСТ_1672_80" ref="I8792"/>
    <hyperlink display="цена (нажмите)" location="РАЗВЕРТКА_МАШИННАЯ__С_КОНИЧЕСКИМ_ХВОСТОВИКОМ_ТИП_2__СТАЛЬ_Р6М5__ГОСТ_1672_80" ref="I8793"/>
    <hyperlink display="цена (нажмите)" location="РАЗВЕРТКА_МАШИННАЯ_С_КОНИЧЕСКИМ_ХВОСТОВИКОМ_КОТЕЛЬНАЯ_СТАЛЬ_Р6М5__ГОСТ_18121_72" ref="I8794"/>
    <hyperlink display="РАШПИЛЬ" location="РАШПИЛИ__СТАЛЬ_У12__ГОСТ_6876_79" ref="B8796"/>
    <hyperlink r:id="rId149" ref="F8796"/>
    <hyperlink display="цена (нажмите)" location="РАШПИЛИ__СТАЛЬ_У12__ГОСТ_6876_79" ref="I8796"/>
    <hyperlink display="РУЧКА К НАПИЛЬНИКАМ                                                                                 " location="РУЧКИ_К_НАПИЛЬНИКАМ" ref="B8797"/>
    <hyperlink r:id="rId150" ref="F8797"/>
    <hyperlink display="цена (нажмите)" location="РУЧКИ_К_НАПИЛЬНИКАМ" ref="I8797"/>
    <hyperlink display="НАПИЛЬНИК                                                                                                                " location="НАПИЛЬНИКИ__СТАЛЬ_У12__ГОСТ_1465_80" ref="B8798"/>
    <hyperlink r:id="rId151" ref="F8798"/>
    <hyperlink display="цена (нажмите)" location="НАПИЛЬНИКИ__СТАЛЬ_У12__ГОСТ_1465_80" ref="I8798"/>
    <hyperlink display="НАДФИЛЬ                                                                                                                     " location="НАДФИЛИ__СТАЛЬ_У12_ГОСТ_1513_77_И_НАДФИЛИ_АЛМАЗНЫЕ_С_ОБРЕЗИНЕННОЙ_РУЧКОЙ__АЛМАЗНЫЙ_ПОРОШОК_МАРКИ_АС_4__ГОСТ_23461_84" ref="B8799"/>
    <hyperlink r:id="rId152" ref="F8799"/>
    <hyperlink display="цена (нажмите)" location="НАДФИЛИ__СТАЛЬ_У12_ГОСТ_1513_77_И_НАДФИЛИ_АЛМАЗНЫЕ_С_ОБРЕЗИНЕННОЙ_РУЧКОЙ__АЛМАЗНЫЙ_ПОРОШОК_МАРКИ_АС_4__ГОСТ_23461_84" ref="I8799"/>
    <hyperlink display="НАДФИЛЬ АЛМАЗНЫЙ                                                                                               " location="НАДФИЛИ__СТАЛЬ_У12_ГОСТ_1513_77_И_НАДФИЛИ_АЛМАЗНЫЕ_С_ОБРЕЗИНЕННОЙ_РУЧКОЙ__АЛМАЗНЫЙ_ПОРОШОК_МАРКИ_АС_4__ГОСТ_23461_84" ref="B8800"/>
    <hyperlink r:id="rId153" ref="F8800"/>
    <hyperlink display="цена (нажмите)" location="НАДФИЛИ__СТАЛЬ_У12_ГОСТ_1513_77_И_НАДФИЛИ_АЛМАЗНЫЕ_С_ОБРЕЗИНЕННОЙ_РУЧКОЙ__АЛМАЗНЫЙ_ПОРОШОК_МАРКИ_АС_4__ГОСТ_23461_84" ref="I8800"/>
    <hyperlink display="НАБОР НАДФИЛЕЙ                                                                                                    " location="НАБОРЫ_НАДФИЛЕЙ__СТАЛЬ_У12" ref="B8801"/>
    <hyperlink r:id="rId154" ref="F8801"/>
    <hyperlink display="цена (нажмите)" location="НАБОРЫ_НАДФИЛЕЙ__СТАЛЬ_У12" ref="I8801"/>
    <hyperlink display="цена (нажмите)" location="РУЧКИ_К_НАПИЛЬНИКАМ" ref="I8803"/>
    <hyperlink display="цена (нажмите)" location="МОЛОТОК_СЛЕСАРНЫЙ_СТАЛЬНОЙ__СТАЛЬ_50" ref="I8804"/>
    <hyperlink display="цена (нажмите)" location="КУВАЛДА_КУЗНЕЧНАЯ_ТУПОНОСАЯ__СТАЛЬ_50__ТУ_4833_029_02955281_05" ref="I8805"/>
    <hyperlink display="РУЛЕТКА ИЗМЕРИТЕЛЬНАЯ" location="РЫХЛИТЕЛЬ" ref="B8807"/>
    <hyperlink display="НОВИНКА" location="РЫХЛИТЕЛЬ" ref="F8807"/>
    <hyperlink display="ПЕРЕЙТИ К ЦЕНАМ" location="РЫХЛИТЕЛЬ" ref="I8807"/>
    <hyperlink display="ЛИНЕЙКА ИЗМЕРИТЕЛЬНАЯ                                                                                  " location="РЫХЛИТЕЛЬ_КОМБИНИРОВАННЫЙ" ref="B8808"/>
    <hyperlink display="НОВИНКА" location="РЫХЛИТЕЛЬ_КОМБИНИРОВАННЫЙ" ref="F8808"/>
    <hyperlink display="ПЕРЕЙТИ К ЦЕНАМ" location="РЫХЛИТЕЛЬ_КОМБИНИРОВАННЫЙ" ref="I8808"/>
    <hyperlink display="СВЕРЛО Ц/Х СРЕДНЕЙ СЕРИИ  КЛАСС В, СТАЛЬ Р6М5" location="СВЕРЛО_СПИРАЛЬНОЕ_С_ЦИЛИНДРИЧЕСКИМ_ХВОСТОВИКОМ_СРЕДНЕЙ_СЕРИИ__КЛАСС_В__СТАЛЬ_Р6М5__ГОСТ_10902_77" ref="B8810"/>
    <hyperlink display="цена (нажмите)" location="СВЕРЛО_СПИРАЛЬНОЕ_С_ЦИЛИНДРИЧЕСКИМ_ХВОСТОВИКОМ_СРЕДНЕЙ_СЕРИИ__КЛАСС_В__СТАЛЬ_Р6М5__ГОСТ_10902_77" ref="I8810"/>
    <hyperlink display="СВЕРЛО Ц/Х СРЕДНЕЙ СЕРИИ  КЛАСС В, ПРОТОЧ. ХВОСТ (12 ММ)" location="СВЕРЛО_СПИРАЛЬНОЕ_С_ЦИЛИНДРИЧЕСКИМ_ХВОСТОВИКОМ_СРЕДНЕЙ_СЕРИИ__КЛАСС_В___ПРОТОЧЕННЫЙ_УМЕРЕННЫЙ__ХВОСТОВИК__12_мм___СТАЛЬ_Р6М5__ГОСТ_10902" ref="B8811"/>
    <hyperlink r:id="rId155" ref="F8811"/>
    <hyperlink display="цена (нажмите)" location="СВЕРЛО_СПИРАЛЬНОЕ_С_ЦИЛИНДРИЧЕСКИМ_ХВОСТОВИКОМ_СРЕДНЕЙ_СЕРИИ__КЛАСС_В___ПРОТОЧЕННЫЙ_УМЕРЕННЫЙ__ХВОСТОВИК__12_мм___СТАЛЬ_Р6М5__ГОСТ_10902" ref="I8811"/>
    <hyperlink display="СВЕРЛО Ц/Х СРЕДНЕЙ СЕРИИ  КЛАСС А, СТАЛЬ Р6М5" location="СВЕРЛО_СПИРАЛЬНОЕ_С_ЦИЛИНДРИЧЕСКИМ__ХВОСТОВИКОМ__СРЕДНЕЙ_СЕРИИ_КЛАСС_А__СТАЛЬ_Р6М5__ГОСТ_10902" ref="B8812"/>
    <hyperlink r:id="rId156" ref="F8812"/>
    <hyperlink display="цена (нажмите)" location="СВЕРЛО_СПИРАЛЬНОЕ_С_ЦИЛИНДРИЧЕСКИМ__ХВОСТОВИКОМ__СРЕДНЕЙ_СЕРИИ_КЛАСС_А__СТАЛЬ_Р6М5__ГОСТ_10902" ref="I8812"/>
    <hyperlink display="СВЕРЛО Ц/Х СРЕДНЕЙ СЕРИИ  КЛАСС А, С TI-NI, СТАЛЬ Р6М5" location="СВЕРЛО_СПИРАЛЬНОЕ_С_ЦИЛИНДРИЧЕСКИМ__ХВОСТОВИКОМ__СРЕДНЕЙ_СЕРИИ_КЛАСС_А__С_ИЗНОСОСТОЙКИМ_ПОКРЫТИЕМ_ИЗ_НИТРИД_ТИТАНА___СТАЛЬ_Р6М5__ГОСТ_10902" ref="B8813"/>
    <hyperlink r:id="rId157" ref="F8813"/>
    <hyperlink display="цена (нажмите)" location="СВЕРЛО_СПИРАЛЬНОЕ_С_ЦИЛИНДРИЧЕСКИМ__ХВОСТОВИКОМ__СРЕДНЕЙ_СЕРИИ_КЛАСС_А__С_ИЗНОСОСТОЙКИМ_ПОКРЫТИЕМ_ИЗ_НИТРИД_ТИТАНА___СТАЛЬ_Р6М5__ГОСТ_10902" ref="I8813"/>
    <hyperlink display="НОВИНКА" location="СВЕРЛО_ПО_БЕТОНУ_ДВУХКАНАЛЬНОЕ_С_ТВЕРДОСПЛАВ__ПЛАСТИНОЙ_ВК8__SCHWERT" ref="F8814"/>
    <hyperlink display="цена (нажмите)" location="СВЕРЛО_ПО_БЕТОНУ_ДВУХКАНАЛЬНОЕ_С_ТВЕРДОСПЛАВ__ПЛАСТИНОЙ_ВК8__SCHWERT" ref="I8814"/>
    <hyperlink display="СВЕРЛО Ц/Х СРЕДНЕЙ СЕРИИ  КЛАСС А, СТАЛЬ Р6М5К5 (КОБАЛЬТ)" location="СВЕРЛО_СПИРАЛЬНОЕ_С_ЦИЛИНДРИЧЕСКИМ_ХВОСТОВИКОМ__СРЕДНЕЙ_СЕРИИ_КЛАСС_А__ЛЕГИРОВАНО_КОБАЛЬТОМ___СТАЛЬ_Р6М5К5__ГОСТ_10902" ref="B8815"/>
    <hyperlink r:id="rId158" ref="F8815"/>
    <hyperlink display="цена (нажмите)" location="СВЕРЛО_СПИРАЛЬНОЕ_С_ЦИЛИНДРИЧЕСКИМ_ХВОСТОВИКОМ__СРЕДНЕЙ_СЕРИИ_КЛАСС_А__ЛЕГИРОВАНО_КОБАЛЬТОМ___СТАЛЬ_Р6М5К5__ГОСТ_10902" ref="I8815"/>
    <hyperlink display="СВЕРЛО Ц/Х СРЕДНЕЙ СЕРИИ  КЛ. А, ПРОТОЧ. ХВ. (12 ММ) (КОБАЛЬТ)" location="СВЕРЛО_ПО_МЕТАЛЛУ_С_ПРОТОЧ_ХВОСТ_КОБАЛЬТ" ref="B8816"/>
    <hyperlink display="НОВИНКА" location="СВЕРЛО_ПО_МЕТАЛЛУ_С_ПРОТОЧ_ХВОСТ_КОБАЛЬТ" ref="F8816"/>
    <hyperlink display="ПЕРЕЙТИ К ЦЕНАМ" location="СВЕРЛО_ПО_МЕТАЛЛУ_С_ПРОТОЧ_ХВОСТ_КОБАЛЬТ" ref="I8816"/>
    <hyperlink display="цена (нажмите)" location="СВЕРЛО_СПИРАЛЬНОЕ_С_ЦИЛИНДРИЧЕСКИМ__ХВОСТОВИКОМ__СРЕДНЕЙ_СЕРИИ_КЛАСС_А__СТАЛЬ_Р9__ГОСТ_10902" ref="I8817"/>
    <hyperlink display="цена (нажмите)" location="СВЕРЛО_СПИРАЛЬНОЕ_С_ЦИЛИНДРИЧЕСКИМ__ХВОСТОВИКОМ__СРЕДНЕЙ_СЕРИИ_КЛАСС_А__СТАЛЬ_Р18__ГОСТ_10902" ref="I8818"/>
    <hyperlink display="СВЕРЛО Ц/Х СРЕДНЕЙ СЕРИИ  КЛАСС А, ЛЕВОЕ, СТАЛЬ Р6М5" location="СВЕРЛО_СПИРАЛЬНОЕ_С_ЦИЛИНДРИЧЕСКИМ__ХВОСТОВИКОМ__СРЕДНЕЙ_СЕРИИ_КЛАСС_А__ЛЕВОГО_ВРАЩЕНИЯ__СТАЛЬ_Р6М5__ГОСТ_10902" ref="B8819"/>
    <hyperlink r:id="rId159" ref="F8819"/>
    <hyperlink display="цена (нажмите)" location="СВЕРЛО_СПИРАЛЬНОЕ_С_ЦИЛИНДРИЧЕСКИМ__ХВОСТОВИКОМ__СРЕДНЕЙ_СЕРИИ_КЛАСС_А__ЛЕВОГО_ВРАЩЕНИЯ__СТАЛЬ_Р6М5__ГОСТ_10902" ref="I8819"/>
    <hyperlink display="цена (нажмите)" location="СВЕРЛО_СПИРАЛЬНОЕ__С_ЦИЛИНДРИЧЕСКИМ__ХВОСТОВИКОМ__СРЕДНЕЙ_СЕРИИ_КЛАСС_А__ДВУХСТОРОННЕЕ__СТАЛЬ_Р6М5__ГОСТ_10902" ref="I8820"/>
    <hyperlink display="СВЕРЛО Ц/Х СРЕДНЕЙ СЕРИИ ТВЕРДОСПЛАВНОЕ ЦЕЛЬНОЕ ВК8" location="СВЕРЛО_СПИРАЛЬНОЕ_С_ЦИЛИНДРИЧЕСКИМ__ХВОСТОВИКОМ__СРЕДНЕЙ__СЕРИИ__ТВЕРДОСПЛАВНОЕ_ЦЕЛЬНОЕ__СПЛАВ_ВК8__ГОСТ_17275" ref="B8821"/>
    <hyperlink r:id="rId160" ref="F8821"/>
    <hyperlink display="цена (нажмите)" location="СВЕРЛО_СПИРАЛЬНОЕ_С_ЦИЛИНДРИЧЕСКИМ__ХВОСТОВИКОМ__СРЕДНЕЙ__СЕРИИ__ТВЕРДОСПЛАВНОЕ_ЦЕЛЬНОЕ__СПЛАВ_ВК8__ГОСТ_17275" ref="I8821"/>
    <hyperlink display="СВЕРЛО Ц/Х С ТВЕРДОСПЛАВНОЙ ПЛАСТИНОЙ ВК8" location="СВЕРЛО_СПИРАЛЬНОЕ_С_ЦИЛИНДРИЧЕСКИМ_ХВОСТОВИКОМ_СРЕДНЕЙ_СЕРИИ_С_ТВЕРДОСПЛАВНОЙ_ПЛАСТИНОЙ_ИЗ_СПЛАВА_ВК8" ref="B8822"/>
    <hyperlink r:id="rId161" ref="F8822"/>
    <hyperlink display="цена (нажмите)" location="СВЕРЛО_СПИРАЛЬНОЕ_С_ЦИЛИНДРИЧЕСКИМ_ХВОСТОВИКОМ_СРЕДНЕЙ_СЕРИИ_С_ТВЕРДОСПЛАВНОЙ_ПЛАСТИНОЙ_ИЗ_СПЛАВА_ВК8" ref="I8822"/>
    <hyperlink display="СВЕРЛО Ц/Х ДЛИННОЙ СЕРИИ  КЛАСС А, СТАЛЬ Р6М5                                  " location="СВЕРЛО_СПИРАЛЬНОЕ_С_ЦИЛИНДРИЧЕСКИМ_ХВОСТОВИК_ДЛИННОЙ_СЕРИИ_КЛ._А__СТАЛЬ_Р6М5__ГОСТ_886" ref="B8823"/>
    <hyperlink r:id="rId162" ref="F8823"/>
    <hyperlink display="цена (нажмите)" location="СВЕРЛО_СПИРАЛЬНОЕ_С_ЦИЛИНДРИЧЕСКИМ_ХВОСТОВИК_ДЛИННОЙ_СЕРИИ_КЛ._А__СТАЛЬ_Р6М5__ГОСТ_886" ref="I8823"/>
    <hyperlink display="СВЕРЛО ПО МЕТАЛЛУ Ц/Х СВЕРХДЛИННОЙ СЕРИИ         СТАЛЬ Р6М5                                  " location="НОЖОВКА_ПО_ДЕРЕВУ__КАЙМАН___СТАЛЬ_65MN__ГОСТ_26215_84" ref="B8824"/>
    <hyperlink display="НОВИНКА" location="НОЖОВКА_ПО_ДЕРЕВУ__КАЙМАН___СТАЛЬ_65MN__ГОСТ_26215_84" ref="F8824"/>
    <hyperlink display="ПЕРЕЙТИ К ЦЕНАМ" location="НОЖОВКА_ПО_ДЕРЕВУ__КАЙМАН___СТАЛЬ_65MN__ГОСТ_26215_84" ref="I8824"/>
    <hyperlink display="НОВИНКА" location="СТЕРЖЕНЬ_ЦИЛИНДРИЧЕСКИЙ_ТВЕРДОСПЛАВНЫЙ_ЦЕЛЬНЫЙ__ЗАГОТОВКА__ШЛИФОВАННЫЙ_h6__СПЛАВ_ВК8" ref="F8825"/>
    <hyperlink display="цена (нажмите)" location="СТЕРЖЕНЬ_ЦИЛИНДРИЧЕСКИЙ_ТВЕРДОСПЛАВНЫЙ_ЦЕЛЬНЫЙ__ЗАГОТОВКА__ШЛИФОВАННЫЙ_h6__СПЛАВ_ВК8" ref="I8825"/>
    <hyperlink display="СВЕРЛО Ц/Х СРЕДНЕЙ СЕРИИ  КЛАСС В ИНДИВИД УПАКОВКА (ПВХ)" location="СВЕРЛО_СПИРАЛЬНОЕ_С_ЦИЛИНДРИЧЕСКИМ_ХВОСТОВИКОМ_СРЕДНЕЙ_СЕРИИ_КЛ._В__В_ИНДИВИДУАЛЬНОЙ_УПАКОВКЕ__ПВХ_и_БЛИСТЕР___СТАЛЬ_Р6М5__ГОСТ_10902" ref="B8827"/>
    <hyperlink r:id="rId163" ref="F8827"/>
    <hyperlink display="цена (нажмите)" location="СВЕРЛО_СПИРАЛЬНОЕ_С_ЦИЛИНДРИЧЕСКИМ_ХВОСТОВИКОМ_СРЕДНЕЙ_СЕРИИ_КЛ._В__В_ИНДИВИДУАЛЬНОЙ_УПАКОВКЕ__ПВХ_и_БЛИСТЕР___СТАЛЬ_Р6М5__ГОСТ_10902" ref="I8827"/>
    <hyperlink display="СВЕРЛО Ц/Х СРЕДНЕЙ СЕРИИ  КЛАСС В, ПРОТОЧ. ХВОСТ (12 ММ) (ПВХ)" location="СВЕРЛО_СПИРАЛЬНОЕ_С_ЦИЛ_ХВОСТОВИКОМ_СРЕДНЕЙ_СЕРИИ__КЛ._В___ПРОТОЧ._ХВОСТОВИК__12_мм___В_ИНДИВИД._ПВХ_УПАКОВКЕ__СТАЛЬ_Р6М5__ГОСТ_10902" ref="B8828"/>
    <hyperlink display="цена (нажмите)" location="СВЕРЛО_СПИРАЛЬНОЕ_С_ЦИЛ_ХВОСТОВИКОМ_СРЕДНЕЙ_СЕРИИ__КЛ._В___ПРОТОЧ._ХВОСТОВИК__12_мм___В_ИНДИВИД._ПВХ_УПАКОВКЕ__СТАЛЬ_Р6М5__ГОСТ_10902" ref="I8828"/>
    <hyperlink display="НОВИНКА" location="НОЖОВКА_ПО_ДЕРЕВУ__СТАНДАРТ___СТАЛЬ_65MN__ГОСТ_26215_84" ref="F8829"/>
    <hyperlink display="цена (нажмите)" location="НОЖОВКА_ПО_ДЕРЕВУ__СТАНДАРТ___СТАЛЬ_65MN__ГОСТ_26215_84" ref="I8829"/>
    <hyperlink display="СВЕРЛО Ц/Х СРЕДНЕЙ СЕРИИ  КЛАСС А, С TI-NI ИНДИВИД УП (ПВХ)" location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 ref="B8830"/>
    <hyperlink display="цена (нажмите)" location="СВЕРЛО_СПИРАЛЬНОЕ_С_ЦИЛИНДРИЧЕСКИМ__ХВОСТОВИКОМ__СРЕДНЕЙ_СЕРИИ_КЛАСС_А__С_ИЗНОСОСТОЙКИМ_ПОКРЫТИЕМ_ИЗ_НИТРИТ_ТИТАНА_В_ИНДИВИДУАЛЬНОЙ_ПВХ_УПАКОВКЕ__СТАЛЬ_Р6М5__ГОСТ_10902" ref="I8830"/>
    <hyperlink display="СВЕРЛО Ц/Х СРЕДНЕЙ СЕРИИ  КЛАСС А, ЛЕВОЕ, СТАЛЬ Р6М5 (ПВХ)       " location="СВЕРЛО_СПИРАЛЬНОЕ_С_ЦИЛИНДРИЧЕСКИМ__ХВОСТОВИКОМ__СРЕДНЕЙ_СЕРИИ_КЛАСС_А__ЛЕВОГО_ВРАЩЕНИЯ__В_ИНДИВИДУАЛЬНОЙ_ПВХ_УПАКОВКЕ__СТАЛЬ_Р6М5_ГОСТ_10902" ref="B8831"/>
    <hyperlink display="цена (нажмите)" location="СВЕРЛО_СПИРАЛЬНОЕ_С_ЦИЛИНДРИЧЕСКИМ__ХВОСТОВИКОМ__СРЕДНЕЙ_СЕРИИ_КЛАСС_А__ЛЕВОГО_ВРАЩЕНИЯ__В_ИНДИВИДУАЛЬНОЙ_ПВХ_УПАКОВКЕ__СТАЛЬ_Р6М5_ГОСТ_10902" ref="I8831"/>
    <hyperlink display="СВЕРЛО Ц/Х СРЕДНЕЙ СЕРИИ  КЛАСС А, Р6М5К5 (КОБАЛЬТ) (ПВХ)" location="СВЕРЛО_СПИРАЛЬНОЕ_С_ЦИЛИНДРИЧЕСКИМ_ХВОСТОВИКОМ__СРЕДНЕЙ_СЕРИИ_КЛАСС_А__ЛЕГИРОВАНО_КОБАЛЬТОМ___В_ИНДИВИДУАЛЬНОЙ_ПВХ_УПАКОВКЕ_СТАЛЬ_Р6М5К5__ГОСТ_10902" ref="B8832"/>
    <hyperlink display="НОВИНКА" location="СВЕРЛО_ПО_МЕТАЛЛУ_С_ПРОТОЧ_ХВОСТ_КОБАЛЬТ" ref="F8832"/>
    <hyperlink display="цена (нажмите)" location="СВЕРЛО_СПИРАЛЬНОЕ_С_ЦИЛИНДРИЧЕСКИМ_ХВОСТОВИКОМ__СРЕДНЕЙ_СЕРИИ_КЛАСС_А__ЛЕГИРОВАНО_КОБАЛЬТОМ___В_ИНДИВИДУАЛЬНОЙ_ПВХ_УПАКОВКЕ_СТАЛЬ_Р6М5К5__ГОСТ_10902" ref="I8832"/>
    <hyperlink display="СВЕРЛО Ц/Х СРЕДНЕЙ СЕРИИ  КЛАСС А     СТАЛЬ Р6М5, ДВУХСТОРОННЕЕ" location="СВЕРЛО_СПИРАЛЬНОЕ__С_ЦИЛИНДРИЧЕСКИМ__ХВОСТОВИКОМ__СРЕДНЕЙ_СЕРИИ_КЛАСС_А__ДВУХСТОРОННЕЕ__СТАЛЬ_Р6М5__ГОСТ_10902" ref="B8833"/>
    <hyperlink display="НОВИНКА" location="СВЕРЛО_ПО_МЕТАЛЛУ_С_ПРОТОЧ_ХВОСТ_КОБАЛЬТ" ref="F8833"/>
    <hyperlink display="цена (нажмите)" location="СВЕРЛО_СПИРАЛЬНОЕ__С_ЦИЛИНДРИЧЕСКИМ__ХВОСТОВИКОМ__СРЕДНЕЙ_СЕРИИ_КЛАСС_А__ДВУХСТОРОННЕЕ__СТАЛЬ_Р6М5__ГОСТ_10902" ref="I8833"/>
    <hyperlink display="СВЕРЛО Ц/Х ДЛИННОЙ СЕРИИ  КЛАСС А, СТАЛЬ Р6М5 (ПВХ)                      " location="СВЕРЛО_СПИРАЛЬНОЕ_С_ЦИЛИНДРИЧЕСКИМ_ХВОСТОВИК_ДЛИННОЙ_СЕРИИ_КЛ._А__В_ИНДИВИДУАЛЬНОЙ_ПВХ_УПАКОВКЕ__СТАЛЬ_Р6М5__ГОСТ_886" ref="B8834"/>
    <hyperlink display="цена (нажмите)" location="СВЕРЛО_СПИРАЛЬНОЕ_С_ЦИЛИНДРИЧЕСКИМ_ХВОСТОВИК_ДЛИННОЙ_СЕРИИ_КЛ._А__В_ИНДИВИДУАЛЬНОЙ_ПВХ_УПАКОВКЕ__СТАЛЬ_Р6М5__ГОСТ_886" ref="I8834"/>
    <hyperlink display="СВЕРЛО С ШЕСТИГРАН. (1/4) ХВОСТ СРЕД. СЕРИИ КЛ. А, Р6М5           " location="СВЕРЛО_СПИРАЛЬНОЕ__СРЕДНЕЙ_СЕРИИ_КЛАСС_А__С_ШЕСТИГРАННЫМ__1_4__ХВОСТОВИКОМ__СТАЛЬ_Р6М5__ГОСТ_10902" ref="B8836"/>
    <hyperlink r:id="rId164" ref="F8836"/>
    <hyperlink display="цена (нажмите)" location="СВЕРЛО_СПИРАЛЬНОЕ__СРЕДНЕЙ_СЕРИИ_КЛАСС_А__С_ШЕСТИГРАННЫМ__1_4__ХВОСТОВИКОМ__СТАЛЬ_Р6М5__ГОСТ_10902" ref="I8836"/>
    <hyperlink display="СВЕРЛО С ШЕСТИГРАН. (1/4) ХВ. СРЕД. СЕРИИ КЛ. А, Р6М5 (ПВХ)    " location="СВЕРЛО_СПИРАЛЬНОЕ__СРЕДНЕЙ_СЕРИИ_КЛАСС_А__С_ШЕСТИГРАННЫМ__1_4__ХВОСТОВИКОМ__В_ИНДИВИДУАЛЬНОЙ_ПВХ_УПАКОВКЕ_СТАЛЬ_Р6М5__ГОСТ_10902" ref="B8837"/>
    <hyperlink r:id="rId165" ref="F8837"/>
    <hyperlink display="цена (нажмите)" location="СВЕРЛО_СПИРАЛЬНОЕ__СРЕДНЕЙ_СЕРИИ_КЛАСС_А__С_ШЕСТИГРАННЫМ__1_4__ХВОСТОВИКОМ__В_ИНДИВИДУАЛЬНОЙ_ПВХ_УПАКОВКЕ_СТАЛЬ_Р6М5__ГОСТ_10902" ref="I8837"/>
    <hyperlink display="СВЕРЛО ПО МЕТАЛЛУ СТУПЕНЧАТОЕ                                                            " location="СВЕРЛО_СТУПЕНЧАТОЕ__УГОЛ_118__СТАЛЬ_Р6М5" ref="B8839"/>
    <hyperlink r:id="rId166" ref="F8839"/>
    <hyperlink display="цена (нажмите)" location="СВЕРЛО_СТУПЕНЧАТОЕ__УГОЛ_118__СТАЛЬ_Р6М5" ref="I8839"/>
    <hyperlink display="СВЕРЛО ПО МЕТАЛЛУ СТУПЕНЧАТОЕ                                                            " location="СВЕРЛО_СТУПЕНЧАТОЕ__УГОЛ_118__СТАЛЬ_Р6М5" ref="B8840"/>
    <hyperlink display="цена (нажмите)" location="СВЕРЛО_СТУПЕНЧАТОЕ__УГОЛ_118__СТАЛЬ_Р6М5" ref="I8840"/>
    <hyperlink display="СВЕРЛО ПО МЕТАЛЛУ СТУПЕНЧАТОЕ                                                            " location="СВЕРЛО_СТУПЕНЧАТОЕ__УГОЛ_118__СТАЛЬ_Р6М5" ref="B8841"/>
    <hyperlink display="цена (нажмите)" location="СВЕРЛО_СТУПЕНЧАТОЕ__УГОЛ_118__СТАЛЬ_Р6М5" ref="I8841"/>
    <hyperlink display="цена (нажмите)" location="СВЕРЛО_СПИРАЛЬНОЕ_С_КОНИЧЕСКИМ__ХВОСТОВИКОМ_СРЕДНЕЙ_СЕРИИ_КЛАСС_В__СТАЛЬ_Р6М5__ГОСТ_10903" ref="I8843"/>
    <hyperlink display="ПЕРЕЙТИ К ЦЕНАМ" location="СВЕРЛО_ПО_МЕТАЛЛУ_КХ_СРЕДНЕЙ_СЕРИИ_ИЗ_СТАЛИ_Р6М5К5" ref="I8844"/>
    <hyperlink display="цена (нажмите)" location="СВЕРЛО_СПИРАЛЬНОЕ_С__КОНИЧЕСКИМ__ХВОСТОВИКОМ__С_ТВЕРДОСПЛАВНОЙ_ПЛАСТИНОЙ_ИЗ_СПЛАВА_ВК8" ref="I8845"/>
    <hyperlink display="цена (нажмите)" location="СВЕРЛО_СПИРАЛЬНОЕ_С_КОНИЧЕСКИМ__ХВОСТОВИКОМ__ДЛИННОЙ_СЕРИИ_КЛАСС_В__СТАЛЬ_Р6М5__ГОСТ_12121" ref="I8846"/>
    <hyperlink display="ПЕРЕЙТИ К ЦЕНАМ" location="СВЕРЛО_ПО_МЕТАЛЛУ_КХ_УДЛИНЕННОЙ_СЕРИИ" ref="I8847"/>
    <hyperlink display="СВЕРЛО ПО МЕТАЛЛУ КОРОНЧАТОЕ С ХВОСТОВИКОМ WELDON                                  " location="ЗУБИЛО_СЛЕСАРНОЕ__СТАЛЬ_У8А" ref="B8849"/>
    <hyperlink display="НОВИНКА" location="ЗУБИЛО_СЛЕСАРНОЕ__СТАЛЬ_У8А" ref="F8849"/>
    <hyperlink display="ПЕРЕЙТИ К ЦЕНАМ" location="ЗУБИЛО_СЛЕСАРНОЕ__СТАЛЬ_У8А" ref="I8849"/>
    <hyperlink display="СВЕРЛО ПО МЕТАЛЛУ ЦЕНТРОВОЧНОЕ ТИП А                                           " location="СВЕРЛО_ЦЕНТРОВОЧНОЕ_КОМБИНИРОВАННОЕ_БЕЗ_ПРЕДОХРАНИТЕЛЬНОГО_КОНУСА__ТИП_А___СТАЛЬ_Р6М5__ГОСТ_14952_75" ref="B8851"/>
    <hyperlink r:id="rId167" ref="F8851"/>
    <hyperlink display="цена (нажмите)" location="СВЕРЛО_ЦЕНТРОВОЧНОЕ_КОМБИНИРОВАННОЕ_БЕЗ_ПРЕДОХРАНИТЕЛЬНОГО_КОНУСА__ТИП_А___СТАЛЬ_Р6М5__ГОСТ_14952_75" ref="I8851"/>
    <hyperlink display="СВЕРЛО ПО МЕТАЛЛУ ЦЕНТРОВОЧНОЕ ТИП В                                           " location="СВЕРЛО_ЦЕНТРОВОЧНОЕ_С_ПРЕДОХРАНИТЕЛЬНЫМ_КОНУСОМ__ТИП_В___СТАЛЬ_Р6М5__ГОСТ_14952Б" ref="B8852"/>
    <hyperlink r:id="rId168" ref="F8852"/>
    <hyperlink display="цена (нажмите)" location="СВЕРЛО_ЦЕНТРОВОЧНОЕ_С_ПРЕДОХРАНИТЕЛЬНЫМ_КОНУСОМ__ТИП_В___СТАЛЬ_Р6М5__ГОСТ_14952Б" ref="I8852"/>
    <hyperlink display="СВЕРЛО ПО БЕТОНУ (ВОЛЖСКИЙ ИНСТРУМЕНТ)" location="СВЕРЛО_ПО_БЕТОНУ_СПИРАЛЬНОЕ_С_ТВЕРДОСПЛАВНОЙ_ПЛАСТИНОЙ_ВК8" ref="B8854"/>
    <hyperlink r:id="rId169" ref="F8854"/>
    <hyperlink display="цена (нажмите)" location="СВЕРЛО_ПО_БЕТОНУ_СПИРАЛЬНОЕ_С_ТВЕРДОСПЛАВНОЙ_ПЛАСТИНОЙ_ВК8" ref="I8854"/>
    <hyperlink display="СВЕРЛО ПО БЕТОНУ В ИНДИВИДУАЛЬНОЙ УПАКОВКЕ (ПВХ)" location="СВЕРЛО_ПО_БЕТОНУ_СПИРАЛЬНОЕ_С_ТВЕРДОСПЛАВНОЙ_ПЛАСТИНОЙ_ВК8_В_ИНДИВИДУАЛЬНОЙ_УПАКОВКЕ__ПВХ_и_БЛИСТЕР" ref="B8855"/>
    <hyperlink r:id="rId170" ref="F8855"/>
    <hyperlink display="цена (нажмите)" location="СВЕРЛО_ПО_БЕТОНУ_СПИРАЛЬНОЕ_С_ТВЕРДОСПЛАВНОЙ_ПЛАСТИНОЙ_ВК8_В_ИНДИВИДУАЛЬНОЙ_УПАКОВКЕ__ПВХ_и_БЛИСТЕР" ref="I8855"/>
    <hyperlink display="СВЕРЛО ПО СТЕКЛУ И КЕРАМИКЕ" location="СВЕРЛО_ПО_СТЕКЛУ_И_КЕРАМИКЕ" ref="B8857"/>
    <hyperlink r:id="rId171" ref="F8857"/>
    <hyperlink display="цена (нажмите)" location="СВЕРЛО_ПО_СТЕКЛУ_И_КЕРАМИКЕ" ref="I8857"/>
    <hyperlink display="СВЕРЛО ПО СТЕКЛУ И КЕРАМИКЕ" location="СВЕРЛО_ПО_СТЕКЛУ_И_КЕРАМИКЕ" ref="B8858"/>
    <hyperlink display="НОВИНКА" location="СВЕРЛО_ПО_СТЕКЛУ_И_КЕРАМИКЕ" ref="F8858"/>
    <hyperlink display="цена (нажмите)" location="СВЕРЛО_ПО_СТЕКЛУ_И_КЕРАМИКЕ" ref="I8858"/>
    <hyperlink display="СВЕРЛО ПО СТЕКЛУ И КЕРАМИКЕ" location="СВЕРЛО_ПО_СТЕКЛУ_И_КЕРАМИКЕ" ref="B8859"/>
    <hyperlink display="НОВИНКА" location="СВЕРЛО_ПО_СТЕКЛУ_И_КЕРАМИКЕ" ref="F8859"/>
    <hyperlink display="цена (нажмите)" location="СВЕРЛО_ПО_СТЕКЛУ_И_КЕРАМИКЕ" ref="I8859"/>
    <hyperlink display="СВЕРЛО ПО СТЕКЛУ И КЕРАМИКЕ ИНДИВИД УПАКОВКА (ПВХ)" location="СВЕРЛО_ПО_СТЕКЛУ_И_КЕРАМИКЕ_В_ИНДИВИДУАЛЬНОЙ_УПАКОВКЕ__ПВХ_и_БЛИСТЕР" ref="B8860"/>
    <hyperlink r:id="rId172" ref="F8860"/>
    <hyperlink display="цена (нажмите)" location="СВЕРЛО_ПО_СТЕКЛУ_И_КЕРАМИКЕ_В_ИНДИВИДУАЛЬНОЙ_УПАКОВКЕ__ПВХ_и_БЛИСТЕР" ref="I8860"/>
    <hyperlink display="СВЕРЛО ПО ДЕРЕВУ ФОРСТНЕРА" location="СВЕРЛО_ПО_ДЕРЕВУ_ФОРСТНЕРА" ref="B8862"/>
    <hyperlink r:id="rId173" ref="F8862"/>
    <hyperlink display="цена (нажмите)" location="СВЕРЛО_ПО_ДЕРЕВУ_ФОРСТНЕРА" ref="I8862"/>
    <hyperlink display="СВЕРЛО ПО ДЕРЕВУ СПИРАЛЬНЫЕ" location="СВЕРЛО_ПО_ДЕРЕВУ_СПИРАЛЬНОЕ" ref="B8863"/>
    <hyperlink display="цена (нажмите)" location="СВЕРЛО_ПО_ДЕРЕВУ_СПИРАЛЬНОЕ" ref="I8863"/>
    <hyperlink display="СВЕРЛО ПО ДЕРЕВУ С ПОДРЕЗАТЕЛЕМ                                                       " location="СВЕРЛО_ПО_ДЕРЕВУ_С_ПОДРЕЗАТЕЛЕМ" ref="B8864"/>
    <hyperlink display="цена (нажмите)" location="СВЕРЛО_ПО_ДЕРЕВУ_С_ПОДРЕЗАТЕЛЕМ" ref="I8864"/>
    <hyperlink display="СВЕРЛО ПО ДЕРЕВУ ПЕРОВОЕ" location="СВЕРЛО_ПО_ДЕРЕВУ_ПЕРОВОЕ__L_152_ММ" ref="B8865"/>
    <hyperlink display="цена (нажмите)" location="СВЕРЛО_ПО_ДЕРЕВУ_ПЕРОВОЕ__L_152_ММ" ref="I8865"/>
    <hyperlink display="ПИЛА ПО ДЕРЕВУ ДИСКОВАЯ С ТВЕРД. ПЛАСТИН." location="ПИЛА_ДИСКОВАЯ_ПО_ДЕРЕВУ" ref="B8866"/>
    <hyperlink display="НОВИНКА" location="ПИЛА_ДИСКОВАЯ_ПО_ДЕРЕВУ" ref="F8866"/>
    <hyperlink display="ПЕРЕЙТИ К ЦЕНАМ" location="ПИЛА_ДИСКОВАЯ_ПО_ДЕРЕВУ" ref="I8866"/>
    <hyperlink display="СВЕРЛО ПО ДЕРЕВУ С ПОДРЕЗАТЕЛЕМ В ИНДИВИД УПАК (ПВХ)        " location="СВЕРЛО_ПО_ДЕРЕВУ_С_ПОДРЕЗАТЕЛЕМ_В_ИНДИВИДУАЛЬНОЙ_УПАКОВКЕ__ПВХ_и_БЛИСТЕР" ref="B8867"/>
    <hyperlink display="цена (нажмите)" location="СВЕРЛО_ПО_ДЕРЕВУ_С_ПОДРЕЗАТЕЛЕМ_В_ИНДИВИДУАЛЬНОЙ_УПАКОВКЕ__ПВХ_и_БЛИСТЕР" ref="I8867"/>
    <hyperlink display="СВЕРЛО ПО ДЕРЕВУ ПЕРОВОЕ В ИНДИВИДУАЛЬНОЙ УПАК (ПВХ)" location="СВЕРЛО_ПО_ДЕРЕВУ_ПЕРОВОЕ__L_152_ММ__В_ИНДИВИДУАЛЬНОЙ_УПАКОВКЕ__ПВХ_и_БЛИСТЕР" ref="B8868"/>
    <hyperlink display="цена (нажмите)" location="СВЕРЛО_ПО_ДЕРЕВУ_ПЕРОВОЕ__L_152_ММ__В_ИНДИВИДУАЛЬНОЙ_УПАКОВКЕ__ПВХ_и_БЛИСТЕР" ref="I8868"/>
    <hyperlink display="СВЕРЛО ПО ДЕРЕВУ СПИРАЛЬНОЕ В ИНДИВИД УПАК (БЛИСТЕР)" location="СВЕРЛО_ПО_ДЕРЕВУ_СПИРАЛЬНОЕ_В_БЛИСТЕРНОЙ_УПАКОВКЕ" ref="B8869"/>
    <hyperlink display="цена (нажмите)" location="СВЕРЛО_ПО_ДЕРЕВУ_СПИРАЛЬНОЕ_В_БЛИСТЕРНОЙ_УПАКОВКЕ" ref="I8869"/>
    <hyperlink display="СКРЕБОК ДЛЯ ЛЬДА" location="СКРЕБОК_ДЛЯ_ЛЬДА" ref="B8871"/>
    <hyperlink display="НОВИНКА" location="СКРЕБОК_ДЛЯ_ЛЬДА" ref="F8871"/>
    <hyperlink display="ПЕРЕЙТИ К ЦЕНАМ" location="СКРЕБОК_ДЛЯ_ЛЬДА" ref="I8871"/>
    <hyperlink display="СКРЕПЕР &quot;ЛАВИНА&quot;" location="СКРЕПЕР_ЛАВИНА" ref="B8872"/>
    <hyperlink display="НОВИНКА" location="СКРЕПЕР_ЛАВИНА" ref="F8872"/>
    <hyperlink display="ПЕРЕЙТИ К ЦЕНАМ" location="СКРЕПЕР_ЛАВИНА" ref="I8872"/>
    <hyperlink display="цена (нажмите)" location="СТАМЕСКА_ПЛОСКАЯ" ref="I8874"/>
    <hyperlink display="цена (нажмите)" location="СТАМЕСКА_ДОЛОТО" ref="I8875"/>
    <hyperlink display="СТАМЕСКА ПЛОСКАЯ                                                                                          " location="СОВОК_ПЕКИРОВОЧНО" ref="B8877"/>
    <hyperlink display="НОВИНКА" location="СОВОК_ПЕКИРОВОЧНО" ref="F8877"/>
    <hyperlink display="ПЕРЕЙТИ К ЦЕНАМ" location="СОВОК_ПЕКИРОВОЧНО" ref="I8877"/>
    <hyperlink display="СТАМЕСКА ДОЛОТО                                                                                            " location="СОВОК_ПОСАДОЧНЫЙ" ref="B8878"/>
    <hyperlink display="НОВИНКА" location="СОВОК_ПОСАДОЧНЫЙ" ref="F8878"/>
    <hyperlink display="ПЕРЕЙТИ К ЦЕНАМ" location="СОВОК_ПОСАДОЧНЫЙ" ref="I8878"/>
    <hyperlink display="цена (нажмите)" location="СТЕНДЫ_ДЛЯ_СВЕРЛ__БУРОВ__ПЛАШЕК__МЕТЧИКОВ__А_ТАКЖЕ_РУЧНОГО_ИНСТРУМЕНТА__ПЛОСКОГУБЦЕВ__ОТВЕРТОК__НОЖНИЦ__КУСАЧЕК__КЛЮЧЕЙ_И_Т.П." ref="I8880"/>
    <hyperlink display="СТЕПЛЕР  МЕХАНИЧЕСКИЙ (KROTEC)" location="СТЕПЛЕРЫ_МЕХАНИЧЕСКИЕ__СКОБОУДАЛИТЕЛИ_И_СКОБЫ_KROTEK" ref="B8882"/>
    <hyperlink r:id="rId174" ref="F8882"/>
    <hyperlink display="цена (нажмите)" location="СТЕПЛЕРЫ_МЕХАНИЧЕСКИЕ__СКОБОУДАЛИТЕЛИ_И_СКОБЫ_KROTEK" ref="I8882"/>
    <hyperlink display="СКОБОУДАЛИТЕЛЬ УНИВЕРСАЛЬНЫЙ (KROTEC)" location="СТЕПЛЕРЫ_МЕХАНИЧЕСКИЕ__СКОБОУДАЛИТЕЛИ_И_СКОБЫ_KROTEK" ref="B8883"/>
    <hyperlink r:id="rId175" ref="F8883"/>
    <hyperlink display="цена (нажмите)" location="СТЕПЛЕРЫ_МЕХАНИЧЕСКИЕ__СКОБОУДАЛИТЕЛИ_И_СКОБЫ_KROTEK" ref="I8883"/>
    <hyperlink display="СКОБЫ ДЛЯ СТЕПЛЕРОВ" location="СТЕПЛЕРЫ_МЕХАНИЧЕСКИЕ__СКОБОУДАЛИТЕЛИ_И_СКОБЫ_KROTEK" ref="B8884"/>
    <hyperlink r:id="rId176" ref="F8884"/>
    <hyperlink display="цена (нажмите)" location="СТЕПЛЕРЫ_МЕХАНИЧЕСКИЕ__СКОБОУДАЛИТЕЛИ_И_СКОБЫ_KROTEK" ref="I8884"/>
    <hyperlink display="ТЯПКА" location="ТЯПКА" ref="B8886"/>
    <hyperlink display="НОВИНКА" location="ТЯПКА" ref="F8886"/>
    <hyperlink display="ПЕРЕЙТИ К ЦЕНАМ" location="ТЯПКА" ref="I8886"/>
    <hyperlink display="цена (нажмите)" location="ФРЕЗА_КОНЦЕВАЯ_С_ЦИЛИНДРИЧЕСКИМ_ХВОСТОВИКОМ_СТАЛЬ_Р6М5__ГОСТ_17025_71" ref="I8888"/>
    <hyperlink display="цена (нажмите)" location="ФРЕЗА_КОНЦЕВАЯ_С_ЦИЛИНДРИЧЕСКИМ_ХВОСТОВИКОМ_УДЛИНЕННАЯ_СТАЛЬ_Р6М5" ref="I8889"/>
    <hyperlink display="цена (нажмите)" location="ФРЕЗА_КОНЦЕВАЯ_С_ЦИЛИНДРИЧЕСКИМ_ХВОСТОВИКОМ_ДВУХСТОРОННЯЯ_СТАЛЬ_Р6М5" ref="I8890"/>
    <hyperlink display="цена (нажмите)" location="ФРЕЗА_КОНЦЕВАЯ_С_ЦИЛИНДРИЧЕСКИМ_ХВОСТОВИКОМ_ЦЕЛЬНАЯ_ТВЕРДОСПЛАВ.__СПЛАВ_ВК8__ГОСТ_18372_73" ref="I8891"/>
    <hyperlink display="цена (нажмите)" location="ФРЕЗА_КОНЦЕВАЯ_С_ЦИЛИНДРИЧЕСКИМ_ХВОСТОВИКОМ_ОСНАЩЕННАЯ__ПРЯМЫМИ__ПЛАСТИНАМИ_ИЗ_ТВЕРДОГО_СПЛАВА__ВК8__Т5К10__Т15К6" ref="I8892"/>
    <hyperlink display="цена (нажмите)" location="ФРЕЗА_КОНЦЕВАЯ_С_КОНИЧЕСКИМ__ХВОСТОВИКОМ__СТАЛЬ_Р6М5__ГОСТ_17026_71" ref="I8893"/>
    <hyperlink display="цена (нажмите)" location="ФРЕЗА_КОНЦЕВАЯ_С_КОНИЧЕСКИМ__ХВОСТОВИКОМ_ДЛИННАЯ__СТАЛЬ_Р6М5" ref="I8894"/>
    <hyperlink display="цена (нажмите)" location="ФРЕЗА_КОНЦЕВАЯ_С_КОНИЧИЧЕСКИМ_ХВОСТОВИКОМ_ОСНАЩЕННАЯ_ПРЯМЫМИ_ПЛАСТИНАМИ_ИЗ_ТВЕРДОГО_СПЛАВА_ВК8__Т5К10___Т15К6" ref="I8895"/>
    <hyperlink display="цена (нажмите)" location="ФРЕЗА_КОНЦЕВАЯ_С_КОНИЧЕСКИМ_ХВОСТОВИКОМ_ОСНАЩЕННАЯ_ВИНТОВ._ПЛАСТ._ИЗ_ТВЕРДОГО_СПЛАВА_ВК8__Т5К10__Т15К6__ГОСТ_20537_75" ref="I8896"/>
    <hyperlink display="цена (нажмите)" location="ФРЕЗА_ШПОНОЧНАЯ_С_ЦИЛИНДРИЧЕСКИМ_ХВОСТОВИКОМ_СТАЛЬ_Р6М5__ГОСТ_9140_78" ref="I8898"/>
    <hyperlink display="цена (нажмите)" location="ФРЕЗА_ШПОНОЧНАЯ_С_ЦИЛИНДРИЧЕСКИМ__ХВОСТОВИКОМ_ЦЕЛЬНАЯ_ТВЕРДОСПЛАВНАЯ___СТАЛЬ_ВК8__ГОСТ_16463_80" ref="I8899"/>
    <hyperlink display="цена (нажмите)" location="ФРЕЗА_ШПОНОЧНАЯ_С_ЦИЛИНДРИЧЕСКИМ_ХВОСТОВИКОМ_ОСНАЩЕННАЯ_ПЛАСТИНАМИ_ИЗ_ТВЕРДОГО_СПЛАВА_ВК8__ТК10__Т15К6_ТИП_1__ИСПОЛНЕНИЕ_1_ГОСТ_6396_78" ref="I8900"/>
    <hyperlink display="цена (нажмите)" location="ФРЕЗА_ШПОНОЧНАЯ_С_КОНИЧЕСКИМ_ХВОСТОВИКОМ__СТАЛЬ_Р6М5__ГОСТ_9140_78" ref="I8901"/>
    <hyperlink display="цена (нажмите)" location="ФРЕЗА_ШПОНОЧНАЯ_С_КОНИЧЕСКИМ_ХВОСТОВИКОМ__ОСНАЩЕННАЯ_ПЛАСТИНАМИ_ИЗ_ТВЕРДОГО_СПЛАВА__ВК8__Т5К10__Т15К6__ТИП_2__ГОСТ_6396_78" ref="I8902"/>
    <hyperlink display="цена (нажмите)" location="ФРЕЗА_ДИСКОВАЯ_ПРОРЕЗНАЯ_И_ОТРЕЗНАЯ__ТИП_1_2__СТАЛЬ_Р6М5__ГОСТ_2679_93" ref="I8904"/>
    <hyperlink display="цена (нажмите)" location="ЦЕНТР_УПОРНЫЙ__БИЕНИЕ_0_010_мм__КОНУС_60_ГРАДУСОВ__ГОСТ13214_79" ref="I8906"/>
    <hyperlink display="цена (нажмите)" location="ЦЕНТР_УПОРНЫЙ_ТВЕРДОСПЛАВНЫЙ__ВК8__БИЕНИЕ_0_010_ММ.__КОНУС_60_ГРАДУСОВ__ГОСТ_13214_79" ref="I8907"/>
    <hyperlink display="цена (нажмите)" location="ЦЕНТР_СТАНОЧНЫЙ_ВРАЩАЮЩИЙСЯ_НОРМАЛЬНОЙ_ТОЧНОСТИ__ГОСТ_8742_75" ref="I8908"/>
    <hyperlink display="цена (нажмите)" location="ЦЕНТР_СТАНОЧНЫЙ_ВРАЩАЮЩИЙСЯ_УСИЛЕННЫЙ__НОРМАЛЬНОЙ_ТОЧНОСТИ__ГОСТ_8742_75" ref="I8909"/>
    <hyperlink display="ЧАШКА АЛМАЗНАЯ ЗАЧИСТНАЯ ОДНОРЯДНАЯ" location="ЧАШКА_АЛМАЗНАЯ_ЗАЧИСТНАЯ_ОДНОРЯДНАЯ__KROTEC" ref="B8911"/>
    <hyperlink r:id="rId177" ref="F8911"/>
    <hyperlink display="цена (нажмите)" location="ЧАШКА_АЛМАЗНАЯ_ЗАЧИСТНАЯ_ОДНОРЯДНАЯ__KROTEC" ref="I8911"/>
    <hyperlink display="ЧАШКА АЛМАЗНАЯ ЗАЧИСТНАЯ ДВУХРЯДНАЯ" location="ЧАШКА_АЛМАЗНАЯ_ЗАЧИСТНАЯ_ДВУХРЯДНАЯ__KROTEC" ref="B8912"/>
    <hyperlink display="цена (нажмите)" location="ЧАШКА_АЛМАЗНАЯ_ЗАЧИСТНАЯ_ДВУХРЯДНАЯ__KROTEC" ref="I8912"/>
    <hyperlink display="ЧАШКА АЛМАЗНАЯ ЗАЧИСТНАЯ ТУРБО" location="ЧАШКА_АЛМАЗНАЯ_ЗАЧИСТНАЯ_ТУРБО__KROTEC" ref="B8913"/>
    <hyperlink display="цена (нажмите)" location="ЧАШКА_АЛМАЗНАЯ_ЗАЧИСТНАЯ_ТУРБО__KROTEC" ref="I8913"/>
    <hyperlink display="ЧЕРЕНКИ ДЛЯ ЛОПАТ" location="ЧЕРЕНКИ_ДЛЯ_ЛОПАТ" ref="B8915"/>
    <hyperlink display="НОВИНКА" location="ЧЕРЕНКИ_ДЛЯ_ЛОПАТ" ref="F8915"/>
    <hyperlink display="ПЕРЕЙТИ К ЦЕНАМ" location="ЧЕРЕНКИ_ДЛЯ_ЛОПАТ" ref="I8915"/>
    <hyperlink display="цена (нажмите)" location="ШТАНГЕНЦИРКУЛЬ__ГОСТ_166_89" ref="I8917"/>
    <hyperlink display="цена (нажмите)" location="ШПАТЕЛЬ__СТАЛЬ_65Г__ГОСТ_10778_83" ref="I8919"/>
    <hyperlink display="цена (нажмите)" location="ШПАТЕЛЬ_С_ПЛАСТИКОВОЙ_РУЧКОЙ__СТАЛЬ_65Г__ГОСТ_10778_83" ref="I8920"/>
    <hyperlink display="цена (нажмите)" location="ШПАТЕЛЬ_ФАСАДНЫЙ_С_ИЗОГНУТОЙ_РУЧКОЙ_И_АНТИКОРРОЗИЙНЫМ_ПОКРЫТИЕМ__СТАЛЬ_65Г__ГОСТ_10778_83" ref="I8921"/>
    <hyperlink display="цена (нажмите)" location="ШПАТЕЛЬ_ПЛИТОЧНИКА__СТАЛЬ_65Г__ГОСТ_10778_83" ref="I8922"/>
    <hyperlink display="КОРДЩЕТКА ЧАЩЕЧНАЯ" location="ЩЕТКА_ЧАШЕЧНАЯ_ДЛЯ_ДРЕЛИ_И_УШМ_SCHWERT" ref="B8924"/>
    <hyperlink r:id="rId178" ref="F8924"/>
    <hyperlink display="цена (нажмите)" location="ЩЕТКА_ЧАШЕЧНАЯ_ДЛЯ_ДРЕЛИ_И_УШМ_SCHWERT" ref="I8924"/>
    <hyperlink display="КОРДЩЕТКА РАДИАЛЬНАЯ ПЛОСКАЯ" location="ЩЕТКА_РАДИАЛЬНАЯ_ДЛЯ_ДРЕЛИ_И_УШМ_SCHWERT" ref="B8925"/>
    <hyperlink display="цена (нажмите)" location="ЩЕТКА_РАДИАЛЬНАЯ_ДЛЯ_ДРЕЛИ_И_УШМ_SCHWERT" ref="I8925"/>
    <hyperlink display="КОРДЩЕТКА КОНИЧЕСКАЯ" location="ЩЕТКА_КОНИЧЕСКАЯ_ДЛЯ_УШМ_SCHWERT" ref="B8926"/>
    <hyperlink display="цена (нажмите)" location="ЩЕТКА_КОНИЧЕСКАЯ_ДЛЯ_УШМ_SCHWERT" ref="I8926"/>
    <hyperlink r:id="rId179" ref="N8932"/>
    <hyperlink r:id="rId180" ref="N8948"/>
    <hyperlink r:id="rId181" ref="N8949"/>
    <hyperlink r:id="rId182" ref="N8950"/>
    <hyperlink r:id="rId183" ref="N8951"/>
    <hyperlink r:id="rId184" ref="N8955"/>
    <hyperlink r:id="rId185" ref="N8957"/>
    <hyperlink r:id="rId186" ref="N8967"/>
    <hyperlink r:id="rId187" ref="N8975"/>
    <hyperlink r:id="rId188" ref="N8976"/>
    <hyperlink r:id="rId189" ref="N8987"/>
    <hyperlink r:id="rId190" ref="N8996"/>
    <hyperlink r:id="rId191" ref="N8997"/>
    <hyperlink r:id="rId192" ref="N9038"/>
    <hyperlink r:id="rId193" ref="N9056"/>
    <hyperlink r:id="rId194" ref="N9057"/>
    <hyperlink r:id="rId195" ref="N9061"/>
    <hyperlink r:id="rId196" ref="N9070"/>
    <hyperlink r:id="rId197" ref="N9090"/>
    <hyperlink r:id="rId198" ref="N9092"/>
    <hyperlink r:id="rId199" ref="N9094"/>
    <hyperlink r:id="rId200" ref="N9096"/>
    <hyperlink r:id="rId201" ref="N9097"/>
    <hyperlink r:id="rId202" ref="N9118"/>
    <hyperlink r:id="rId203" ref="N9131"/>
    <hyperlink r:id="rId204" ref="N9132"/>
    <hyperlink r:id="rId205" ref="N9136"/>
    <hyperlink r:id="rId206" ref="N9138"/>
    <hyperlink r:id="rId207" ref="N9142"/>
    <hyperlink r:id="rId208" ref="N9166"/>
    <hyperlink r:id="rId209" ref="N9169"/>
    <hyperlink r:id="rId210" ref="N9175"/>
    <hyperlink r:id="rId211" ref="N9207"/>
    <hyperlink r:id="rId212" ref="N9212"/>
    <hyperlink r:id="rId213" ref="N9218"/>
    <hyperlink r:id="rId214" ref="N9228"/>
    <hyperlink r:id="rId215" ref="N9229"/>
    <hyperlink r:id="rId216" ref="N9230"/>
    <hyperlink r:id="rId217" ref="N9231"/>
    <hyperlink r:id="rId218" ref="N9232"/>
    <hyperlink r:id="rId219" ref="N9233"/>
    <hyperlink r:id="rId220" ref="N9234"/>
    <hyperlink r:id="rId221" ref="N9235"/>
    <hyperlink r:id="rId222" ref="N9236"/>
    <hyperlink r:id="rId223" ref="N9237"/>
    <hyperlink r:id="rId224" ref="N9245"/>
    <hyperlink r:id="rId225" ref="N9246"/>
    <hyperlink r:id="rId226" ref="N9247"/>
    <hyperlink r:id="rId227" ref="N9248"/>
    <hyperlink r:id="rId228" ref="N9250"/>
    <hyperlink r:id="rId229" ref="N9254"/>
    <hyperlink r:id="rId230" ref="N9257"/>
    <hyperlink r:id="rId231" ref="N9258"/>
    <hyperlink r:id="rId232" ref="N9259"/>
    <hyperlink r:id="rId233" ref="N9260"/>
    <hyperlink r:id="rId234" ref="N9261"/>
    <hyperlink r:id="rId235" ref="N9269"/>
    <hyperlink r:id="rId236" ref="N9270"/>
    <hyperlink r:id="rId237" ref="N9272"/>
    <hyperlink r:id="rId238" ref="N9274"/>
    <hyperlink r:id="rId239" ref="N9276"/>
    <hyperlink r:id="rId240" ref="N9281"/>
    <hyperlink r:id="rId241" ref="N9283"/>
    <hyperlink r:id="rId242" ref="N9303"/>
    <hyperlink r:id="rId243" ref="N9328"/>
    <hyperlink r:id="rId244" ref="N9339"/>
    <hyperlink r:id="rId245" ref="N9340"/>
    <hyperlink r:id="rId246" ref="N9341"/>
  </hyperlinks>
  <printOptions/>
  <pageMargins bottom="0.0" footer="0.0" header="0.0" left="0.0" right="0.0" top="0.0"/>
  <pageSetup paperSize="9" orientation="portrait"/>
  <colBreaks count="1" manualBreakCount="1">
    <brk id="16" man="1"/>
  </colBreaks>
  <drawing r:id="rId24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60.57"/>
    <col customWidth="1" min="3" max="3" width="64.43"/>
    <col customWidth="1" min="4" max="26" width="8.71"/>
  </cols>
  <sheetData>
    <row r="1">
      <c r="A1" s="3" t="s">
        <v>6</v>
      </c>
      <c r="B1" s="4" t="s">
        <v>7</v>
      </c>
      <c r="C1" s="5" t="s">
        <v>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79.5" customHeight="1">
      <c r="A2" s="6" t="s">
        <v>11</v>
      </c>
      <c r="B2" s="9" t="s">
        <v>14</v>
      </c>
      <c r="C2" s="5" t="s">
        <v>15</v>
      </c>
    </row>
    <row r="3" ht="79.5" customHeight="1">
      <c r="A3" s="6" t="s">
        <v>16</v>
      </c>
      <c r="B3" s="5"/>
      <c r="C3" s="5" t="s">
        <v>19</v>
      </c>
    </row>
    <row r="4" ht="66.75" customHeight="1">
      <c r="A4" s="6" t="s">
        <v>20</v>
      </c>
      <c r="B4" s="10" t="s">
        <v>21</v>
      </c>
      <c r="C4" s="5" t="s">
        <v>22</v>
      </c>
    </row>
    <row r="5" ht="66.75" customHeight="1">
      <c r="A5" s="6" t="s">
        <v>23</v>
      </c>
      <c r="C5" s="5" t="s">
        <v>24</v>
      </c>
    </row>
    <row r="6" ht="66.75" customHeight="1">
      <c r="A6" s="6" t="s">
        <v>25</v>
      </c>
      <c r="B6" s="8"/>
      <c r="C6" s="5" t="s">
        <v>28</v>
      </c>
    </row>
    <row r="7" ht="66.75" customHeight="1">
      <c r="A7" s="6" t="s">
        <v>29</v>
      </c>
      <c r="C7" s="5" t="s">
        <v>30</v>
      </c>
    </row>
    <row r="8" ht="66.75" customHeight="1">
      <c r="A8" s="6" t="s">
        <v>31</v>
      </c>
      <c r="C8" s="5" t="s">
        <v>32</v>
      </c>
    </row>
    <row r="9" ht="66.75" customHeight="1">
      <c r="A9" s="6" t="s">
        <v>33</v>
      </c>
      <c r="C9" s="5" t="s">
        <v>34</v>
      </c>
    </row>
    <row r="10" ht="66.75" customHeight="1">
      <c r="A10" s="6" t="s">
        <v>35</v>
      </c>
      <c r="C10" s="5" t="s">
        <v>36</v>
      </c>
    </row>
    <row r="11" ht="66.75" customHeight="1">
      <c r="A11" s="6" t="s">
        <v>37</v>
      </c>
      <c r="C11" s="5" t="s">
        <v>38</v>
      </c>
    </row>
    <row r="12" ht="66.75" customHeight="1">
      <c r="A12" s="6" t="s">
        <v>41</v>
      </c>
      <c r="B12" s="8"/>
      <c r="C12" s="5" t="s">
        <v>38</v>
      </c>
    </row>
    <row r="13" ht="66.75" customHeight="1">
      <c r="A13" s="6" t="s">
        <v>42</v>
      </c>
      <c r="B13" s="8"/>
      <c r="C13" s="5" t="s">
        <v>38</v>
      </c>
    </row>
    <row r="14" ht="66.0" customHeight="1">
      <c r="A14" s="6" t="s">
        <v>43</v>
      </c>
      <c r="B14" s="8"/>
      <c r="C14" s="5" t="s">
        <v>44</v>
      </c>
    </row>
    <row r="15" ht="66.75" customHeight="1">
      <c r="A15" s="6" t="s">
        <v>45</v>
      </c>
      <c r="C15" s="5" t="s">
        <v>46</v>
      </c>
    </row>
    <row r="16" ht="66.75" customHeight="1">
      <c r="A16" s="6" t="s">
        <v>47</v>
      </c>
      <c r="B16" s="8"/>
      <c r="C16" s="5" t="s">
        <v>49</v>
      </c>
    </row>
    <row r="17" ht="66.75" customHeight="1">
      <c r="A17" s="6" t="s">
        <v>51</v>
      </c>
      <c r="C17" s="5" t="s">
        <v>52</v>
      </c>
    </row>
    <row r="18" ht="66.75" customHeight="1">
      <c r="A18" s="6" t="s">
        <v>53</v>
      </c>
      <c r="C18" s="5" t="s">
        <v>54</v>
      </c>
    </row>
    <row r="19" ht="66.75" customHeight="1">
      <c r="A19" s="6" t="s">
        <v>55</v>
      </c>
      <c r="C19" s="5" t="s">
        <v>56</v>
      </c>
    </row>
    <row r="20" ht="66.75" customHeight="1">
      <c r="A20" s="6" t="s">
        <v>57</v>
      </c>
      <c r="C20" s="5" t="s">
        <v>58</v>
      </c>
    </row>
    <row r="21" ht="66.75" customHeight="1">
      <c r="A21" s="6" t="s">
        <v>61</v>
      </c>
      <c r="C21" s="5" t="s">
        <v>62</v>
      </c>
    </row>
    <row r="22" ht="66.75" customHeight="1">
      <c r="A22" s="6" t="s">
        <v>63</v>
      </c>
      <c r="C22" s="5" t="s">
        <v>64</v>
      </c>
    </row>
    <row r="23" ht="66.75" customHeight="1">
      <c r="A23" s="6" t="s">
        <v>65</v>
      </c>
      <c r="C23" s="5" t="s">
        <v>66</v>
      </c>
    </row>
    <row r="24" ht="66.75" customHeight="1">
      <c r="A24" s="6" t="s">
        <v>67</v>
      </c>
      <c r="C24" s="5" t="s">
        <v>68</v>
      </c>
    </row>
    <row r="25" ht="66.75" customHeight="1">
      <c r="A25" s="6" t="s">
        <v>69</v>
      </c>
      <c r="C25" s="5" t="s">
        <v>70</v>
      </c>
    </row>
    <row r="26" ht="66.75" customHeight="1">
      <c r="A26" s="6" t="s">
        <v>73</v>
      </c>
      <c r="B26" s="8"/>
      <c r="C26" s="5" t="s">
        <v>74</v>
      </c>
    </row>
    <row r="27" ht="66.75" customHeight="1">
      <c r="A27" s="6" t="s">
        <v>75</v>
      </c>
      <c r="C27" s="5" t="s">
        <v>76</v>
      </c>
    </row>
    <row r="28" ht="66.75" customHeight="1">
      <c r="A28" s="6" t="s">
        <v>77</v>
      </c>
      <c r="C28" s="5" t="s">
        <v>78</v>
      </c>
    </row>
    <row r="29" ht="66.75" customHeight="1">
      <c r="A29" s="6" t="s">
        <v>79</v>
      </c>
      <c r="C29" s="5" t="s">
        <v>80</v>
      </c>
    </row>
    <row r="30" ht="66.75" customHeight="1">
      <c r="A30" s="6" t="s">
        <v>81</v>
      </c>
      <c r="C30" s="5" t="s">
        <v>82</v>
      </c>
    </row>
    <row r="31" ht="66.75" customHeight="1">
      <c r="A31" s="6" t="s">
        <v>85</v>
      </c>
      <c r="C31" s="5" t="s">
        <v>86</v>
      </c>
    </row>
    <row r="32" ht="66.75" customHeight="1">
      <c r="A32" s="6" t="s">
        <v>87</v>
      </c>
      <c r="C32" s="5" t="s">
        <v>88</v>
      </c>
    </row>
    <row r="33" ht="66.75" customHeight="1">
      <c r="A33" s="6" t="s">
        <v>89</v>
      </c>
      <c r="B33" s="11" t="s">
        <v>90</v>
      </c>
      <c r="C33" s="5" t="s">
        <v>91</v>
      </c>
    </row>
    <row r="34" ht="66.75" customHeight="1">
      <c r="A34" s="6" t="s">
        <v>93</v>
      </c>
      <c r="C34" s="5" t="s">
        <v>95</v>
      </c>
    </row>
    <row r="35" ht="66.75" customHeight="1">
      <c r="A35" s="6" t="s">
        <v>96</v>
      </c>
      <c r="C35" s="5" t="s">
        <v>97</v>
      </c>
    </row>
    <row r="36" ht="66.75" customHeight="1">
      <c r="A36" s="6" t="s">
        <v>98</v>
      </c>
      <c r="C36" s="5" t="s">
        <v>99</v>
      </c>
    </row>
    <row r="37" ht="66.75" customHeight="1">
      <c r="A37" s="6" t="s">
        <v>100</v>
      </c>
      <c r="B37" s="12" t="s">
        <v>101</v>
      </c>
      <c r="C37" s="5" t="s">
        <v>102</v>
      </c>
    </row>
    <row r="38" ht="66.75" customHeight="1">
      <c r="A38" s="6" t="s">
        <v>103</v>
      </c>
      <c r="B38" s="13" t="s">
        <v>104</v>
      </c>
      <c r="C38" s="5" t="s">
        <v>105</v>
      </c>
    </row>
    <row r="39" ht="66.75" customHeight="1">
      <c r="A39" s="6" t="s">
        <v>106</v>
      </c>
      <c r="C39" s="5" t="s">
        <v>107</v>
      </c>
    </row>
    <row r="40" ht="66.75" customHeight="1">
      <c r="A40" s="6" t="s">
        <v>108</v>
      </c>
      <c r="B40" s="8"/>
      <c r="C40" s="5" t="s">
        <v>111</v>
      </c>
    </row>
    <row r="41" ht="66.75" customHeight="1">
      <c r="A41" s="6" t="s">
        <v>112</v>
      </c>
      <c r="C41" s="5" t="s">
        <v>113</v>
      </c>
    </row>
    <row r="42" ht="66.75" customHeight="1">
      <c r="A42" s="6" t="s">
        <v>114</v>
      </c>
      <c r="C42" s="5" t="s">
        <v>115</v>
      </c>
    </row>
    <row r="43" ht="66.75" customHeight="1">
      <c r="A43" s="6" t="s">
        <v>116</v>
      </c>
      <c r="C43" s="5" t="s">
        <v>117</v>
      </c>
    </row>
    <row r="44" ht="66.75" customHeight="1">
      <c r="A44" s="6" t="s">
        <v>118</v>
      </c>
      <c r="C44" s="5" t="s">
        <v>119</v>
      </c>
    </row>
    <row r="45" ht="66.75" customHeight="1">
      <c r="A45" s="6" t="s">
        <v>120</v>
      </c>
      <c r="B45" s="8"/>
      <c r="C45" s="5" t="s">
        <v>121</v>
      </c>
    </row>
    <row r="46" ht="66.75" customHeight="1">
      <c r="A46" s="6" t="s">
        <v>124</v>
      </c>
      <c r="C46" s="5" t="s">
        <v>125</v>
      </c>
    </row>
    <row r="47" ht="66.75" customHeight="1">
      <c r="A47" s="6" t="s">
        <v>126</v>
      </c>
      <c r="C47" s="5" t="s">
        <v>127</v>
      </c>
    </row>
    <row r="48" ht="66.75" customHeight="1">
      <c r="A48" s="6" t="s">
        <v>128</v>
      </c>
      <c r="C48" s="5" t="s">
        <v>129</v>
      </c>
    </row>
    <row r="49" ht="66.75" customHeight="1">
      <c r="A49" s="6" t="s">
        <v>130</v>
      </c>
      <c r="C49" s="5" t="s">
        <v>131</v>
      </c>
    </row>
    <row r="50" ht="66.75" customHeight="1">
      <c r="A50" s="6" t="s">
        <v>132</v>
      </c>
      <c r="B50" s="8"/>
      <c r="C50" s="5" t="s">
        <v>133</v>
      </c>
    </row>
    <row r="51" ht="66.75" customHeight="1">
      <c r="A51" s="6" t="s">
        <v>134</v>
      </c>
      <c r="C51" s="5" t="s">
        <v>137</v>
      </c>
    </row>
    <row r="52" ht="66.75" customHeight="1">
      <c r="A52" s="6" t="s">
        <v>138</v>
      </c>
      <c r="C52" s="5" t="s">
        <v>139</v>
      </c>
    </row>
    <row r="53" ht="66.75" customHeight="1">
      <c r="A53" s="6" t="s">
        <v>140</v>
      </c>
      <c r="C53" s="5" t="s">
        <v>141</v>
      </c>
    </row>
    <row r="54" ht="66.75" customHeight="1">
      <c r="A54" s="6" t="s">
        <v>142</v>
      </c>
      <c r="B54" s="8"/>
      <c r="C54" s="5" t="s">
        <v>143</v>
      </c>
    </row>
    <row r="55" ht="66.75" customHeight="1">
      <c r="A55" s="6" t="s">
        <v>144</v>
      </c>
      <c r="C55" s="5" t="s">
        <v>145</v>
      </c>
    </row>
    <row r="56" ht="66.75" customHeight="1">
      <c r="A56" s="6" t="s">
        <v>147</v>
      </c>
      <c r="B56" s="8"/>
      <c r="C56" s="5" t="s">
        <v>149</v>
      </c>
    </row>
    <row r="57" ht="66.75" customHeight="1">
      <c r="A57" s="6" t="s">
        <v>150</v>
      </c>
      <c r="B57" s="8"/>
      <c r="C57" s="5" t="s">
        <v>151</v>
      </c>
    </row>
    <row r="58" ht="66.75" customHeight="1">
      <c r="A58" s="6" t="s">
        <v>152</v>
      </c>
      <c r="C58" s="5" t="s">
        <v>153</v>
      </c>
    </row>
    <row r="59" ht="66.75" customHeight="1">
      <c r="A59" s="6" t="s">
        <v>154</v>
      </c>
      <c r="B59" s="8"/>
      <c r="C59" s="5" t="s">
        <v>155</v>
      </c>
    </row>
    <row r="60" ht="66.75" customHeight="1">
      <c r="A60" s="6" t="s">
        <v>156</v>
      </c>
      <c r="C60" s="5" t="s">
        <v>157</v>
      </c>
    </row>
    <row r="61" ht="66.75" customHeight="1">
      <c r="A61" s="6" t="s">
        <v>159</v>
      </c>
      <c r="C61" s="5" t="s">
        <v>161</v>
      </c>
    </row>
    <row r="62" ht="66.75" customHeight="1">
      <c r="A62" s="6" t="s">
        <v>162</v>
      </c>
      <c r="B62" s="8"/>
      <c r="C62" s="5" t="s">
        <v>163</v>
      </c>
    </row>
    <row r="63" ht="66.75" customHeight="1">
      <c r="A63" s="6"/>
      <c r="C63" s="5"/>
    </row>
    <row r="64" ht="66.75" customHeight="1">
      <c r="A64" s="6"/>
      <c r="C64" s="5"/>
    </row>
    <row r="65" ht="15.75" customHeight="1">
      <c r="A65" s="6"/>
      <c r="C65" s="5"/>
    </row>
    <row r="66" ht="15.75" customHeight="1">
      <c r="A66" s="6"/>
      <c r="C66" s="5"/>
    </row>
    <row r="67" ht="15.75" customHeight="1">
      <c r="A67" s="6"/>
      <c r="C67" s="5"/>
    </row>
    <row r="68" ht="15.75" customHeight="1">
      <c r="A68" s="6"/>
      <c r="C68" s="5"/>
    </row>
    <row r="69" ht="15.75" customHeight="1">
      <c r="A69" s="6"/>
      <c r="C69" s="5"/>
    </row>
    <row r="70" ht="15.75" customHeight="1">
      <c r="A70" s="6"/>
      <c r="C70" s="5"/>
    </row>
    <row r="71" ht="15.75" customHeight="1">
      <c r="A71" s="6"/>
      <c r="C71" s="5"/>
    </row>
    <row r="72" ht="15.75" customHeight="1">
      <c r="A72" s="6"/>
      <c r="C72" s="5"/>
    </row>
    <row r="73" ht="15.75" customHeight="1">
      <c r="A73" s="6"/>
      <c r="C73" s="5"/>
    </row>
    <row r="74" ht="15.75" customHeight="1">
      <c r="A74" s="6"/>
      <c r="C74" s="5"/>
    </row>
    <row r="75" ht="15.75" customHeight="1">
      <c r="A75" s="6"/>
      <c r="C75" s="5"/>
    </row>
    <row r="76" ht="15.75" customHeight="1">
      <c r="A76" s="6"/>
      <c r="C76" s="5"/>
    </row>
    <row r="77" ht="15.75" customHeight="1">
      <c r="A77" s="6"/>
      <c r="C77" s="5"/>
    </row>
    <row r="78" ht="15.75" customHeight="1">
      <c r="A78" s="6"/>
      <c r="C78" s="5"/>
    </row>
    <row r="79" ht="15.75" customHeight="1">
      <c r="A79" s="6"/>
      <c r="C79" s="5"/>
    </row>
    <row r="80" ht="15.75" customHeight="1">
      <c r="A80" s="6"/>
      <c r="C80" s="5"/>
    </row>
    <row r="81" ht="15.75" customHeight="1">
      <c r="A81" s="6"/>
      <c r="C81" s="5"/>
    </row>
    <row r="82" ht="15.75" customHeight="1">
      <c r="A82" s="6"/>
      <c r="C82" s="5"/>
    </row>
    <row r="83" ht="15.75" customHeight="1">
      <c r="A83" s="6"/>
      <c r="C83" s="5"/>
    </row>
    <row r="84" ht="15.75" customHeight="1">
      <c r="A84" s="6"/>
      <c r="C84" s="5"/>
    </row>
    <row r="85" ht="15.75" customHeight="1">
      <c r="A85" s="6"/>
      <c r="C85" s="5"/>
    </row>
    <row r="86" ht="15.75" customHeight="1">
      <c r="A86" s="6"/>
      <c r="C86" s="5"/>
    </row>
    <row r="87" ht="15.75" customHeight="1">
      <c r="A87" s="6"/>
      <c r="C87" s="5"/>
    </row>
    <row r="88" ht="15.75" customHeight="1">
      <c r="A88" s="6"/>
      <c r="C88" s="5"/>
    </row>
    <row r="89" ht="15.75" customHeight="1">
      <c r="A89" s="6"/>
      <c r="C89" s="5"/>
    </row>
    <row r="90" ht="15.75" customHeight="1">
      <c r="A90" s="6"/>
      <c r="C90" s="5"/>
    </row>
    <row r="91" ht="15.75" customHeight="1">
      <c r="A91" s="6"/>
      <c r="C91" s="5"/>
    </row>
    <row r="92" ht="15.75" customHeight="1">
      <c r="A92" s="6"/>
      <c r="C92" s="5"/>
    </row>
    <row r="93" ht="15.75" customHeight="1">
      <c r="A93" s="6"/>
      <c r="C93" s="5"/>
    </row>
    <row r="94" ht="15.75" customHeight="1">
      <c r="A94" s="6"/>
      <c r="C94" s="5"/>
    </row>
    <row r="95" ht="15.75" customHeight="1">
      <c r="A95" s="6"/>
      <c r="C95" s="5"/>
    </row>
    <row r="96" ht="15.75" customHeight="1">
      <c r="A96" s="6"/>
      <c r="C96" s="5"/>
    </row>
    <row r="97" ht="15.75" customHeight="1">
      <c r="A97" s="6"/>
      <c r="C97" s="5"/>
    </row>
    <row r="98" ht="15.75" customHeight="1">
      <c r="A98" s="6"/>
      <c r="C98" s="5"/>
    </row>
    <row r="99" ht="15.75" customHeight="1">
      <c r="A99" s="6"/>
      <c r="C99" s="5"/>
    </row>
    <row r="100" ht="15.75" customHeight="1">
      <c r="A100" s="6"/>
      <c r="C100" s="5"/>
    </row>
    <row r="101" ht="15.75" customHeight="1">
      <c r="A101" s="6"/>
      <c r="C101" s="5"/>
    </row>
    <row r="102" ht="15.75" customHeight="1">
      <c r="A102" s="6"/>
      <c r="C102" s="5"/>
    </row>
    <row r="103" ht="15.75" customHeight="1">
      <c r="A103" s="6"/>
      <c r="C103" s="5"/>
    </row>
    <row r="104" ht="15.75" customHeight="1">
      <c r="A104" s="6"/>
      <c r="C104" s="5"/>
    </row>
    <row r="105" ht="15.75" customHeight="1">
      <c r="A105" s="6"/>
      <c r="C105" s="5"/>
    </row>
    <row r="106" ht="15.75" customHeight="1">
      <c r="A106" s="6"/>
      <c r="C106" s="5"/>
    </row>
    <row r="107" ht="15.75" customHeight="1">
      <c r="A107" s="6"/>
      <c r="C107" s="5"/>
    </row>
    <row r="108" ht="15.75" customHeight="1">
      <c r="A108" s="6"/>
      <c r="C108" s="5"/>
    </row>
    <row r="109" ht="15.75" customHeight="1">
      <c r="A109" s="6"/>
      <c r="C109" s="5"/>
    </row>
    <row r="110" ht="15.75" customHeight="1">
      <c r="A110" s="6"/>
      <c r="C110" s="5"/>
    </row>
    <row r="111" ht="15.75" customHeight="1">
      <c r="A111" s="6"/>
      <c r="C111" s="5"/>
    </row>
    <row r="112" ht="15.75" customHeight="1">
      <c r="A112" s="6"/>
      <c r="C112" s="5"/>
    </row>
    <row r="113" ht="15.75" customHeight="1">
      <c r="A113" s="6"/>
      <c r="C113" s="5"/>
    </row>
    <row r="114" ht="15.75" customHeight="1">
      <c r="A114" s="6"/>
      <c r="C114" s="5"/>
    </row>
    <row r="115" ht="15.75" customHeight="1">
      <c r="A115" s="6"/>
      <c r="C115" s="5"/>
    </row>
    <row r="116" ht="15.75" customHeight="1">
      <c r="A116" s="6"/>
      <c r="C116" s="5"/>
    </row>
    <row r="117" ht="15.75" customHeight="1">
      <c r="A117" s="6"/>
      <c r="C117" s="5"/>
    </row>
    <row r="118" ht="15.75" customHeight="1">
      <c r="A118" s="6"/>
      <c r="C118" s="5"/>
    </row>
    <row r="119" ht="15.75" customHeight="1">
      <c r="A119" s="6"/>
      <c r="C119" s="5"/>
    </row>
    <row r="120" ht="15.75" customHeight="1">
      <c r="A120" s="6"/>
      <c r="C120" s="5"/>
    </row>
    <row r="121" ht="15.75" customHeight="1">
      <c r="A121" s="6"/>
      <c r="C121" s="5"/>
    </row>
    <row r="122" ht="15.75" customHeight="1">
      <c r="A122" s="6"/>
      <c r="C122" s="5"/>
    </row>
    <row r="123" ht="15.75" customHeight="1">
      <c r="A123" s="6"/>
      <c r="C123" s="5"/>
    </row>
    <row r="124" ht="15.75" customHeight="1">
      <c r="A124" s="6"/>
      <c r="C124" s="5"/>
    </row>
    <row r="125" ht="15.75" customHeight="1">
      <c r="A125" s="6"/>
      <c r="C125" s="5"/>
    </row>
    <row r="126" ht="15.75" customHeight="1">
      <c r="A126" s="6"/>
      <c r="C126" s="5"/>
    </row>
    <row r="127" ht="15.75" customHeight="1">
      <c r="A127" s="6"/>
      <c r="C127" s="5"/>
    </row>
    <row r="128" ht="15.75" customHeight="1">
      <c r="A128" s="6"/>
      <c r="C128" s="5"/>
    </row>
    <row r="129" ht="15.75" customHeight="1">
      <c r="A129" s="6"/>
      <c r="C129" s="5"/>
    </row>
    <row r="130" ht="15.75" customHeight="1">
      <c r="A130" s="6"/>
      <c r="C130" s="5"/>
    </row>
    <row r="131" ht="15.75" customHeight="1">
      <c r="A131" s="6"/>
      <c r="C131" s="5"/>
    </row>
    <row r="132" ht="15.75" customHeight="1">
      <c r="A132" s="6"/>
      <c r="C132" s="5"/>
    </row>
    <row r="133" ht="15.75" customHeight="1">
      <c r="A133" s="6"/>
      <c r="C133" s="5"/>
    </row>
    <row r="134" ht="15.75" customHeight="1">
      <c r="A134" s="6"/>
      <c r="C134" s="5"/>
    </row>
    <row r="135" ht="15.75" customHeight="1">
      <c r="A135" s="6"/>
      <c r="C135" s="5"/>
    </row>
    <row r="136" ht="15.75" customHeight="1">
      <c r="A136" s="6"/>
      <c r="C136" s="5"/>
    </row>
    <row r="137" ht="15.75" customHeight="1">
      <c r="A137" s="6"/>
      <c r="C137" s="5"/>
    </row>
    <row r="138" ht="15.75" customHeight="1">
      <c r="A138" s="6"/>
      <c r="C138" s="5"/>
    </row>
    <row r="139" ht="15.75" customHeight="1">
      <c r="A139" s="6"/>
      <c r="C139" s="5"/>
    </row>
    <row r="140" ht="15.75" customHeight="1">
      <c r="A140" s="6"/>
      <c r="C140" s="5"/>
    </row>
    <row r="141" ht="15.75" customHeight="1">
      <c r="A141" s="6"/>
      <c r="C141" s="5"/>
    </row>
    <row r="142" ht="15.75" customHeight="1">
      <c r="A142" s="6"/>
      <c r="C142" s="5"/>
    </row>
    <row r="143" ht="15.75" customHeight="1">
      <c r="A143" s="6"/>
      <c r="C143" s="5"/>
    </row>
    <row r="144" ht="15.75" customHeight="1">
      <c r="A144" s="6"/>
      <c r="C144" s="5"/>
    </row>
    <row r="145" ht="15.75" customHeight="1">
      <c r="A145" s="6"/>
      <c r="C145" s="5"/>
    </row>
    <row r="146" ht="15.75" customHeight="1">
      <c r="A146" s="6"/>
      <c r="C146" s="5"/>
    </row>
    <row r="147" ht="15.75" customHeight="1">
      <c r="A147" s="6"/>
      <c r="C147" s="5"/>
    </row>
    <row r="148" ht="15.75" customHeight="1">
      <c r="A148" s="6"/>
      <c r="C148" s="5"/>
    </row>
    <row r="149" ht="15.75" customHeight="1">
      <c r="A149" s="6"/>
      <c r="C149" s="5"/>
    </row>
    <row r="150" ht="15.75" customHeight="1">
      <c r="A150" s="6"/>
      <c r="C150" s="5"/>
    </row>
    <row r="151" ht="15.75" customHeight="1">
      <c r="A151" s="6"/>
      <c r="C151" s="5"/>
    </row>
    <row r="152" ht="15.75" customHeight="1">
      <c r="A152" s="6"/>
      <c r="C152" s="5"/>
    </row>
    <row r="153" ht="15.75" customHeight="1">
      <c r="A153" s="6"/>
      <c r="C153" s="5"/>
    </row>
    <row r="154" ht="15.75" customHeight="1">
      <c r="A154" s="6"/>
      <c r="C154" s="5"/>
    </row>
    <row r="155" ht="15.75" customHeight="1">
      <c r="A155" s="6"/>
      <c r="C155" s="5"/>
    </row>
    <row r="156" ht="15.75" customHeight="1">
      <c r="A156" s="6"/>
      <c r="C156" s="5"/>
    </row>
    <row r="157" ht="15.75" customHeight="1">
      <c r="A157" s="6"/>
      <c r="C157" s="5"/>
    </row>
    <row r="158" ht="15.75" customHeight="1">
      <c r="A158" s="6"/>
      <c r="C158" s="5"/>
    </row>
    <row r="159" ht="15.75" customHeight="1">
      <c r="A159" s="6"/>
      <c r="C159" s="5"/>
    </row>
    <row r="160" ht="15.75" customHeight="1">
      <c r="A160" s="6"/>
      <c r="C160" s="5"/>
    </row>
    <row r="161" ht="15.75" customHeight="1">
      <c r="A161" s="6"/>
      <c r="C161" s="5"/>
    </row>
    <row r="162" ht="15.75" customHeight="1">
      <c r="A162" s="6"/>
      <c r="C162" s="5"/>
    </row>
    <row r="163" ht="15.75" customHeight="1">
      <c r="A163" s="6"/>
      <c r="C163" s="5"/>
    </row>
    <row r="164" ht="15.75" customHeight="1">
      <c r="A164" s="6"/>
      <c r="C164" s="5"/>
    </row>
    <row r="165" ht="15.75" customHeight="1">
      <c r="A165" s="6"/>
      <c r="C165" s="5"/>
    </row>
    <row r="166" ht="15.75" customHeight="1">
      <c r="A166" s="6"/>
      <c r="C166" s="5"/>
    </row>
    <row r="167" ht="15.75" customHeight="1">
      <c r="A167" s="6"/>
      <c r="C167" s="5"/>
    </row>
    <row r="168" ht="15.75" customHeight="1">
      <c r="A168" s="6"/>
      <c r="C168" s="5"/>
    </row>
    <row r="169" ht="15.75" customHeight="1">
      <c r="A169" s="6"/>
      <c r="C169" s="5"/>
    </row>
    <row r="170" ht="15.75" customHeight="1">
      <c r="A170" s="6"/>
      <c r="C170" s="5"/>
    </row>
    <row r="171" ht="15.75" customHeight="1">
      <c r="A171" s="6"/>
      <c r="C171" s="5"/>
    </row>
    <row r="172" ht="15.75" customHeight="1">
      <c r="A172" s="6"/>
      <c r="C172" s="5"/>
    </row>
    <row r="173" ht="15.75" customHeight="1">
      <c r="A173" s="6"/>
      <c r="C173" s="5"/>
    </row>
    <row r="174" ht="15.75" customHeight="1">
      <c r="A174" s="6"/>
      <c r="C174" s="5"/>
    </row>
    <row r="175" ht="15.75" customHeight="1">
      <c r="A175" s="6"/>
      <c r="C175" s="5"/>
    </row>
    <row r="176" ht="15.75" customHeight="1">
      <c r="A176" s="6"/>
      <c r="C176" s="5"/>
    </row>
    <row r="177" ht="15.75" customHeight="1">
      <c r="A177" s="6"/>
      <c r="C177" s="5"/>
    </row>
    <row r="178" ht="15.75" customHeight="1">
      <c r="A178" s="6"/>
      <c r="C178" s="5"/>
    </row>
    <row r="179" ht="15.75" customHeight="1">
      <c r="A179" s="6"/>
      <c r="C179" s="5"/>
    </row>
    <row r="180" ht="15.75" customHeight="1">
      <c r="A180" s="6"/>
      <c r="C180" s="5"/>
    </row>
    <row r="181" ht="15.75" customHeight="1">
      <c r="A181" s="6"/>
      <c r="C181" s="5"/>
    </row>
    <row r="182" ht="15.75" customHeight="1">
      <c r="A182" s="6"/>
      <c r="C182" s="5"/>
    </row>
    <row r="183" ht="15.75" customHeight="1">
      <c r="A183" s="6"/>
      <c r="C183" s="5"/>
    </row>
    <row r="184" ht="15.75" customHeight="1">
      <c r="A184" s="6"/>
      <c r="C184" s="5"/>
    </row>
    <row r="185" ht="15.75" customHeight="1">
      <c r="A185" s="6"/>
      <c r="C185" s="5"/>
    </row>
    <row r="186" ht="15.75" customHeight="1">
      <c r="A186" s="6"/>
      <c r="C186" s="5"/>
    </row>
    <row r="187" ht="15.75" customHeight="1">
      <c r="A187" s="6"/>
      <c r="C187" s="5"/>
    </row>
    <row r="188" ht="15.75" customHeight="1">
      <c r="A188" s="6"/>
      <c r="C188" s="5"/>
    </row>
    <row r="189" ht="15.75" customHeight="1">
      <c r="A189" s="6"/>
      <c r="C189" s="5"/>
    </row>
    <row r="190" ht="15.75" customHeight="1">
      <c r="A190" s="6"/>
      <c r="C190" s="5"/>
    </row>
    <row r="191" ht="15.75" customHeight="1">
      <c r="A191" s="6"/>
      <c r="C191" s="5"/>
    </row>
    <row r="192" ht="15.75" customHeight="1">
      <c r="A192" s="6"/>
      <c r="C192" s="5"/>
    </row>
    <row r="193" ht="15.75" customHeight="1">
      <c r="A193" s="6"/>
      <c r="C193" s="5"/>
    </row>
    <row r="194" ht="15.75" customHeight="1">
      <c r="A194" s="6"/>
      <c r="C194" s="5"/>
    </row>
    <row r="195" ht="15.75" customHeight="1">
      <c r="A195" s="6"/>
      <c r="C195" s="5"/>
    </row>
    <row r="196" ht="15.75" customHeight="1">
      <c r="A196" s="6"/>
      <c r="C196" s="5"/>
    </row>
    <row r="197" ht="15.75" customHeight="1">
      <c r="A197" s="6"/>
      <c r="C197" s="5"/>
    </row>
    <row r="198" ht="15.75" customHeight="1">
      <c r="A198" s="6"/>
      <c r="C198" s="5"/>
    </row>
    <row r="199" ht="15.75" customHeight="1">
      <c r="A199" s="6"/>
      <c r="C199" s="5"/>
    </row>
    <row r="200" ht="15.75" customHeight="1">
      <c r="A200" s="6"/>
      <c r="C200" s="5"/>
    </row>
    <row r="201" ht="15.75" customHeight="1">
      <c r="A201" s="6"/>
      <c r="C201" s="5"/>
    </row>
    <row r="202" ht="15.75" customHeight="1">
      <c r="A202" s="6"/>
      <c r="C202" s="5"/>
    </row>
    <row r="203" ht="15.75" customHeight="1">
      <c r="A203" s="6"/>
      <c r="C203" s="5"/>
    </row>
    <row r="204" ht="15.75" customHeight="1">
      <c r="A204" s="6"/>
      <c r="C204" s="5"/>
    </row>
    <row r="205" ht="15.75" customHeight="1">
      <c r="A205" s="6"/>
      <c r="C205" s="5"/>
    </row>
    <row r="206" ht="15.75" customHeight="1">
      <c r="A206" s="6"/>
      <c r="C206" s="5"/>
    </row>
    <row r="207" ht="15.75" customHeight="1">
      <c r="A207" s="6"/>
      <c r="C207" s="5"/>
    </row>
    <row r="208" ht="15.75" customHeight="1">
      <c r="A208" s="6"/>
      <c r="C208" s="5"/>
    </row>
    <row r="209" ht="15.75" customHeight="1">
      <c r="A209" s="6"/>
      <c r="C209" s="5"/>
    </row>
    <row r="210" ht="15.75" customHeight="1">
      <c r="A210" s="6"/>
      <c r="C210" s="5"/>
    </row>
    <row r="211" ht="15.75" customHeight="1">
      <c r="A211" s="6"/>
      <c r="C211" s="5"/>
    </row>
    <row r="212" ht="15.75" customHeight="1">
      <c r="A212" s="6"/>
      <c r="C212" s="5"/>
    </row>
    <row r="213" ht="15.75" customHeight="1">
      <c r="A213" s="6"/>
      <c r="C213" s="5"/>
    </row>
    <row r="214" ht="15.75" customHeight="1">
      <c r="A214" s="6"/>
      <c r="C214" s="5"/>
    </row>
    <row r="215" ht="15.75" customHeight="1">
      <c r="A215" s="6"/>
      <c r="C215" s="5"/>
    </row>
    <row r="216" ht="15.75" customHeight="1">
      <c r="A216" s="6"/>
      <c r="C216" s="5"/>
    </row>
    <row r="217" ht="15.75" customHeight="1">
      <c r="A217" s="6"/>
      <c r="C217" s="5"/>
    </row>
    <row r="218" ht="15.75" customHeight="1">
      <c r="A218" s="6"/>
      <c r="C218" s="5"/>
    </row>
    <row r="219" ht="15.75" customHeight="1">
      <c r="A219" s="6"/>
      <c r="C219" s="5"/>
    </row>
    <row r="220" ht="15.75" customHeight="1">
      <c r="A220" s="6"/>
      <c r="C220" s="5"/>
    </row>
    <row r="221" ht="15.75" customHeight="1">
      <c r="A221" s="6"/>
      <c r="C221" s="5"/>
    </row>
    <row r="222" ht="15.75" customHeight="1">
      <c r="A222" s="6"/>
      <c r="C222" s="5"/>
    </row>
    <row r="223" ht="15.75" customHeight="1">
      <c r="A223" s="6"/>
      <c r="C223" s="5"/>
    </row>
    <row r="224" ht="15.75" customHeight="1">
      <c r="A224" s="6"/>
      <c r="C224" s="5"/>
    </row>
    <row r="225" ht="15.75" customHeight="1">
      <c r="A225" s="6"/>
      <c r="C225" s="5"/>
    </row>
    <row r="226" ht="15.75" customHeight="1">
      <c r="A226" s="6"/>
      <c r="C226" s="5"/>
    </row>
    <row r="227" ht="15.75" customHeight="1">
      <c r="A227" s="6"/>
      <c r="C227" s="5"/>
    </row>
    <row r="228" ht="15.75" customHeight="1">
      <c r="A228" s="6"/>
      <c r="C228" s="5"/>
    </row>
    <row r="229" ht="15.75" customHeight="1">
      <c r="A229" s="6"/>
      <c r="C229" s="5"/>
    </row>
    <row r="230" ht="15.75" customHeight="1">
      <c r="A230" s="6"/>
      <c r="C230" s="5"/>
    </row>
    <row r="231" ht="15.75" customHeight="1">
      <c r="A231" s="6"/>
      <c r="C231" s="5"/>
    </row>
    <row r="232" ht="15.75" customHeight="1">
      <c r="A232" s="6"/>
      <c r="C232" s="5"/>
    </row>
    <row r="233" ht="15.75" customHeight="1">
      <c r="A233" s="6"/>
      <c r="C233" s="5"/>
    </row>
    <row r="234" ht="15.75" customHeight="1">
      <c r="A234" s="6"/>
      <c r="C234" s="5"/>
    </row>
    <row r="235" ht="15.75" customHeight="1">
      <c r="A235" s="6"/>
      <c r="C235" s="5"/>
    </row>
    <row r="236" ht="15.75" customHeight="1">
      <c r="A236" s="6"/>
      <c r="C236" s="5"/>
    </row>
    <row r="237" ht="15.75" customHeight="1">
      <c r="A237" s="6"/>
      <c r="C237" s="5"/>
    </row>
    <row r="238" ht="15.75" customHeight="1">
      <c r="A238" s="6"/>
      <c r="C238" s="5"/>
    </row>
    <row r="239" ht="15.75" customHeight="1">
      <c r="A239" s="6"/>
      <c r="C239" s="5"/>
    </row>
    <row r="240" ht="15.75" customHeight="1">
      <c r="A240" s="6"/>
      <c r="C240" s="5"/>
    </row>
    <row r="241" ht="15.75" customHeight="1">
      <c r="A241" s="6"/>
      <c r="C241" s="5"/>
    </row>
    <row r="242" ht="15.75" customHeight="1">
      <c r="A242" s="6"/>
      <c r="C242" s="5"/>
    </row>
    <row r="243" ht="15.75" customHeight="1">
      <c r="A243" s="6"/>
      <c r="C243" s="5"/>
    </row>
    <row r="244" ht="15.75" customHeight="1">
      <c r="A244" s="6"/>
      <c r="C244" s="5"/>
    </row>
    <row r="245" ht="15.75" customHeight="1">
      <c r="A245" s="6"/>
      <c r="C245" s="5"/>
    </row>
    <row r="246" ht="15.75" customHeight="1">
      <c r="A246" s="6"/>
      <c r="C246" s="5"/>
    </row>
    <row r="247" ht="15.75" customHeight="1">
      <c r="A247" s="6"/>
      <c r="C247" s="5"/>
    </row>
    <row r="248" ht="15.75" customHeight="1">
      <c r="A248" s="6"/>
      <c r="C248" s="5"/>
    </row>
    <row r="249" ht="15.75" customHeight="1">
      <c r="A249" s="6"/>
      <c r="C249" s="5"/>
    </row>
    <row r="250" ht="15.75" customHeight="1">
      <c r="A250" s="6"/>
      <c r="C250" s="5"/>
    </row>
    <row r="251" ht="15.75" customHeight="1">
      <c r="A251" s="6"/>
      <c r="C251" s="5"/>
    </row>
    <row r="252" ht="15.75" customHeight="1">
      <c r="A252" s="6"/>
      <c r="C252" s="5"/>
    </row>
    <row r="253" ht="15.75" customHeight="1">
      <c r="A253" s="6"/>
      <c r="C253" s="5"/>
    </row>
    <row r="254" ht="15.75" customHeight="1">
      <c r="A254" s="6"/>
      <c r="C254" s="5"/>
    </row>
    <row r="255" ht="15.75" customHeight="1">
      <c r="A255" s="6"/>
      <c r="C255" s="5"/>
    </row>
    <row r="256" ht="15.75" customHeight="1">
      <c r="A256" s="6"/>
      <c r="C256" s="5"/>
    </row>
    <row r="257" ht="15.75" customHeight="1">
      <c r="A257" s="6"/>
      <c r="C257" s="5"/>
    </row>
    <row r="258" ht="15.75" customHeight="1">
      <c r="A258" s="6"/>
      <c r="C258" s="5"/>
    </row>
    <row r="259" ht="15.75" customHeight="1">
      <c r="A259" s="6"/>
      <c r="C259" s="5"/>
    </row>
    <row r="260" ht="15.75" customHeight="1">
      <c r="A260" s="6"/>
      <c r="C260" s="5"/>
    </row>
    <row r="261" ht="15.75" customHeight="1">
      <c r="A261" s="6"/>
      <c r="C261" s="5"/>
    </row>
    <row r="262" ht="15.75" customHeight="1">
      <c r="A262" s="6"/>
      <c r="C262" s="5"/>
    </row>
    <row r="263" ht="15.75" customHeight="1">
      <c r="A263" s="6"/>
      <c r="C263" s="5"/>
    </row>
    <row r="264" ht="15.75" customHeight="1">
      <c r="A264" s="6"/>
      <c r="C264" s="5"/>
    </row>
    <row r="265" ht="15.75" customHeight="1">
      <c r="A265" s="6"/>
      <c r="C265" s="5"/>
    </row>
    <row r="266" ht="15.75" customHeight="1">
      <c r="A266" s="6"/>
      <c r="C266" s="5"/>
    </row>
    <row r="267" ht="15.75" customHeight="1">
      <c r="A267" s="6"/>
      <c r="C267" s="5"/>
    </row>
    <row r="268" ht="15.75" customHeight="1">
      <c r="A268" s="6"/>
      <c r="C268" s="5"/>
    </row>
    <row r="269" ht="15.75" customHeight="1">
      <c r="A269" s="6"/>
      <c r="C269" s="5"/>
    </row>
    <row r="270" ht="15.75" customHeight="1">
      <c r="A270" s="6"/>
      <c r="C270" s="5"/>
    </row>
    <row r="271" ht="15.75" customHeight="1">
      <c r="A271" s="6"/>
      <c r="C271" s="5"/>
    </row>
    <row r="272" ht="15.75" customHeight="1">
      <c r="A272" s="6"/>
      <c r="C272" s="5"/>
    </row>
    <row r="273" ht="15.75" customHeight="1">
      <c r="A273" s="6"/>
      <c r="C273" s="5"/>
    </row>
    <row r="274" ht="15.75" customHeight="1">
      <c r="A274" s="6"/>
      <c r="C274" s="5"/>
    </row>
    <row r="275" ht="15.75" customHeight="1">
      <c r="A275" s="6"/>
      <c r="C275" s="5"/>
    </row>
    <row r="276" ht="15.75" customHeight="1">
      <c r="A276" s="6"/>
      <c r="C276" s="5"/>
    </row>
    <row r="277" ht="15.75" customHeight="1">
      <c r="A277" s="6"/>
      <c r="C277" s="5"/>
    </row>
    <row r="278" ht="15.75" customHeight="1">
      <c r="A278" s="6"/>
      <c r="C278" s="5"/>
    </row>
    <row r="279" ht="15.75" customHeight="1">
      <c r="A279" s="6"/>
      <c r="C279" s="5"/>
    </row>
    <row r="280" ht="15.75" customHeight="1">
      <c r="A280" s="6"/>
      <c r="C280" s="5"/>
    </row>
    <row r="281" ht="15.75" customHeight="1">
      <c r="A281" s="6"/>
      <c r="C281" s="5"/>
    </row>
    <row r="282" ht="15.75" customHeight="1">
      <c r="A282" s="6"/>
      <c r="C282" s="5"/>
    </row>
    <row r="283" ht="15.75" customHeight="1">
      <c r="A283" s="6"/>
      <c r="C283" s="5"/>
    </row>
    <row r="284" ht="15.75" customHeight="1">
      <c r="A284" s="6"/>
      <c r="C284" s="5"/>
    </row>
    <row r="285" ht="15.75" customHeight="1">
      <c r="A285" s="6"/>
      <c r="C285" s="5"/>
    </row>
    <row r="286" ht="15.75" customHeight="1">
      <c r="A286" s="6"/>
      <c r="C286" s="5"/>
    </row>
    <row r="287" ht="15.75" customHeight="1">
      <c r="A287" s="6"/>
      <c r="C287" s="5"/>
    </row>
    <row r="288" ht="15.75" customHeight="1">
      <c r="A288" s="6"/>
      <c r="C288" s="5"/>
    </row>
    <row r="289" ht="15.75" customHeight="1">
      <c r="A289" s="6"/>
      <c r="C289" s="5"/>
    </row>
    <row r="290" ht="15.75" customHeight="1">
      <c r="A290" s="6"/>
      <c r="C290" s="5"/>
    </row>
    <row r="291" ht="15.75" customHeight="1">
      <c r="A291" s="6"/>
      <c r="C291" s="5"/>
    </row>
    <row r="292" ht="15.75" customHeight="1">
      <c r="A292" s="6"/>
      <c r="C292" s="5"/>
    </row>
    <row r="293" ht="15.75" customHeight="1">
      <c r="A293" s="6"/>
      <c r="C293" s="5"/>
    </row>
    <row r="294" ht="15.75" customHeight="1">
      <c r="A294" s="6"/>
      <c r="C294" s="5"/>
    </row>
    <row r="295" ht="15.75" customHeight="1">
      <c r="A295" s="6"/>
      <c r="C295" s="5"/>
    </row>
    <row r="296" ht="15.75" customHeight="1">
      <c r="A296" s="6"/>
      <c r="C296" s="5"/>
    </row>
    <row r="297" ht="15.75" customHeight="1">
      <c r="A297" s="6"/>
      <c r="C297" s="5"/>
    </row>
    <row r="298" ht="15.75" customHeight="1">
      <c r="A298" s="6"/>
      <c r="C298" s="5"/>
    </row>
    <row r="299" ht="15.75" customHeight="1">
      <c r="A299" s="6"/>
      <c r="C299" s="5"/>
    </row>
    <row r="300" ht="15.75" customHeight="1">
      <c r="A300" s="6"/>
      <c r="C300" s="5"/>
    </row>
    <row r="301" ht="15.75" customHeight="1">
      <c r="A301" s="6"/>
      <c r="C301" s="5"/>
    </row>
    <row r="302" ht="15.75" customHeight="1">
      <c r="A302" s="6"/>
      <c r="C302" s="5"/>
    </row>
    <row r="303" ht="15.75" customHeight="1">
      <c r="A303" s="6"/>
      <c r="C303" s="5"/>
    </row>
    <row r="304" ht="15.75" customHeight="1">
      <c r="A304" s="6"/>
      <c r="C304" s="5"/>
    </row>
    <row r="305" ht="15.75" customHeight="1">
      <c r="A305" s="6"/>
      <c r="C305" s="5"/>
    </row>
    <row r="306" ht="15.75" customHeight="1">
      <c r="A306" s="6"/>
      <c r="C306" s="5"/>
    </row>
    <row r="307" ht="15.75" customHeight="1">
      <c r="A307" s="6"/>
      <c r="C307" s="5"/>
    </row>
    <row r="308" ht="15.75" customHeight="1">
      <c r="A308" s="6"/>
      <c r="C308" s="5"/>
    </row>
    <row r="309" ht="15.75" customHeight="1">
      <c r="A309" s="6"/>
      <c r="C309" s="5"/>
    </row>
    <row r="310" ht="15.75" customHeight="1">
      <c r="A310" s="6"/>
      <c r="C310" s="5"/>
    </row>
    <row r="311" ht="15.75" customHeight="1">
      <c r="A311" s="6"/>
      <c r="C311" s="5"/>
    </row>
    <row r="312" ht="15.75" customHeight="1">
      <c r="A312" s="6"/>
      <c r="C312" s="5"/>
    </row>
    <row r="313" ht="15.75" customHeight="1">
      <c r="A313" s="6"/>
      <c r="C313" s="5"/>
    </row>
    <row r="314" ht="15.75" customHeight="1">
      <c r="A314" s="6"/>
      <c r="C314" s="5"/>
    </row>
    <row r="315" ht="15.75" customHeight="1">
      <c r="A315" s="6"/>
      <c r="C315" s="5"/>
    </row>
    <row r="316" ht="15.75" customHeight="1">
      <c r="A316" s="6"/>
      <c r="C316" s="5"/>
    </row>
    <row r="317" ht="15.75" customHeight="1">
      <c r="A317" s="6"/>
      <c r="C317" s="5"/>
    </row>
    <row r="318" ht="15.75" customHeight="1">
      <c r="A318" s="6"/>
      <c r="C318" s="5"/>
    </row>
    <row r="319" ht="15.75" customHeight="1">
      <c r="A319" s="6"/>
      <c r="C319" s="5"/>
    </row>
    <row r="320" ht="15.75" customHeight="1">
      <c r="A320" s="6"/>
      <c r="C320" s="5"/>
    </row>
    <row r="321" ht="15.75" customHeight="1">
      <c r="A321" s="6"/>
      <c r="C321" s="5"/>
    </row>
    <row r="322" ht="15.75" customHeight="1">
      <c r="A322" s="6"/>
      <c r="C322" s="5"/>
    </row>
    <row r="323" ht="15.75" customHeight="1">
      <c r="A323" s="6"/>
      <c r="C323" s="5"/>
    </row>
    <row r="324" ht="15.75" customHeight="1">
      <c r="A324" s="6"/>
      <c r="C324" s="5"/>
    </row>
    <row r="325" ht="15.75" customHeight="1">
      <c r="A325" s="6"/>
      <c r="C325" s="5"/>
    </row>
    <row r="326" ht="15.75" customHeight="1">
      <c r="A326" s="6"/>
      <c r="C326" s="5"/>
    </row>
    <row r="327" ht="15.75" customHeight="1">
      <c r="A327" s="6"/>
      <c r="C327" s="5"/>
    </row>
    <row r="328" ht="15.75" customHeight="1">
      <c r="A328" s="6"/>
      <c r="C328" s="5"/>
    </row>
    <row r="329" ht="15.75" customHeight="1">
      <c r="A329" s="6"/>
      <c r="C329" s="5"/>
    </row>
    <row r="330" ht="15.75" customHeight="1">
      <c r="A330" s="6"/>
      <c r="C330" s="5"/>
    </row>
    <row r="331" ht="15.75" customHeight="1">
      <c r="A331" s="6"/>
      <c r="C331" s="5"/>
    </row>
    <row r="332" ht="15.75" customHeight="1">
      <c r="A332" s="6"/>
      <c r="C332" s="5"/>
    </row>
    <row r="333" ht="15.75" customHeight="1">
      <c r="A333" s="6"/>
      <c r="C333" s="5"/>
    </row>
    <row r="334" ht="15.75" customHeight="1">
      <c r="A334" s="6"/>
      <c r="C334" s="5"/>
    </row>
    <row r="335" ht="15.75" customHeight="1">
      <c r="A335" s="6"/>
      <c r="C335" s="5"/>
    </row>
    <row r="336" ht="15.75" customHeight="1">
      <c r="A336" s="6"/>
      <c r="C336" s="5"/>
    </row>
    <row r="337" ht="15.75" customHeight="1">
      <c r="A337" s="6"/>
      <c r="C337" s="5"/>
    </row>
    <row r="338" ht="15.75" customHeight="1">
      <c r="A338" s="6"/>
      <c r="C338" s="5"/>
    </row>
    <row r="339" ht="15.75" customHeight="1">
      <c r="A339" s="6"/>
      <c r="C339" s="5"/>
    </row>
    <row r="340" ht="15.75" customHeight="1">
      <c r="A340" s="6"/>
      <c r="C340" s="5"/>
    </row>
    <row r="341" ht="15.75" customHeight="1">
      <c r="A341" s="6"/>
      <c r="C341" s="5"/>
    </row>
    <row r="342" ht="15.75" customHeight="1">
      <c r="A342" s="6"/>
      <c r="C342" s="5"/>
    </row>
    <row r="343" ht="15.75" customHeight="1">
      <c r="A343" s="6"/>
      <c r="C343" s="5"/>
    </row>
    <row r="344" ht="15.75" customHeight="1">
      <c r="A344" s="6"/>
      <c r="C344" s="5"/>
    </row>
    <row r="345" ht="15.75" customHeight="1">
      <c r="A345" s="6"/>
      <c r="C345" s="5"/>
    </row>
    <row r="346" ht="15.75" customHeight="1">
      <c r="A346" s="6"/>
      <c r="C346" s="5"/>
    </row>
    <row r="347" ht="15.75" customHeight="1">
      <c r="A347" s="6"/>
      <c r="C347" s="5"/>
    </row>
    <row r="348" ht="15.75" customHeight="1">
      <c r="A348" s="6"/>
      <c r="C348" s="5"/>
    </row>
    <row r="349" ht="15.75" customHeight="1">
      <c r="A349" s="6"/>
      <c r="C349" s="5"/>
    </row>
    <row r="350" ht="15.75" customHeight="1">
      <c r="A350" s="6"/>
      <c r="C350" s="5"/>
    </row>
    <row r="351" ht="15.75" customHeight="1">
      <c r="A351" s="6"/>
      <c r="C351" s="5"/>
    </row>
    <row r="352" ht="15.75" customHeight="1">
      <c r="A352" s="6"/>
      <c r="C352" s="5"/>
    </row>
    <row r="353" ht="15.75" customHeight="1">
      <c r="A353" s="6"/>
      <c r="C353" s="5"/>
    </row>
    <row r="354" ht="15.75" customHeight="1">
      <c r="A354" s="6"/>
      <c r="C354" s="5"/>
    </row>
    <row r="355" ht="15.75" customHeight="1">
      <c r="A355" s="6"/>
      <c r="C355" s="5"/>
    </row>
    <row r="356" ht="15.75" customHeight="1">
      <c r="A356" s="6"/>
      <c r="C356" s="5"/>
    </row>
    <row r="357" ht="15.75" customHeight="1">
      <c r="A357" s="6"/>
      <c r="C357" s="5"/>
    </row>
    <row r="358" ht="15.75" customHeight="1">
      <c r="A358" s="6"/>
      <c r="C358" s="5"/>
    </row>
    <row r="359" ht="15.75" customHeight="1">
      <c r="A359" s="6"/>
      <c r="C359" s="5"/>
    </row>
    <row r="360" ht="15.75" customHeight="1">
      <c r="A360" s="6"/>
      <c r="C360" s="5"/>
    </row>
    <row r="361" ht="15.75" customHeight="1">
      <c r="A361" s="6"/>
      <c r="C361" s="5"/>
    </row>
    <row r="362" ht="15.75" customHeight="1">
      <c r="A362" s="6"/>
      <c r="C362" s="5"/>
    </row>
    <row r="363" ht="15.75" customHeight="1">
      <c r="A363" s="6"/>
      <c r="C363" s="5"/>
    </row>
    <row r="364" ht="15.75" customHeight="1">
      <c r="A364" s="6"/>
      <c r="C364" s="5"/>
    </row>
    <row r="365" ht="15.75" customHeight="1">
      <c r="A365" s="6"/>
      <c r="C365" s="5"/>
    </row>
    <row r="366" ht="15.75" customHeight="1">
      <c r="A366" s="6"/>
      <c r="C366" s="5"/>
    </row>
    <row r="367" ht="15.75" customHeight="1">
      <c r="A367" s="6"/>
      <c r="C367" s="5"/>
    </row>
    <row r="368" ht="15.75" customHeight="1">
      <c r="A368" s="6"/>
      <c r="C368" s="5"/>
    </row>
    <row r="369" ht="15.75" customHeight="1">
      <c r="A369" s="6"/>
      <c r="C369" s="5"/>
    </row>
    <row r="370" ht="15.75" customHeight="1">
      <c r="A370" s="6"/>
      <c r="C370" s="5"/>
    </row>
    <row r="371" ht="15.75" customHeight="1">
      <c r="A371" s="6"/>
      <c r="C371" s="5"/>
    </row>
    <row r="372" ht="15.75" customHeight="1">
      <c r="A372" s="6"/>
      <c r="C372" s="5"/>
    </row>
    <row r="373" ht="15.75" customHeight="1">
      <c r="A373" s="6"/>
      <c r="C373" s="5"/>
    </row>
    <row r="374" ht="15.75" customHeight="1">
      <c r="A374" s="6"/>
      <c r="C374" s="5"/>
    </row>
    <row r="375" ht="15.75" customHeight="1">
      <c r="A375" s="6"/>
      <c r="C375" s="5"/>
    </row>
    <row r="376" ht="15.75" customHeight="1">
      <c r="A376" s="6"/>
      <c r="C376" s="5"/>
    </row>
    <row r="377" ht="15.75" customHeight="1">
      <c r="A377" s="6"/>
      <c r="C377" s="5"/>
    </row>
    <row r="378" ht="15.75" customHeight="1">
      <c r="A378" s="6"/>
      <c r="C378" s="5"/>
    </row>
    <row r="379" ht="15.75" customHeight="1">
      <c r="A379" s="6"/>
      <c r="C379" s="5"/>
    </row>
    <row r="380" ht="15.75" customHeight="1">
      <c r="A380" s="6"/>
      <c r="C380" s="5"/>
    </row>
    <row r="381" ht="15.75" customHeight="1">
      <c r="A381" s="6"/>
      <c r="C381" s="5"/>
    </row>
    <row r="382" ht="15.75" customHeight="1">
      <c r="A382" s="6"/>
      <c r="C382" s="5"/>
    </row>
    <row r="383" ht="15.75" customHeight="1">
      <c r="A383" s="6"/>
      <c r="C383" s="5"/>
    </row>
    <row r="384" ht="15.75" customHeight="1">
      <c r="A384" s="6"/>
      <c r="C384" s="5"/>
    </row>
    <row r="385" ht="15.75" customHeight="1">
      <c r="A385" s="6"/>
      <c r="C385" s="5"/>
    </row>
    <row r="386" ht="15.75" customHeight="1">
      <c r="A386" s="6"/>
      <c r="C386" s="5"/>
    </row>
    <row r="387" ht="15.75" customHeight="1">
      <c r="A387" s="6"/>
      <c r="C387" s="5"/>
    </row>
    <row r="388" ht="15.75" customHeight="1">
      <c r="A388" s="6"/>
      <c r="C388" s="5"/>
    </row>
    <row r="389" ht="15.75" customHeight="1">
      <c r="A389" s="6"/>
      <c r="C389" s="5"/>
    </row>
    <row r="390" ht="15.75" customHeight="1">
      <c r="A390" s="6"/>
      <c r="C390" s="5"/>
    </row>
    <row r="391" ht="15.75" customHeight="1">
      <c r="A391" s="6"/>
      <c r="C391" s="5"/>
    </row>
    <row r="392" ht="15.75" customHeight="1">
      <c r="A392" s="6"/>
      <c r="C392" s="5"/>
    </row>
    <row r="393" ht="15.75" customHeight="1">
      <c r="A393" s="6"/>
      <c r="C393" s="5"/>
    </row>
    <row r="394" ht="15.75" customHeight="1">
      <c r="A394" s="6"/>
      <c r="C394" s="5"/>
    </row>
    <row r="395" ht="15.75" customHeight="1">
      <c r="A395" s="6"/>
      <c r="C395" s="5"/>
    </row>
    <row r="396" ht="15.75" customHeight="1">
      <c r="A396" s="6"/>
      <c r="C396" s="5"/>
    </row>
    <row r="397" ht="15.75" customHeight="1">
      <c r="A397" s="6"/>
      <c r="C397" s="5"/>
    </row>
    <row r="398" ht="15.75" customHeight="1">
      <c r="A398" s="6"/>
      <c r="C398" s="5"/>
    </row>
    <row r="399" ht="15.75" customHeight="1">
      <c r="A399" s="6"/>
      <c r="C399" s="5"/>
    </row>
    <row r="400" ht="15.75" customHeight="1">
      <c r="A400" s="6"/>
      <c r="C400" s="5"/>
    </row>
    <row r="401" ht="15.75" customHeight="1">
      <c r="A401" s="6"/>
      <c r="C401" s="5"/>
    </row>
    <row r="402" ht="15.75" customHeight="1">
      <c r="A402" s="6"/>
      <c r="C402" s="5"/>
    </row>
    <row r="403" ht="15.75" customHeight="1">
      <c r="A403" s="6"/>
      <c r="C403" s="5"/>
    </row>
    <row r="404" ht="15.75" customHeight="1">
      <c r="A404" s="6"/>
      <c r="C404" s="5"/>
    </row>
    <row r="405" ht="15.75" customHeight="1">
      <c r="A405" s="6"/>
      <c r="C405" s="5"/>
    </row>
    <row r="406" ht="15.75" customHeight="1">
      <c r="A406" s="6"/>
      <c r="C406" s="5"/>
    </row>
    <row r="407" ht="15.75" customHeight="1">
      <c r="A407" s="6"/>
      <c r="C407" s="5"/>
    </row>
    <row r="408" ht="15.75" customHeight="1">
      <c r="A408" s="6"/>
      <c r="C408" s="5"/>
    </row>
    <row r="409" ht="15.75" customHeight="1">
      <c r="A409" s="6"/>
      <c r="C409" s="5"/>
    </row>
    <row r="410" ht="15.75" customHeight="1">
      <c r="A410" s="6"/>
      <c r="C410" s="5"/>
    </row>
    <row r="411" ht="15.75" customHeight="1">
      <c r="A411" s="6"/>
      <c r="C411" s="5"/>
    </row>
    <row r="412" ht="15.75" customHeight="1">
      <c r="A412" s="6"/>
      <c r="C412" s="5"/>
    </row>
    <row r="413" ht="15.75" customHeight="1">
      <c r="A413" s="6"/>
      <c r="C413" s="5"/>
    </row>
    <row r="414" ht="15.75" customHeight="1">
      <c r="A414" s="6"/>
      <c r="C414" s="5"/>
    </row>
    <row r="415" ht="15.75" customHeight="1">
      <c r="A415" s="6"/>
      <c r="C415" s="5"/>
    </row>
    <row r="416" ht="15.75" customHeight="1">
      <c r="A416" s="6"/>
      <c r="C416" s="5"/>
    </row>
    <row r="417" ht="15.75" customHeight="1">
      <c r="A417" s="6"/>
      <c r="C417" s="5"/>
    </row>
    <row r="418" ht="15.75" customHeight="1">
      <c r="A418" s="6"/>
      <c r="C418" s="5"/>
    </row>
    <row r="419" ht="15.75" customHeight="1">
      <c r="A419" s="6"/>
      <c r="C419" s="5"/>
    </row>
    <row r="420" ht="15.75" customHeight="1">
      <c r="A420" s="6"/>
      <c r="C420" s="5"/>
    </row>
    <row r="421" ht="15.75" customHeight="1">
      <c r="A421" s="6"/>
      <c r="C421" s="5"/>
    </row>
    <row r="422" ht="15.75" customHeight="1">
      <c r="A422" s="6"/>
      <c r="C422" s="5"/>
    </row>
    <row r="423" ht="15.75" customHeight="1">
      <c r="A423" s="6"/>
      <c r="C423" s="5"/>
    </row>
    <row r="424" ht="15.75" customHeight="1">
      <c r="A424" s="6"/>
      <c r="C424" s="5"/>
    </row>
    <row r="425" ht="15.75" customHeight="1">
      <c r="A425" s="6"/>
      <c r="C425" s="5"/>
    </row>
    <row r="426" ht="15.75" customHeight="1">
      <c r="A426" s="6"/>
      <c r="C426" s="5"/>
    </row>
    <row r="427" ht="15.75" customHeight="1">
      <c r="A427" s="6"/>
      <c r="C427" s="5"/>
    </row>
    <row r="428" ht="15.75" customHeight="1">
      <c r="A428" s="6"/>
      <c r="C428" s="5"/>
    </row>
    <row r="429" ht="15.75" customHeight="1">
      <c r="A429" s="6"/>
      <c r="C429" s="5"/>
    </row>
    <row r="430" ht="15.75" customHeight="1">
      <c r="A430" s="6"/>
      <c r="C430" s="5"/>
    </row>
    <row r="431" ht="15.75" customHeight="1">
      <c r="A431" s="6"/>
      <c r="C431" s="5"/>
    </row>
    <row r="432" ht="15.75" customHeight="1">
      <c r="A432" s="6"/>
      <c r="C432" s="5"/>
    </row>
    <row r="433" ht="15.75" customHeight="1">
      <c r="A433" s="6"/>
      <c r="C433" s="5"/>
    </row>
    <row r="434" ht="15.75" customHeight="1">
      <c r="A434" s="6"/>
      <c r="C434" s="5"/>
    </row>
    <row r="435" ht="15.75" customHeight="1">
      <c r="A435" s="6"/>
      <c r="C435" s="5"/>
    </row>
    <row r="436" ht="15.75" customHeight="1">
      <c r="A436" s="6"/>
      <c r="C436" s="5"/>
    </row>
    <row r="437" ht="15.75" customHeight="1">
      <c r="A437" s="6"/>
      <c r="C437" s="5"/>
    </row>
    <row r="438" ht="15.75" customHeight="1">
      <c r="A438" s="6"/>
      <c r="C438" s="5"/>
    </row>
    <row r="439" ht="15.75" customHeight="1">
      <c r="A439" s="6"/>
      <c r="C439" s="5"/>
    </row>
    <row r="440" ht="15.75" customHeight="1">
      <c r="A440" s="6"/>
      <c r="C440" s="5"/>
    </row>
    <row r="441" ht="15.75" customHeight="1">
      <c r="A441" s="6"/>
      <c r="C441" s="5"/>
    </row>
    <row r="442" ht="15.75" customHeight="1">
      <c r="A442" s="6"/>
      <c r="C442" s="5"/>
    </row>
    <row r="443" ht="15.75" customHeight="1">
      <c r="A443" s="6"/>
      <c r="C443" s="5"/>
    </row>
    <row r="444" ht="15.75" customHeight="1">
      <c r="A444" s="6"/>
      <c r="C444" s="5"/>
    </row>
    <row r="445" ht="15.75" customHeight="1">
      <c r="A445" s="6"/>
      <c r="C445" s="5"/>
    </row>
    <row r="446" ht="15.75" customHeight="1">
      <c r="A446" s="6"/>
      <c r="C446" s="5"/>
    </row>
    <row r="447" ht="15.75" customHeight="1">
      <c r="A447" s="6"/>
      <c r="C447" s="5"/>
    </row>
    <row r="448" ht="15.75" customHeight="1">
      <c r="A448" s="6"/>
      <c r="C448" s="5"/>
    </row>
    <row r="449" ht="15.75" customHeight="1">
      <c r="A449" s="6"/>
      <c r="C449" s="5"/>
    </row>
    <row r="450" ht="15.75" customHeight="1">
      <c r="A450" s="6"/>
      <c r="C450" s="5"/>
    </row>
    <row r="451" ht="15.75" customHeight="1">
      <c r="A451" s="6"/>
      <c r="C451" s="5"/>
    </row>
    <row r="452" ht="15.75" customHeight="1">
      <c r="A452" s="6"/>
      <c r="C452" s="5"/>
    </row>
    <row r="453" ht="15.75" customHeight="1">
      <c r="A453" s="6"/>
      <c r="C453" s="5"/>
    </row>
    <row r="454" ht="15.75" customHeight="1">
      <c r="A454" s="6"/>
      <c r="C454" s="5"/>
    </row>
    <row r="455" ht="15.75" customHeight="1">
      <c r="A455" s="6"/>
      <c r="C455" s="5"/>
    </row>
    <row r="456" ht="15.75" customHeight="1">
      <c r="A456" s="6"/>
      <c r="C456" s="5"/>
    </row>
    <row r="457" ht="15.75" customHeight="1">
      <c r="A457" s="6"/>
      <c r="C457" s="5"/>
    </row>
    <row r="458" ht="15.75" customHeight="1">
      <c r="A458" s="6"/>
      <c r="C458" s="5"/>
    </row>
    <row r="459" ht="15.75" customHeight="1">
      <c r="A459" s="6"/>
      <c r="C459" s="5"/>
    </row>
    <row r="460" ht="15.75" customHeight="1">
      <c r="A460" s="6"/>
      <c r="C460" s="5"/>
    </row>
    <row r="461" ht="15.75" customHeight="1">
      <c r="A461" s="6"/>
      <c r="C461" s="5"/>
    </row>
    <row r="462" ht="15.75" customHeight="1">
      <c r="A462" s="6"/>
      <c r="C462" s="5"/>
    </row>
    <row r="463" ht="15.75" customHeight="1">
      <c r="A463" s="6"/>
      <c r="C463" s="5"/>
    </row>
    <row r="464" ht="15.75" customHeight="1">
      <c r="A464" s="6"/>
      <c r="C464" s="5"/>
    </row>
    <row r="465" ht="15.75" customHeight="1">
      <c r="A465" s="6"/>
      <c r="C465" s="5"/>
    </row>
    <row r="466" ht="15.75" customHeight="1">
      <c r="A466" s="6"/>
      <c r="C466" s="5"/>
    </row>
    <row r="467" ht="15.75" customHeight="1">
      <c r="A467" s="6"/>
      <c r="C467" s="5"/>
    </row>
    <row r="468" ht="15.75" customHeight="1">
      <c r="A468" s="6"/>
      <c r="C468" s="5"/>
    </row>
    <row r="469" ht="15.75" customHeight="1">
      <c r="A469" s="6"/>
      <c r="C469" s="5"/>
    </row>
    <row r="470" ht="15.75" customHeight="1">
      <c r="A470" s="6"/>
      <c r="C470" s="5"/>
    </row>
    <row r="471" ht="15.75" customHeight="1">
      <c r="A471" s="6"/>
      <c r="C471" s="5"/>
    </row>
    <row r="472" ht="15.75" customHeight="1">
      <c r="A472" s="6"/>
      <c r="C472" s="5"/>
    </row>
    <row r="473" ht="15.75" customHeight="1">
      <c r="A473" s="6"/>
      <c r="C473" s="5"/>
    </row>
    <row r="474" ht="15.75" customHeight="1">
      <c r="A474" s="6"/>
      <c r="C474" s="5"/>
    </row>
    <row r="475" ht="15.75" customHeight="1">
      <c r="A475" s="6"/>
      <c r="C475" s="5"/>
    </row>
    <row r="476" ht="15.75" customHeight="1">
      <c r="A476" s="6"/>
      <c r="C476" s="5"/>
    </row>
    <row r="477" ht="15.75" customHeight="1">
      <c r="A477" s="6"/>
      <c r="C477" s="5"/>
    </row>
    <row r="478" ht="15.75" customHeight="1">
      <c r="A478" s="6"/>
      <c r="C478" s="5"/>
    </row>
    <row r="479" ht="15.75" customHeight="1">
      <c r="A479" s="6"/>
      <c r="C479" s="5"/>
    </row>
    <row r="480" ht="15.75" customHeight="1">
      <c r="A480" s="6"/>
      <c r="C480" s="5"/>
    </row>
    <row r="481" ht="15.75" customHeight="1">
      <c r="A481" s="6"/>
      <c r="C481" s="5"/>
    </row>
    <row r="482" ht="15.75" customHeight="1">
      <c r="A482" s="6"/>
      <c r="C482" s="5"/>
    </row>
    <row r="483" ht="15.75" customHeight="1">
      <c r="A483" s="6"/>
      <c r="C483" s="5"/>
    </row>
    <row r="484" ht="15.75" customHeight="1">
      <c r="A484" s="6"/>
      <c r="C484" s="5"/>
    </row>
    <row r="485" ht="15.75" customHeight="1">
      <c r="A485" s="6"/>
      <c r="C485" s="5"/>
    </row>
    <row r="486" ht="15.75" customHeight="1">
      <c r="A486" s="6"/>
      <c r="C486" s="5"/>
    </row>
    <row r="487" ht="15.75" customHeight="1">
      <c r="A487" s="6"/>
      <c r="C487" s="5"/>
    </row>
    <row r="488" ht="15.75" customHeight="1">
      <c r="A488" s="6"/>
      <c r="C488" s="5"/>
    </row>
    <row r="489" ht="15.75" customHeight="1">
      <c r="A489" s="6"/>
      <c r="C489" s="5"/>
    </row>
    <row r="490" ht="15.75" customHeight="1">
      <c r="A490" s="6"/>
      <c r="C490" s="5"/>
    </row>
    <row r="491" ht="15.75" customHeight="1">
      <c r="A491" s="6"/>
      <c r="C491" s="5"/>
    </row>
    <row r="492" ht="15.75" customHeight="1">
      <c r="A492" s="6"/>
      <c r="C492" s="5"/>
    </row>
    <row r="493" ht="15.75" customHeight="1">
      <c r="A493" s="6"/>
      <c r="C493" s="5"/>
    </row>
    <row r="494" ht="15.75" customHeight="1">
      <c r="A494" s="6"/>
      <c r="C494" s="5"/>
    </row>
    <row r="495" ht="15.75" customHeight="1">
      <c r="A495" s="6"/>
      <c r="C495" s="5"/>
    </row>
    <row r="496" ht="15.75" customHeight="1">
      <c r="A496" s="6"/>
      <c r="C496" s="5"/>
    </row>
    <row r="497" ht="15.75" customHeight="1">
      <c r="A497" s="6"/>
      <c r="C497" s="5"/>
    </row>
    <row r="498" ht="15.75" customHeight="1">
      <c r="A498" s="6"/>
      <c r="C498" s="5"/>
    </row>
    <row r="499" ht="15.75" customHeight="1">
      <c r="A499" s="6"/>
      <c r="C499" s="5"/>
    </row>
    <row r="500" ht="15.75" customHeight="1">
      <c r="A500" s="6"/>
      <c r="C500" s="5"/>
    </row>
    <row r="501" ht="15.75" customHeight="1">
      <c r="A501" s="6"/>
      <c r="C501" s="5"/>
    </row>
    <row r="502" ht="15.75" customHeight="1">
      <c r="A502" s="6"/>
      <c r="C502" s="5"/>
    </row>
    <row r="503" ht="15.75" customHeight="1">
      <c r="A503" s="6"/>
      <c r="C503" s="5"/>
    </row>
    <row r="504" ht="15.75" customHeight="1">
      <c r="A504" s="6"/>
      <c r="C504" s="5"/>
    </row>
    <row r="505" ht="15.75" customHeight="1">
      <c r="A505" s="6"/>
      <c r="C505" s="5"/>
    </row>
    <row r="506" ht="15.75" customHeight="1">
      <c r="A506" s="6"/>
      <c r="C506" s="5"/>
    </row>
    <row r="507" ht="15.75" customHeight="1">
      <c r="A507" s="6"/>
      <c r="C507" s="5"/>
    </row>
    <row r="508" ht="15.75" customHeight="1">
      <c r="A508" s="6"/>
      <c r="C508" s="5"/>
    </row>
    <row r="509" ht="15.75" customHeight="1">
      <c r="A509" s="6"/>
      <c r="C509" s="5"/>
    </row>
    <row r="510" ht="15.75" customHeight="1">
      <c r="A510" s="6"/>
      <c r="C510" s="5"/>
    </row>
    <row r="511" ht="15.75" customHeight="1">
      <c r="A511" s="6"/>
      <c r="C511" s="5"/>
    </row>
    <row r="512" ht="15.75" customHeight="1">
      <c r="A512" s="6"/>
      <c r="C512" s="5"/>
    </row>
    <row r="513" ht="15.75" customHeight="1">
      <c r="A513" s="6"/>
      <c r="C513" s="5"/>
    </row>
    <row r="514" ht="15.75" customHeight="1">
      <c r="A514" s="6"/>
      <c r="C514" s="5"/>
    </row>
    <row r="515" ht="15.75" customHeight="1">
      <c r="A515" s="6"/>
      <c r="C515" s="5"/>
    </row>
    <row r="516" ht="15.75" customHeight="1">
      <c r="A516" s="6"/>
      <c r="C516" s="5"/>
    </row>
    <row r="517" ht="15.75" customHeight="1">
      <c r="A517" s="6"/>
      <c r="C517" s="5"/>
    </row>
    <row r="518" ht="15.75" customHeight="1">
      <c r="A518" s="6"/>
      <c r="C518" s="5"/>
    </row>
    <row r="519" ht="15.75" customHeight="1">
      <c r="A519" s="6"/>
      <c r="C519" s="5"/>
    </row>
    <row r="520" ht="15.75" customHeight="1">
      <c r="A520" s="6"/>
      <c r="C520" s="5"/>
    </row>
    <row r="521" ht="15.75" customHeight="1">
      <c r="A521" s="6"/>
      <c r="C521" s="5"/>
    </row>
    <row r="522" ht="15.75" customHeight="1">
      <c r="A522" s="6"/>
      <c r="C522" s="5"/>
    </row>
    <row r="523" ht="15.75" customHeight="1">
      <c r="A523" s="6"/>
      <c r="C523" s="5"/>
    </row>
    <row r="524" ht="15.75" customHeight="1">
      <c r="A524" s="6"/>
      <c r="C524" s="5"/>
    </row>
    <row r="525" ht="15.75" customHeight="1">
      <c r="A525" s="6"/>
      <c r="C525" s="5"/>
    </row>
    <row r="526" ht="15.75" customHeight="1">
      <c r="A526" s="6"/>
      <c r="C526" s="5"/>
    </row>
    <row r="527" ht="15.75" customHeight="1">
      <c r="A527" s="6"/>
      <c r="C527" s="5"/>
    </row>
    <row r="528" ht="15.75" customHeight="1">
      <c r="A528" s="6"/>
      <c r="C528" s="5"/>
    </row>
    <row r="529" ht="15.75" customHeight="1">
      <c r="A529" s="6"/>
      <c r="C529" s="5"/>
    </row>
    <row r="530" ht="15.75" customHeight="1">
      <c r="A530" s="6"/>
      <c r="C530" s="5"/>
    </row>
    <row r="531" ht="15.75" customHeight="1">
      <c r="A531" s="6"/>
      <c r="C531" s="5"/>
    </row>
    <row r="532" ht="15.75" customHeight="1">
      <c r="A532" s="6"/>
      <c r="C532" s="5"/>
    </row>
    <row r="533" ht="15.75" customHeight="1">
      <c r="A533" s="6"/>
      <c r="C533" s="5"/>
    </row>
    <row r="534" ht="15.75" customHeight="1">
      <c r="A534" s="6"/>
      <c r="C534" s="5"/>
    </row>
    <row r="535" ht="15.75" customHeight="1">
      <c r="A535" s="6"/>
      <c r="C535" s="5"/>
    </row>
    <row r="536" ht="15.75" customHeight="1">
      <c r="A536" s="6"/>
      <c r="C536" s="5"/>
    </row>
    <row r="537" ht="15.75" customHeight="1">
      <c r="A537" s="6"/>
      <c r="C537" s="5"/>
    </row>
    <row r="538" ht="15.75" customHeight="1">
      <c r="A538" s="6"/>
      <c r="C538" s="5"/>
    </row>
    <row r="539" ht="15.75" customHeight="1">
      <c r="A539" s="6"/>
      <c r="C539" s="5"/>
    </row>
    <row r="540" ht="15.75" customHeight="1">
      <c r="A540" s="6"/>
      <c r="C540" s="5"/>
    </row>
    <row r="541" ht="15.75" customHeight="1">
      <c r="A541" s="6"/>
      <c r="C541" s="5"/>
    </row>
    <row r="542" ht="15.75" customHeight="1">
      <c r="A542" s="6"/>
      <c r="C542" s="5"/>
    </row>
    <row r="543" ht="15.75" customHeight="1">
      <c r="A543" s="6"/>
      <c r="C543" s="5"/>
    </row>
    <row r="544" ht="15.75" customHeight="1">
      <c r="A544" s="6"/>
      <c r="C544" s="5"/>
    </row>
    <row r="545" ht="15.75" customHeight="1">
      <c r="A545" s="6"/>
      <c r="C545" s="5"/>
    </row>
    <row r="546" ht="15.75" customHeight="1">
      <c r="A546" s="6"/>
      <c r="C546" s="5"/>
    </row>
    <row r="547" ht="15.75" customHeight="1">
      <c r="A547" s="6"/>
      <c r="C547" s="5"/>
    </row>
    <row r="548" ht="15.75" customHeight="1">
      <c r="A548" s="6"/>
      <c r="C548" s="5"/>
    </row>
    <row r="549" ht="15.75" customHeight="1">
      <c r="A549" s="6"/>
      <c r="C549" s="5"/>
    </row>
    <row r="550" ht="15.75" customHeight="1">
      <c r="A550" s="6"/>
      <c r="C550" s="5"/>
    </row>
    <row r="551" ht="15.75" customHeight="1">
      <c r="A551" s="6"/>
      <c r="C551" s="5"/>
    </row>
    <row r="552" ht="15.75" customHeight="1">
      <c r="A552" s="6"/>
      <c r="C552" s="5"/>
    </row>
    <row r="553" ht="15.75" customHeight="1">
      <c r="A553" s="6"/>
      <c r="C553" s="5"/>
    </row>
    <row r="554" ht="15.75" customHeight="1">
      <c r="A554" s="6"/>
      <c r="C554" s="5"/>
    </row>
    <row r="555" ht="15.75" customHeight="1">
      <c r="A555" s="6"/>
      <c r="C555" s="5"/>
    </row>
    <row r="556" ht="15.75" customHeight="1">
      <c r="A556" s="6"/>
      <c r="C556" s="5"/>
    </row>
    <row r="557" ht="15.75" customHeight="1">
      <c r="A557" s="6"/>
      <c r="C557" s="5"/>
    </row>
    <row r="558" ht="15.75" customHeight="1">
      <c r="A558" s="6"/>
      <c r="C558" s="5"/>
    </row>
    <row r="559" ht="15.75" customHeight="1">
      <c r="A559" s="6"/>
      <c r="C559" s="5"/>
    </row>
    <row r="560" ht="15.75" customHeight="1">
      <c r="A560" s="6"/>
      <c r="C560" s="5"/>
    </row>
    <row r="561" ht="15.75" customHeight="1">
      <c r="A561" s="6"/>
      <c r="C561" s="5"/>
    </row>
    <row r="562" ht="15.75" customHeight="1">
      <c r="A562" s="6"/>
      <c r="C562" s="5"/>
    </row>
    <row r="563" ht="15.75" customHeight="1">
      <c r="A563" s="6"/>
      <c r="C563" s="5"/>
    </row>
    <row r="564" ht="15.75" customHeight="1">
      <c r="A564" s="6"/>
      <c r="C564" s="5"/>
    </row>
    <row r="565" ht="15.75" customHeight="1">
      <c r="A565" s="6"/>
      <c r="C565" s="5"/>
    </row>
    <row r="566" ht="15.75" customHeight="1">
      <c r="A566" s="6"/>
      <c r="C566" s="5"/>
    </row>
    <row r="567" ht="15.75" customHeight="1">
      <c r="A567" s="6"/>
      <c r="C567" s="5"/>
    </row>
    <row r="568" ht="15.75" customHeight="1">
      <c r="A568" s="6"/>
      <c r="C568" s="5"/>
    </row>
    <row r="569" ht="15.75" customHeight="1">
      <c r="A569" s="6"/>
      <c r="C569" s="5"/>
    </row>
    <row r="570" ht="15.75" customHeight="1">
      <c r="A570" s="6"/>
      <c r="C570" s="5"/>
    </row>
    <row r="571" ht="15.75" customHeight="1">
      <c r="A571" s="6"/>
      <c r="C571" s="5"/>
    </row>
    <row r="572" ht="15.75" customHeight="1">
      <c r="A572" s="6"/>
      <c r="C572" s="5"/>
    </row>
    <row r="573" ht="15.75" customHeight="1">
      <c r="A573" s="6"/>
      <c r="C573" s="5"/>
    </row>
    <row r="574" ht="15.75" customHeight="1">
      <c r="A574" s="6"/>
      <c r="C574" s="5"/>
    </row>
    <row r="575" ht="15.75" customHeight="1">
      <c r="A575" s="6"/>
      <c r="C575" s="5"/>
    </row>
    <row r="576" ht="15.75" customHeight="1">
      <c r="A576" s="6"/>
      <c r="C576" s="5"/>
    </row>
    <row r="577" ht="15.75" customHeight="1">
      <c r="A577" s="6"/>
      <c r="C577" s="5"/>
    </row>
    <row r="578" ht="15.75" customHeight="1">
      <c r="A578" s="6"/>
      <c r="C578" s="5"/>
    </row>
    <row r="579" ht="15.75" customHeight="1">
      <c r="A579" s="6"/>
      <c r="C579" s="5"/>
    </row>
    <row r="580" ht="15.75" customHeight="1">
      <c r="A580" s="6"/>
      <c r="C580" s="5"/>
    </row>
    <row r="581" ht="15.75" customHeight="1">
      <c r="A581" s="6"/>
      <c r="C581" s="5"/>
    </row>
    <row r="582" ht="15.75" customHeight="1">
      <c r="A582" s="6"/>
      <c r="C582" s="5"/>
    </row>
    <row r="583" ht="15.75" customHeight="1">
      <c r="A583" s="6"/>
      <c r="C583" s="5"/>
    </row>
    <row r="584" ht="15.75" customHeight="1">
      <c r="A584" s="6"/>
      <c r="C584" s="5"/>
    </row>
    <row r="585" ht="15.75" customHeight="1">
      <c r="A585" s="6"/>
      <c r="C585" s="5"/>
    </row>
    <row r="586" ht="15.75" customHeight="1">
      <c r="A586" s="6"/>
      <c r="C586" s="5"/>
    </row>
    <row r="587" ht="15.75" customHeight="1">
      <c r="A587" s="6"/>
      <c r="C587" s="5"/>
    </row>
    <row r="588" ht="15.75" customHeight="1">
      <c r="A588" s="6"/>
      <c r="C588" s="5"/>
    </row>
    <row r="589" ht="15.75" customHeight="1">
      <c r="A589" s="6"/>
      <c r="C589" s="5"/>
    </row>
    <row r="590" ht="15.75" customHeight="1">
      <c r="A590" s="6"/>
      <c r="C590" s="5"/>
    </row>
    <row r="591" ht="15.75" customHeight="1">
      <c r="A591" s="6"/>
      <c r="C591" s="5"/>
    </row>
    <row r="592" ht="15.75" customHeight="1">
      <c r="A592" s="6"/>
      <c r="C592" s="5"/>
    </row>
    <row r="593" ht="15.75" customHeight="1">
      <c r="A593" s="6"/>
      <c r="C593" s="5"/>
    </row>
    <row r="594" ht="15.75" customHeight="1">
      <c r="A594" s="6"/>
      <c r="C594" s="5"/>
    </row>
    <row r="595" ht="15.75" customHeight="1">
      <c r="A595" s="6"/>
      <c r="C595" s="5"/>
    </row>
    <row r="596" ht="15.75" customHeight="1">
      <c r="A596" s="6"/>
      <c r="C596" s="5"/>
    </row>
    <row r="597" ht="15.75" customHeight="1">
      <c r="A597" s="6"/>
      <c r="C597" s="5"/>
    </row>
    <row r="598" ht="15.75" customHeight="1">
      <c r="A598" s="6"/>
      <c r="C598" s="5"/>
    </row>
    <row r="599" ht="15.75" customHeight="1">
      <c r="A599" s="6"/>
      <c r="C599" s="5"/>
    </row>
    <row r="600" ht="15.75" customHeight="1">
      <c r="A600" s="6"/>
      <c r="C600" s="5"/>
    </row>
    <row r="601" ht="15.75" customHeight="1">
      <c r="A601" s="6"/>
      <c r="C601" s="5"/>
    </row>
    <row r="602" ht="15.75" customHeight="1">
      <c r="A602" s="6"/>
      <c r="C602" s="5"/>
    </row>
    <row r="603" ht="15.75" customHeight="1">
      <c r="A603" s="6"/>
      <c r="C603" s="5"/>
    </row>
    <row r="604" ht="15.75" customHeight="1">
      <c r="A604" s="6"/>
      <c r="C604" s="5"/>
    </row>
    <row r="605" ht="15.75" customHeight="1">
      <c r="A605" s="6"/>
      <c r="C605" s="5"/>
    </row>
    <row r="606" ht="15.75" customHeight="1">
      <c r="A606" s="6"/>
      <c r="C606" s="5"/>
    </row>
    <row r="607" ht="15.75" customHeight="1">
      <c r="A607" s="6"/>
      <c r="C607" s="5"/>
    </row>
    <row r="608" ht="15.75" customHeight="1">
      <c r="A608" s="6"/>
      <c r="C608" s="5"/>
    </row>
    <row r="609" ht="15.75" customHeight="1">
      <c r="A609" s="6"/>
      <c r="C609" s="5"/>
    </row>
    <row r="610" ht="15.75" customHeight="1">
      <c r="A610" s="6"/>
      <c r="C610" s="5"/>
    </row>
    <row r="611" ht="15.75" customHeight="1">
      <c r="A611" s="6"/>
      <c r="C611" s="5"/>
    </row>
    <row r="612" ht="15.75" customHeight="1">
      <c r="A612" s="6"/>
      <c r="C612" s="5"/>
    </row>
    <row r="613" ht="15.75" customHeight="1">
      <c r="A613" s="6"/>
      <c r="C613" s="5"/>
    </row>
    <row r="614" ht="15.75" customHeight="1">
      <c r="A614" s="6"/>
      <c r="C614" s="5"/>
    </row>
    <row r="615" ht="15.75" customHeight="1">
      <c r="A615" s="6"/>
      <c r="C615" s="5"/>
    </row>
    <row r="616" ht="15.75" customHeight="1">
      <c r="A616" s="6"/>
      <c r="C616" s="5"/>
    </row>
    <row r="617" ht="15.75" customHeight="1">
      <c r="A617" s="6"/>
      <c r="C617" s="5"/>
    </row>
    <row r="618" ht="15.75" customHeight="1">
      <c r="A618" s="6"/>
      <c r="C618" s="5"/>
    </row>
    <row r="619" ht="15.75" customHeight="1">
      <c r="A619" s="6"/>
      <c r="C619" s="5"/>
    </row>
    <row r="620" ht="15.75" customHeight="1">
      <c r="A620" s="6"/>
      <c r="C620" s="5"/>
    </row>
    <row r="621" ht="15.75" customHeight="1">
      <c r="A621" s="6"/>
      <c r="C621" s="5"/>
    </row>
    <row r="622" ht="15.75" customHeight="1">
      <c r="A622" s="6"/>
      <c r="C622" s="5"/>
    </row>
    <row r="623" ht="15.75" customHeight="1">
      <c r="A623" s="6"/>
      <c r="C623" s="5"/>
    </row>
    <row r="624" ht="15.75" customHeight="1">
      <c r="A624" s="6"/>
      <c r="C624" s="5"/>
    </row>
    <row r="625" ht="15.75" customHeight="1">
      <c r="A625" s="6"/>
      <c r="C625" s="5"/>
    </row>
    <row r="626" ht="15.75" customHeight="1">
      <c r="A626" s="6"/>
      <c r="C626" s="5"/>
    </row>
    <row r="627" ht="15.75" customHeight="1">
      <c r="A627" s="6"/>
      <c r="C627" s="5"/>
    </row>
    <row r="628" ht="15.75" customHeight="1">
      <c r="A628" s="6"/>
      <c r="C628" s="5"/>
    </row>
    <row r="629" ht="15.75" customHeight="1">
      <c r="A629" s="6"/>
      <c r="C629" s="5"/>
    </row>
    <row r="630" ht="15.75" customHeight="1">
      <c r="A630" s="6"/>
      <c r="C630" s="5"/>
    </row>
    <row r="631" ht="15.75" customHeight="1">
      <c r="A631" s="6"/>
      <c r="C631" s="5"/>
    </row>
    <row r="632" ht="15.75" customHeight="1">
      <c r="A632" s="6"/>
      <c r="C632" s="5"/>
    </row>
    <row r="633" ht="15.75" customHeight="1">
      <c r="A633" s="6"/>
      <c r="C633" s="5"/>
    </row>
    <row r="634" ht="15.75" customHeight="1">
      <c r="A634" s="6"/>
      <c r="C634" s="5"/>
    </row>
    <row r="635" ht="15.75" customHeight="1">
      <c r="A635" s="6"/>
      <c r="C635" s="5"/>
    </row>
    <row r="636" ht="15.75" customHeight="1">
      <c r="A636" s="6"/>
      <c r="C636" s="5"/>
    </row>
    <row r="637" ht="15.75" customHeight="1">
      <c r="A637" s="6"/>
      <c r="C637" s="5"/>
    </row>
    <row r="638" ht="15.75" customHeight="1">
      <c r="A638" s="6"/>
      <c r="C638" s="5"/>
    </row>
    <row r="639" ht="15.75" customHeight="1">
      <c r="A639" s="6"/>
      <c r="C639" s="5"/>
    </row>
    <row r="640" ht="15.75" customHeight="1">
      <c r="A640" s="6"/>
      <c r="C640" s="5"/>
    </row>
    <row r="641" ht="15.75" customHeight="1">
      <c r="A641" s="6"/>
      <c r="C641" s="5"/>
    </row>
    <row r="642" ht="15.75" customHeight="1">
      <c r="A642" s="6"/>
      <c r="C642" s="5"/>
    </row>
    <row r="643" ht="15.75" customHeight="1">
      <c r="A643" s="6"/>
      <c r="C643" s="5"/>
    </row>
    <row r="644" ht="15.75" customHeight="1">
      <c r="A644" s="6"/>
      <c r="C644" s="5"/>
    </row>
    <row r="645" ht="15.75" customHeight="1">
      <c r="A645" s="6"/>
      <c r="C645" s="5"/>
    </row>
    <row r="646" ht="15.75" customHeight="1">
      <c r="A646" s="6"/>
      <c r="C646" s="5"/>
    </row>
    <row r="647" ht="15.75" customHeight="1">
      <c r="A647" s="6"/>
      <c r="C647" s="5"/>
    </row>
    <row r="648" ht="15.75" customHeight="1">
      <c r="A648" s="6"/>
      <c r="C648" s="5"/>
    </row>
    <row r="649" ht="15.75" customHeight="1">
      <c r="A649" s="6"/>
      <c r="C649" s="5"/>
    </row>
    <row r="650" ht="15.75" customHeight="1">
      <c r="A650" s="6"/>
      <c r="C650" s="5"/>
    </row>
    <row r="651" ht="15.75" customHeight="1">
      <c r="A651" s="6"/>
      <c r="C651" s="5"/>
    </row>
    <row r="652" ht="15.75" customHeight="1">
      <c r="A652" s="6"/>
      <c r="C652" s="5"/>
    </row>
    <row r="653" ht="15.75" customHeight="1">
      <c r="A653" s="6"/>
      <c r="C653" s="5"/>
    </row>
    <row r="654" ht="15.75" customHeight="1">
      <c r="A654" s="6"/>
      <c r="C654" s="5"/>
    </row>
    <row r="655" ht="15.75" customHeight="1">
      <c r="A655" s="6"/>
      <c r="C655" s="5"/>
    </row>
    <row r="656" ht="15.75" customHeight="1">
      <c r="A656" s="6"/>
      <c r="C656" s="5"/>
    </row>
    <row r="657" ht="15.75" customHeight="1">
      <c r="A657" s="6"/>
      <c r="C657" s="5"/>
    </row>
    <row r="658" ht="15.75" customHeight="1">
      <c r="A658" s="6"/>
      <c r="C658" s="5"/>
    </row>
    <row r="659" ht="15.75" customHeight="1">
      <c r="A659" s="6"/>
      <c r="C659" s="5"/>
    </row>
    <row r="660" ht="15.75" customHeight="1">
      <c r="A660" s="6"/>
      <c r="C660" s="5"/>
    </row>
    <row r="661" ht="15.75" customHeight="1">
      <c r="A661" s="6"/>
      <c r="C661" s="5"/>
    </row>
    <row r="662" ht="15.75" customHeight="1">
      <c r="A662" s="6"/>
      <c r="C662" s="5"/>
    </row>
    <row r="663" ht="15.75" customHeight="1">
      <c r="A663" s="6"/>
      <c r="C663" s="5"/>
    </row>
    <row r="664" ht="15.75" customHeight="1">
      <c r="A664" s="6"/>
      <c r="C664" s="5"/>
    </row>
    <row r="665" ht="15.75" customHeight="1">
      <c r="A665" s="6"/>
      <c r="C665" s="5"/>
    </row>
    <row r="666" ht="15.75" customHeight="1">
      <c r="A666" s="6"/>
      <c r="C666" s="5"/>
    </row>
    <row r="667" ht="15.75" customHeight="1">
      <c r="A667" s="6"/>
      <c r="C667" s="5"/>
    </row>
    <row r="668" ht="15.75" customHeight="1">
      <c r="A668" s="6"/>
      <c r="C668" s="5"/>
    </row>
    <row r="669" ht="15.75" customHeight="1">
      <c r="A669" s="6"/>
      <c r="C669" s="5"/>
    </row>
    <row r="670" ht="15.75" customHeight="1">
      <c r="A670" s="6"/>
      <c r="C670" s="5"/>
    </row>
    <row r="671" ht="15.75" customHeight="1">
      <c r="A671" s="6"/>
      <c r="C671" s="5"/>
    </row>
    <row r="672" ht="15.75" customHeight="1">
      <c r="A672" s="6"/>
      <c r="C672" s="5"/>
    </row>
    <row r="673" ht="15.75" customHeight="1">
      <c r="A673" s="6"/>
      <c r="C673" s="5"/>
    </row>
    <row r="674" ht="15.75" customHeight="1">
      <c r="A674" s="6"/>
      <c r="C674" s="5"/>
    </row>
    <row r="675" ht="15.75" customHeight="1">
      <c r="A675" s="6"/>
      <c r="C675" s="5"/>
    </row>
    <row r="676" ht="15.75" customHeight="1">
      <c r="A676" s="6"/>
      <c r="C676" s="5"/>
    </row>
    <row r="677" ht="15.75" customHeight="1">
      <c r="A677" s="6"/>
      <c r="C677" s="5"/>
    </row>
    <row r="678" ht="15.75" customHeight="1">
      <c r="A678" s="6"/>
      <c r="C678" s="5"/>
    </row>
    <row r="679" ht="15.75" customHeight="1">
      <c r="A679" s="6"/>
      <c r="C679" s="5"/>
    </row>
    <row r="680" ht="15.75" customHeight="1">
      <c r="A680" s="6"/>
      <c r="C680" s="5"/>
    </row>
    <row r="681" ht="15.75" customHeight="1">
      <c r="A681" s="6"/>
      <c r="C681" s="5"/>
    </row>
    <row r="682" ht="15.75" customHeight="1">
      <c r="A682" s="6"/>
      <c r="C682" s="5"/>
    </row>
    <row r="683" ht="15.75" customHeight="1">
      <c r="A683" s="6"/>
      <c r="C683" s="5"/>
    </row>
    <row r="684" ht="15.75" customHeight="1">
      <c r="A684" s="6"/>
      <c r="C684" s="5"/>
    </row>
    <row r="685" ht="15.75" customHeight="1">
      <c r="A685" s="6"/>
      <c r="C685" s="5"/>
    </row>
    <row r="686" ht="15.75" customHeight="1">
      <c r="A686" s="6"/>
      <c r="C686" s="5"/>
    </row>
    <row r="687" ht="15.75" customHeight="1">
      <c r="A687" s="6"/>
      <c r="C687" s="5"/>
    </row>
    <row r="688" ht="15.75" customHeight="1">
      <c r="A688" s="6"/>
      <c r="C688" s="5"/>
    </row>
    <row r="689" ht="15.75" customHeight="1">
      <c r="A689" s="6"/>
      <c r="C689" s="5"/>
    </row>
    <row r="690" ht="15.75" customHeight="1">
      <c r="A690" s="6"/>
      <c r="C690" s="5"/>
    </row>
    <row r="691" ht="15.75" customHeight="1">
      <c r="A691" s="6"/>
      <c r="C691" s="5"/>
    </row>
    <row r="692" ht="15.75" customHeight="1">
      <c r="A692" s="6"/>
      <c r="C692" s="5"/>
    </row>
    <row r="693" ht="15.75" customHeight="1">
      <c r="A693" s="6"/>
      <c r="C693" s="5"/>
    </row>
    <row r="694" ht="15.75" customHeight="1">
      <c r="A694" s="6"/>
      <c r="C694" s="5"/>
    </row>
    <row r="695" ht="15.75" customHeight="1">
      <c r="A695" s="6"/>
      <c r="C695" s="5"/>
    </row>
    <row r="696" ht="15.75" customHeight="1">
      <c r="A696" s="6"/>
      <c r="C696" s="5"/>
    </row>
    <row r="697" ht="15.75" customHeight="1">
      <c r="A697" s="6"/>
      <c r="C697" s="5"/>
    </row>
    <row r="698" ht="15.75" customHeight="1">
      <c r="A698" s="6"/>
      <c r="C698" s="5"/>
    </row>
    <row r="699" ht="15.75" customHeight="1">
      <c r="A699" s="6"/>
      <c r="C699" s="5"/>
    </row>
    <row r="700" ht="15.75" customHeight="1">
      <c r="A700" s="6"/>
      <c r="C700" s="5"/>
    </row>
    <row r="701" ht="15.75" customHeight="1">
      <c r="A701" s="6"/>
      <c r="C701" s="5"/>
    </row>
    <row r="702" ht="15.75" customHeight="1">
      <c r="A702" s="6"/>
      <c r="C702" s="5"/>
    </row>
    <row r="703" ht="15.75" customHeight="1">
      <c r="A703" s="6"/>
      <c r="C703" s="5"/>
    </row>
    <row r="704" ht="15.75" customHeight="1">
      <c r="A704" s="6"/>
      <c r="C704" s="5"/>
    </row>
    <row r="705" ht="15.75" customHeight="1">
      <c r="A705" s="6"/>
      <c r="C705" s="5"/>
    </row>
    <row r="706" ht="15.75" customHeight="1">
      <c r="A706" s="6"/>
      <c r="C706" s="5"/>
    </row>
    <row r="707" ht="15.75" customHeight="1">
      <c r="A707" s="6"/>
      <c r="C707" s="5"/>
    </row>
    <row r="708" ht="15.75" customHeight="1">
      <c r="A708" s="6"/>
      <c r="C708" s="5"/>
    </row>
    <row r="709" ht="15.75" customHeight="1">
      <c r="A709" s="6"/>
      <c r="C709" s="5"/>
    </row>
    <row r="710" ht="15.75" customHeight="1">
      <c r="A710" s="6"/>
      <c r="C710" s="5"/>
    </row>
    <row r="711" ht="15.75" customHeight="1">
      <c r="A711" s="6"/>
      <c r="C711" s="5"/>
    </row>
    <row r="712" ht="15.75" customHeight="1">
      <c r="A712" s="6"/>
      <c r="C712" s="5"/>
    </row>
    <row r="713" ht="15.75" customHeight="1">
      <c r="A713" s="6"/>
      <c r="C713" s="5"/>
    </row>
    <row r="714" ht="15.75" customHeight="1">
      <c r="A714" s="6"/>
      <c r="C714" s="5"/>
    </row>
    <row r="715" ht="15.75" customHeight="1">
      <c r="A715" s="6"/>
      <c r="C715" s="5"/>
    </row>
    <row r="716" ht="15.75" customHeight="1">
      <c r="A716" s="6"/>
      <c r="C716" s="5"/>
    </row>
    <row r="717" ht="15.75" customHeight="1">
      <c r="A717" s="6"/>
      <c r="C717" s="5"/>
    </row>
    <row r="718" ht="15.75" customHeight="1">
      <c r="A718" s="6"/>
      <c r="C718" s="5"/>
    </row>
    <row r="719" ht="15.75" customHeight="1">
      <c r="A719" s="6"/>
      <c r="C719" s="5"/>
    </row>
    <row r="720" ht="15.75" customHeight="1">
      <c r="A720" s="6"/>
      <c r="C720" s="5"/>
    </row>
    <row r="721" ht="15.75" customHeight="1">
      <c r="A721" s="6"/>
      <c r="C721" s="5"/>
    </row>
    <row r="722" ht="15.75" customHeight="1">
      <c r="A722" s="6"/>
      <c r="C722" s="5"/>
    </row>
    <row r="723" ht="15.75" customHeight="1">
      <c r="A723" s="6"/>
      <c r="C723" s="5"/>
    </row>
    <row r="724" ht="15.75" customHeight="1">
      <c r="A724" s="6"/>
      <c r="C724" s="5"/>
    </row>
    <row r="725" ht="15.75" customHeight="1">
      <c r="A725" s="6"/>
      <c r="C725" s="5"/>
    </row>
    <row r="726" ht="15.75" customHeight="1">
      <c r="A726" s="6"/>
      <c r="C726" s="5"/>
    </row>
    <row r="727" ht="15.75" customHeight="1">
      <c r="A727" s="6"/>
      <c r="C727" s="5"/>
    </row>
    <row r="728" ht="15.75" customHeight="1">
      <c r="A728" s="6"/>
      <c r="C728" s="5"/>
    </row>
    <row r="729" ht="15.75" customHeight="1">
      <c r="A729" s="6"/>
      <c r="C729" s="5"/>
    </row>
    <row r="730" ht="15.75" customHeight="1">
      <c r="A730" s="6"/>
      <c r="C730" s="5"/>
    </row>
    <row r="731" ht="15.75" customHeight="1">
      <c r="A731" s="6"/>
      <c r="C731" s="5"/>
    </row>
    <row r="732" ht="15.75" customHeight="1">
      <c r="A732" s="6"/>
      <c r="C732" s="5"/>
    </row>
    <row r="733" ht="15.75" customHeight="1">
      <c r="A733" s="6"/>
      <c r="C733" s="5"/>
    </row>
    <row r="734" ht="15.75" customHeight="1">
      <c r="A734" s="6"/>
      <c r="C734" s="5"/>
    </row>
    <row r="735" ht="15.75" customHeight="1">
      <c r="A735" s="6"/>
      <c r="C735" s="5"/>
    </row>
    <row r="736" ht="15.75" customHeight="1">
      <c r="A736" s="6"/>
      <c r="C736" s="5"/>
    </row>
    <row r="737" ht="15.75" customHeight="1">
      <c r="A737" s="6"/>
      <c r="C737" s="5"/>
    </row>
    <row r="738" ht="15.75" customHeight="1">
      <c r="A738" s="6"/>
      <c r="C738" s="5"/>
    </row>
    <row r="739" ht="15.75" customHeight="1">
      <c r="A739" s="6"/>
      <c r="C739" s="5"/>
    </row>
    <row r="740" ht="15.75" customHeight="1">
      <c r="A740" s="6"/>
      <c r="C740" s="5"/>
    </row>
    <row r="741" ht="15.75" customHeight="1">
      <c r="A741" s="6"/>
      <c r="C741" s="5"/>
    </row>
    <row r="742" ht="15.75" customHeight="1">
      <c r="A742" s="6"/>
      <c r="C742" s="5"/>
    </row>
    <row r="743" ht="15.75" customHeight="1">
      <c r="A743" s="6"/>
      <c r="C743" s="5"/>
    </row>
    <row r="744" ht="15.75" customHeight="1">
      <c r="A744" s="6"/>
      <c r="C744" s="5"/>
    </row>
    <row r="745" ht="15.75" customHeight="1">
      <c r="A745" s="6"/>
      <c r="C745" s="5"/>
    </row>
    <row r="746" ht="15.75" customHeight="1">
      <c r="A746" s="6"/>
      <c r="C746" s="5"/>
    </row>
    <row r="747" ht="15.75" customHeight="1">
      <c r="A747" s="6"/>
      <c r="C747" s="5"/>
    </row>
    <row r="748" ht="15.75" customHeight="1">
      <c r="A748" s="6"/>
      <c r="C748" s="5"/>
    </row>
    <row r="749" ht="15.75" customHeight="1">
      <c r="A749" s="6"/>
      <c r="C749" s="5"/>
    </row>
    <row r="750" ht="15.75" customHeight="1">
      <c r="A750" s="6"/>
      <c r="C750" s="5"/>
    </row>
    <row r="751" ht="15.75" customHeight="1">
      <c r="A751" s="6"/>
      <c r="C751" s="5"/>
    </row>
    <row r="752" ht="15.75" customHeight="1">
      <c r="A752" s="6"/>
      <c r="C752" s="5"/>
    </row>
    <row r="753" ht="15.75" customHeight="1">
      <c r="A753" s="6"/>
      <c r="C753" s="5"/>
    </row>
    <row r="754" ht="15.75" customHeight="1">
      <c r="A754" s="6"/>
      <c r="C754" s="5"/>
    </row>
    <row r="755" ht="15.75" customHeight="1">
      <c r="A755" s="6"/>
      <c r="C755" s="5"/>
    </row>
    <row r="756" ht="15.75" customHeight="1">
      <c r="A756" s="6"/>
      <c r="C756" s="5"/>
    </row>
    <row r="757" ht="15.75" customHeight="1">
      <c r="A757" s="6"/>
      <c r="C757" s="5"/>
    </row>
    <row r="758" ht="15.75" customHeight="1">
      <c r="A758" s="6"/>
      <c r="C758" s="5"/>
    </row>
    <row r="759" ht="15.75" customHeight="1">
      <c r="A759" s="6"/>
      <c r="C759" s="5"/>
    </row>
    <row r="760" ht="15.75" customHeight="1">
      <c r="A760" s="6"/>
      <c r="C760" s="5"/>
    </row>
    <row r="761" ht="15.75" customHeight="1">
      <c r="A761" s="6"/>
      <c r="C761" s="5"/>
    </row>
    <row r="762" ht="15.75" customHeight="1">
      <c r="A762" s="6"/>
      <c r="C762" s="5"/>
    </row>
    <row r="763" ht="15.75" customHeight="1">
      <c r="A763" s="6"/>
      <c r="C763" s="5"/>
    </row>
    <row r="764" ht="15.75" customHeight="1">
      <c r="A764" s="6"/>
      <c r="C764" s="5"/>
    </row>
    <row r="765" ht="15.75" customHeight="1">
      <c r="A765" s="6"/>
      <c r="C765" s="5"/>
    </row>
    <row r="766" ht="15.75" customHeight="1">
      <c r="A766" s="6"/>
      <c r="C766" s="5"/>
    </row>
    <row r="767" ht="15.75" customHeight="1">
      <c r="A767" s="6"/>
      <c r="C767" s="5"/>
    </row>
    <row r="768" ht="15.75" customHeight="1">
      <c r="A768" s="6"/>
      <c r="C768" s="5"/>
    </row>
    <row r="769" ht="15.75" customHeight="1">
      <c r="A769" s="6"/>
      <c r="C769" s="5"/>
    </row>
    <row r="770" ht="15.75" customHeight="1">
      <c r="A770" s="6"/>
      <c r="C770" s="5"/>
    </row>
    <row r="771" ht="15.75" customHeight="1">
      <c r="A771" s="6"/>
      <c r="C771" s="5"/>
    </row>
    <row r="772" ht="15.75" customHeight="1">
      <c r="A772" s="6"/>
      <c r="C772" s="5"/>
    </row>
    <row r="773" ht="15.75" customHeight="1">
      <c r="A773" s="6"/>
      <c r="C773" s="5"/>
    </row>
    <row r="774" ht="15.75" customHeight="1">
      <c r="A774" s="6"/>
      <c r="C774" s="5"/>
    </row>
    <row r="775" ht="15.75" customHeight="1">
      <c r="A775" s="6"/>
      <c r="C775" s="5"/>
    </row>
    <row r="776" ht="15.75" customHeight="1">
      <c r="A776" s="6"/>
      <c r="C776" s="5"/>
    </row>
    <row r="777" ht="15.75" customHeight="1">
      <c r="A777" s="6"/>
      <c r="C777" s="5"/>
    </row>
    <row r="778" ht="15.75" customHeight="1">
      <c r="A778" s="6"/>
      <c r="C778" s="5"/>
    </row>
    <row r="779" ht="15.75" customHeight="1">
      <c r="A779" s="6"/>
      <c r="C779" s="5"/>
    </row>
    <row r="780" ht="15.75" customHeight="1">
      <c r="A780" s="6"/>
      <c r="C780" s="5"/>
    </row>
    <row r="781" ht="15.75" customHeight="1">
      <c r="A781" s="6"/>
      <c r="C781" s="5"/>
    </row>
    <row r="782" ht="15.75" customHeight="1">
      <c r="A782" s="6"/>
      <c r="C782" s="5"/>
    </row>
    <row r="783" ht="15.75" customHeight="1">
      <c r="A783" s="6"/>
      <c r="C783" s="5"/>
    </row>
    <row r="784" ht="15.75" customHeight="1">
      <c r="A784" s="6"/>
      <c r="C784" s="5"/>
    </row>
    <row r="785" ht="15.75" customHeight="1">
      <c r="A785" s="6"/>
      <c r="C785" s="5"/>
    </row>
    <row r="786" ht="15.75" customHeight="1">
      <c r="A786" s="6"/>
      <c r="C786" s="5"/>
    </row>
    <row r="787" ht="15.75" customHeight="1">
      <c r="A787" s="6"/>
      <c r="C787" s="5"/>
    </row>
    <row r="788" ht="15.75" customHeight="1">
      <c r="A788" s="6"/>
      <c r="C788" s="5"/>
    </row>
    <row r="789" ht="15.75" customHeight="1">
      <c r="A789" s="6"/>
      <c r="C789" s="5"/>
    </row>
    <row r="790" ht="15.75" customHeight="1">
      <c r="A790" s="6"/>
      <c r="C790" s="5"/>
    </row>
    <row r="791" ht="15.75" customHeight="1">
      <c r="A791" s="6"/>
      <c r="C791" s="5"/>
    </row>
    <row r="792" ht="15.75" customHeight="1">
      <c r="A792" s="6"/>
      <c r="C792" s="5"/>
    </row>
    <row r="793" ht="15.75" customHeight="1">
      <c r="A793" s="6"/>
      <c r="C793" s="5"/>
    </row>
    <row r="794" ht="15.75" customHeight="1">
      <c r="A794" s="6"/>
      <c r="C794" s="5"/>
    </row>
    <row r="795" ht="15.75" customHeight="1">
      <c r="A795" s="6"/>
      <c r="C795" s="5"/>
    </row>
    <row r="796" ht="15.75" customHeight="1">
      <c r="A796" s="6"/>
      <c r="C796" s="5"/>
    </row>
    <row r="797" ht="15.75" customHeight="1">
      <c r="A797" s="6"/>
      <c r="C797" s="5"/>
    </row>
    <row r="798" ht="15.75" customHeight="1">
      <c r="A798" s="6"/>
      <c r="C798" s="5"/>
    </row>
    <row r="799" ht="15.75" customHeight="1">
      <c r="A799" s="6"/>
      <c r="C799" s="5"/>
    </row>
    <row r="800" ht="15.75" customHeight="1">
      <c r="A800" s="6"/>
      <c r="C800" s="5"/>
    </row>
    <row r="801" ht="15.75" customHeight="1">
      <c r="A801" s="6"/>
      <c r="C801" s="5"/>
    </row>
    <row r="802" ht="15.75" customHeight="1">
      <c r="A802" s="6"/>
      <c r="C802" s="5"/>
    </row>
    <row r="803" ht="15.75" customHeight="1">
      <c r="A803" s="6"/>
      <c r="C803" s="5"/>
    </row>
    <row r="804" ht="15.75" customHeight="1">
      <c r="A804" s="6"/>
      <c r="C804" s="5"/>
    </row>
    <row r="805" ht="15.75" customHeight="1">
      <c r="A805" s="6"/>
      <c r="C805" s="5"/>
    </row>
    <row r="806" ht="15.75" customHeight="1">
      <c r="A806" s="6"/>
      <c r="C806" s="5"/>
    </row>
    <row r="807" ht="15.75" customHeight="1">
      <c r="A807" s="6"/>
      <c r="C807" s="5"/>
    </row>
    <row r="808" ht="15.75" customHeight="1">
      <c r="A808" s="6"/>
      <c r="C808" s="5"/>
    </row>
    <row r="809" ht="15.75" customHeight="1">
      <c r="A809" s="6"/>
      <c r="C809" s="5"/>
    </row>
    <row r="810" ht="15.75" customHeight="1">
      <c r="A810" s="6"/>
      <c r="C810" s="5"/>
    </row>
    <row r="811" ht="15.75" customHeight="1">
      <c r="A811" s="6"/>
      <c r="C811" s="5"/>
    </row>
    <row r="812" ht="15.75" customHeight="1">
      <c r="A812" s="6"/>
      <c r="C812" s="5"/>
    </row>
    <row r="813" ht="15.75" customHeight="1">
      <c r="A813" s="6"/>
      <c r="C813" s="5"/>
    </row>
    <row r="814" ht="15.75" customHeight="1">
      <c r="A814" s="6"/>
      <c r="C814" s="5"/>
    </row>
    <row r="815" ht="15.75" customHeight="1">
      <c r="A815" s="6"/>
      <c r="C815" s="5"/>
    </row>
    <row r="816" ht="15.75" customHeight="1">
      <c r="A816" s="6"/>
      <c r="C816" s="5"/>
    </row>
    <row r="817" ht="15.75" customHeight="1">
      <c r="A817" s="6"/>
      <c r="C817" s="5"/>
    </row>
    <row r="818" ht="15.75" customHeight="1">
      <c r="A818" s="6"/>
      <c r="C818" s="5"/>
    </row>
    <row r="819" ht="15.75" customHeight="1">
      <c r="A819" s="6"/>
      <c r="C819" s="5"/>
    </row>
    <row r="820" ht="15.75" customHeight="1">
      <c r="A820" s="6"/>
      <c r="C820" s="5"/>
    </row>
    <row r="821" ht="15.75" customHeight="1">
      <c r="A821" s="6"/>
      <c r="C821" s="5"/>
    </row>
    <row r="822" ht="15.75" customHeight="1">
      <c r="A822" s="6"/>
      <c r="C822" s="5"/>
    </row>
    <row r="823" ht="15.75" customHeight="1">
      <c r="A823" s="6"/>
      <c r="C823" s="5"/>
    </row>
    <row r="824" ht="15.75" customHeight="1">
      <c r="A824" s="6"/>
      <c r="C824" s="5"/>
    </row>
    <row r="825" ht="15.75" customHeight="1">
      <c r="A825" s="6"/>
      <c r="C825" s="5"/>
    </row>
    <row r="826" ht="15.75" customHeight="1">
      <c r="A826" s="6"/>
      <c r="C826" s="5"/>
    </row>
    <row r="827" ht="15.75" customHeight="1">
      <c r="A827" s="6"/>
      <c r="C827" s="5"/>
    </row>
    <row r="828" ht="15.75" customHeight="1">
      <c r="A828" s="6"/>
      <c r="C828" s="5"/>
    </row>
    <row r="829" ht="15.75" customHeight="1">
      <c r="A829" s="6"/>
      <c r="C829" s="5"/>
    </row>
    <row r="830" ht="15.75" customHeight="1">
      <c r="A830" s="6"/>
      <c r="C830" s="5"/>
    </row>
    <row r="831" ht="15.75" customHeight="1">
      <c r="A831" s="6"/>
      <c r="C831" s="5"/>
    </row>
    <row r="832" ht="15.75" customHeight="1">
      <c r="A832" s="6"/>
      <c r="C832" s="5"/>
    </row>
    <row r="833" ht="15.75" customHeight="1">
      <c r="A833" s="6"/>
      <c r="C833" s="5"/>
    </row>
    <row r="834" ht="15.75" customHeight="1">
      <c r="A834" s="6"/>
      <c r="C834" s="5"/>
    </row>
    <row r="835" ht="15.75" customHeight="1">
      <c r="A835" s="6"/>
      <c r="C835" s="5"/>
    </row>
    <row r="836" ht="15.75" customHeight="1">
      <c r="A836" s="6"/>
      <c r="C836" s="5"/>
    </row>
    <row r="837" ht="15.75" customHeight="1">
      <c r="A837" s="6"/>
      <c r="C837" s="5"/>
    </row>
    <row r="838" ht="15.75" customHeight="1">
      <c r="A838" s="6"/>
      <c r="C838" s="5"/>
    </row>
    <row r="839" ht="15.75" customHeight="1">
      <c r="A839" s="6"/>
      <c r="C839" s="5"/>
    </row>
    <row r="840" ht="15.75" customHeight="1">
      <c r="A840" s="6"/>
      <c r="C840" s="5"/>
    </row>
    <row r="841" ht="15.75" customHeight="1">
      <c r="A841" s="6"/>
      <c r="C841" s="5"/>
    </row>
    <row r="842" ht="15.75" customHeight="1">
      <c r="A842" s="6"/>
      <c r="C842" s="5"/>
    </row>
    <row r="843" ht="15.75" customHeight="1">
      <c r="A843" s="6"/>
      <c r="C843" s="5"/>
    </row>
    <row r="844" ht="15.75" customHeight="1">
      <c r="A844" s="6"/>
      <c r="C844" s="5"/>
    </row>
    <row r="845" ht="15.75" customHeight="1">
      <c r="A845" s="6"/>
      <c r="C845" s="5"/>
    </row>
    <row r="846" ht="15.75" customHeight="1">
      <c r="A846" s="6"/>
      <c r="C846" s="5"/>
    </row>
    <row r="847" ht="15.75" customHeight="1">
      <c r="A847" s="6"/>
      <c r="C847" s="5"/>
    </row>
    <row r="848" ht="15.75" customHeight="1">
      <c r="A848" s="6"/>
      <c r="C848" s="5"/>
    </row>
    <row r="849" ht="15.75" customHeight="1">
      <c r="A849" s="6"/>
      <c r="C849" s="5"/>
    </row>
    <row r="850" ht="15.75" customHeight="1">
      <c r="A850" s="6"/>
      <c r="C850" s="5"/>
    </row>
    <row r="851" ht="15.75" customHeight="1">
      <c r="A851" s="6"/>
      <c r="C851" s="5"/>
    </row>
    <row r="852" ht="15.75" customHeight="1">
      <c r="A852" s="6"/>
      <c r="C852" s="5"/>
    </row>
    <row r="853" ht="15.75" customHeight="1">
      <c r="A853" s="6"/>
      <c r="C853" s="5"/>
    </row>
    <row r="854" ht="15.75" customHeight="1">
      <c r="A854" s="6"/>
      <c r="C854" s="5"/>
    </row>
    <row r="855" ht="15.75" customHeight="1">
      <c r="A855" s="6"/>
      <c r="C855" s="5"/>
    </row>
    <row r="856" ht="15.75" customHeight="1">
      <c r="A856" s="6"/>
      <c r="C856" s="5"/>
    </row>
    <row r="857" ht="15.75" customHeight="1">
      <c r="A857" s="6"/>
      <c r="C857" s="5"/>
    </row>
    <row r="858" ht="15.75" customHeight="1">
      <c r="A858" s="6"/>
      <c r="C858" s="5"/>
    </row>
    <row r="859" ht="15.75" customHeight="1">
      <c r="A859" s="6"/>
      <c r="C859" s="5"/>
    </row>
    <row r="860" ht="15.75" customHeight="1">
      <c r="A860" s="6"/>
      <c r="C860" s="5"/>
    </row>
    <row r="861" ht="15.75" customHeight="1">
      <c r="A861" s="6"/>
      <c r="C861" s="5"/>
    </row>
    <row r="862" ht="15.75" customHeight="1">
      <c r="A862" s="6"/>
      <c r="C862" s="5"/>
    </row>
    <row r="863" ht="15.75" customHeight="1">
      <c r="A863" s="6"/>
      <c r="C863" s="5"/>
    </row>
    <row r="864" ht="15.75" customHeight="1">
      <c r="A864" s="6"/>
      <c r="C864" s="5"/>
    </row>
    <row r="865" ht="15.75" customHeight="1">
      <c r="A865" s="6"/>
      <c r="C865" s="5"/>
    </row>
    <row r="866" ht="15.75" customHeight="1">
      <c r="A866" s="6"/>
      <c r="C866" s="5"/>
    </row>
    <row r="867" ht="15.75" customHeight="1">
      <c r="A867" s="6"/>
      <c r="C867" s="5"/>
    </row>
    <row r="868" ht="15.75" customHeight="1">
      <c r="A868" s="6"/>
      <c r="C868" s="5"/>
    </row>
    <row r="869" ht="15.75" customHeight="1">
      <c r="A869" s="6"/>
      <c r="C869" s="5"/>
    </row>
    <row r="870" ht="15.75" customHeight="1">
      <c r="A870" s="6"/>
      <c r="C870" s="5"/>
    </row>
    <row r="871" ht="15.75" customHeight="1">
      <c r="A871" s="6"/>
      <c r="C871" s="5"/>
    </row>
    <row r="872" ht="15.75" customHeight="1">
      <c r="A872" s="6"/>
      <c r="C872" s="5"/>
    </row>
    <row r="873" ht="15.75" customHeight="1">
      <c r="A873" s="6"/>
      <c r="C873" s="5"/>
    </row>
    <row r="874" ht="15.75" customHeight="1">
      <c r="A874" s="6"/>
      <c r="C874" s="5"/>
    </row>
    <row r="875" ht="15.75" customHeight="1">
      <c r="A875" s="6"/>
      <c r="C875" s="5"/>
    </row>
    <row r="876" ht="15.75" customHeight="1">
      <c r="A876" s="6"/>
      <c r="C876" s="5"/>
    </row>
    <row r="877" ht="15.75" customHeight="1">
      <c r="A877" s="6"/>
      <c r="C877" s="5"/>
    </row>
    <row r="878" ht="15.75" customHeight="1">
      <c r="A878" s="6"/>
      <c r="C878" s="5"/>
    </row>
    <row r="879" ht="15.75" customHeight="1">
      <c r="A879" s="6"/>
      <c r="C879" s="5"/>
    </row>
    <row r="880" ht="15.75" customHeight="1">
      <c r="A880" s="6"/>
      <c r="C880" s="5"/>
    </row>
    <row r="881" ht="15.75" customHeight="1">
      <c r="A881" s="6"/>
      <c r="C881" s="5"/>
    </row>
    <row r="882" ht="15.75" customHeight="1">
      <c r="A882" s="6"/>
      <c r="C882" s="5"/>
    </row>
    <row r="883" ht="15.75" customHeight="1">
      <c r="A883" s="6"/>
      <c r="C883" s="5"/>
    </row>
    <row r="884" ht="15.75" customHeight="1">
      <c r="A884" s="6"/>
      <c r="C884" s="5"/>
    </row>
    <row r="885" ht="15.75" customHeight="1">
      <c r="A885" s="6"/>
      <c r="C885" s="5"/>
    </row>
    <row r="886" ht="15.75" customHeight="1">
      <c r="A886" s="6"/>
      <c r="C886" s="5"/>
    </row>
    <row r="887" ht="15.75" customHeight="1">
      <c r="A887" s="6"/>
      <c r="C887" s="5"/>
    </row>
    <row r="888" ht="15.75" customHeight="1">
      <c r="A888" s="6"/>
      <c r="C888" s="5"/>
    </row>
    <row r="889" ht="15.75" customHeight="1">
      <c r="A889" s="6"/>
      <c r="C889" s="5"/>
    </row>
    <row r="890" ht="15.75" customHeight="1">
      <c r="A890" s="6"/>
      <c r="C890" s="5"/>
    </row>
    <row r="891" ht="15.75" customHeight="1">
      <c r="A891" s="6"/>
      <c r="C891" s="5"/>
    </row>
    <row r="892" ht="15.75" customHeight="1">
      <c r="A892" s="6"/>
      <c r="C892" s="5"/>
    </row>
    <row r="893" ht="15.75" customHeight="1">
      <c r="A893" s="6"/>
      <c r="C893" s="5"/>
    </row>
    <row r="894" ht="15.75" customHeight="1">
      <c r="A894" s="6"/>
      <c r="C894" s="5"/>
    </row>
    <row r="895" ht="15.75" customHeight="1">
      <c r="A895" s="6"/>
      <c r="C895" s="5"/>
    </row>
    <row r="896" ht="15.75" customHeight="1">
      <c r="A896" s="6"/>
      <c r="C896" s="5"/>
    </row>
    <row r="897" ht="15.75" customHeight="1">
      <c r="A897" s="6"/>
      <c r="C897" s="5"/>
    </row>
    <row r="898" ht="15.75" customHeight="1">
      <c r="A898" s="6"/>
      <c r="C898" s="5"/>
    </row>
    <row r="899" ht="15.75" customHeight="1">
      <c r="A899" s="6"/>
      <c r="C899" s="5"/>
    </row>
    <row r="900" ht="15.75" customHeight="1">
      <c r="A900" s="6"/>
      <c r="C900" s="5"/>
    </row>
    <row r="901" ht="15.75" customHeight="1">
      <c r="A901" s="6"/>
      <c r="C901" s="5"/>
    </row>
    <row r="902" ht="15.75" customHeight="1">
      <c r="A902" s="6"/>
      <c r="C902" s="5"/>
    </row>
    <row r="903" ht="15.75" customHeight="1">
      <c r="A903" s="6"/>
      <c r="C903" s="5"/>
    </row>
    <row r="904" ht="15.75" customHeight="1">
      <c r="A904" s="6"/>
      <c r="C904" s="5"/>
    </row>
    <row r="905" ht="15.75" customHeight="1">
      <c r="A905" s="6"/>
      <c r="C905" s="5"/>
    </row>
    <row r="906" ht="15.75" customHeight="1">
      <c r="A906" s="6"/>
      <c r="C906" s="5"/>
    </row>
    <row r="907" ht="15.75" customHeight="1">
      <c r="A907" s="6"/>
      <c r="C907" s="5"/>
    </row>
    <row r="908" ht="15.75" customHeight="1">
      <c r="A908" s="6"/>
      <c r="C908" s="5"/>
    </row>
    <row r="909" ht="15.75" customHeight="1">
      <c r="A909" s="6"/>
      <c r="C909" s="5"/>
    </row>
    <row r="910" ht="15.75" customHeight="1">
      <c r="A910" s="6"/>
      <c r="C910" s="5"/>
    </row>
    <row r="911" ht="15.75" customHeight="1">
      <c r="A911" s="6"/>
      <c r="C911" s="5"/>
    </row>
    <row r="912" ht="15.75" customHeight="1">
      <c r="A912" s="6"/>
      <c r="C912" s="5"/>
    </row>
    <row r="913" ht="15.75" customHeight="1">
      <c r="A913" s="6"/>
      <c r="C913" s="5"/>
    </row>
    <row r="914" ht="15.75" customHeight="1">
      <c r="A914" s="6"/>
      <c r="C914" s="5"/>
    </row>
    <row r="915" ht="15.75" customHeight="1">
      <c r="A915" s="6"/>
      <c r="C915" s="5"/>
    </row>
    <row r="916" ht="15.75" customHeight="1">
      <c r="A916" s="6"/>
      <c r="C916" s="5"/>
    </row>
    <row r="917" ht="15.75" customHeight="1">
      <c r="A917" s="6"/>
      <c r="C917" s="5"/>
    </row>
    <row r="918" ht="15.75" customHeight="1">
      <c r="A918" s="6"/>
      <c r="C918" s="5"/>
    </row>
    <row r="919" ht="15.75" customHeight="1">
      <c r="A919" s="6"/>
      <c r="C919" s="5"/>
    </row>
    <row r="920" ht="15.75" customHeight="1">
      <c r="A920" s="6"/>
      <c r="C920" s="5"/>
    </row>
    <row r="921" ht="15.75" customHeight="1">
      <c r="A921" s="6"/>
      <c r="C921" s="5"/>
    </row>
    <row r="922" ht="15.75" customHeight="1">
      <c r="A922" s="6"/>
      <c r="C922" s="5"/>
    </row>
    <row r="923" ht="15.75" customHeight="1">
      <c r="A923" s="6"/>
      <c r="C923" s="5"/>
    </row>
    <row r="924" ht="15.75" customHeight="1">
      <c r="A924" s="6"/>
      <c r="C924" s="5"/>
    </row>
    <row r="925" ht="15.75" customHeight="1">
      <c r="A925" s="6"/>
      <c r="C925" s="5"/>
    </row>
    <row r="926" ht="15.75" customHeight="1">
      <c r="A926" s="6"/>
      <c r="C926" s="5"/>
    </row>
    <row r="927" ht="15.75" customHeight="1">
      <c r="A927" s="6"/>
      <c r="C927" s="5"/>
    </row>
    <row r="928" ht="15.75" customHeight="1">
      <c r="A928" s="6"/>
      <c r="C928" s="5"/>
    </row>
    <row r="929" ht="15.75" customHeight="1">
      <c r="A929" s="6"/>
      <c r="C929" s="5"/>
    </row>
    <row r="930" ht="15.75" customHeight="1">
      <c r="A930" s="6"/>
      <c r="C930" s="5"/>
    </row>
    <row r="931" ht="15.75" customHeight="1">
      <c r="A931" s="6"/>
      <c r="C931" s="5"/>
    </row>
    <row r="932" ht="15.75" customHeight="1">
      <c r="A932" s="6"/>
      <c r="C932" s="5"/>
    </row>
    <row r="933" ht="15.75" customHeight="1">
      <c r="A933" s="6"/>
      <c r="C933" s="5"/>
    </row>
    <row r="934" ht="15.75" customHeight="1">
      <c r="A934" s="6"/>
      <c r="C934" s="5"/>
    </row>
    <row r="935" ht="15.75" customHeight="1">
      <c r="A935" s="6"/>
      <c r="C935" s="5"/>
    </row>
    <row r="936" ht="15.75" customHeight="1">
      <c r="A936" s="6"/>
      <c r="C936" s="5"/>
    </row>
    <row r="937" ht="15.75" customHeight="1">
      <c r="A937" s="6"/>
      <c r="C937" s="5"/>
    </row>
    <row r="938" ht="15.75" customHeight="1">
      <c r="A938" s="6"/>
      <c r="C938" s="5"/>
    </row>
    <row r="939" ht="15.75" customHeight="1">
      <c r="A939" s="6"/>
      <c r="C939" s="5"/>
    </row>
    <row r="940" ht="15.75" customHeight="1">
      <c r="A940" s="6"/>
      <c r="C940" s="5"/>
    </row>
    <row r="941" ht="15.75" customHeight="1">
      <c r="A941" s="6"/>
      <c r="C941" s="5"/>
    </row>
    <row r="942" ht="15.75" customHeight="1">
      <c r="A942" s="6"/>
      <c r="C942" s="5"/>
    </row>
    <row r="943" ht="15.75" customHeight="1">
      <c r="A943" s="6"/>
      <c r="C943" s="5"/>
    </row>
    <row r="944" ht="15.75" customHeight="1">
      <c r="A944" s="6"/>
      <c r="C944" s="5"/>
    </row>
    <row r="945" ht="15.75" customHeight="1">
      <c r="A945" s="6"/>
      <c r="C945" s="5"/>
    </row>
    <row r="946" ht="15.75" customHeight="1">
      <c r="A946" s="6"/>
      <c r="C946" s="5"/>
    </row>
    <row r="947" ht="15.75" customHeight="1">
      <c r="A947" s="6"/>
      <c r="C947" s="5"/>
    </row>
    <row r="948" ht="15.75" customHeight="1">
      <c r="A948" s="6"/>
      <c r="C948" s="5"/>
    </row>
    <row r="949" ht="15.75" customHeight="1">
      <c r="A949" s="6"/>
      <c r="C949" s="5"/>
    </row>
    <row r="950" ht="15.75" customHeight="1">
      <c r="A950" s="6"/>
      <c r="C950" s="5"/>
    </row>
    <row r="951" ht="15.75" customHeight="1">
      <c r="A951" s="6"/>
      <c r="C951" s="5"/>
    </row>
    <row r="952" ht="15.75" customHeight="1">
      <c r="A952" s="6"/>
      <c r="C952" s="5"/>
    </row>
    <row r="953" ht="15.75" customHeight="1">
      <c r="A953" s="6"/>
      <c r="C953" s="5"/>
    </row>
    <row r="954" ht="15.75" customHeight="1">
      <c r="A954" s="6"/>
      <c r="C954" s="5"/>
    </row>
    <row r="955" ht="15.75" customHeight="1">
      <c r="A955" s="6"/>
      <c r="C955" s="5"/>
    </row>
    <row r="956" ht="15.75" customHeight="1">
      <c r="A956" s="6"/>
      <c r="C956" s="5"/>
    </row>
    <row r="957" ht="15.75" customHeight="1">
      <c r="A957" s="6"/>
      <c r="C957" s="5"/>
    </row>
    <row r="958" ht="15.75" customHeight="1">
      <c r="A958" s="6"/>
      <c r="C958" s="5"/>
    </row>
    <row r="959" ht="15.75" customHeight="1">
      <c r="A959" s="6"/>
      <c r="C959" s="5"/>
    </row>
    <row r="960" ht="15.75" customHeight="1">
      <c r="A960" s="6"/>
      <c r="C960" s="5"/>
    </row>
    <row r="961" ht="15.75" customHeight="1">
      <c r="A961" s="6"/>
      <c r="C961" s="5"/>
    </row>
    <row r="962" ht="15.75" customHeight="1">
      <c r="A962" s="6"/>
      <c r="C962" s="5"/>
    </row>
    <row r="963" ht="15.75" customHeight="1">
      <c r="A963" s="6"/>
      <c r="C963" s="5"/>
    </row>
    <row r="964" ht="15.75" customHeight="1">
      <c r="A964" s="6"/>
      <c r="C964" s="5"/>
    </row>
    <row r="965" ht="15.75" customHeight="1">
      <c r="A965" s="6"/>
      <c r="C965" s="5"/>
    </row>
    <row r="966" ht="15.75" customHeight="1">
      <c r="A966" s="6"/>
      <c r="C966" s="5"/>
    </row>
    <row r="967" ht="15.75" customHeight="1">
      <c r="A967" s="6"/>
      <c r="C967" s="5"/>
    </row>
    <row r="968" ht="15.75" customHeight="1">
      <c r="A968" s="6"/>
      <c r="C968" s="5"/>
    </row>
    <row r="969" ht="15.75" customHeight="1">
      <c r="A969" s="6"/>
      <c r="C969" s="5"/>
    </row>
    <row r="970" ht="15.75" customHeight="1">
      <c r="A970" s="6"/>
      <c r="C970" s="5"/>
    </row>
    <row r="971" ht="15.75" customHeight="1">
      <c r="A971" s="6"/>
      <c r="C971" s="5"/>
    </row>
    <row r="972" ht="15.75" customHeight="1">
      <c r="A972" s="6"/>
      <c r="C972" s="5"/>
    </row>
    <row r="973" ht="15.75" customHeight="1">
      <c r="A973" s="6"/>
      <c r="C973" s="5"/>
    </row>
    <row r="974" ht="15.75" customHeight="1">
      <c r="A974" s="6"/>
      <c r="C974" s="5"/>
    </row>
    <row r="975" ht="15.75" customHeight="1">
      <c r="A975" s="6"/>
      <c r="C975" s="5"/>
    </row>
    <row r="976" ht="15.75" customHeight="1">
      <c r="A976" s="6"/>
      <c r="C976" s="5"/>
    </row>
    <row r="977" ht="15.75" customHeight="1">
      <c r="A977" s="6"/>
      <c r="C977" s="5"/>
    </row>
    <row r="978" ht="15.75" customHeight="1">
      <c r="A978" s="6"/>
      <c r="C978" s="5"/>
    </row>
    <row r="979" ht="15.75" customHeight="1">
      <c r="A979" s="6"/>
      <c r="C979" s="5"/>
    </row>
    <row r="980" ht="15.75" customHeight="1">
      <c r="A980" s="6"/>
      <c r="C980" s="5"/>
    </row>
    <row r="981" ht="15.75" customHeight="1">
      <c r="A981" s="6"/>
      <c r="C981" s="5"/>
    </row>
    <row r="982" ht="15.75" customHeight="1">
      <c r="A982" s="6"/>
      <c r="C982" s="5"/>
    </row>
    <row r="983" ht="15.75" customHeight="1">
      <c r="A983" s="6"/>
      <c r="C983" s="5"/>
    </row>
    <row r="984" ht="15.75" customHeight="1">
      <c r="A984" s="6"/>
      <c r="C984" s="5"/>
    </row>
    <row r="985" ht="15.75" customHeight="1">
      <c r="A985" s="6"/>
      <c r="C985" s="5"/>
    </row>
    <row r="986" ht="15.75" customHeight="1">
      <c r="A986" s="6"/>
      <c r="C986" s="5"/>
    </row>
    <row r="987" ht="15.75" customHeight="1">
      <c r="A987" s="6"/>
      <c r="C987" s="5"/>
    </row>
    <row r="988" ht="15.75" customHeight="1">
      <c r="A988" s="6"/>
      <c r="C988" s="5"/>
    </row>
    <row r="989" ht="15.75" customHeight="1">
      <c r="A989" s="6"/>
      <c r="C989" s="5"/>
    </row>
    <row r="990" ht="15.75" customHeight="1">
      <c r="A990" s="6"/>
      <c r="C990" s="5"/>
    </row>
    <row r="991" ht="15.75" customHeight="1">
      <c r="A991" s="6"/>
      <c r="C991" s="5"/>
    </row>
    <row r="992" ht="15.75" customHeight="1">
      <c r="A992" s="6"/>
      <c r="C992" s="5"/>
    </row>
    <row r="993" ht="15.75" customHeight="1">
      <c r="A993" s="6"/>
      <c r="C993" s="5"/>
    </row>
    <row r="994" ht="15.75" customHeight="1">
      <c r="A994" s="6"/>
      <c r="C994" s="5"/>
    </row>
    <row r="995" ht="15.75" customHeight="1">
      <c r="A995" s="6"/>
      <c r="C995" s="5"/>
    </row>
    <row r="996" ht="15.75" customHeight="1">
      <c r="A996" s="6"/>
      <c r="C996" s="5"/>
    </row>
    <row r="997" ht="15.75" customHeight="1">
      <c r="A997" s="6"/>
      <c r="C997" s="5"/>
    </row>
    <row r="998" ht="15.75" customHeight="1">
      <c r="A998" s="6"/>
      <c r="C998" s="5"/>
    </row>
    <row r="999" ht="15.75" customHeight="1">
      <c r="A999" s="6"/>
      <c r="C999" s="5"/>
    </row>
    <row r="1000" ht="15.75" customHeight="1">
      <c r="A1000" s="6"/>
      <c r="C1000" s="5"/>
    </row>
  </sheetData>
  <autoFilter ref="$A$1:$A$62"/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6.14"/>
    <col customWidth="1" min="2" max="2" width="54.43"/>
    <col customWidth="1" min="3" max="26" width="8.71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1" t="s">
        <v>9</v>
      </c>
      <c r="B4" s="7" t="s">
        <v>10</v>
      </c>
    </row>
    <row r="5">
      <c r="A5" s="8" t="s">
        <v>12</v>
      </c>
      <c r="B5" s="7" t="s">
        <v>13</v>
      </c>
    </row>
    <row r="6">
      <c r="A6" s="8" t="s">
        <v>17</v>
      </c>
      <c r="B6" s="2" t="s">
        <v>18</v>
      </c>
    </row>
    <row r="7">
      <c r="A7" s="8" t="s">
        <v>26</v>
      </c>
      <c r="B7" s="7" t="s">
        <v>27</v>
      </c>
    </row>
    <row r="8">
      <c r="A8" s="8" t="s">
        <v>39</v>
      </c>
      <c r="B8" s="7" t="s">
        <v>40</v>
      </c>
    </row>
    <row r="9">
      <c r="A9" s="8" t="s">
        <v>48</v>
      </c>
      <c r="B9" s="2" t="s">
        <v>50</v>
      </c>
    </row>
    <row r="10">
      <c r="A10" s="8" t="s">
        <v>59</v>
      </c>
      <c r="B10" s="7" t="s">
        <v>60</v>
      </c>
    </row>
    <row r="11">
      <c r="A11" s="8" t="s">
        <v>71</v>
      </c>
      <c r="B11" s="7" t="s">
        <v>72</v>
      </c>
    </row>
    <row r="12">
      <c r="A12" s="8" t="s">
        <v>83</v>
      </c>
      <c r="B12" s="7" t="s">
        <v>84</v>
      </c>
    </row>
    <row r="13">
      <c r="A13" s="8" t="s">
        <v>92</v>
      </c>
      <c r="B13" s="7" t="s">
        <v>94</v>
      </c>
    </row>
    <row r="14">
      <c r="A14" s="8" t="s">
        <v>109</v>
      </c>
      <c r="B14" s="7" t="s">
        <v>110</v>
      </c>
    </row>
    <row r="15">
      <c r="A15" s="8" t="s">
        <v>122</v>
      </c>
      <c r="B15" s="7" t="s">
        <v>123</v>
      </c>
    </row>
    <row r="16">
      <c r="A16" s="8" t="s">
        <v>135</v>
      </c>
      <c r="B16" s="7" t="s">
        <v>136</v>
      </c>
    </row>
    <row r="17">
      <c r="A17" s="8" t="s">
        <v>146</v>
      </c>
      <c r="B17" s="7" t="s">
        <v>148</v>
      </c>
    </row>
    <row r="18">
      <c r="A18" s="8" t="s">
        <v>158</v>
      </c>
      <c r="B18" s="7" t="s">
        <v>160</v>
      </c>
    </row>
    <row r="19">
      <c r="A19" s="8" t="s">
        <v>164</v>
      </c>
      <c r="B19" s="7" t="s">
        <v>165</v>
      </c>
    </row>
    <row r="20">
      <c r="A20" s="8" t="s">
        <v>166</v>
      </c>
      <c r="B20" s="7" t="s">
        <v>167</v>
      </c>
    </row>
    <row r="21" ht="15.75" customHeight="1">
      <c r="A21" s="8" t="s">
        <v>168</v>
      </c>
      <c r="B21" s="7" t="s">
        <v>169</v>
      </c>
    </row>
    <row r="22" ht="15.75" customHeight="1">
      <c r="A22" s="8" t="s">
        <v>170</v>
      </c>
      <c r="B22" s="7" t="s">
        <v>171</v>
      </c>
    </row>
    <row r="23" ht="15.75" customHeight="1">
      <c r="A23" s="8" t="s">
        <v>172</v>
      </c>
      <c r="B23" s="7" t="s">
        <v>173</v>
      </c>
    </row>
    <row r="24" ht="15.75" customHeight="1">
      <c r="A24" s="8" t="s">
        <v>174</v>
      </c>
      <c r="B24" s="7" t="s">
        <v>175</v>
      </c>
    </row>
    <row r="25" ht="15.75" customHeight="1">
      <c r="A25" s="8" t="s">
        <v>176</v>
      </c>
      <c r="B25" s="7" t="s">
        <v>177</v>
      </c>
    </row>
    <row r="26" ht="15.75" customHeight="1">
      <c r="A26" s="8" t="s">
        <v>178</v>
      </c>
      <c r="B26" s="7" t="s">
        <v>179</v>
      </c>
    </row>
    <row r="27" ht="15.75" customHeight="1">
      <c r="A27" s="8" t="s">
        <v>180</v>
      </c>
      <c r="B27" s="7" t="s">
        <v>181</v>
      </c>
    </row>
    <row r="28" ht="15.75" customHeight="1">
      <c r="A28" s="8" t="s">
        <v>182</v>
      </c>
      <c r="B28" s="7" t="s">
        <v>183</v>
      </c>
    </row>
    <row r="29" ht="15.75" customHeight="1">
      <c r="A29" s="8" t="s">
        <v>184</v>
      </c>
      <c r="B29" s="7" t="s">
        <v>185</v>
      </c>
    </row>
    <row r="30" ht="15.75" customHeight="1">
      <c r="A30" s="8" t="s">
        <v>186</v>
      </c>
      <c r="B30" s="7" t="s">
        <v>187</v>
      </c>
    </row>
    <row r="31" ht="15.75" customHeight="1">
      <c r="A31" s="8" t="s">
        <v>188</v>
      </c>
      <c r="B31" s="7" t="s">
        <v>189</v>
      </c>
    </row>
    <row r="32" ht="15.75" customHeight="1">
      <c r="A32" s="8" t="s">
        <v>190</v>
      </c>
      <c r="B32" s="7" t="s">
        <v>191</v>
      </c>
    </row>
    <row r="33" ht="15.75" customHeight="1">
      <c r="A33" s="8" t="s">
        <v>192</v>
      </c>
      <c r="B33" s="7" t="s">
        <v>193</v>
      </c>
    </row>
    <row r="34" ht="15.75" customHeight="1">
      <c r="A34" s="8" t="s">
        <v>194</v>
      </c>
      <c r="B34" s="7" t="s">
        <v>195</v>
      </c>
    </row>
    <row r="35" ht="15.75" customHeight="1">
      <c r="A35" s="8" t="s">
        <v>196</v>
      </c>
      <c r="B35" s="7" t="s">
        <v>197</v>
      </c>
    </row>
    <row r="36" ht="15.75" customHeight="1">
      <c r="A36" s="8" t="s">
        <v>198</v>
      </c>
      <c r="B36" s="2" t="s">
        <v>199</v>
      </c>
    </row>
    <row r="37" ht="15.75" customHeight="1">
      <c r="A37" s="8" t="s">
        <v>200</v>
      </c>
      <c r="B37" s="7" t="s">
        <v>201</v>
      </c>
    </row>
    <row r="38" ht="15.75" customHeight="1">
      <c r="A38" s="8" t="s">
        <v>202</v>
      </c>
      <c r="B38" s="7" t="s">
        <v>203</v>
      </c>
    </row>
    <row r="39" ht="15.75" customHeight="1">
      <c r="A39" s="8" t="s">
        <v>204</v>
      </c>
      <c r="B39" s="7" t="s">
        <v>205</v>
      </c>
    </row>
    <row r="40" ht="15.75" customHeight="1">
      <c r="A40" s="8" t="s">
        <v>71</v>
      </c>
      <c r="B40" s="7" t="s">
        <v>206</v>
      </c>
    </row>
    <row r="41" ht="15.75" customHeight="1">
      <c r="A41" s="8" t="s">
        <v>207</v>
      </c>
      <c r="B41" s="2" t="s">
        <v>208</v>
      </c>
    </row>
    <row r="42" ht="15.75" customHeight="1">
      <c r="A42" s="8" t="s">
        <v>209</v>
      </c>
      <c r="B42" s="2" t="s">
        <v>210</v>
      </c>
    </row>
    <row r="43" ht="15.75" customHeight="1">
      <c r="A43" s="8" t="s">
        <v>211</v>
      </c>
      <c r="B43" s="7" t="s">
        <v>212</v>
      </c>
    </row>
    <row r="44" ht="15.75" customHeight="1">
      <c r="A44" s="8" t="s">
        <v>213</v>
      </c>
      <c r="B44" s="7" t="s">
        <v>214</v>
      </c>
    </row>
    <row r="45" ht="15.75" customHeight="1">
      <c r="A45" s="8" t="s">
        <v>215</v>
      </c>
      <c r="B45" s="2" t="s">
        <v>216</v>
      </c>
    </row>
    <row r="46" ht="15.75" customHeight="1">
      <c r="A46" s="8" t="s">
        <v>217</v>
      </c>
      <c r="B46" s="2" t="s">
        <v>218</v>
      </c>
    </row>
    <row r="47" ht="15.75" customHeight="1">
      <c r="A47" s="8" t="s">
        <v>219</v>
      </c>
      <c r="B47" s="2" t="s">
        <v>220</v>
      </c>
    </row>
    <row r="48" ht="15.75" customHeight="1">
      <c r="A48" s="8" t="s">
        <v>221</v>
      </c>
      <c r="B48" s="2" t="s">
        <v>222</v>
      </c>
    </row>
    <row r="49" ht="15.75" customHeight="1">
      <c r="A49" s="8" t="s">
        <v>223</v>
      </c>
      <c r="B49" s="2" t="s">
        <v>224</v>
      </c>
    </row>
    <row r="50" ht="15.75" customHeight="1">
      <c r="A50" s="8" t="s">
        <v>225</v>
      </c>
      <c r="B50" s="2" t="s">
        <v>226</v>
      </c>
    </row>
    <row r="51" ht="15.75" customHeight="1">
      <c r="A51" s="8" t="s">
        <v>227</v>
      </c>
      <c r="B51" s="2" t="s">
        <v>228</v>
      </c>
    </row>
    <row r="52" ht="15.75" customHeight="1">
      <c r="A52" s="8" t="s">
        <v>229</v>
      </c>
      <c r="B52" s="2" t="s">
        <v>230</v>
      </c>
    </row>
    <row r="53" ht="15.75" customHeight="1">
      <c r="A53" s="8" t="s">
        <v>231</v>
      </c>
      <c r="B53" s="2" t="s">
        <v>232</v>
      </c>
    </row>
    <row r="54" ht="15.75" customHeight="1">
      <c r="A54" s="8" t="s">
        <v>233</v>
      </c>
      <c r="B54" s="2" t="s">
        <v>234</v>
      </c>
    </row>
    <row r="55" ht="15.75" customHeight="1">
      <c r="A55" s="8" t="s">
        <v>235</v>
      </c>
      <c r="B55" s="2" t="s">
        <v>236</v>
      </c>
    </row>
    <row r="56" ht="15.75" customHeight="1">
      <c r="A56" s="1"/>
      <c r="B56" s="1"/>
    </row>
    <row r="57" ht="15.75" customHeight="1">
      <c r="A57" s="1"/>
      <c r="B57" s="1"/>
    </row>
    <row r="58" ht="15.75" customHeight="1">
      <c r="A58" s="1"/>
      <c r="B58" s="1"/>
    </row>
    <row r="59" ht="15.75" customHeight="1">
      <c r="A59" s="1"/>
      <c r="B59" s="1"/>
    </row>
    <row r="60" ht="15.75" customHeight="1">
      <c r="A60" s="1"/>
      <c r="B60" s="1"/>
    </row>
    <row r="61" ht="15.75" customHeight="1">
      <c r="A61" s="1"/>
      <c r="B61" s="1"/>
    </row>
    <row r="62" ht="15.75" customHeight="1">
      <c r="A62" s="1"/>
      <c r="B62" s="1"/>
    </row>
    <row r="63" ht="15.75" customHeight="1">
      <c r="A63" s="1"/>
      <c r="B63" s="1"/>
    </row>
    <row r="64" ht="15.75" customHeight="1">
      <c r="A64" s="1"/>
      <c r="B64" s="1"/>
    </row>
    <row r="65" ht="15.75" customHeight="1">
      <c r="A65" s="1"/>
      <c r="B65" s="1"/>
    </row>
    <row r="66" ht="15.75" customHeight="1">
      <c r="A66" s="1"/>
      <c r="B66" s="1"/>
    </row>
    <row r="67" ht="15.75" customHeight="1">
      <c r="A67" s="1"/>
      <c r="B67" s="1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  <hyperlink r:id="rId30" ref="B30"/>
    <hyperlink r:id="rId31" ref="B31"/>
    <hyperlink r:id="rId32" ref="B32"/>
    <hyperlink r:id="rId33" ref="B33"/>
    <hyperlink r:id="rId34" ref="B34"/>
    <hyperlink r:id="rId35" ref="B35"/>
    <hyperlink r:id="rId36" ref="B36"/>
    <hyperlink r:id="rId37" ref="B37"/>
    <hyperlink r:id="rId38" ref="B38"/>
    <hyperlink r:id="rId39" ref="B39"/>
    <hyperlink r:id="rId40" ref="B40"/>
    <hyperlink r:id="rId41" ref="B41"/>
    <hyperlink r:id="rId42" ref="B42"/>
    <hyperlink r:id="rId43" ref="B43"/>
    <hyperlink r:id="rId44" ref="B44"/>
    <hyperlink r:id="rId45" ref="B45"/>
    <hyperlink r:id="rId46" ref="B46"/>
    <hyperlink r:id="rId47" ref="B47"/>
    <hyperlink r:id="rId48" ref="B48"/>
    <hyperlink r:id="rId49" ref="B49"/>
    <hyperlink r:id="rId50" ref="B50"/>
    <hyperlink r:id="rId51" ref="B51"/>
    <hyperlink r:id="rId52" ref="B52"/>
    <hyperlink r:id="rId53" ref="B53"/>
    <hyperlink r:id="rId54" ref="B54"/>
    <hyperlink r:id="rId55" ref="B55"/>
  </hyperlinks>
  <printOptions/>
  <pageMargins bottom="0.75" footer="0.0" header="0.0" left="0.7" right="0.7" top="0.75"/>
  <pageSetup paperSize="9" orientation="portrait"/>
  <drawing r:id="rId56"/>
</worksheet>
</file>